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480" windowHeight="5070" firstSheet="4" activeTab="6"/>
  </bookViews>
  <sheets>
    <sheet name="AKH_WU" sheetId="1" r:id="rId1"/>
    <sheet name="AKH_BR" sheetId="2" r:id="rId2"/>
    <sheet name="AKH_G" sheetId="3" r:id="rId3"/>
    <sheet name="AKH_MN" sheetId="4" r:id="rId4"/>
    <sheet name="AKH_MP" sheetId="5" r:id="rId5"/>
    <sheet name="AKH_OT" sheetId="6" r:id="rId6"/>
    <sheet name="AKHHOU_DB" sheetId="7" r:id="rId7"/>
    <sheet name="HOU一覧" sheetId="8" r:id="rId8"/>
    <sheet name="HOU_WU" sheetId="9" r:id="rId9"/>
    <sheet name="HOU_BR" sheetId="10" r:id="rId10"/>
    <sheet name="HOU_GN" sheetId="11" r:id="rId11"/>
    <sheet name="HOU_余波" sheetId="12" r:id="rId12"/>
    <sheet name="HOU_OT" sheetId="13" r:id="rId13"/>
    <sheet name="個別tnpl" sheetId="14" r:id="rId14"/>
    <sheet name="一覧tnpl" sheetId="15" r:id="rId15"/>
    <sheet name="keyword" sheetId="16" r:id="rId16"/>
    <sheet name="AKH" sheetId="17" r:id="rId17"/>
    <sheet name="Sheet1" sheetId="18" r:id="rId18"/>
    <sheet name="Sheet2" sheetId="19" r:id="rId19"/>
    <sheet name="Sheet3" sheetId="20" r:id="rId20"/>
  </sheets>
  <definedNames>
    <definedName name="_xlnm._FilterDatabase" localSheetId="5" hidden="1">AKH_OT!$AF$1:$BE$654</definedName>
    <definedName name="_xlnm._FilterDatabase" localSheetId="6" hidden="1">AKHHOU_DB!$A$1:$AB$399</definedName>
    <definedName name="_xlnm._FilterDatabase" localSheetId="12" hidden="1">HOU_OT!$AF$1:$BA$654</definedName>
    <definedName name="_xlnm._FilterDatabase" localSheetId="0" hidden="1">AKH_WU!$X$1:$X$654</definedName>
    <definedName name="_xlnm._FilterDatabase" localSheetId="13" hidden="1">個別tnpl!$X$1:$X$654</definedName>
    <definedName name="_xlnm._FilterDatabase" localSheetId="15" hidden="1">keyword!$A$1:$A$330</definedName>
    <definedName name="_xlnm._FilterDatabase" localSheetId="1" hidden="1">AKH_BR!$X$1:$X$654</definedName>
    <definedName name="_xlnm._FilterDatabase" localSheetId="2" hidden="1">AKH_G!$X$1:$X$654</definedName>
    <definedName name="_xlnm._FilterDatabase" localSheetId="3" hidden="1">AKH_MN!$X$1:$X$654</definedName>
    <definedName name="_xlnm._FilterDatabase" localSheetId="4" hidden="1">AKH_MP!$X$1:$X$654</definedName>
    <definedName name="_xlnm._FilterDatabase" localSheetId="8" hidden="1">HOU_WU!$X$1:$X$654</definedName>
    <definedName name="_xlnm._FilterDatabase" localSheetId="9" hidden="1">HOU_BR!$X$1:$X$654</definedName>
    <definedName name="_xlnm._FilterDatabase" localSheetId="10" hidden="1">HOU_GN!$X$1:$X$654</definedName>
    <definedName name="_xlnm._FilterDatabase" localSheetId="11" hidden="1">HOU_余波!$X$1:$X$654</definedName>
  </definedNames>
  <calcPr calcId="144525"/>
</workbook>
</file>

<file path=xl/sharedStrings.xml><?xml version="1.0" encoding="utf-8"?>
<sst xmlns="http://schemas.openxmlformats.org/spreadsheetml/2006/main" count="2412">
  <si>
    <t xml:space="preserve"> </t>
  </si>
  <si>
    <t>LEFT:80</t>
  </si>
  <si>
    <t>LEFT:100</t>
  </si>
  <si>
    <t>白</t>
  </si>
  <si>
    <t>威迫</t>
  </si>
  <si>
    <t>Menace</t>
  </si>
  <si>
    <t>色</t>
  </si>
  <si>
    <t>Re</t>
  </si>
  <si>
    <t>マナ</t>
  </si>
  <si>
    <t>名</t>
  </si>
  <si>
    <t>英名</t>
  </si>
  <si>
    <t>種別</t>
  </si>
  <si>
    <t>ST1</t>
  </si>
  <si>
    <t>ST2</t>
  </si>
  <si>
    <t>ST3</t>
  </si>
  <si>
    <t>テキスト1</t>
  </si>
  <si>
    <t>テキスト2</t>
  </si>
  <si>
    <t>テキスト3</t>
  </si>
  <si>
    <t>PT</t>
  </si>
  <si>
    <t>SLD</t>
  </si>
  <si>
    <t>P</t>
  </si>
  <si>
    <t>T</t>
  </si>
  <si>
    <t>Evergreen1</t>
  </si>
  <si>
    <t>Evergreen2</t>
  </si>
  <si>
    <t>Evergreen3</t>
  </si>
  <si>
    <t>Evergreen4</t>
  </si>
  <si>
    <t>テキスト合算</t>
  </si>
  <si>
    <t>英テキ</t>
  </si>
  <si>
    <t>青</t>
  </si>
  <si>
    <t>合体</t>
  </si>
  <si>
    <t>Meld</t>
  </si>
  <si>
    <t>コモン</t>
  </si>
  <si>
    <t>選定の司祭</t>
  </si>
  <si>
    <t>Anointer Priest</t>
  </si>
  <si>
    <t>クリーチャー</t>
  </si>
  <si>
    <t>人間</t>
  </si>
  <si>
    <t>クレリック</t>
  </si>
  <si>
    <t>あなたがコントロールするクリーチャー･トークンが戦場に出たとき、あなたは2点のライフを得る。</t>
  </si>
  <si>
    <t>不朽2</t>
  </si>
  <si>
    <t>Ahn-Crop Champion</t>
  </si>
  <si>
    <t>Text</t>
  </si>
  <si>
    <t>Exert 2:Each creature you control gains Vigilance until the beginning of your next turn.</t>
  </si>
  <si>
    <t>黒</t>
  </si>
  <si>
    <t>赤</t>
  </si>
  <si>
    <t>緑</t>
  </si>
  <si>
    <t>多色</t>
  </si>
  <si>
    <t>絆魂</t>
  </si>
  <si>
    <t>Lifelink</t>
  </si>
  <si>
    <t>束縛のミイラ</t>
  </si>
  <si>
    <t>Binding Mummy</t>
  </si>
  <si>
    <t>ゾンビ</t>
  </si>
  <si>
    <t>他のゾンビが戦場に出たとき、あなたのターン終了時まで、対戦相手がコントロールする無効化されていない最初のクリーチャーを無効化する。</t>
  </si>
  <si>
    <t>Ahn-Crop Crasher</t>
  </si>
  <si>
    <t>Exert 2:The first creature with Defender, Reach or Vigilance your opponent controls cannot block until the end of your turn.</t>
  </si>
  <si>
    <t>アンコモン</t>
  </si>
  <si>
    <t>レア</t>
  </si>
  <si>
    <t>神話レア</t>
  </si>
  <si>
    <t>警戒</t>
  </si>
  <si>
    <t>Vigiliance</t>
  </si>
  <si>
    <t>突風歩き</t>
  </si>
  <si>
    <t>Gust Walker</t>
  </si>
  <si>
    <t>ウィザード</t>
  </si>
  <si>
    <t>督励2：あなたのターン終了時まで、このクリーチャーは+1/+1の修整を受けるとともに飛行を得る。</t>
  </si>
  <si>
    <t>Angel of Sanctions</t>
  </si>
  <si>
    <t>When this creature enters the battlefield, target creature is Destroyed.&amp;br;Embalm 1.</t>
  </si>
  <si>
    <t>欠色</t>
  </si>
  <si>
    <t>Devoid</t>
  </si>
  <si>
    <t>レト一門の槍の達人</t>
  </si>
  <si>
    <t>Rhet-Crop Spearmaster</t>
  </si>
  <si>
    <t>戦士</t>
  </si>
  <si>
    <t>督励3：あなたのターン終了時まで、このクリーチャーは+1/0の修整を受けるとともに先制攻撃とバーサーカーを得る。</t>
  </si>
  <si>
    <t>Anointed Procession</t>
  </si>
  <si>
    <t>When a creature token you control enters the battlefield, it is Reinforced.</t>
  </si>
  <si>
    <t>無色</t>
  </si>
  <si>
    <t>収斂</t>
  </si>
  <si>
    <t>Converge</t>
  </si>
  <si>
    <t>聖なる猫</t>
  </si>
  <si>
    <t>Sacred Cat</t>
  </si>
  <si>
    <t>猫</t>
  </si>
  <si>
    <t>不朽4</t>
  </si>
  <si>
    <t>When a creature token you control enters the battlefield, you gain 2 life.&amp;br;Embalm 2.</t>
  </si>
  <si>
    <t>|</t>
  </si>
  <si>
    <t>c</t>
  </si>
  <si>
    <t>白青</t>
  </si>
  <si>
    <t>呪禁</t>
  </si>
  <si>
    <t>Hexproof</t>
  </si>
  <si>
    <t>ター一門の精鋭</t>
  </si>
  <si>
    <t>Tah-Crop Elite</t>
  </si>
  <si>
    <t>鳥</t>
  </si>
  <si>
    <t>飛行</t>
  </si>
  <si>
    <t>督励3：あなたのターン終了時まで、あなたがコントロールする各クリーチャーは+1/+1の修整を受ける。</t>
  </si>
  <si>
    <t>Approach of the Second Sun</t>
  </si>
  <si>
    <t>You gain 7 life and your opponent takes 7 damage, then you gain X life and your opponent takes X damage, where X is the number of copies of this card in your graveyard multiplied by 7.</t>
  </si>
  <si>
    <t>レアリティ</t>
  </si>
  <si>
    <t>マナコスト</t>
  </si>
  <si>
    <t>ST</t>
  </si>
  <si>
    <t>青黒</t>
  </si>
  <si>
    <t>接死</t>
  </si>
  <si>
    <t>Death Touch</t>
  </si>
  <si>
    <t>仕える者たち</t>
  </si>
  <si>
    <t>Those Who Serve</t>
  </si>
  <si>
    <t>Archfiend of Ifnir</t>
  </si>
  <si>
    <t>When you cycle another card, the first creature your opponent controls gains -2/-2.&amp;br;Cycling 4.</t>
  </si>
  <si>
    <t>サブタイプ</t>
  </si>
  <si>
    <t>テキスト</t>
  </si>
  <si>
    <t>黒赤</t>
  </si>
  <si>
    <t>先制</t>
  </si>
  <si>
    <t>First strike</t>
  </si>
  <si>
    <t>断固たる修練者</t>
  </si>
  <si>
    <t>Unwavering Initiate</t>
  </si>
  <si>
    <t>不朽1</t>
  </si>
  <si>
    <t>Aven Initiate</t>
  </si>
  <si>
    <t>Embalm 3.</t>
  </si>
  <si>
    <t>&gt;</t>
  </si>
  <si>
    <t>Evergreen</t>
  </si>
  <si>
    <t>赤緑</t>
  </si>
  <si>
    <t>速攻</t>
  </si>
  <si>
    <t>Haste</t>
  </si>
  <si>
    <t>有翼の番人</t>
  </si>
  <si>
    <t>Winged Shepherd</t>
  </si>
  <si>
    <t>天使</t>
  </si>
  <si>
    <t>飛行 警戒</t>
  </si>
  <si>
    <t>サイクリング1</t>
  </si>
  <si>
    <t>Aven Mindcensor</t>
  </si>
  <si>
    <t>When your opponent draws a card, the next card in their library is exiled.</t>
  </si>
  <si>
    <t>英テキスト</t>
  </si>
  <si>
    <t>緑白</t>
  </si>
  <si>
    <t>ダメ</t>
  </si>
  <si>
    <t>Prevent Damage</t>
  </si>
  <si>
    <t>デジェルの決意</t>
  </si>
  <si>
    <t>Djeru's Resolve</t>
  </si>
  <si>
    <t>呪文</t>
  </si>
  <si>
    <t>クリーチャー1体を対象とする。あなたのターン終了時まで、それはダメージ軽減を得る。</t>
  </si>
  <si>
    <t/>
  </si>
  <si>
    <t>Aven Wind Guide</t>
  </si>
  <si>
    <t>While this creature is on the battlefield, each creature token you control gains Flying and Vigilance.&amp;br;Embalm 1</t>
  </si>
  <si>
    <t>シールド数</t>
  </si>
  <si>
    <t>白黒</t>
  </si>
  <si>
    <t>ディ</t>
  </si>
  <si>
    <t>Defender</t>
  </si>
  <si>
    <t>俗物の放棄</t>
  </si>
  <si>
    <t>Forsake the Worldly</t>
  </si>
  <si>
    <t>対戦相手がボード上でコントロールするサポートを1個破壊する。</t>
  </si>
  <si>
    <t>Battlefield Scavenger</t>
  </si>
  <si>
    <t>Exert 2:You discard 1 card and you draw 1 card.</t>
  </si>
  <si>
    <t>&amp;br;&amp;br;</t>
  </si>
  <si>
    <t>青赤</t>
  </si>
  <si>
    <t>到達</t>
  </si>
  <si>
    <t>Reach</t>
  </si>
  <si>
    <t>オケチラの名のもとに</t>
  </si>
  <si>
    <t>In Oketra's Name</t>
  </si>
  <si>
    <t>あなたがコントロールする各クリーチャーは+1/+1の修整を受ける。あなたがコントロールする各ゾンビは追加で+1/0の修整を受ける。</t>
  </si>
  <si>
    <t>When another Zombie enters the battlefield, the first non-disabled creature your opponent controls is disabled until the end of your turn.</t>
  </si>
  <si>
    <t>#back(text=戻る,left)</t>
  </si>
  <si>
    <t>黒緑</t>
  </si>
  <si>
    <t>トラ</t>
  </si>
  <si>
    <t>Trample</t>
  </si>
  <si>
    <t>結束のカルトーシュ</t>
  </si>
  <si>
    <t>Cartouche of Solidarity</t>
  </si>
  <si>
    <t>サポート</t>
  </si>
  <si>
    <t>このサポートがボードに出たとき、あなたは警戒を持つ1/1の戦士･トークンを1体召喚する。</t>
  </si>
  <si>
    <t>このサポートがボード上にある間、あなたがコントロールする最初のクリーチャーは+2/+2の修整を受けるとともに先制攻撃を得る。</t>
  </si>
  <si>
    <t>Bitterblade Warrior</t>
  </si>
  <si>
    <t>Exert 2:This creature gains +1/0 and Deathtouch until the end of your turn</t>
  </si>
  <si>
    <t>&amp;br;</t>
  </si>
  <si>
    <t>赤白</t>
  </si>
  <si>
    <t>二段</t>
  </si>
  <si>
    <t>Double strike</t>
  </si>
  <si>
    <t>献身的な門友</t>
  </si>
  <si>
    <t>Devoted Crop-Mate</t>
  </si>
  <si>
    <t>督励4：あなたがコントロールしていて破壊されたマナ･コストが6以下の最後のクリーチャーを戦場に戻す。</t>
  </si>
  <si>
    <t>Bone Picker</t>
  </si>
  <si>
    <t>When a creature you control dies, this creature gains 3 mana.</t>
  </si>
  <si>
    <t>#comment(above,nsize=[15],size=[30],num=[10])</t>
  </si>
  <si>
    <t>緑青</t>
  </si>
  <si>
    <t>バー</t>
  </si>
  <si>
    <t>Berserker</t>
  </si>
  <si>
    <t>オケチラの従者</t>
  </si>
  <si>
    <t>Oketra's Attendant</t>
  </si>
  <si>
    <t>兵士</t>
  </si>
  <si>
    <t>あなたがこのカードをサイクリングしたとき、これは追放される代わりにあなたの墓地に置かれる。</t>
  </si>
  <si>
    <t>不朽1&amp;br;サイクリング2</t>
  </si>
  <si>
    <t>Bontu the Glorified</t>
  </si>
  <si>
    <t>Activate 3:The first other creature you control is Destroyed, then you draw 1 card, your opponent takes 5 damage and you gain 5 life.&amp;br;When a creature you control dies, this creature loses Can't Attack and Can't Block until the beginning of your next turn.</t>
  </si>
  <si>
    <t>Flying</t>
  </si>
  <si>
    <t>猶予の侍臣</t>
  </si>
  <si>
    <t>Vizier of Deferment</t>
  </si>
  <si>
    <t>このクリーチャーが戦場に出たとき、クリーチャー1体を対象とする。あなたの次のターン開始時までそれを無効化する。</t>
  </si>
  <si>
    <t>Bontu's Monument</t>
  </si>
  <si>
    <t>When this support enters the battlefield, each black creature in your hand gains 3 mana.&amp;br;When you draw a black creature, that creature gains 3 mana.&amp;br;When you cast a creature, you gain 2 life and your opponent takes 2 damage.</t>
  </si>
  <si>
    <t>ブロ</t>
  </si>
  <si>
    <t>Unblockable</t>
  </si>
  <si>
    <t>新たな信仰</t>
  </si>
  <si>
    <t>Renewed Faith</t>
  </si>
  <si>
    <t>あなたは10点のライフを得る。</t>
  </si>
  <si>
    <t>あなたがこのカードをサイクリングしたとき、あなたは5点のライフを得る。</t>
  </si>
  <si>
    <t>Bounty of the Luxa</t>
  </si>
  <si>
    <t>Activate 1 1-turn:You gain 5 mana.</t>
  </si>
  <si>
    <t>変身</t>
  </si>
  <si>
    <t>Transform</t>
  </si>
  <si>
    <t>排斥</t>
  </si>
  <si>
    <t>Cast Out</t>
  </si>
  <si>
    <t>あなたがこのサポートを唱えたとき、クリーチャー1体を対象とする。このサポートが破壊されるまで、それを無効化する。</t>
  </si>
  <si>
    <t>サイクリング2</t>
  </si>
  <si>
    <t>Brute Strength</t>
  </si>
  <si>
    <t>Target creature gets +3/+1 and Trample until the end of your turn.</t>
  </si>
  <si>
    <t>エイヴンの思考検閲者</t>
  </si>
  <si>
    <t>対戦相手がカードを引いたとき、そのプレイーやーのライブラリーの次のカードを追放する。</t>
  </si>
  <si>
    <t>Cancel</t>
  </si>
  <si>
    <t>The first spell in your opponent's hand is drained of all its mana.</t>
  </si>
  <si>
    <t>威厳あるカラカル</t>
  </si>
  <si>
    <t>Regal Caracal</t>
  </si>
  <si>
    <t>あなたがコントロールする各猫･クリーチャーは+3/+3の修整を受けるとともに絆魂を得る。</t>
  </si>
  <si>
    <t>このクリーチャーが戦場に出たとき、絆魂を持つ1/1の猫・トークンを1体召喚する。</t>
  </si>
  <si>
    <t>Canyon Slough</t>
  </si>
  <si>
    <t>At the beginning of your turn, 2 gems are converted to red or black gems.&amp;br;Cycling 4.</t>
  </si>
  <si>
    <t>副陽の接近</t>
  </si>
  <si>
    <t>あなたは7点のライフを得て、対戦相手は7点のダメージを受ける。その後、あなたはX店のライフを得て、対戦相手はXX点のダメージを受ける。Xはあなたの墓地にあるこれと同じカードの枚数を7倍した数に等しい。</t>
  </si>
  <si>
    <t>Cartouche of Ambition</t>
  </si>
  <si>
    <t>When this support enters the board, target creature gets -1/-1.&amp;br;While this support is on the board, the first creature you control gets +2/+2 and Lifelink.</t>
  </si>
  <si>
    <t>ギデオンの介入</t>
  </si>
  <si>
    <t>Gideon's Intervention</t>
  </si>
  <si>
    <t>このサポートがボード上にある間、あなたのプレインズウォーカーかあなたのクリーチャーがダメージを受ける場合、代わりに、このサポートは1シールド失う。</t>
  </si>
  <si>
    <t>Cartouche of Knowledge</t>
  </si>
  <si>
    <t>When this support enters the board, you draw 1 card.&amp;br;While this support is on the board, the first creature you control gets +2/+2 and Flying.</t>
  </si>
  <si>
    <t>結束の試練</t>
  </si>
  <si>
    <t>Trial of Solidarity</t>
  </si>
  <si>
    <t>このサポートがボードに出たとき、あなたがコントロールする各クリーチャーは+3/+2の修整を受ける。</t>
  </si>
  <si>
    <t>あなたがコントロールするカルトーシュ・サポートがボードに出たとき、このサポートをあなたの手札に戻す。</t>
  </si>
  <si>
    <t>このサポートは強化されない。</t>
  </si>
  <si>
    <t>When this support enters the board, you summon 1 1/1 Warrior token with Vigilance.&amp;br;While this support is on the board, the first creature you control gets +2/+2 and First Strike.</t>
  </si>
  <si>
    <t>賞罰の天使</t>
  </si>
  <si>
    <t>このクリーチャーが戦場に出たとき、クリーチャー1体を対象とし、それを破壊する。</t>
  </si>
  <si>
    <t>Cartouche of Strength</t>
  </si>
  <si>
    <t>When this support enters the board, target creature you control gets +1/+1.&amp;br;While this support is on the board, the first creature you control gets +2/+2 and Trample.</t>
  </si>
  <si>
    <t>信義の神オケチラ</t>
  </si>
  <si>
    <t>Oketra the True</t>
  </si>
  <si>
    <t>神</t>
  </si>
  <si>
    <t>二段攻撃 ダメージ軽減</t>
  </si>
  <si>
    <t>ジェム2個を起動する：あなたは警戒を持つ1/1の戦士･トークンを1体召喚する。</t>
  </si>
  <si>
    <t>あなたがクリーチャーを3体コントロールしていないかぎり、このクリーチャーは攻撃できずブロックできない。</t>
  </si>
  <si>
    <t>Cartouche of Zeal</t>
  </si>
  <si>
    <t>When this support enters the board, target creature cannot block until the end of your turn.&amp;br;While this support is on the board, the first creature you control gets +2/+2 and Haste.</t>
  </si>
  <si>
    <t>選定された行進</t>
  </si>
  <si>
    <t>あなたがコントロールするクリーチャー･トークンが戦場に出たとき、それを強化する。</t>
  </si>
  <si>
    <t>Cascading Cataracts</t>
  </si>
  <si>
    <t>Activate 1 3-turn:Each card in your hand gains 3 mana.</t>
  </si>
  <si>
    <t>エイヴンの修練者</t>
  </si>
  <si>
    <t>不朽3</t>
  </si>
  <si>
    <t>When you cast this support, target creature is disabled until this support is Destroyed.&amp;br;Cycling 2.</t>
  </si>
  <si>
    <t>ヘクマの歩哨</t>
  </si>
  <si>
    <t>Hekma Sentinels</t>
  </si>
  <si>
    <t>あなたがカードをサイクリングしたとき、あなたのターン終了時まで、このクリーチャーは+1/+1の修整を受ける。</t>
  </si>
  <si>
    <t>Censor</t>
  </si>
  <si>
    <t>The first card in your opponent's hand is drained of all it's mana.&amp;br;Cycling 1.</t>
  </si>
  <si>
    <t>周到の書記官</t>
  </si>
  <si>
    <t>Scribe of the Mindful</t>
  </si>
  <si>
    <t>ディフェンダー</t>
  </si>
  <si>
    <t>このクリーチャーが死亡したとき、あなたが唱えたかあなたがコントロールしていて破壊された最後の呪文をあなたの手札に戻す。</t>
  </si>
  <si>
    <t>Channeler Initiate</t>
  </si>
  <si>
    <t>At the beginning of your turn, this creature gets -1/-1 and you convert 3 gems to green gems.</t>
  </si>
  <si>
    <t>微光鱗のドレイク</t>
  </si>
  <si>
    <t>Shimmerscale Drake</t>
  </si>
  <si>
    <t>ドレイク</t>
  </si>
  <si>
    <t>Combat Celebrant</t>
  </si>
  <si>
    <t>Exert 3:Each creature you control loses Disabled and gains Double Strike until the end of your turn.</t>
  </si>
  <si>
    <t>ター一門の散兵</t>
  </si>
  <si>
    <t>Tah-Crop Skirmisher</t>
  </si>
  <si>
    <t>ナーガ</t>
  </si>
  <si>
    <t>Compelling Argument</t>
  </si>
  <si>
    <t>The first 2 cards in your opponent's library are exiled.&amp;br;Cycling 1.</t>
  </si>
  <si>
    <t>取り消し</t>
  </si>
  <si>
    <t>対戦相手の手札の最初の呪文からすべてのマナを吸収する。</t>
  </si>
  <si>
    <t>Consuming Fervor</t>
  </si>
  <si>
    <t>Target creature gets +5/+5 and &amp;#8216;At the beginning of your turn, this creature gets -1/-1'.</t>
  </si>
  <si>
    <t>抗えない主張</t>
  </si>
  <si>
    <t>対戦相手のライブラリーの最初のカード2枚を追放する。</t>
  </si>
  <si>
    <t>Cradle of the Accursed</t>
  </si>
  <si>
    <t>Activate 1:You summon 1 2/2 Zombie token and this support is Destroyed.&amp;br;At the beginning of your turn, you gain 2 mana.</t>
  </si>
  <si>
    <t>本質の散乱</t>
  </si>
  <si>
    <t>Essence Scatter</t>
  </si>
  <si>
    <t>対戦相手の手札の最初のクリーチャーからすべてのマナを吸収する。</t>
  </si>
  <si>
    <t>Curator of Mysteries</t>
  </si>
  <si>
    <t>When you cycle another card, you draw 1 card.&amp;br;Cycling 2.</t>
  </si>
  <si>
    <t>大水</t>
  </si>
  <si>
    <t>Floodwaters</t>
  </si>
  <si>
    <t>あなたの次のターン開始時まで、戦場に出ている各クリーチャーのパワーは0になる。</t>
  </si>
  <si>
    <t>Decimator Beetle</t>
  </si>
  <si>
    <t>When this creature enters the battlefield, the first other creature you control gets -1/-1.&amp;br;When this creature attacks, the first creature your opponent controls with Defender, Reach or Vigilance gets -1/-1.</t>
  </si>
  <si>
    <t>ヒエログリフの輝き</t>
  </si>
  <si>
    <t>Hieroglyphic Illumination</t>
  </si>
  <si>
    <t>あなたはカードを2枚引く。</t>
  </si>
  <si>
    <t>Deem Worthy</t>
  </si>
  <si>
    <t>Target creature takes 12 damage.&amp;br;Cycling 4.&amp;br;When you cycle this card, target creature takes 3 damage.</t>
  </si>
  <si>
    <t>叱責の風</t>
  </si>
  <si>
    <t>Winds of Rebuke</t>
  </si>
  <si>
    <t>対戦相手の手札が5枚以下の場合、対戦相手のコントロールするクリーチャー2対を対象とし、それをプレイヤーの手札に戻し、その後、各プレイヤーのライブラリーの一番上から2枚のカードを破壊する。</t>
  </si>
  <si>
    <t>Desert Cerodon</t>
  </si>
  <si>
    <t>Cycling 1.</t>
  </si>
  <si>
    <t>知識のカルトーシュ</t>
  </si>
  <si>
    <t>このサポートがボードに出たとき、あなたはカードを1枚引く。</t>
  </si>
  <si>
    <t>このサポートがボード上にある間、あなたがコントロールする最初のクリーチャーは+2/+2の修整を受けるとともに飛行を得る。</t>
  </si>
  <si>
    <t>Exert 4:The last creature you controlled that cost 6 or less that was Destroyed is Returned to the battlefield.</t>
  </si>
  <si>
    <t>迷宮の守護者</t>
  </si>
  <si>
    <t>Labyrinth Guardian</t>
  </si>
  <si>
    <t>イリュージョン</t>
  </si>
  <si>
    <t>このクリーチャーが呪文の対象になったとき、このクリーチャーを破壊する。</t>
  </si>
  <si>
    <t>Dissenter's Deliverance</t>
  </si>
  <si>
    <t>A support your opponent controls is Destroyed.&amp;br;Cycling 1.</t>
  </si>
  <si>
    <t>砂時計の侍臣</t>
  </si>
  <si>
    <t>Vizier of Tumbling Sands</t>
  </si>
  <si>
    <t>このクリーチャーが戦場に出たとき、あなたがコントロールする各クリーチャーは無効化を失う。</t>
  </si>
  <si>
    <t>サイクリング3</t>
  </si>
  <si>
    <t>あなたがこのカードをサイクリングしたとき、あなたがコントロールする各クリーチャーは無効化を失う。</t>
  </si>
  <si>
    <t>Target creature gains Prevent Damage until the end of your turn.&amp;br;Cycling 1.</t>
  </si>
  <si>
    <t>天頂の探求者</t>
  </si>
  <si>
    <t>Zenith Seeker</t>
  </si>
  <si>
    <t>あなたがカードをサイクリングしたとき、あなたのターン終了時まで、あなたがコントロールする各クリーチャーは飛行を得る。</t>
  </si>
  <si>
    <t>Doomed Dissenter</t>
  </si>
  <si>
    <t>When this creature dies, you summon 1 2/2 Zombie token.</t>
  </si>
  <si>
    <t>検閲</t>
  </si>
  <si>
    <t>対戦相手の手札の最初のカードからすべてのマナを吸収する。</t>
  </si>
  <si>
    <t>Drake Haven</t>
  </si>
  <si>
    <t>When you cycle a card, summon 2 2/2 Drake token with Flying.</t>
  </si>
  <si>
    <t>象形の守り手</t>
  </si>
  <si>
    <t>Glyph Keeper</t>
  </si>
  <si>
    <t>スフィンクス</t>
  </si>
  <si>
    <t>対戦相手がこのクリーチャーに呪文を唱えたとき、代わりにその呪文を破壊し、それの効果は誘発せず、その後、あなたの次のターン終了時まで、このクリーチャーを無効化する。</t>
  </si>
  <si>
    <t>Dread Wanderer</t>
  </si>
  <si>
    <t>Activate 2:This creature is Returned to the battlefield. This ability only activates after this creature has been destroyed.&amp;br;When this creature enters the battlefield, it is Disabled until the beginning of your next turn.</t>
  </si>
  <si>
    <t>ドレイクの安息地</t>
  </si>
  <si>
    <t>あなたがカードをサイクリングしたとき、飛行を持つ2/2のドレイク･トークンを2体召喚する。</t>
  </si>
  <si>
    <t>Electrify</t>
  </si>
  <si>
    <t>Target creature takes 4 damage.</t>
  </si>
  <si>
    <t>新たな視点</t>
  </si>
  <si>
    <t>New Perspectives</t>
  </si>
  <si>
    <t>このサポートがボード上にある間、あなたがサイクリングを持つカードを引いたとき、それは3マナを得る。</t>
  </si>
  <si>
    <t>このサポートがボードに出たとき、あなたの手札のサイクリングを持つ各カードは3マナを得て、その後あなたはカードを3枚引く。</t>
  </si>
  <si>
    <t>Emberhorn Minotaur</t>
  </si>
  <si>
    <t>Exert 2:This creature gains +1/+1 and Menace until the end of your turn.</t>
  </si>
  <si>
    <t>知識の試練</t>
  </si>
  <si>
    <t>Trial of Knowledge</t>
  </si>
  <si>
    <t>このサポートがボードに出たとき、あなたはカードを3枚引く。</t>
  </si>
  <si>
    <t>Enigma Drake</t>
  </si>
  <si>
    <t>When this creature enters the battlefield, it gains +X/+X, where X is the number of spells in your graveyard.</t>
  </si>
  <si>
    <t>秘法の管理者</t>
  </si>
  <si>
    <t>あなたが他のカードをサイクリングしたとき、あなたはカードを1枚引く。</t>
  </si>
  <si>
    <t>The first creature in your opponent's hand is drained of all its mana.</t>
  </si>
  <si>
    <t>周到の神ケフネト</t>
  </si>
  <si>
    <t>Kefnet the Mindful</t>
  </si>
  <si>
    <t>飛行 ダメージ軽減</t>
  </si>
  <si>
    <t>ジェム2個を起動する：あなたはカードを2枚引く。</t>
  </si>
  <si>
    <t>あなたの手札のカードが少なくとも5枚でないかぎり、このクリーチャーは攻撃できずブロックできない。</t>
  </si>
  <si>
    <t>Exemplar of Strength</t>
  </si>
  <si>
    <t>When this creature enters the battlefield, the first other creature you control gets -3/-3.&amp;br;When this creature attacks, you gain 3 life.</t>
  </si>
  <si>
    <t>多面相の侍臣</t>
  </si>
  <si>
    <t>Vizier of Many Faces</t>
  </si>
  <si>
    <t>多相の戦士</t>
  </si>
  <si>
    <t>このクリーチャーが戦場に出たとき、それは+X/+Yの修整を受ける。Xはあなたがコントロールする他の最初のクリーチャーのパワーに等しく、Yはあなたがコントロールする他の最初のクリーチャーのタフネスに等しい。</t>
  </si>
  <si>
    <t>Faith of the Devoted</t>
  </si>
  <si>
    <t>When you cycle a card, your opponent takes 5 damage and you gain 5 life.</t>
  </si>
  <si>
    <t>Festering Mummy</t>
  </si>
  <si>
    <t>When this creature dies, the first creature your opponent controls gets -1/-1.</t>
  </si>
  <si>
    <t>Fetid Pools</t>
  </si>
  <si>
    <t>At the beginning of your turn, 2 gems are converted to blue or black gems.&amp;br;Cycling 4.</t>
  </si>
  <si>
    <t>Final Reward</t>
  </si>
  <si>
    <t>Target creature is Destroyed.</t>
  </si>
  <si>
    <t>Flameblade Adept</t>
  </si>
  <si>
    <t>When you cycle a card, this creature gets +1/0.</t>
  </si>
  <si>
    <t>Each creature on the battlefield has its Power reduced to 0 until the beginning of your next turn.&amp;br;Cycling 1.</t>
  </si>
  <si>
    <t>A support your opponent controls on the board is Destroyed.&amp;br;Cycling 1.</t>
  </si>
  <si>
    <t>Giant Spider</t>
  </si>
  <si>
    <t>While this support is on the board, if your planeswalker or any of your creatures would take damage, this support loses 1 shield instead.</t>
  </si>
  <si>
    <t>Gift of Paradise</t>
  </si>
  <si>
    <t>Activate 2:You gain 2 mana.&amp;br;When this support enters the board, you gain 3 life.</t>
  </si>
  <si>
    <t>Glorious End</t>
  </si>
  <si>
    <t>Each creature you control gains Trample, Berserker, First Strike, Prevent Damage and is Reinforced. At the end of your turn, each creature you control is Destroyed.</t>
  </si>
  <si>
    <t>Glorybringer</t>
  </si>
  <si>
    <t>Exert 2:The first non-Dragon creature your opponent controls takes 8 damage.&amp;br;#Not Yet Available in Boosters.</t>
  </si>
  <si>
    <t>When your opponent casts a spell on this creature, that spell is destroyed instead and its effects do not trigger, then this creature is Disabled until the end of your next turn.&amp;br;Embalm 1</t>
  </si>
  <si>
    <t>Gravedigger</t>
  </si>
  <si>
    <t>When this creature enters the battlefield, the last creature you controlled that was Destroyed is returned to your hand.</t>
  </si>
  <si>
    <t>Greater Sandwurm</t>
  </si>
  <si>
    <t>Exert 2:This creature gains +1/+1 and Flying until the end of your turn.</t>
  </si>
  <si>
    <t>Hapatra, Vizier of Poisons</t>
  </si>
  <si>
    <t>When this creature deals combat damage to a Planeswalker, the first creature your opponent controls gets -1/-1 and you summon 1 1/1 Snake token with Deathtouch.</t>
  </si>
  <si>
    <t>Haze of Pollen</t>
  </si>
  <si>
    <t>Each creature and Planeswalker gains Prevent Damage until the beginning of your next turn.&amp;br;Cycling 3.</t>
  </si>
  <si>
    <t>Hazoret the Fervent</t>
  </si>
  <si>
    <t>Activate 2:You discard 1 card, then your opponent takes 6 damage.&amp;br;This creature can't attack and can't block unless you have 1 or less cards in your hand.</t>
  </si>
  <si>
    <t>Hazoret's Favor</t>
  </si>
  <si>
    <t>When a non-token creature you control enters the battlefield, that creature gains +2/0 and Haste.</t>
  </si>
  <si>
    <t>Hazoret's Monument</t>
  </si>
  <si>
    <t>When this support enters the battlefield, each red creature in your hand gains 3 mana.&amp;br;When you draw a red creature, that creature gains 3 mana.&amp;br;When you cast a creature, you discard 1 card and you draw 1 card.</t>
  </si>
  <si>
    <t>Heart-Piercer Manticore</t>
  </si>
  <si>
    <t>When this creature enters the battlefield, your opponent takes X damage, where X is equal to the first other creature you control's Power multiplied by 2, then that creature is destroyed.&amp;br;Embalm 1.</t>
  </si>
  <si>
    <t>When you cycle a card, this creature gets +1/+1 until the end of your turn.</t>
  </si>
  <si>
    <t>You draw 2 cards.&amp;br;Cycling 1.</t>
  </si>
  <si>
    <t>Honed Khopesh</t>
  </si>
  <si>
    <t>Target creature gets +2/+2.</t>
  </si>
  <si>
    <t>keyword</t>
  </si>
  <si>
    <t>Honored Hydra</t>
  </si>
  <si>
    <t>Embalm 1.</t>
  </si>
  <si>
    <t>Hooded Brawler</t>
  </si>
  <si>
    <t>Exert 3:This creature gets +2/+2 until the end of your turn.</t>
  </si>
  <si>
    <t>Horror of the Broken Lands</t>
  </si>
  <si>
    <t>When you cycle a card, this creature gets +2/+1 until the end of your turn.&amp;br;Cycling 1.</t>
  </si>
  <si>
    <t>Each creature you control gets +1/+1. Each Zombie you control gets an additional +1/0</t>
  </si>
  <si>
    <t>Irrigated Farmland</t>
  </si>
  <si>
    <t>At the beginning of your turn, 2 gems are converted to white or blue gems.&amp;br;Cycling 4.</t>
  </si>
  <si>
    <t>Activate 2:You draw 2 cards.&amp;br;This creature can't attack and can't block unless you have at least 5 cards in your hand.</t>
  </si>
  <si>
    <t>Kefnet's Monument</t>
  </si>
  <si>
    <t>When this support enters the battlefield, each blue creature in your hand gains 3 mana.&amp;br;When you draw a blue creature, that creature gains 3 mana.&amp;br;When you cast a creature, the first non-disabled creature your opponent controls is disabled until the beginning of your next turn.</t>
  </si>
  <si>
    <t>Khenra Charioteer</t>
  </si>
  <si>
    <t>While this creature is on the battlefield, each creature you control gains Trample.</t>
  </si>
  <si>
    <t>When this creature becomes the target of a spell, this creature is Destroyed.&amp;br;Embalm 2.</t>
  </si>
  <si>
    <t>Limits of Solidarity</t>
  </si>
  <si>
    <t>Target creature your opponent controls is controlled by you and gains Haste until the end of your turn.&amp;br;Cycling 3.</t>
  </si>
  <si>
    <t>Lord of the Accursed</t>
  </si>
  <si>
    <t>Activate 2:Each Zombie you control gains Menace until the end of your turn.&amp;br;While this creature is on the battlefield, each Zombie you control gains +1/+1.</t>
  </si>
  <si>
    <t>Manticore of the Gauntlet</t>
  </si>
  <si>
    <t>When this creature enters the battlefield, the first other creature you control gets -1/-1 and your opponent takes 3 damage.</t>
  </si>
  <si>
    <t>Miasmic Mummy</t>
  </si>
  <si>
    <t>When this creature enters the battlefield, both Planeswalkers discard 1 card.</t>
  </si>
  <si>
    <t>Minotaur Sureshot</t>
  </si>
  <si>
    <t>Activate 1:This creature gets +1/0 until the beginning of your next turn.</t>
  </si>
  <si>
    <t>Naga Vitalist</t>
  </si>
  <si>
    <t>At the beginning of your turn, 1 gem is converted to your Planeswalker's color.</t>
  </si>
  <si>
    <t>Nef-Crop Entangler</t>
  </si>
  <si>
    <t>Exert 2:This creature gets +1/+2 until the end of your turn.</t>
  </si>
  <si>
    <t>Neheb, the Worthy</t>
  </si>
  <si>
    <t>While this creature is on the battlefield, each Minotaur you control gains First Strike.&amp;br;While this creature is on the battlefield, if you have 1 or less cards in hand, each Minotaur you control gains +6/0.&amp;br;When this creature deals combat damage to your opponent, you and your opponent discard 1 card.</t>
  </si>
  <si>
    <t>While this support is on the board, when you draw a card with Cycling, that card gains 3 mana.&amp;br;When this support enters the board, each card in your hand with Cycling gains 3 mana then you draw 3 cards.</t>
  </si>
  <si>
    <t>Nimble-Blade Khenra</t>
  </si>
  <si>
    <t>When you cast a spell, this creature gets +1/+1 until the end of your turn.</t>
  </si>
  <si>
    <t>Activate 2:You summon 1 1/1 Warrior token with Vigilance.&amp;br;This creature can't attack and can't block unless you control 3 creatures.</t>
  </si>
  <si>
    <t>When you cycle this card, it is placed in your graveyard instead of being exiled.&amp;br;Embalm 1.&amp;br;Cycling 2.</t>
  </si>
  <si>
    <t>Oketra's Monument</t>
  </si>
  <si>
    <t>When this support enters the battlefield, each white creature in your hand gains 3 mana.&amp;br;When you draw a white creature, that creature gains 3 mana.&amp;br;When you cast a creature, you summon 1 1/1 Warrior token with Vigilance.</t>
  </si>
  <si>
    <t>Oracle's Vault</t>
  </si>
  <si>
    <t>Activate 2:Draw 1 card. That card gains X mana, where X is equal to the number of shields on this support.</t>
  </si>
  <si>
    <t>Painful Lesson</t>
  </si>
  <si>
    <t>Target Planeswalker draws 2 cards and takes 4 damage.</t>
  </si>
  <si>
    <t>Painted Bluffs</t>
  </si>
  <si>
    <t>At the beginning of your turn, 1 gem is converted to a gem of your Planeswalker's color.</t>
  </si>
  <si>
    <t>Pitiless Vizier</t>
  </si>
  <si>
    <t>When you cycle a card, this creature gains Prevent Damage and Berserker until the end of your turn.</t>
  </si>
  <si>
    <t>Plague Belcher</t>
  </si>
  <si>
    <t>When this creature enters the battlefield, each other creature you control gets -1/-1.&amp;br;When a zombie you control dies, your opponent takes 3 damage.</t>
  </si>
  <si>
    <t>Prowling Serpopard</t>
  </si>
  <si>
    <t>Pursue Glory</t>
  </si>
  <si>
    <t>Each creature you control gets +2/0 until the end of your turn.&amp;br;Cycling 2.</t>
  </si>
  <si>
    <t>Each Cat creature you control gets +3/+3 and Lifelink.&amp;br;When this creature enters the battlefield, summon 1 1/1 Cat token with Lifelink.</t>
  </si>
  <si>
    <t>You gain 10 life.&amp;br;Cycling 1.&amp;br;When you cycle this card, you gain 5 life.</t>
  </si>
  <si>
    <t>Exert 3:This creature gets +1/0, First Strike and Berserker until the end of your turn.</t>
  </si>
  <si>
    <t>Rhonas the Indomitable</t>
  </si>
  <si>
    <t>Activate 2:The first other creature you control gets +4/0 until the end of your turn.&amp;br;This creature can't attack and can't block unless you control another creature with a power of 8 or more.</t>
  </si>
  <si>
    <t>Rhonas's Monument</t>
  </si>
  <si>
    <t>When this support enters the battlefield, each green creature in your hand gains 3 mana.&amp;br;When you draw a green creature, that creature gains 3 mana.&amp;br;When you cast a creature, the first creature you control gets +2/+2 and Trample until the end of your turn.</t>
  </si>
  <si>
    <t>Ruthless Sniper</t>
  </si>
  <si>
    <t>When you cycle a card, the first creature your opponent controls gets -1/-1.</t>
  </si>
  <si>
    <t>Embalm 4.</t>
  </si>
  <si>
    <t>Sandwurm Convergence</t>
  </si>
  <si>
    <t>While this support is on the board, creatures with Flying your opponent controls can't attack.&amp;br;At the end of your turn, summon 1 5/5 Wurm token.</t>
  </si>
  <si>
    <t>Scattered Groves</t>
  </si>
  <si>
    <t>At the beginning of your turn, 2 gems are converted to white or green gems.&amp;br;Cycling 4.</t>
  </si>
  <si>
    <t>When this creature dies, the last spell you cast or that was Destroyed is returned to your hand.</t>
  </si>
  <si>
    <t>Shadow of the Grave</t>
  </si>
  <si>
    <t>Each card you controlled that was exiled is Returned to your hand.</t>
  </si>
  <si>
    <t>Shadowstorm Vizier</t>
  </si>
  <si>
    <t>When you cycle a card, this creature gets +1/+1.</t>
  </si>
  <si>
    <t>Shed Weakness</t>
  </si>
  <si>
    <t>Target creature gets +2/+2 until the end of your turn.</t>
  </si>
  <si>
    <t>Shefet Monitor</t>
  </si>
  <si>
    <t>Cycling 6.&amp;br;When you cycle this card, you convert 9 gems to green gems.</t>
  </si>
  <si>
    <t>Sheltered Thicket</t>
  </si>
  <si>
    <t>At the beginning of your turn, 2 gems are converted to red or green gems.&amp;br;Cycling 4.</t>
  </si>
  <si>
    <t>Cycling 2.</t>
  </si>
  <si>
    <t>Soulstinger</t>
  </si>
  <si>
    <t>When this creature enters the battlefield, each other creature you control gets -3/-3.</t>
  </si>
  <si>
    <t>Spidery Grasp</t>
  </si>
  <si>
    <t>Target creature gets +3/+3 and Reach until the beginning of your next turn.</t>
  </si>
  <si>
    <t>Stinging Shot</t>
  </si>
  <si>
    <t>Target creature with Flying gets -3/-3.&amp;br;Cycling 2.</t>
  </si>
  <si>
    <t>Stir the Sands</t>
  </si>
  <si>
    <t>You summon 3 2/2 Zombie tokens.&amp;br;Cycling 2.&amp;br;When you cycle this card, you summon 1 2/2 Zombie token.</t>
  </si>
  <si>
    <t>Sunscorched Desert</t>
  </si>
  <si>
    <t>When this support enters the battlefield, your opponent takes 3 damage.&amp;br;At the beginning of your turn, you gain 2 mana.</t>
  </si>
  <si>
    <t>Supernatural Stamina</t>
  </si>
  <si>
    <t>Target creature gets +2/0 and &amp;#8216;When this creature dies, it is returned to the battlefield' until the end of your turn.</t>
  </si>
  <si>
    <t>Sweltering Suns</t>
  </si>
  <si>
    <t>Each creature takes 6 damage.&amp;br;Cycling 3.</t>
  </si>
  <si>
    <t>Exert 3:Each creature you control gets +1/+1 until the end of your turn.</t>
  </si>
  <si>
    <t>Temmet, Vizier of Naktamun</t>
  </si>
  <si>
    <t>At the beginning of combat on your turn, each creature token you control gets +4/+4 until the end of your turn.&amp;br;Embalm 1.</t>
  </si>
  <si>
    <t>Thresher Lizard</t>
  </si>
  <si>
    <t>While you have 1 or less cards in hand, this creature gets +1/+2.</t>
  </si>
  <si>
    <t>Trial of Ambition</t>
  </si>
  <si>
    <t>When you cast this support, target creature your opponent controls is Destroyed.&amp;br;When a Cartouche support enters the board, this support is Returned to your hand.&amp;br;This support does not reinforce.</t>
  </si>
  <si>
    <t>When this support enters the board, you draw 3 cards.&amp;br;When a Cartouche support enters the board, this support is Returned to your hand.&amp;br;This support does not reinforce.</t>
  </si>
  <si>
    <t>When this support enters the board, each creature you control gets +3/+2.&amp;br;When a Cartouche support enters the board, this support is Returned to your hand.&amp;br;This support does not reinforce.</t>
  </si>
  <si>
    <t>Trial of Strength</t>
  </si>
  <si>
    <t>When this support enters the board, you summon 1 6/4 Beast of Strength token.&amp;br;When a Cartouche support enters the board, this support is Returned to your hand.&amp;br;This support does not reinforce.</t>
  </si>
  <si>
    <t>Trial of Zeal</t>
  </si>
  <si>
    <t>When this support enters the board, target creature or planeswalker takes 8 damage.&amp;br;When a Cartouche support enters the board, this support is Returned to your hand.&amp;br;This support does not reinforce.</t>
  </si>
  <si>
    <t>Unburden</t>
  </si>
  <si>
    <t>Target Planeswalker discards 2 cards.&amp;br;Cycling 2.</t>
  </si>
  <si>
    <t>Violent Impact</t>
  </si>
  <si>
    <t>A support your opponent controls is Destroyed.&amp;br;Cycling 2.</t>
  </si>
  <si>
    <t>When this creature enters the battlefield, it gains +X/+Y, where X is the first other creature you control's power and Y is the first other creature you control's toughness.&amp;br;Embalm 1.&amp;br;#Not Yet Available in Boosters.</t>
  </si>
  <si>
    <t>Vizier of the Menagerie</t>
  </si>
  <si>
    <t>At the beginning of your turn, if the top card of your library is a creature, you draw 1 extra card.&amp;br;When you match 3 or more gems, each creature in your hand gains 3 mana.</t>
  </si>
  <si>
    <t>When this creature enters the battlefield, each creature you control loses disabled.&amp;br;Cycling 3.&amp;br;When you cycle this card, each creature you control loses disabled.</t>
  </si>
  <si>
    <t>Wander in Death</t>
  </si>
  <si>
    <t>The last 2 creatures you controlled that were Destroyed are Returned to your hand.&amp;br;Cycling 2.</t>
  </si>
  <si>
    <t>Watchful Naga</t>
  </si>
  <si>
    <t>Exert 1:You draw 1 card.</t>
  </si>
  <si>
    <t>Wayward Servant</t>
  </si>
  <si>
    <t>When a Zombie you control enters the battlefield, you gain 2 life and your opponent takes 2 damage.</t>
  </si>
  <si>
    <t>Weaver of Currents</t>
  </si>
  <si>
    <t>Activate 2:You gain 4 mana.</t>
  </si>
  <si>
    <t>If your opponent has 5 or less cards in hand, target creature your opponent controls is Returned to their hand, then the top 2 cards in each player's library are Destroyed.</t>
  </si>
  <si>
    <t>When you cycle a card, each creature you control gains Flying until the end of your turn.</t>
  </si>
  <si>
    <t>悪運尽きた造反者</t>
  </si>
  <si>
    <t>このクリーチャーが死亡したとき、あなたは2/2のゾンビ･トークンを1体召喚する。</t>
  </si>
  <si>
    <t>ただれたミイラ</t>
  </si>
  <si>
    <t>このクリーチャーが死亡したとき、対戦相手がコントロールする最初のクリーチャーは-1/-1の修整を受ける。</t>
  </si>
  <si>
    <t>遺棄地の恐怖</t>
  </si>
  <si>
    <t>ホラー</t>
  </si>
  <si>
    <t>あなたがカードをサイクリングしたとき、あなたのターン終了時まで、このクリーチャーは+2/+1の修整を受ける。</t>
  </si>
  <si>
    <t>瘴気ミイラ</t>
  </si>
  <si>
    <t>ジャッカル</t>
  </si>
  <si>
    <t>このクリーチャーが戦場に出たとき、各プレイヤーはカードを1枚捨てる。</t>
  </si>
  <si>
    <t>冷酷な侍臣</t>
  </si>
  <si>
    <t>ミノタウルス</t>
  </si>
  <si>
    <t>あなたがカードをサイクリングしたとき、あなたのターン終了時まで、このクリーチャーはダメージ軽減とバーサーカーを得る。</t>
  </si>
  <si>
    <t>魂刺し</t>
  </si>
  <si>
    <t>蠍</t>
  </si>
  <si>
    <t>デーモン</t>
  </si>
  <si>
    <t>このクリーチャーが戦場に出たとき、あなたがコントロールする他の各クリーチャーは-3/-3の修整を受ける。</t>
  </si>
  <si>
    <t>最後の報賞</t>
  </si>
  <si>
    <t>クリーチャー1体を対象とし、それを破壊する。</t>
  </si>
  <si>
    <t>痛ましい教訓</t>
  </si>
  <si>
    <t>プレイヤー1人を対象とする。そのプレイヤーはカードを2枚引き、4点のダメージを受ける。</t>
  </si>
  <si>
    <t>超常的耐久力</t>
  </si>
  <si>
    <t>クリーチャー1体を対象とする。あなたのターン終了時まで、それは+2/0の修整を受けるとともに「このクリーチャーが死亡したとき、これを戦場に戻す。｣を得る。</t>
  </si>
  <si>
    <t>荷降ろし</t>
  </si>
  <si>
    <t>プレイヤー1人を対象とする。そのプレイヤーはカードを2枚捨てる。</t>
  </si>
  <si>
    <t>死後の放浪</t>
  </si>
  <si>
    <t>あなたがコントロールしていて破壊されたクリーチャー2体をあなたの手札に戻す。</t>
  </si>
  <si>
    <t>野望のカルトーシュ</t>
  </si>
  <si>
    <t>このサポートがボードに出たとき、クリーチャー1体を対象とする。それは-1/-1の修整を受ける。</t>
  </si>
  <si>
    <t>このサポートがボード上にある間、あなたがコントロールする最初のクリーチャーは+2/+2の修整を受けるとともに絆魂を得る。</t>
  </si>
  <si>
    <t>ホネツツキ</t>
  </si>
  <si>
    <t>接死 飛行</t>
  </si>
  <si>
    <t>あなたがコントロールするクリーチャーが死亡したとき、このクリーチャーは3マナを得る。</t>
  </si>
  <si>
    <t>グレイブディガー</t>
  </si>
  <si>
    <t>このクリーチャーが戦場に出たとき、あなたがコントロールしていて破壊された最後のクリーチャーをあなたの手札に戻す。</t>
  </si>
  <si>
    <t>呪われた者の王</t>
  </si>
  <si>
    <t>ジェム2個を起動する：あなたのターン終了時まで、あなたがコントロールする各ゾンビは威迫を得る。</t>
  </si>
  <si>
    <t>このクリーチャーが戦場に出ている間、あなたがコントロールする各ゾンビは+1/+1の修整を受ける。</t>
  </si>
  <si>
    <t>無情な狙撃手</t>
  </si>
  <si>
    <t>射手</t>
  </si>
  <si>
    <t>あなたがカードをサイクリングしたとき、対戦相手がコントロールする最初のクリーチャーは-1/-1の修整を受ける。</t>
  </si>
  <si>
    <t>砂の撹拌</t>
  </si>
  <si>
    <t>あなたは2/2のゾンビ・トークンを3体召喚する。</t>
  </si>
  <si>
    <t>あなたがこのカードをサイクリングしたとき、あなたは2/2のゾンビ・トークンを1体召喚する。</t>
  </si>
  <si>
    <t>信者の確信</t>
  </si>
  <si>
    <t>あなたがカードをサイクリングしたとき、対戦相手は5点のダメージを受け、あなたは5点のライフを得る。</t>
  </si>
  <si>
    <t>野望の試練</t>
  </si>
  <si>
    <t>このサポートがボードに出たとき、対戦相手がコントロールするクリーチャー1体を対象とし、それを破壊する。</t>
  </si>
  <si>
    <t>イフニルの魔神</t>
  </si>
  <si>
    <t>あなたが他のカードをサイクリングしたとき、対戦相手がコントロールする最初のクリーチャーは-2/-2の修整を受ける。</t>
  </si>
  <si>
    <t>サイクリング4</t>
  </si>
  <si>
    <t>戦慄の放浪者</t>
  </si>
  <si>
    <t>ジェム2個を起動する：このクリーチャーを戦場に戻す。この能力はこのクリーチャーが破壊された後にのみ発動する。</t>
  </si>
  <si>
    <t>このクリーチャーが戦場に出たとき、あなたの次のターン開始時までこれを無効化する。</t>
  </si>
  <si>
    <t>疫病吹き</t>
  </si>
  <si>
    <t>ビースト</t>
  </si>
  <si>
    <t>このクリーチャーが戦場に出たとき、あなたがコントロールする他の各クリーチャーは-1/-1の修整を受ける。</t>
  </si>
  <si>
    <t>あなたがコントロールするゾンビが死亡したとき、対戦相手は3点のダメージを受ける。</t>
  </si>
  <si>
    <t>葬送の影</t>
  </si>
  <si>
    <t>あなたがコントロールしていて追放された各カードをあなたの手札に戻す。</t>
  </si>
  <si>
    <t>栄光の神バントゥ</t>
  </si>
  <si>
    <t>威迫 ダメージ軽減</t>
  </si>
  <si>
    <t>ジェム3個を起動する：あなたがコントロールする他の最初のクリーチャーを破壊する。その後、あなたはカードを1枚引き、対戦相手は5点のダメージを受け、あなたは5点のライフを得る。</t>
  </si>
  <si>
    <t>あなたがコントロールするクリーチャーが死亡したとき、あなたの次のターン開始時まで、このクリーチャーは「攻撃できない」と「ブロックできない」を失う。</t>
  </si>
  <si>
    <t>砂漠セロドン</t>
  </si>
  <si>
    <t>燃えさし角のミノタウルス</t>
  </si>
  <si>
    <t>督励2：あなたのターン終了時まで、このクリーチャーは+1/+1の修整を受けるとともに威迫を得る。</t>
  </si>
  <si>
    <t>打擲場のマンティコア</t>
  </si>
  <si>
    <t>マンティコア</t>
  </si>
  <si>
    <t>このクリーチャーが戦場に出たとき、あなたがコントロールする他の最初のクリーチャーは-1/-1の修整を受け、対戦相手は3点のダメージを受ける。</t>
  </si>
  <si>
    <t>ミノタウルスの名射手</t>
  </si>
  <si>
    <t>ジェム1個を起動する：あなたの次のターン開始時まで、このクリーチャーは+1/0の修整を受ける。</t>
  </si>
  <si>
    <t>ネフ一門の鉄球戦士</t>
  </si>
  <si>
    <t>トランプル</t>
  </si>
  <si>
    <t>督励2：あなたのターン終了時まで、このクリーチャーは+1/+2の修整を受ける。</t>
  </si>
  <si>
    <t>捷刃のケンラ</t>
  </si>
  <si>
    <t>あなたが呪文を唱えたとき、あなたのターン終了時までこのクリーチャーは+1/+1の修整を受ける。</t>
  </si>
  <si>
    <t>オナガトカゲ</t>
  </si>
  <si>
    <t>トカゲ</t>
  </si>
  <si>
    <t>あなたの手札が1枚以下の間、このクリーチャーは+1/+2の修整を受ける。</t>
  </si>
  <si>
    <t>凶暴な力</t>
  </si>
  <si>
    <t>クリーチャー1体を対象とする。それは+3/+1の修整を受けるとともにトランプルを得る。</t>
  </si>
  <si>
    <t>感電</t>
  </si>
  <si>
    <t>クリーチャー1体を対象とする。それは4点のダメージを受ける。</t>
  </si>
  <si>
    <t>栄光の探究</t>
  </si>
  <si>
    <t>あなたのターン終了時まで、あなたがこんとろーるする各クリーチャーは+2/0の修整を受ける。</t>
  </si>
  <si>
    <t>暴力的な衝撃</t>
  </si>
  <si>
    <t>対戦相手がコントロールするサポートを1個破壊する。</t>
  </si>
  <si>
    <t>激情のカルトーシュ</t>
  </si>
  <si>
    <t>このサポートがボードに出たとき、クリーチャー1体を対象とする。あなたのターン終了時まで、それではブロックできない。</t>
  </si>
  <si>
    <t>このサポートがボード上にある間、あなたがコントロールする最初のクリーチャーは+2/+2の修整を受けるとともに速攻を得る。</t>
  </si>
  <si>
    <t>アン一門の壊し屋</t>
  </si>
  <si>
    <t>督励2：あなたのターン終了時まで、対戦相手がコントロールする、ディフェンダーか到達か警戒を持つ最初のクリーチャーではブロックできない。</t>
  </si>
  <si>
    <t>戦場のゴミあさり</t>
  </si>
  <si>
    <t>ならず者</t>
  </si>
  <si>
    <t>督励2：あなたはカードを1枚捨てて1枚引く。</t>
  </si>
  <si>
    <t>炎刃の達人</t>
  </si>
  <si>
    <t>あなたがカードをサイクリングしたとき、このクリーチャーは+1/0の修整を受ける。</t>
  </si>
  <si>
    <t>焼き尽くす熱情</t>
  </si>
  <si>
    <t>クリーチャー1体を対象とする。それは+5/+5の修整を受けるとともに「あなたのターン開始時に、このクリーチャーは-1/-1の修整を受ける。」を得る。</t>
  </si>
  <si>
    <t>結束の限界</t>
  </si>
  <si>
    <t>対戦相手がコントロールするクリーチャー1体を対象とする。あなたのターン終了時まで、あなたはそれをコントロールし、それは速攻を得る。</t>
  </si>
  <si>
    <t>心臓貫きのマンティコア</t>
  </si>
  <si>
    <t>このクリーチャーが戦場に出たとき、対戦相手はX点のダメージを受ける。Xはあなたがコントロールする他の最初のクリーチャーのパワーの2倍に等しい。その後、そのクリーチャーを破壊する。</t>
  </si>
  <si>
    <t>蓋世の誉れ</t>
  </si>
  <si>
    <t>クリーチャー1体を対象とする。それは12点のダメージを受ける。</t>
  </si>
  <si>
    <t>あなたがこのカードをサイクリングしたとき、クリーチャー1体を対象とする。それは3点のダメージを受ける。</t>
  </si>
  <si>
    <t>焼けつく双陽</t>
  </si>
  <si>
    <t>各クリーチャーは6点のダメージを受ける。</t>
  </si>
  <si>
    <t>ハゾレトの指名</t>
  </si>
  <si>
    <t>あなたがコントロールするトークンでないクリーチャーが戦場に出たとき、そのクリーチャーは+2//0の修整を受けるとともに速攻を得る。</t>
  </si>
  <si>
    <t>激情の試練</t>
  </si>
  <si>
    <t>このサポートがボードに出たとき、クリーチャー1体かプレインズウォーカー1体を対象とする。それは8点のダメージを受ける。</t>
  </si>
  <si>
    <t>戦闘の祝賀者</t>
  </si>
  <si>
    <t>督励3：あなたのターン終了時まで、あなたがコントロールする各クリーチャーは無効化を失い、二段攻撃を得る。</t>
  </si>
  <si>
    <t>栄光をもたらすもの</t>
  </si>
  <si>
    <t>ドラゴン</t>
  </si>
  <si>
    <t>飛行 速攻</t>
  </si>
  <si>
    <t>督励2：対戦相手がコントロールする最初のドラゴンでないクリーチャーに8点のダメージを与える。</t>
  </si>
  <si>
    <t>熱烈の神ハゾレト</t>
  </si>
  <si>
    <t>速攻 ダメージ軽減</t>
  </si>
  <si>
    <t>ジェム2個を起動する：あなたはカードを1枚捨てる。その後対戦相手は6点のダメージを受ける。</t>
  </si>
  <si>
    <t>あなたの手札のカードが1枚以下でないかぎり、このクリーチャーは攻撃できずブロックできない。</t>
  </si>
  <si>
    <t>栄光の幕切れ</t>
  </si>
  <si>
    <t>あなたがコントロールする各クリーチャーはトランプルとバーサーカーと先制攻撃とダメージ軽減を得るとともに強化される。あなたのターン終了時に、あなたがコントロールする各クリーチャーを破壊する。</t>
  </si>
  <si>
    <t>苦刃の戦士</t>
  </si>
  <si>
    <t>督励2：あなたのターン終了時まで、このクリーチャーは+1/0の修整を受けるとともに接死を得る。</t>
  </si>
  <si>
    <t>大蜘蛛</t>
  </si>
  <si>
    <t>蜘蛛</t>
  </si>
  <si>
    <t>大いなるサンドワーム</t>
  </si>
  <si>
    <t>ワーム</t>
  </si>
  <si>
    <t>頭巾の喧嘩屋</t>
  </si>
  <si>
    <t>督励3：あなたのターン終了時まで、このクリーチャーは+2/+2の修整を受ける。</t>
  </si>
  <si>
    <t>ナーガの生気論者</t>
  </si>
  <si>
    <t>ドルイド</t>
  </si>
  <si>
    <t>あなたのターン開始時に、ジェム1個をあなたのプレインズウォーカーの色に変換する。</t>
  </si>
  <si>
    <t>造反者の解放</t>
  </si>
  <si>
    <t>花粉のもや</t>
  </si>
  <si>
    <t>あなたの次のターン開始時まで、各クリーチャーと各プレインズウォーカーはダメージ軽減を得る。</t>
  </si>
  <si>
    <t>弱さからの脱皮</t>
  </si>
  <si>
    <t>クリーチャー1体を対象とする。あなたのターン終了時まで、それは+2/+2の修整を受ける。</t>
  </si>
  <si>
    <t>蜘蛛の掌握</t>
  </si>
  <si>
    <t>クリーチャー1体を対象とする。あなたの次のターン開始時まで、それは+3/+3の修整を受けるとともに到達を得る。</t>
  </si>
  <si>
    <t>苦しめる一射</t>
  </si>
  <si>
    <t>飛行を持つクリーチャー1体を対象とする。それは-3/-3の修整を受ける。</t>
  </si>
  <si>
    <t>活力のカルトーシュ</t>
  </si>
  <si>
    <t>このサポートがボードに出たとき、あなたがコントロールするクリーチャー1体を対象とする。それは+1/+1の修整を受ける。</t>
  </si>
  <si>
    <t>このサポートがボード上にある間、あなたがコントロールする最初のクリーチャーは+2/+2の修整を受けるとともにトランプルを得る。</t>
  </si>
  <si>
    <t>楽園の贈り物</t>
  </si>
  <si>
    <t>ジェム2個を起動する：あなたは2マナを得る。</t>
  </si>
  <si>
    <t>このサポートがボードに出たとき、あなたは3点のライフを得る。</t>
  </si>
  <si>
    <t>活力の模範</t>
  </si>
  <si>
    <t>このクリーチャーが戦場に出たとき、あなたがコントロールする他の最初のクリーチャーは-3/-3の修整を受ける。</t>
  </si>
  <si>
    <t>このクリーチャーが攻撃したとき、あなたは3点のライフを得る。</t>
  </si>
  <si>
    <t>用心深いナーガ</t>
  </si>
  <si>
    <t>督励1：あなたはカードを1枚引く。</t>
  </si>
  <si>
    <t>媒介者の修練者</t>
  </si>
  <si>
    <t>あなたのターン開始jに、このクリーチャーは-1/-1の修整を受けr、ああなたは3つのジェムを緑に変換する。</t>
  </si>
  <si>
    <t>名誉あるハイドラ</t>
  </si>
  <si>
    <t>ハイドラ</t>
  </si>
  <si>
    <t>うろつく蛇豹</t>
  </si>
  <si>
    <t>蛇</t>
  </si>
  <si>
    <t>シェフェトのオオトカゲ</t>
  </si>
  <si>
    <t>サイクリング6</t>
  </si>
  <si>
    <t>あなたがこのカードをサイクリングしたとき、あなたはジェム9個を緑に変換する。</t>
  </si>
  <si>
    <t>活力の試練</t>
  </si>
  <si>
    <t>このサポートがボードに出たとき、あなたは6/4の活力獣・トークンを1体召喚する。</t>
  </si>
  <si>
    <t>不屈の神ロナス</t>
  </si>
  <si>
    <t>接死 ダメージ軽減</t>
  </si>
  <si>
    <t>ジェム2個を起動する：あなたのターン終了時まで、あなたがコントロールする他の最初のクリーチャーは+4/0の修整を受ける。</t>
  </si>
  <si>
    <t>あなたが8以上のパワーを持つ他のクリーチャーをコントロールしていないかぎり、このクリーチャーは攻撃できずブロックできない。</t>
  </si>
  <si>
    <t>ロナスの勇者</t>
  </si>
  <si>
    <t>Champion of Rhonas</t>
  </si>
  <si>
    <t>非パック</t>
  </si>
  <si>
    <t>督励3：あなたの手札の最初のクリーチャーを戦場に移動する。</t>
  </si>
  <si>
    <t>生類の侍臣</t>
  </si>
  <si>
    <t>あなたのターン開始時に、あなたのライブラリーの一番上のカードがクリーチャーであった場合、あなたはカードを1枚引く。</t>
  </si>
  <si>
    <t>あなたが3個以上のジェムをマッチさせたとき、あなたの手札の各クリーチャーは3マナ得る。</t>
  </si>
  <si>
    <t>サンドワームの収斂</t>
  </si>
  <si>
    <t>このサポートがボードにある間、対戦相手がコントロールする飛行を持つクリーチャーは攻撃できない。</t>
  </si>
  <si>
    <t>あなたのターン終了時に、5/5のワーム･トークンを1体召喚する。</t>
  </si>
  <si>
    <t>白緑</t>
  </si>
  <si>
    <t>アン一門の勇者</t>
  </si>
  <si>
    <t>督励2：あなたの次のターン開始時まで、あなたがコントロールする各クリーチャーは警戒を得る。</t>
  </si>
  <si>
    <t>風案内のエイヴン</t>
  </si>
  <si>
    <t>このクリーチャーが戦場に出ている間、あなたがコントロールする各クリーチャー･トークンは飛行と警戒を得る。</t>
  </si>
  <si>
    <t>潰滅甲虫</t>
  </si>
  <si>
    <t>昆虫</t>
  </si>
  <si>
    <t>このクリーチャーが戦場に出たとき、あなたがコントロールする他の最初のクリーチャーは-1/-1の修整を受ける。</t>
  </si>
  <si>
    <t>このクリーチャーが攻撃したとき、対戦相手がコントロールする、ディフェンダーか到達か警戒を持つ最初のクリーチャーは-1/-1の修整を受ける。</t>
  </si>
  <si>
    <t>奇怪なドレイク</t>
  </si>
  <si>
    <t>このクリーチャーが戦場に出たとき、これは+X/+Xの修整を受ける。Xはあなたの墓地にある呪文の総数に等しい。</t>
  </si>
  <si>
    <t>ケンラの戦車乗り</t>
  </si>
  <si>
    <t>このクリーチャーが戦場に出ている間、あなたがコントロールする各クリーチャーはトランプルを得る。</t>
  </si>
  <si>
    <t>影嵐の侍臣</t>
  </si>
  <si>
    <t>あなたがカードをサイクリングしたとき、このクリーチャーは+1/+1の修整を受ける。</t>
  </si>
  <si>
    <t>むら気な召使い</t>
  </si>
  <si>
    <t>あなたがコントロールするゾンビが戦場に出たとき、あなたは2点のライフを得て、対戦相手は2点のダメージを受ける。</t>
  </si>
  <si>
    <t>水流織り</t>
  </si>
  <si>
    <t>ジェム2個を起動する：あなたは4マナを得る。</t>
  </si>
  <si>
    <t>毒物の侍臣、ハパチラ</t>
  </si>
  <si>
    <t>このクリーチャーがプレインズウォーカーに戦闘ダメージを与えたとき、対戦相手がコントロールする最初のクリーチャーは-1/-1の修整を受け、あなたは接死を持つ1/1の蛇･トークンを1体召喚する。</t>
  </si>
  <si>
    <t>ルクサの恵み</t>
  </si>
  <si>
    <t>1ターンのカウントダウン付きジェム1個を起動する：あなたは5マナを得る。</t>
  </si>
  <si>
    <t>赤黒</t>
  </si>
  <si>
    <t>蓋世の英雄、ネヘブ</t>
  </si>
  <si>
    <t>このクリーチャーが戦場に出ている間、あなたがコントロールする各ミノタウルスは先制攻撃を得る。</t>
  </si>
  <si>
    <t>このクリーチャーが戦場に出ている間、あなたの手札が1枚以下の場合、あなたがコントロールする各ミノタウルスは+6/0の修整を受ける。</t>
  </si>
  <si>
    <t>このクリーチャーが対戦相手に戦闘ダメージを与えたとき、あなたと対戦相手はカードを1枚捨てる。</t>
  </si>
  <si>
    <t>ナクタムンの侍臣、テムメト</t>
  </si>
  <si>
    <t>あなたのターンの戦闘開始時に、あなたのターン終了時まで、あなたがコントロールする各クリーチャー･トークンは+4/+4の修整を受ける。</t>
  </si>
  <si>
    <t>研ぎ澄まされたコペシュ</t>
  </si>
  <si>
    <t>クリーチャー1体を対象とする。それは+2/+2の修整を受ける。</t>
  </si>
  <si>
    <t>呪われた者の揺り籠</t>
  </si>
  <si>
    <t>ジェム1個を起動する：あなたは2/2のゾンビ･トークンを1個召喚し、このサポートを破壊する。</t>
  </si>
  <si>
    <t>あなたのターン開始時に、あなたは2マナを得る。</t>
  </si>
  <si>
    <t>色彩の断崖</t>
  </si>
  <si>
    <t>陽焼けした砂漠</t>
  </si>
  <si>
    <t>このサポートがボードに出たとき、対戦相手は3点のダメージを受ける。</t>
  </si>
  <si>
    <t>バントゥの碑</t>
  </si>
  <si>
    <t>このサポートがボードに出たとき、あなたの手札の黒の各クリーチャーは3マナを得る。</t>
  </si>
  <si>
    <t>あなたが黒のクリーチャーを引いたとき、そのクリーチャーは3マナを得る。</t>
  </si>
  <si>
    <t>あなたがクリーチャーを唱えたとき、あなたは2点のライフを得て、対戦相手は2点のダメージを受ける。</t>
  </si>
  <si>
    <t>ハゾレトの碑</t>
  </si>
  <si>
    <t>このサポートがボードに出たとき、あなたの手札の赤の各クリーチャーは3マナを得る。</t>
  </si>
  <si>
    <t>あなたが赤のクリーチャーを引いたとき、そのクリーチャーは3マナを得る。</t>
  </si>
  <si>
    <t>あなたがクリーチャーを唱えたとき、あなたはカードを1枚捨てて1枚引く。</t>
  </si>
  <si>
    <t>ケフネトの碑</t>
  </si>
  <si>
    <t>このサポートがボードに出たとき、あなたの手札の青の各クリーチャーは3マナを得る。</t>
  </si>
  <si>
    <t>あなたが青のクリーチャーを引いたとき、そのクリーチャーは3マナを得る。</t>
  </si>
  <si>
    <t>あなたがクリーチャーを唱えたとき、あなたの次のターン開始時まで、対戦相手がコントロールする無効化されていない最初のクリーチャーを無効化する。</t>
  </si>
  <si>
    <t>オケチラの碑</t>
  </si>
  <si>
    <t>このサポートがボードに出たとき、あなたの手札の白の各クリーチャーは3マナを得る。</t>
  </si>
  <si>
    <t>あなたが白のクリーチャーを引いたとき、そのクリーチャーは3マナを得る。</t>
  </si>
  <si>
    <t>あなたがクリーチャーを唱えたとき、あなたは警戒を持つ1/1の戦士･トークンを1体召喚する。</t>
  </si>
  <si>
    <t>ロナスの碑</t>
  </si>
  <si>
    <t>このサポートがボードに出たとき、あなたの手札の緑の各クリーチャーは3マナを得る。</t>
  </si>
  <si>
    <t>あなたが緑のクリーチャーを引いたとき、そのクリーチャーは3マナを得る。</t>
  </si>
  <si>
    <t>あなたがクリーチャーを唱えたとき、あなたのターン終了時まで、あなたがコントロールする最初のクリーチャーは+2/+2の修整を受けるとともにトランプルを得る。</t>
  </si>
  <si>
    <t>泥濘の峡谷</t>
  </si>
  <si>
    <t>あなたのターン開始時にジェム2個を赤か黒に変換する。</t>
  </si>
  <si>
    <t>異臭の池</t>
  </si>
  <si>
    <t>あなたのターン開始時にジェム2個を青か黒に変換する。</t>
  </si>
  <si>
    <t>灌漑農地</t>
  </si>
  <si>
    <t>あなたのターン開始時にジェム2個を白か青に変換する。</t>
  </si>
  <si>
    <t>まばらな木立ち</t>
  </si>
  <si>
    <t>あなたのターン開始時にジェム2個を白か緑に変換する。</t>
  </si>
  <si>
    <t>隠れた茂み</t>
  </si>
  <si>
    <t>あなたのターン開始時にジェム2個を赤か緑に変換する。</t>
  </si>
  <si>
    <t>大瀑布</t>
  </si>
  <si>
    <t>3ターンのカウントダウン付きジェム1個を起動する：あなたの手札の各カードは3マナを得る。</t>
  </si>
  <si>
    <t>神託者の大聖堂</t>
  </si>
  <si>
    <t>ジェム2個を起動する：カードを1枚引く。そのカードはXマナを得る。Xはこのサポートが持つシールドの数に等しい。</t>
  </si>
  <si>
    <t>神々のピラミッド</t>
  </si>
  <si>
    <t>Pyramid of the Pantheon</t>
  </si>
  <si>
    <t>あなたのターン開始時に、あなたはXマナを得る。Xはこのサポートが持つシールドの数に等しい。</t>
  </si>
  <si>
    <t>残酷な真実</t>
  </si>
  <si>
    <t>Cruel Reality</t>
  </si>
  <si>
    <t>対戦相手のターン開始時に、対戦相手がコントロールする最初のクリーチャーは-3/-3の修整を受ける。対戦相手がクリーチャーをコントロールしていない場合、代わりに、対戦相手は5点のダメージを受ける。</t>
  </si>
  <si>
    <t>Masterpiece</t>
  </si>
  <si>
    <t>忠臣</t>
  </si>
  <si>
    <t>Loyal Retainers</t>
  </si>
  <si>
    <t>アドバイザー</t>
  </si>
  <si>
    <t>このクリーチャーが死亡したとき、あなたがコントロールしていて破壊された忠臣でない最後の3体のクリーチャーを戦場に戻す。</t>
  </si>
  <si>
    <t>到達&amp;br;このクリーチャーが死亡したとき、あなたがコントロールしていて破壊された忠臣でない最後の3体のクリーチャーを戦場に戻す。</t>
  </si>
  <si>
    <t>When this creature dies, the last 3 creatures you controlled other than Loyal Retainers that were Destroyed are Returned to the battlefield.</t>
  </si>
  <si>
    <t>神の怒り</t>
  </si>
  <si>
    <t>Wrath of God</t>
  </si>
  <si>
    <t>戦場に出ている各クリーチャーを追放する。</t>
  </si>
  <si>
    <t>戦場</t>
  </si>
  <si>
    <t>Each creature on the battlefield is exiled.</t>
  </si>
  <si>
    <t>聖別されたスフィンクス</t>
  </si>
  <si>
    <t>Consecrated Sphinx</t>
  </si>
  <si>
    <t>対戦相手がカードを引いたとき、このクリーチャーは+3/+3の修整を受ける。</t>
  </si>
  <si>
    <t>飛行&amp;br;対戦相手がカードを引いたとき、このクリーチャーは+3/+3の修整を受ける。</t>
  </si>
  <si>
    <t>When your opponent draws a card, this creature gets +3/+3.</t>
  </si>
  <si>
    <t>対抗呪文</t>
  </si>
  <si>
    <t>Counterspell</t>
  </si>
  <si>
    <t>対戦相手は手札の各呪文を捨てる。</t>
  </si>
  <si>
    <t>対戦</t>
  </si>
  <si>
    <t>Each spell in your opponent's hand is discarded.</t>
  </si>
  <si>
    <t>暗黒の儀式</t>
  </si>
  <si>
    <t>Dark Ritual</t>
  </si>
  <si>
    <t>あなたの手札の最初のカードはいっぱいのマナを得る。</t>
  </si>
  <si>
    <t>あな</t>
  </si>
  <si>
    <t>The first card in your hand gains full mana.</t>
  </si>
  <si>
    <t>稲妻の連鎖</t>
  </si>
  <si>
    <t>Chain Lightning</t>
  </si>
  <si>
    <t>クリーチャー1体かプレインズウォーカー1体を対象とする。それは5点のダメージを受ける。ボード上に3個以上の赤ジェムがある場合、2個の赤ジェムを他の色に変換し、この呪文をあなたの手札に戻す。</t>
  </si>
  <si>
    <t>クリ</t>
  </si>
  <si>
    <t>Target creature or planeswalker takes 5 damage. If there are 3 or more red gems on the board, 2 red gems are converted to gems of other colors and this spell is Returned to your hand.</t>
  </si>
  <si>
    <t>追い討ち</t>
  </si>
  <si>
    <t>Aggravated Assault</t>
  </si>
  <si>
    <t>赤ジェム3個を起動する：あなたは1回の入れ替えを得る。</t>
  </si>
  <si>
    <t>赤ジ</t>
  </si>
  <si>
    <t>Activate 3 Red gems: You gain 1 swap.</t>
  </si>
  <si>
    <t>名誉回復</t>
  </si>
  <si>
    <t>Vindicate</t>
  </si>
  <si>
    <t>クリーチャー1体を対象とし、それを追放する。</t>
  </si>
  <si>
    <t>Target creature is exiled.</t>
  </si>
  <si>
    <t>大渦の脈動</t>
  </si>
  <si>
    <t>Maelstrom Pulse</t>
  </si>
  <si>
    <t>対戦相手がコントロールする各クリーチャー･トークンと各サポート･トークンを破壊する。</t>
  </si>
  <si>
    <t>Each creature token and support token your opponent controls is Destroyed.</t>
  </si>
  <si>
    <t>否定の契約</t>
  </si>
  <si>
    <t>Pact of Negation</t>
  </si>
  <si>
    <t>このサポートがボード上にある間、いずれかのプレイヤーが次に唱えるカードを破壊し、それの効果は誘発せず、その後、このサポートを破壊する。</t>
  </si>
  <si>
    <t>この</t>
  </si>
  <si>
    <t>While this support is on the board, the next card any player casts is Destroyed and it's effects do not trigger, then this support is Destroyed.</t>
  </si>
  <si>
    <t>刻み角</t>
  </si>
  <si>
    <t>Manglehorn</t>
  </si>
  <si>
    <t>このクリーチャーが戦場に出たとき、対戦相手がコントロールするサポートジェムを1個破壊する。</t>
  </si>
  <si>
    <t>あなたのターン開始時に、対戦相手がコントロールするサポート1個は1シールドを失う。</t>
  </si>
  <si>
    <t>造反の代弁者、サムト</t>
  </si>
  <si>
    <t>Samut, Voice of Dissent</t>
  </si>
  <si>
    <t>過酷な指導者</t>
  </si>
  <si>
    <t>Harsh Mentor</t>
  </si>
  <si>
    <t>予言により</t>
  </si>
  <si>
    <t>As Foretold</t>
  </si>
  <si>
    <t>あなたのターン開始時に、あなたはXマナを得る。Xはあなたがコントロールするサポートの総数に等しい。</t>
  </si>
  <si>
    <t>信念の決闘者</t>
  </si>
  <si>
    <t>Trueheart Duelist</t>
  </si>
  <si>
    <t>ディフェンダー 先制攻撃</t>
  </si>
  <si>
    <t>Defender, First Strike&amp;br;Embalm 2.</t>
  </si>
  <si>
    <t>療治の侍臣</t>
  </si>
  <si>
    <t>Vizier of Remedies</t>
  </si>
  <si>
    <t>このクリーチャーが戦場に出たとき、あなたがコントロールする各クリーチャーは+1/+1の修整を受ける。</t>
  </si>
  <si>
    <t>When this creature enters the battlefield, each creature you control gets +1/+1.</t>
  </si>
  <si>
    <t>栄光半ばの修練者</t>
  </si>
  <si>
    <t>Glory-Bound Initiate</t>
  </si>
  <si>
    <t>督励3：このクリーチャーは+3/+2の修整を受けるとともに絆魂を得る。</t>
  </si>
  <si>
    <t>Exert 3: This creature gets +3/+2 and gains Lifelink.</t>
  </si>
  <si>
    <t>双陽の熾天使</t>
  </si>
  <si>
    <t>Seraph of the Suns</t>
  </si>
  <si>
    <t>このクリーチャーがダメージを受ける場合、代わりにあなたのプレインズウォーカーが6点のダメージを受ける。</t>
  </si>
  <si>
    <t>このクリーチャーではブロックできない。</t>
  </si>
  <si>
    <t>When this creature would take damage, your planeswalker takes 6 damage instead. This creature cannot block.</t>
  </si>
  <si>
    <t>釣りドレイク</t>
  </si>
  <si>
    <t>Angler Drake</t>
  </si>
  <si>
    <t>このクリーチャーが戦場に出たとき、対戦相手の手札が5枚以下の場合、対戦相手がコントロールするクリーチャー1体を対象とし、それをプレイヤーの手札に戻す。</t>
  </si>
  <si>
    <t>When this creature enters the battlefield, if your opponent has 5 or less cards in hand, target creature your opponent controls is Returned to their hand.</t>
  </si>
  <si>
    <t>突風撃</t>
  </si>
  <si>
    <t>Galestrike</t>
  </si>
  <si>
    <t>対戦相手の手札が5枚以下の場合、対戦相手のコントロールするクリーチャー1体を対象とする。それをオーナーの手札に移動し、あなたはカードを1枚引く。</t>
  </si>
  <si>
    <t>If your opponent controls 5 or less cards in hand, target creature you opponent controls is Returned to their hand and you draw 1 card.</t>
  </si>
  <si>
    <t>驚異への入り口</t>
  </si>
  <si>
    <t>Open into Wonder</t>
  </si>
  <si>
    <t>あなたのターン終了時まで、あなたがコントロールする各クリーチャーは「ブロックされない｣と「このクリーチャーがダメージを与えたとき、あなたはカードを1枚引く。」を得る。</t>
  </si>
  <si>
    <t>Each creature you control gains Unblockable and "When this creature deals damage, you draw 1 card" until the end of your turn.</t>
  </si>
  <si>
    <t>謎めいた海蛇</t>
  </si>
  <si>
    <t>Cryptic Serpent</t>
  </si>
  <si>
    <t>海蛇</t>
  </si>
  <si>
    <t>あなたが呪文を唱えたとき、このクリーチャーは1マナを得る。</t>
  </si>
  <si>
    <t>When youc ast a spell, this creature gains 1 mana.</t>
  </si>
  <si>
    <t>明日からの引き寄せ</t>
  </si>
  <si>
    <t>Pull from Tomorrow</t>
  </si>
  <si>
    <t>あなたはカードを1枚捨てて5枚引く。</t>
  </si>
  <si>
    <t>You discard 1 card and then draw 5 cards.</t>
  </si>
  <si>
    <t>At the beginning of your turn, you gain X mana, where X is the number of supports you control.</t>
  </si>
  <si>
    <t>悪意のアムムト</t>
  </si>
  <si>
    <t>Baleful Ammit</t>
  </si>
  <si>
    <t>クロコダイル</t>
  </si>
  <si>
    <t>When this creature enters the battlefield, the first other creature you control gets -1/-1.</t>
  </si>
  <si>
    <t>不気味な徘徊者</t>
  </si>
  <si>
    <t>Grim Strider</t>
  </si>
  <si>
    <t>このクリーチャーが戦場に出たとき、このクリーチャーは-X/-Xの修整を受ける。Xはあなたの手札のカードの枚数に等しい。</t>
  </si>
  <si>
    <t>When this creature enters the battlefield, this creature gains -X/-X, where X is the number of cards in your hand.</t>
  </si>
  <si>
    <t>没収</t>
  </si>
  <si>
    <t>Dispossess</t>
  </si>
  <si>
    <t>対戦相手のライブラリーの最初の2個のサポートを追放する。</t>
  </si>
  <si>
    <t>The first 2 supports in your opponent's library are exiled.</t>
  </si>
  <si>
    <t>リリアナの支配</t>
  </si>
  <si>
    <t>Liliana's Mastery</t>
  </si>
  <si>
    <t>このサポートがボード上にある間、あなたがコントロールする各ゾンビは+2/+2の修整を受ける。</t>
  </si>
  <si>
    <t>このサポートがボード上に出たとき、2/2のゾンビ･トークンを3体召喚する。</t>
  </si>
  <si>
    <t>While this support is on the board, each Zombie you control gets +2/+2. When this support enters the board, summon 3 2/2 Zombie Tokens.</t>
  </si>
  <si>
    <t>血怒りの喧嘩屋</t>
  </si>
  <si>
    <t>Bloodrage Brawler</t>
  </si>
  <si>
    <t>このクリーチャーが戦場に出たとき、あなたがカードを1枚捨てる。</t>
  </si>
  <si>
    <t>When this creature enters the battlefield, you discard 1 card.</t>
  </si>
  <si>
    <t>戦炎の投槍手</t>
  </si>
  <si>
    <t>Warfire Javelineer</t>
  </si>
  <si>
    <t>このクリーチャーが戦場に出たとき、対戦相手がコントロールするクリーチャー1体を対象とする。それはX点のダメージを受ける。Xはあなたの墓地にある呪文の総数に等しい。</t>
  </si>
  <si>
    <t>When this creature enters the battlefield, target creature you opponent controls takes X damage, where X is the number of spells in your graveyard.</t>
  </si>
  <si>
    <t>力ずく</t>
  </si>
  <si>
    <t>By Force</t>
  </si>
  <si>
    <t>対戦相手がコントロールするサポートを3個破壊する。</t>
  </si>
  <si>
    <t>3 supports your opponent controls are Destroyed.</t>
  </si>
  <si>
    <t>対戦相手がカードを唱えたとき、対戦相手は3点のダメージを受ける。</t>
  </si>
  <si>
    <t>When your opponent casts a card, your opponent takes 3 damage.</t>
  </si>
  <si>
    <t>損魂魔道士</t>
  </si>
  <si>
    <t>Soul-Scar Mage</t>
  </si>
  <si>
    <t>あなたが呪文を唱えたとき、あなたのターン終了時まで、このクリーチャーは+2/+2の修整を受ける。対戦相手がコントロールする最初のクリーチャーは-1/-1の修整を受ける。</t>
  </si>
  <si>
    <t>When you cast a spell, this creature gets +2/+2 until the end of your turn and the first creature your opponent controls gets -1/-1.</t>
  </si>
  <si>
    <t>横断地のクロコダイル</t>
  </si>
  <si>
    <t>Crocodile of the Crossing</t>
  </si>
  <si>
    <t>好戦的な巨口</t>
  </si>
  <si>
    <t>Defiant Greatmaw</t>
  </si>
  <si>
    <t>カバ</t>
  </si>
  <si>
    <t>When this creature enters the battlefield, each other creature you control gets -1/-1.</t>
  </si>
  <si>
    <t>第六感</t>
  </si>
  <si>
    <t>Sixth Sense</t>
  </si>
  <si>
    <t>あなたがコントロールするクリーチャー1体を対象とする。それは「このクリーチャーが戦闘ダメージを与えたとき、これのオーナーはカードを1枚引く。」を得る。</t>
  </si>
  <si>
    <t>Target creature you control gains "When this creature deals combat damage, its owner draws 1 card."</t>
  </si>
  <si>
    <t>When this creature enters the battlefield, a support your opponent controls is destroyed. &amp;br;At the beginning of your turn, a support your opponent controls loses 1 shield.</t>
  </si>
  <si>
    <t>収穫期</t>
  </si>
  <si>
    <t>Harvest Season</t>
  </si>
  <si>
    <t>ジェムX個を緑ジェムに変換する。Xはあなたがコントロールするクリーチャーの総数の4倍に等しい。</t>
  </si>
  <si>
    <t>X gems are converted to green, where X is the number of creatures you control multiplied by 4.</t>
  </si>
  <si>
    <t>無慈悲な投槍手</t>
  </si>
  <si>
    <t>Merciless Javelineer</t>
  </si>
  <si>
    <t>ジェム3個を起動する：対戦相手がコントロールする、ディフェンダーか到達か警戒を持つ最初のクリーチャーは-1/-1の修整を受ける。あなたのターン終了時まで、それはブロックできない。</t>
  </si>
  <si>
    <t>Activate 3: The first creature you opponent controls with Defender, Reach, or Vigilance gets -1/-1 and that creature cannot block until the end of your turn.</t>
  </si>
  <si>
    <t>名誉ある門長</t>
  </si>
  <si>
    <t>Honored Crop-Captain</t>
  </si>
  <si>
    <t>このクリーチャーが攻撃したとき、あなたのターン終了時まであなたの他の各クリーチャーは+2/0の修整を受ける。</t>
  </si>
  <si>
    <t>When this creature attacks, each of your other creatures gets +2/0 until the end of your turn.</t>
  </si>
  <si>
    <t>二段攻撃</t>
  </si>
  <si>
    <t>ジェム2個を起動する：ターン終了時まで、あなたがコントロールする他の最初のクリーチャーは二段攻撃を得る。</t>
  </si>
  <si>
    <t>このクリーチャーが戦場に出ている間、あなたがコントロールする各クリーチャーは速攻を得る。</t>
  </si>
  <si>
    <t>Activate 2: The first other creature you control gains Double Strike until the end of your turn. While this creature is on the battlefield, each creature you control gains Haste.</t>
  </si>
  <si>
    <t>王神の玉座</t>
  </si>
  <si>
    <t>Throne of the God-Pharaoh</t>
  </si>
  <si>
    <t>あなたがコントロールするクリーチャーが攻撃したとき、対戦相手はX点のダメージを受ける。Xはあなたがコントロールするクリーチャーの総数の2倍に等しい。</t>
  </si>
  <si>
    <t>When a creature you control attacks, your opponent takes X damage, where X is the number of creatures you control multiplied by 2.</t>
  </si>
  <si>
    <t>AKH</t>
  </si>
  <si>
    <t>At the beginning of your opponent's turn, the first creature you opponent controls gets -3/-3. If your opponent controls no creatures, your opponent takes 5 damage instead.</t>
  </si>
  <si>
    <t>督励2：対戦相手がコントロールするドラゴンでない最初のクリーチャーは8点のダメージを受ける。</t>
  </si>
  <si>
    <t>At the beginning of your turn, you gain X mana, where X is the number of shields on this support.</t>
  </si>
  <si>
    <t>AKHM</t>
  </si>
  <si>
    <t>Flying, Prevent Damage&amp;br;When this creature would take damage, your planeswalker takes 6 damage instead. This creature cannot block.</t>
  </si>
  <si>
    <t>Lifelink&amp;br;When this creature enters the battlefield, the first other creature you control gets -1/-1.</t>
  </si>
  <si>
    <t>Haste&amp;br;When this creature enters the battlefield, the first other creature you control gets -1/-1.</t>
  </si>
  <si>
    <t>Double Strike&amp;br;Activate 2: The first other creature you control gains Double Strike until the end of your turn. While this creature is on the battlefield, each creature you control gains Haste.</t>
  </si>
  <si>
    <t>HOU</t>
  </si>
  <si>
    <t>尽きぬ希望のエイヴン</t>
  </si>
  <si>
    <t>Aven of Enduring Hope</t>
  </si>
  <si>
    <t>このクリーチャーが戦場に出たとき、あなたは3点のライフを得る。</t>
  </si>
  <si>
    <t>When this creature enters the battlefield, you gain 3 life.</t>
  </si>
  <si>
    <t>不屈のエイヴン</t>
  </si>
  <si>
    <t>Dauntless Aven</t>
  </si>
  <si>
    <t>このクリーチャーが攻撃したとき、あなたがコントロールする無効化されている最初のクリーチャーを有効化する。</t>
  </si>
  <si>
    <t>When this creature attacks, the first Disabled creature you control is Enabled.</t>
  </si>
  <si>
    <t>廃却するミイラ</t>
  </si>
  <si>
    <t>Disposal Mummy</t>
  </si>
  <si>
    <t>このクリーチャーが戦場に出たとき、対戦相手の墓地に置かれた不朽か余波か永遠を持つ最後のクリーチャーを追放する。</t>
  </si>
  <si>
    <t>When this creature enters the battlefield, the last creature that entered your opponent's graveyard with Embalm, Aftermath or Eternalize is Exiled.</t>
  </si>
  <si>
    <t>従順な召使い</t>
  </si>
  <si>
    <t>Dutiful Servants</t>
  </si>
  <si>
    <t>ミイラの大王</t>
  </si>
  <si>
    <t>Mummy Paramount</t>
  </si>
  <si>
    <t>ゾンビが戦場に出たとき、あなたのターン終了時まで、このクリーチャーは+1/+1の修整を受ける。</t>
  </si>
  <si>
    <t>When a Zombie enters the battlefield, this creature gets +1/+1 until the end of your turn.</t>
  </si>
  <si>
    <t>オケチラの報復者</t>
  </si>
  <si>
    <t>Oketra's Avenger</t>
  </si>
  <si>
    <t>督励2：あなたのターン終了時まで、このクリーチャーはダメージ軽減とバーサーカーを得る。</t>
  </si>
  <si>
    <t>Exert 2: This creature gains Prevent Damage and Berserker until the end of your turn.</t>
  </si>
  <si>
    <t>孤高のラクダ</t>
  </si>
  <si>
    <t>Solitary Camel</t>
  </si>
  <si>
    <t>ラクダ</t>
  </si>
  <si>
    <t>このクリーチャーが戦場に出たとき、あなたの墓地に砂漠がある場合、このクリーチャーは絆魂を得る。</t>
  </si>
  <si>
    <t>When this creature enters the battlefield, if there is a Desert in your graveyard, this creature gains Lifelink.</t>
  </si>
  <si>
    <t>不動の歩哨</t>
  </si>
  <si>
    <t>Steadfast Sentinel</t>
  </si>
  <si>
    <t>永遠1</t>
  </si>
  <si>
    <t>Eternalize 1.</t>
  </si>
  <si>
    <t>英雄的行動</t>
  </si>
  <si>
    <t>Act of Heroism</t>
  </si>
  <si>
    <t>クリーチャー1体を対象とする。それは有効化される。その後、あなたの次のターン開始時まで、それは+2/+2の修整を受けるとともにディフェンダーを得る。</t>
  </si>
  <si>
    <t>Target creature is Enabled then gains +2/+2 and Defender until the beginning of your next turn.</t>
  </si>
  <si>
    <t>信義の砂漠</t>
  </si>
  <si>
    <t>Desert of the True</t>
  </si>
  <si>
    <t>砂漠</t>
  </si>
  <si>
    <t>あなたの手札の各カードは2マナを得る。</t>
  </si>
  <si>
    <t>Each card in your hand gains 2 mana.&amp;br;Cycling2</t>
  </si>
  <si>
    <t>砂爆破</t>
  </si>
  <si>
    <t>Sandblast</t>
  </si>
  <si>
    <t>あなたがコントロールするクリーチャーがブロックされたとき、ブロックしたクリーチャーは5点のダメージを受ける。このサポートを破壊する。</t>
  </si>
  <si>
    <t>対戦相手がコントロールするクリーチャーが攻撃したとき、そのクリーチャーは5点のダメージを受ける。このサポートを破壊する。</t>
  </si>
  <si>
    <t>When a creature you control is blocked, the blocking creature takes 5 damage and this support is Destroyed.&amp;br;When a creature your opponent controls attacks, that creature takes 5 damage and this support is Destroyed.</t>
  </si>
  <si>
    <t>王神の信者</t>
  </si>
  <si>
    <t>God-Pharaoh's Faithful</t>
  </si>
  <si>
    <t>(あなたがクリーチャーか呪文かサポートを唱えるたびに、あなたは1点のライフを得る。)</t>
  </si>
  <si>
    <t>0/4</t>
  </si>
  <si>
    <t>When you cast a creature, spell or support, you gain 1 life.</t>
  </si>
  <si>
    <t>陽光鞭の勇者</t>
  </si>
  <si>
    <t>Sunscourge Champion</t>
  </si>
  <si>
    <t>このクリーチャーが戦場に出たとき、あなたはX点のライフを得る。Xはこのクリーチャーのパワーに等しい。</t>
  </si>
  <si>
    <t>When this creature enters the battlefield, you gain X life, where X is this creature's Power.&amp;br;Eternalize 1.</t>
  </si>
  <si>
    <t>砂漠の拘留</t>
  </si>
  <si>
    <t>Desert's Hold</t>
  </si>
  <si>
    <t>オーラ</t>
  </si>
  <si>
    <t>対戦相手がコントロールする最初のクリーチャーを無効化する。</t>
  </si>
  <si>
    <t>あなたがこのカードを唱えたとき、あなたの墓地に砂漠･呪文がある場合、あなたは5点のライフを得る。</t>
  </si>
  <si>
    <t>The first creature your opponent controls is Disabled.&amp;br;When you cast this card, if there is a Desert spell in your graveyard, you gain 5 life.</t>
  </si>
  <si>
    <t>典雅な襲撃者</t>
  </si>
  <si>
    <t>Adorned Pouncer</t>
  </si>
  <si>
    <t>Eternalize</t>
  </si>
  <si>
    <t>結束に仕える者</t>
  </si>
  <si>
    <t>Steward of Solidarity</t>
  </si>
  <si>
    <t>督励1：あなたは警戒を持つ1/1の戦士･トークンを1体召喚する。</t>
  </si>
  <si>
    <t>Exert 1: You summon 1 1/1 Warrior token with Vigilance</t>
  </si>
  <si>
    <t>信義の侍臣</t>
  </si>
  <si>
    <t>Vizier of the True</t>
  </si>
  <si>
    <t>あなたがコントロールするクリーチャーが攻撃したとき、あなたのターン終了時まで、対戦相手がコントロールする無効化されていない最初のクリーチャーを無効化する。</t>
  </si>
  <si>
    <t>When any creature you control attacks, the first non-Disabled creature your opponent controls is Disabled until the end of your turn.</t>
  </si>
  <si>
    <t>ギデオンの敗北</t>
  </si>
  <si>
    <t>Gideon's Defeat</t>
  </si>
  <si>
    <t>対戦相手がコントロールするクリーチャーが攻撃したとき、それを追放する。その後あなたは5点のライフを得て、このサポートを破壊する。</t>
  </si>
  <si>
    <t>When a creature your opponent controls attacks, it is Exiled then you gain 5 life and this support is Destroyed.</t>
  </si>
  <si>
    <t>厳粛</t>
  </si>
  <si>
    <t>Solemnity</t>
  </si>
  <si>
    <t>対戦相手がカードをサイクリングしたとき、対戦相手の手札の最後のカードを破壊する。</t>
  </si>
  <si>
    <t>When your opponent Cycles a card, the last card in your opponent's hand is Destroyed.</t>
  </si>
  <si>
    <t>糾弾の天使</t>
  </si>
  <si>
    <t>Angel of Condemnation</t>
  </si>
  <si>
    <t>督励3：対戦相手がコントロールする最初のクリーチャーを追放する。</t>
  </si>
  <si>
    <t>Exert 3: The first creature your opponent controls is Exiled.</t>
  </si>
  <si>
    <t>冠毛の陽馬</t>
  </si>
  <si>
    <t>Crested Sunmare</t>
  </si>
  <si>
    <t>馬</t>
  </si>
  <si>
    <t>あなたがコントロールする他の各馬はダメージ軽減を得る。</t>
  </si>
  <si>
    <t>あなたがライフを得たとき、あなたのターン終了時まで(翻訳ミス：あなたのターン終了時に)、このクリーチャーは5/5の馬･トークンを1体召喚する。</t>
  </si>
  <si>
    <t>Each other Horse you control gains Prevent Damage.&amp;br;When you gain life, this creature summons 1 5/5 Horse token at the end of your turn.</t>
  </si>
  <si>
    <t>目を開いた者、デジェル</t>
  </si>
  <si>
    <t>Djeru, With Eyes Open</t>
  </si>
  <si>
    <t>(あなたが受けるダメージを10軽減させる。)</t>
  </si>
  <si>
    <t>All damage you take is reduced by 10.</t>
  </si>
  <si>
    <t>圧倒的輝き</t>
  </si>
  <si>
    <t>Overwhelming Splendor</t>
  </si>
  <si>
    <t>呪い</t>
  </si>
  <si>
    <t>対戦相手の手札の各カードはマナ･コストが6マナ多くなる。</t>
  </si>
  <si>
    <t>Each card in your opponent's hand costs 6 more mana.</t>
  </si>
  <si>
    <t>空からの導き手</t>
  </si>
  <si>
    <t>Aerial Guide</t>
  </si>
  <si>
    <t>あなたのターンの戦闘開始時に、あなたのターン終了時まで、あなたが紺とトールする飛行を持たない最初のクリーチャーは飛行を得る。</t>
  </si>
  <si>
    <t>At the beginning of combat on your turn, the first non-Flying creature you control gains Flying until the end of your turn.</t>
  </si>
  <si>
    <t>エイヴンの葦原忍び</t>
  </si>
  <si>
    <t>Aven Reedstalker</t>
  </si>
  <si>
    <t>飛行 ディフェンダー</t>
  </si>
  <si>
    <t>狡猾な生き残り</t>
  </si>
  <si>
    <t>Cunning Survivor</t>
  </si>
  <si>
    <t>あなたがカードをサイクリングしたとき、あなたのターン終了時まで、このクリーチャーは+1/0の修整を受けるとともにブロックされない。</t>
  </si>
  <si>
    <t>When you Cycle a card, this creature gets +1/0 and Unblockable until the end of your turn.</t>
  </si>
  <si>
    <t>実績ある戦闘員</t>
  </si>
  <si>
    <t>Proven Combatant</t>
  </si>
  <si>
    <t>最後の明日の予見者</t>
  </si>
  <si>
    <t>Seer of the Last Tomorrow</t>
  </si>
  <si>
    <t>相殺の風</t>
  </si>
  <si>
    <t>Countervailing Winds</t>
  </si>
  <si>
    <t>対戦相手の手札の最初のカードのマナを完全に吸収する。</t>
  </si>
  <si>
    <t>The first card in your opponent's hand is fully drained of its mana.&amp;br;Cycling2</t>
  </si>
  <si>
    <t>周到の砂漠</t>
  </si>
  <si>
    <t>Desert of the Mindful</t>
  </si>
  <si>
    <t>あなたは6マナを得る。</t>
  </si>
  <si>
    <t>You gain 6 mana.&amp;br;Cycling2</t>
  </si>
  <si>
    <t>巧みな軍略</t>
  </si>
  <si>
    <t>Strategic Planning</t>
  </si>
  <si>
    <t>あなたのライブラリーの次の3枚のカードから1枚を取ってくる。その後、他のカードを破壊する。</t>
  </si>
  <si>
    <t>Fetch one of the next 3 cards in your library, then Destroy the other cards.</t>
  </si>
  <si>
    <t>悲劇的教訓</t>
  </si>
  <si>
    <t>Tragic Lesson</t>
  </si>
  <si>
    <t>あなたはカードを2枚引く。あなたから3マナ吸収する。</t>
  </si>
  <si>
    <t>You draw 2 cards and you are drained of 3 mana.</t>
  </si>
  <si>
    <t>抑え難い渇き</t>
  </si>
  <si>
    <t>Unquenchable Thirst</t>
  </si>
  <si>
    <t>あなたの墓地に砂漠がある場合、クリーチャー1体を対象とする。あなたの次のターン開始時まで、それを無効化する。そうでない場合、あなたのターン終了時まで、それを無効化する。</t>
  </si>
  <si>
    <t>If there is a Desert in your graveyard, target creature is Disabled until the beginning of your next turn. Otherwise, it is Disabled until the end of your turn.</t>
  </si>
  <si>
    <t>送還</t>
  </si>
  <si>
    <t>Unsummon</t>
  </si>
  <si>
    <t>対戦相手の手札が5枚以下の場合、対戦相手がコントロールするクリーチャー1対を対象とし、それを対戦相手の手札に戻す。</t>
  </si>
  <si>
    <t>If your opponent controls 5 or less cards in hand, target creature your opponent controls is Returned to your opponent's hand.</t>
  </si>
  <si>
    <t>厳しい事実の永遠衆</t>
  </si>
  <si>
    <t>Eternal of Harsh Truths</t>
  </si>
  <si>
    <t>このクリーチャーが対戦相手に戦闘ダメージを与えたとき、あなたはカードを1枚引く。</t>
  </si>
  <si>
    <t>加虐</t>
  </si>
  <si>
    <t>When this creature deals combat damage to your opponent, you draw 1 card.&amp;br;Afflict.</t>
  </si>
  <si>
    <t>しなやかな打撃者</t>
  </si>
  <si>
    <t>Sinuous Striker</t>
  </si>
  <si>
    <t>ジェム1個を起動する：クリーチャー1体を対象とする。あなたのターン終了時まで、それは+1/+1の修整を受ける。</t>
  </si>
  <si>
    <t>永遠2</t>
  </si>
  <si>
    <t>Activate 1: This creature gets +1/-1 until the end of your turn.&amp;br;Eternalize 2.</t>
  </si>
  <si>
    <t>至高の意志</t>
  </si>
  <si>
    <t>Supreme Will</t>
  </si>
  <si>
    <t>あなたのライブラリーの次の4枚のカードから1枚を取ってくる。その後、他の3枚のカードをあなたのライブラリーの一番下に移動する。</t>
  </si>
  <si>
    <t>You fetch one of the next 4 cards in your library, then move the other 3 cards to the bottom of your library.</t>
  </si>
  <si>
    <t>機知の勇者</t>
  </si>
  <si>
    <t>Champion of Wits</t>
  </si>
  <si>
    <t>このクリーチャーが戦場に出たとき、あなたはカードを1枚捨てて、その後カードを2枚引く。</t>
  </si>
  <si>
    <t>When this creature enters the battlefield, you discard 1 card, then draw 2 cards.&amp;br;Eternalize1</t>
  </si>
  <si>
    <t>敏捷な妨害術師</t>
  </si>
  <si>
    <t>Nimble Obstructionist</t>
  </si>
  <si>
    <t>あなたがこのカードをサイクリングしたとき、対戦相手がコントロールする各起動ジェムを破壊する。</t>
  </si>
  <si>
    <t>When you Cyclethis card, each activated gem your opponent controls is Destroyed.&amp;br;Cycling 6.</t>
  </si>
  <si>
    <t>不吉なスフィンクス</t>
  </si>
  <si>
    <t>Ominous Sphinx</t>
  </si>
  <si>
    <t>あなたがカードをサイクリングしたとき、あなたの次のターン開始時まで、対戦相手がコントロールする最初のクリーチャーは-4/0の修整を受ける。</t>
  </si>
  <si>
    <t>When you Cycle a card, the first creature your opponent controls gets -4/0 until the beginning of your next turn.</t>
  </si>
  <si>
    <t>選定の侍臣</t>
  </si>
  <si>
    <t>Vizier of the Anointed</t>
  </si>
  <si>
    <t>このクリーチャーが戦場に出たとき、不朽か永遠を持つあなたのライブラリーの最初のクリーチャーを破壊する。</t>
  </si>
  <si>
    <t>ゾンビが1体あなたのコントロール下で戦場に出たとき、あなたはカードを1枚引く。</t>
  </si>
  <si>
    <t>When this creature enters the battlefield, the first creature with Embalm or Eternalize in your library is Destroyed.&amp;br;When a Zombie enters the battlefield under your control, you draw 1 card.</t>
  </si>
  <si>
    <t>空想の脅威</t>
  </si>
  <si>
    <t>Imaginary Threats</t>
  </si>
  <si>
    <t>あなたの次のターン開始時まで、対戦相手がコントロールする各クリーチャーを無効化する。</t>
  </si>
  <si>
    <t>Each creature your opponent controls is Disabled until the beginning of your next turn.&amp;br;Cycling 4.</t>
  </si>
  <si>
    <t>羊頭スフィンクスの君主、アネシ</t>
  </si>
  <si>
    <t>Unesh, Criosphinx Sovereign</t>
  </si>
  <si>
    <t>あなたの手札のスフィンクス･クリーチャーはマナ･コストが6少なくなる。</t>
  </si>
  <si>
    <t>このクリーチャーが戦場に出たとき、あなたが手札でコントロールするカードが4枚以下の場合、対戦相手のライブラリーの最初の2枚のカードをあなたの手札に取ってくる。</t>
  </si>
  <si>
    <t>Sphinx creatures in your hand cost 6 less.&amp;br;When this creature enters the battlefield, if you control 4 or less cards in hand, Fetch the first 2 cards in your opponent's library to your hand.</t>
  </si>
  <si>
    <t>永遠の刻</t>
  </si>
  <si>
    <t>Hour of Eternity</t>
  </si>
  <si>
    <t>(4/4のゾンビトークンをX体召喚する。Xはあなたの墓地にあるクリーチャーカードの総数に等しい。その後、あなたの墓地の各クリーチャーを追放する。)</t>
  </si>
  <si>
    <t>You summon X 4/4 Zombie tokens, where X is the number of creatures in your graveyard, then exile each creature from your graveyard.</t>
  </si>
  <si>
    <t>正気減らし</t>
  </si>
  <si>
    <t>Fraying Sanity</t>
  </si>
  <si>
    <t>対戦相手のターン終了時に対戦相手から5マナを吸収する。</t>
  </si>
  <si>
    <t>At the end of your opponent's turn, your opponent is drained of 5 mana.</t>
  </si>
  <si>
    <t>大群の諜報</t>
  </si>
  <si>
    <t>Swarm Intelligence</t>
  </si>
  <si>
    <t>あなたが呪文を唱えたとき、あなたの手札の次の呪文はいっぱいのマナを得る。その後このサポートは1シールドを失う。</t>
  </si>
  <si>
    <t>When you cast a spell, the next spell in your hand gains full mana then this support loses 1 shield.</t>
  </si>
  <si>
    <t>屍肉の金切り声上げ</t>
  </si>
  <si>
    <t>Carrion Screecher</t>
  </si>
  <si>
    <t>忌まわしい生き残り</t>
  </si>
  <si>
    <t>Grisly Survivor</t>
  </si>
  <si>
    <t>あなたがカードをサイクリングしたとき、あなたのターン終了時まで、このクリーチャーは+2/+0の修整を受ける。</t>
  </si>
  <si>
    <t>When you Cycle a card, this creature gets +2/0 until the end of your turn.</t>
  </si>
  <si>
    <t>ケンラの永遠衆</t>
  </si>
  <si>
    <t>Khenra Eternal</t>
  </si>
  <si>
    <t>Afflict.</t>
  </si>
  <si>
    <t>よろけ腐り獣</t>
  </si>
  <si>
    <t>Lurching Rotbeast</t>
  </si>
  <si>
    <t>Cycling 3.</t>
  </si>
  <si>
    <t>無法の斬骨鬼</t>
  </si>
  <si>
    <t>Marauding Boneslasher</t>
  </si>
  <si>
    <t>呻きの壁</t>
  </si>
  <si>
    <t>Moaning Wall</t>
  </si>
  <si>
    <t>壁</t>
  </si>
  <si>
    <t>Cycling2.</t>
  </si>
  <si>
    <t>魂のたかり屋</t>
  </si>
  <si>
    <t>Scrounger of Souls</t>
  </si>
  <si>
    <t>不憫なラクダ</t>
  </si>
  <si>
    <t>Wretched Camel</t>
  </si>
  <si>
    <t>このクリーチャーが死亡したとき、あなたの墓地に砂漠がある場合、対戦相手はカードを1枚捨てる。</t>
  </si>
  <si>
    <t>Target creature you control gains Prevent Damage until the end of your turn.</t>
  </si>
  <si>
    <t>栄光の砂漠</t>
  </si>
  <si>
    <t>Desert of the Glorified</t>
  </si>
  <si>
    <t>あなたが3点のダメージを受けて6マナを得る。</t>
  </si>
  <si>
    <t>You take 3 damage and you gain 6 mana.&amp;br;Cycling2</t>
  </si>
  <si>
    <t>致死の一刺し</t>
  </si>
  <si>
    <t>Lethal Sting</t>
  </si>
  <si>
    <t>あなたがコントロールするクリーチャー1体を対象とする。それは-1/-1の修整を受ける。クリーチャー1体を対象とする。それを破壊する。</t>
  </si>
  <si>
    <t>Target creature you control gets -1/-1 and target creature is Destroyed.</t>
  </si>
  <si>
    <t>弱点消し</t>
  </si>
  <si>
    <t>Without Weakness</t>
  </si>
  <si>
    <t>あなたがコントロールするクリーチャー1体を対象とする。あなたのターン終了時まで、それはダメージ軽減を得る。</t>
  </si>
  <si>
    <t>無慈悲な永遠衆</t>
  </si>
  <si>
    <t>Merciless Eternal</t>
  </si>
  <si>
    <t>ジェム2個を起動する：クリーチャー1体を対象とする。あなたのターン終了時まで、それは+4/+4の修整を受ける。</t>
  </si>
  <si>
    <t>Activate 2: This creature gets +4/+4 until the end of your turn.&amp;br;Afflict.</t>
  </si>
  <si>
    <t>不快の顕現</t>
  </si>
  <si>
    <t>Vile Manifestation</t>
  </si>
  <si>
    <t>このクリーチャーが戦場に出たとき、これは+X/0の修整を受ける。Xはあなたの墓地のサイクリングを持つカードの枚数に等しい。</t>
  </si>
  <si>
    <t>When this creature enters the battlefield, it gains +X/+0, where X is the number of cards with Cycling in your graveyard.&amp;br;Cycling 2.</t>
  </si>
  <si>
    <t>リリアナの敗北</t>
  </si>
  <si>
    <t>Liliana's Defeat</t>
  </si>
  <si>
    <t>クリーチャー1体を対象とし、それを破壊する。対戦相手は3点のダメージを受ける。</t>
  </si>
  <si>
    <t>Target creature is Destroyed and your opponent takes 3 damage.</t>
  </si>
  <si>
    <t>ラザケシュの儀式</t>
  </si>
  <si>
    <t>Razaketh's Rite</t>
  </si>
  <si>
    <t>あなたのライブラリーの次の4枚のカードのうち1枚を取ってくる。</t>
  </si>
  <si>
    <t>Fetch one of the next 4 cards in your library.&amp;br;Cycling 2.</t>
  </si>
  <si>
    <t>呪われた大群</t>
  </si>
  <si>
    <t>Accursed Horde</t>
  </si>
  <si>
    <t>ジェム2個を起動する：あなたのターン終了時まで、あなたがコントロールする各ゾンビはダメージ軽減を得る。</t>
  </si>
  <si>
    <t>Activate 2: Each Zombie you control gains Prevent Damage until the end of your turn.</t>
  </si>
  <si>
    <t>アムムトの永遠衆</t>
  </si>
  <si>
    <t>Ammit Eternal</t>
  </si>
  <si>
    <t>対戦相手がクリーチャーか呪文かサポートを唱えたとき、このクリーチャーは-1/-1の修整を受ける。</t>
  </si>
  <si>
    <t>このクリーチャーが対戦相手に戦闘ダメージを与えたとき、このクリーチャーは+1/+1の修整を受ける。</t>
  </si>
  <si>
    <t>When your opponent casts a creature, spell or support, this creature gets -1/-1.&amp;br;When this creature deals combat damage to your opponent, this creature gets +1/+1.&amp;br;Afflict.</t>
  </si>
  <si>
    <t>夢盗人</t>
  </si>
  <si>
    <t>Dreamstealer</t>
  </si>
  <si>
    <t>このクリーチャーが対戦相手に戦闘ダメージを与えたとき、対戦相手はカードを1枚捨てる。</t>
  </si>
  <si>
    <t>When this creature deals damage to your opponent, your opponent discard 1 card.&amp;br;Eternalize1</t>
  </si>
  <si>
    <t>大災厄</t>
  </si>
  <si>
    <t>Doomfall</t>
  </si>
  <si>
    <t>対戦相手がコントロールする最初のクリーチャーを追放する。</t>
  </si>
  <si>
    <t>対戦相手の手札の最初のカードを追放する。</t>
  </si>
  <si>
    <t>The first creature your opponent controls is Exiled.&amp;br;The first card in your opponent's hand is Exiled.</t>
  </si>
  <si>
    <t>黙示録の悪魔</t>
  </si>
  <si>
    <t>Apocalypse Demon</t>
  </si>
  <si>
    <t>このクリーチャーが戦場に出たとき、これは+X/+Xの修整を受ける。Xはあなたの墓地のカードの枚数に等しい。</t>
  </si>
  <si>
    <t>When this creature enters the battlefield, it gains +X/+X, where X is the amount of cards in your graveyard.</t>
  </si>
  <si>
    <t>穢れた血、ラザケシュ</t>
  </si>
  <si>
    <t>Razaketh, the Foulblooded</t>
  </si>
  <si>
    <t>飛行 トランプル</t>
  </si>
  <si>
    <t>あなたがコントロールするクリーチャーが死亡したとき、あなたは10点のダメージを受ける。その後、あなたのライブラリーの最初のクリーチャーを取ってきて、それに10マナを与える。</t>
  </si>
  <si>
    <t>When a creature you control dies, you take 10 damage then you Fetch the first creature in your library and give it 10 mana.</t>
  </si>
  <si>
    <t>霰炎の責め苦</t>
  </si>
  <si>
    <t>Torment of Hailfire</t>
  </si>
  <si>
    <t>対戦相手はX点のダメージを受ける。Xは、対戦相手がコントロールするクリーチャーの総数の3倍と、対戦相手がコントロールするサポートの総数の2倍と、対戦相手が手札でコントロールするカードの枚数の合計に等しい。</t>
  </si>
  <si>
    <t>Your opponent takes X damage, where X is equal to the number of creatures your opponent controls multiplied by 3 plus the number of supports your opponent controls times 2 plus the number of cards your opponent controls in hand.</t>
  </si>
  <si>
    <t>果敢なケンラ</t>
  </si>
  <si>
    <t>Defiant Khenra</t>
  </si>
  <si>
    <t>前線の壊滅者</t>
  </si>
  <si>
    <t>Frontline Devastator</t>
  </si>
  <si>
    <t>バーサーカー</t>
  </si>
  <si>
    <t>ジェム3個を起動する：クリーチャー1体を対象とする。あなたのターン終了時まで、それは+1/0の修整を受ける。</t>
  </si>
  <si>
    <t>Activate 3: This creature gets +1/+0 until the end of your turn.&amp;br;Afflict.</t>
  </si>
  <si>
    <t>金色のセロドン</t>
  </si>
  <si>
    <t>Gilded Cerodon</t>
  </si>
  <si>
    <t>このクリーチャーが攻撃したとき、あなたの墓地に砂漠がある場合、あなたのターン終了時まで、対戦相手がコントロールするディフェンダーか到達か警戒を持つ最初のクリーチャーはブロックできない。</t>
  </si>
  <si>
    <t>When this creature attacks, if there is a Desert in your graveyard, the first creature your opponent controls with Defender, Reach or Vigilance cannot block until the end of your turn.</t>
  </si>
  <si>
    <t>ケンラの潰し屋</t>
  </si>
  <si>
    <t>Khenra Scrapper</t>
  </si>
  <si>
    <t>督励2：クリーチャー1体を対象とする。あなたのターン終了時まで、それは+2/0の修整を受ける。</t>
  </si>
  <si>
    <t>Exert 2: This creature gets +2/+0 until the end of your turn.</t>
  </si>
  <si>
    <t>棘モロク</t>
  </si>
  <si>
    <t>Thorned Moloch</t>
  </si>
  <si>
    <t>あなたが呪文かサポートを唱えたとき、あなたのターン終了時まで、このクリーチャーは+1/+1の修整を受ける。</t>
  </si>
  <si>
    <t>このクリーチャーが攻撃したとき、あなたのターン終了時まで、先制攻撃を得る。</t>
  </si>
  <si>
    <t>When you cast a spell or support, this creature gets +1/+1 until the end of your turn.&amp;br;When this creature attacks, it gains First Strike until the end of your turn.</t>
  </si>
  <si>
    <t>かすむ刀剣</t>
  </si>
  <si>
    <t>Blur of Blades</t>
  </si>
  <si>
    <t>対戦相手がコントロールするクリーチャー1体を対象とする。それは-1/-1の修整を受ける。対戦相手は3点のダメージを受ける。</t>
  </si>
  <si>
    <t>Target creature your opponent controls gets -1/-1 and your opponent takes 3 damage.</t>
  </si>
  <si>
    <t>突破</t>
  </si>
  <si>
    <t>Crash Through</t>
  </si>
  <si>
    <t>あなたのターン終了時まで、あなたがコントロールする各クリーチャーはバーサーカーとトランプルを得る。あなたはカードを1枚引く。</t>
  </si>
  <si>
    <t>Each creature you control gains Berserker and Trample until the end of your turn and you draw 1 card.</t>
  </si>
  <si>
    <t>熱烈の砂漠</t>
  </si>
  <si>
    <t>Desert of the Fervent</t>
  </si>
  <si>
    <t>ジェム3個を破壊する。</t>
  </si>
  <si>
    <t>3 gems are Destroyed.&amp;br;Cycling2</t>
  </si>
  <si>
    <t>火をつける怒り</t>
  </si>
  <si>
    <t>Kindled Fury</t>
  </si>
  <si>
    <t>クリーチャー1体を対象とする。あなたのターン終了時まで、それは+1/0の修整を受けるとともに先制攻撃を得る。</t>
  </si>
  <si>
    <t>Target creature gains +1/+0 and First Strike until the end of your turn.</t>
  </si>
  <si>
    <t>発射</t>
  </si>
  <si>
    <t>Open Fire</t>
  </si>
  <si>
    <t>クリーチャー1体かプレインズウォーカー1体を対象とする。それは3点のダメージを受ける。</t>
  </si>
  <si>
    <t>Target creature or Planeswalker takes 3 damage.</t>
  </si>
  <si>
    <t>穿刺の一撃</t>
  </si>
  <si>
    <t>Puncturing Blow</t>
  </si>
  <si>
    <t>クリーチャー1体を対象とする。それは5点のダメージを受ける。</t>
  </si>
  <si>
    <t>Target creature takes 5 damage.</t>
  </si>
  <si>
    <t>熱烈の苦悶術師</t>
  </si>
  <si>
    <t>Fervent Paincaster</t>
  </si>
  <si>
    <t>督励2：対戦相手は3点のダメージを受ける。その後、対戦相手がコントロールする最初のクリーチャーは3点のダメージを受ける。</t>
  </si>
  <si>
    <t>Exert 2: Your opponent takes 3 damage then the first creature your opponent controls takes 3 damage.</t>
  </si>
  <si>
    <t>砂かけ獣</t>
  </si>
  <si>
    <t>Sand Strangler</t>
  </si>
  <si>
    <t>このクリーチャーが戦場に出たとき、あなたの墓地に砂漠がある場合、クリーチャー1体を対象とする。それは4点のダメージを受ける。</t>
  </si>
  <si>
    <t>When this creature enters the battlefield, if there is a Desert in your graveyard, target creature takes 4 damage.</t>
  </si>
  <si>
    <t>チャンドラの敗北</t>
  </si>
  <si>
    <t>Chandra's Defeat</t>
  </si>
  <si>
    <t>赤のクリーチャー1体を対象とする。それは10点のダメージを受ける。</t>
  </si>
  <si>
    <t>Target red creature takes 10 damage.</t>
  </si>
  <si>
    <t>燃え拳のミノタウルス</t>
  </si>
  <si>
    <t>Burning-Fist Minotaur</t>
  </si>
  <si>
    <t>先制攻撃</t>
  </si>
  <si>
    <t>ジェム3個を起動する；あなたはカードを1枚捨てる。</t>
  </si>
  <si>
    <t>あなたがカードを1枚捨てたとき、このクリーチャーは+2/0の修整を受ける。</t>
  </si>
  <si>
    <t>Activate 3: You discard 1 card.&amp;br;When you discard a card, this creature gets +2/0.</t>
  </si>
  <si>
    <t>混沌の大口</t>
  </si>
  <si>
    <t>Chaos Maw</t>
  </si>
  <si>
    <t>ヘリオン</t>
  </si>
  <si>
    <t>このクリーチャーが戦場に出たとき、他の各クリーチャーは5点のダメージを受ける。</t>
  </si>
  <si>
    <t>When this creature enters the battlefield, each other creature takes 5 damage.</t>
  </si>
  <si>
    <t>地揺すりのケンラ</t>
  </si>
  <si>
    <t>Earthshaker Khenra</t>
  </si>
  <si>
    <t>このクリーチャーが戦場に出たとき、パワーが6以下でディフェンダーか到達か警戒を持つ最初のクリーチャーはブロックできない。</t>
  </si>
  <si>
    <t>When this creature enters the battlefield, the first creature with power less or equal to 6 and with Defender, Reach or Vigilance can't block.&amp;br;Eternalize1</t>
  </si>
  <si>
    <t>マグマロス</t>
  </si>
  <si>
    <t>Magmaroth</t>
  </si>
  <si>
    <t>エレメンタル</t>
  </si>
  <si>
    <t>あなたのターン開始時に、このクリーチャーは-2/-2の修整を受ける。</t>
  </si>
  <si>
    <t>あなたが呪文かサポートを唱えたとき、このクリーチャーは+1/+1の修整を受ける。</t>
  </si>
  <si>
    <t>At the beginning of your turn, this creature gets -2/-2.&amp;br;When you cast a spell or a support, this creature gets +1/+1.</t>
  </si>
  <si>
    <t>業火の噴流</t>
  </si>
  <si>
    <t>Inferno Jet</t>
  </si>
  <si>
    <t>対戦相手は12点のダメージを受ける。</t>
  </si>
  <si>
    <t>Your opponent takes 12 damage.&amp;br;Cycling 4.</t>
  </si>
  <si>
    <t>永遠衆、ネヘブ</t>
  </si>
  <si>
    <t>Neheb, the Eternal</t>
  </si>
  <si>
    <t>このクリーチャーがプレインズウォーカーに戦闘ダメージを与えたとき、あなたは4マナを得る。</t>
  </si>
  <si>
    <t>When this creature deals combat damage to a Planeswalker, you gain 4 mana.&amp;br;Afflict.</t>
  </si>
  <si>
    <t>野火の永遠衆</t>
  </si>
  <si>
    <t>Wildfire Eternal</t>
  </si>
  <si>
    <t>このクリーチャーがプレインズウォーカーにダメージを与えたとき、あなたの手札の最初の呪文はいっぱいのマナを得る。</t>
  </si>
  <si>
    <t>When this creature deals damage to a Planeswalker, the first spell in your hand gains full mana.&amp;br;Afflict.</t>
  </si>
  <si>
    <t>差し迫る破滅</t>
  </si>
  <si>
    <t>Imminent Doom</t>
  </si>
  <si>
    <t>あなたが呪文を唱えたとき、対戦相手はX点のダメージを受ける。Xはこのサポートのシールドの値に等しい。その後、このサポートは1シールドを得る。</t>
  </si>
  <si>
    <t>When you cast a spell, your opponent takes X damage, where X is equal to this support's shield value, then this support gains 1 shield.</t>
  </si>
  <si>
    <t>残忍な野猫</t>
  </si>
  <si>
    <t>Feral Prowler</t>
  </si>
  <si>
    <t>このクリーチャーが死亡したとき、あなたはカードを1枚引く。</t>
  </si>
  <si>
    <t>When this creature dies, you draw 1 card.</t>
  </si>
  <si>
    <t>エリマキサンドワラ</t>
  </si>
  <si>
    <t>Frilled Sandwalla</t>
  </si>
  <si>
    <t>ジェム1個を起動する：クリーチャー1体を対象とする。あなたのターン終了時まで、それは+2/+2の修整を受ける。</t>
  </si>
  <si>
    <t>Activate 1: This creature gets +2/+2 until the end of your turn.</t>
  </si>
  <si>
    <t>侵略ナーガ</t>
  </si>
  <si>
    <t>Harrier Naga</t>
  </si>
  <si>
    <t>オアシスの祭儀師</t>
  </si>
  <si>
    <t>Oasis Ritualist</t>
  </si>
  <si>
    <t>督励2：ジェム4個を緑に変換する。</t>
  </si>
  <si>
    <t>Exert 2: 4 gems are converted to green.</t>
  </si>
  <si>
    <t>猛り狂うカバ</t>
  </si>
  <si>
    <t>Rampaging Hippo</t>
  </si>
  <si>
    <t>ロナスの重鎮</t>
  </si>
  <si>
    <t>Rhonas's Stalwart</t>
  </si>
  <si>
    <t>督励2：あなたのターン終了時まで、このクリーチャーは+1/+1の修整を受けるとともにブロックできない。</t>
  </si>
  <si>
    <t>Exert 2: This creature gains +1/+1 and Unblockable until the end of your turn.</t>
  </si>
  <si>
    <t>横這ナーガ</t>
  </si>
  <si>
    <t>Sidewinder Naga</t>
  </si>
  <si>
    <t>このクリーチャーが戦場に出たとき、あなたの墓地に砂漠がある場合、このクリーチャーは+1/0の修整を受けるとともにトランプルを得る。</t>
  </si>
  <si>
    <t>When this creature enters the battlefield, if there is a Desert in your graveyard, this creature gains +1/+0 and Trample.</t>
  </si>
  <si>
    <t>砂の下から</t>
  </si>
  <si>
    <t>Beneath the Sands</t>
  </si>
  <si>
    <t>ジェム8個を緑に変換する。</t>
  </si>
  <si>
    <t>You convert 8 gems to green. Cycling 2.</t>
  </si>
  <si>
    <t>不屈の砂漠</t>
  </si>
  <si>
    <t>Desert of the Indomitable</t>
  </si>
  <si>
    <t>ジェム4個を緑に変換する。</t>
  </si>
  <si>
    <t>4 gems are converted to green gems.&amp;br;Cycling2</t>
  </si>
  <si>
    <t>人生は続く</t>
  </si>
  <si>
    <t>Life Goes On</t>
  </si>
  <si>
    <t>あなたは6点のライフを得る。</t>
  </si>
  <si>
    <t>You gain 6 life.</t>
  </si>
  <si>
    <t>活力の信奉者</t>
  </si>
  <si>
    <t>Devotee of Strength</t>
  </si>
  <si>
    <t>ジェム1個を起動する：あなたのターン終了時まで、あなたがコントロールする最初のクリーチャーは+3/+3の修整を受ける。</t>
  </si>
  <si>
    <t>Activate 1: The first creature you control gets +3/+3 until the end of your turn.</t>
  </si>
  <si>
    <t>砂丘の易者</t>
  </si>
  <si>
    <t>Dune Diviner</t>
  </si>
  <si>
    <t>ジェム3個を起動する：あなたの墓地に砂漠･呪文がある場合、あなたは1点のライフを得る。</t>
  </si>
  <si>
    <t>Activate 3: If there is a Desert spell in your graveyard, you gain 1 life.</t>
  </si>
  <si>
    <t>強靭な狩り手</t>
  </si>
  <si>
    <t>Tenacious Hunter</t>
  </si>
  <si>
    <t>警戒 接死</t>
  </si>
  <si>
    <t>活力の贈り物</t>
  </si>
  <si>
    <t>Gift of Strength</t>
  </si>
  <si>
    <t>採石場の甲虫</t>
  </si>
  <si>
    <t>Quarry Beetle</t>
  </si>
  <si>
    <t>このクリーチャーが戦場に出たとき、ジェムX個を緑に変換する。Xはあなたの墓地にある呪文の総数の2倍に等しい。</t>
  </si>
  <si>
    <t>When this creature enters the battlefield, you convert X gems to green, where X is the number of creatures in your graveyard multiplied by 2.</t>
  </si>
  <si>
    <t>ラムナプの採掘者</t>
  </si>
  <si>
    <t>Ramunap Excavator</t>
  </si>
  <si>
    <t>あなたが3個以上のジェムをマッチさせたとき、あなたは1マナを得る。</t>
  </si>
  <si>
    <t>When you match 3 or more gems, you gain 1 mana.</t>
  </si>
  <si>
    <t>立て直しのケンラ</t>
  </si>
  <si>
    <t>Resilient Khenra</t>
  </si>
  <si>
    <t>このクリーチャーが戦場に出たとき、あなたがコントロールする他の最初のクリーチャーは+2/+2の修整を受ける。</t>
  </si>
  <si>
    <t>When this creature enters the battlefield, the first other creature you control gets +2/+2.&amp;br;Eternalize 1.</t>
  </si>
  <si>
    <t>選別ワーム</t>
  </si>
  <si>
    <t>Sifter Wurm</t>
  </si>
  <si>
    <t>このクリーチャーが戦場に出たとき、あなたはX点のライフを得る。Xはあなたのライブラリーの最初のカードのマナ･コストに等しい。</t>
  </si>
  <si>
    <t>When this creature enters the battlefield, you gain X life, where X is equal to the mana cost of the first card in your library.</t>
  </si>
  <si>
    <t>超克</t>
  </si>
  <si>
    <t>Overcome</t>
  </si>
  <si>
    <t>あなたのターン終了時まで、あなたがコントロールする各クリーチャーは+8/+8の修整を受けるとともにトランプルとバーサーカーを得る。</t>
  </si>
  <si>
    <t>Each creature you control gets +8/+8, Trample and Berserker until the end of your turn.</t>
  </si>
  <si>
    <t>威厳ある万卒隊長</t>
  </si>
  <si>
    <t>Majestic Myriarch</t>
  </si>
  <si>
    <t>キマイラ</t>
  </si>
  <si>
    <t>ディフェンダー 飛行 呪禁</t>
  </si>
  <si>
    <t>このクリーチャーが戦場に出たとき、これは+X/+Xの修整を受ける。Xはあなたがコントロールするクリーチャーの総数の3倍に等しい。</t>
  </si>
  <si>
    <t>When this creature enters the battlefield, it gains +X/+X, where X is equal to the number of creatures you control times 3.</t>
  </si>
  <si>
    <t>誇り高き君主</t>
  </si>
  <si>
    <t>Pride Sovereign</t>
  </si>
  <si>
    <t>(他の猫があなたのコントロール下で戦場に出るたび、これは+2/+2の修整を得る。)</t>
  </si>
  <si>
    <t>(督励2：絆魂を持つ1/1の猫・トークンを2体召喚する。)</t>
  </si>
  <si>
    <t>When another Cat you control enters the battlefield, this creature gets +2/+2.&amp;br;Exert 2: Summon 2 1/1 Cat tokens with Lifelink.</t>
  </si>
  <si>
    <t>ラムナプのハイドラ</t>
  </si>
  <si>
    <t>Ramunap Hydra</t>
  </si>
  <si>
    <t>到達 トランプル</t>
  </si>
  <si>
    <t>このクリーチャーが戦場に出たとき、これは+X/+Xの修整を受ける。Xはあなたの墓地の砂漠・呪文の総数に等しい。</t>
  </si>
  <si>
    <t>あなたが砂漠･呪文を唱えたとき、このクリーチャーは+1/+1の修整を受ける。</t>
  </si>
  <si>
    <t>When this creature enters the battlefield, it gets +X/+X, where X is the number of Desert spells in your graveyard.&amp;br;When you cast a Desert spell, this creature gets +1/+1.</t>
  </si>
  <si>
    <t>生類解放</t>
  </si>
  <si>
    <t>Uncage the Menagerie</t>
  </si>
  <si>
    <t>あなたのライブラリーからクリーチャーを6体取ってくる。</t>
  </si>
  <si>
    <t>You fetch 6 creatures from your library.</t>
  </si>
  <si>
    <t>スカラベの神</t>
  </si>
  <si>
    <t>The Scarab God</t>
  </si>
  <si>
    <t>ジェム1個を起動する：あなたの墓地に置かれた最後のクリーチャーはゾンビを得る。それを戦場に戻す。そのクリーチャーが死亡したとき、それを追放する。</t>
  </si>
  <si>
    <t>あなたのターン開始時に、対戦相手はX点のダメージを受ける。Xはあなたがコントロールするゾンビの総数の5倍に等しい。その後、あなたはカードをX枚引く。Xはあなたがコントロールするゾンビの総数に等しい。</t>
  </si>
  <si>
    <t>あなたのターン開始時に、このクリーチャーがあなたの墓地にあった場合、これをあなたの手札に戻す。</t>
  </si>
  <si>
    <t>Activate 1: The last creature that entered your graveyard gains Zombie and is Returned to the battlefield. When that creature dies, it is Exiled.&amp;br;At the beginning of your turn, your opponent takes X damage, where X is the number of Zombies you control multiplied by 5, and you draw X cards, where X is the amount of Zombies you control.&amp;br;At the beginning of your turn, if this creature is in your graveyard, it is Returned to your hand.</t>
  </si>
  <si>
    <t>蠍の神</t>
  </si>
  <si>
    <t>The Scorpion God</t>
  </si>
  <si>
    <t>(ジェム2個を起動する：対戦相手の最初のクリーチャーに-3/-3の修整を与える。)</t>
  </si>
  <si>
    <t>(クリーチャーが死亡するたび、あなたはカードを1枚引く。)</t>
  </si>
  <si>
    <t>(あなたのターン開始時に、このクリーチャーがあなたの墓地にあった場合、これをあなたの手札に戻す。)</t>
  </si>
  <si>
    <t>Activate 2: The first creature your opponent controls gets -3/-3.&amp;br;When a creature dies, you draw 1 card.&amp;br;At the beginning of your turn, if this creature is in your graveyard, it is Returned to your hand.</t>
  </si>
  <si>
    <t>ほころびミイラ</t>
  </si>
  <si>
    <t>Unraveling Mummy</t>
  </si>
  <si>
    <t>ジェム1個を起動する：あなたのターン終了時まで、あなたのコントロールする最初のゾンビは絆魂と接死を得る。</t>
  </si>
  <si>
    <t>Activate 1: The first Zombie you control gets Lifelink and Deathtouch until the end of your turn.</t>
  </si>
  <si>
    <t>血水の化身</t>
  </si>
  <si>
    <t>Bloodwater Entity</t>
  </si>
  <si>
    <t>あなたが呪文を唱えたとき、あなたのターン終了時まで、このクリーチャーは+1/+1の修整を受ける。</t>
  </si>
  <si>
    <t>このクリーチャーが戦場に出たとき、あなたの墓地に置かれた最後の呪文をあなたのライブラリーの一番上へ移動する。</t>
  </si>
  <si>
    <t>When you cast a spell, this creature gets +1/+1 until the end of your turn.&amp;br;When this creature enters the battlefield, the last spell that entered your graveyard is Returned to the top of your library.</t>
  </si>
  <si>
    <t>蝗の神</t>
  </si>
  <si>
    <t>The Locust God</t>
  </si>
  <si>
    <t>(ジェム3個を起動する：あなたは手札を1枚捨てて、カードを1枚引く。&amp;br;あなたがカードを1枚引くたび、飛行と速攻を持つ1/1の昆虫・トークンを1体召喚する。)</t>
  </si>
  <si>
    <t>Activate 3: You discard 1 card then you draw 1 card.&amp;br;When you draw a card, you summon 1 1/1 Insect token with Flying and Haste.&amp;br;At the beginning of your turn, if this creature is in your graveyard, it is Returned to your hand.</t>
  </si>
  <si>
    <t>オベリスクの蜘蛛</t>
  </si>
  <si>
    <t>Obelisk Spider</t>
  </si>
  <si>
    <t>このクリーチャーがクリーチャーにダメージを与えたとき、そのダメージを与えられたクリーチャーは-1/-1の修整を受ける。その後、あなたは4点のライフを得て、対戦相手は4点のライフを失う。</t>
  </si>
  <si>
    <t>When this creature deals damage to a creature, the opposing creature gets -1/-1, then you gain 4 life and your opponent loses 4 life.</t>
  </si>
  <si>
    <t>毅然たる生き残り</t>
  </si>
  <si>
    <t>Resolute Survivors</t>
  </si>
  <si>
    <t>督励2：対戦相手は1点のダメージを受け、あなたは1点のライフを得る。</t>
  </si>
  <si>
    <t>Exert 2: Your opponent takes 1 damage and you gain 1 life.</t>
  </si>
  <si>
    <t>川ヤツガシラ</t>
  </si>
  <si>
    <t>River Hoopoe</t>
  </si>
  <si>
    <t>ジェム1個を起動する：あなたは3点のライフを得て、カードを1枚引く。</t>
  </si>
  <si>
    <t>Activate 1: You gain 3 life and draw 1 card.</t>
  </si>
  <si>
    <t>彫像の忌まわしき者</t>
  </si>
  <si>
    <t>Graven Abomination</t>
  </si>
  <si>
    <t>このクリーチャーが攻撃したとき、対戦相手の墓地に置かれた最後のカードを追放する。</t>
  </si>
  <si>
    <t>When this creature attacks, the last card that entered your opponent's graveyard is Exiled.</t>
  </si>
  <si>
    <t>忘れられた王族の壁</t>
  </si>
  <si>
    <t>Wall of Forgotten Pharaohs</t>
  </si>
  <si>
    <t>ジェム1個を起動する：あなたの墓地に砂漠がある場合、対戦相手は3点のダメージを受ける。</t>
  </si>
  <si>
    <t>Activate 1: If there is a Desert in your graveyard, your opponent takes 3 damage.</t>
  </si>
  <si>
    <t>生存者の野営地</t>
  </si>
  <si>
    <t>Survivors' Encampment</t>
  </si>
  <si>
    <t>あなたのターン終了時まで、あなたがコントロールするクリーチャー1体を無効化する。あなたは6マナを得る。</t>
  </si>
  <si>
    <t>Target creature you control is Disabled until the end of your turn and you gain 6 mana.</t>
  </si>
  <si>
    <t>旅行者の護符</t>
  </si>
  <si>
    <t>Traveler's Amulet</t>
  </si>
  <si>
    <t>ジェム2個をあなたのプレインズウォーカーの色に変換する。</t>
  </si>
  <si>
    <t>2 gems are converted to your Planeswalker's color.</t>
  </si>
  <si>
    <t>マナリス</t>
  </si>
  <si>
    <t>Manalith</t>
  </si>
  <si>
    <t>At the beginning of your turn, you gain 2 mana.</t>
  </si>
  <si>
    <t>死者の砂丘</t>
  </si>
  <si>
    <t>Dunes of the Dead</t>
  </si>
  <si>
    <t>あなたは2/2のゾンビ･トークンを1体召喚する。</t>
  </si>
  <si>
    <t>You summon 1 2/2 Zombie token.</t>
  </si>
  <si>
    <t>ハシェプのオアシス</t>
  </si>
  <si>
    <t>Hashep Oasis</t>
  </si>
  <si>
    <t>クリーチャー1体を対象とする。あなたのターン終了時まで、それは+4/+4の修整を受ける。</t>
  </si>
  <si>
    <t>Target creature gets +4/+4 until the end of your turn.</t>
  </si>
  <si>
    <t>イフニルの死界</t>
  </si>
  <si>
    <t>Ifnir Deadlands</t>
  </si>
  <si>
    <t>クリーチャー1体を対象とする。それは-2/-2の修整を受ける。</t>
  </si>
  <si>
    <t>Target creature gets -2/-2.</t>
  </si>
  <si>
    <t>イプヌの細流</t>
  </si>
  <si>
    <t>Ipnu Rivulet</t>
  </si>
  <si>
    <t>対戦相手から6マナを吸収する。</t>
  </si>
  <si>
    <t>Your opponent is drained of 6 mana.</t>
  </si>
  <si>
    <t>ラムナプの遺跡</t>
  </si>
  <si>
    <t>Ramunap Ruins</t>
  </si>
  <si>
    <t>対戦相手は4点のダメージを受ける。</t>
  </si>
  <si>
    <t>Your opponent takes 4 damage.</t>
  </si>
  <si>
    <t>シェフェトの砂丘</t>
  </si>
  <si>
    <t>Shefet Dunes</t>
  </si>
  <si>
    <t>あなたがコントロールする各クリーチャーは+2/+2の修整を受ける。</t>
  </si>
  <si>
    <t>Each creature you control gets +2/+2.</t>
  </si>
  <si>
    <t>没収の曲杖</t>
  </si>
  <si>
    <t>Crook of Condemnation</t>
  </si>
  <si>
    <t>ジェム2個を起動する：対戦相手が墓地に置かれた不朽か永遠か余波を持つ最後のカードを追放する。</t>
  </si>
  <si>
    <t>Activate 2: The last card that entered your opponent's graveyard with Embalm, Eternalize Aftermath is Exiled.</t>
  </si>
  <si>
    <t>崩れゆく死滅都市(永遠衆の墓所)</t>
  </si>
  <si>
    <t>Crumbling Necropolis(Crypt of the Eternals)</t>
  </si>
  <si>
    <t>あなたのターン開始時に、ジェム3個を黒か青か赤に変換する。</t>
  </si>
  <si>
    <t>At the beginning of your turn, you convert 3 gems to black, blue or red gems.</t>
  </si>
  <si>
    <t>蓋世の英雄の短剣</t>
  </si>
  <si>
    <t>Dagger of the Worthy</t>
  </si>
  <si>
    <t>装備品</t>
  </si>
  <si>
    <t>あなたがコントロールする最初のクリーチャーは+2/0の修整を受けるとともに加虐を得る。</t>
  </si>
  <si>
    <t>The first creature you control gets +2/0 and Afflict.</t>
  </si>
  <si>
    <t>黄昏のピラミッド</t>
  </si>
  <si>
    <t>Sunset Pyramid</t>
  </si>
  <si>
    <t>あなたのターン開始時に、あなたはカードを1枚引く。その後、このサポートは1シールドを失う。</t>
  </si>
  <si>
    <t>At the beginning of your turn, you draw 1 card and this support loses 1 shield.</t>
  </si>
  <si>
    <t>農場</t>
  </si>
  <si>
    <t>Farm</t>
  </si>
  <si>
    <t>対戦相手がコントロールする次に攻撃したクリーチャーを破壊し、その後このサポートを破壊する。</t>
  </si>
  <si>
    <t>余波</t>
  </si>
  <si>
    <t>The next creature your opponent controls that attacks is Destroyed then this support is Destroyed.&amp;br;Aftermath.</t>
  </si>
  <si>
    <t>市場</t>
  </si>
  <si>
    <t>Market</t>
  </si>
  <si>
    <t>余波2：あなたはカードを2枚捨てて2枚引く。</t>
  </si>
  <si>
    <t>Aftermath 2: You discard 2 cards and draw 2 cards.</t>
  </si>
  <si>
    <t>徙家</t>
  </si>
  <si>
    <t>Consign</t>
  </si>
  <si>
    <t>対戦相手の手札が5枚以下の場合、対戦相手がコントロールするクリーチャー1体を対象とし、それを対戦相手の手札に戻す。</t>
  </si>
  <si>
    <t>If your opponent has 5 or less cards in hand, target creature your opponent controls is Returned to your opponent's hand.&amp;br;Aftermath.</t>
  </si>
  <si>
    <t>忘妻</t>
  </si>
  <si>
    <t>Oblivion</t>
  </si>
  <si>
    <t>余波1：対戦相手はカードを2枚捨てる。</t>
  </si>
  <si>
    <t>Aftermath 1: Your opponent discards 2 cards.</t>
  </si>
  <si>
    <t>立身</t>
  </si>
  <si>
    <t>Claim</t>
  </si>
  <si>
    <t>あなたの墓地に置かれたマナ･コストが12以下の最後のクリーチャーを戦場に戻す。</t>
  </si>
  <si>
    <t>The last creature that entered your graveyard with a cost of 12 or less is Returned to the battlefield.&amp;br;Aftermath.</t>
  </si>
  <si>
    <t>出世</t>
  </si>
  <si>
    <t>Fame</t>
  </si>
  <si>
    <t>余波4：あなたのターン終了時まで、あなたがコントロールする最初のクリーチャーは、+4/0の修整を受けるとともに速攻を得る。</t>
  </si>
  <si>
    <t>Aftermath 4: The first creature you control gets +4/0 and Haste until the end of your turn.</t>
  </si>
  <si>
    <t>捲土</t>
  </si>
  <si>
    <t>Struggle</t>
  </si>
  <si>
    <t>クリーチャー1体を対象とする。それはX点のダメージを受ける。Xはボード上の赤ジェムの総数に等しい。</t>
  </si>
  <si>
    <t>Target creature takes X damage, where X is the number of red gems on the board.&amp;br;Aftermath.</t>
  </si>
  <si>
    <t>重来</t>
  </si>
  <si>
    <t>Survive</t>
  </si>
  <si>
    <t>余波1：各プレイヤーの追放領域の各クリーチャーをそれぞれの墓地に戻す。</t>
  </si>
  <si>
    <t>Aftermath 1: Each creature in each player's Exile is Returned to their respective graveyards.</t>
  </si>
  <si>
    <t>旗幟</t>
  </si>
  <si>
    <t>Appeal</t>
  </si>
  <si>
    <t>クリーチャー1体を対象とする。あなたが次のターン開始時まで、それは+X/+Xの修整を受ける。Xはあなたがコントロールするクリーチャーの総数に等しい。</t>
  </si>
  <si>
    <t>Target creature gets +X/+X until the beginning of your next turn, where X is the number of creatures you control.&amp;br;Aftermath.</t>
  </si>
  <si>
    <t>鮮明</t>
  </si>
  <si>
    <t>Authority</t>
  </si>
  <si>
    <t>余波3：あなたのターン終了時まで、対戦相手がコントロールする最初の2体のクリーチャーを無効化する。あなたの次のターン開始時まで、あなたがコントロールする各クリーチャーは警戒を得る。</t>
  </si>
  <si>
    <t>Aftermath 3: The first 2 creatures your opponent controls are Disabled until the end of your turn and each creature you control gains Vigilance until the beginning of your next turn.</t>
  </si>
  <si>
    <t>雲遊</t>
  </si>
  <si>
    <t>Leave</t>
  </si>
  <si>
    <t>あなたがコントロールする各クリーチャーをあなたの手札に戻す。</t>
  </si>
  <si>
    <t>Each creature you control is Returned to your hand.&amp;br;Aftermath.</t>
  </si>
  <si>
    <t>萍寄</t>
  </si>
  <si>
    <t>Chance</t>
  </si>
  <si>
    <t>余波2：あなたの手札のカードを4枚捨てて、その後カードを4枚引く。</t>
  </si>
  <si>
    <t>Aftermath 2: Discard 4 cards in your hand, then draw 4 cards.</t>
  </si>
  <si>
    <t>大義</t>
  </si>
  <si>
    <t>Reason</t>
  </si>
  <si>
    <t>あなたはカードを3枚引く。</t>
  </si>
  <si>
    <t>You draw 3 cards.&amp;br;Aftermath.</t>
  </si>
  <si>
    <t>名分</t>
  </si>
  <si>
    <t>Believe</t>
  </si>
  <si>
    <t>余波1：あなたのライブラリーの最初のクリーチャーを戦場に移動する。</t>
  </si>
  <si>
    <t>Aftermath 1: The first creature in your library is moved to the battlefield.</t>
  </si>
  <si>
    <t>翦草</t>
  </si>
  <si>
    <t>Grind</t>
  </si>
  <si>
    <t>対戦相手がコントロールする各クリーチャーは-2/-2の修整を受ける。</t>
  </si>
  <si>
    <t>Each creature your opponent controls gets -2/-2.&amp;br;Aftermath.</t>
  </si>
  <si>
    <t>除根</t>
  </si>
  <si>
    <t>Dust</t>
  </si>
  <si>
    <t>余波2：対戦相手がコントロールする最初のクリーチャーを追放する。</t>
  </si>
  <si>
    <t>Aftermath 2: The first creature your opponent controls is Exiled.</t>
  </si>
  <si>
    <t>機略</t>
  </si>
  <si>
    <t>Refuse</t>
  </si>
  <si>
    <t>対戦相手が呪文を唱えたとき、対戦相手はX点のダメージを受ける。Xはその呪文を唱えるコストに等しい。その後、サポートを破壊する。</t>
  </si>
  <si>
    <t>When your opponent casts a spell, your opponent takes X damage, where X is the casting cost of the spell, then this support is Destroyed.&amp;br;Aftermath.</t>
  </si>
  <si>
    <t>縦横</t>
  </si>
  <si>
    <t>Cooperate</t>
  </si>
  <si>
    <t>余波3：対戦相手の墓地に置かれた際その呪文をあなたがコントロールする。それをあなたの手札に移動する。</t>
  </si>
  <si>
    <t>Aftermath 3: The last spell that entered your opponent's graveyard is controlled by you and moved to your hand.</t>
  </si>
  <si>
    <t>悪戦</t>
  </si>
  <si>
    <t>Driven</t>
  </si>
  <si>
    <t>あなたのターン終了時まで、あなたがコントロールす各クリーチャーはトランプルとバーサーカーと「このクリーチャーが攻撃したとき、あなたはカードを1枚引く。」を得る。</t>
  </si>
  <si>
    <t>Each creature you control gains Trample, Berserker, and &amp;#8216;When this creature attacks, you draw 1 card.' until the end of your turn.&amp;br;Aftermath.</t>
  </si>
  <si>
    <t>苦闘</t>
  </si>
  <si>
    <t>Despair</t>
  </si>
  <si>
    <t>余波3：あなたがコントロールする各クリーチャーは威迫と｢このクリーチャーが戦闘ダメージを与えたとき、対戦相手はカードを1枚捨てる。」を得る。</t>
  </si>
  <si>
    <t>Aftermath 3: Each creature you control gains Menace and &amp;#8216;When this creature deals combat damage, your opponent discards 1 card.'</t>
  </si>
  <si>
    <t>王神の天使</t>
  </si>
  <si>
    <t>Angel of the God-Pharaoh</t>
  </si>
  <si>
    <t>デジェルの拒絶</t>
  </si>
  <si>
    <t>Djeru's Renunciation</t>
  </si>
  <si>
    <t>あなたの次のターン開始時まで、対戦相手がコントロールする最初の2体のクリーチャーを無効化する。</t>
  </si>
  <si>
    <t>The first 2 creatures your opponent controls are Disabled until the beginning of your next turn. &amp;br;Cycling 2.</t>
  </si>
  <si>
    <t>啓示の刻</t>
  </si>
  <si>
    <t>Hour of Revelation</t>
  </si>
  <si>
    <t>各クリーチャーとサポートを破壊する。</t>
  </si>
  <si>
    <t>Each creature and support is Destroyed.</t>
  </si>
  <si>
    <t>オケチラ最後の慈悲</t>
  </si>
  <si>
    <t>Oketra's Last Mercy</t>
  </si>
  <si>
    <t>あなたはライフを完全し、あなたの手札の各カードからマナを完全に吸収する。</t>
  </si>
  <si>
    <t>You heal back to full life and each card in your hand is drained of all mana.</t>
  </si>
  <si>
    <t>救済の恩寵</t>
  </si>
  <si>
    <t>Saving Grace</t>
  </si>
  <si>
    <t>(クリーチャー1体を対象とする。それは+0/+8の修整とディフェンダーを得る。)</t>
  </si>
  <si>
    <t>Target creature gains +0/+8 and Defender.</t>
  </si>
  <si>
    <t>型破りな戦術</t>
  </si>
  <si>
    <t>Unconventional Tactics</t>
  </si>
  <si>
    <t>(クリーチャー1体を対象とする。あなたの次のターン開始時までそれは+3/+3の修整を受けるとともに飛行とディフェンダーを得る。)</t>
  </si>
  <si>
    <t>(ゾンビがあなたのコントロール下で戦場に出るたび、これが墓地にあるならあなたの手札に戻す。)</t>
  </si>
  <si>
    <t>Target creature gains +3/+3, Flying and Defender until the beginning of your next turn. &amp;br;When a Zombie you control enters the battlefield, if this spell is in your graveyard, it is Returned to your hand.</t>
  </si>
  <si>
    <t>ジェイスの敗北</t>
  </si>
  <si>
    <t>Jace's Defeat</t>
  </si>
  <si>
    <t>(対戦相手が次に唱える呪文を破壊する。それは何も誘発させない。その後、このサポートを破壊する。)</t>
  </si>
  <si>
    <t>The next spell your opponent casts is Destroyed and its effects do not trigger and this support is Destroyed.</t>
  </si>
  <si>
    <t>ケフネト最後の言葉</t>
  </si>
  <si>
    <t>Kefnet's Last Word</t>
  </si>
  <si>
    <t>あなたがコントロールするクリーチャーが2体以下である場合、クリーチャー1体を対象とする。あなたはそれをコントロールする。その後、あなたの手札の各カードからマナを完全に吸収する。</t>
  </si>
  <si>
    <t>If you control 2 or less creatures, target creature your opponent controls is controlled by you, then each card in your hand is fully drained of its mana.</t>
  </si>
  <si>
    <t>謎変化</t>
  </si>
  <si>
    <t>Riddleform</t>
  </si>
  <si>
    <t>(あなたが呪文かサポートを唱えるたび、飛行と速攻を持つ1/1のスフィンクストークンを戦場に出す。ターン終了時にそれらを破壊する。)</t>
  </si>
  <si>
    <t>When you cast a spell or support, you summon 1 1/1 Sphinx token with Flying and Haste that is Destroyed at the end of your turn.</t>
  </si>
  <si>
    <t>呪文織りの永遠衆</t>
  </si>
  <si>
    <t>Spellweaver Eternal</t>
  </si>
  <si>
    <t>(あなたが呪文を唱えるたび、ターン終了時までこれは+1/+1の修整を受ける。)</t>
  </si>
  <si>
    <t>When you cast a spell, this creature gets +1/+1 until the end of your turn. &amp;br;Afflict.</t>
  </si>
  <si>
    <t>縞カワヘビ</t>
  </si>
  <si>
    <t>Striped Riverwinder</t>
  </si>
  <si>
    <t>Cycling 3</t>
  </si>
  <si>
    <t>禍鞭の懲罰者</t>
  </si>
  <si>
    <t>Banewhip Punisher</t>
  </si>
  <si>
    <t>(このクリーチャーが戦場に出たとき、クリーチャー1体を対象とし、-1/-1の修整を与える。)</t>
  </si>
  <si>
    <t>(このクリーチャーが死亡したとき、対戦相手がコントロールする最初のクリーチャーを破壊する。)</t>
  </si>
  <si>
    <t>When this creature enters the battlefield, target creature gets -1/-1. &amp;br;When this creature dies, the first creature your opponent controls is destroyed.</t>
  </si>
  <si>
    <t>バントゥ最後の算段</t>
  </si>
  <si>
    <t>Bontu's Last Reckoning</t>
  </si>
  <si>
    <t>各クリーチャーを破壊する。あなたの手札の各カードからマナを完全に吸収する。</t>
  </si>
  <si>
    <t>Each creature is Destroyed. Each card in your hand is fully drained of its mana.</t>
  </si>
  <si>
    <t>栄光の刻</t>
  </si>
  <si>
    <t>Hour of Glory</t>
  </si>
  <si>
    <t>(クリーチャー1体を対象とし、それを追放する。そのクリーチャーのコントローラーにX点のダメージを与える。Xはそのクリーチャーの基本のパワーに等しい。)</t>
  </si>
  <si>
    <t>Target creature is Exiled. That creature's controller takes X damage, where X is equal to that creature's base Power.</t>
  </si>
  <si>
    <t>廃墟ネズミ</t>
  </si>
  <si>
    <t>Ruin Rat</t>
  </si>
  <si>
    <t>ネズミ</t>
  </si>
  <si>
    <t>(このクリーチャーが死亡したとき、対戦相手の墓地にある最後に破壊された不朽か永遠か余波を持つカードを追放する。)</t>
  </si>
  <si>
    <t>When this creature dies, the last card with Embalm, Eternalize, or Aftermath that entered your opponent's graveyard is Exiled.</t>
  </si>
  <si>
    <t>スカラベの責め苦</t>
  </si>
  <si>
    <t>Torment of Scarabs</t>
  </si>
  <si>
    <t>(対戦相手のターン開始時に、対戦相手は3点のダメージを受ける。)</t>
  </si>
  <si>
    <t>At the beginning of your opponent's turn, your opponent takes 3 damage.</t>
  </si>
  <si>
    <t>毒の責め苦</t>
  </si>
  <si>
    <t>Torment of Venom</t>
  </si>
  <si>
    <t>(対戦相手のクリーチャー1体を対象とし、それに-3/-3の修整を与える。対戦相手は3点のダメージを受ける。)</t>
  </si>
  <si>
    <t>Target creature your opponent controls gets -3/-3 and your opponent takes 3 damage.</t>
  </si>
  <si>
    <t>削剥</t>
  </si>
  <si>
    <t>Abrade</t>
  </si>
  <si>
    <t>(クリーチャー1体を対象とし、それに6点のダメージを与える。その後、対戦相手がコントロールするサポートを1つ破壊する。)</t>
  </si>
  <si>
    <t>Target creature takes 6 damage, then a support your opponent controls is Destroyed.</t>
  </si>
  <si>
    <t>火付け射手</t>
  </si>
  <si>
    <t>Firebrand Archer</t>
  </si>
  <si>
    <t>(あなたが呪文かサポートをを唱えるたび、対戦相手に2点のダメージを与える。)</t>
  </si>
  <si>
    <t>When you cast a spell or support, your opponent takes 2 damage.</t>
  </si>
  <si>
    <t>花崗岩のタイタン</t>
  </si>
  <si>
    <t>Granitic Titan</t>
  </si>
  <si>
    <t>ハゾレトの終わりなき怒り</t>
  </si>
  <si>
    <t>Hazoret's Undying Fury</t>
  </si>
  <si>
    <t>ライブラリーから最初の4つの呪文を取ってくる。それらのマナ･コストは0になる。あなたの手札の各カードからマナを完全に吸収する。この呪文でこれと同じカードを取ってくることはできない。</t>
  </si>
  <si>
    <t>You fetch the first 4 spells in your library, reduce their cost to 0, then each card in your hand is fully drained of its mana.</t>
  </si>
  <si>
    <t>破滅の刻</t>
  </si>
  <si>
    <t>Hour of Devastation</t>
  </si>
  <si>
    <t>(対戦相手がコントロールする各クリーチャーはダメージ軽減を失う。対戦相手と対戦相手がコントロールする各クリーチャーに12点のダメージを与える。)</t>
  </si>
  <si>
    <t>Each creature your opponent controls loses Prevent Damage, then your opponent and each creature your opponent controls takes 12 damage.</t>
  </si>
  <si>
    <t>マンティコアの永遠衆</t>
  </si>
  <si>
    <t>Manticore Eternal</t>
  </si>
  <si>
    <t>待ち伏せ</t>
  </si>
  <si>
    <t>Ambuscade</t>
  </si>
  <si>
    <t>(あなたがコントロールする最初のクリーチャーに+2/+0の修整を与える。その後、対戦相手の最初のクリーチャーにX点のダメージを与える。Xはあなたの最初のクリーチャーのパワーに等しい。)</t>
  </si>
  <si>
    <t>The first creature you control gets +2/0 then the first creature your opponent controls takes X damage, where X is the initial creature's Power.</t>
  </si>
  <si>
    <t>苦弓の名射手</t>
  </si>
  <si>
    <t>Bitterbow Sharpshooters</t>
  </si>
  <si>
    <t>希望守り</t>
  </si>
  <si>
    <t>Hope Tender</t>
  </si>
  <si>
    <t>(督励3：ジェムを6つ緑に変換する。)</t>
  </si>
  <si>
    <t>Exert 3: You convert 6 gems to green.</t>
  </si>
  <si>
    <t>約束の刻</t>
  </si>
  <si>
    <t>Hour of Promise</t>
  </si>
  <si>
    <t>(ジェムを15個緑に変換する。あなたの墓地に砂漠呪文が3枚以上ある場合、4/4のゾンビトークンを2体召喚する。)</t>
  </si>
  <si>
    <t>You convert 15 gems to green gems. If 3 or more Desert spells are in your graveyard, you summon 2 4/4 Zombie tokens.</t>
  </si>
  <si>
    <t>ニッサの敗北</t>
  </si>
  <si>
    <t>Nissa's Defeat</t>
  </si>
  <si>
    <t>(対戦相手がコントロールするサポートジェムを1つ破壊する。あなたは1枚カードを引く。)</t>
  </si>
  <si>
    <t>A support gem your opponent controls is Destroyed then you draw 1 card.</t>
  </si>
  <si>
    <t>ロナス最後の抵抗</t>
  </si>
  <si>
    <t>Rhonas's Last Stand</t>
  </si>
  <si>
    <t>(7/6のロナスの蛇トークンを1体召喚する。あなたの手札の各カードからマナを完全に吸収する。</t>
  </si>
  <si>
    <t>You summon 1 7/6 Rhonas' Snake token, then each card in your hand is fully drained of its mana.</t>
  </si>
  <si>
    <t>終わりなき砂漠</t>
  </si>
  <si>
    <t>Endless Sands</t>
  </si>
  <si>
    <t>(最後に追放されたあなたのカードを手札に加える。それは6マナを得る。)</t>
  </si>
  <si>
    <t>The last card you Exiled is Returned to your hand and then gains 6 mana.</t>
  </si>
  <si>
    <t>王神の贈り物</t>
  </si>
  <si>
    <t>God-Pharaoh's Gift</t>
  </si>
  <si>
    <t>(あなたのターン開始時、あなたの最後の墓地のクリーチャーを戦場に戻す。それはゾンビと速攻を得る。ターン終了時、それを追放する。)</t>
  </si>
  <si>
    <t>At the beginning of your turn, the last creature that entered your graveyard is Returned to the battlefield and gains Zombie and Haste. At the end of your turn, that creature is Exiled.</t>
  </si>
  <si>
    <t>虚ろな者</t>
  </si>
  <si>
    <t>Hollow One</t>
  </si>
  <si>
    <t>ゴーレム</t>
  </si>
  <si>
    <t>(あなたがカードをサイクリングするたび、ターン終了時まで手札にあるこのカードのコストは4軽減される。)</t>
  </si>
  <si>
    <t>When you cycle a card, this creature's cost is reduced by 4 until the end of your turn. &amp;br;Cycling 4.</t>
  </si>
  <si>
    <t>敵意ある砂漠</t>
  </si>
  <si>
    <t>Hostile Desert</t>
  </si>
  <si>
    <t>(クリーチャー1体を対象とし、それに+X/+Xの修整を与える。Xはあなたの墓地にある砂漠・カードの総数に2を加えた数である。)</t>
  </si>
  <si>
    <t>Target creature gets +X/+X, where X is the number of Deserts in your graveyard multiplied by 2.</t>
  </si>
  <si>
    <t>屍肉あさりの地</t>
  </si>
  <si>
    <t>Scavenger Grounds</t>
  </si>
  <si>
    <t>(各プレイヤーの墓地を追放する。)</t>
  </si>
  <si>
    <t>Each card in each player's graveyard is Exiled.</t>
  </si>
  <si>
    <t>HOUM</t>
  </si>
  <si>
    <t>ハルマゲドン</t>
  </si>
  <si>
    <t>Armageddon</t>
  </si>
  <si>
    <t>サポートでも起動ジェムでもない各ジェムを破壊する。</t>
  </si>
  <si>
    <t>Each non-Support, Non-Activated gem is Destroyed.</t>
  </si>
  <si>
    <t>悲哀の化身</t>
  </si>
  <si>
    <t>Avatar of Woe</t>
  </si>
  <si>
    <t>アバター</t>
  </si>
  <si>
    <t>クリーチャーが死亡したとき、このクリーチャーは6マナを得る。</t>
  </si>
  <si>
    <t>When a creature dies, this creature gains 6 mana.</t>
  </si>
  <si>
    <t>沸騰</t>
  </si>
  <si>
    <t>Boil</t>
  </si>
  <si>
    <t>対戦相手がコントロールする青の各サポートを破壊し、その後すべての青ジェムを破壊する。</t>
  </si>
  <si>
    <t>Each blue support your opponent controls is Destroyed, then destroy all Blue gems.</t>
  </si>
  <si>
    <t>窒息</t>
  </si>
  <si>
    <t>Choke</t>
  </si>
  <si>
    <t>対戦相手が3個以上の青ジェムをマッチさせたとき、対戦相手から6マナを吸収する。</t>
  </si>
  <si>
    <t>When your opponent matches 3 or more blue gems, your opponent is drained of 6 mana.</t>
  </si>
  <si>
    <t>絶滅の王</t>
  </si>
  <si>
    <t>Lord of Extinction</t>
  </si>
  <si>
    <t>このクリーチャーが戦場に出たとき、これは+X/+Xの修整を受ける。Xは両プレイヤーの墓地のカードの枚数に等しい。</t>
  </si>
  <si>
    <t>When this creature enters the battlefield, it gains +X/+X, where X is the amount of cards in both player's graveyards.</t>
  </si>
  <si>
    <t>無慈悲</t>
  </si>
  <si>
    <t>No Mercy</t>
  </si>
  <si>
    <t>対戦相手がコントロールするクリーチャーが戦闘ダメージを与えたとき、そのクリーチャーを破壊する。その後、このサポートは1シールドを失う。</t>
  </si>
  <si>
    <t>When a creature your opponent controls deals combat damage, that creature is Destroyed then this support loses 1 shield.</t>
  </si>
  <si>
    <t>全知</t>
  </si>
  <si>
    <t>Omniscience</t>
  </si>
  <si>
    <t>あなたの手札の各カードのマナ･コストは0マナになる。</t>
  </si>
  <si>
    <t>あなたがクリーチャーか呪文かサポートを唱えたとき、このサポートは1シールドを失う。</t>
  </si>
  <si>
    <t>Each card in your hand costs 0 mana to cast. When you cast a creature, spell, or support, this support loses 1 shield.</t>
  </si>
  <si>
    <t>粉砕の嵐</t>
  </si>
  <si>
    <t>Shatterstorm</t>
  </si>
  <si>
    <t>各サポートを破壊する。</t>
  </si>
  <si>
    <t>Each support is Destroyed.</t>
  </si>
  <si>
    <t>殺戮の契約</t>
  </si>
  <si>
    <t>Slaughter Pact</t>
  </si>
  <si>
    <t>クリーチャー1体を対象とし、それを破壊する。その後あなたは10点のダメージを受ける。</t>
  </si>
  <si>
    <t>Target creature is Destroyed, then you take 10 damage.</t>
  </si>
  <si>
    <t>隔離</t>
  </si>
  <si>
    <t>Sunder</t>
  </si>
  <si>
    <t>両プレイヤーの手札の各カードからすべてのマナを吸収する。</t>
  </si>
  <si>
    <t>Each card in both players' hand is drained of all its mana.</t>
  </si>
  <si>
    <t>このクリーチャーが戦場に出たとき、</t>
  </si>
  <si>
    <t>#contents()</t>
  </si>
  <si>
    <t>*破滅の刻 [#s831aefe]</t>
  </si>
  <si>
    <t>カードギャラリー(リンクは海外公式サイト)</t>
  </si>
  <si>
    <t>https://d3go.com/mtgpq-card-list-hour-of-devastation/</t>
  </si>
  <si>
    <t>**白 [#n623ede5]</t>
  </si>
  <si>
    <t>LEFT:500</t>
  </si>
  <si>
    <t>LEFT:50</t>
  </si>
  <si>
    <t>カード名</t>
  </si>
  <si>
    <t>コスト</t>
  </si>
  <si>
    <t>《[[尽きぬ希望のエイヴン]]/Aven of Enduring Hope》</t>
  </si>
  <si>
    <t>《[[不屈のエイヴン]]/Dauntless Aven》</t>
  </si>
  <si>
    <t>《[[廃却するミイラ]]/Disposal Mummy》</t>
  </si>
  <si>
    <t>《[[従順な召使い]]/Dutiful Servants》</t>
  </si>
  <si>
    <t>《[[ミイラの大王]]/Mummy Paramount》</t>
  </si>
  <si>
    <t>《[[オケチラの報復者]]/Oketra's Avenger》</t>
  </si>
  <si>
    <t>《[[孤高のラクダ]]/Solitary Camel》</t>
  </si>
  <si>
    <t>《[[不動の歩哨]]/Steadfast Sentinel》</t>
  </si>
  <si>
    <t>《[[英雄的行動]]/Act of Heroism》</t>
  </si>
  <si>
    <t>《[[信義の砂漠]]/Desert of the True》</t>
  </si>
  <si>
    <t>《[[砂爆破]]/Sandblast》</t>
  </si>
  <si>
    <t>《[[王神の信者]]/God-Pharaoh's Faithful》</t>
  </si>
  <si>
    <t>《[[陽光鞭の勇者]]/Sunscourge Champion》</t>
  </si>
  <si>
    <t>《[[砂漠の拘留]]/Desert's Hold》</t>
  </si>
  <si>
    <t>《[[典雅な襲撃者]]/Adorned Pouncer》</t>
  </si>
  <si>
    <t>《[[結束に仕える者]]/Steward of Solidarity》</t>
  </si>
  <si>
    <t>《[[信義の侍臣]]/Vizier of the True》</t>
  </si>
  <si>
    <t>《[[ギデオンの敗北]]/Gideon's Defeat》</t>
  </si>
  <si>
    <t>《[[厳粛]]/Solemnity》</t>
  </si>
  <si>
    <t>《[[糾弾の天使]]/Angel of Condemnation》</t>
  </si>
  <si>
    <t>《[[冠毛の陽馬]]/Crested Sunmare》</t>
  </si>
  <si>
    <t>《[[目を開いた者、デジェル]]/Djeru, With Eyes Open》</t>
  </si>
  <si>
    <t>《[[圧倒的輝き]]/Overwhelming Splendor》</t>
  </si>
  <si>
    <t>**青 [#x8b8f0b5]</t>
  </si>
  <si>
    <t>《[[空からの導き手]]/Aerial Guide》</t>
  </si>
  <si>
    <t>《[[エイヴンの葦原忍び]]/Aven Reedstalker》</t>
  </si>
  <si>
    <t>《[[狡猾な生き残り]]/Cunning Survivor》</t>
  </si>
  <si>
    <t>《[[実績ある戦闘員]]/Proven Combatant》</t>
  </si>
  <si>
    <t>《[[最後の明日の予見者]]/Seer of the Last Tomorrow》</t>
  </si>
  <si>
    <t>《[[相殺の風]]/Countervailing Winds》</t>
  </si>
  <si>
    <t>《[[周到の砂漠]]/Desert of the Mindful》</t>
  </si>
  <si>
    <t>《[[巧みな軍略]]/Strategic Planning》</t>
  </si>
  <si>
    <t>《[[悲劇的教訓]]/Tragic Lesson》</t>
  </si>
  <si>
    <t>《[[抑え難い渇き]]/Unquenchable Thirst》</t>
  </si>
  <si>
    <t>《[[送還]]/Unsummon》</t>
  </si>
  <si>
    <t>《[[厳しい事実の永遠衆]]/Eternal of Harsh Truths》</t>
  </si>
  <si>
    <t>《[[しなやかな打撃者]]/Sinuous Striker》</t>
  </si>
  <si>
    <t>《[[至高の意志]]/Supreme Will》</t>
  </si>
  <si>
    <t>《[[機知の勇者]]/Champion of Wits》</t>
  </si>
  <si>
    <t>《[[敏捷な妨害術師]]/Nimble Obstructionist》</t>
  </si>
  <si>
    <t>《[[不吉なスフィンクス]]/Ominous Sphinx》</t>
  </si>
  <si>
    <t>《[[選定の侍臣]]/Vizier of the Anointed》</t>
  </si>
  <si>
    <t>《[[空想の脅威]]/Imaginary Threats》</t>
  </si>
  <si>
    <t>《[[羊頭スフィンクスの君主、アネシ]]/Unesh, Criosphinx Sovereign》</t>
  </si>
  <si>
    <t>《[[永遠の刻]]/Hour of Eternity》</t>
  </si>
  <si>
    <t>《[[正気減らし]]/Fraying Sanity》</t>
  </si>
  <si>
    <t>《[[大群の諜報]]/Swarm Intelligence》</t>
  </si>
  <si>
    <t>**黒 [#of30fe96]</t>
  </si>
  <si>
    <t>《[[屍肉の金切り声上げ]]/Carrion Screecher》</t>
  </si>
  <si>
    <t>《[[忌まわしい生き残り]]/Grisly Survivor》</t>
  </si>
  <si>
    <t>《[[ケンラの永遠衆]]/Khenra Eternal》</t>
  </si>
  <si>
    <t>《[[よろけ腐り獣]]/Lurching Rotbeast》</t>
  </si>
  <si>
    <t>《[[無法の斬骨鬼]]/Marauding Boneslasher》</t>
  </si>
  <si>
    <t>《[[呻きの壁]]/Moaning Wall》</t>
  </si>
  <si>
    <t>《[[魂のたかり屋]]/Scrounger of Souls》</t>
  </si>
  <si>
    <t>《[[不憫なラクダ]]/Wretched Camel》</t>
  </si>
  <si>
    <t>《[[栄光の砂漠]]/Desert of the Glorified》</t>
  </si>
  <si>
    <t>《[[致死の一刺し]]/Lethal Sting》</t>
  </si>
  <si>
    <t>《[[弱点消し]]/Without Weakness》</t>
  </si>
  <si>
    <t>《[[無慈悲な永遠衆]]/Merciless Eternal》</t>
  </si>
  <si>
    <t>《[[不快の顕現]]/Vile Manifestation》</t>
  </si>
  <si>
    <t>《[[リリアナの敗北]]/Liliana's Defeat》</t>
  </si>
  <si>
    <t>《[[ラザケシュの儀式]]/Razaketh's Rite》</t>
  </si>
  <si>
    <t>《[[呪われた大群]]/Accursed Horde》</t>
  </si>
  <si>
    <t>《[[アムムトの永遠衆]]/Ammit Eternal》</t>
  </si>
  <si>
    <t>《[[夢盗人]]/Dreamstealer》</t>
  </si>
  <si>
    <t>《[[大災厄]]/Doomfall》</t>
  </si>
  <si>
    <t>《[[黙示録の悪魔]]/Apocalypse Demon》</t>
  </si>
  <si>
    <t>《[[穢れた血、ラザケシュ]]/Razaketh, the Foulblooded》</t>
  </si>
  <si>
    <t>《[[霰炎の責め苦]]/Torment of Hailfire》</t>
  </si>
  <si>
    <t>**赤 [#xddb7f8b]</t>
  </si>
  <si>
    <t>《[[果敢なケンラ]]/Defiant Khenra》</t>
  </si>
  <si>
    <t>《[[前線の壊滅者]]/Frontline Devastator》</t>
  </si>
  <si>
    <t>《[[金色のセロドン]]/Gilded Cerodon》</t>
  </si>
  <si>
    <t>《[[ケンラの潰し屋]]/Khenra Scrapper》</t>
  </si>
  <si>
    <t>《[[棘モロク]]/Thorned Moloch》</t>
  </si>
  <si>
    <t>《[[かすむ刀剣]]/Blur of Blades》</t>
  </si>
  <si>
    <t>《[[突破]]/Crash Through》</t>
  </si>
  <si>
    <t>《[[熱烈の砂漠]]/Desert of the Fervent》</t>
  </si>
  <si>
    <t>《[[火をつける怒り]]/Kindled Fury》</t>
  </si>
  <si>
    <t>《[[発射]]/Open Fire》</t>
  </si>
  <si>
    <t>《[[穿刺の一撃]]/Puncturing Blow》</t>
  </si>
  <si>
    <t>《[[熱烈の苦悶術師]]/Fervent Paincaster》</t>
  </si>
  <si>
    <t>《[[砂かけ獣]]/Sand Strangler》</t>
  </si>
  <si>
    <t>《[[チャンドラの敗北]]/Chandra's Defeat》</t>
  </si>
  <si>
    <t>《[[燃え拳のミノタウルス]]/Burning-Fist Minotaur》</t>
  </si>
  <si>
    <t>《[[混沌の大口]]/Chaos Maw》</t>
  </si>
  <si>
    <t>《[[地揺すりのケンラ]]/Earthshaker Khenra》</t>
  </si>
  <si>
    <t>《[[マグマロス]]/Magmaroth》</t>
  </si>
  <si>
    <t>《[[業火の噴流]]/Inferno Jet》</t>
  </si>
  <si>
    <t>《[[永遠衆、ネヘブ]]/Neheb, the Eternal》</t>
  </si>
  <si>
    <t>《[[野火の永遠衆]]/Wildfire Eternal》</t>
  </si>
  <si>
    <t>《[[差し迫る破滅]]/Imminent Doom》</t>
  </si>
  <si>
    <t>**緑 [#c04a667b]</t>
  </si>
  <si>
    <t>《[[残忍な野猫]]/Feral Prowler》</t>
  </si>
  <si>
    <t>《[[エリマキサンドワラ]]/Frilled Sandwalla》</t>
  </si>
  <si>
    <t>《[[侵略ナーガ]]/Harrier Naga》</t>
  </si>
  <si>
    <t>《[[オアシスの祭儀師]]/Oasis Ritualist》</t>
  </si>
  <si>
    <t>《[[猛り狂うカバ]]/Rampaging Hippo》</t>
  </si>
  <si>
    <t>《[[ロナスの重鎮]]/Rhonas's Stalwart》</t>
  </si>
  <si>
    <t>《[[横這ナーガ]]/Sidewinder Naga》</t>
  </si>
  <si>
    <t>《[[砂の下から]]/Beneath the Sands》</t>
  </si>
  <si>
    <t>《[[不屈の砂漠]]/Desert of the Indomitable》</t>
  </si>
  <si>
    <t>《[[人生は続く]]/Life Goes On》</t>
  </si>
  <si>
    <t>《[[活力の信奉者]]/Devotee of Strength》</t>
  </si>
  <si>
    <t>《[[砂丘の易者]]/Dune Diviner》</t>
  </si>
  <si>
    <t>《[[強靭な狩り手]]/Tenacious Hunter》</t>
  </si>
  <si>
    <t>《[[活力の贈り物]]/Gift of Strength》</t>
  </si>
  <si>
    <t>《[[採石場の甲虫]]/Quarry Beetle》</t>
  </si>
  <si>
    <t>《[[ラムナプの採掘者]]/Ramunap Excavator》</t>
  </si>
  <si>
    <t>《[[立て直しのケンラ]]/Resilient Khenra》</t>
  </si>
  <si>
    <t>《[[選別ワーム]]/Sifter Wurm》</t>
  </si>
  <si>
    <t>《[[超克]]/Overcome》</t>
  </si>
  <si>
    <t>《[[威厳ある万卒隊長]]/Majestic Myriarch》</t>
  </si>
  <si>
    <t>《[[誇り高き君主]]/Pride Sovereign》</t>
  </si>
  <si>
    <t>《[[ラムナプのハイドラ]]/Ramunap Hydra》</t>
  </si>
  <si>
    <t>《[[生類解放]]/Uncage the Menagerie》</t>
  </si>
  <si>
    <t>**多色 [#n0f01308]</t>
  </si>
  <si>
    <t>LEFT:450</t>
  </si>
  <si>
    <t>LEFT:150</t>
  </si>
  <si>
    <t>《[[農場+市場]]/Farm+Market》</t>
  </si>
  <si>
    <t>サポート+呪文</t>
  </si>
  <si>
    <t>《[[徙家+忘妻]]/Consign+Oblivion》</t>
  </si>
  <si>
    <t>呪文+呪文</t>
  </si>
  <si>
    <t>《[[立身+出世]]/Claim+Fame》</t>
  </si>
  <si>
    <t>《[[捲土+重来]]/Struggle+Survive》</t>
  </si>
  <si>
    <t>《[[旗幟+鮮明]]/Appeal+Authority》</t>
  </si>
  <si>
    <t>《[[ほころびミイラ]]/Unraveling Mummy》</t>
  </si>
  <si>
    <t>《[[血水の化身]]/Bloodwater Entity》</t>
  </si>
  <si>
    <t>《[[毅然たる生き残り]]/Resolute Survivors》</t>
  </si>
  <si>
    <t>《[[川ヤツガシラ]]/River Hoopoe》</t>
  </si>
  <si>
    <t>《[[雲遊+萍寄]]/Leave+Chance》</t>
  </si>
  <si>
    <t>《[[大義+名分]]/Reason+Believe》</t>
  </si>
  <si>
    <t>《[[オベリスクの蜘蛛]]/Obelisk Spider》</t>
  </si>
  <si>
    <t>《[[翦草+除根]]/Grind+Dust》</t>
  </si>
  <si>
    <t>《[[機略+縦横]]/Refuse+Cooperate》</t>
  </si>
  <si>
    <t>《[[悪戦+苦闘]]/Driven+Despair》</t>
  </si>
  <si>
    <t>《[[スカラベの神]]/The Scarab God》</t>
  </si>
  <si>
    <t>《[[蠍の神]]/The Scorpion God》</t>
  </si>
  <si>
    <t>《[[蝗の神]]/The Locust God》</t>
  </si>
  <si>
    <t>**無色 [#ldbb2937]</t>
  </si>
  <si>
    <t>《[[彫像の忌まわしき者]]/Graven Abomination》</t>
  </si>
  <si>
    <t>《[[忘れられた王族の壁]]/Wall of Forgotten Pharaohs》</t>
  </si>
  <si>
    <t>《[[生存者の野営地]]/Survivors' Encampment》</t>
  </si>
  <si>
    <t>《[[旅行者の護符]]/Traveler's Amulet》</t>
  </si>
  <si>
    <t>《[[マナリス]]/Manalith》</t>
  </si>
  <si>
    <t>《[[死者の砂丘]]/Dunes of the Dead》</t>
  </si>
  <si>
    <t>《[[ハシェプのオアシス]]/Hashep Oasis》</t>
  </si>
  <si>
    <t>《[[イフニルの死界]]/Ifnir Deadlands》</t>
  </si>
  <si>
    <t>《[[イプヌの細流]]/Ipnu Rivulet》</t>
  </si>
  <si>
    <t>《[[ラムナプの遺跡]]/Ramunap Ruins》</t>
  </si>
  <si>
    <t>《[[シェフェトの砂丘]]/Shefet Dunes》</t>
  </si>
  <si>
    <t>《[[没収の曲杖]]/Crook of Condemnation》</t>
  </si>
  <si>
    <t>《[[崩れゆく死滅都市]](永遠衆の墓所)/Crumbling Necropolis(Crypt of the Eternals)》※</t>
  </si>
  <si>
    <t>《[[蓋世の英雄の短剣]]/Dagger of the Worthy》</t>
  </si>
  <si>
    <t>《[[黄昏のピラミッド]]/Sunset Pyramid》</t>
  </si>
  <si>
    <t>※公式カードリスト上は《崩れゆく死滅都市/Crumbling Necropolis》カード画像は《永遠衆の墓所/Crypt of the Eternals》である。本来破滅の刻に入るべきなのは後者。</t>
  </si>
  <si>
    <t>[[破滅の刻公式カードリストに無いもの]]</t>
  </si>
  <si>
    <t>**PvEにて敵のみ使用してくるカード [#g6144878]</t>
  </si>
  <si>
    <t>・ある程度経つと、カードパックから排出されるようになる。</t>
  </si>
  <si>
    <t>《[[デジェルの拒絶]]/Djeru's Renunciation》</t>
  </si>
  <si>
    <t>《[[王神の天使]]/Angel of the God-Pharaoh》</t>
  </si>
  <si>
    <t>《[[救済の恩寵]]/Saving Grace》</t>
  </si>
  <si>
    <t>《[[型破りな戦術]]/Unconventional Tactics》</t>
  </si>
  <si>
    <t>《[[オケチラ最後の慈悲]]/Oketra's Last Mercy》</t>
  </si>
  <si>
    <t>《[[啓示の刻]]/Hour of Revelation》</t>
  </si>
  <si>
    <t>《[[呪文織りの永遠衆]]/Spellweaver Eternal》</t>
  </si>
  <si>
    <t>《[[縞カワヘビ]]/Striped Riverwinder》</t>
  </si>
  <si>
    <t>《[[禍鞭の懲罰者]]/Banewhip Punisher》</t>
  </si>
  <si>
    <t>《[[ジェイスの敗北]]/Jace's Defeat》</t>
  </si>
  <si>
    <t>《[[謎変化]]/Riddleform》</t>
  </si>
  <si>
    <t>《[[ケフネト最後の言葉]]/Kefnet's Last Word》</t>
  </si>
  <si>
    <t>《[[廃墟ネズミ]]/Ruin Rat》</t>
  </si>
  <si>
    <t>《[[スカラベの責め苦]]/Torment of Scarabs》</t>
  </si>
  <si>
    <t>《[[毒の責め苦]]/Torment of Venom》</t>
  </si>
  <si>
    <t>《[[バントゥ最後の算段]]/Bontu's Last Reckoning》</t>
  </si>
  <si>
    <t>《[[栄光の刻]]/Hour of Glory》</t>
  </si>
  <si>
    <t>《[[火付け射手]]/Firebrand Archer》</t>
  </si>
  <si>
    <t>《[[花崗岩のタイタン]]/Granitic Titan》</t>
  </si>
  <si>
    <t>《[[マンティコアの永遠衆]]/Manticore Eternal》</t>
  </si>
  <si>
    <t>《[[削剥]]/Abrade》</t>
  </si>
  <si>
    <t>《[[ハゾレトの終わりなき怒り]]/Hazoret's Undying Fury》</t>
  </si>
  <si>
    <t>《[[破滅の刻]]/Hour of Devastation》</t>
  </si>
  <si>
    <t>《[[苦弓の名射手]]/Bitterbow Sharpshooters》</t>
  </si>
  <si>
    <t>《[[希望守り]]/Hope Tender》</t>
  </si>
  <si>
    <t>《[[待ち伏せ]]/Ambuscade》</t>
  </si>
  <si>
    <t>《[[ニッサの敗北]]/Nissa's Defeat》</t>
  </si>
  <si>
    <t>《[[ロナス最後の抵抗]]/Rhonas's Last Stand》</t>
  </si>
  <si>
    <t>《[[約束の刻]]/Hour of Promise》</t>
  </si>
  <si>
    <t>《[[虚ろな者]]/Hollow One》</t>
  </si>
  <si>
    <t>《[[終わりなき砂漠]]/Endless Sands》</t>
  </si>
  <si>
    <t>《[[敵意ある砂漠]]/Hostile Desert》</t>
  </si>
  <si>
    <t>《[[屍肉あさりの地]]/Scavenger Grounds》</t>
  </si>
  <si>
    <t>《[[王神の贈り物]]/God-Pharaoh's Gift》</t>
  </si>
  <si>
    <t>*破滅の刻・マスターピース [#x8b04845]</t>
  </si>
  <si>
    <t>https://d3go.com/mtgpq-card-list-masterpiece/</t>
  </si>
  <si>
    <t>《[[ハルマゲドン]]/Armageddon》</t>
  </si>
  <si>
    <t>《[[悲哀の化身]]/Avatar of Woe》</t>
  </si>
  <si>
    <t>《[[沸騰]]/Boil》</t>
  </si>
  <si>
    <t>《[[窒息]]/Choke》</t>
  </si>
  <si>
    <t>《[[絶滅の王]]/Lord of Extinction》</t>
  </si>
  <si>
    <t>《[[無慈悲]]/No Mercy》</t>
  </si>
  <si>
    <t>《[[全知]]/Omniscience》</t>
  </si>
  <si>
    <t>《[[粉砕の嵐]]/Shatterstorm》</t>
  </si>
  <si>
    <t>《[[殺戮の契約]]/Slaughter Pact》</t>
  </si>
  <si>
    <t>《[[隔離]]/Sunder》</t>
  </si>
  <si>
    <t>飛行&amp;br;このクリーチャーが戦場に出たとき、あなたは3点のライフを得る。</t>
  </si>
  <si>
    <t>飛行&amp;br;このクリーチャーが攻撃したとき、あなたがコントロールする無効化されている最初のクリーチャーを有効化する。</t>
  </si>
  <si>
    <t>ゾン</t>
  </si>
  <si>
    <t>督励</t>
  </si>
  <si>
    <t>警戒&amp;br;永遠1</t>
  </si>
  <si>
    <t>あなたの手札の各カードは2マナを得る。&amp;br;サイクリング2</t>
  </si>
  <si>
    <t>あなたがコントロールするクリーチャーがブロックされたとき、ブロックしたクリーチャーは5点のダメージを受ける。このサポートを破壊する。&amp;br;対戦相手がコントロールするクリーチャーが攻撃したとき、そのクリーチャーは5点のダメージを受ける。このサポートを破壊する。</t>
  </si>
  <si>
    <t>(あ</t>
  </si>
  <si>
    <t>このクリーチャーが戦場に出たとき、あなたはX点のライフを得る。Xはこのクリーチャーのパワーに等しい。&amp;br;永遠1</t>
  </si>
  <si>
    <t>対戦相手がコントロールする最初のクリーチャーを無効化する。&amp;br;あなたがこのカードを唱えたとき、あなたの墓地に砂漠･呪文がある場合、あなたは5点のライフを得る。</t>
  </si>
  <si>
    <t>二段攻撃&amp;br;永遠1</t>
  </si>
  <si>
    <t>飛行 警戒&amp;br;督励3：対戦相手がコントロールする最初のクリーチャーを追放する。</t>
  </si>
  <si>
    <t>あなたがコントロールする他の各馬はダメージ軽減を得る。&amp;br;あなたがライフを得たとき、あなたのターン終了時まで(翻訳ミス：あなたのターン終了時に)、このクリーチャーは5/5の馬･トークンを1体召喚する。</t>
  </si>
  <si>
    <t>警戒&amp;br;(あなたが受けるダメージを10軽減させる。)</t>
  </si>
  <si>
    <t>飛行&amp;br;あなたのターンの戦闘開始時に、あなたのターン終了時まで、あなたが紺とトールする飛行を持たない最初のクリーチャーは飛行を得る。</t>
  </si>
  <si>
    <t>永遠</t>
  </si>
  <si>
    <t>対戦相手の手札の最初のカードのマナを完全に吸収する。&amp;br;サイクリング2</t>
  </si>
  <si>
    <t>あなたは6マナを得る。&amp;br;サイクリング2</t>
  </si>
  <si>
    <t>このクリーチャーが対戦相手に戦闘ダメージを与えたとき、あなたはカードを1枚引く。&amp;br;加虐</t>
  </si>
  <si>
    <t>ジェ</t>
  </si>
  <si>
    <t>ジェム1個を起動する：クリーチャー1体を対象とする。あなたのターン終了時まで、それは+1/+1の修整を受ける。&amp;br;永遠2</t>
  </si>
  <si>
    <t>このクリーチャーが戦場に出たとき、あなたはカードを1枚捨てて、その後カードを2枚引く。&amp;br;永遠1</t>
  </si>
  <si>
    <t>飛行&amp;br;あなたがこのカードをサイクリングしたとき、対戦相手がコントロールする各起動ジェムを破壊する。&amp;br;サイクリング6</t>
  </si>
  <si>
    <t>飛行&amp;br;あなたがカードをサイクリングしたとき、あなたの次のターン開始時まで、対戦相手がコントロールする最初のクリーチャーは-4/0の修整を受ける。</t>
  </si>
  <si>
    <t>このクリーチャーが戦場に出たとき、不朽か永遠を持つあなたのライブラリーの最初のクリーチャーを破壊する。&amp;br;ゾンビが1体あなたのコントロール下で戦場に出たとき、あなたはカードを1枚引く。</t>
  </si>
  <si>
    <t>あなたの次のターン開始時まで、対戦相手がコントロールする各クリーチャーを無効化する。&amp;br;サイクリング4</t>
  </si>
  <si>
    <t>飛行&amp;br;あなたの手札のスフィンクス･クリーチャーはマナ･コストが6少なくなる。&amp;br;このクリーチャーが戦場に出たとき、あなたが手札でコントロールするカードが4枚以下の場合、対戦相手のライブラリーの最初の2枚のカードをあなたの手札に取ってくる。</t>
  </si>
  <si>
    <t>(4</t>
  </si>
  <si>
    <t>サイ</t>
  </si>
  <si>
    <t>ディフェンダー&amp;br;サイクリング2</t>
  </si>
  <si>
    <t>あなたが3点のダメージを受けて6マナを得る。&amp;br;サイクリング2</t>
  </si>
  <si>
    <t>あなたがコントロールするクリーチャー1体を対象とする。あなたのターン終了時まで、それはダメージ軽減を得る。&amp;br;サイクリング2</t>
  </si>
  <si>
    <t>ジェム2個を起動する：クリーチャー1体を対象とする。あなたのターン終了時まで、それは+4/+4の修整を受ける。&amp;br;加虐</t>
  </si>
  <si>
    <t>このクリーチャーが戦場に出たとき、これは+X/0の修整を受ける。Xはあなたの墓地のサイクリングを持つカードの枚数に等しい。&amp;br;サイクリング2</t>
  </si>
  <si>
    <t>あなたのライブラリーの次の4枚のカードのうち1枚を取ってくる。&amp;br;サイクリング2</t>
  </si>
  <si>
    <t>対戦相手がクリーチャーか呪文かサポートを唱えたとき、このクリーチャーは-1/-1の修整を受ける。&amp;br;このクリーチャーが対戦相手に戦闘ダメージを与えたとき、このクリーチャーは+1/+1の修整を受ける。&amp;br;加虐</t>
  </si>
  <si>
    <t>威迫&amp;br;このクリーチャーが対戦相手に戦闘ダメージを与えたとき、対戦相手はカードを1枚捨てる。&amp;br;永遠1</t>
  </si>
  <si>
    <t>対戦相手がコントロールする最初のクリーチャーを追放する。&amp;br;対戦相手の手札の最初のカードを追放する。</t>
  </si>
  <si>
    <t>飛行&amp;br;このクリーチャーが戦場に出たとき、これは+X/+Xの修整を受ける。Xはあなたの墓地のカードの枚数に等しい。</t>
  </si>
  <si>
    <t>飛行 トランプル&amp;br;あなたがコントロールするクリーチャーが死亡したとき、あなたは10点のダメージを受ける。その後、あなたのライブラリーの最初のクリーチャーを取ってきて、それに10マナを与える。</t>
  </si>
  <si>
    <t>バーサーカー&amp;br;ジェム3個を起動する：クリーチャー1体を対象とする。あなたのターン終了時まで、それは+1/0の修整を受ける。&amp;br;加虐</t>
  </si>
  <si>
    <t>威迫&amp;br;督励2：クリーチャー1体を対象とする。あなたのターン終了時まで、それは+2/0の修整を受ける。</t>
  </si>
  <si>
    <t>あなたが呪文かサポートを唱えたとき、あなたのターン終了時まで、このクリーチャーは+1/+1の修整を受ける。&amp;br;このクリーチャーが攻撃したとき、あなたのターン終了時まで、先制攻撃を得る。</t>
  </si>
  <si>
    <t>ジェム3個を破壊する。&amp;br;サイクリング2</t>
  </si>
  <si>
    <t>赤の</t>
  </si>
  <si>
    <t>先制攻撃&amp;br;ジェム3個を起動する；あなたはカードを1枚捨てる。&amp;br;あなたがカードを1枚捨てたとき、このクリーチャーは+2/0の修整を受ける。</t>
  </si>
  <si>
    <t>速攻&amp;br;このクリーチャーが戦場に出たとき、パワーが6以下でディフェンダーか到達か警戒を持つ最初のクリーチャーはブロックできない。&amp;br;永遠1</t>
  </si>
  <si>
    <t>あなたのターン開始時に、このクリーチャーは-2/-2の修整を受ける。&amp;br;あなたが呪文かサポートを唱えたとき、このクリーチャーは+1/+1の修整を受ける。</t>
  </si>
  <si>
    <t>対戦相手は12点のダメージを受ける。&amp;br;サイクリング4</t>
  </si>
  <si>
    <t>このクリーチャーがプレインズウォーカーに戦闘ダメージを与えたとき、あなたは4マナを得る。&amp;br;加虐</t>
  </si>
  <si>
    <t>このクリーチャーがプレインズウォーカーにダメージを与えたとき、あなたの手札の最初の呪文はいっぱいのマナを得る。&amp;br;加虐</t>
  </si>
  <si>
    <t>ディフェンダー&amp;br;このクリーチャーが死亡したとき、あなたはカードを1枚引く。</t>
  </si>
  <si>
    <t>トランプル&amp;br;サイクリング3</t>
  </si>
  <si>
    <t>ジェム8個を緑に変換する。&amp;br;サイクリング2</t>
  </si>
  <si>
    <t>ジェム4個を緑に変換する。&amp;br;サイクリング2</t>
  </si>
  <si>
    <t>このクリーチャーが戦場に出たとき、あなたがコントロールする他の最初のクリーチャーは+2/+2の修整を受ける。&amp;br;永遠1</t>
  </si>
  <si>
    <t>トランプル&amp;br;このクリーチャーが戦場に出たとき、あなたはX点のライフを得る。Xはあなたのライブラリーの最初のカードのマナ･コストに等しい。</t>
  </si>
  <si>
    <t>ディフェンダー 飛行 呪禁&amp;br;このクリーチャーが戦場に出たとき、これは+X/+Xの修整を受ける。Xはあなたがコントロールするクリーチャーの総数の3倍に等しい。</t>
  </si>
  <si>
    <t>(他</t>
  </si>
  <si>
    <t>(他の猫があなたのコントロール下で戦場に出るたび、これは+2/+2の修整を得る。)&amp;br;(督励2：絆魂を持つ1/1の猫・トークンを2体召喚する。)</t>
  </si>
  <si>
    <t>到達 トランプル&amp;br;このクリーチャーが戦場に出たとき、これは+X/+Xの修整を受ける。Xはあなたの墓地の砂漠・呪文の総数に等しい。&amp;br;あなたが砂漠･呪文を唱えたとき、このクリーチャーは+1/+1の修整を受ける。</t>
  </si>
  <si>
    <t>ジェム1個を起動する：あなたの墓地に置かれた最後のクリーチャーはゾンビを得る。それを戦場に戻す。そのクリーチャーが死亡したとき、それを追放する。&amp;br;あなたのターン開始時に、対戦相手はX点のダメージを受ける。Xはあなたがコントロールするゾンビの総数の5倍に等しい。その後、あなたはカードをX枚引く。Xはあなたがコントロールするゾンビの総数に等しい。&amp;br;あなたのターン開始時に、このクリーチャーがあなたの墓地にあった場合、これをあなたの手札に戻す。</t>
  </si>
  <si>
    <t>(ジ</t>
  </si>
  <si>
    <t>(ジェム2個を起動する：対戦相手の最初のクリーチャーに-3/-3の修整を与える。)&amp;br;(クリーチャーが死亡するたび、あなたはカードを1枚引く。)&amp;br;(あなたのターン開始時に、このクリーチャーがあなたの墓地にあった場合、これをあなたの手札に戻す。)</t>
  </si>
  <si>
    <t>飛行&amp;br;あなたが呪文を唱えたとき、あなたのターン終了時まで、このクリーチャーは+1/+1の修整を受ける。&amp;br;このクリーチャーが戦場に出たとき、あなたの墓地に置かれた最後の呪文をあなたのライブラリーの一番上へ移動する。</t>
  </si>
  <si>
    <t>飛行&amp;br;(ジェム3個を起動する：あなたは手札を1枚捨てて、カードを1枚引く。&amp;br;あなたがカードを1枚引くたび、飛行と速攻を持つ1/1の昆虫・トークンを1体召喚する。)&amp;br;(あなたのターン開始時に、このクリーチャーがあなたの墓地にあった場合、これをあなたの手札に戻す。)</t>
  </si>
  <si>
    <t>到達&amp;br;このクリーチャーがクリーチャーにダメージを与えたとき、そのダメージを与えられたクリーチャーは-1/-1の修整を受ける。その後、あなたは4点のライフを得て、対戦相手は4点のライフを失う。</t>
  </si>
  <si>
    <t>飛行&amp;br;ジェム1個を起動する：あなたは3点のライフを得て、カードを1枚引く。</t>
  </si>
  <si>
    <t>ディフェンダー&amp;br;ジェム1個を起動する：あなたの墓地に砂漠がある場合、対戦相手は3点のダメージを受ける。</t>
  </si>
  <si>
    <t>対戦相手がコントロールする次に攻撃したクリーチャーを破壊し、その後このサポートを破壊する。&amp;br;余波</t>
  </si>
  <si>
    <t>対戦相手の手札が5枚以下の場合、対戦相手がコントロールするクリーチャー1体を対象とし、それを対戦相手の手札に戻す。&amp;br;余波</t>
  </si>
  <si>
    <t>あなたの墓地に置かれたマナ･コストが12以下の最後のクリーチャーを戦場に戻す。&amp;br;余波</t>
  </si>
  <si>
    <t>クリーチャー1体を対象とする。それはX点のダメージを受ける。Xはボード上の赤ジェムの総数に等しい。&amp;br;余波</t>
  </si>
  <si>
    <t>クリーチャー1体を対象とする。あなたが次のターン開始時まで、それは+X/+Xの修整を受ける。Xはあなたがコントロールするクリーチャーの総数に等しい。&amp;br;余波</t>
  </si>
  <si>
    <t>あなたがコントロールする各クリーチャーをあなたの手札に戻す。&amp;br;余波</t>
  </si>
  <si>
    <t>あなたはカードを3枚引く。&amp;br;余波</t>
  </si>
  <si>
    <t>対戦相手がコントロールする各クリーチャーは-2/-2の修整を受ける。&amp;br;余波</t>
  </si>
  <si>
    <t>対戦相手が呪文を唱えたとき、対戦相手はX点のダメージを受ける。Xはその呪文を唱えるコストに等しい。その後、サポートを破壊する。&amp;br;余波</t>
  </si>
  <si>
    <t>あなたのターン終了時まで、あなたがコントロールす各クリーチャーはトランプルとバーサーカーと「このクリーチャーが攻撃したとき、あなたはカードを1枚引く。」を得る。&amp;br;余波</t>
  </si>
  <si>
    <t>サポ</t>
  </si>
  <si>
    <t>あなたの手札の各カードのマナ･コストは0マナになる。&amp;br;あなたがクリーチャーか呪文かサポートを唱えたとき、このサポートは1シールドを失う。</t>
  </si>
  <si>
    <t>各サ</t>
  </si>
  <si>
    <t>両プ</t>
  </si>
  <si>
    <t>(対戦相手がコントロールする最初の2体のクリーチャーはあなたの次のターン開始時まで無効化される。)</t>
  </si>
  <si>
    <t>(サイクリング2)</t>
  </si>
  <si>
    <t>(各クリーチャーと各サポートを破壊する。)</t>
  </si>
  <si>
    <t>(あなたは最大値になるまで回復する。あなたの各手札はすべてのマナを失う。)</t>
  </si>
  <si>
    <t>(クリーチャー1体を対象とする。あなたがコントロールするクリーチャーの数が2体以下なら、それのコントロールを得る。あなたの各手札はすべてのマナを失う。)</t>
  </si>
  <si>
    <t>(各クリーチャーを破壊する。あなたの各手札はすべてのマナを失う。)</t>
  </si>
  <si>
    <t>(ライブラリーから最初の呪文を4つ取ってくる。それらのコストは0になる。あなたの各手札はすべてのマナを失う。)</t>
  </si>
  <si>
    <t>(7/6のロナスの蛇トークンを1体召喚する。あなたの各手札はすべてのマナを失う。)</t>
  </si>
  <si>
    <t>Allied Reinforcements</t>
  </si>
  <si>
    <t>Summon 2 2/2 White Knight Ally tokens.</t>
  </si>
  <si>
    <t>Ayli, Eternal Pilgrim</t>
  </si>
  <si>
    <t>When this creature enters the battlefield, each other creature you control gains ‘When this creature is Destroyed, you gain life equal to this creature's Power'.&amp;br;Activate 2:Destroy the first creature you control and the first creature your opponent controls.</t>
  </si>
  <si>
    <t>Baloth Null</t>
  </si>
  <si>
    <t>When this creature enters the battlefield, the last 2 creatures that were Destroyed are returned to your hand.</t>
  </si>
  <si>
    <t>Birthing Hulk</t>
  </si>
  <si>
    <t>When this creature enters the battlefield, summon 2 1/1 Eldrazi Scions with ‘When this creature is Destroyed, gain 3 mana'.&amp;br;Activate 2:This creature is returned to full life.</t>
  </si>
  <si>
    <t>Captain's Claws</t>
  </si>
  <si>
    <t>While this Support is in play, the first creature you control gains +1/0 and summons 1 1/1 Kor Ally token whenever it attacks.</t>
  </si>
  <si>
    <t>Chitinous Cloak</t>
  </si>
  <si>
    <t>Target creature gains +2/+2.</t>
  </si>
  <si>
    <t>Cliffhaven Vampire</t>
  </si>
  <si>
    <t>When you gain life, deal 1 damage to your opponent.</t>
  </si>
  <si>
    <t>Crush of Tentacles</t>
  </si>
  <si>
    <t>When you cast a Spell, Support or Creature, this spell costs 1 less until the end of your turn.&amp;br;Return each creature from the battlefield to their owner's hand. If there are not enough space in their owner's hand, the creature(s) are Destroyed.&amp;br;Summon 2 8/8 Octopi tokens with Reach and Trample.</t>
  </si>
  <si>
    <t>Cyclone Sire</t>
  </si>
  <si>
    <t>When this creature is Destroyed from the battlefield, summon 3 1/1 Island tokens with Haste.</t>
  </si>
  <si>
    <t>Deepfathom Skulker</t>
  </si>
  <si>
    <t>Whenever a creature you control deals damage to your opponent, draw 1 card.&amp;br;Activate 2:The first creature you control is Unblockable until the end of your turn.</t>
  </si>
  <si>
    <t>Devour in Flames</t>
  </si>
  <si>
    <t>Deal 5 damage to target creature or Planeswalker and give 5 mana to your opponent.</t>
  </si>
  <si>
    <t>Drana's Chosen</t>
  </si>
  <si>
    <t>Activate 3:Summon 2 2/2 Zombie tokens.</t>
  </si>
  <si>
    <t>Embodiment of Insight</t>
  </si>
  <si>
    <t>While this creature is on the battlefield, all Land elementals you control gain Vigilance.&amp;br;Landfall:The first creature you control on the battlefield gains +3/+3 until the end of your turn.</t>
  </si>
  <si>
    <t>Flayer Drone</t>
  </si>
  <si>
    <t>When a colorless creature you control enters the battlefield, deal 1 damage to your opponent.</t>
  </si>
  <si>
    <t>General Tazri</t>
  </si>
  <si>
    <t>When this creature enters the battlefield, Fetch the first Ally creature in your library. It is free.&amp;br;Activate 5:Each creature you control gains +1/+1.</t>
  </si>
  <si>
    <t>Gladehart Cavalry</t>
  </si>
  <si>
    <t>When this creature enters the battlefield, each creature you control on the battlefield gains +2/+2 and Berserker.</t>
  </si>
  <si>
    <t>Goblin Dark-Dwellers</t>
  </si>
  <si>
    <t>Menace.&amp;br;When this creature enters the battlefield, the last Spell you cast is Returned to your hand and gains 6 mana.</t>
  </si>
  <si>
    <t>Inverter of Truth</t>
  </si>
  <si>
    <t>At the beginning of your turn, if there are 1 or more Void gems on the board, convert each Void gem to your Planeswalker's color and take 5 damage.&amp;br;At the end of your turn, Ingest 3.</t>
  </si>
  <si>
    <t>Iona's Blessing</t>
  </si>
  <si>
    <t>Target creature gains +2/+2 and Vigilance.</t>
  </si>
  <si>
    <t>Jori En, Ruin Diver</t>
  </si>
  <si>
    <t>At the beginning of your turn, draw 1 card.</t>
  </si>
  <si>
    <t>Kalitas, Traitor of Ghet</t>
  </si>
  <si>
    <t>When a creature your opponent controls is Destroyed from the battlefield, summon 1 2/2 Zombie.&amp;br;Activate 3:The first Zombie you control gains -2/-2 and this creature gains +2/+2.</t>
  </si>
  <si>
    <t>Kozilek, the Great Distortion</t>
  </si>
  <si>
    <t>When this creature enters the battlefield, you draw 6 cards.&amp;br;Activate 5:Each card you control in hand gains 1 mana.&amp;br;Trap 5:Drain 5 mana from your opponent.&amp;br;Menace.</t>
  </si>
  <si>
    <t>Kozilek's Return</t>
  </si>
  <si>
    <t>Deal 2 damage to each creature your opponent controls.&amp;br;When an Eldrazi creature you control enters the battlefield, Return this spell to your hand.</t>
  </si>
  <si>
    <t>Linvala, the Preserver</t>
  </si>
  <si>
    <t>When this creature enters the battlefield, you gain 10 life and if your opponent controls 3 creatures, summon 2 4/4 Angel tokens with Flying.&amp;br;Regenerate 4.</t>
  </si>
  <si>
    <t>Make a Stand</t>
  </si>
  <si>
    <t>Each creature you control gains +1/0, Berserker and Prevent Damage until the end of your turn.</t>
  </si>
  <si>
    <t>Matter Reshaper</t>
  </si>
  <si>
    <t>When this creature is Destroyed, Fetch the next card in your Library. It gains 3 mana.</t>
  </si>
  <si>
    <t>Mina and Denn, Wildborn</t>
  </si>
  <si>
    <t>At the beginning of your turn, convert 1 gem to Green and 1 gem to Red.&amp;br;Activate 2:Your other creatures gain Berserker and Trample until the end of your turn.</t>
  </si>
  <si>
    <t>Mindmelter</t>
  </si>
  <si>
    <t>Activate 1:Discard the last card your opponent controls in hand.</t>
  </si>
  <si>
    <t>Mirrorpool</t>
  </si>
  <si>
    <t>When a creature you control enters the battlefield, Reinforce it then Destroy this support.&amp;br;When you cast a spell you control, the first spell in your hand becomes free then Destroy this support.</t>
  </si>
  <si>
    <t>Munda's Vanguard</t>
  </si>
  <si>
    <t>Activate 2:Each creature you control gains +1/+1.</t>
  </si>
  <si>
    <t>Oath of Chandra</t>
  </si>
  <si>
    <t>When this support enters the battlefield, deal 5 damage to target opponent or creature.&amp;br;When a non-token creature or support you control enters the battlefield, deal 2 damage to your opponent.</t>
  </si>
  <si>
    <t>Oath of Gideon</t>
  </si>
  <si>
    <t>When this support enters the battlefield, summon 4 1/1 Kor Ally tokens.&amp;br;Landfall white:Summon 4 1/1 Kor Ally tokens.</t>
  </si>
  <si>
    <t>Oath of Jace</t>
  </si>
  <si>
    <t>When this support enters the battlefield, draw 2 cards,&amp;br;When you cast a spell or support, drain 1 mana from your opponent.</t>
  </si>
  <si>
    <t>Oath of Nissa</t>
  </si>
  <si>
    <t>When this support enters the battlefield, Fetch one of the next 4 cards in your library. It gains 6 mana.&amp;br;When you match 3 or more Green gems, you gain 2 mana.</t>
  </si>
  <si>
    <t>Pyromancer's Assault</t>
  </si>
  <si>
    <t>When you cast a Spell, deal 1 damage to your opponent.</t>
  </si>
  <si>
    <t>Reality Smasher</t>
  </si>
  <si>
    <t>When your opponent casts a spell on this creature, your opponent discards 1 card,</t>
  </si>
  <si>
    <t>Reaver Drone</t>
  </si>
  <si>
    <t>At the beginning of your turn, if you control less than 2 colorless creatures, you take 2 damage.</t>
  </si>
  <si>
    <t>Reckless Bushwhacker</t>
  </si>
  <si>
    <t>When you cast a Spell, Support or Creature, this spell costs 1 less until the end of your turn.&amp;br;When this creature enters the battlefield, each creature you control gains Haste and +1/0 until the end of your turn.</t>
  </si>
  <si>
    <t>Reflector Mage</t>
  </si>
  <si>
    <t>When this creature enters the battlefield, if your opponent has less than 6 cards in hand, Return target creature to your opponent's hand. It costs 300 more mana until the beginning of your next turn.</t>
  </si>
  <si>
    <t>Relentless Hunter</t>
  </si>
  <si>
    <t>Activate 2:This creature gains +1/+1, Trample and Berserker until the end of your turn.</t>
  </si>
  <si>
    <t>Remorseless Punishment</t>
  </si>
  <si>
    <t>If your opponent has at least 1 creature on the battlefield, target creature your opponent controls is Destroyed. Otherwise, deal 10 damage to your opponent.&amp;br;If your opponent has at least 2 cards in hand, Discard the last 2 cards your opponent controls. Otherwise, deal 10 damage to your opponent.</t>
  </si>
  <si>
    <t>Seed Guardian</t>
  </si>
  <si>
    <t>When this creature is Destroyed from the battlefield, summon 1 3/3 Green Elemental tokens.</t>
  </si>
  <si>
    <t>Spatial Contortion</t>
  </si>
  <si>
    <t>Give +3/-3 to target creature until the end of your turn.</t>
  </si>
  <si>
    <t>Sphinx of the Final Word</t>
  </si>
  <si>
    <t>While this creature is on the battlefield, each of your creatures on the battlefield gain Hexproof.</t>
  </si>
  <si>
    <t>Stone Haven Outfitter</t>
  </si>
  <si>
    <t>While this creature is on the battlefield, give +2/+2 and Berserker to each of your creatures.&amp;br;When a creature you control is Destroyed from the battlefield, draw 1 card.</t>
  </si>
  <si>
    <t>Stormchaser Mage</t>
  </si>
  <si>
    <t>When you cast a Spell, this creature gains +1/+1 until the end of your turn.</t>
  </si>
  <si>
    <t>Strider Harness</t>
  </si>
  <si>
    <t>While this Support is in play, the first creature you control gains +1/+1 and Haste.</t>
  </si>
  <si>
    <t>Sylvan Advocate</t>
  </si>
  <si>
    <t>If there are 8 or more Green gems on the board, this creature gains +6/+6.</t>
  </si>
  <si>
    <t>Tyrant of Valakut</t>
  </si>
  <si>
    <t>When you cast a Spell, Support or Creature, this creature costs 1 less until the end of your turn.&amp;br;When this creature enters the battlefield, deal 6 damage to your opponent and to each creature your opponent controls.</t>
  </si>
  <si>
    <t>Visions of Brutality</t>
  </si>
  <si>
    <t>Give ‘When this creature deals damage, you take damage equal to how much damage this creature dealt' and Unblockable to target creature.</t>
  </si>
  <si>
    <t>Walker of the Wastes</t>
  </si>
  <si>
    <t>When this creature enters the battlefield, if you control 3 or more Supports, this creature gains +3/+3.</t>
  </si>
  <si>
    <t>World Breaker</t>
  </si>
  <si>
    <t>When this creature enters the battlefield, Destroy 1 Support gem your opponent controls and a 5×5 block around it.&amp;br;When you match 5 or more Gems, if this creature was Destroyed from the battlefield, it is Returned to your hand.</t>
  </si>
  <si>
    <t>Zendikar Resurgent</t>
  </si>
  <si>
    <t>When you match 3 or more Gems, you gain 2 mana.&amp;br;When a creature you control enters the battlefield, you draw 1 card.</t>
  </si>
  <si>
    <t>**白</t>
  </si>
  <si>
    <t>|c</t>
  </si>
  <si>
    <t>[[</t>
  </si>
  <si>
    <t>《</t>
  </si>
  <si>
    <t>》</t>
  </si>
  <si>
    <t>]]</t>
  </si>
  <si>
    <t>**青</t>
  </si>
  <si>
    <t>**黒</t>
  </si>
  <si>
    <t>**赤</t>
  </si>
  <si>
    <t>**緑</t>
  </si>
  <si>
    <t>**多色</t>
  </si>
  <si>
    <t>**無色</t>
  </si>
  <si>
    <t>嚥下N</t>
  </si>
  <si>
    <t>Ingest</t>
  </si>
  <si>
    <t>変身する</t>
  </si>
  <si>
    <t>エネルギー化Nをする</t>
  </si>
  <si>
    <t>Energize N</t>
  </si>
  <si>
    <t>上陸</t>
  </si>
  <si>
    <t>Landfall</t>
  </si>
  <si>
    <t>合体する</t>
  </si>
  <si>
    <t>超過N</t>
  </si>
  <si>
    <t>Overload N</t>
  </si>
  <si>
    <t>マッドネスN</t>
  </si>
  <si>
    <t>Madness N</t>
  </si>
  <si>
    <t>搭乗N</t>
  </si>
  <si>
    <t>Crew N</t>
  </si>
  <si>
    <t>昂揚</t>
  </si>
  <si>
    <t>Delirium</t>
  </si>
  <si>
    <t>製造N</t>
  </si>
  <si>
    <t>Fabricate N</t>
  </si>
  <si>
    <t>ブロックされない</t>
  </si>
  <si>
    <t>昇華N</t>
  </si>
  <si>
    <t>Process</t>
  </si>
  <si>
    <t>調査を行う</t>
  </si>
  <si>
    <t>Investigate</t>
  </si>
  <si>
    <t>覚醒N</t>
  </si>
  <si>
    <t>Awaken N</t>
  </si>
  <si>
    <t>現出N</t>
  </si>
  <si>
    <t>Emerge N</t>
  </si>
  <si>
    <t>結集</t>
  </si>
  <si>
    <t>Rally</t>
  </si>
  <si>
    <t>攻撃できない</t>
  </si>
  <si>
    <t>Can't attack</t>
  </si>
  <si>
    <t>無効化</t>
  </si>
  <si>
    <t>Disable</t>
  </si>
  <si>
    <t>ダメージ軽減</t>
  </si>
  <si>
    <t>高名N</t>
  </si>
  <si>
    <t>Renown N</t>
  </si>
  <si>
    <t>死亡する</t>
  </si>
  <si>
    <t>Die</t>
  </si>
  <si>
    <t>再生N</t>
  </si>
  <si>
    <t>Regenerate N</t>
  </si>
  <si>
    <t>補強する</t>
  </si>
  <si>
    <t>Reinforce</t>
  </si>
  <si>
    <t>*アモンケット [#nbad9540]</t>
  </si>
  <si>
    <t>https://d3go.com/mtgpq-card-list-amonkhet/</t>
  </si>
  <si>
    <t>*白 [#y67ea247]</t>
  </si>
  <si>
    <t>[[《</t>
  </si>
  <si>
    <t>》&gt;</t>
  </si>
  <si>
    <t>*青</t>
  </si>
  <si>
    <t>*黒</t>
  </si>
  <si>
    <t>*赤</t>
  </si>
  <si>
    <t>*緑</t>
  </si>
  <si>
    <t>*多色</t>
  </si>
  <si>
    <t>*無色</t>
  </si>
  <si>
    <t>《[[</t>
  </si>
  <si>
    <t>[[選定の司祭&gt;選定の司祭/Anointer Priest]]</t>
  </si>
  <si>
    <t>/</t>
  </si>
  <si>
    <t>[[束縛のミイラ&gt;束縛のミイラ/Binding Mummy]]</t>
  </si>
  <si>
    <t>[[突風歩き&gt;突風歩き/Gust Walker]]</t>
  </si>
  <si>
    <t>[[レト一門の槍の達人&gt;レト一門の槍の達人/Rhet-Crop Spearmaster]]</t>
  </si>
  <si>
    <t>[[聖なる猫&gt;聖なる猫/Sacred Cat]]</t>
  </si>
  <si>
    <t>[[ター一門の精鋭&gt;ター一門の精鋭/Tah-Crop Elite]]</t>
  </si>
  <si>
    <t>[[仕える者たち&gt;仕える者たち/Those Who Serve]]</t>
  </si>
  <si>
    <t>[[断固たる修練者&gt;断固たる修練者/Unwavering Initiate]]</t>
  </si>
  <si>
    <t>[[有翼の番人&gt;有翼の番人/Winged Shepherd]]</t>
  </si>
  <si>
    <t>[[デジェルの決意&gt;デジェルの決意/Djeru's Resolve]]</t>
  </si>
  <si>
    <t>[[俗物の放棄&gt;俗物の放棄/Forsake the Worldly]]</t>
  </si>
  <si>
    <t>[[オケチラの名のもとに&gt;オケチラの名のもとに/In Oketra's Name]]</t>
  </si>
  <si>
    <t>[[結束のカルトーシュ&gt;結束のカルトーシュ/Cartouche of Solidarity]]</t>
  </si>
  <si>
    <t>[[献身的な門友&gt;献身的な門友/Devoted Crop-Mate]]</t>
  </si>
  <si>
    <t>[[オケチラの従者&gt;オケチラの従者/Oketra's Attendant]]</t>
  </si>
  <si>
    <t>[[新たな信仰&gt;新たな信仰/Renewed Faith]]</t>
  </si>
  <si>
    <t>[[排斥&gt;排斥/Cast Out]]</t>
  </si>
  <si>
    <t>[[エイヴンの思考検閲者&gt;エイヴンの思考検閲者/Aven Mindcensor]]</t>
  </si>
  <si>
    <t>[[威厳あるカラカル&gt;威厳あるカラカル/Regal Caracal]]</t>
  </si>
  <si>
    <t>[[副陽の接近&gt;副陽の接近/Approach of the Second Sun]]</t>
  </si>
  <si>
    <t>[[ギデオンの介入&gt;ギデオンの介入/Gideon's Intervention]]</t>
  </si>
  <si>
    <t>[[結束の試練&gt;結束の試練/Trial of Solidarity]]</t>
  </si>
  <si>
    <t>[[賞罰の天使&gt;賞罰の天使/Angel of Sanctions]]</t>
  </si>
  <si>
    <t>[[信義の神オケチラ&gt;信義の神オケチラ/Oketra the True]]</t>
  </si>
  <si>
    <t>[[選定された行進&gt;選定された行進/Anointed Procession]]</t>
  </si>
  <si>
    <t>[[エイヴンの修練者&gt;エイヴンの修練者/Aven Initiate]]</t>
  </si>
  <si>
    <t>[[ヘクマの歩哨&gt;ヘクマの歩哨/Hekma Sentinels]]</t>
  </si>
  <si>
    <t>[[周到の書記官&gt;周到の書記官/Scribe of the Mindful]]</t>
  </si>
  <si>
    <t>[[微光鱗のドレイク&gt;微光鱗のドレイク/Shimmerscale Drake]]</t>
  </si>
  <si>
    <t>[[ター一門の散兵&gt;ター一門の散兵/Tah-Crop Skirmisher]]</t>
  </si>
  <si>
    <t>[[取り消し&gt;取り消し/Cancel]]</t>
  </si>
  <si>
    <t>[[抗えない主張&gt;抗えない主張/Compelling Argument]]</t>
  </si>
  <si>
    <t>[[本質の散乱&gt;本質の散乱/Essence Scatter]]</t>
  </si>
  <si>
    <t>[[大水&gt;大水/Floodwaters]]</t>
  </si>
  <si>
    <t>[[ヒエログリフの輝き&gt;ヒエログリフの輝き/Hieroglyphic Illumination]]</t>
  </si>
  <si>
    <t>[[叱責の風&gt;叱責の風/Winds of Rebuke]]</t>
  </si>
  <si>
    <t>[[知識のカルトーシュ&gt;知識のカルトーシュ/Cartouche of Knowledge]]</t>
  </si>
  <si>
    <t>[[迷宮の守護者&gt;迷宮の守護者/Labyrinth Guardian]]</t>
  </si>
  <si>
    <t>[[砂時計の侍臣&gt;砂時計の侍臣/Vizier of Tumbling Sands]]</t>
  </si>
  <si>
    <t>[[天頂の探求者&gt;天頂の探求者/Zenith Seeker]]</t>
  </si>
  <si>
    <t>[[検閲&gt;検閲/Censor]]</t>
  </si>
  <si>
    <t>[[象形の守り手&gt;象形の守り手/Glyph Keeper]]</t>
  </si>
  <si>
    <t>[[ドレイクの安息地&gt;ドレイクの安息地/Drake Haven]]</t>
  </si>
  <si>
    <t>[[新たな視点&gt;新たな視点/New Perspectives]]</t>
  </si>
  <si>
    <t>[[知識の試練&gt;知識の試練/Trial of Knowledge]]</t>
  </si>
  <si>
    <t>[[秘法の管理者&gt;秘法の管理者/Curator of Mysteries]]</t>
  </si>
  <si>
    <t>[[周到の神ケフネト&gt;周到の神ケフネト/Kefnet the Mindful]]</t>
  </si>
  <si>
    <t>[[多面相の侍臣&gt;多面相の侍臣/Vizier of Many Faces]]</t>
  </si>
  <si>
    <t>[[悪運尽きた造反者&gt;悪運尽きた造反者/Doomed Dissenter]]</t>
  </si>
  <si>
    <t>[[ただれたミイラ&gt;ただれたミイラ/Festering Mummy]]</t>
  </si>
  <si>
    <t>[[遺棄地の恐怖&gt;遺棄地の恐怖/Horror of the Broken Lands]]</t>
  </si>
  <si>
    <t>[[瘴気ミイラ&gt;瘴気ミイラ/Miasmic Mummy]]</t>
  </si>
  <si>
    <t>[[冷酷な侍臣&gt;冷酷な侍臣/Pitiless Vizier]]</t>
  </si>
  <si>
    <t>[[魂刺し&gt;魂刺し/Soulstinger]]</t>
  </si>
  <si>
    <t>[[最後の報賞&gt;最後の報賞/Final Reward]]</t>
  </si>
  <si>
    <t>[[痛ましい教訓&gt;痛ましい教訓/Painful Lesson]]</t>
  </si>
  <si>
    <t>[[超常的耐久力&gt;超常的耐久力/Supernatural Stamina]]</t>
  </si>
  <si>
    <t>[[荷降ろし&gt;荷降ろし/Unburden]]</t>
  </si>
  <si>
    <t>[[死後の放浪&gt;死後の放浪/Wander in Death]]</t>
  </si>
  <si>
    <t>[[野望のカルトーシュ&gt;野望のカルトーシュ/Cartouche of Ambition]]</t>
  </si>
  <si>
    <t>[[ホネツツキ&gt;ホネツツキ/Bone Picker]]</t>
  </si>
  <si>
    <t>[[グレイブディガー&gt;グレイブディガー/Gravedigger]]</t>
  </si>
  <si>
    <t>[[呪われた者の王&gt;呪われた者の王/Lord of the Accursed]]</t>
  </si>
  <si>
    <t>[[無情な狙撃手&gt;無情な狙撃手/Ruthless Sniper]]</t>
  </si>
  <si>
    <t>[[砂の撹拌&gt;砂の撹拌/Stir the Sands]]</t>
  </si>
  <si>
    <t>[[信者の確信&gt;信者の確信/Faith of the Devoted]]</t>
  </si>
  <si>
    <t>[[野望の試練&gt;野望の試練/Trial of Ambition]]</t>
  </si>
  <si>
    <t>[[イフニルの魔神&gt;イフニルの魔神/Archfiend of Ifnir]]</t>
  </si>
  <si>
    <t>[[戦慄の放浪者&gt;戦慄の放浪者/Dread Wanderer]]</t>
  </si>
  <si>
    <t>[[疫病吹き&gt;疫病吹き/Plague Belcher]]</t>
  </si>
  <si>
    <t>[[葬送の影&gt;葬送の影/Shadow of the Grave]]</t>
  </si>
  <si>
    <t>[[栄光の神バントゥ&gt;栄光の神バントゥ/Bontu the Glorified]]</t>
  </si>
  <si>
    <t>[[砂漠セロドン&gt;砂漠セロドン/Desert Cerodon]]</t>
  </si>
  <si>
    <t>[[燃えさし角のミノタウルス&gt;燃えさし角のミノタウルス/Emberhorn Minotaur]]</t>
  </si>
  <si>
    <t>[[打擲場のマンティコア&gt;打擲場のマンティコア/Manticore of the Gauntlet]]</t>
  </si>
  <si>
    <t>[[ミノタウルスの名射手&gt;ミノタウルスの名射手/Minotaur Sureshot]]</t>
  </si>
  <si>
    <t>[[ネフ一門の鉄球戦士&gt;ネフ一門の鉄球戦士/Nef-Crop Entangler]]</t>
  </si>
  <si>
    <t>[[捷刃のケンラ&gt;捷刃のケンラ/Nimble-Blade Khenra]]</t>
  </si>
  <si>
    <t>[[オナガトカゲ&gt;オナガトカゲ/Thresher Lizard]]</t>
  </si>
  <si>
    <t>[[凶暴な力&gt;凶暴な力/Brute Strength]]</t>
  </si>
  <si>
    <t>[[感電&gt;感電/Electrify]]</t>
  </si>
  <si>
    <t>[[栄光の探究&gt;栄光の探究/Pursue Glory]]</t>
  </si>
  <si>
    <t>[[暴力的な衝撃&gt;暴力的な衝撃/Violent Impact]]</t>
  </si>
  <si>
    <t>[[激情のカルトーシュ&gt;激情のカルトーシュ/Cartouche of Zeal]]</t>
  </si>
  <si>
    <t>[[アン一門の壊し屋&gt;アン一門の壊し屋/Ahn-Crop Crasher]]</t>
  </si>
  <si>
    <t>[[戦場のゴミあさり&gt;戦場のゴミあさり/Battlefield Scavenger]]</t>
  </si>
  <si>
    <t>[[炎刃の達人&gt;炎刃の達人/Flameblade Adept]]</t>
  </si>
  <si>
    <t>[[焼き尽くす熱情&gt;焼き尽くす熱情/Consuming Fervor]]</t>
  </si>
  <si>
    <t>[[結束の限界&gt;結束の限界/Limits of Solidarity]]</t>
  </si>
  <si>
    <t>[[心臓貫きのマンティコア&gt;心臓貫きのマンティコア/Heart-Piercer Manticore]]</t>
  </si>
  <si>
    <t>[[蓋世の誉れ&gt;蓋世の誉れ/Deem Worthy]]</t>
  </si>
  <si>
    <t>[[焼けつく双陽&gt;焼けつく双陽/Sweltering Suns]]</t>
  </si>
  <si>
    <t>[[ハゾレトの指名&gt;ハゾレトの指名/Hazoret's Favor]]</t>
  </si>
  <si>
    <t>[[激情の試練&gt;激情の試練/Trial of Zeal]]</t>
  </si>
  <si>
    <t>[[戦闘の祝賀者&gt;戦闘の祝賀者/Combat Celebrant]]</t>
  </si>
  <si>
    <t>[[栄光をもたらすもの&gt;栄光をもたらすもの/Glorybringer]]</t>
  </si>
  <si>
    <t>[[熱烈の神ハゾレト&gt;熱烈の神ハゾレト/Hazoret the Fervent]]</t>
  </si>
  <si>
    <t>[[栄光の幕切れ&gt;栄光の幕切れ/Glorious End]]</t>
  </si>
  <si>
    <t>[[苦刃の戦士&gt;苦刃の戦士/Bitterblade Warrior]]</t>
  </si>
  <si>
    <t>[[大蜘蛛&gt;大蜘蛛/Giant Spider]]</t>
  </si>
  <si>
    <t>[[大いなるサンドワーム&gt;大いなるサンドワーム/Greater Sandwurm]]</t>
  </si>
  <si>
    <t>[[頭巾の喧嘩屋&gt;頭巾の喧嘩屋/Hooded Brawler]]</t>
  </si>
  <si>
    <t>[[ナーガの生気論者&gt;ナーガの生気論者/Naga Vitalist]]</t>
  </si>
  <si>
    <t>[[造反者の解放&gt;造反者の解放/Dissenter's Deliverance]]</t>
  </si>
  <si>
    <t>[[花粉のもや&gt;花粉のもや/Haze of Pollen]]</t>
  </si>
  <si>
    <t>[[弱さからの脱皮&gt;弱さからの脱皮/Shed Weakness]]</t>
  </si>
  <si>
    <t>[[蜘蛛の掌握&gt;蜘蛛の掌握/Spidery Grasp]]</t>
  </si>
  <si>
    <t>[[苦しめる一射&gt;苦しめる一射/Stinging Shot]]</t>
  </si>
  <si>
    <t>[[活力のカルトーシュ&gt;活力のカルトーシュ/Cartouche of Strength]]</t>
  </si>
  <si>
    <t>[[楽園の贈り物&gt;楽園の贈り物/Gift of Paradise]]</t>
  </si>
  <si>
    <t>[[活力の模範&gt;活力の模範/Exemplar of Strength]]</t>
  </si>
  <si>
    <t>[[用心深いナーガ&gt;用心深いナーガ/Watchful Naga]]</t>
  </si>
  <si>
    <t>[[媒介者の修練者&gt;媒介者の修練者/Channeler Initiate]]</t>
  </si>
  <si>
    <t>[[名誉あるハイドラ&gt;名誉あるハイドラ/Honored Hydra]]</t>
  </si>
  <si>
    <t>[[うろつく蛇豹&gt;うろつく蛇豹/Prowling Serpopard]]</t>
  </si>
  <si>
    <t>[[シェフェトのオオトカゲ&gt;シェフェトのオオトカゲ/Shefet Monitor]]</t>
  </si>
  <si>
    <t>[[活力の試練&gt;活力の試練/Trial of Strength]]</t>
  </si>
  <si>
    <t>[[不屈の神ロナス&gt;不屈の神ロナス/Rhonas the Indomitable]]</t>
  </si>
  <si>
    <t>[[生類の侍臣&gt;生類の侍臣/Vizier of the Menagerie]]</t>
  </si>
  <si>
    <t>[[サンドワームの収斂&gt;サンドワームの収斂/Sandwurm Convergence]]</t>
  </si>
  <si>
    <t>[[アン一門の勇者&gt;アン一門の勇者/Ahn-Crop Champion]]</t>
  </si>
  <si>
    <t>[[風案内のエイヴン&gt;風案内のエイヴン/Aven Wind Guide]]</t>
  </si>
  <si>
    <t>[[潰滅甲虫&gt;潰滅甲虫/Decimator Beetle]]</t>
  </si>
  <si>
    <t>[[奇怪なドレイク&gt;奇怪なドレイク/Enigma Drake]]</t>
  </si>
  <si>
    <t>[[ケンラの戦車乗り&gt;ケンラの戦車乗り/Khenra Charioteer]]</t>
  </si>
  <si>
    <t>[[影嵐の侍臣&gt;影嵐の侍臣/Shadowstorm Vizier]]</t>
  </si>
  <si>
    <t>[[むら気な召使い&gt;むら気な召使い/Wayward Servant]]</t>
  </si>
  <si>
    <t>[[水流織り&gt;水流織り/Weaver of Currents]]</t>
  </si>
  <si>
    <t>[[毒物の侍臣、ハパチラ&gt;毒物の侍臣、ハパチラ/Hapatra, Vizier of Poisons]]</t>
  </si>
  <si>
    <t>[[ルクサの恵み&gt;ルクサの恵み/Bounty of the Luxa]]</t>
  </si>
  <si>
    <t>[[蓋世の英雄、ネヘブ&gt;蓋世の英雄、ネヘブ/Neheb, the Worthy]]</t>
  </si>
  <si>
    <t>[[ナクタムンの侍臣、テムメト&gt;ナクタムンの侍臣、テムメト/Temmet, Vizier of Naktamun]]</t>
  </si>
  <si>
    <t>[[研ぎ澄まされたコペシュ&gt;研ぎ澄まされたコペシュ/Honed Khopesh]]</t>
  </si>
  <si>
    <t>[[呪われた者の揺り籠&gt;呪われた者の揺り籠/Cradle of the Accursed]]</t>
  </si>
  <si>
    <t>[[色彩の断崖&gt;色彩の断崖/Painted Bluffs]]</t>
  </si>
  <si>
    <t>[[陽焼けした砂漠&gt;陽焼けした砂漠/Sunscorched Desert]]</t>
  </si>
  <si>
    <t>[[バントゥの碑&gt;バントゥの碑/Bontu's Monument]]</t>
  </si>
  <si>
    <t>[[ハゾレトの碑&gt;ハゾレトの碑/Hazoret's Monument]]</t>
  </si>
  <si>
    <t>[[ケフネトの碑&gt;ケフネトの碑/Kefnet's Monument]]</t>
  </si>
  <si>
    <t>[[オケチラの碑&gt;オケチラの碑/Oketra's Monument]]</t>
  </si>
  <si>
    <t>[[ロナスの碑&gt;ロナスの碑/Rhonas's Monument]]</t>
  </si>
  <si>
    <t>[[泥濘の峡谷&gt;泥濘の峡谷/Canyon Slough]]</t>
  </si>
  <si>
    <t>[[異臭の池&gt;異臭の池/Fetid Pools]]</t>
  </si>
  <si>
    <t>[[灌漑農地&gt;灌漑農地/Irrigated Farmland]]</t>
  </si>
  <si>
    <t>[[まばらな木立ち&gt;まばらな木立ち/Scattered Groves]]</t>
  </si>
  <si>
    <t>[[隠れた茂み&gt;隠れた茂み/Sheltered Thicket]]</t>
  </si>
  <si>
    <t>[[大瀑布&gt;大瀑布/Cascading Cataracts]]</t>
  </si>
  <si>
    <t>[[神託者の大聖堂&gt;神託者の大聖堂/Oracle's Vault]]</t>
  </si>
  <si>
    <t>[[忠臣&gt;忠臣/Loyal Retainers]]</t>
  </si>
  <si>
    <t>[[神の怒り&gt;神の怒り/Wrath of God]]</t>
  </si>
  <si>
    <t>[[聖別されたスフィンクス&gt;聖別されたスフィンクス/Consecrated Sphinx]]</t>
  </si>
  <si>
    <t>[[対抗呪文&gt;対抗呪文/Counterspell]]</t>
  </si>
  <si>
    <t>[[暗黒の儀式&gt;暗黒の儀式/Dark Ritual]]</t>
  </si>
  <si>
    <t>[[稲妻の連鎖&gt;稲妻の連鎖/Chain Lightning]]</t>
  </si>
  <si>
    <t>[[追い討ち&gt;追い討ち/Aggravated Assault]]</t>
  </si>
  <si>
    <t>[[名誉回復&gt;名誉回復/Vindicate]]</t>
  </si>
  <si>
    <t>[[大渦の脈動&gt;大渦の脈動/Maelstrom Pulse]]</t>
  </si>
  <si>
    <t>[[否定の契約&gt;否定の契約/Pact of Negation]]</t>
  </si>
  <si>
    <t>[[神々のピラミッド&gt;神々のピラミッド/Pyramid of the Pantheon]]</t>
  </si>
  <si>
    <t>LEFT:120</t>
  </si>
  <si>
    <t>LEFT:250</t>
  </si>
  <si>
    <t>セット</t>
  </si>
  <si>
    <t>カード種</t>
  </si>
  <si>
    <t>能力</t>
  </si>
  <si>
    <t>白赤</t>
  </si>
  <si>
    <t>青緑</t>
  </si>
  <si>
    <t>黒白</t>
  </si>
  <si>
    <t>赤青</t>
  </si>
</sst>
</file>

<file path=xl/styles.xml><?xml version="1.0" encoding="utf-8"?>
<styleSheet xmlns="http://schemas.openxmlformats.org/spreadsheetml/2006/main">
  <numFmts count="6">
    <numFmt numFmtId="43" formatCode="_ * #,##0.00_ ;_ * \-#,##0.00_ ;_ * &quot;-&quot;??_ ;_ @_ "/>
    <numFmt numFmtId="176" formatCode="_ * #,##0_ ;_ * \-#,##0_ ;_ * &quot;-&quot;??_ ;_ @_ "/>
    <numFmt numFmtId="177" formatCode="_-&quot;\&quot;* #,##0.00_-\ ;\-&quot;\&quot;* #,##0.00_-\ ;_-&quot;\&quot;* &quot;-&quot;??_-\ ;_-@_-"/>
    <numFmt numFmtId="178" formatCode="_-&quot;\&quot;* #,##0_-\ ;\-&quot;\&quot;* #,##0_-\ ;_-&quot;\&quot;* &quot;-&quot;??_-\ ;_-@_-"/>
    <numFmt numFmtId="179" formatCode="m&quot;月&quot;d&quot;日&quot;;@"/>
    <numFmt numFmtId="180" formatCode="m/d;@"/>
  </numFmts>
  <fonts count="22">
    <font>
      <sz val="11"/>
      <color theme="1"/>
      <name val="ＭＳ Ｐゴシック"/>
      <charset val="128"/>
      <scheme val="minor"/>
    </font>
    <font>
      <sz val="11"/>
      <color theme="1"/>
      <name val="ＭＳ Ｐゴシック"/>
      <charset val="134"/>
      <scheme val="minor"/>
    </font>
    <font>
      <sz val="11"/>
      <name val="ＭＳ Ｐゴシック"/>
      <charset val="128"/>
      <scheme val="minor"/>
    </font>
    <font>
      <sz val="11"/>
      <color rgb="FF3F3F76"/>
      <name val="ＭＳ Ｐゴシック"/>
      <charset val="0"/>
      <scheme val="minor"/>
    </font>
    <font>
      <b/>
      <sz val="18"/>
      <color theme="3"/>
      <name val="ＭＳ Ｐゴシック"/>
      <charset val="134"/>
      <scheme val="minor"/>
    </font>
    <font>
      <b/>
      <sz val="13"/>
      <color theme="3"/>
      <name val="ＭＳ Ｐゴシック"/>
      <charset val="134"/>
      <scheme val="minor"/>
    </font>
    <font>
      <b/>
      <sz val="11"/>
      <color rgb="FF3F3F3F"/>
      <name val="ＭＳ Ｐゴシック"/>
      <charset val="0"/>
      <scheme val="minor"/>
    </font>
    <font>
      <sz val="11"/>
      <color rgb="FFFF0000"/>
      <name val="ＭＳ Ｐゴシック"/>
      <charset val="0"/>
      <scheme val="minor"/>
    </font>
    <font>
      <b/>
      <sz val="15"/>
      <color theme="3"/>
      <name val="ＭＳ Ｐゴシック"/>
      <charset val="134"/>
      <scheme val="minor"/>
    </font>
    <font>
      <sz val="11"/>
      <color theme="1"/>
      <name val="ＭＳ Ｐゴシック"/>
      <charset val="0"/>
      <scheme val="minor"/>
    </font>
    <font>
      <b/>
      <sz val="11"/>
      <color rgb="FFFA7D00"/>
      <name val="ＭＳ Ｐゴシック"/>
      <charset val="0"/>
      <scheme val="minor"/>
    </font>
    <font>
      <i/>
      <sz val="11"/>
      <color rgb="FF7F7F7F"/>
      <name val="ＭＳ Ｐゴシック"/>
      <charset val="0"/>
      <scheme val="minor"/>
    </font>
    <font>
      <b/>
      <sz val="11"/>
      <color theme="3"/>
      <name val="ＭＳ Ｐゴシック"/>
      <charset val="134"/>
      <scheme val="minor"/>
    </font>
    <font>
      <u/>
      <sz val="11"/>
      <color rgb="FF0000FF"/>
      <name val="ＭＳ Ｐゴシック"/>
      <charset val="0"/>
      <scheme val="minor"/>
    </font>
    <font>
      <sz val="11"/>
      <color theme="0"/>
      <name val="ＭＳ Ｐゴシック"/>
      <charset val="0"/>
      <scheme val="minor"/>
    </font>
    <font>
      <b/>
      <sz val="11"/>
      <color theme="1"/>
      <name val="ＭＳ Ｐゴシック"/>
      <charset val="0"/>
      <scheme val="minor"/>
    </font>
    <font>
      <u/>
      <sz val="11"/>
      <color rgb="FF800080"/>
      <name val="ＭＳ Ｐゴシック"/>
      <charset val="0"/>
      <scheme val="minor"/>
    </font>
    <font>
      <sz val="11"/>
      <color rgb="FF006100"/>
      <name val="ＭＳ Ｐゴシック"/>
      <charset val="0"/>
      <scheme val="minor"/>
    </font>
    <font>
      <sz val="11"/>
      <color rgb="FFFA7D00"/>
      <name val="ＭＳ Ｐゴシック"/>
      <charset val="0"/>
      <scheme val="minor"/>
    </font>
    <font>
      <b/>
      <sz val="11"/>
      <color rgb="FFFFFFFF"/>
      <name val="ＭＳ Ｐゴシック"/>
      <charset val="0"/>
      <scheme val="minor"/>
    </font>
    <font>
      <sz val="11"/>
      <color rgb="FF9C0006"/>
      <name val="ＭＳ Ｐゴシック"/>
      <charset val="0"/>
      <scheme val="minor"/>
    </font>
    <font>
      <sz val="11"/>
      <color rgb="FF9C6500"/>
      <name val="ＭＳ Ｐゴシック"/>
      <charset val="0"/>
      <scheme val="minor"/>
    </font>
  </fonts>
  <fills count="42">
    <fill>
      <patternFill patternType="none"/>
    </fill>
    <fill>
      <patternFill patternType="gray125"/>
    </fill>
    <fill>
      <patternFill patternType="solid">
        <fgColor theme="0" tint="-0.15"/>
        <bgColor indexed="64"/>
      </patternFill>
    </fill>
    <fill>
      <patternFill patternType="solid">
        <fgColor theme="4" tint="0.4"/>
        <bgColor indexed="64"/>
      </patternFill>
    </fill>
    <fill>
      <patternFill patternType="solid">
        <fgColor theme="2" tint="-0.5"/>
        <bgColor indexed="64"/>
      </patternFill>
    </fill>
    <fill>
      <patternFill patternType="solid">
        <fgColor theme="5" tint="0.4"/>
        <bgColor indexed="64"/>
      </patternFill>
    </fill>
    <fill>
      <patternFill patternType="solid">
        <fgColor theme="9" tint="0.4"/>
        <bgColor indexed="64"/>
      </patternFill>
    </fill>
    <fill>
      <patternFill patternType="solid">
        <fgColor rgb="FFFFFF00"/>
        <bgColor indexed="64"/>
      </patternFill>
    </fill>
    <fill>
      <patternFill patternType="solid">
        <fgColor theme="0" tint="-0.05"/>
        <bgColor indexed="64"/>
      </patternFill>
    </fill>
    <fill>
      <patternFill patternType="solid">
        <fgColor rgb="FF92D050"/>
        <bgColor indexed="64"/>
      </patternFill>
    </fill>
    <fill>
      <patternFill patternType="solid">
        <fgColor theme="7" tint="0.6"/>
        <bgColor indexed="64"/>
      </patternFill>
    </fill>
    <fill>
      <patternFill patternType="solid">
        <fgColor rgb="FFFFCC99"/>
        <bgColor indexed="64"/>
      </patternFill>
    </fill>
    <fill>
      <patternFill patternType="solid">
        <fgColor rgb="FFFFFFCC"/>
        <bgColor indexed="64"/>
      </patternFill>
    </fill>
    <fill>
      <patternFill patternType="solid">
        <fgColor rgb="FFF2F2F2"/>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5"/>
        <bgColor indexed="64"/>
      </patternFill>
    </fill>
    <fill>
      <patternFill patternType="solid">
        <fgColor theme="6"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EB9C"/>
        <bgColor indexed="64"/>
      </patternFill>
    </fill>
    <fill>
      <patternFill patternType="solid">
        <fgColor theme="7"/>
        <bgColor indexed="64"/>
      </patternFill>
    </fill>
    <fill>
      <patternFill patternType="solid">
        <fgColor theme="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8"/>
        <bgColor indexed="64"/>
      </patternFill>
    </fill>
  </fills>
  <borders count="42">
    <border>
      <left/>
      <right/>
      <top/>
      <bottom/>
      <diagonal/>
    </border>
    <border>
      <left style="medium">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thin">
        <color auto="1"/>
      </top>
      <bottom/>
      <diagonal/>
    </border>
    <border>
      <left/>
      <right style="medium">
        <color auto="1"/>
      </right>
      <top/>
      <bottom/>
      <diagonal/>
    </border>
    <border>
      <left/>
      <right style="medium">
        <color auto="1"/>
      </right>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style="thin">
        <color auto="1"/>
      </bottom>
      <diagonal/>
    </border>
    <border>
      <left style="thin">
        <color auto="1"/>
      </left>
      <right style="thin">
        <color auto="1"/>
      </right>
      <top style="medium">
        <color auto="1"/>
      </top>
      <bottom/>
      <diagonal/>
    </border>
    <border>
      <left style="medium">
        <color auto="1"/>
      </left>
      <right/>
      <top style="thin">
        <color auto="1"/>
      </top>
      <bottom style="thin">
        <color auto="1"/>
      </bottom>
      <diagonal/>
    </border>
    <border>
      <left style="medium">
        <color auto="1"/>
      </left>
      <right/>
      <top style="thin">
        <color auto="1"/>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3" fontId="1" fillId="0" borderId="0" applyFont="0" applyFill="0" applyBorder="0" applyAlignment="0" applyProtection="0">
      <alignment vertical="center"/>
    </xf>
    <xf numFmtId="0" fontId="3" fillId="11" borderId="34" applyNumberFormat="0" applyAlignment="0" applyProtection="0">
      <alignment vertical="center"/>
    </xf>
    <xf numFmtId="176" fontId="1" fillId="0" borderId="0" applyFont="0" applyFill="0" applyBorder="0" applyAlignment="0" applyProtection="0">
      <alignment vertical="center"/>
    </xf>
    <xf numFmtId="177" fontId="1" fillId="0" borderId="0" applyFont="0" applyFill="0" applyBorder="0" applyAlignment="0" applyProtection="0">
      <alignment vertical="center"/>
    </xf>
    <xf numFmtId="0" fontId="9" fillId="14" borderId="0" applyNumberFormat="0" applyBorder="0" applyAlignment="0" applyProtection="0">
      <alignment vertical="center"/>
    </xf>
    <xf numFmtId="178" fontId="1" fillId="0" borderId="0" applyFont="0" applyFill="0" applyBorder="0" applyAlignment="0" applyProtection="0">
      <alignment vertical="center"/>
    </xf>
    <xf numFmtId="0" fontId="9" fillId="17" borderId="0" applyNumberFormat="0" applyBorder="0" applyAlignment="0" applyProtection="0">
      <alignment vertical="center"/>
    </xf>
    <xf numFmtId="0" fontId="1" fillId="12" borderId="35" applyNumberFormat="0" applyFont="0" applyAlignment="0" applyProtection="0">
      <alignment vertical="center"/>
    </xf>
    <xf numFmtId="9" fontId="1" fillId="0" borderId="0" applyFont="0" applyFill="0" applyBorder="0" applyAlignment="0" applyProtection="0">
      <alignment vertical="center"/>
    </xf>
    <xf numFmtId="0" fontId="13" fillId="0" borderId="0" applyNumberFormat="0" applyFill="0" applyBorder="0" applyAlignment="0" applyProtection="0">
      <alignment vertical="center"/>
    </xf>
    <xf numFmtId="0" fontId="14" fillId="19" borderId="0" applyNumberFormat="0" applyBorder="0" applyAlignment="0" applyProtection="0">
      <alignment vertical="center"/>
    </xf>
    <xf numFmtId="0" fontId="16" fillId="0" borderId="0" applyNumberFormat="0" applyFill="0" applyBorder="0" applyAlignment="0" applyProtection="0">
      <alignment vertical="center"/>
    </xf>
    <xf numFmtId="0" fontId="17" fillId="21" borderId="0" applyNumberFormat="0" applyBorder="0" applyAlignment="0" applyProtection="0">
      <alignment vertical="center"/>
    </xf>
    <xf numFmtId="0" fontId="7" fillId="0" borderId="0" applyNumberFormat="0" applyFill="0" applyBorder="0" applyAlignment="0" applyProtection="0">
      <alignment vertical="center"/>
    </xf>
    <xf numFmtId="0" fontId="18" fillId="0" borderId="40" applyNumberFormat="0" applyFill="0" applyAlignment="0" applyProtection="0">
      <alignment vertical="center"/>
    </xf>
    <xf numFmtId="0" fontId="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24" borderId="0" applyNumberFormat="0" applyBorder="0" applyAlignment="0" applyProtection="0">
      <alignment vertical="center"/>
    </xf>
    <xf numFmtId="0" fontId="6" fillId="13" borderId="37" applyNumberFormat="0" applyAlignment="0" applyProtection="0">
      <alignment vertical="center"/>
    </xf>
    <xf numFmtId="0" fontId="8" fillId="0" borderId="36" applyNumberFormat="0" applyFill="0" applyAlignment="0" applyProtection="0">
      <alignment vertical="center"/>
    </xf>
    <xf numFmtId="0" fontId="5" fillId="0" borderId="36" applyNumberFormat="0" applyFill="0" applyAlignment="0" applyProtection="0">
      <alignment vertical="center"/>
    </xf>
    <xf numFmtId="0" fontId="10" fillId="13" borderId="34" applyNumberFormat="0" applyAlignment="0" applyProtection="0">
      <alignment vertical="center"/>
    </xf>
    <xf numFmtId="0" fontId="12" fillId="0" borderId="38" applyNumberFormat="0" applyFill="0" applyAlignment="0" applyProtection="0">
      <alignment vertical="center"/>
    </xf>
    <xf numFmtId="0" fontId="12" fillId="0" borderId="0" applyNumberFormat="0" applyFill="0" applyBorder="0" applyAlignment="0" applyProtection="0">
      <alignment vertical="center"/>
    </xf>
    <xf numFmtId="0" fontId="14" fillId="25" borderId="0" applyNumberFormat="0" applyBorder="0" applyAlignment="0" applyProtection="0">
      <alignment vertical="center"/>
    </xf>
    <xf numFmtId="0" fontId="19" fillId="28" borderId="41" applyNumberFormat="0" applyAlignment="0" applyProtection="0">
      <alignment vertical="center"/>
    </xf>
    <xf numFmtId="0" fontId="9" fillId="27" borderId="0" applyNumberFormat="0" applyBorder="0" applyAlignment="0" applyProtection="0">
      <alignment vertical="center"/>
    </xf>
    <xf numFmtId="0" fontId="15" fillId="0" borderId="39" applyNumberFormat="0" applyFill="0" applyAlignment="0" applyProtection="0">
      <alignment vertical="center"/>
    </xf>
    <xf numFmtId="0" fontId="20" fillId="30" borderId="0" applyNumberFormat="0" applyBorder="0" applyAlignment="0" applyProtection="0">
      <alignment vertical="center"/>
    </xf>
    <xf numFmtId="0" fontId="21" fillId="32" borderId="0" applyNumberFormat="0" applyBorder="0" applyAlignment="0" applyProtection="0">
      <alignment vertical="center"/>
    </xf>
    <xf numFmtId="0" fontId="14" fillId="34" borderId="0" applyNumberFormat="0" applyBorder="0" applyAlignment="0" applyProtection="0">
      <alignment vertical="center"/>
    </xf>
    <xf numFmtId="0" fontId="9" fillId="16" borderId="0" applyNumberFormat="0" applyBorder="0" applyAlignment="0" applyProtection="0">
      <alignment vertical="center"/>
    </xf>
    <xf numFmtId="0" fontId="9" fillId="35" borderId="0" applyNumberFormat="0" applyBorder="0" applyAlignment="0" applyProtection="0">
      <alignment vertical="center"/>
    </xf>
    <xf numFmtId="0" fontId="14" fillId="23" borderId="0" applyNumberFormat="0" applyBorder="0" applyAlignment="0" applyProtection="0">
      <alignment vertical="center"/>
    </xf>
    <xf numFmtId="0" fontId="9" fillId="15" borderId="0" applyNumberFormat="0" applyBorder="0" applyAlignment="0" applyProtection="0">
      <alignment vertical="center"/>
    </xf>
    <xf numFmtId="0" fontId="9" fillId="26" borderId="0" applyNumberFormat="0" applyBorder="0" applyAlignment="0" applyProtection="0">
      <alignment vertical="center"/>
    </xf>
    <xf numFmtId="0" fontId="9" fillId="36" borderId="0" applyNumberFormat="0" applyBorder="0" applyAlignment="0" applyProtection="0">
      <alignment vertical="center"/>
    </xf>
    <xf numFmtId="0" fontId="14" fillId="22" borderId="0" applyNumberFormat="0" applyBorder="0" applyAlignment="0" applyProtection="0">
      <alignment vertical="center"/>
    </xf>
    <xf numFmtId="0" fontId="14" fillId="18" borderId="0" applyNumberFormat="0" applyBorder="0" applyAlignment="0" applyProtection="0">
      <alignment vertical="center"/>
    </xf>
    <xf numFmtId="0" fontId="9" fillId="20" borderId="0" applyNumberFormat="0" applyBorder="0" applyAlignment="0" applyProtection="0">
      <alignment vertical="center"/>
    </xf>
    <xf numFmtId="0" fontId="9" fillId="29" borderId="0" applyNumberFormat="0" applyBorder="0" applyAlignment="0" applyProtection="0">
      <alignment vertical="center"/>
    </xf>
    <xf numFmtId="0" fontId="14" fillId="31" borderId="0" applyNumberFormat="0" applyBorder="0" applyAlignment="0" applyProtection="0">
      <alignment vertical="center"/>
    </xf>
    <xf numFmtId="0" fontId="14" fillId="33" borderId="0" applyNumberFormat="0" applyBorder="0" applyAlignment="0" applyProtection="0">
      <alignment vertical="center"/>
    </xf>
    <xf numFmtId="0" fontId="9" fillId="38" borderId="0" applyNumberFormat="0" applyBorder="0" applyAlignment="0" applyProtection="0">
      <alignment vertical="center"/>
    </xf>
    <xf numFmtId="0" fontId="14" fillId="40" borderId="0" applyNumberFormat="0" applyBorder="0" applyAlignment="0" applyProtection="0">
      <alignment vertical="center"/>
    </xf>
    <xf numFmtId="0" fontId="14" fillId="41" borderId="0" applyNumberFormat="0" applyBorder="0" applyAlignment="0" applyProtection="0">
      <alignment vertical="center"/>
    </xf>
    <xf numFmtId="0" fontId="9" fillId="37" borderId="0" applyNumberFormat="0" applyBorder="0" applyAlignment="0" applyProtection="0">
      <alignment vertical="center"/>
    </xf>
    <xf numFmtId="0" fontId="14" fillId="39" borderId="0" applyNumberFormat="0" applyBorder="0" applyAlignment="0" applyProtection="0">
      <alignment vertical="center"/>
    </xf>
  </cellStyleXfs>
  <cellXfs count="83">
    <xf numFmtId="0" fontId="0" fillId="0" borderId="0" xfId="0">
      <alignment vertical="center"/>
    </xf>
    <xf numFmtId="0" fontId="1" fillId="0" borderId="0" xfId="0" applyFont="1" applyFill="1" applyAlignment="1">
      <alignment vertical="center"/>
    </xf>
    <xf numFmtId="0" fontId="0" fillId="0" borderId="1" xfId="0" applyFont="1" applyFill="1" applyBorder="1" applyAlignment="1">
      <alignment vertical="center"/>
    </xf>
    <xf numFmtId="0" fontId="0" fillId="0" borderId="2" xfId="0" applyFont="1" applyFill="1" applyBorder="1" applyAlignment="1">
      <alignment vertical="center"/>
    </xf>
    <xf numFmtId="0" fontId="0" fillId="2" borderId="3" xfId="0" applyFont="1" applyFill="1" applyBorder="1" applyAlignment="1">
      <alignment vertical="center"/>
    </xf>
    <xf numFmtId="0" fontId="0" fillId="0" borderId="4" xfId="0" applyFont="1" applyFill="1" applyBorder="1" applyAlignment="1">
      <alignment vertical="center"/>
    </xf>
    <xf numFmtId="0" fontId="0" fillId="0" borderId="5" xfId="0" applyFont="1" applyFill="1" applyBorder="1" applyAlignment="1">
      <alignment vertical="center"/>
    </xf>
    <xf numFmtId="0" fontId="1" fillId="0" borderId="2" xfId="0" applyFont="1" applyFill="1" applyBorder="1" applyAlignment="1">
      <alignment vertical="center"/>
    </xf>
    <xf numFmtId="0" fontId="1" fillId="0" borderId="6" xfId="0" applyFont="1" applyFill="1" applyBorder="1" applyAlignment="1">
      <alignment vertical="center"/>
    </xf>
    <xf numFmtId="0" fontId="0" fillId="3" borderId="3" xfId="0" applyFont="1" applyFill="1" applyBorder="1" applyAlignment="1">
      <alignment vertical="center"/>
    </xf>
    <xf numFmtId="0" fontId="1" fillId="0" borderId="0" xfId="0" applyFont="1" applyFill="1" applyBorder="1" applyAlignment="1">
      <alignment vertical="center"/>
    </xf>
    <xf numFmtId="0" fontId="0" fillId="4" borderId="3" xfId="0" applyFont="1" applyFill="1" applyBorder="1" applyAlignment="1">
      <alignment vertical="center"/>
    </xf>
    <xf numFmtId="0" fontId="1" fillId="0" borderId="4" xfId="0" applyFont="1" applyFill="1" applyBorder="1" applyAlignment="1">
      <alignment vertical="center"/>
    </xf>
    <xf numFmtId="0" fontId="0" fillId="5" borderId="3" xfId="0" applyFont="1" applyFill="1" applyBorder="1" applyAlignment="1">
      <alignment vertical="center"/>
    </xf>
    <xf numFmtId="0" fontId="1" fillId="0" borderId="7" xfId="0" applyFont="1" applyFill="1" applyBorder="1" applyAlignment="1">
      <alignment vertical="center"/>
    </xf>
    <xf numFmtId="0" fontId="0" fillId="6" borderId="3" xfId="0" applyFont="1" applyFill="1" applyBorder="1" applyAlignment="1">
      <alignment vertical="center"/>
    </xf>
    <xf numFmtId="0" fontId="0" fillId="7" borderId="2" xfId="0" applyFont="1" applyFill="1" applyBorder="1" applyAlignment="1">
      <alignment vertical="center"/>
    </xf>
    <xf numFmtId="0" fontId="0" fillId="8" borderId="3" xfId="0" applyFont="1" applyFill="1" applyBorder="1" applyAlignment="1">
      <alignment vertical="center"/>
    </xf>
    <xf numFmtId="180" fontId="0" fillId="0" borderId="2" xfId="0" applyNumberFormat="1" applyFont="1" applyFill="1" applyBorder="1" applyAlignment="1">
      <alignment vertical="center"/>
    </xf>
    <xf numFmtId="0" fontId="0" fillId="0" borderId="8" xfId="0" applyFont="1" applyFill="1" applyBorder="1" applyAlignment="1">
      <alignment vertical="center"/>
    </xf>
    <xf numFmtId="0" fontId="0" fillId="7" borderId="3" xfId="0" applyFont="1" applyFill="1" applyBorder="1" applyAlignment="1">
      <alignment vertical="center"/>
    </xf>
    <xf numFmtId="0" fontId="0" fillId="8" borderId="9" xfId="0" applyFont="1" applyFill="1" applyBorder="1" applyAlignment="1">
      <alignment vertical="center"/>
    </xf>
    <xf numFmtId="0" fontId="0" fillId="8" borderId="0" xfId="0" applyFont="1" applyFill="1" applyAlignment="1">
      <alignment vertical="center"/>
    </xf>
    <xf numFmtId="0" fontId="0" fillId="0" borderId="0" xfId="0" applyFont="1" applyFill="1" applyAlignment="1">
      <alignment vertical="center"/>
    </xf>
    <xf numFmtId="0" fontId="0" fillId="0" borderId="2" xfId="0" applyBorder="1">
      <alignment vertical="center"/>
    </xf>
    <xf numFmtId="0" fontId="2" fillId="0" borderId="0" xfId="0" applyFont="1">
      <alignment vertical="center"/>
    </xf>
    <xf numFmtId="0" fontId="0" fillId="0" borderId="0" xfId="0" applyNumberFormat="1">
      <alignment vertical="center"/>
    </xf>
    <xf numFmtId="49" fontId="0" fillId="0" borderId="0" xfId="0" applyNumberFormat="1">
      <alignment vertical="center"/>
    </xf>
    <xf numFmtId="0" fontId="0" fillId="0" borderId="0" xfId="0" applyAlignment="1">
      <alignment vertical="center"/>
    </xf>
    <xf numFmtId="0" fontId="0" fillId="0" borderId="10" xfId="0" applyBorder="1">
      <alignment vertical="center"/>
    </xf>
    <xf numFmtId="0" fontId="2" fillId="0" borderId="11" xfId="0" applyFont="1" applyBorder="1">
      <alignment vertical="center"/>
    </xf>
    <xf numFmtId="0" fontId="2" fillId="0" borderId="12" xfId="0" applyFont="1" applyBorder="1">
      <alignment vertical="center"/>
    </xf>
    <xf numFmtId="0" fontId="0" fillId="0" borderId="5" xfId="0" applyBorder="1">
      <alignment vertical="center"/>
    </xf>
    <xf numFmtId="0" fontId="0" fillId="0" borderId="13" xfId="0" applyBorder="1">
      <alignment vertical="center"/>
    </xf>
    <xf numFmtId="0" fontId="2" fillId="0" borderId="2" xfId="0" applyFont="1" applyBorder="1">
      <alignment vertical="center"/>
    </xf>
    <xf numFmtId="0" fontId="2" fillId="0" borderId="0" xfId="0" applyFont="1" applyBorder="1">
      <alignment vertical="center"/>
    </xf>
    <xf numFmtId="0" fontId="2" fillId="0" borderId="14" xfId="0" applyFont="1" applyBorder="1">
      <alignment vertical="center"/>
    </xf>
    <xf numFmtId="0" fontId="0" fillId="0" borderId="6" xfId="0" applyBorder="1">
      <alignment vertical="center"/>
    </xf>
    <xf numFmtId="49" fontId="0" fillId="0" borderId="13" xfId="0" applyNumberFormat="1" applyBorder="1">
      <alignment vertical="center"/>
    </xf>
    <xf numFmtId="49" fontId="2" fillId="0" borderId="0" xfId="0" applyNumberFormat="1" applyFont="1" applyBorder="1">
      <alignment vertical="center"/>
    </xf>
    <xf numFmtId="0" fontId="0" fillId="0" borderId="15" xfId="0" applyBorder="1">
      <alignment vertical="center"/>
    </xf>
    <xf numFmtId="49" fontId="0" fillId="0" borderId="16" xfId="0" applyNumberFormat="1" applyBorder="1">
      <alignment vertical="center"/>
    </xf>
    <xf numFmtId="0" fontId="2" fillId="0" borderId="17" xfId="0" applyFont="1" applyBorder="1">
      <alignment vertical="center"/>
    </xf>
    <xf numFmtId="0" fontId="2" fillId="0" borderId="18" xfId="0" applyFont="1" applyBorder="1">
      <alignment vertical="center"/>
    </xf>
    <xf numFmtId="0" fontId="0" fillId="0" borderId="7" xfId="0" applyBorder="1">
      <alignment vertical="center"/>
    </xf>
    <xf numFmtId="0" fontId="0" fillId="0" borderId="16" xfId="0" applyBorder="1">
      <alignment vertical="center"/>
    </xf>
    <xf numFmtId="0" fontId="0" fillId="0" borderId="19" xfId="0" applyBorder="1">
      <alignment vertical="center"/>
    </xf>
    <xf numFmtId="0" fontId="0" fillId="0" borderId="20" xfId="0" applyBorder="1">
      <alignment vertical="center"/>
    </xf>
    <xf numFmtId="0" fontId="0" fillId="0" borderId="1" xfId="0" applyBorder="1">
      <alignment vertical="center"/>
    </xf>
    <xf numFmtId="0" fontId="0" fillId="0" borderId="3" xfId="0" applyBorder="1">
      <alignment vertical="center"/>
    </xf>
    <xf numFmtId="0" fontId="0" fillId="0" borderId="11" xfId="0" applyBorder="1">
      <alignment vertical="center"/>
    </xf>
    <xf numFmtId="0" fontId="0" fillId="0" borderId="21" xfId="0" applyBorder="1">
      <alignment vertical="center"/>
    </xf>
    <xf numFmtId="0" fontId="0" fillId="0" borderId="0" xfId="0" applyBorder="1">
      <alignment vertical="center"/>
    </xf>
    <xf numFmtId="0" fontId="0" fillId="0" borderId="22" xfId="0" applyBorder="1">
      <alignment vertical="center"/>
    </xf>
    <xf numFmtId="0" fontId="0" fillId="0" borderId="8" xfId="0" applyBorder="1">
      <alignment vertical="center"/>
    </xf>
    <xf numFmtId="0" fontId="0" fillId="0" borderId="17"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179" fontId="0" fillId="0" borderId="2" xfId="0" applyNumberFormat="1" applyBorder="1">
      <alignment vertical="center"/>
    </xf>
    <xf numFmtId="179" fontId="0" fillId="0" borderId="27" xfId="0" applyNumberFormat="1" applyBorder="1">
      <alignment vertical="center"/>
    </xf>
    <xf numFmtId="0" fontId="0" fillId="0" borderId="28" xfId="0" applyBorder="1">
      <alignment vertical="center"/>
    </xf>
    <xf numFmtId="0" fontId="0" fillId="0" borderId="13" xfId="0" applyFill="1" applyBorder="1">
      <alignment vertical="center"/>
    </xf>
    <xf numFmtId="0" fontId="0" fillId="0" borderId="29" xfId="0" applyBorder="1">
      <alignment vertical="center"/>
    </xf>
    <xf numFmtId="0" fontId="0" fillId="0" borderId="0" xfId="0" applyFont="1" applyFill="1" applyBorder="1" applyAlignment="1">
      <alignment vertical="center"/>
    </xf>
    <xf numFmtId="180" fontId="0" fillId="0" borderId="0" xfId="0" applyNumberFormat="1" applyFont="1" applyFill="1" applyBorder="1" applyAlignment="1">
      <alignment vertical="center"/>
    </xf>
    <xf numFmtId="0" fontId="0" fillId="0" borderId="19" xfId="0" applyFont="1" applyFill="1" applyBorder="1" applyAlignment="1">
      <alignment vertical="center"/>
    </xf>
    <xf numFmtId="0" fontId="0" fillId="0" borderId="30" xfId="0" applyFont="1" applyFill="1" applyBorder="1" applyAlignment="1">
      <alignment vertical="center"/>
    </xf>
    <xf numFmtId="0" fontId="0" fillId="0" borderId="20" xfId="0" applyFont="1" applyFill="1" applyBorder="1" applyAlignment="1">
      <alignment vertical="center"/>
    </xf>
    <xf numFmtId="0" fontId="0" fillId="0" borderId="26" xfId="0" applyFont="1" applyFill="1" applyBorder="1" applyAlignment="1">
      <alignment vertical="center"/>
    </xf>
    <xf numFmtId="0" fontId="0" fillId="0" borderId="31" xfId="0" applyFont="1" applyFill="1" applyBorder="1" applyAlignment="1">
      <alignment vertical="center"/>
    </xf>
    <xf numFmtId="0" fontId="0" fillId="0" borderId="32" xfId="0" applyFont="1" applyFill="1" applyBorder="1" applyAlignment="1">
      <alignment vertical="center"/>
    </xf>
    <xf numFmtId="0" fontId="0" fillId="9" borderId="5" xfId="0" applyFont="1" applyFill="1" applyBorder="1" applyAlignment="1">
      <alignment vertical="center"/>
    </xf>
    <xf numFmtId="180" fontId="0" fillId="0" borderId="26" xfId="0" applyNumberFormat="1" applyFont="1" applyFill="1" applyBorder="1" applyAlignment="1">
      <alignment vertical="center"/>
    </xf>
    <xf numFmtId="0" fontId="0" fillId="0" borderId="28" xfId="0" applyFont="1" applyFill="1" applyBorder="1" applyAlignment="1">
      <alignment vertical="center"/>
    </xf>
    <xf numFmtId="0" fontId="0" fillId="0" borderId="33" xfId="0" applyFont="1" applyFill="1" applyBorder="1" applyAlignment="1">
      <alignment vertical="center"/>
    </xf>
    <xf numFmtId="0" fontId="0" fillId="0" borderId="4" xfId="0" applyFont="1" applyFill="1" applyBorder="1" applyAlignment="1">
      <alignment vertical="center"/>
    </xf>
    <xf numFmtId="0" fontId="1" fillId="10" borderId="2" xfId="0" applyFont="1" applyFill="1" applyBorder="1" applyAlignment="1">
      <alignment vertical="center"/>
    </xf>
    <xf numFmtId="0" fontId="1" fillId="10" borderId="6" xfId="0" applyFont="1" applyFill="1" applyBorder="1" applyAlignment="1">
      <alignment vertical="center"/>
    </xf>
    <xf numFmtId="0" fontId="1" fillId="10" borderId="7" xfId="0" applyFont="1" applyFill="1" applyBorder="1" applyAlignment="1">
      <alignment vertical="center"/>
    </xf>
    <xf numFmtId="0" fontId="0" fillId="10" borderId="2" xfId="0" applyFill="1" applyBorder="1">
      <alignment vertical="center"/>
    </xf>
  </cellXfs>
  <cellStyles count="49">
    <cellStyle name="標準" xfId="0" builtinId="0"/>
    <cellStyle name="桁区切り[0]" xfId="1" builtinId="6"/>
    <cellStyle name="入力" xfId="2" builtinId="20"/>
    <cellStyle name="桁区切り" xfId="3" builtinId="3"/>
    <cellStyle name="通貨[0]" xfId="4" builtinId="7"/>
    <cellStyle name="40% - アクセント 5" xfId="5" builtinId="47"/>
    <cellStyle name="通貨" xfId="6" builtinId="4"/>
    <cellStyle name="20% - アクセント 4" xfId="7" builtinId="42"/>
    <cellStyle name="メモ" xfId="8" builtinId="10"/>
    <cellStyle name="パーセント" xfId="9" builtinId="5"/>
    <cellStyle name="ハイパーリンク" xfId="10" builtinId="8"/>
    <cellStyle name="アクセント 2" xfId="11" builtinId="33"/>
    <cellStyle name="訪問済ハイパーリンク" xfId="12" builtinId="9"/>
    <cellStyle name="良い" xfId="13" builtinId="26"/>
    <cellStyle name="警告文" xfId="14" builtinId="11"/>
    <cellStyle name="リンクセル" xfId="15" builtinId="24"/>
    <cellStyle name="タイトル" xfId="16" builtinId="15"/>
    <cellStyle name="説明文" xfId="17" builtinId="53"/>
    <cellStyle name="アクセント 6" xfId="18" builtinId="49"/>
    <cellStyle name="出力" xfId="19" builtinId="21"/>
    <cellStyle name="見出し 1" xfId="20" builtinId="16"/>
    <cellStyle name="見出し 2" xfId="21" builtinId="17"/>
    <cellStyle name="計算" xfId="22" builtinId="22"/>
    <cellStyle name="見出し 3" xfId="23" builtinId="18"/>
    <cellStyle name="見出し 4" xfId="24" builtinId="19"/>
    <cellStyle name="60% - アクセント 5" xfId="25" builtinId="48"/>
    <cellStyle name="チェックセル" xfId="26" builtinId="23"/>
    <cellStyle name="40% - アクセント 1" xfId="27" builtinId="31"/>
    <cellStyle name="集計" xfId="28" builtinId="25"/>
    <cellStyle name="悪い" xfId="29" builtinId="27"/>
    <cellStyle name="どちらでもない" xfId="30" builtinId="28"/>
    <cellStyle name="アクセント 1" xfId="31" builtinId="29"/>
    <cellStyle name="20% - アクセント 1" xfId="32" builtinId="30"/>
    <cellStyle name="20% - アクセント 5" xfId="33" builtinId="46"/>
    <cellStyle name="60% - アクセント 1" xfId="34" builtinId="32"/>
    <cellStyle name="20% - アクセント 2" xfId="35" builtinId="34"/>
    <cellStyle name="40% - アクセント 2" xfId="36" builtinId="35"/>
    <cellStyle name="20% - アクセント 6" xfId="37" builtinId="50"/>
    <cellStyle name="60% - アクセント 2" xfId="38" builtinId="36"/>
    <cellStyle name="アクセント 3" xfId="39" builtinId="37"/>
    <cellStyle name="20% - アクセント 3" xfId="40" builtinId="38"/>
    <cellStyle name="40% - アクセント 3" xfId="41" builtinId="39"/>
    <cellStyle name="60% - アクセント 3" xfId="42" builtinId="40"/>
    <cellStyle name="アクセント 4" xfId="43" builtinId="41"/>
    <cellStyle name="40% - アクセント 4" xfId="44" builtinId="43"/>
    <cellStyle name="60% - アクセント 4" xfId="45" builtinId="44"/>
    <cellStyle name="アクセント 5" xfId="46" builtinId="45"/>
    <cellStyle name="40% - アクセント 6" xfId="47" builtinId="51"/>
    <cellStyle name="60% - アクセント 6" xfId="48" builtinId="52"/>
  </cellStyles>
  <dxfs count="2">
    <dxf>
      <fill>
        <patternFill patternType="solid">
          <fgColor rgb="FFFFFF00"/>
          <bgColor rgb="FF000000"/>
        </patternFill>
      </fill>
    </dxf>
    <dxf>
      <fill>
        <patternFill patternType="solid">
          <fgColor rgb="FFFFFF00"/>
          <bgColor rgb="FF000000"/>
        </patternFill>
      </fill>
    </dxf>
  </dxf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3" Type="http://schemas.openxmlformats.org/officeDocument/2006/relationships/sharedStrings" Target="sharedStrings.xml"/><Relationship Id="rId22" Type="http://schemas.openxmlformats.org/officeDocument/2006/relationships/styles" Target="styles.xml"/><Relationship Id="rId21" Type="http://schemas.openxmlformats.org/officeDocument/2006/relationships/theme" Target="theme/theme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A200" sqref="AA200"/>
    </sheetView>
  </sheetViews>
  <sheetFormatPr defaultColWidth="9" defaultRowHeight="13.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25" hidden="1" customWidth="1"/>
    <col min="28" max="30" width="9" hidden="1" customWidth="1"/>
    <col min="31" max="31" width="3.5" customWidth="1"/>
    <col min="32" max="32" width="5.25" customWidth="1"/>
    <col min="33" max="33" width="3.75" customWidth="1"/>
    <col min="34" max="34" width="9" hidden="1" customWidth="1"/>
    <col min="35" max="35" width="5" customWidth="1"/>
    <col min="39" max="39" width="9" hidden="1" customWidth="1"/>
    <col min="47" max="48" width="9" hidden="1" customWidth="1"/>
    <col min="49" max="49" width="4.875" customWidth="1"/>
    <col min="50" max="51" width="2.75" customWidth="1"/>
    <col min="52" max="55" width="4.75" customWidth="1"/>
  </cols>
  <sheetData>
    <row r="1" spans="2:58">
      <c r="B1" t="s">
        <v>0</v>
      </c>
      <c r="Q1" t="s">
        <v>1</v>
      </c>
      <c r="R1" s="25" t="s">
        <v>2</v>
      </c>
      <c r="AB1" t="s">
        <v>3</v>
      </c>
      <c r="AC1" t="s">
        <v>4</v>
      </c>
      <c r="AD1" s="40" t="s">
        <v>5</v>
      </c>
      <c r="AE1" s="46"/>
      <c r="AF1" s="47" t="s">
        <v>6</v>
      </c>
      <c r="AG1" s="59" t="s">
        <v>7</v>
      </c>
      <c r="AH1" s="59"/>
      <c r="AI1" s="59" t="s">
        <v>8</v>
      </c>
      <c r="AJ1" s="59" t="s">
        <v>9</v>
      </c>
      <c r="AK1" s="59" t="s">
        <v>10</v>
      </c>
      <c r="AL1" s="59" t="s">
        <v>11</v>
      </c>
      <c r="AM1" s="59"/>
      <c r="AN1" s="59" t="s">
        <v>12</v>
      </c>
      <c r="AO1" s="59" t="s">
        <v>13</v>
      </c>
      <c r="AP1" s="59" t="s">
        <v>14</v>
      </c>
      <c r="AQ1" s="59" t="s">
        <v>15</v>
      </c>
      <c r="AR1" s="59" t="s">
        <v>16</v>
      </c>
      <c r="AS1" s="59" t="s">
        <v>17</v>
      </c>
      <c r="AT1" s="59" t="s">
        <v>18</v>
      </c>
      <c r="AU1" s="59"/>
      <c r="AV1" s="59"/>
      <c r="AW1" s="59" t="s">
        <v>19</v>
      </c>
      <c r="AX1" s="59" t="s">
        <v>20</v>
      </c>
      <c r="AY1" s="59" t="s">
        <v>21</v>
      </c>
      <c r="AZ1" s="59" t="s">
        <v>22</v>
      </c>
      <c r="BA1" s="59" t="s">
        <v>23</v>
      </c>
      <c r="BB1" s="59" t="s">
        <v>24</v>
      </c>
      <c r="BC1" s="59" t="s">
        <v>25</v>
      </c>
      <c r="BD1" s="59" t="s">
        <v>26</v>
      </c>
      <c r="BE1" s="63" t="s">
        <v>27</v>
      </c>
      <c r="BF1" s="64" t="s">
        <v>0</v>
      </c>
    </row>
    <row r="2" spans="2:62">
      <c r="B2" t="s">
        <v>0</v>
      </c>
      <c r="AB2" t="s">
        <v>28</v>
      </c>
      <c r="AC2" t="s">
        <v>29</v>
      </c>
      <c r="AD2" s="40" t="s">
        <v>30</v>
      </c>
      <c r="AE2" s="48">
        <v>1</v>
      </c>
      <c r="AF2" s="49" t="s">
        <v>3</v>
      </c>
      <c r="AG2" s="24" t="s">
        <v>31</v>
      </c>
      <c r="AH2" s="24"/>
      <c r="AI2" s="24">
        <v>11</v>
      </c>
      <c r="AJ2" s="24" t="s">
        <v>32</v>
      </c>
      <c r="AK2" s="24" t="s">
        <v>33</v>
      </c>
      <c r="AL2" s="24" t="s">
        <v>34</v>
      </c>
      <c r="AM2" s="24"/>
      <c r="AN2" s="24" t="s">
        <v>35</v>
      </c>
      <c r="AO2" s="24" t="s">
        <v>36</v>
      </c>
      <c r="AP2" s="24"/>
      <c r="AQ2" s="24" t="s">
        <v>37</v>
      </c>
      <c r="AR2" s="24" t="s">
        <v>38</v>
      </c>
      <c r="AS2" s="24"/>
      <c r="AT2" s="61">
        <v>42738</v>
      </c>
      <c r="AU2" s="24"/>
      <c r="AV2" s="24"/>
      <c r="AW2" s="24"/>
      <c r="AX2" s="24">
        <v>1</v>
      </c>
      <c r="AY2" s="24">
        <v>3</v>
      </c>
      <c r="AZ2" s="24" t="str">
        <f t="shared" ref="AZ2:AZ51" si="0">LEFT(AQ2,2)</f>
        <v>あな</v>
      </c>
      <c r="BA2" s="24" t="str">
        <f t="shared" ref="BA2:BA51" si="1">IF(ISERROR(FIND(" ",AQ2)),"",MID(AQ2,FIND(" ",AQ2)+1,2))</f>
        <v/>
      </c>
      <c r="BB2" s="24" t="str">
        <f t="shared" ref="BB2:BB51" si="2">IF(LEN(BA2)&gt;1,IF(ISERROR(FIND(" ",AQ2,FIND(" ",AQ2)+1)),"",MID(AQ2,FIND(" ",AQ2)+4,2)),"")</f>
        <v/>
      </c>
      <c r="BC2" s="24"/>
      <c r="BD2" s="24" t="str">
        <f t="shared" ref="BD2:BD51" si="3">IF(AQ2="","",AQ2&amp;IF(AR2="","","&amp;br;"&amp;AR2)&amp;IF(AS2="","","&amp;br;"&amp;AS2))</f>
        <v>あなたがコントロールするクリーチャー･トークンが戦場に出たとき、あなたは2点のライフを得る。&amp;br;不朽2</v>
      </c>
      <c r="BE2" s="54" t="str">
        <f>IF(AK2="","",VLOOKUP(AK2,BH:BJ,3,FALSE))</f>
        <v>When a creature token you control enters the battlefield, you gain 2 life.&amp;br;Embalm 2.</v>
      </c>
      <c r="BF2" s="64" t="s">
        <v>0</v>
      </c>
      <c r="BG2">
        <v>1</v>
      </c>
      <c r="BH2" t="s">
        <v>39</v>
      </c>
      <c r="BI2" t="s">
        <v>40</v>
      </c>
      <c r="BJ2" t="s">
        <v>41</v>
      </c>
    </row>
    <row r="3" spans="2:62">
      <c r="B3" t="s">
        <v>0</v>
      </c>
      <c r="Q3" s="25" t="s">
        <v>3</v>
      </c>
      <c r="R3" s="25" t="s">
        <v>28</v>
      </c>
      <c r="S3" s="25" t="s">
        <v>42</v>
      </c>
      <c r="T3" s="25" t="s">
        <v>43</v>
      </c>
      <c r="U3" s="25" t="s">
        <v>44</v>
      </c>
      <c r="V3" s="25" t="s">
        <v>45</v>
      </c>
      <c r="W3" s="25"/>
      <c r="AB3" t="s">
        <v>42</v>
      </c>
      <c r="AC3" t="s">
        <v>46</v>
      </c>
      <c r="AD3" s="40" t="s">
        <v>47</v>
      </c>
      <c r="AE3" s="48">
        <v>2</v>
      </c>
      <c r="AF3" s="49" t="s">
        <v>3</v>
      </c>
      <c r="AG3" s="24" t="s">
        <v>31</v>
      </c>
      <c r="AH3" s="24"/>
      <c r="AI3" s="24">
        <v>5</v>
      </c>
      <c r="AJ3" s="24" t="s">
        <v>48</v>
      </c>
      <c r="AK3" s="24" t="s">
        <v>49</v>
      </c>
      <c r="AL3" s="24" t="s">
        <v>34</v>
      </c>
      <c r="AM3" s="24"/>
      <c r="AN3" s="24" t="s">
        <v>50</v>
      </c>
      <c r="AO3" s="24"/>
      <c r="AP3" s="24"/>
      <c r="AQ3" s="24" t="s">
        <v>51</v>
      </c>
      <c r="AR3" s="24"/>
      <c r="AS3" s="24"/>
      <c r="AT3" s="61">
        <v>42768</v>
      </c>
      <c r="AU3" s="24"/>
      <c r="AV3" s="24"/>
      <c r="AW3" s="24"/>
      <c r="AX3" s="24">
        <v>2</v>
      </c>
      <c r="AY3" s="24">
        <v>2</v>
      </c>
      <c r="AZ3" s="24" t="str">
        <f t="shared" si="0"/>
        <v>他の</v>
      </c>
      <c r="BA3" s="24" t="str">
        <f t="shared" si="1"/>
        <v/>
      </c>
      <c r="BB3" s="24" t="str">
        <f t="shared" si="2"/>
        <v/>
      </c>
      <c r="BC3" s="24"/>
      <c r="BD3" s="24" t="str">
        <f t="shared" si="3"/>
        <v>他のゾンビが戦場に出たとき、あなたのターン終了時まで、対戦相手がコントロールする無効化されていない最初のクリーチャーを無効化する。</v>
      </c>
      <c r="BE3" s="54" t="str">
        <f>IF(AK3="","",VLOOKUP(AK3,BH:BJ,3,FALSE))</f>
        <v>When another Zombie enters the battlefield, the first non-disabled creature your opponent controls is disabled until the end of your turn.</v>
      </c>
      <c r="BF3" s="64" t="s">
        <v>0</v>
      </c>
      <c r="BG3">
        <v>2</v>
      </c>
      <c r="BH3" t="s">
        <v>52</v>
      </c>
      <c r="BI3" t="s">
        <v>40</v>
      </c>
      <c r="BJ3" t="s">
        <v>53</v>
      </c>
    </row>
    <row r="4" spans="2:62">
      <c r="B4" t="s">
        <v>0</v>
      </c>
      <c r="Q4" t="s">
        <v>31</v>
      </c>
      <c r="R4" s="25" t="s">
        <v>54</v>
      </c>
      <c r="S4" s="25" t="s">
        <v>55</v>
      </c>
      <c r="T4" s="25" t="s">
        <v>56</v>
      </c>
      <c r="AB4" t="s">
        <v>43</v>
      </c>
      <c r="AC4" t="s">
        <v>57</v>
      </c>
      <c r="AD4" s="40" t="s">
        <v>58</v>
      </c>
      <c r="AE4" s="48">
        <v>3</v>
      </c>
      <c r="AF4" s="49" t="s">
        <v>3</v>
      </c>
      <c r="AG4" s="24" t="s">
        <v>31</v>
      </c>
      <c r="AH4" s="24"/>
      <c r="AI4" s="24">
        <v>4</v>
      </c>
      <c r="AJ4" s="24" t="s">
        <v>59</v>
      </c>
      <c r="AK4" s="24" t="s">
        <v>60</v>
      </c>
      <c r="AL4" s="24" t="s">
        <v>34</v>
      </c>
      <c r="AM4" s="24"/>
      <c r="AN4" s="24" t="s">
        <v>35</v>
      </c>
      <c r="AO4" s="24" t="s">
        <v>61</v>
      </c>
      <c r="AP4" s="24"/>
      <c r="AQ4" s="24" t="s">
        <v>62</v>
      </c>
      <c r="AR4" s="24"/>
      <c r="AS4" s="24"/>
      <c r="AT4" s="61">
        <v>42768</v>
      </c>
      <c r="AU4" s="24"/>
      <c r="AV4" s="24"/>
      <c r="AW4" s="24"/>
      <c r="AX4" s="24">
        <v>2</v>
      </c>
      <c r="AY4" s="24">
        <v>2</v>
      </c>
      <c r="AZ4" s="24" t="str">
        <f t="shared" si="0"/>
        <v>督励</v>
      </c>
      <c r="BA4" s="24" t="str">
        <f t="shared" si="1"/>
        <v/>
      </c>
      <c r="BB4" s="24" t="str">
        <f t="shared" si="2"/>
        <v/>
      </c>
      <c r="BC4" s="24"/>
      <c r="BD4" s="24" t="str">
        <f t="shared" si="3"/>
        <v>督励2：あなたのターン終了時まで、このクリーチャーは+1/+1の修整を受けるとともに飛行を得る。</v>
      </c>
      <c r="BE4" s="54" t="str">
        <f>IF(AK4="","",VLOOKUP(AK4,BH:BJ,3,FALSE))</f>
        <v>Exert 2:This creature gains +1/+1 and Flying until the end of your turn.</v>
      </c>
      <c r="BF4" s="64" t="s">
        <v>0</v>
      </c>
      <c r="BG4">
        <v>3</v>
      </c>
      <c r="BH4" t="s">
        <v>63</v>
      </c>
      <c r="BI4" t="s">
        <v>40</v>
      </c>
      <c r="BJ4" t="s">
        <v>64</v>
      </c>
    </row>
    <row r="5" spans="2:62">
      <c r="B5" t="s">
        <v>0</v>
      </c>
      <c r="Q5" s="29"/>
      <c r="R5" s="30"/>
      <c r="S5" s="30"/>
      <c r="T5" s="30"/>
      <c r="U5" s="30"/>
      <c r="V5" s="31"/>
      <c r="W5" s="32">
        <v>1</v>
      </c>
      <c r="X5" s="29"/>
      <c r="Y5" s="50"/>
      <c r="Z5" s="50"/>
      <c r="AA5" s="51"/>
      <c r="AB5" t="s">
        <v>44</v>
      </c>
      <c r="AC5" t="s">
        <v>65</v>
      </c>
      <c r="AD5" s="40" t="s">
        <v>66</v>
      </c>
      <c r="AE5" s="48">
        <v>4</v>
      </c>
      <c r="AF5" s="49" t="s">
        <v>3</v>
      </c>
      <c r="AG5" s="24" t="s">
        <v>31</v>
      </c>
      <c r="AH5" s="24"/>
      <c r="AI5" s="24">
        <v>4</v>
      </c>
      <c r="AJ5" s="24" t="s">
        <v>67</v>
      </c>
      <c r="AK5" s="24" t="s">
        <v>68</v>
      </c>
      <c r="AL5" s="24" t="s">
        <v>34</v>
      </c>
      <c r="AM5" s="24"/>
      <c r="AN5" s="24" t="s">
        <v>35</v>
      </c>
      <c r="AO5" s="24" t="s">
        <v>69</v>
      </c>
      <c r="AP5" s="24"/>
      <c r="AQ5" s="24" t="s">
        <v>70</v>
      </c>
      <c r="AR5" s="24"/>
      <c r="AS5" s="24"/>
      <c r="AT5" s="61">
        <v>42795</v>
      </c>
      <c r="AU5" s="24"/>
      <c r="AV5" s="24"/>
      <c r="AW5" s="24"/>
      <c r="AX5" s="24">
        <v>3</v>
      </c>
      <c r="AY5" s="24">
        <v>1</v>
      </c>
      <c r="AZ5" s="24" t="str">
        <f t="shared" si="0"/>
        <v>督励</v>
      </c>
      <c r="BA5" s="24" t="str">
        <f t="shared" si="1"/>
        <v/>
      </c>
      <c r="BB5" s="24" t="str">
        <f t="shared" si="2"/>
        <v/>
      </c>
      <c r="BC5" s="24"/>
      <c r="BD5" s="24" t="str">
        <f t="shared" si="3"/>
        <v>督励3：あなたのターン終了時まで、このクリーチャーは+1/0の修整を受けるとともに先制攻撃とバーサーカーを得る。</v>
      </c>
      <c r="BE5" s="54" t="str">
        <f>IF(AK5="","",VLOOKUP(AK5,BH:BJ,3,FALSE))</f>
        <v>Exert 3:This creature gets +1/0, First Strike and Berserker until the end of your turn.</v>
      </c>
      <c r="BF5" s="64" t="s">
        <v>0</v>
      </c>
      <c r="BG5">
        <v>4</v>
      </c>
      <c r="BH5" t="s">
        <v>71</v>
      </c>
      <c r="BI5" t="s">
        <v>40</v>
      </c>
      <c r="BJ5" t="s">
        <v>72</v>
      </c>
    </row>
    <row r="6" spans="1:62">
      <c r="A6" t="str">
        <f t="shared" ref="A6:A69" si="4">CONCATENATE(C6,D6,E6,F6,G6,H6,I6,J6,K6,L6,M6,N6,O6,P6)</f>
        <v>*選定の司祭/Anointer Priest</v>
      </c>
      <c r="B6" t="s">
        <v>0</v>
      </c>
      <c r="C6" t="str">
        <f>"*"&amp;R6&amp;"/"&amp;T6</f>
        <v>*選定の司祭/Anointer Priest</v>
      </c>
      <c r="Q6" s="33" t="s">
        <v>9</v>
      </c>
      <c r="R6" s="34" t="str">
        <f>INDEX(AJ:AJ,W5+1)</f>
        <v>選定の司祭</v>
      </c>
      <c r="S6" s="35" t="s">
        <v>10</v>
      </c>
      <c r="T6" s="34" t="str">
        <f>INDEX(AK:AK,W5+1)</f>
        <v>Anointer Priest</v>
      </c>
      <c r="U6" s="35"/>
      <c r="V6" s="36"/>
      <c r="W6" s="37"/>
      <c r="X6" s="33"/>
      <c r="Y6" s="52"/>
      <c r="Z6" s="52"/>
      <c r="AA6" s="53"/>
      <c r="AB6" t="s">
        <v>73</v>
      </c>
      <c r="AC6" t="s">
        <v>74</v>
      </c>
      <c r="AD6" s="40" t="s">
        <v>75</v>
      </c>
      <c r="AE6" s="48">
        <v>5</v>
      </c>
      <c r="AF6" s="49" t="s">
        <v>3</v>
      </c>
      <c r="AG6" s="24" t="s">
        <v>31</v>
      </c>
      <c r="AH6" s="24"/>
      <c r="AI6" s="24">
        <v>8</v>
      </c>
      <c r="AJ6" s="24" t="s">
        <v>76</v>
      </c>
      <c r="AK6" s="24" t="s">
        <v>77</v>
      </c>
      <c r="AL6" s="24" t="s">
        <v>34</v>
      </c>
      <c r="AM6" s="24"/>
      <c r="AN6" s="24" t="s">
        <v>78</v>
      </c>
      <c r="AO6" s="24"/>
      <c r="AP6" s="24"/>
      <c r="AQ6" s="24" t="s">
        <v>46</v>
      </c>
      <c r="AR6" s="24" t="s">
        <v>79</v>
      </c>
      <c r="AS6" s="24"/>
      <c r="AT6" s="61">
        <v>42768</v>
      </c>
      <c r="AU6" s="24"/>
      <c r="AV6" s="24"/>
      <c r="AW6" s="24"/>
      <c r="AX6" s="24">
        <v>2</v>
      </c>
      <c r="AY6" s="24">
        <v>2</v>
      </c>
      <c r="AZ6" s="24" t="str">
        <f t="shared" si="0"/>
        <v>絆魂</v>
      </c>
      <c r="BA6" s="24" t="str">
        <f t="shared" si="1"/>
        <v/>
      </c>
      <c r="BB6" s="24" t="str">
        <f t="shared" si="2"/>
        <v/>
      </c>
      <c r="BC6" s="24"/>
      <c r="BD6" s="24" t="str">
        <f t="shared" si="3"/>
        <v>絆魂&amp;br;不朽4</v>
      </c>
      <c r="BE6" s="54" t="str">
        <f>IF(AK6="","",VLOOKUP(AK6,BH:BJ,3,FALSE))</f>
        <v>Embalm 4.</v>
      </c>
      <c r="BF6" s="64" t="s">
        <v>0</v>
      </c>
      <c r="BG6">
        <v>5</v>
      </c>
      <c r="BH6" t="s">
        <v>33</v>
      </c>
      <c r="BI6" t="s">
        <v>40</v>
      </c>
      <c r="BJ6" t="s">
        <v>80</v>
      </c>
    </row>
    <row r="7" spans="1:62">
      <c r="A7" t="str">
        <f t="shared" si="4"/>
        <v>|LEFT:80|LEFT:100|LEFT:100|LEFT:100|LEFT:100|LEFT:100|c</v>
      </c>
      <c r="B7" t="s">
        <v>0</v>
      </c>
      <c r="C7" t="s">
        <v>81</v>
      </c>
      <c r="D7" s="26" t="str">
        <f>$Q$1</f>
        <v>LEFT:80</v>
      </c>
      <c r="E7" s="26" t="s">
        <v>81</v>
      </c>
      <c r="F7" s="26" t="str">
        <f t="shared" ref="F7:J7" si="5">$R$1</f>
        <v>LEFT:100</v>
      </c>
      <c r="G7" s="26" t="s">
        <v>81</v>
      </c>
      <c r="H7" s="26" t="str">
        <f t="shared" si="5"/>
        <v>LEFT:100</v>
      </c>
      <c r="I7" s="26" t="s">
        <v>81</v>
      </c>
      <c r="J7" s="26" t="str">
        <f t="shared" si="5"/>
        <v>LEFT:100</v>
      </c>
      <c r="K7" s="26" t="s">
        <v>81</v>
      </c>
      <c r="L7" s="26" t="str">
        <f>$R$1</f>
        <v>LEFT:100</v>
      </c>
      <c r="M7" s="26" t="s">
        <v>81</v>
      </c>
      <c r="N7" s="26" t="str">
        <f>$R$1</f>
        <v>LEFT:100</v>
      </c>
      <c r="O7" t="s">
        <v>81</v>
      </c>
      <c r="P7" t="s">
        <v>82</v>
      </c>
      <c r="Q7" s="38" t="s">
        <v>6</v>
      </c>
      <c r="R7" s="34" t="str">
        <f>INDEX(AF:AF,W5+1)</f>
        <v>白</v>
      </c>
      <c r="S7" s="39" t="s">
        <v>7</v>
      </c>
      <c r="T7" s="34" t="str">
        <f>INDEX(AG:AG,W5+1)</f>
        <v>コモン</v>
      </c>
      <c r="U7" s="39" t="s">
        <v>8</v>
      </c>
      <c r="V7" s="34">
        <f>INDEX(AI:AI,W5+1)</f>
        <v>11</v>
      </c>
      <c r="W7" s="40"/>
      <c r="X7" s="34" t="str">
        <f>INDEX(AQ:AQ,W5+1)</f>
        <v>あなたがコントロールするクリーチャー･トークンが戦場に出たとき、あなたは2点のライフを得る。</v>
      </c>
      <c r="Y7" s="52"/>
      <c r="Z7" s="52"/>
      <c r="AA7" s="53"/>
      <c r="AB7" t="s">
        <v>83</v>
      </c>
      <c r="AC7" t="s">
        <v>84</v>
      </c>
      <c r="AD7" s="40" t="s">
        <v>85</v>
      </c>
      <c r="AE7" s="48">
        <v>6</v>
      </c>
      <c r="AF7" s="49" t="s">
        <v>3</v>
      </c>
      <c r="AG7" s="24" t="s">
        <v>31</v>
      </c>
      <c r="AH7" s="24"/>
      <c r="AI7" s="24">
        <v>13</v>
      </c>
      <c r="AJ7" s="24" t="s">
        <v>86</v>
      </c>
      <c r="AK7" s="24" t="s">
        <v>87</v>
      </c>
      <c r="AL7" s="24" t="s">
        <v>34</v>
      </c>
      <c r="AM7" s="24"/>
      <c r="AN7" s="24" t="s">
        <v>88</v>
      </c>
      <c r="AO7" s="24" t="s">
        <v>69</v>
      </c>
      <c r="AP7" s="24"/>
      <c r="AQ7" s="24" t="s">
        <v>89</v>
      </c>
      <c r="AR7" s="24" t="s">
        <v>90</v>
      </c>
      <c r="AS7" s="24"/>
      <c r="AT7" s="61">
        <v>42768</v>
      </c>
      <c r="AU7" s="24"/>
      <c r="AV7" s="24"/>
      <c r="AW7" s="24"/>
      <c r="AX7" s="24">
        <v>2</v>
      </c>
      <c r="AY7" s="24">
        <v>2</v>
      </c>
      <c r="AZ7" s="24" t="str">
        <f t="shared" si="0"/>
        <v>飛行</v>
      </c>
      <c r="BA7" s="24" t="str">
        <f t="shared" si="1"/>
        <v/>
      </c>
      <c r="BB7" s="24" t="str">
        <f t="shared" si="2"/>
        <v/>
      </c>
      <c r="BC7" s="24"/>
      <c r="BD7" s="24" t="str">
        <f t="shared" si="3"/>
        <v>飛行&amp;br;督励3：あなたのターン終了時まで、あなたがコントロールする各クリーチャーは+1/+1の修整を受ける。</v>
      </c>
      <c r="BE7" s="54" t="str">
        <f>IF(AK7="","",VLOOKUP(AK7,BH:BJ,3,FALSE))</f>
        <v>Exert 3:Each creature you control gets +1/+1 until the end of your turn.</v>
      </c>
      <c r="BF7" s="64" t="s">
        <v>0</v>
      </c>
      <c r="BG7">
        <v>6</v>
      </c>
      <c r="BH7" t="s">
        <v>91</v>
      </c>
      <c r="BI7" t="s">
        <v>40</v>
      </c>
      <c r="BJ7" t="s">
        <v>92</v>
      </c>
    </row>
    <row r="8" spans="1:62">
      <c r="A8" t="str">
        <f t="shared" si="4"/>
        <v>|色|白|レアリティ|コモン|マナコスト|11|</v>
      </c>
      <c r="B8" t="s">
        <v>0</v>
      </c>
      <c r="C8" t="s">
        <v>81</v>
      </c>
      <c r="D8" s="27" t="s">
        <v>6</v>
      </c>
      <c r="E8" t="s">
        <v>81</v>
      </c>
      <c r="F8" t="str">
        <f>IF(R7=0,"",R7)</f>
        <v>白</v>
      </c>
      <c r="G8" t="s">
        <v>81</v>
      </c>
      <c r="H8" s="27" t="s">
        <v>93</v>
      </c>
      <c r="I8" t="s">
        <v>81</v>
      </c>
      <c r="J8" t="str">
        <f>IF(T7=0,"",T7)</f>
        <v>コモン</v>
      </c>
      <c r="K8" t="s">
        <v>81</v>
      </c>
      <c r="L8" s="27" t="s">
        <v>94</v>
      </c>
      <c r="M8" t="s">
        <v>81</v>
      </c>
      <c r="N8">
        <f>IF(V7=0,"",V7)</f>
        <v>11</v>
      </c>
      <c r="O8" t="s">
        <v>81</v>
      </c>
      <c r="Q8" s="33" t="s">
        <v>11</v>
      </c>
      <c r="R8" s="34" t="str">
        <f>INDEX(AL:AL,W5+1)</f>
        <v>クリーチャー</v>
      </c>
      <c r="S8" s="39" t="s">
        <v>95</v>
      </c>
      <c r="T8" s="34" t="str">
        <f>INDEX(AN:AN,W5+1)</f>
        <v>人間</v>
      </c>
      <c r="U8" s="34" t="str">
        <f>INDEX(AO:AO,W5+1)</f>
        <v>クレリック</v>
      </c>
      <c r="V8" s="34">
        <f>INDEX(AP:AP,W5+1)</f>
        <v>0</v>
      </c>
      <c r="W8" s="40"/>
      <c r="X8" s="34" t="str">
        <f>INDEX(AZ:AZ,W5+1)</f>
        <v>あな</v>
      </c>
      <c r="Y8" s="34" t="str">
        <f>INDEX(BA:BA,W5+1)</f>
        <v/>
      </c>
      <c r="Z8" s="34" t="str">
        <f>INDEX(BB:BB,W5+1)</f>
        <v/>
      </c>
      <c r="AA8" s="34">
        <f>INDEX(BC:BC,W5+1)</f>
        <v>0</v>
      </c>
      <c r="AB8" t="s">
        <v>96</v>
      </c>
      <c r="AC8" t="s">
        <v>97</v>
      </c>
      <c r="AD8" s="40" t="s">
        <v>98</v>
      </c>
      <c r="AE8" s="48">
        <v>7</v>
      </c>
      <c r="AF8" s="49" t="s">
        <v>3</v>
      </c>
      <c r="AG8" s="24" t="s">
        <v>31</v>
      </c>
      <c r="AH8" s="24"/>
      <c r="AI8" s="24">
        <v>6</v>
      </c>
      <c r="AJ8" s="24" t="s">
        <v>99</v>
      </c>
      <c r="AK8" s="24" t="s">
        <v>100</v>
      </c>
      <c r="AL8" s="24" t="s">
        <v>34</v>
      </c>
      <c r="AM8" s="24"/>
      <c r="AN8" s="24" t="s">
        <v>50</v>
      </c>
      <c r="AO8" s="24"/>
      <c r="AP8" s="24"/>
      <c r="AQ8" s="24"/>
      <c r="AR8" s="24"/>
      <c r="AS8" s="24"/>
      <c r="AT8" s="61">
        <v>42770</v>
      </c>
      <c r="AU8" s="24"/>
      <c r="AV8" s="24"/>
      <c r="AW8" s="24"/>
      <c r="AX8" s="24">
        <v>2</v>
      </c>
      <c r="AY8" s="24">
        <v>4</v>
      </c>
      <c r="AZ8" s="24" t="str">
        <f t="shared" si="0"/>
        <v/>
      </c>
      <c r="BA8" s="24" t="str">
        <f t="shared" si="1"/>
        <v/>
      </c>
      <c r="BB8" s="24" t="str">
        <f t="shared" si="2"/>
        <v/>
      </c>
      <c r="BC8" s="24"/>
      <c r="BD8" s="24" t="str">
        <f t="shared" si="3"/>
        <v/>
      </c>
      <c r="BE8" s="54" t="str">
        <f>IF(AK8="","",VLOOKUP(AK8,BH:BJ,3,FALSE))</f>
        <v/>
      </c>
      <c r="BF8" s="64" t="s">
        <v>0</v>
      </c>
      <c r="BG8">
        <v>7</v>
      </c>
      <c r="BH8" t="s">
        <v>101</v>
      </c>
      <c r="BI8" t="s">
        <v>40</v>
      </c>
      <c r="BJ8" t="s">
        <v>102</v>
      </c>
    </row>
    <row r="9" spans="1:62">
      <c r="A9" t="str">
        <f t="shared" si="4"/>
        <v>|種別|クリーチャー|サブタイプ|人間|クレリック||</v>
      </c>
      <c r="B9" t="s">
        <v>0</v>
      </c>
      <c r="C9" t="s">
        <v>81</v>
      </c>
      <c r="D9" s="27" t="s">
        <v>11</v>
      </c>
      <c r="E9" t="s">
        <v>81</v>
      </c>
      <c r="F9" t="str">
        <f>IF(R8=0,"",R8)</f>
        <v>クリーチャー</v>
      </c>
      <c r="G9" t="s">
        <v>81</v>
      </c>
      <c r="H9" s="27" t="s">
        <v>103</v>
      </c>
      <c r="I9" t="s">
        <v>81</v>
      </c>
      <c r="J9" t="str">
        <f>IF(T8=0,"",T8)</f>
        <v>人間</v>
      </c>
      <c r="K9" t="s">
        <v>81</v>
      </c>
      <c r="L9" t="str">
        <f>IF(U8=0,"",U8)</f>
        <v>クレリック</v>
      </c>
      <c r="M9" t="s">
        <v>81</v>
      </c>
      <c r="N9" t="str">
        <f>IF(V8=0,"",V8)</f>
        <v/>
      </c>
      <c r="O9" t="s">
        <v>81</v>
      </c>
      <c r="Q9" s="33" t="s">
        <v>104</v>
      </c>
      <c r="R9" s="34" t="str">
        <f>INDEX(BD:BD,W5+1)</f>
        <v>あなたがコントロールするクリーチャー･トークンが戦場に出たとき、あなたは2点のライフを得る。&amp;br;不朽2</v>
      </c>
      <c r="S9" s="35"/>
      <c r="T9" s="35"/>
      <c r="U9" s="35"/>
      <c r="V9" s="36"/>
      <c r="W9" s="40"/>
      <c r="X9" s="32" t="s">
        <v>0</v>
      </c>
      <c r="Y9" s="32"/>
      <c r="Z9" s="32"/>
      <c r="AA9" s="54" t="s">
        <v>0</v>
      </c>
      <c r="AB9" t="s">
        <v>105</v>
      </c>
      <c r="AC9" t="s">
        <v>106</v>
      </c>
      <c r="AD9" s="40" t="s">
        <v>107</v>
      </c>
      <c r="AE9" s="48">
        <v>8</v>
      </c>
      <c r="AF9" s="49" t="s">
        <v>3</v>
      </c>
      <c r="AG9" s="24" t="s">
        <v>31</v>
      </c>
      <c r="AH9" s="24"/>
      <c r="AI9" s="24">
        <v>10</v>
      </c>
      <c r="AJ9" s="24" t="s">
        <v>108</v>
      </c>
      <c r="AK9" s="24" t="s">
        <v>109</v>
      </c>
      <c r="AL9" s="24" t="s">
        <v>34</v>
      </c>
      <c r="AM9" s="24"/>
      <c r="AN9" s="24" t="s">
        <v>35</v>
      </c>
      <c r="AO9" s="24" t="s">
        <v>69</v>
      </c>
      <c r="AP9" s="24"/>
      <c r="AQ9" s="24" t="s">
        <v>57</v>
      </c>
      <c r="AR9" s="24" t="s">
        <v>110</v>
      </c>
      <c r="AS9" s="24"/>
      <c r="AT9" s="61">
        <v>42796</v>
      </c>
      <c r="AU9" s="24"/>
      <c r="AV9" s="24"/>
      <c r="AW9" s="24"/>
      <c r="AX9" s="24">
        <v>3</v>
      </c>
      <c r="AY9" s="24">
        <v>2</v>
      </c>
      <c r="AZ9" s="24" t="str">
        <f t="shared" si="0"/>
        <v>警戒</v>
      </c>
      <c r="BA9" s="24" t="str">
        <f t="shared" si="1"/>
        <v/>
      </c>
      <c r="BB9" s="24" t="str">
        <f t="shared" si="2"/>
        <v/>
      </c>
      <c r="BC9" s="24"/>
      <c r="BD9" s="24" t="str">
        <f t="shared" si="3"/>
        <v>警戒&amp;br;不朽1</v>
      </c>
      <c r="BE9" s="54" t="str">
        <f>IF(AK9="","",VLOOKUP(AK9,BH:BJ,3,FALSE))</f>
        <v>Embalm 1.</v>
      </c>
      <c r="BF9" s="64" t="s">
        <v>0</v>
      </c>
      <c r="BG9">
        <v>8</v>
      </c>
      <c r="BH9" t="s">
        <v>111</v>
      </c>
      <c r="BI9" t="s">
        <v>40</v>
      </c>
      <c r="BJ9" t="s">
        <v>112</v>
      </c>
    </row>
    <row r="10" spans="1:62">
      <c r="A10" t="str">
        <f t="shared" si="4"/>
        <v>|テキスト|&gt;|&gt;|&gt;|&gt;|あなたがコントロールするクリーチャー･トークンが戦場に出たとき、あなたは2点のライフを得る。&amp;br;不朽2|</v>
      </c>
      <c r="B10" t="s">
        <v>0</v>
      </c>
      <c r="C10" t="s">
        <v>81</v>
      </c>
      <c r="D10" s="27" t="s">
        <v>104</v>
      </c>
      <c r="E10" t="s">
        <v>81</v>
      </c>
      <c r="F10" s="27" t="s">
        <v>113</v>
      </c>
      <c r="G10" t="s">
        <v>81</v>
      </c>
      <c r="H10" s="27" t="s">
        <v>113</v>
      </c>
      <c r="I10" t="s">
        <v>81</v>
      </c>
      <c r="J10" s="27" t="s">
        <v>113</v>
      </c>
      <c r="K10" t="s">
        <v>81</v>
      </c>
      <c r="L10" s="27" t="s">
        <v>113</v>
      </c>
      <c r="M10" t="s">
        <v>81</v>
      </c>
      <c r="N10" t="str">
        <f>IF(R9=0,"",R9)</f>
        <v>あなたがコントロールするクリーチャー･トークンが戦場に出たとき、あなたは2点のライフを得る。&amp;br;不朽2</v>
      </c>
      <c r="O10" t="s">
        <v>81</v>
      </c>
      <c r="Q10" s="38" t="s">
        <v>27</v>
      </c>
      <c r="R10" s="34" t="str">
        <f>INDEX(BE:BE,W5+1)</f>
        <v>When a creature token you control enters the battlefield, you gain 2 life.&amp;br;Embalm 2.</v>
      </c>
      <c r="S10" s="33" t="s">
        <v>114</v>
      </c>
      <c r="T10" s="34" t="str">
        <f>IF(X10="","",X10&amp;IF(Y10="",""," "&amp;Y10)&amp;IF(Z10="",""," "&amp;Z10)&amp;IF(AA10="",""," "&amp;AA10))</f>
        <v/>
      </c>
      <c r="U10" s="35"/>
      <c r="V10" s="36"/>
      <c r="W10" s="40" t="s">
        <v>114</v>
      </c>
      <c r="X10" s="33" t="str">
        <f t="shared" ref="X10:AA10" si="6">IF(ISERROR(IF(LEN(X9)&gt;1,X9,VLOOKUP(X8,$AC:$AD,2,FALSE))),"",IF(LEN(X9)&gt;1,X9,VLOOKUP(X8,$AC:$AD,2,FALSE)))</f>
        <v/>
      </c>
      <c r="Y10" s="33" t="str">
        <f t="shared" si="6"/>
        <v/>
      </c>
      <c r="Z10" s="33" t="str">
        <f t="shared" si="6"/>
        <v/>
      </c>
      <c r="AA10" s="33" t="str">
        <f t="shared" si="6"/>
        <v> </v>
      </c>
      <c r="AB10" t="s">
        <v>115</v>
      </c>
      <c r="AC10" t="s">
        <v>116</v>
      </c>
      <c r="AD10" s="40" t="s">
        <v>117</v>
      </c>
      <c r="AE10" s="48">
        <v>9</v>
      </c>
      <c r="AF10" s="49" t="s">
        <v>3</v>
      </c>
      <c r="AG10" s="24" t="s">
        <v>31</v>
      </c>
      <c r="AH10" s="24"/>
      <c r="AI10" s="24">
        <v>14</v>
      </c>
      <c r="AJ10" s="24" t="s">
        <v>118</v>
      </c>
      <c r="AK10" s="24" t="s">
        <v>119</v>
      </c>
      <c r="AL10" s="24" t="s">
        <v>34</v>
      </c>
      <c r="AM10" s="24"/>
      <c r="AN10" s="24" t="s">
        <v>120</v>
      </c>
      <c r="AO10" s="24"/>
      <c r="AP10" s="24"/>
      <c r="AQ10" s="24" t="s">
        <v>121</v>
      </c>
      <c r="AR10" s="24" t="s">
        <v>122</v>
      </c>
      <c r="AS10" s="24"/>
      <c r="AT10" s="61">
        <v>42797</v>
      </c>
      <c r="AU10" s="24"/>
      <c r="AV10" s="24"/>
      <c r="AW10" s="24"/>
      <c r="AX10" s="24">
        <v>3</v>
      </c>
      <c r="AY10" s="24">
        <v>3</v>
      </c>
      <c r="AZ10" s="24" t="str">
        <f t="shared" si="0"/>
        <v>飛行</v>
      </c>
      <c r="BA10" s="24" t="str">
        <f t="shared" si="1"/>
        <v>警戒</v>
      </c>
      <c r="BB10" s="24" t="str">
        <f t="shared" si="2"/>
        <v/>
      </c>
      <c r="BC10" s="24"/>
      <c r="BD10" s="24" t="str">
        <f t="shared" si="3"/>
        <v>飛行 警戒&amp;br;サイクリング1</v>
      </c>
      <c r="BE10" s="54" t="str">
        <f>IF(AK10="","",VLOOKUP(AK10,BH:BJ,3,FALSE))</f>
        <v>Cycling 1.</v>
      </c>
      <c r="BF10" s="64" t="s">
        <v>0</v>
      </c>
      <c r="BG10">
        <v>9</v>
      </c>
      <c r="BH10" t="s">
        <v>123</v>
      </c>
      <c r="BI10" t="s">
        <v>40</v>
      </c>
      <c r="BJ10" t="s">
        <v>124</v>
      </c>
    </row>
    <row r="11" spans="1:62">
      <c r="A11" t="str">
        <f t="shared" si="4"/>
        <v>|英テキスト|&gt;|&gt;|&gt;|&gt;|When a creature token you control enters the battlefield, you gain 2 life.&amp;br;Embalm 2.|</v>
      </c>
      <c r="B11" t="s">
        <v>0</v>
      </c>
      <c r="C11" t="s">
        <v>81</v>
      </c>
      <c r="D11" s="27" t="s">
        <v>125</v>
      </c>
      <c r="E11" t="s">
        <v>81</v>
      </c>
      <c r="F11" s="27" t="s">
        <v>113</v>
      </c>
      <c r="G11" t="s">
        <v>81</v>
      </c>
      <c r="H11" s="27" t="s">
        <v>113</v>
      </c>
      <c r="I11" t="s">
        <v>81</v>
      </c>
      <c r="J11" s="27" t="s">
        <v>113</v>
      </c>
      <c r="K11" t="s">
        <v>81</v>
      </c>
      <c r="L11" s="27" t="s">
        <v>113</v>
      </c>
      <c r="M11" t="s">
        <v>81</v>
      </c>
      <c r="N11" t="str">
        <f>IF(T10="","",T10&amp;"&amp;br;")&amp;IF(R10=0,"",R10)</f>
        <v>When a creature token you control enters the battlefield, you gain 2 life.&amp;br;Embalm 2.</v>
      </c>
      <c r="O11" t="s">
        <v>81</v>
      </c>
      <c r="Q11" s="33" t="s">
        <v>18</v>
      </c>
      <c r="R11" s="34" t="str">
        <f>IF(INDEX(AX:AX,W5+1)="",0,INDEX(AX:AX,W5+1)&amp;"/"&amp;INDEX(AY:AY,W5+1))</f>
        <v>1/3</v>
      </c>
      <c r="S11" s="35"/>
      <c r="T11" s="35"/>
      <c r="U11" s="35"/>
      <c r="V11" s="36"/>
      <c r="W11" s="40"/>
      <c r="X11" s="33"/>
      <c r="Y11" s="52"/>
      <c r="Z11" s="52"/>
      <c r="AA11" s="53"/>
      <c r="AB11" t="s">
        <v>126</v>
      </c>
      <c r="AC11" t="s">
        <v>127</v>
      </c>
      <c r="AD11" s="40" t="s">
        <v>128</v>
      </c>
      <c r="AE11" s="48">
        <v>10</v>
      </c>
      <c r="AF11" s="49" t="s">
        <v>3</v>
      </c>
      <c r="AG11" s="24" t="s">
        <v>31</v>
      </c>
      <c r="AH11" s="24"/>
      <c r="AI11" s="24">
        <v>4</v>
      </c>
      <c r="AJ11" s="24" t="s">
        <v>129</v>
      </c>
      <c r="AK11" s="24" t="s">
        <v>130</v>
      </c>
      <c r="AL11" s="24" t="s">
        <v>131</v>
      </c>
      <c r="AM11" s="24"/>
      <c r="AN11" s="24"/>
      <c r="AO11" s="24"/>
      <c r="AP11" s="24"/>
      <c r="AQ11" s="24" t="s">
        <v>132</v>
      </c>
      <c r="AR11" s="24" t="s">
        <v>122</v>
      </c>
      <c r="AS11" s="24"/>
      <c r="AT11" s="61"/>
      <c r="AU11" s="24"/>
      <c r="AV11" s="24"/>
      <c r="AW11" s="24"/>
      <c r="AX11" s="24" t="s">
        <v>133</v>
      </c>
      <c r="AY11" s="24" t="s">
        <v>133</v>
      </c>
      <c r="AZ11" s="24" t="str">
        <f t="shared" si="0"/>
        <v>クリ</v>
      </c>
      <c r="BA11" s="24" t="str">
        <f t="shared" si="1"/>
        <v/>
      </c>
      <c r="BB11" s="24" t="str">
        <f t="shared" si="2"/>
        <v/>
      </c>
      <c r="BC11" s="24"/>
      <c r="BD11" s="24" t="str">
        <f t="shared" si="3"/>
        <v>クリーチャー1体を対象とする。あなたのターン終了時まで、それはダメージ軽減を得る。&amp;br;サイクリング1</v>
      </c>
      <c r="BE11" s="54" t="str">
        <f>IF(AK11="","",VLOOKUP(AK11,BH:BJ,3,FALSE))</f>
        <v>Target creature gains Prevent Damage until the end of your turn.&amp;br;Cycling 1.</v>
      </c>
      <c r="BF11" s="64" t="s">
        <v>0</v>
      </c>
      <c r="BG11">
        <v>10</v>
      </c>
      <c r="BH11" t="s">
        <v>134</v>
      </c>
      <c r="BI11" t="s">
        <v>40</v>
      </c>
      <c r="BJ11" t="s">
        <v>135</v>
      </c>
    </row>
    <row r="12" spans="1:62">
      <c r="A12" t="str">
        <f t="shared" si="4"/>
        <v>|PT|&gt;|1/3|シールド数|&gt;||</v>
      </c>
      <c r="B12" t="s">
        <v>0</v>
      </c>
      <c r="C12" t="s">
        <v>81</v>
      </c>
      <c r="D12" t="s">
        <v>18</v>
      </c>
      <c r="E12" t="s">
        <v>81</v>
      </c>
      <c r="F12" t="s">
        <v>113</v>
      </c>
      <c r="G12" t="s">
        <v>81</v>
      </c>
      <c r="H12" t="str">
        <f>IF(R11=0,"",R11)</f>
        <v>1/3</v>
      </c>
      <c r="I12" t="s">
        <v>81</v>
      </c>
      <c r="J12" t="s">
        <v>136</v>
      </c>
      <c r="K12" t="s">
        <v>81</v>
      </c>
      <c r="L12" t="s">
        <v>113</v>
      </c>
      <c r="M12" t="s">
        <v>81</v>
      </c>
      <c r="N12" t="str">
        <f>IF(R12=0,"",R12)</f>
        <v/>
      </c>
      <c r="O12" t="s">
        <v>81</v>
      </c>
      <c r="Q12" s="41" t="s">
        <v>19</v>
      </c>
      <c r="R12" s="34">
        <f>INDEX(AW:AW,W5+1)</f>
        <v>0</v>
      </c>
      <c r="S12" s="42"/>
      <c r="T12" s="42"/>
      <c r="U12" s="42"/>
      <c r="V12" s="43"/>
      <c r="W12" s="44"/>
      <c r="X12" s="45"/>
      <c r="Y12" s="55"/>
      <c r="Z12" s="55"/>
      <c r="AA12" s="56"/>
      <c r="AB12" t="s">
        <v>137</v>
      </c>
      <c r="AC12" t="s">
        <v>138</v>
      </c>
      <c r="AD12" s="40" t="s">
        <v>139</v>
      </c>
      <c r="AE12" s="48">
        <v>11</v>
      </c>
      <c r="AF12" s="49" t="s">
        <v>3</v>
      </c>
      <c r="AG12" s="24" t="s">
        <v>31</v>
      </c>
      <c r="AH12" s="24"/>
      <c r="AI12" s="24">
        <v>5</v>
      </c>
      <c r="AJ12" s="24" t="s">
        <v>140</v>
      </c>
      <c r="AK12" s="24" t="s">
        <v>141</v>
      </c>
      <c r="AL12" s="24" t="s">
        <v>131</v>
      </c>
      <c r="AM12" s="24"/>
      <c r="AN12" s="24"/>
      <c r="AO12" s="24"/>
      <c r="AP12" s="24"/>
      <c r="AQ12" s="24" t="s">
        <v>142</v>
      </c>
      <c r="AR12" s="24" t="s">
        <v>122</v>
      </c>
      <c r="AS12" s="24"/>
      <c r="AT12" s="61"/>
      <c r="AU12" s="24"/>
      <c r="AV12" s="24"/>
      <c r="AW12" s="24"/>
      <c r="AX12" s="24" t="s">
        <v>133</v>
      </c>
      <c r="AY12" s="24" t="s">
        <v>133</v>
      </c>
      <c r="AZ12" s="24" t="str">
        <f t="shared" si="0"/>
        <v>対戦</v>
      </c>
      <c r="BA12" s="24" t="str">
        <f t="shared" si="1"/>
        <v/>
      </c>
      <c r="BB12" s="24" t="str">
        <f t="shared" si="2"/>
        <v/>
      </c>
      <c r="BC12" s="24"/>
      <c r="BD12" s="24" t="str">
        <f t="shared" si="3"/>
        <v>対戦相手がボード上でコントロールするサポートを1個破壊する。&amp;br;サイクリング1</v>
      </c>
      <c r="BE12" s="54" t="str">
        <f>IF(AK12="","",VLOOKUP(AK12,BH:BJ,3,FALSE))</f>
        <v>A support your opponent controls on the board is Destroyed.&amp;br;Cycling 1.</v>
      </c>
      <c r="BF12" s="64" t="s">
        <v>0</v>
      </c>
      <c r="BG12">
        <v>11</v>
      </c>
      <c r="BH12" t="s">
        <v>143</v>
      </c>
      <c r="BI12" t="s">
        <v>40</v>
      </c>
      <c r="BJ12" t="s">
        <v>144</v>
      </c>
    </row>
    <row r="13" spans="1:62">
      <c r="A13" t="str">
        <f t="shared" si="4"/>
        <v>&amp;br;&amp;br;</v>
      </c>
      <c r="B13" t="s">
        <v>0</v>
      </c>
      <c r="C13" t="s">
        <v>145</v>
      </c>
      <c r="R13"/>
      <c r="S13"/>
      <c r="T13"/>
      <c r="U13"/>
      <c r="V13"/>
      <c r="AB13" t="s">
        <v>146</v>
      </c>
      <c r="AC13" t="s">
        <v>147</v>
      </c>
      <c r="AD13" s="40" t="s">
        <v>148</v>
      </c>
      <c r="AE13" s="48">
        <v>12</v>
      </c>
      <c r="AF13" s="49" t="s">
        <v>3</v>
      </c>
      <c r="AG13" s="24" t="s">
        <v>31</v>
      </c>
      <c r="AH13" s="24"/>
      <c r="AI13" s="24">
        <v>9</v>
      </c>
      <c r="AJ13" s="24" t="s">
        <v>149</v>
      </c>
      <c r="AK13" s="24" t="s">
        <v>150</v>
      </c>
      <c r="AL13" s="24" t="s">
        <v>131</v>
      </c>
      <c r="AM13" s="24"/>
      <c r="AN13" s="24"/>
      <c r="AO13" s="24"/>
      <c r="AP13" s="24"/>
      <c r="AQ13" s="24" t="s">
        <v>151</v>
      </c>
      <c r="AR13" s="24"/>
      <c r="AS13" s="24"/>
      <c r="AT13" s="61"/>
      <c r="AU13" s="24"/>
      <c r="AV13" s="24"/>
      <c r="AW13" s="24"/>
      <c r="AX13" s="24" t="s">
        <v>133</v>
      </c>
      <c r="AY13" s="24" t="s">
        <v>133</v>
      </c>
      <c r="AZ13" s="24" t="str">
        <f t="shared" si="0"/>
        <v>あな</v>
      </c>
      <c r="BA13" s="24" t="str">
        <f t="shared" si="1"/>
        <v/>
      </c>
      <c r="BB13" s="24" t="str">
        <f t="shared" si="2"/>
        <v/>
      </c>
      <c r="BC13" s="24"/>
      <c r="BD13" s="24" t="str">
        <f t="shared" si="3"/>
        <v>あなたがコントロールする各クリーチャーは+1/+1の修整を受ける。あなたがコントロールする各ゾンビは追加で+1/0の修整を受ける。</v>
      </c>
      <c r="BE13" s="54" t="str">
        <f>IF(AK13="","",VLOOKUP(AK13,BH:BJ,3,FALSE))</f>
        <v>Each creature you control gets +1/+1. Each Zombie you control gets an additional +1/0</v>
      </c>
      <c r="BF13" s="64" t="s">
        <v>0</v>
      </c>
      <c r="BG13">
        <v>12</v>
      </c>
      <c r="BH13" t="s">
        <v>49</v>
      </c>
      <c r="BI13" t="s">
        <v>40</v>
      </c>
      <c r="BJ13" t="s">
        <v>152</v>
      </c>
    </row>
    <row r="14" spans="1:62">
      <c r="A14" t="str">
        <f t="shared" si="4"/>
        <v>#back(text=戻る,left)</v>
      </c>
      <c r="B14" t="s">
        <v>0</v>
      </c>
      <c r="C14" t="s">
        <v>153</v>
      </c>
      <c r="R14"/>
      <c r="S14"/>
      <c r="T14"/>
      <c r="U14"/>
      <c r="V14"/>
      <c r="AB14" t="s">
        <v>154</v>
      </c>
      <c r="AC14" t="s">
        <v>155</v>
      </c>
      <c r="AD14" s="40" t="s">
        <v>156</v>
      </c>
      <c r="AE14" s="48">
        <v>13</v>
      </c>
      <c r="AF14" s="49" t="s">
        <v>3</v>
      </c>
      <c r="AG14" s="24" t="s">
        <v>31</v>
      </c>
      <c r="AH14" s="24"/>
      <c r="AI14" s="24">
        <v>9</v>
      </c>
      <c r="AJ14" s="24" t="s">
        <v>157</v>
      </c>
      <c r="AK14" s="24" t="s">
        <v>158</v>
      </c>
      <c r="AL14" s="24" t="s">
        <v>159</v>
      </c>
      <c r="AM14" s="24"/>
      <c r="AN14" s="24"/>
      <c r="AO14" s="24"/>
      <c r="AP14" s="24"/>
      <c r="AQ14" s="24" t="s">
        <v>160</v>
      </c>
      <c r="AR14" s="24" t="s">
        <v>161</v>
      </c>
      <c r="AS14" s="24"/>
      <c r="AT14" s="61"/>
      <c r="AU14" s="24"/>
      <c r="AV14" s="24"/>
      <c r="AW14" s="24">
        <v>3</v>
      </c>
      <c r="AX14" s="24" t="s">
        <v>133</v>
      </c>
      <c r="AY14" s="24" t="s">
        <v>133</v>
      </c>
      <c r="AZ14" s="24" t="str">
        <f t="shared" si="0"/>
        <v>この</v>
      </c>
      <c r="BA14" s="24" t="str">
        <f t="shared" si="1"/>
        <v/>
      </c>
      <c r="BB14" s="24" t="str">
        <f t="shared" si="2"/>
        <v/>
      </c>
      <c r="BC14" s="24"/>
      <c r="BD14" s="24" t="str">
        <f t="shared" si="3"/>
        <v>このサポートがボードに出たとき、あなたは警戒を持つ1/1の戦士･トークンを1体召喚する。&amp;br;このサポートがボード上にある間、あなたがコントロールする最初のクリーチャーは+2/+2の修整を受けるとともに先制攻撃を得る。</v>
      </c>
      <c r="BE14" s="54" t="str">
        <f>IF(AK14="","",VLOOKUP(AK14,BH:BJ,3,FALSE))</f>
        <v>When this support enters the board, you summon 1 1/1 Warrior token with Vigilance.&amp;br;While this support is on the board, the first creature you control gets +2/+2 and First Strike.</v>
      </c>
      <c r="BF14" s="64" t="s">
        <v>0</v>
      </c>
      <c r="BG14">
        <v>13</v>
      </c>
      <c r="BH14" t="s">
        <v>162</v>
      </c>
      <c r="BI14" t="s">
        <v>40</v>
      </c>
      <c r="BJ14" t="s">
        <v>163</v>
      </c>
    </row>
    <row r="15" spans="1:62">
      <c r="A15" t="str">
        <f t="shared" si="4"/>
        <v>&amp;br;</v>
      </c>
      <c r="B15" t="s">
        <v>0</v>
      </c>
      <c r="C15" t="s">
        <v>164</v>
      </c>
      <c r="R15"/>
      <c r="S15"/>
      <c r="T15"/>
      <c r="U15"/>
      <c r="V15"/>
      <c r="AB15" t="s">
        <v>165</v>
      </c>
      <c r="AC15" t="s">
        <v>166</v>
      </c>
      <c r="AD15" s="40" t="s">
        <v>167</v>
      </c>
      <c r="AE15" s="48">
        <v>14</v>
      </c>
      <c r="AF15" s="49" t="s">
        <v>3</v>
      </c>
      <c r="AG15" s="24" t="s">
        <v>54</v>
      </c>
      <c r="AH15" s="24"/>
      <c r="AI15" s="24">
        <v>11</v>
      </c>
      <c r="AJ15" s="24" t="s">
        <v>168</v>
      </c>
      <c r="AK15" s="24" t="s">
        <v>169</v>
      </c>
      <c r="AL15" s="24" t="s">
        <v>34</v>
      </c>
      <c r="AM15" s="24"/>
      <c r="AN15" s="24" t="s">
        <v>35</v>
      </c>
      <c r="AO15" s="24" t="s">
        <v>69</v>
      </c>
      <c r="AP15" s="24"/>
      <c r="AQ15" s="24" t="s">
        <v>170</v>
      </c>
      <c r="AR15" s="24"/>
      <c r="AS15" s="24"/>
      <c r="AT15" s="61">
        <v>42828</v>
      </c>
      <c r="AU15" s="24"/>
      <c r="AV15" s="24"/>
      <c r="AW15" s="24"/>
      <c r="AX15" s="24">
        <v>4</v>
      </c>
      <c r="AY15" s="24">
        <v>3</v>
      </c>
      <c r="AZ15" s="24" t="str">
        <f t="shared" si="0"/>
        <v>督励</v>
      </c>
      <c r="BA15" s="24" t="str">
        <f t="shared" si="1"/>
        <v/>
      </c>
      <c r="BB15" s="24" t="str">
        <f t="shared" si="2"/>
        <v/>
      </c>
      <c r="BC15" s="24"/>
      <c r="BD15" s="24" t="str">
        <f t="shared" si="3"/>
        <v>督励4：あなたがコントロールしていて破壊されたマナ･コストが6以下の最後のクリーチャーを戦場に戻す。</v>
      </c>
      <c r="BE15" s="54" t="str">
        <f>IF(AK15="","",VLOOKUP(AK15,BH:BJ,3,FALSE))</f>
        <v>Exert 4:The last creature you controlled that cost 6 or less that was Destroyed is Returned to the battlefield.</v>
      </c>
      <c r="BF15" s="64" t="s">
        <v>0</v>
      </c>
      <c r="BG15">
        <v>14</v>
      </c>
      <c r="BH15" t="s">
        <v>171</v>
      </c>
      <c r="BI15" t="s">
        <v>40</v>
      </c>
      <c r="BJ15" t="s">
        <v>172</v>
      </c>
    </row>
    <row r="16" spans="1:62">
      <c r="A16" t="str">
        <f t="shared" si="4"/>
        <v>#comment(above,nsize=[15],size=[30],num=[10])</v>
      </c>
      <c r="B16" t="s">
        <v>0</v>
      </c>
      <c r="C16" t="s">
        <v>173</v>
      </c>
      <c r="R16"/>
      <c r="S16"/>
      <c r="T16"/>
      <c r="U16"/>
      <c r="V16"/>
      <c r="AB16" t="s">
        <v>174</v>
      </c>
      <c r="AC16" t="s">
        <v>175</v>
      </c>
      <c r="AD16" s="40" t="s">
        <v>176</v>
      </c>
      <c r="AE16" s="48">
        <v>15</v>
      </c>
      <c r="AF16" s="49" t="s">
        <v>3</v>
      </c>
      <c r="AG16" s="24" t="s">
        <v>54</v>
      </c>
      <c r="AH16" s="24"/>
      <c r="AI16" s="24">
        <v>12</v>
      </c>
      <c r="AJ16" s="24" t="s">
        <v>177</v>
      </c>
      <c r="AK16" s="24" t="s">
        <v>178</v>
      </c>
      <c r="AL16" s="24" t="s">
        <v>34</v>
      </c>
      <c r="AM16" s="24"/>
      <c r="AN16" s="24" t="s">
        <v>88</v>
      </c>
      <c r="AO16" s="24" t="s">
        <v>179</v>
      </c>
      <c r="AP16" s="24"/>
      <c r="AQ16" s="24" t="s">
        <v>89</v>
      </c>
      <c r="AR16" s="24" t="s">
        <v>180</v>
      </c>
      <c r="AS16" s="24" t="s">
        <v>181</v>
      </c>
      <c r="AT16" s="61">
        <v>42829</v>
      </c>
      <c r="AU16" s="24"/>
      <c r="AV16" s="24"/>
      <c r="AW16" s="24"/>
      <c r="AX16" s="24">
        <v>4</v>
      </c>
      <c r="AY16" s="24">
        <v>4</v>
      </c>
      <c r="AZ16" s="24" t="str">
        <f t="shared" si="0"/>
        <v>飛行</v>
      </c>
      <c r="BA16" s="24" t="str">
        <f t="shared" si="1"/>
        <v/>
      </c>
      <c r="BB16" s="24" t="str">
        <f t="shared" si="2"/>
        <v/>
      </c>
      <c r="BC16" s="24"/>
      <c r="BD16" s="24" t="str">
        <f t="shared" si="3"/>
        <v>飛行&amp;br;あなたがこのカードをサイクリングしたとき、これは追放される代わりにあなたの墓地に置かれる。&amp;br;不朽1&amp;br;サイクリング2</v>
      </c>
      <c r="BE16" s="54" t="str">
        <f>IF(AK16="","",VLOOKUP(AK16,BH:BJ,3,FALSE))</f>
        <v>When you cycle this card, it is placed in your graveyard instead of being exiled.&amp;br;Embalm 1.&amp;br;Cycling 2.</v>
      </c>
      <c r="BF16" s="64" t="s">
        <v>0</v>
      </c>
      <c r="BG16">
        <v>15</v>
      </c>
      <c r="BH16" t="s">
        <v>182</v>
      </c>
      <c r="BI16" t="s">
        <v>40</v>
      </c>
      <c r="BJ16" t="s">
        <v>183</v>
      </c>
    </row>
    <row r="17" spans="1:62">
      <c r="A17" t="str">
        <f t="shared" si="4"/>
        <v>&amp;br;&amp;br;</v>
      </c>
      <c r="B17" t="s">
        <v>0</v>
      </c>
      <c r="C17" t="s">
        <v>145</v>
      </c>
      <c r="R17"/>
      <c r="S17"/>
      <c r="T17"/>
      <c r="U17"/>
      <c r="V17"/>
      <c r="AC17" t="s">
        <v>89</v>
      </c>
      <c r="AD17" s="40" t="s">
        <v>184</v>
      </c>
      <c r="AE17" s="48">
        <v>16</v>
      </c>
      <c r="AF17" s="49" t="s">
        <v>3</v>
      </c>
      <c r="AG17" s="24" t="s">
        <v>54</v>
      </c>
      <c r="AH17" s="24"/>
      <c r="AI17" s="24">
        <v>4</v>
      </c>
      <c r="AJ17" s="24" t="s">
        <v>185</v>
      </c>
      <c r="AK17" s="24" t="s">
        <v>186</v>
      </c>
      <c r="AL17" s="24" t="s">
        <v>34</v>
      </c>
      <c r="AM17" s="24"/>
      <c r="AN17" s="24" t="s">
        <v>35</v>
      </c>
      <c r="AO17" s="24" t="s">
        <v>36</v>
      </c>
      <c r="AP17" s="24"/>
      <c r="AQ17" s="24" t="s">
        <v>187</v>
      </c>
      <c r="AR17" s="24"/>
      <c r="AS17" s="24"/>
      <c r="AT17" s="61">
        <v>42768</v>
      </c>
      <c r="AU17" s="24"/>
      <c r="AV17" s="24"/>
      <c r="AW17" s="24"/>
      <c r="AX17" s="24">
        <v>2</v>
      </c>
      <c r="AY17" s="24">
        <v>2</v>
      </c>
      <c r="AZ17" s="24" t="str">
        <f t="shared" si="0"/>
        <v>この</v>
      </c>
      <c r="BA17" s="24" t="str">
        <f t="shared" si="1"/>
        <v/>
      </c>
      <c r="BB17" s="24" t="str">
        <f t="shared" si="2"/>
        <v/>
      </c>
      <c r="BC17" s="24"/>
      <c r="BD17" s="24" t="str">
        <f t="shared" si="3"/>
        <v>このクリーチャーが戦場に出たとき、クリーチャー1体を対象とする。あなたの次のターン開始時までそれを無効化する。</v>
      </c>
      <c r="BE17" s="54"/>
      <c r="BF17" s="64" t="s">
        <v>0</v>
      </c>
      <c r="BG17">
        <v>16</v>
      </c>
      <c r="BH17" t="s">
        <v>188</v>
      </c>
      <c r="BI17" t="s">
        <v>40</v>
      </c>
      <c r="BJ17" t="s">
        <v>189</v>
      </c>
    </row>
    <row r="18" spans="1:62">
      <c r="A18" t="str">
        <f t="shared" si="4"/>
        <v/>
      </c>
      <c r="B18" t="s">
        <v>0</v>
      </c>
      <c r="C18" s="28"/>
      <c r="Q18" s="29"/>
      <c r="R18" s="30"/>
      <c r="S18" s="30"/>
      <c r="T18" s="30"/>
      <c r="U18" s="30"/>
      <c r="V18" s="31"/>
      <c r="W18" s="32">
        <v>2</v>
      </c>
      <c r="X18" s="29"/>
      <c r="Y18" s="50"/>
      <c r="Z18" s="50"/>
      <c r="AA18" s="51"/>
      <c r="AC18" t="s">
        <v>190</v>
      </c>
      <c r="AD18" s="40" t="s">
        <v>191</v>
      </c>
      <c r="AE18" s="48">
        <v>17</v>
      </c>
      <c r="AF18" s="49" t="s">
        <v>3</v>
      </c>
      <c r="AG18" s="24" t="s">
        <v>54</v>
      </c>
      <c r="AH18" s="24"/>
      <c r="AI18" s="24">
        <v>6</v>
      </c>
      <c r="AJ18" s="24" t="s">
        <v>192</v>
      </c>
      <c r="AK18" s="24" t="s">
        <v>193</v>
      </c>
      <c r="AL18" s="24" t="s">
        <v>131</v>
      </c>
      <c r="AM18" s="24"/>
      <c r="AN18" s="24"/>
      <c r="AO18" s="24"/>
      <c r="AP18" s="24"/>
      <c r="AQ18" s="24" t="s">
        <v>194</v>
      </c>
      <c r="AR18" s="24" t="s">
        <v>122</v>
      </c>
      <c r="AS18" s="24" t="s">
        <v>195</v>
      </c>
      <c r="AT18" s="61"/>
      <c r="AU18" s="24"/>
      <c r="AV18" s="24"/>
      <c r="AW18" s="24"/>
      <c r="AX18" s="24" t="s">
        <v>133</v>
      </c>
      <c r="AY18" s="24" t="s">
        <v>133</v>
      </c>
      <c r="AZ18" s="24" t="str">
        <f t="shared" si="0"/>
        <v>あな</v>
      </c>
      <c r="BA18" s="24" t="str">
        <f t="shared" si="1"/>
        <v/>
      </c>
      <c r="BB18" s="24" t="str">
        <f t="shared" si="2"/>
        <v/>
      </c>
      <c r="BC18" s="24"/>
      <c r="BD18" s="24" t="str">
        <f t="shared" si="3"/>
        <v>あなたは10点のライフを得る。&amp;br;サイクリング1&amp;br;あなたがこのカードをサイクリングしたとき、あなたは5点のライフを得る。</v>
      </c>
      <c r="BE18" s="54" t="str">
        <f>IF(AK18="","",VLOOKUP(AK18,BH:BJ,3,FALSE))</f>
        <v>You gain 10 life.&amp;br;Cycling 1.&amp;br;When you cycle this card, you gain 5 life.</v>
      </c>
      <c r="BF18" s="64" t="s">
        <v>0</v>
      </c>
      <c r="BG18">
        <v>17</v>
      </c>
      <c r="BH18" t="s">
        <v>196</v>
      </c>
      <c r="BI18" t="s">
        <v>40</v>
      </c>
      <c r="BJ18" t="s">
        <v>197</v>
      </c>
    </row>
    <row r="19" spans="1:62">
      <c r="A19" t="str">
        <f t="shared" si="4"/>
        <v>*束縛のミイラ/Binding Mummy</v>
      </c>
      <c r="B19" t="s">
        <v>0</v>
      </c>
      <c r="C19" t="str">
        <f>"*"&amp;R19&amp;"/"&amp;T19</f>
        <v>*束縛のミイラ/Binding Mummy</v>
      </c>
      <c r="Q19" s="33" t="s">
        <v>9</v>
      </c>
      <c r="R19" s="34" t="str">
        <f>INDEX(AJ:AJ,W18+1)</f>
        <v>束縛のミイラ</v>
      </c>
      <c r="S19" s="35" t="s">
        <v>10</v>
      </c>
      <c r="T19" s="34" t="str">
        <f>INDEX(AK:AK,W18+1)</f>
        <v>Binding Mummy</v>
      </c>
      <c r="U19" s="35"/>
      <c r="V19" s="36"/>
      <c r="W19" s="37"/>
      <c r="X19" s="33"/>
      <c r="Y19" s="52"/>
      <c r="Z19" s="52"/>
      <c r="AA19" s="53"/>
      <c r="AC19" t="s">
        <v>198</v>
      </c>
      <c r="AD19" s="40" t="s">
        <v>199</v>
      </c>
      <c r="AE19" s="48">
        <v>18</v>
      </c>
      <c r="AF19" s="49" t="s">
        <v>3</v>
      </c>
      <c r="AG19" s="24" t="s">
        <v>54</v>
      </c>
      <c r="AH19" s="24"/>
      <c r="AI19" s="24">
        <v>11</v>
      </c>
      <c r="AJ19" s="24" t="s">
        <v>200</v>
      </c>
      <c r="AK19" s="24" t="s">
        <v>201</v>
      </c>
      <c r="AL19" s="24" t="s">
        <v>159</v>
      </c>
      <c r="AM19" s="24"/>
      <c r="AN19" s="24"/>
      <c r="AO19" s="24"/>
      <c r="AP19" s="24"/>
      <c r="AQ19" s="24" t="s">
        <v>202</v>
      </c>
      <c r="AR19" s="24" t="s">
        <v>203</v>
      </c>
      <c r="AS19" s="24"/>
      <c r="AT19" s="61"/>
      <c r="AU19" s="24"/>
      <c r="AV19" s="24"/>
      <c r="AW19" s="24">
        <v>3</v>
      </c>
      <c r="AX19" s="24" t="s">
        <v>133</v>
      </c>
      <c r="AY19" s="24" t="s">
        <v>133</v>
      </c>
      <c r="AZ19" s="24" t="str">
        <f t="shared" si="0"/>
        <v>あな</v>
      </c>
      <c r="BA19" s="24" t="str">
        <f t="shared" si="1"/>
        <v/>
      </c>
      <c r="BB19" s="24" t="str">
        <f t="shared" si="2"/>
        <v/>
      </c>
      <c r="BC19" s="24"/>
      <c r="BD19" s="24" t="str">
        <f t="shared" si="3"/>
        <v>あなたがこのサポートを唱えたとき、クリーチャー1体を対象とする。このサポートが破壊されるまで、それを無効化する。&amp;br;サイクリング2</v>
      </c>
      <c r="BE19" s="54" t="str">
        <f>IF(AK19="","",VLOOKUP(AK19,BH:BJ,3,FALSE))</f>
        <v>When you cast this support, target creature is disabled until this support is Destroyed.&amp;br;Cycling 2.</v>
      </c>
      <c r="BF19" s="64" t="s">
        <v>0</v>
      </c>
      <c r="BG19">
        <v>18</v>
      </c>
      <c r="BH19" t="s">
        <v>204</v>
      </c>
      <c r="BI19" t="s">
        <v>40</v>
      </c>
      <c r="BJ19" t="s">
        <v>205</v>
      </c>
    </row>
    <row r="20" spans="1:62">
      <c r="A20" t="str">
        <f t="shared" si="4"/>
        <v>|LEFT:80|LEFT:100|LEFT:100|LEFT:100|LEFT:100|LEFT:100|c</v>
      </c>
      <c r="B20" t="s">
        <v>0</v>
      </c>
      <c r="C20" t="s">
        <v>81</v>
      </c>
      <c r="D20" s="26" t="str">
        <f>$Q$1</f>
        <v>LEFT:80</v>
      </c>
      <c r="E20" s="26" t="s">
        <v>81</v>
      </c>
      <c r="F20" s="26" t="str">
        <f t="shared" ref="F20:J20" si="7">$R$1</f>
        <v>LEFT:100</v>
      </c>
      <c r="G20" s="26" t="s">
        <v>81</v>
      </c>
      <c r="H20" s="26" t="str">
        <f t="shared" si="7"/>
        <v>LEFT:100</v>
      </c>
      <c r="I20" s="26" t="s">
        <v>81</v>
      </c>
      <c r="J20" s="26" t="str">
        <f t="shared" si="7"/>
        <v>LEFT:100</v>
      </c>
      <c r="K20" s="26" t="s">
        <v>81</v>
      </c>
      <c r="L20" s="26" t="str">
        <f>$R$1</f>
        <v>LEFT:100</v>
      </c>
      <c r="M20" s="26" t="s">
        <v>81</v>
      </c>
      <c r="N20" s="26" t="str">
        <f>$R$1</f>
        <v>LEFT:100</v>
      </c>
      <c r="O20" t="s">
        <v>81</v>
      </c>
      <c r="P20" t="s">
        <v>82</v>
      </c>
      <c r="Q20" s="38" t="s">
        <v>6</v>
      </c>
      <c r="R20" s="34" t="str">
        <f>INDEX(AF:AF,W18+1)</f>
        <v>白</v>
      </c>
      <c r="S20" s="39" t="s">
        <v>7</v>
      </c>
      <c r="T20" s="34" t="str">
        <f>INDEX(AG:AG,W18+1)</f>
        <v>コモン</v>
      </c>
      <c r="U20" s="39" t="s">
        <v>8</v>
      </c>
      <c r="V20" s="34">
        <f>INDEX(AI:AI,W18+1)</f>
        <v>5</v>
      </c>
      <c r="W20" s="40"/>
      <c r="X20" s="34" t="str">
        <f>INDEX(AQ:AQ,W18+1)</f>
        <v>他のゾンビが戦場に出たとき、あなたのターン終了時まで、対戦相手がコントロールする無効化されていない最初のクリーチャーを無効化する。</v>
      </c>
      <c r="Y20" s="52"/>
      <c r="Z20" s="52"/>
      <c r="AA20" s="53"/>
      <c r="AC20">
        <v>0</v>
      </c>
      <c r="AD20" s="40" t="s">
        <v>0</v>
      </c>
      <c r="AE20" s="48">
        <v>19</v>
      </c>
      <c r="AF20" s="49" t="s">
        <v>3</v>
      </c>
      <c r="AG20" s="24" t="s">
        <v>55</v>
      </c>
      <c r="AH20" s="24"/>
      <c r="AI20" s="24">
        <v>10</v>
      </c>
      <c r="AJ20" s="24" t="s">
        <v>206</v>
      </c>
      <c r="AK20" s="24" t="s">
        <v>123</v>
      </c>
      <c r="AL20" s="24" t="s">
        <v>34</v>
      </c>
      <c r="AM20" s="24"/>
      <c r="AN20" s="24" t="s">
        <v>88</v>
      </c>
      <c r="AO20" s="24" t="s">
        <v>61</v>
      </c>
      <c r="AP20" s="24"/>
      <c r="AQ20" s="24" t="s">
        <v>89</v>
      </c>
      <c r="AR20" s="24" t="s">
        <v>207</v>
      </c>
      <c r="AS20" s="24"/>
      <c r="AT20" s="61">
        <v>42796</v>
      </c>
      <c r="AU20" s="24"/>
      <c r="AV20" s="24"/>
      <c r="AW20" s="24"/>
      <c r="AX20" s="24">
        <v>3</v>
      </c>
      <c r="AY20" s="24">
        <v>2</v>
      </c>
      <c r="AZ20" s="24" t="str">
        <f t="shared" si="0"/>
        <v>飛行</v>
      </c>
      <c r="BA20" s="24" t="str">
        <f t="shared" si="1"/>
        <v/>
      </c>
      <c r="BB20" s="24" t="str">
        <f t="shared" si="2"/>
        <v/>
      </c>
      <c r="BC20" s="24"/>
      <c r="BD20" s="24" t="str">
        <f t="shared" si="3"/>
        <v>飛行&amp;br;対戦相手がカードを引いたとき、そのプレイーやーのライブラリーの次のカードを追放する。</v>
      </c>
      <c r="BE20" s="54" t="str">
        <f>IF(AK20="","",VLOOKUP(AK20,BH:BJ,3,FALSE))</f>
        <v>When your opponent draws a card, the next card in their library is exiled.</v>
      </c>
      <c r="BF20" s="64" t="s">
        <v>0</v>
      </c>
      <c r="BG20">
        <v>19</v>
      </c>
      <c r="BH20" t="s">
        <v>208</v>
      </c>
      <c r="BI20" t="s">
        <v>40</v>
      </c>
      <c r="BJ20" t="s">
        <v>209</v>
      </c>
    </row>
    <row r="21" spans="1:62">
      <c r="A21" t="str">
        <f t="shared" si="4"/>
        <v>|色|白|レアリティ|コモン|マナコスト|5|</v>
      </c>
      <c r="B21" t="s">
        <v>0</v>
      </c>
      <c r="C21" t="s">
        <v>81</v>
      </c>
      <c r="D21" s="27" t="s">
        <v>6</v>
      </c>
      <c r="E21" t="s">
        <v>81</v>
      </c>
      <c r="F21" t="str">
        <f>IF(R20=0,"",R20)</f>
        <v>白</v>
      </c>
      <c r="G21" t="s">
        <v>81</v>
      </c>
      <c r="H21" s="27" t="s">
        <v>93</v>
      </c>
      <c r="I21" t="s">
        <v>81</v>
      </c>
      <c r="J21" t="str">
        <f>IF(T20=0,"",T20)</f>
        <v>コモン</v>
      </c>
      <c r="K21" t="s">
        <v>81</v>
      </c>
      <c r="L21" s="27" t="s">
        <v>94</v>
      </c>
      <c r="M21" t="s">
        <v>81</v>
      </c>
      <c r="N21">
        <f>IF(V20=0,"",V20)</f>
        <v>5</v>
      </c>
      <c r="O21" t="s">
        <v>81</v>
      </c>
      <c r="Q21" s="33" t="s">
        <v>11</v>
      </c>
      <c r="R21" s="34" t="str">
        <f>INDEX(AL:AL,W18+1)</f>
        <v>クリーチャー</v>
      </c>
      <c r="S21" s="39" t="s">
        <v>95</v>
      </c>
      <c r="T21" s="34" t="str">
        <f>INDEX(AN:AN,W18+1)</f>
        <v>ゾンビ</v>
      </c>
      <c r="U21" s="34">
        <f>INDEX(AO:AO,W18+1)</f>
        <v>0</v>
      </c>
      <c r="V21" s="34">
        <f>INDEX(AP:AP,W18+1)</f>
        <v>0</v>
      </c>
      <c r="W21" s="40"/>
      <c r="X21" s="34" t="str">
        <f>INDEX(AZ:AZ,W18+1)</f>
        <v>他の</v>
      </c>
      <c r="Y21" s="34" t="str">
        <f>INDEX(BA:BA,W18+1)</f>
        <v/>
      </c>
      <c r="Z21" s="34" t="str">
        <f>INDEX(BB:BB,W18+1)</f>
        <v/>
      </c>
      <c r="AA21" s="34">
        <f>INDEX(BC:BC,W18+1)</f>
        <v>0</v>
      </c>
      <c r="AD21" s="40"/>
      <c r="AE21" s="48">
        <v>20</v>
      </c>
      <c r="AF21" s="49" t="s">
        <v>3</v>
      </c>
      <c r="AG21" s="24" t="s">
        <v>55</v>
      </c>
      <c r="AH21" s="24"/>
      <c r="AI21" s="24">
        <v>18</v>
      </c>
      <c r="AJ21" s="24" t="s">
        <v>210</v>
      </c>
      <c r="AK21" s="24" t="s">
        <v>211</v>
      </c>
      <c r="AL21" s="24" t="s">
        <v>34</v>
      </c>
      <c r="AM21" s="24"/>
      <c r="AN21" s="24" t="s">
        <v>78</v>
      </c>
      <c r="AO21" s="24"/>
      <c r="AP21" s="24"/>
      <c r="AQ21" s="24" t="s">
        <v>212</v>
      </c>
      <c r="AR21" s="24" t="s">
        <v>213</v>
      </c>
      <c r="AS21" s="24"/>
      <c r="AT21" s="61">
        <v>42797</v>
      </c>
      <c r="AU21" s="24"/>
      <c r="AV21" s="24"/>
      <c r="AW21" s="24"/>
      <c r="AX21" s="24">
        <v>3</v>
      </c>
      <c r="AY21" s="24">
        <v>3</v>
      </c>
      <c r="AZ21" s="24" t="str">
        <f t="shared" si="0"/>
        <v>あな</v>
      </c>
      <c r="BA21" s="24" t="str">
        <f t="shared" si="1"/>
        <v/>
      </c>
      <c r="BB21" s="24" t="str">
        <f t="shared" si="2"/>
        <v/>
      </c>
      <c r="BC21" s="24"/>
      <c r="BD21" s="24" t="str">
        <f t="shared" si="3"/>
        <v>あなたがコントロールする各猫･クリーチャーは+3/+3の修整を受けるとともに絆魂を得る。&amp;br;このクリーチャーが戦場に出たとき、絆魂を持つ1/1の猫・トークンを1体召喚する。</v>
      </c>
      <c r="BE21" s="54" t="str">
        <f>IF(AK21="","",VLOOKUP(AK21,BH:BJ,3,FALSE))</f>
        <v>Each Cat creature you control gets +3/+3 and Lifelink.&amp;br;When this creature enters the battlefield, summon 1 1/1 Cat token with Lifelink.</v>
      </c>
      <c r="BF21" s="64" t="s">
        <v>0</v>
      </c>
      <c r="BG21">
        <v>20</v>
      </c>
      <c r="BH21" t="s">
        <v>214</v>
      </c>
      <c r="BI21" t="s">
        <v>40</v>
      </c>
      <c r="BJ21" t="s">
        <v>215</v>
      </c>
    </row>
    <row r="22" spans="1:62">
      <c r="A22" t="str">
        <f t="shared" si="4"/>
        <v>|種別|クリーチャー|サブタイプ|ゾンビ|||</v>
      </c>
      <c r="B22" t="s">
        <v>0</v>
      </c>
      <c r="C22" t="s">
        <v>81</v>
      </c>
      <c r="D22" s="27" t="s">
        <v>11</v>
      </c>
      <c r="E22" t="s">
        <v>81</v>
      </c>
      <c r="F22" t="str">
        <f>IF(R21=0,"",R21)</f>
        <v>クリーチャー</v>
      </c>
      <c r="G22" t="s">
        <v>81</v>
      </c>
      <c r="H22" s="27" t="s">
        <v>103</v>
      </c>
      <c r="I22" t="s">
        <v>81</v>
      </c>
      <c r="J22" t="str">
        <f>IF(T21=0,"",T21)</f>
        <v>ゾンビ</v>
      </c>
      <c r="K22" t="s">
        <v>81</v>
      </c>
      <c r="L22" t="str">
        <f>IF(U21=0,"",U21)</f>
        <v/>
      </c>
      <c r="M22" t="s">
        <v>81</v>
      </c>
      <c r="N22" t="str">
        <f>IF(V21=0,"",V21)</f>
        <v/>
      </c>
      <c r="O22" t="s">
        <v>81</v>
      </c>
      <c r="Q22" s="33" t="s">
        <v>104</v>
      </c>
      <c r="R22" s="34" t="str">
        <f>INDEX(BD:BD,W18+1)</f>
        <v>他のゾンビが戦場に出たとき、あなたのターン終了時まで、対戦相手がコントロールする無効化されていない最初のクリーチャーを無効化する。</v>
      </c>
      <c r="S22" s="35"/>
      <c r="T22" s="35"/>
      <c r="U22" s="35"/>
      <c r="V22" s="36"/>
      <c r="W22" s="40"/>
      <c r="X22" s="32"/>
      <c r="Y22" s="32"/>
      <c r="Z22" s="32"/>
      <c r="AA22" s="54"/>
      <c r="AD22" s="40"/>
      <c r="AE22" s="48">
        <v>21</v>
      </c>
      <c r="AF22" s="49" t="s">
        <v>3</v>
      </c>
      <c r="AG22" s="24" t="s">
        <v>55</v>
      </c>
      <c r="AH22" s="24"/>
      <c r="AI22" s="24">
        <v>16</v>
      </c>
      <c r="AJ22" s="24" t="s">
        <v>216</v>
      </c>
      <c r="AK22" s="24" t="s">
        <v>91</v>
      </c>
      <c r="AL22" s="24" t="s">
        <v>131</v>
      </c>
      <c r="AM22" s="24"/>
      <c r="AN22" s="24"/>
      <c r="AO22" s="24"/>
      <c r="AP22" s="24"/>
      <c r="AQ22" s="24" t="s">
        <v>217</v>
      </c>
      <c r="AR22" s="24"/>
      <c r="AS22" s="24"/>
      <c r="AT22" s="61"/>
      <c r="AU22" s="24"/>
      <c r="AV22" s="24"/>
      <c r="AW22" s="24"/>
      <c r="AX22" s="24" t="s">
        <v>133</v>
      </c>
      <c r="AY22" s="24" t="s">
        <v>133</v>
      </c>
      <c r="AZ22" s="24" t="str">
        <f t="shared" si="0"/>
        <v>あな</v>
      </c>
      <c r="BA22" s="24" t="str">
        <f t="shared" si="1"/>
        <v/>
      </c>
      <c r="BB22" s="24" t="str">
        <f t="shared" si="2"/>
        <v/>
      </c>
      <c r="BC22" s="24"/>
      <c r="BD22" s="24" t="str">
        <f t="shared" si="3"/>
        <v>あなたは7点のライフを得て、対戦相手は7点のダメージを受ける。その後、あなたはX店のライフを得て、対戦相手はXX点のダメージを受ける。Xはあなたの墓地にあるこれと同じカードの枚数を7倍した数に等しい。</v>
      </c>
      <c r="BE22" s="54" t="str">
        <f>IF(AK22="","",VLOOKUP(AK22,BH:BJ,3,FALSE))</f>
        <v>You gain 7 life and your opponent takes 7 damage, then you gain X life and your opponent takes X damage, where X is the number of copies of this card in your graveyard multiplied by 7.</v>
      </c>
      <c r="BF22" s="64" t="s">
        <v>0</v>
      </c>
      <c r="BG22">
        <v>21</v>
      </c>
      <c r="BH22" t="s">
        <v>218</v>
      </c>
      <c r="BI22" t="s">
        <v>40</v>
      </c>
      <c r="BJ22" t="s">
        <v>219</v>
      </c>
    </row>
    <row r="23" spans="1:62">
      <c r="A23" t="str">
        <f t="shared" si="4"/>
        <v>|テキスト|&gt;|&gt;|&gt;|&gt;|他のゾンビが戦場に出たとき、あなたのターン終了時まで、対戦相手がコントロールする無効化されていない最初のクリーチャーを無効化する。|</v>
      </c>
      <c r="B23" t="s">
        <v>0</v>
      </c>
      <c r="C23" t="s">
        <v>81</v>
      </c>
      <c r="D23" s="27" t="s">
        <v>104</v>
      </c>
      <c r="E23" t="s">
        <v>81</v>
      </c>
      <c r="F23" s="27" t="s">
        <v>113</v>
      </c>
      <c r="G23" t="s">
        <v>81</v>
      </c>
      <c r="H23" s="27" t="s">
        <v>113</v>
      </c>
      <c r="I23" t="s">
        <v>81</v>
      </c>
      <c r="J23" s="27" t="s">
        <v>113</v>
      </c>
      <c r="K23" t="s">
        <v>81</v>
      </c>
      <c r="L23" s="27" t="s">
        <v>113</v>
      </c>
      <c r="M23" t="s">
        <v>81</v>
      </c>
      <c r="N23" t="str">
        <f>IF(R22=0,"",R22)</f>
        <v>他のゾンビが戦場に出たとき、あなたのターン終了時まで、対戦相手がコントロールする無効化されていない最初のクリーチャーを無効化する。</v>
      </c>
      <c r="O23" t="s">
        <v>81</v>
      </c>
      <c r="Q23" s="38" t="s">
        <v>27</v>
      </c>
      <c r="R23" s="34" t="str">
        <f>INDEX(BE:BE,W18+1)</f>
        <v>When another Zombie enters the battlefield, the first non-disabled creature your opponent controls is disabled until the end of your turn.</v>
      </c>
      <c r="S23" s="33" t="s">
        <v>114</v>
      </c>
      <c r="T23" s="34" t="str">
        <f>IF(X23="","",X23&amp;IF(Y23="",""," "&amp;Y23)&amp;IF(Z23="",""," "&amp;Z23)&amp;IF(AA23="",""," "&amp;AA23))</f>
        <v/>
      </c>
      <c r="U23" s="35"/>
      <c r="V23" s="36"/>
      <c r="W23" s="40" t="s">
        <v>114</v>
      </c>
      <c r="X23" s="33" t="str">
        <f t="shared" ref="X23:AA23" si="8">IF(ISERROR(IF(LEN(X22)&gt;1,X22,VLOOKUP(X21,$AC:$AD,2,FALSE))),"",IF(LEN(X22)&gt;1,X22,VLOOKUP(X21,$AC:$AD,2,FALSE)))</f>
        <v/>
      </c>
      <c r="Y23" s="33" t="str">
        <f t="shared" si="8"/>
        <v/>
      </c>
      <c r="Z23" s="33" t="str">
        <f t="shared" si="8"/>
        <v/>
      </c>
      <c r="AA23" s="33" t="str">
        <f t="shared" si="8"/>
        <v> </v>
      </c>
      <c r="AD23" s="40"/>
      <c r="AE23" s="48">
        <v>22</v>
      </c>
      <c r="AF23" s="49" t="s">
        <v>3</v>
      </c>
      <c r="AG23" s="24" t="s">
        <v>55</v>
      </c>
      <c r="AH23" s="24"/>
      <c r="AI23" s="24">
        <v>10</v>
      </c>
      <c r="AJ23" s="24" t="s">
        <v>220</v>
      </c>
      <c r="AK23" s="24" t="s">
        <v>221</v>
      </c>
      <c r="AL23" s="24" t="s">
        <v>159</v>
      </c>
      <c r="AM23" s="24"/>
      <c r="AN23" s="24"/>
      <c r="AO23" s="24"/>
      <c r="AP23" s="24"/>
      <c r="AQ23" s="24" t="s">
        <v>222</v>
      </c>
      <c r="AR23" s="24"/>
      <c r="AS23" s="24"/>
      <c r="AT23" s="61"/>
      <c r="AU23" s="24"/>
      <c r="AV23" s="24"/>
      <c r="AW23" s="24">
        <v>2</v>
      </c>
      <c r="AX23" s="24" t="s">
        <v>133</v>
      </c>
      <c r="AY23" s="24" t="s">
        <v>133</v>
      </c>
      <c r="AZ23" s="24" t="str">
        <f t="shared" si="0"/>
        <v>この</v>
      </c>
      <c r="BA23" s="24" t="str">
        <f t="shared" si="1"/>
        <v/>
      </c>
      <c r="BB23" s="24" t="str">
        <f t="shared" si="2"/>
        <v/>
      </c>
      <c r="BC23" s="24"/>
      <c r="BD23" s="24" t="str">
        <f t="shared" si="3"/>
        <v>このサポートがボード上にある間、あなたのプレインズウォーカーかあなたのクリーチャーがダメージを受ける場合、代わりに、このサポートは1シールド失う。</v>
      </c>
      <c r="BE23" s="54" t="str">
        <f>IF(AK23="","",VLOOKUP(AK23,BH:BJ,3,FALSE))</f>
        <v>While this support is on the board, if your planeswalker or any of your creatures would take damage, this support loses 1 shield instead.</v>
      </c>
      <c r="BF23" s="64" t="s">
        <v>0</v>
      </c>
      <c r="BG23">
        <v>22</v>
      </c>
      <c r="BH23" t="s">
        <v>223</v>
      </c>
      <c r="BI23" t="s">
        <v>40</v>
      </c>
      <c r="BJ23" t="s">
        <v>224</v>
      </c>
    </row>
    <row r="24" spans="1:62">
      <c r="A24" t="str">
        <f t="shared" si="4"/>
        <v>|英テキスト|&gt;|&gt;|&gt;|&gt;|When another Zombie enters the battlefield, the first non-disabled creature your opponent controls is disabled until the end of your turn.|</v>
      </c>
      <c r="B24" t="s">
        <v>0</v>
      </c>
      <c r="C24" t="s">
        <v>81</v>
      </c>
      <c r="D24" s="27" t="s">
        <v>125</v>
      </c>
      <c r="E24" t="s">
        <v>81</v>
      </c>
      <c r="F24" s="27" t="s">
        <v>113</v>
      </c>
      <c r="G24" t="s">
        <v>81</v>
      </c>
      <c r="H24" s="27" t="s">
        <v>113</v>
      </c>
      <c r="I24" t="s">
        <v>81</v>
      </c>
      <c r="J24" s="27" t="s">
        <v>113</v>
      </c>
      <c r="K24" t="s">
        <v>81</v>
      </c>
      <c r="L24" s="27" t="s">
        <v>113</v>
      </c>
      <c r="M24" t="s">
        <v>81</v>
      </c>
      <c r="N24" t="str">
        <f>IF(T23="","",T23&amp;"&amp;br;")&amp;IF(R23=0,"",R23)</f>
        <v>When another Zombie enters the battlefield, the first non-disabled creature your opponent controls is disabled until the end of your turn.</v>
      </c>
      <c r="O24" t="s">
        <v>81</v>
      </c>
      <c r="Q24" s="33" t="s">
        <v>18</v>
      </c>
      <c r="R24" s="34" t="str">
        <f>IF(INDEX(AX:AX,W18+1)="",0,INDEX(AX:AX,W18+1)&amp;"/"&amp;INDEX(AY:AY,W18+1))</f>
        <v>2/2</v>
      </c>
      <c r="S24" s="35"/>
      <c r="T24" s="35"/>
      <c r="U24" s="35"/>
      <c r="V24" s="36"/>
      <c r="W24" s="40"/>
      <c r="X24" s="33"/>
      <c r="Y24" s="52"/>
      <c r="Z24" s="52"/>
      <c r="AA24" s="53"/>
      <c r="AD24" s="44"/>
      <c r="AE24" s="48">
        <v>23</v>
      </c>
      <c r="AF24" s="49" t="s">
        <v>3</v>
      </c>
      <c r="AG24" s="24" t="s">
        <v>55</v>
      </c>
      <c r="AH24" s="24"/>
      <c r="AI24" s="24">
        <v>16</v>
      </c>
      <c r="AJ24" s="24" t="s">
        <v>225</v>
      </c>
      <c r="AK24" s="24" t="s">
        <v>226</v>
      </c>
      <c r="AL24" s="24" t="s">
        <v>159</v>
      </c>
      <c r="AM24" s="24"/>
      <c r="AN24" s="24"/>
      <c r="AO24" s="24"/>
      <c r="AP24" s="24"/>
      <c r="AQ24" s="24" t="s">
        <v>227</v>
      </c>
      <c r="AR24" s="24" t="s">
        <v>228</v>
      </c>
      <c r="AS24" s="24" t="s">
        <v>229</v>
      </c>
      <c r="AT24" s="61"/>
      <c r="AU24" s="24"/>
      <c r="AV24" s="24"/>
      <c r="AW24" s="24">
        <v>3</v>
      </c>
      <c r="AX24" s="24" t="s">
        <v>133</v>
      </c>
      <c r="AY24" s="24" t="s">
        <v>133</v>
      </c>
      <c r="AZ24" s="24" t="str">
        <f t="shared" si="0"/>
        <v>この</v>
      </c>
      <c r="BA24" s="24" t="str">
        <f t="shared" si="1"/>
        <v/>
      </c>
      <c r="BB24" s="24" t="str">
        <f t="shared" si="2"/>
        <v/>
      </c>
      <c r="BC24" s="24"/>
      <c r="BD24" s="24" t="str">
        <f t="shared" si="3"/>
        <v>このサポートがボードに出たとき、あなたがコントロールする各クリーチャーは+3/+2の修整を受ける。&amp;br;あなたがコントロールするカルトーシュ・サポートがボードに出たとき、このサポートをあなたの手札に戻す。&amp;br;このサポートは強化されない。</v>
      </c>
      <c r="BE24" s="54" t="str">
        <f>IF(AK24="","",VLOOKUP(AK24,BH:BJ,3,FALSE))</f>
        <v>When this support enters the board, each creature you control gets +3/+2.&amp;br;When a Cartouche support enters the board, this support is Returned to your hand.&amp;br;This support does not reinforce.</v>
      </c>
      <c r="BF24" s="64" t="s">
        <v>0</v>
      </c>
      <c r="BG24">
        <v>23</v>
      </c>
      <c r="BH24" t="s">
        <v>158</v>
      </c>
      <c r="BI24" t="s">
        <v>40</v>
      </c>
      <c r="BJ24" t="s">
        <v>230</v>
      </c>
    </row>
    <row r="25" spans="1:62">
      <c r="A25" t="str">
        <f t="shared" si="4"/>
        <v>|PT|&gt;|2/2|シールド数|&gt;||</v>
      </c>
      <c r="B25" t="s">
        <v>0</v>
      </c>
      <c r="C25" t="s">
        <v>81</v>
      </c>
      <c r="D25" t="s">
        <v>18</v>
      </c>
      <c r="E25" t="s">
        <v>81</v>
      </c>
      <c r="F25" t="s">
        <v>113</v>
      </c>
      <c r="G25" t="s">
        <v>81</v>
      </c>
      <c r="H25" t="str">
        <f>IF(R24=0,"",R24)</f>
        <v>2/2</v>
      </c>
      <c r="I25" t="s">
        <v>81</v>
      </c>
      <c r="J25" t="s">
        <v>136</v>
      </c>
      <c r="K25" t="s">
        <v>81</v>
      </c>
      <c r="L25" t="s">
        <v>113</v>
      </c>
      <c r="M25" t="s">
        <v>81</v>
      </c>
      <c r="N25" t="str">
        <f>IF(R25=0,"",R25)</f>
        <v/>
      </c>
      <c r="O25" t="s">
        <v>81</v>
      </c>
      <c r="Q25" s="41" t="s">
        <v>19</v>
      </c>
      <c r="R25" s="34">
        <f>INDEX(AW:AW,W18+1)</f>
        <v>0</v>
      </c>
      <c r="S25" s="42"/>
      <c r="T25" s="42"/>
      <c r="U25" s="42"/>
      <c r="V25" s="43"/>
      <c r="W25" s="44"/>
      <c r="X25" s="45"/>
      <c r="Y25" s="55"/>
      <c r="Z25" s="55"/>
      <c r="AA25" s="56"/>
      <c r="AE25" s="48">
        <v>24</v>
      </c>
      <c r="AF25" s="49" t="s">
        <v>3</v>
      </c>
      <c r="AG25" s="24" t="s">
        <v>56</v>
      </c>
      <c r="AH25" s="24"/>
      <c r="AI25" s="24">
        <v>16</v>
      </c>
      <c r="AJ25" s="24" t="s">
        <v>231</v>
      </c>
      <c r="AK25" s="24" t="s">
        <v>63</v>
      </c>
      <c r="AL25" s="24" t="s">
        <v>34</v>
      </c>
      <c r="AM25" s="24"/>
      <c r="AN25" s="24" t="s">
        <v>120</v>
      </c>
      <c r="AO25" s="24"/>
      <c r="AP25" s="24"/>
      <c r="AQ25" s="24" t="s">
        <v>89</v>
      </c>
      <c r="AR25" s="24" t="s">
        <v>232</v>
      </c>
      <c r="AS25" s="24"/>
      <c r="AT25" s="61">
        <v>42924</v>
      </c>
      <c r="AU25" s="24"/>
      <c r="AV25" s="24"/>
      <c r="AW25" s="24"/>
      <c r="AX25" s="24">
        <v>7</v>
      </c>
      <c r="AY25" s="24">
        <v>8</v>
      </c>
      <c r="AZ25" s="24" t="str">
        <f t="shared" si="0"/>
        <v>飛行</v>
      </c>
      <c r="BA25" s="24" t="str">
        <f t="shared" si="1"/>
        <v/>
      </c>
      <c r="BB25" s="24" t="str">
        <f t="shared" si="2"/>
        <v/>
      </c>
      <c r="BC25" s="24"/>
      <c r="BD25" s="24" t="str">
        <f t="shared" si="3"/>
        <v>飛行&amp;br;このクリーチャーが戦場に出たとき、クリーチャー1体を対象とし、それを破壊する。</v>
      </c>
      <c r="BE25" s="54" t="str">
        <f>IF(AK25="","",VLOOKUP(AK25,BH:BJ,3,FALSE))</f>
        <v>When this creature enters the battlefield, target creature is Destroyed.&amp;br;Embalm 1.</v>
      </c>
      <c r="BF25" s="64" t="s">
        <v>0</v>
      </c>
      <c r="BG25">
        <v>24</v>
      </c>
      <c r="BH25" t="s">
        <v>233</v>
      </c>
      <c r="BI25" t="s">
        <v>40</v>
      </c>
      <c r="BJ25" t="s">
        <v>234</v>
      </c>
    </row>
    <row r="26" spans="1:62">
      <c r="A26" t="str">
        <f t="shared" si="4"/>
        <v>&amp;br;&amp;br;</v>
      </c>
      <c r="B26" t="s">
        <v>0</v>
      </c>
      <c r="C26" t="s">
        <v>145</v>
      </c>
      <c r="R26"/>
      <c r="S26"/>
      <c r="T26"/>
      <c r="U26"/>
      <c r="V26"/>
      <c r="AE26" s="48">
        <v>25</v>
      </c>
      <c r="AF26" s="49" t="s">
        <v>3</v>
      </c>
      <c r="AG26" s="24" t="s">
        <v>56</v>
      </c>
      <c r="AH26" s="24"/>
      <c r="AI26" s="24">
        <v>10</v>
      </c>
      <c r="AJ26" s="24" t="s">
        <v>235</v>
      </c>
      <c r="AK26" s="24" t="s">
        <v>236</v>
      </c>
      <c r="AL26" s="24" t="s">
        <v>34</v>
      </c>
      <c r="AM26" s="24"/>
      <c r="AN26" s="24" t="s">
        <v>237</v>
      </c>
      <c r="AO26" s="24"/>
      <c r="AP26" s="24"/>
      <c r="AQ26" s="24" t="s">
        <v>238</v>
      </c>
      <c r="AR26" s="24" t="s">
        <v>239</v>
      </c>
      <c r="AS26" s="24" t="s">
        <v>240</v>
      </c>
      <c r="AT26" s="61">
        <v>42800</v>
      </c>
      <c r="AU26" s="24"/>
      <c r="AV26" s="24"/>
      <c r="AW26" s="24"/>
      <c r="AX26" s="24">
        <v>3</v>
      </c>
      <c r="AY26" s="24">
        <v>6</v>
      </c>
      <c r="AZ26" s="24" t="str">
        <f t="shared" si="0"/>
        <v>二段</v>
      </c>
      <c r="BA26" s="24" t="str">
        <f t="shared" si="1"/>
        <v>ダメ</v>
      </c>
      <c r="BB26" s="24" t="str">
        <f t="shared" si="2"/>
        <v/>
      </c>
      <c r="BC26" s="24"/>
      <c r="BD26" s="24" t="str">
        <f t="shared" si="3"/>
        <v>二段攻撃 ダメージ軽減&amp;br;ジェム2個を起動する：あなたは警戒を持つ1/1の戦士･トークンを1体召喚する。&amp;br;あなたがクリーチャーを3体コントロールしていないかぎり、このクリーチャーは攻撃できずブロックできない。</v>
      </c>
      <c r="BE26" s="54" t="str">
        <f>IF(AK26="","",VLOOKUP(AK26,BH:BJ,3,FALSE))</f>
        <v>Activate 2:You summon 1 1/1 Warrior token with Vigilance.&amp;br;This creature can't attack and can't block unless you control 3 creatures.</v>
      </c>
      <c r="BF26" s="64" t="s">
        <v>0</v>
      </c>
      <c r="BG26">
        <v>25</v>
      </c>
      <c r="BH26" t="s">
        <v>241</v>
      </c>
      <c r="BI26" t="s">
        <v>40</v>
      </c>
      <c r="BJ26" t="s">
        <v>242</v>
      </c>
    </row>
    <row r="27" spans="1:62">
      <c r="A27" t="str">
        <f t="shared" si="4"/>
        <v>#back(text=戻る,left)</v>
      </c>
      <c r="B27" t="s">
        <v>0</v>
      </c>
      <c r="C27" t="s">
        <v>153</v>
      </c>
      <c r="R27"/>
      <c r="S27"/>
      <c r="T27"/>
      <c r="U27"/>
      <c r="V27"/>
      <c r="AE27" s="48">
        <v>26</v>
      </c>
      <c r="AF27" s="49" t="s">
        <v>3</v>
      </c>
      <c r="AG27" s="24" t="s">
        <v>56</v>
      </c>
      <c r="AH27" s="24"/>
      <c r="AI27" s="24">
        <v>8</v>
      </c>
      <c r="AJ27" s="24" t="s">
        <v>243</v>
      </c>
      <c r="AK27" s="24" t="s">
        <v>71</v>
      </c>
      <c r="AL27" s="24" t="s">
        <v>159</v>
      </c>
      <c r="AM27" s="24"/>
      <c r="AN27" s="24"/>
      <c r="AO27" s="24"/>
      <c r="AP27" s="24"/>
      <c r="AQ27" s="24" t="s">
        <v>244</v>
      </c>
      <c r="AR27" s="24"/>
      <c r="AS27" s="24"/>
      <c r="AT27" s="61"/>
      <c r="AU27" s="24"/>
      <c r="AV27" s="24"/>
      <c r="AW27" s="24">
        <v>3</v>
      </c>
      <c r="AX27" s="24" t="s">
        <v>133</v>
      </c>
      <c r="AY27" s="24" t="s">
        <v>133</v>
      </c>
      <c r="AZ27" s="24" t="str">
        <f t="shared" si="0"/>
        <v>あな</v>
      </c>
      <c r="BA27" s="24" t="str">
        <f t="shared" si="1"/>
        <v/>
      </c>
      <c r="BB27" s="24" t="str">
        <f t="shared" si="2"/>
        <v/>
      </c>
      <c r="BC27" s="24"/>
      <c r="BD27" s="24" t="str">
        <f t="shared" si="3"/>
        <v>あなたがコントロールするクリーチャー･トークンが戦場に出たとき、それを強化する。</v>
      </c>
      <c r="BE27" s="54" t="str">
        <f>IF(AK27="","",VLOOKUP(AK27,BH:BJ,3,FALSE))</f>
        <v>When a creature token you control enters the battlefield, it is Reinforced.</v>
      </c>
      <c r="BF27" s="64" t="s">
        <v>0</v>
      </c>
      <c r="BG27">
        <v>26</v>
      </c>
      <c r="BH27" t="s">
        <v>245</v>
      </c>
      <c r="BI27" t="s">
        <v>40</v>
      </c>
      <c r="BJ27" t="s">
        <v>246</v>
      </c>
    </row>
    <row r="28" spans="1:62">
      <c r="A28" t="str">
        <f t="shared" si="4"/>
        <v>&amp;br;</v>
      </c>
      <c r="B28" t="s">
        <v>0</v>
      </c>
      <c r="C28" t="s">
        <v>164</v>
      </c>
      <c r="R28"/>
      <c r="S28"/>
      <c r="T28"/>
      <c r="U28"/>
      <c r="V28"/>
      <c r="AE28" s="48">
        <v>27</v>
      </c>
      <c r="AF28" s="49" t="s">
        <v>28</v>
      </c>
      <c r="AG28" s="24" t="s">
        <v>31</v>
      </c>
      <c r="AH28" s="24"/>
      <c r="AI28" s="24">
        <v>11</v>
      </c>
      <c r="AJ28" s="24" t="s">
        <v>247</v>
      </c>
      <c r="AK28" s="24" t="s">
        <v>111</v>
      </c>
      <c r="AL28" s="24" t="s">
        <v>34</v>
      </c>
      <c r="AM28" s="24"/>
      <c r="AN28" s="24" t="s">
        <v>88</v>
      </c>
      <c r="AO28" s="24" t="s">
        <v>69</v>
      </c>
      <c r="AP28" s="24"/>
      <c r="AQ28" s="24" t="s">
        <v>89</v>
      </c>
      <c r="AR28" s="24" t="s">
        <v>248</v>
      </c>
      <c r="AS28" s="24"/>
      <c r="AT28" s="61">
        <v>42767</v>
      </c>
      <c r="AU28" s="24"/>
      <c r="AV28" s="24"/>
      <c r="AW28" s="24"/>
      <c r="AX28" s="24">
        <v>2</v>
      </c>
      <c r="AY28" s="24">
        <v>1</v>
      </c>
      <c r="AZ28" s="24" t="str">
        <f t="shared" si="0"/>
        <v>飛行</v>
      </c>
      <c r="BA28" s="24" t="str">
        <f t="shared" si="1"/>
        <v/>
      </c>
      <c r="BB28" s="24" t="str">
        <f t="shared" si="2"/>
        <v/>
      </c>
      <c r="BC28" s="24"/>
      <c r="BD28" s="24" t="str">
        <f t="shared" si="3"/>
        <v>飛行&amp;br;不朽3</v>
      </c>
      <c r="BE28" s="54" t="str">
        <f>IF(AK28="","",VLOOKUP(AK28,BH:BJ,3,FALSE))</f>
        <v>Embalm 3.</v>
      </c>
      <c r="BF28" s="64" t="s">
        <v>0</v>
      </c>
      <c r="BG28">
        <v>27</v>
      </c>
      <c r="BH28" t="s">
        <v>201</v>
      </c>
      <c r="BI28" t="s">
        <v>40</v>
      </c>
      <c r="BJ28" t="s">
        <v>249</v>
      </c>
    </row>
    <row r="29" spans="1:62">
      <c r="A29" t="str">
        <f t="shared" si="4"/>
        <v>#comment(above,nsize=[15],size=[30],num=[10])</v>
      </c>
      <c r="B29" t="s">
        <v>0</v>
      </c>
      <c r="C29" t="s">
        <v>173</v>
      </c>
      <c r="R29"/>
      <c r="S29"/>
      <c r="T29"/>
      <c r="U29"/>
      <c r="V29"/>
      <c r="AE29" s="48">
        <v>28</v>
      </c>
      <c r="AF29" s="49" t="s">
        <v>28</v>
      </c>
      <c r="AG29" s="24" t="s">
        <v>31</v>
      </c>
      <c r="AH29" s="24"/>
      <c r="AI29" s="24">
        <v>6</v>
      </c>
      <c r="AJ29" s="24" t="s">
        <v>250</v>
      </c>
      <c r="AK29" s="24" t="s">
        <v>251</v>
      </c>
      <c r="AL29" s="24" t="s">
        <v>34</v>
      </c>
      <c r="AM29" s="24"/>
      <c r="AN29" s="24" t="s">
        <v>35</v>
      </c>
      <c r="AO29" s="24" t="s">
        <v>36</v>
      </c>
      <c r="AP29" s="24"/>
      <c r="AQ29" s="24" t="s">
        <v>252</v>
      </c>
      <c r="AR29" s="24"/>
      <c r="AS29" s="24"/>
      <c r="AT29" s="61">
        <v>42769</v>
      </c>
      <c r="AU29" s="24"/>
      <c r="AV29" s="24"/>
      <c r="AW29" s="24"/>
      <c r="AX29" s="24">
        <v>2</v>
      </c>
      <c r="AY29" s="24">
        <v>3</v>
      </c>
      <c r="AZ29" s="24" t="str">
        <f t="shared" si="0"/>
        <v>あな</v>
      </c>
      <c r="BA29" s="24" t="str">
        <f t="shared" si="1"/>
        <v/>
      </c>
      <c r="BB29" s="24" t="str">
        <f t="shared" si="2"/>
        <v/>
      </c>
      <c r="BC29" s="24"/>
      <c r="BD29" s="24" t="str">
        <f t="shared" si="3"/>
        <v>あなたがカードをサイクリングしたとき、あなたのターン終了時まで、このクリーチャーは+1/+1の修整を受ける。</v>
      </c>
      <c r="BE29" s="54" t="str">
        <f>IF(AK29="","",VLOOKUP(AK29,BH:BJ,3,FALSE))</f>
        <v>When you cycle a card, this creature gets +1/+1 until the end of your turn.</v>
      </c>
      <c r="BF29" s="64" t="s">
        <v>0</v>
      </c>
      <c r="BG29">
        <v>28</v>
      </c>
      <c r="BH29" t="s">
        <v>253</v>
      </c>
      <c r="BI29" t="s">
        <v>40</v>
      </c>
      <c r="BJ29" t="s">
        <v>254</v>
      </c>
    </row>
    <row r="30" spans="1:62">
      <c r="A30" t="str">
        <f t="shared" si="4"/>
        <v>&amp;br;&amp;br;</v>
      </c>
      <c r="B30" t="s">
        <v>0</v>
      </c>
      <c r="C30" t="s">
        <v>145</v>
      </c>
      <c r="R30"/>
      <c r="S30"/>
      <c r="T30"/>
      <c r="U30"/>
      <c r="V30"/>
      <c r="AE30" s="48">
        <v>29</v>
      </c>
      <c r="AF30" s="49" t="s">
        <v>28</v>
      </c>
      <c r="AG30" s="24" t="s">
        <v>31</v>
      </c>
      <c r="AH30" s="24"/>
      <c r="AI30" s="24">
        <v>15</v>
      </c>
      <c r="AJ30" s="24" t="s">
        <v>255</v>
      </c>
      <c r="AK30" s="24" t="s">
        <v>256</v>
      </c>
      <c r="AL30" s="24" t="s">
        <v>34</v>
      </c>
      <c r="AM30" s="24"/>
      <c r="AN30" s="24" t="s">
        <v>35</v>
      </c>
      <c r="AO30" s="24" t="s">
        <v>36</v>
      </c>
      <c r="AP30" s="24"/>
      <c r="AQ30" s="24" t="s">
        <v>257</v>
      </c>
      <c r="AR30" s="24" t="s">
        <v>258</v>
      </c>
      <c r="AS30" s="24"/>
      <c r="AT30" s="61">
        <v>42768</v>
      </c>
      <c r="AU30" s="24"/>
      <c r="AV30" s="24"/>
      <c r="AW30" s="24"/>
      <c r="AX30" s="24">
        <v>2</v>
      </c>
      <c r="AY30" s="24">
        <v>2</v>
      </c>
      <c r="AZ30" s="24" t="str">
        <f t="shared" si="0"/>
        <v>ディ</v>
      </c>
      <c r="BA30" s="24" t="str">
        <f t="shared" si="1"/>
        <v/>
      </c>
      <c r="BB30" s="24" t="str">
        <f t="shared" si="2"/>
        <v/>
      </c>
      <c r="BC30" s="24"/>
      <c r="BD30" s="24" t="str">
        <f t="shared" si="3"/>
        <v>ディフェンダー&amp;br;このクリーチャーが死亡したとき、あなたが唱えたかあなたがコントロールしていて破壊された最後の呪文をあなたの手札に戻す。</v>
      </c>
      <c r="BE30" s="54" t="str">
        <f>IF(AK30="","",VLOOKUP(AK30,BH:BJ,3,FALSE))</f>
        <v>When this creature dies, the last spell you cast or that was Destroyed is returned to your hand.</v>
      </c>
      <c r="BF30" s="64" t="s">
        <v>0</v>
      </c>
      <c r="BG30">
        <v>29</v>
      </c>
      <c r="BH30" t="s">
        <v>259</v>
      </c>
      <c r="BI30" t="s">
        <v>40</v>
      </c>
      <c r="BJ30" t="s">
        <v>260</v>
      </c>
    </row>
    <row r="31" spans="1:62">
      <c r="A31" t="str">
        <f t="shared" si="4"/>
        <v/>
      </c>
      <c r="B31" t="s">
        <v>0</v>
      </c>
      <c r="Q31" s="29"/>
      <c r="R31" s="30"/>
      <c r="S31" s="30"/>
      <c r="T31" s="30"/>
      <c r="U31" s="30"/>
      <c r="V31" s="31"/>
      <c r="W31" s="32">
        <v>3</v>
      </c>
      <c r="X31" s="29"/>
      <c r="Y31" s="50"/>
      <c r="Z31" s="50"/>
      <c r="AA31" s="51"/>
      <c r="AE31" s="48">
        <v>30</v>
      </c>
      <c r="AF31" s="49" t="s">
        <v>28</v>
      </c>
      <c r="AG31" s="24" t="s">
        <v>31</v>
      </c>
      <c r="AH31" s="24"/>
      <c r="AI31" s="24">
        <v>13</v>
      </c>
      <c r="AJ31" s="24" t="s">
        <v>261</v>
      </c>
      <c r="AK31" s="24" t="s">
        <v>262</v>
      </c>
      <c r="AL31" s="24" t="s">
        <v>34</v>
      </c>
      <c r="AM31" s="24"/>
      <c r="AN31" s="24" t="s">
        <v>263</v>
      </c>
      <c r="AO31" s="24"/>
      <c r="AP31" s="24"/>
      <c r="AQ31" s="24" t="s">
        <v>89</v>
      </c>
      <c r="AR31" s="24" t="s">
        <v>203</v>
      </c>
      <c r="AS31" s="24"/>
      <c r="AT31" s="61">
        <v>42798</v>
      </c>
      <c r="AU31" s="24"/>
      <c r="AV31" s="24"/>
      <c r="AW31" s="24"/>
      <c r="AX31" s="24">
        <v>3</v>
      </c>
      <c r="AY31" s="24">
        <v>4</v>
      </c>
      <c r="AZ31" s="24" t="str">
        <f t="shared" si="0"/>
        <v>飛行</v>
      </c>
      <c r="BA31" s="24" t="str">
        <f t="shared" si="1"/>
        <v/>
      </c>
      <c r="BB31" s="24" t="str">
        <f t="shared" si="2"/>
        <v/>
      </c>
      <c r="BC31" s="24"/>
      <c r="BD31" s="24" t="str">
        <f t="shared" si="3"/>
        <v>飛行&amp;br;サイクリング2</v>
      </c>
      <c r="BE31" s="54" t="str">
        <f>IF(AK31="","",VLOOKUP(AK31,BH:BJ,3,FALSE))</f>
        <v>Cycling 2.</v>
      </c>
      <c r="BF31" s="64" t="s">
        <v>0</v>
      </c>
      <c r="BG31">
        <v>30</v>
      </c>
      <c r="BH31" t="s">
        <v>264</v>
      </c>
      <c r="BI31" t="s">
        <v>40</v>
      </c>
      <c r="BJ31" t="s">
        <v>265</v>
      </c>
    </row>
    <row r="32" spans="1:62">
      <c r="A32" t="str">
        <f t="shared" si="4"/>
        <v>*突風歩き/Gust Walker</v>
      </c>
      <c r="B32" t="s">
        <v>0</v>
      </c>
      <c r="C32" t="str">
        <f>"*"&amp;R32&amp;"/"&amp;T32</f>
        <v>*突風歩き/Gust Walker</v>
      </c>
      <c r="Q32" s="33" t="s">
        <v>9</v>
      </c>
      <c r="R32" s="34" t="str">
        <f>INDEX(AJ:AJ,W31+1)</f>
        <v>突風歩き</v>
      </c>
      <c r="S32" s="35" t="s">
        <v>10</v>
      </c>
      <c r="T32" s="34" t="str">
        <f>INDEX(AK:AK,W31+1)</f>
        <v>Gust Walker</v>
      </c>
      <c r="U32" s="35"/>
      <c r="V32" s="36"/>
      <c r="W32" s="37"/>
      <c r="X32" s="33"/>
      <c r="Y32" s="52"/>
      <c r="Z32" s="52"/>
      <c r="AA32" s="53"/>
      <c r="AE32" s="48">
        <v>31</v>
      </c>
      <c r="AF32" s="49" t="s">
        <v>28</v>
      </c>
      <c r="AG32" s="24" t="s">
        <v>31</v>
      </c>
      <c r="AH32" s="24"/>
      <c r="AI32" s="24">
        <v>10</v>
      </c>
      <c r="AJ32" s="24" t="s">
        <v>266</v>
      </c>
      <c r="AK32" s="24" t="s">
        <v>267</v>
      </c>
      <c r="AL32" s="24" t="s">
        <v>34</v>
      </c>
      <c r="AM32" s="24"/>
      <c r="AN32" s="24" t="s">
        <v>268</v>
      </c>
      <c r="AO32" s="24" t="s">
        <v>69</v>
      </c>
      <c r="AP32" s="24"/>
      <c r="AQ32" s="24" t="s">
        <v>248</v>
      </c>
      <c r="AR32" s="24"/>
      <c r="AS32" s="24"/>
      <c r="AT32" s="61">
        <v>42767</v>
      </c>
      <c r="AU32" s="24"/>
      <c r="AV32" s="24"/>
      <c r="AW32" s="24"/>
      <c r="AX32" s="24">
        <v>2</v>
      </c>
      <c r="AY32" s="24">
        <v>1</v>
      </c>
      <c r="AZ32" s="24" t="str">
        <f t="shared" si="0"/>
        <v>不朽</v>
      </c>
      <c r="BA32" s="24" t="str">
        <f t="shared" si="1"/>
        <v/>
      </c>
      <c r="BB32" s="24" t="str">
        <f t="shared" si="2"/>
        <v/>
      </c>
      <c r="BC32" s="24"/>
      <c r="BD32" s="24" t="str">
        <f t="shared" si="3"/>
        <v>不朽3</v>
      </c>
      <c r="BE32" s="54" t="str">
        <f>IF(AK32="","",VLOOKUP(AK32,BH:BJ,3,FALSE))</f>
        <v>Embalm 3.</v>
      </c>
      <c r="BF32" s="64" t="s">
        <v>0</v>
      </c>
      <c r="BG32">
        <v>31</v>
      </c>
      <c r="BH32" t="s">
        <v>269</v>
      </c>
      <c r="BI32" t="s">
        <v>40</v>
      </c>
      <c r="BJ32" t="s">
        <v>270</v>
      </c>
    </row>
    <row r="33" spans="1:62">
      <c r="A33" t="str">
        <f t="shared" si="4"/>
        <v>|LEFT:80|LEFT:100|LEFT:100|LEFT:100|LEFT:100|LEFT:100|c</v>
      </c>
      <c r="B33" t="s">
        <v>0</v>
      </c>
      <c r="C33" t="s">
        <v>81</v>
      </c>
      <c r="D33" s="26" t="str">
        <f>$Q$1</f>
        <v>LEFT:80</v>
      </c>
      <c r="E33" s="26" t="s">
        <v>81</v>
      </c>
      <c r="F33" s="26" t="str">
        <f t="shared" ref="F33:J33" si="9">$R$1</f>
        <v>LEFT:100</v>
      </c>
      <c r="G33" s="26" t="s">
        <v>81</v>
      </c>
      <c r="H33" s="26" t="str">
        <f t="shared" si="9"/>
        <v>LEFT:100</v>
      </c>
      <c r="I33" s="26" t="s">
        <v>81</v>
      </c>
      <c r="J33" s="26" t="str">
        <f t="shared" si="9"/>
        <v>LEFT:100</v>
      </c>
      <c r="K33" s="26" t="s">
        <v>81</v>
      </c>
      <c r="L33" s="26" t="str">
        <f>$R$1</f>
        <v>LEFT:100</v>
      </c>
      <c r="M33" s="26" t="s">
        <v>81</v>
      </c>
      <c r="N33" s="26" t="str">
        <f>$R$1</f>
        <v>LEFT:100</v>
      </c>
      <c r="O33" t="s">
        <v>81</v>
      </c>
      <c r="P33" t="s">
        <v>82</v>
      </c>
      <c r="Q33" s="38" t="s">
        <v>6</v>
      </c>
      <c r="R33" s="34" t="str">
        <f>INDEX(AF:AF,W31+1)</f>
        <v>白</v>
      </c>
      <c r="S33" s="39" t="s">
        <v>7</v>
      </c>
      <c r="T33" s="34" t="str">
        <f>INDEX(AG:AG,W31+1)</f>
        <v>コモン</v>
      </c>
      <c r="U33" s="39" t="s">
        <v>8</v>
      </c>
      <c r="V33" s="34">
        <f>INDEX(AI:AI,W31+1)</f>
        <v>4</v>
      </c>
      <c r="W33" s="40"/>
      <c r="X33" s="34" t="str">
        <f>INDEX(AQ:AQ,W31+1)</f>
        <v>督励2：あなたのターン終了時まで、このクリーチャーは+1/+1の修整を受けるとともに飛行を得る。</v>
      </c>
      <c r="Y33" s="52"/>
      <c r="Z33" s="52"/>
      <c r="AA33" s="53"/>
      <c r="AE33" s="48">
        <v>32</v>
      </c>
      <c r="AF33" s="49" t="s">
        <v>28</v>
      </c>
      <c r="AG33" s="24" t="s">
        <v>31</v>
      </c>
      <c r="AH33" s="24"/>
      <c r="AI33" s="24">
        <v>6</v>
      </c>
      <c r="AJ33" s="24" t="s">
        <v>271</v>
      </c>
      <c r="AK33" s="24" t="s">
        <v>208</v>
      </c>
      <c r="AL33" s="24" t="s">
        <v>131</v>
      </c>
      <c r="AM33" s="24"/>
      <c r="AN33" s="24"/>
      <c r="AO33" s="24"/>
      <c r="AP33" s="24"/>
      <c r="AQ33" s="24" t="s">
        <v>272</v>
      </c>
      <c r="AR33" s="24"/>
      <c r="AS33" s="24"/>
      <c r="AT33" s="61"/>
      <c r="AU33" s="24"/>
      <c r="AV33" s="24"/>
      <c r="AW33" s="24"/>
      <c r="AX33" s="24" t="s">
        <v>133</v>
      </c>
      <c r="AY33" s="24" t="s">
        <v>133</v>
      </c>
      <c r="AZ33" s="24" t="str">
        <f t="shared" si="0"/>
        <v>対戦</v>
      </c>
      <c r="BA33" s="24" t="str">
        <f t="shared" si="1"/>
        <v/>
      </c>
      <c r="BB33" s="24" t="str">
        <f t="shared" si="2"/>
        <v/>
      </c>
      <c r="BC33" s="24"/>
      <c r="BD33" s="24" t="str">
        <f t="shared" si="3"/>
        <v>対戦相手の手札の最初の呪文からすべてのマナを吸収する。</v>
      </c>
      <c r="BE33" s="54" t="str">
        <f>IF(AK33="","",VLOOKUP(AK33,BH:BJ,3,FALSE))</f>
        <v>The first spell in your opponent's hand is drained of all its mana.</v>
      </c>
      <c r="BF33" s="64" t="s">
        <v>0</v>
      </c>
      <c r="BG33">
        <v>32</v>
      </c>
      <c r="BH33" t="s">
        <v>273</v>
      </c>
      <c r="BI33" t="s">
        <v>40</v>
      </c>
      <c r="BJ33" t="s">
        <v>274</v>
      </c>
    </row>
    <row r="34" spans="1:62">
      <c r="A34" t="str">
        <f t="shared" si="4"/>
        <v>|色|白|レアリティ|コモン|マナコスト|4|</v>
      </c>
      <c r="B34" t="s">
        <v>0</v>
      </c>
      <c r="C34" t="s">
        <v>81</v>
      </c>
      <c r="D34" s="27" t="s">
        <v>6</v>
      </c>
      <c r="E34" t="s">
        <v>81</v>
      </c>
      <c r="F34" t="str">
        <f>IF(R33=0,"",R33)</f>
        <v>白</v>
      </c>
      <c r="G34" t="s">
        <v>81</v>
      </c>
      <c r="H34" s="27" t="s">
        <v>93</v>
      </c>
      <c r="I34" t="s">
        <v>81</v>
      </c>
      <c r="J34" t="str">
        <f>IF(T33=0,"",T33)</f>
        <v>コモン</v>
      </c>
      <c r="K34" t="s">
        <v>81</v>
      </c>
      <c r="L34" s="27" t="s">
        <v>94</v>
      </c>
      <c r="M34" t="s">
        <v>81</v>
      </c>
      <c r="N34">
        <f>IF(V33=0,"",V33)</f>
        <v>4</v>
      </c>
      <c r="O34" t="s">
        <v>81</v>
      </c>
      <c r="Q34" s="33" t="s">
        <v>11</v>
      </c>
      <c r="R34" s="34" t="str">
        <f>INDEX(AL:AL,W31+1)</f>
        <v>クリーチャー</v>
      </c>
      <c r="S34" s="39" t="s">
        <v>95</v>
      </c>
      <c r="T34" s="34" t="str">
        <f>INDEX(AN:AN,W31+1)</f>
        <v>人間</v>
      </c>
      <c r="U34" s="34" t="str">
        <f>INDEX(AO:AO,W31+1)</f>
        <v>ウィザード</v>
      </c>
      <c r="V34" s="34">
        <f>INDEX(AP:AP,W31+1)</f>
        <v>0</v>
      </c>
      <c r="W34" s="40"/>
      <c r="X34" s="34" t="str">
        <f>INDEX(AZ:AZ,W31+1)</f>
        <v>督励</v>
      </c>
      <c r="Y34" s="34" t="str">
        <f>INDEX(BA:BA,W31+1)</f>
        <v/>
      </c>
      <c r="Z34" s="34" t="str">
        <f>INDEX(BB:BB,W31+1)</f>
        <v/>
      </c>
      <c r="AA34" s="34">
        <f>INDEX(BC:BC,W31+1)</f>
        <v>0</v>
      </c>
      <c r="AE34" s="48">
        <v>33</v>
      </c>
      <c r="AF34" s="49" t="s">
        <v>28</v>
      </c>
      <c r="AG34" s="24" t="s">
        <v>31</v>
      </c>
      <c r="AH34" s="24"/>
      <c r="AI34" s="24">
        <v>12</v>
      </c>
      <c r="AJ34" s="24" t="s">
        <v>275</v>
      </c>
      <c r="AK34" s="24" t="s">
        <v>269</v>
      </c>
      <c r="AL34" s="24" t="s">
        <v>131</v>
      </c>
      <c r="AM34" s="24"/>
      <c r="AN34" s="24"/>
      <c r="AO34" s="24"/>
      <c r="AP34" s="24"/>
      <c r="AQ34" s="24" t="s">
        <v>276</v>
      </c>
      <c r="AR34" s="24" t="s">
        <v>122</v>
      </c>
      <c r="AS34" s="24"/>
      <c r="AT34" s="61"/>
      <c r="AU34" s="24"/>
      <c r="AV34" s="24"/>
      <c r="AW34" s="24"/>
      <c r="AX34" s="24" t="s">
        <v>133</v>
      </c>
      <c r="AY34" s="24" t="s">
        <v>133</v>
      </c>
      <c r="AZ34" s="24" t="str">
        <f t="shared" si="0"/>
        <v>対戦</v>
      </c>
      <c r="BA34" s="24" t="str">
        <f t="shared" si="1"/>
        <v/>
      </c>
      <c r="BB34" s="24" t="str">
        <f t="shared" si="2"/>
        <v/>
      </c>
      <c r="BC34" s="24"/>
      <c r="BD34" s="24" t="str">
        <f t="shared" si="3"/>
        <v>対戦相手のライブラリーの最初のカード2枚を追放する。&amp;br;サイクリング1</v>
      </c>
      <c r="BE34" s="54" t="str">
        <f>IF(AK34="","",VLOOKUP(AK34,BH:BJ,3,FALSE))</f>
        <v>The first 2 cards in your opponent's library are exiled.&amp;br;Cycling 1.</v>
      </c>
      <c r="BF34" s="64" t="s">
        <v>0</v>
      </c>
      <c r="BG34">
        <v>33</v>
      </c>
      <c r="BH34" t="s">
        <v>277</v>
      </c>
      <c r="BI34" t="s">
        <v>40</v>
      </c>
      <c r="BJ34" t="s">
        <v>278</v>
      </c>
    </row>
    <row r="35" spans="1:62">
      <c r="A35" t="str">
        <f t="shared" si="4"/>
        <v>|種別|クリーチャー|サブタイプ|人間|ウィザード||</v>
      </c>
      <c r="B35" t="s">
        <v>0</v>
      </c>
      <c r="C35" t="s">
        <v>81</v>
      </c>
      <c r="D35" s="27" t="s">
        <v>11</v>
      </c>
      <c r="E35" t="s">
        <v>81</v>
      </c>
      <c r="F35" t="str">
        <f>IF(R34=0,"",R34)</f>
        <v>クリーチャー</v>
      </c>
      <c r="G35" t="s">
        <v>81</v>
      </c>
      <c r="H35" s="27" t="s">
        <v>103</v>
      </c>
      <c r="I35" t="s">
        <v>81</v>
      </c>
      <c r="J35" t="str">
        <f>IF(T34=0,"",T34)</f>
        <v>人間</v>
      </c>
      <c r="K35" t="s">
        <v>81</v>
      </c>
      <c r="L35" t="str">
        <f>IF(U34=0,"",U34)</f>
        <v>ウィザード</v>
      </c>
      <c r="M35" t="s">
        <v>81</v>
      </c>
      <c r="N35" t="str">
        <f>IF(V34=0,"",V34)</f>
        <v/>
      </c>
      <c r="O35" t="s">
        <v>81</v>
      </c>
      <c r="Q35" s="33" t="s">
        <v>104</v>
      </c>
      <c r="R35" s="34" t="str">
        <f>INDEX(BD:BD,W31+1)</f>
        <v>督励2：あなたのターン終了時まで、このクリーチャーは+1/+1の修整を受けるとともに飛行を得る。</v>
      </c>
      <c r="S35" s="35"/>
      <c r="T35" s="35"/>
      <c r="U35" s="35"/>
      <c r="V35" s="36"/>
      <c r="W35" s="40"/>
      <c r="X35" s="32"/>
      <c r="Y35" s="32"/>
      <c r="Z35" s="32"/>
      <c r="AA35" s="54"/>
      <c r="AE35" s="48">
        <v>34</v>
      </c>
      <c r="AF35" s="49" t="s">
        <v>28</v>
      </c>
      <c r="AG35" s="24" t="s">
        <v>31</v>
      </c>
      <c r="AH35" s="24"/>
      <c r="AI35" s="24">
        <v>6</v>
      </c>
      <c r="AJ35" s="24" t="s">
        <v>279</v>
      </c>
      <c r="AK35" s="24" t="s">
        <v>280</v>
      </c>
      <c r="AL35" s="24" t="s">
        <v>131</v>
      </c>
      <c r="AM35" s="24"/>
      <c r="AN35" s="24"/>
      <c r="AO35" s="24"/>
      <c r="AP35" s="24"/>
      <c r="AQ35" s="24" t="s">
        <v>281</v>
      </c>
      <c r="AR35" s="24"/>
      <c r="AS35" s="24"/>
      <c r="AT35" s="61"/>
      <c r="AU35" s="24"/>
      <c r="AV35" s="24"/>
      <c r="AW35" s="24"/>
      <c r="AX35" s="24" t="s">
        <v>133</v>
      </c>
      <c r="AY35" s="24" t="s">
        <v>133</v>
      </c>
      <c r="AZ35" s="24" t="str">
        <f t="shared" si="0"/>
        <v>対戦</v>
      </c>
      <c r="BA35" s="24" t="str">
        <f t="shared" si="1"/>
        <v/>
      </c>
      <c r="BB35" s="24" t="str">
        <f t="shared" si="2"/>
        <v/>
      </c>
      <c r="BC35" s="24"/>
      <c r="BD35" s="24" t="str">
        <f t="shared" si="3"/>
        <v>対戦相手の手札の最初のクリーチャーからすべてのマナを吸収する。</v>
      </c>
      <c r="BE35" s="54" t="str">
        <f>IF(AK35="","",VLOOKUP(AK35,BH:BJ,3,FALSE))</f>
        <v>The first creature in your opponent's hand is drained of all its mana.</v>
      </c>
      <c r="BF35" s="64" t="s">
        <v>0</v>
      </c>
      <c r="BG35">
        <v>34</v>
      </c>
      <c r="BH35" t="s">
        <v>282</v>
      </c>
      <c r="BI35" t="s">
        <v>40</v>
      </c>
      <c r="BJ35" t="s">
        <v>283</v>
      </c>
    </row>
    <row r="36" spans="1:62">
      <c r="A36" t="str">
        <f t="shared" si="4"/>
        <v>|テキスト|&gt;|&gt;|&gt;|&gt;|督励2：あなたのターン終了時まで、このクリーチャーは+1/+1の修整を受けるとともに飛行を得る。|</v>
      </c>
      <c r="B36" t="s">
        <v>0</v>
      </c>
      <c r="C36" t="s">
        <v>81</v>
      </c>
      <c r="D36" s="27" t="s">
        <v>104</v>
      </c>
      <c r="E36" t="s">
        <v>81</v>
      </c>
      <c r="F36" s="27" t="s">
        <v>113</v>
      </c>
      <c r="G36" t="s">
        <v>81</v>
      </c>
      <c r="H36" s="27" t="s">
        <v>113</v>
      </c>
      <c r="I36" t="s">
        <v>81</v>
      </c>
      <c r="J36" s="27" t="s">
        <v>113</v>
      </c>
      <c r="K36" t="s">
        <v>81</v>
      </c>
      <c r="L36" s="27" t="s">
        <v>113</v>
      </c>
      <c r="M36" t="s">
        <v>81</v>
      </c>
      <c r="N36" t="str">
        <f>IF(R35=0,"",R35)</f>
        <v>督励2：あなたのターン終了時まで、このクリーチャーは+1/+1の修整を受けるとともに飛行を得る。</v>
      </c>
      <c r="O36" t="s">
        <v>81</v>
      </c>
      <c r="Q36" s="38" t="s">
        <v>27</v>
      </c>
      <c r="R36" s="34" t="str">
        <f>INDEX(BE:BE,W31+1)</f>
        <v>Exert 2:This creature gains +1/+1 and Flying until the end of your turn.</v>
      </c>
      <c r="S36" s="33" t="s">
        <v>114</v>
      </c>
      <c r="T36" s="34" t="str">
        <f>IF(X36="","",X36&amp;IF(Y36="",""," "&amp;Y36)&amp;IF(Z36="",""," "&amp;Z36)&amp;IF(AA36="",""," "&amp;AA36))</f>
        <v/>
      </c>
      <c r="U36" s="35"/>
      <c r="V36" s="36"/>
      <c r="W36" s="40" t="s">
        <v>114</v>
      </c>
      <c r="X36" s="33" t="str">
        <f t="shared" ref="X36:AA36" si="10">IF(ISERROR(IF(LEN(X35)&gt;1,X35,VLOOKUP(X34,$AC:$AD,2,FALSE))),"",IF(LEN(X35)&gt;1,X35,VLOOKUP(X34,$AC:$AD,2,FALSE)))</f>
        <v/>
      </c>
      <c r="Y36" s="33" t="str">
        <f t="shared" si="10"/>
        <v/>
      </c>
      <c r="Z36" s="33" t="str">
        <f t="shared" si="10"/>
        <v/>
      </c>
      <c r="AA36" s="33" t="str">
        <f t="shared" si="10"/>
        <v> </v>
      </c>
      <c r="AE36" s="48">
        <v>35</v>
      </c>
      <c r="AF36" s="49" t="s">
        <v>28</v>
      </c>
      <c r="AG36" s="24" t="s">
        <v>31</v>
      </c>
      <c r="AH36" s="24"/>
      <c r="AI36" s="24">
        <v>4</v>
      </c>
      <c r="AJ36" s="24" t="s">
        <v>284</v>
      </c>
      <c r="AK36" s="24" t="s">
        <v>285</v>
      </c>
      <c r="AL36" s="24" t="s">
        <v>131</v>
      </c>
      <c r="AM36" s="24"/>
      <c r="AN36" s="24"/>
      <c r="AO36" s="24"/>
      <c r="AP36" s="24"/>
      <c r="AQ36" s="24" t="s">
        <v>286</v>
      </c>
      <c r="AR36" s="24" t="s">
        <v>122</v>
      </c>
      <c r="AS36" s="24"/>
      <c r="AT36" s="61"/>
      <c r="AU36" s="24"/>
      <c r="AV36" s="24"/>
      <c r="AW36" s="24"/>
      <c r="AX36" s="24" t="s">
        <v>133</v>
      </c>
      <c r="AY36" s="24" t="s">
        <v>133</v>
      </c>
      <c r="AZ36" s="24" t="str">
        <f t="shared" si="0"/>
        <v>あな</v>
      </c>
      <c r="BA36" s="24" t="str">
        <f t="shared" si="1"/>
        <v/>
      </c>
      <c r="BB36" s="24" t="str">
        <f t="shared" si="2"/>
        <v/>
      </c>
      <c r="BC36" s="24"/>
      <c r="BD36" s="24" t="str">
        <f t="shared" si="3"/>
        <v>あなたの次のターン開始時まで、戦場に出ている各クリーチャーのパワーは0になる。&amp;br;サイクリング1</v>
      </c>
      <c r="BE36" s="54" t="str">
        <f>IF(AK36="","",VLOOKUP(AK36,BH:BJ,3,FALSE))</f>
        <v>Each creature on the battlefield has its Power reduced to 0 until the beginning of your next turn.&amp;br;Cycling 1.</v>
      </c>
      <c r="BF36" s="64" t="s">
        <v>0</v>
      </c>
      <c r="BG36">
        <v>35</v>
      </c>
      <c r="BH36" t="s">
        <v>287</v>
      </c>
      <c r="BI36" t="s">
        <v>40</v>
      </c>
      <c r="BJ36" t="s">
        <v>288</v>
      </c>
    </row>
    <row r="37" spans="1:62">
      <c r="A37" t="str">
        <f t="shared" si="4"/>
        <v>|英テキスト|&gt;|&gt;|&gt;|&gt;|Exert 2:This creature gains +1/+1 and Flying until the end of your turn.|</v>
      </c>
      <c r="B37" t="s">
        <v>0</v>
      </c>
      <c r="C37" t="s">
        <v>81</v>
      </c>
      <c r="D37" s="27" t="s">
        <v>125</v>
      </c>
      <c r="E37" t="s">
        <v>81</v>
      </c>
      <c r="F37" s="27" t="s">
        <v>113</v>
      </c>
      <c r="G37" t="s">
        <v>81</v>
      </c>
      <c r="H37" s="27" t="s">
        <v>113</v>
      </c>
      <c r="I37" t="s">
        <v>81</v>
      </c>
      <c r="J37" s="27" t="s">
        <v>113</v>
      </c>
      <c r="K37" t="s">
        <v>81</v>
      </c>
      <c r="L37" s="27" t="s">
        <v>113</v>
      </c>
      <c r="M37" t="s">
        <v>81</v>
      </c>
      <c r="N37" t="str">
        <f>IF(T36="","",T36&amp;"&amp;br;")&amp;IF(R36=0,"",R36)</f>
        <v>Exert 2:This creature gains +1/+1 and Flying until the end of your turn.</v>
      </c>
      <c r="O37" t="s">
        <v>81</v>
      </c>
      <c r="Q37" s="33" t="s">
        <v>18</v>
      </c>
      <c r="R37" s="34" t="str">
        <f>IF(INDEX(AX:AX,W31+1)="",0,INDEX(AX:AX,W31+1)&amp;"/"&amp;INDEX(AY:AY,W31+1))</f>
        <v>2/2</v>
      </c>
      <c r="S37" s="35"/>
      <c r="T37" s="35"/>
      <c r="U37" s="35"/>
      <c r="V37" s="36"/>
      <c r="W37" s="40"/>
      <c r="X37" s="33"/>
      <c r="Y37" s="52"/>
      <c r="Z37" s="52"/>
      <c r="AA37" s="53"/>
      <c r="AE37" s="48">
        <v>36</v>
      </c>
      <c r="AF37" s="49" t="s">
        <v>28</v>
      </c>
      <c r="AG37" s="24" t="s">
        <v>31</v>
      </c>
      <c r="AH37" s="24"/>
      <c r="AI37" s="24">
        <v>4</v>
      </c>
      <c r="AJ37" s="24" t="s">
        <v>289</v>
      </c>
      <c r="AK37" s="24" t="s">
        <v>290</v>
      </c>
      <c r="AL37" s="24" t="s">
        <v>131</v>
      </c>
      <c r="AM37" s="24"/>
      <c r="AN37" s="24"/>
      <c r="AO37" s="24"/>
      <c r="AP37" s="24"/>
      <c r="AQ37" s="24" t="s">
        <v>291</v>
      </c>
      <c r="AR37" s="24" t="s">
        <v>122</v>
      </c>
      <c r="AS37" s="24"/>
      <c r="AT37" s="61"/>
      <c r="AU37" s="24"/>
      <c r="AV37" s="24"/>
      <c r="AW37" s="24"/>
      <c r="AX37" s="24" t="s">
        <v>133</v>
      </c>
      <c r="AY37" s="24" t="s">
        <v>133</v>
      </c>
      <c r="AZ37" s="24" t="str">
        <f t="shared" si="0"/>
        <v>あな</v>
      </c>
      <c r="BA37" s="24" t="str">
        <f t="shared" si="1"/>
        <v/>
      </c>
      <c r="BB37" s="24" t="str">
        <f t="shared" si="2"/>
        <v/>
      </c>
      <c r="BC37" s="24"/>
      <c r="BD37" s="24" t="str">
        <f t="shared" si="3"/>
        <v>あなたはカードを2枚引く。&amp;br;サイクリング1</v>
      </c>
      <c r="BE37" s="54" t="str">
        <f>IF(AK37="","",VLOOKUP(AK37,BH:BJ,3,FALSE))</f>
        <v>You draw 2 cards.&amp;br;Cycling 1.</v>
      </c>
      <c r="BF37" s="64" t="s">
        <v>0</v>
      </c>
      <c r="BG37">
        <v>36</v>
      </c>
      <c r="BH37" t="s">
        <v>292</v>
      </c>
      <c r="BI37" t="s">
        <v>40</v>
      </c>
      <c r="BJ37" t="s">
        <v>293</v>
      </c>
    </row>
    <row r="38" spans="1:62">
      <c r="A38" t="str">
        <f t="shared" si="4"/>
        <v>|PT|&gt;|2/2|シールド数|&gt;||</v>
      </c>
      <c r="B38" t="s">
        <v>0</v>
      </c>
      <c r="C38" t="s">
        <v>81</v>
      </c>
      <c r="D38" t="s">
        <v>18</v>
      </c>
      <c r="E38" t="s">
        <v>81</v>
      </c>
      <c r="F38" t="s">
        <v>113</v>
      </c>
      <c r="G38" t="s">
        <v>81</v>
      </c>
      <c r="H38" t="str">
        <f>IF(R37=0,"",R37)</f>
        <v>2/2</v>
      </c>
      <c r="I38" t="s">
        <v>81</v>
      </c>
      <c r="J38" t="s">
        <v>136</v>
      </c>
      <c r="K38" t="s">
        <v>81</v>
      </c>
      <c r="L38" t="s">
        <v>113</v>
      </c>
      <c r="M38" t="s">
        <v>81</v>
      </c>
      <c r="N38" t="str">
        <f>IF(R38=0,"",R38)</f>
        <v/>
      </c>
      <c r="O38" t="s">
        <v>81</v>
      </c>
      <c r="Q38" s="41" t="s">
        <v>19</v>
      </c>
      <c r="R38" s="34">
        <f>INDEX(AW:AW,W31+1)</f>
        <v>0</v>
      </c>
      <c r="S38" s="42"/>
      <c r="T38" s="42"/>
      <c r="U38" s="42"/>
      <c r="V38" s="43"/>
      <c r="W38" s="44"/>
      <c r="X38" s="45"/>
      <c r="Y38" s="55"/>
      <c r="Z38" s="55"/>
      <c r="AA38" s="56"/>
      <c r="AE38" s="48">
        <v>37</v>
      </c>
      <c r="AF38" s="49" t="s">
        <v>28</v>
      </c>
      <c r="AG38" s="24" t="s">
        <v>31</v>
      </c>
      <c r="AH38" s="24"/>
      <c r="AI38" s="24">
        <v>4</v>
      </c>
      <c r="AJ38" s="24" t="s">
        <v>294</v>
      </c>
      <c r="AK38" s="24" t="s">
        <v>295</v>
      </c>
      <c r="AL38" s="24" t="s">
        <v>131</v>
      </c>
      <c r="AM38" s="24"/>
      <c r="AN38" s="24"/>
      <c r="AO38" s="24"/>
      <c r="AP38" s="24"/>
      <c r="AQ38" s="24" t="s">
        <v>296</v>
      </c>
      <c r="AR38" s="24"/>
      <c r="AS38" s="24"/>
      <c r="AT38" s="61"/>
      <c r="AU38" s="24"/>
      <c r="AV38" s="24"/>
      <c r="AW38" s="24"/>
      <c r="AX38" s="24" t="s">
        <v>133</v>
      </c>
      <c r="AY38" s="24" t="s">
        <v>133</v>
      </c>
      <c r="AZ38" s="24" t="str">
        <f t="shared" si="0"/>
        <v>対戦</v>
      </c>
      <c r="BA38" s="24" t="str">
        <f t="shared" si="1"/>
        <v/>
      </c>
      <c r="BB38" s="24" t="str">
        <f t="shared" si="2"/>
        <v/>
      </c>
      <c r="BC38" s="24"/>
      <c r="BD38" s="24" t="str">
        <f t="shared" si="3"/>
        <v>対戦相手の手札が5枚以下の場合、対戦相手のコントロールするクリーチャー2対を対象とし、それをプレイヤーの手札に戻し、その後、各プレイヤーのライブラリーの一番上から2枚のカードを破壊する。</v>
      </c>
      <c r="BE38" s="54" t="str">
        <f>IF(AK38="","",VLOOKUP(AK38,BH:BJ,3,FALSE))</f>
        <v>If your opponent has 5 or less cards in hand, target creature your opponent controls is Returned to their hand, then the top 2 cards in each player's library are Destroyed.</v>
      </c>
      <c r="BF38" s="64" t="s">
        <v>0</v>
      </c>
      <c r="BG38">
        <v>37</v>
      </c>
      <c r="BH38" t="s">
        <v>297</v>
      </c>
      <c r="BI38" t="s">
        <v>40</v>
      </c>
      <c r="BJ38" t="s">
        <v>298</v>
      </c>
    </row>
    <row r="39" spans="1:62">
      <c r="A39" t="str">
        <f t="shared" si="4"/>
        <v>&amp;br;&amp;br;</v>
      </c>
      <c r="B39" t="s">
        <v>0</v>
      </c>
      <c r="C39" t="s">
        <v>145</v>
      </c>
      <c r="R39"/>
      <c r="S39"/>
      <c r="T39"/>
      <c r="U39"/>
      <c r="V39"/>
      <c r="AE39" s="48">
        <v>38</v>
      </c>
      <c r="AF39" s="49" t="s">
        <v>28</v>
      </c>
      <c r="AG39" s="24" t="s">
        <v>31</v>
      </c>
      <c r="AH39" s="24"/>
      <c r="AI39" s="24">
        <v>8</v>
      </c>
      <c r="AJ39" s="24" t="s">
        <v>299</v>
      </c>
      <c r="AK39" s="24" t="s">
        <v>223</v>
      </c>
      <c r="AL39" s="24" t="s">
        <v>159</v>
      </c>
      <c r="AM39" s="24"/>
      <c r="AN39" s="24"/>
      <c r="AO39" s="24"/>
      <c r="AP39" s="24"/>
      <c r="AQ39" s="24" t="s">
        <v>300</v>
      </c>
      <c r="AR39" s="24" t="s">
        <v>301</v>
      </c>
      <c r="AS39" s="24"/>
      <c r="AT39" s="61"/>
      <c r="AU39" s="24"/>
      <c r="AV39" s="24"/>
      <c r="AW39" s="24">
        <v>3</v>
      </c>
      <c r="AX39" s="24" t="s">
        <v>133</v>
      </c>
      <c r="AY39" s="24" t="s">
        <v>133</v>
      </c>
      <c r="AZ39" s="24" t="str">
        <f t="shared" si="0"/>
        <v>この</v>
      </c>
      <c r="BA39" s="24" t="str">
        <f t="shared" si="1"/>
        <v/>
      </c>
      <c r="BB39" s="24" t="str">
        <f t="shared" si="2"/>
        <v/>
      </c>
      <c r="BC39" s="24"/>
      <c r="BD39" s="24" t="str">
        <f t="shared" si="3"/>
        <v>このサポートがボードに出たとき、あなたはカードを1枚引く。&amp;br;このサポートがボード上にある間、あなたがコントロールする最初のクリーチャーは+2/+2の修整を受けるとともに飛行を得る。</v>
      </c>
      <c r="BE39" s="54" t="str">
        <f>IF(AK39="","",VLOOKUP(AK39,BH:BJ,3,FALSE))</f>
        <v>When this support enters the board, you draw 1 card.&amp;br;While this support is on the board, the first creature you control gets +2/+2 and Flying.</v>
      </c>
      <c r="BF39" s="64" t="s">
        <v>0</v>
      </c>
      <c r="BG39">
        <v>38</v>
      </c>
      <c r="BH39" t="s">
        <v>169</v>
      </c>
      <c r="BI39" t="s">
        <v>40</v>
      </c>
      <c r="BJ39" t="s">
        <v>302</v>
      </c>
    </row>
    <row r="40" spans="1:62">
      <c r="A40" t="str">
        <f t="shared" si="4"/>
        <v>#back(text=戻る,left)</v>
      </c>
      <c r="B40" t="s">
        <v>0</v>
      </c>
      <c r="C40" t="s">
        <v>153</v>
      </c>
      <c r="R40"/>
      <c r="S40"/>
      <c r="T40"/>
      <c r="U40"/>
      <c r="V40"/>
      <c r="AE40" s="48">
        <v>39</v>
      </c>
      <c r="AF40" s="49" t="s">
        <v>28</v>
      </c>
      <c r="AG40" s="24" t="s">
        <v>54</v>
      </c>
      <c r="AH40" s="24"/>
      <c r="AI40" s="24">
        <v>5</v>
      </c>
      <c r="AJ40" s="24" t="s">
        <v>303</v>
      </c>
      <c r="AK40" s="24" t="s">
        <v>304</v>
      </c>
      <c r="AL40" s="24" t="s">
        <v>34</v>
      </c>
      <c r="AM40" s="24"/>
      <c r="AN40" s="24" t="s">
        <v>305</v>
      </c>
      <c r="AO40" s="24" t="s">
        <v>69</v>
      </c>
      <c r="AP40" s="24"/>
      <c r="AQ40" s="24" t="s">
        <v>306</v>
      </c>
      <c r="AR40" s="24" t="s">
        <v>38</v>
      </c>
      <c r="AS40" s="24"/>
      <c r="AT40" s="61">
        <v>42798</v>
      </c>
      <c r="AU40" s="24"/>
      <c r="AV40" s="24"/>
      <c r="AW40" s="24"/>
      <c r="AX40" s="24">
        <v>3</v>
      </c>
      <c r="AY40" s="24">
        <v>4</v>
      </c>
      <c r="AZ40" s="24" t="str">
        <f t="shared" si="0"/>
        <v>この</v>
      </c>
      <c r="BA40" s="24" t="str">
        <f t="shared" si="1"/>
        <v/>
      </c>
      <c r="BB40" s="24" t="str">
        <f t="shared" si="2"/>
        <v/>
      </c>
      <c r="BC40" s="24"/>
      <c r="BD40" s="24" t="str">
        <f t="shared" si="3"/>
        <v>このクリーチャーが呪文の対象になったとき、このクリーチャーを破壊する。&amp;br;不朽2</v>
      </c>
      <c r="BE40" s="54" t="str">
        <f>IF(AK40="","",VLOOKUP(AK40,BH:BJ,3,FALSE))</f>
        <v>When this creature becomes the target of a spell, this creature is Destroyed.&amp;br;Embalm 2.</v>
      </c>
      <c r="BF40" s="64" t="s">
        <v>0</v>
      </c>
      <c r="BG40">
        <v>39</v>
      </c>
      <c r="BH40" t="s">
        <v>307</v>
      </c>
      <c r="BI40" t="s">
        <v>40</v>
      </c>
      <c r="BJ40" t="s">
        <v>308</v>
      </c>
    </row>
    <row r="41" spans="1:62">
      <c r="A41" t="str">
        <f t="shared" si="4"/>
        <v>&amp;br;</v>
      </c>
      <c r="B41" t="s">
        <v>0</v>
      </c>
      <c r="C41" t="s">
        <v>164</v>
      </c>
      <c r="R41"/>
      <c r="S41"/>
      <c r="T41"/>
      <c r="U41"/>
      <c r="V41"/>
      <c r="AE41" s="48">
        <v>40</v>
      </c>
      <c r="AF41" s="49" t="s">
        <v>28</v>
      </c>
      <c r="AG41" s="24" t="s">
        <v>54</v>
      </c>
      <c r="AH41" s="24"/>
      <c r="AI41" s="24">
        <v>6</v>
      </c>
      <c r="AJ41" s="24" t="s">
        <v>309</v>
      </c>
      <c r="AK41" s="24" t="s">
        <v>310</v>
      </c>
      <c r="AL41" s="24" t="s">
        <v>34</v>
      </c>
      <c r="AM41" s="24"/>
      <c r="AN41" s="24" t="s">
        <v>35</v>
      </c>
      <c r="AO41" s="24" t="s">
        <v>36</v>
      </c>
      <c r="AP41" s="24"/>
      <c r="AQ41" s="24" t="s">
        <v>311</v>
      </c>
      <c r="AR41" s="24" t="s">
        <v>312</v>
      </c>
      <c r="AS41" s="24" t="s">
        <v>313</v>
      </c>
      <c r="AT41" s="61">
        <v>42770</v>
      </c>
      <c r="AU41" s="24"/>
      <c r="AV41" s="24"/>
      <c r="AW41" s="24"/>
      <c r="AX41" s="24">
        <v>2</v>
      </c>
      <c r="AY41" s="24">
        <v>4</v>
      </c>
      <c r="AZ41" s="24" t="str">
        <f t="shared" si="0"/>
        <v>この</v>
      </c>
      <c r="BA41" s="24" t="str">
        <f t="shared" si="1"/>
        <v/>
      </c>
      <c r="BB41" s="24" t="str">
        <f t="shared" si="2"/>
        <v/>
      </c>
      <c r="BC41" s="24"/>
      <c r="BD41" s="24" t="str">
        <f t="shared" si="3"/>
        <v>このクリーチャーが戦場に出たとき、あなたがコントロールする各クリーチャーは無効化を失う。&amp;br;サイクリング3&amp;br;あなたがこのカードをサイクリングしたとき、あなたがコントロールする各クリーチャーは無効化を失う。</v>
      </c>
      <c r="BE41" s="54" t="str">
        <f>IF(AK41="","",VLOOKUP(AK41,BH:BJ,3,FALSE))</f>
        <v>When this creature enters the battlefield, each creature you control loses disabled.&amp;br;Cycling 3.&amp;br;When you cycle this card, each creature you control loses disabled.</v>
      </c>
      <c r="BF41" s="64" t="s">
        <v>0</v>
      </c>
      <c r="BG41">
        <v>40</v>
      </c>
      <c r="BH41" t="s">
        <v>130</v>
      </c>
      <c r="BI41" t="s">
        <v>40</v>
      </c>
      <c r="BJ41" t="s">
        <v>314</v>
      </c>
    </row>
    <row r="42" spans="1:62">
      <c r="A42" t="str">
        <f t="shared" si="4"/>
        <v>#comment(above,nsize=[15],size=[30],num=[10])</v>
      </c>
      <c r="B42" t="s">
        <v>0</v>
      </c>
      <c r="C42" t="s">
        <v>173</v>
      </c>
      <c r="R42"/>
      <c r="S42"/>
      <c r="T42"/>
      <c r="U42"/>
      <c r="V42"/>
      <c r="AE42" s="48">
        <v>41</v>
      </c>
      <c r="AF42" s="49" t="s">
        <v>28</v>
      </c>
      <c r="AG42" s="24" t="s">
        <v>54</v>
      </c>
      <c r="AH42" s="24"/>
      <c r="AI42" s="24">
        <v>11</v>
      </c>
      <c r="AJ42" s="24" t="s">
        <v>315</v>
      </c>
      <c r="AK42" s="24" t="s">
        <v>316</v>
      </c>
      <c r="AL42" s="24" t="s">
        <v>34</v>
      </c>
      <c r="AM42" s="24"/>
      <c r="AN42" s="24" t="s">
        <v>88</v>
      </c>
      <c r="AO42" s="24" t="s">
        <v>61</v>
      </c>
      <c r="AP42" s="24"/>
      <c r="AQ42" s="24" t="s">
        <v>89</v>
      </c>
      <c r="AR42" s="24" t="s">
        <v>317</v>
      </c>
      <c r="AS42" s="24"/>
      <c r="AT42" s="61">
        <v>42829</v>
      </c>
      <c r="AU42" s="24"/>
      <c r="AV42" s="24"/>
      <c r="AW42" s="24"/>
      <c r="AX42" s="24">
        <v>4</v>
      </c>
      <c r="AY42" s="24">
        <v>4</v>
      </c>
      <c r="AZ42" s="24" t="str">
        <f t="shared" si="0"/>
        <v>飛行</v>
      </c>
      <c r="BA42" s="24" t="str">
        <f t="shared" si="1"/>
        <v/>
      </c>
      <c r="BB42" s="24" t="str">
        <f t="shared" si="2"/>
        <v/>
      </c>
      <c r="BC42" s="24"/>
      <c r="BD42" s="24" t="str">
        <f t="shared" si="3"/>
        <v>飛行&amp;br;あなたがカードをサイクリングしたとき、あなたのターン終了時まで、あなたがコントロールする各クリーチャーは飛行を得る。</v>
      </c>
      <c r="BE42" s="54" t="str">
        <f>IF(AK42="","",VLOOKUP(AK42,BH:BJ,3,FALSE))</f>
        <v>When you cycle a card, each creature you control gains Flying until the end of your turn.</v>
      </c>
      <c r="BF42" s="64" t="s">
        <v>0</v>
      </c>
      <c r="BG42">
        <v>41</v>
      </c>
      <c r="BH42" t="s">
        <v>318</v>
      </c>
      <c r="BI42" t="s">
        <v>40</v>
      </c>
      <c r="BJ42" t="s">
        <v>319</v>
      </c>
    </row>
    <row r="43" spans="1:62">
      <c r="A43" t="str">
        <f t="shared" si="4"/>
        <v>&amp;br;&amp;br;</v>
      </c>
      <c r="B43" t="s">
        <v>0</v>
      </c>
      <c r="C43" t="s">
        <v>145</v>
      </c>
      <c r="R43"/>
      <c r="S43"/>
      <c r="T43"/>
      <c r="U43"/>
      <c r="V43"/>
      <c r="AE43" s="48">
        <v>42</v>
      </c>
      <c r="AF43" s="49" t="s">
        <v>28</v>
      </c>
      <c r="AG43" s="24" t="s">
        <v>54</v>
      </c>
      <c r="AH43" s="24"/>
      <c r="AI43" s="24">
        <v>7</v>
      </c>
      <c r="AJ43" s="24" t="s">
        <v>320</v>
      </c>
      <c r="AK43" s="24" t="s">
        <v>253</v>
      </c>
      <c r="AL43" s="24" t="s">
        <v>131</v>
      </c>
      <c r="AM43" s="24"/>
      <c r="AN43" s="24"/>
      <c r="AO43" s="24"/>
      <c r="AP43" s="24"/>
      <c r="AQ43" s="24" t="s">
        <v>321</v>
      </c>
      <c r="AR43" s="24" t="s">
        <v>122</v>
      </c>
      <c r="AS43" s="24"/>
      <c r="AT43" s="61"/>
      <c r="AU43" s="24"/>
      <c r="AV43" s="24"/>
      <c r="AW43" s="24"/>
      <c r="AX43" s="24" t="s">
        <v>133</v>
      </c>
      <c r="AY43" s="24" t="s">
        <v>133</v>
      </c>
      <c r="AZ43" s="24" t="str">
        <f t="shared" si="0"/>
        <v>対戦</v>
      </c>
      <c r="BA43" s="24" t="str">
        <f t="shared" si="1"/>
        <v/>
      </c>
      <c r="BB43" s="24" t="str">
        <f t="shared" si="2"/>
        <v/>
      </c>
      <c r="BC43" s="24"/>
      <c r="BD43" s="24" t="str">
        <f t="shared" si="3"/>
        <v>対戦相手の手札の最初のカードからすべてのマナを吸収する。&amp;br;サイクリング1</v>
      </c>
      <c r="BE43" s="54" t="str">
        <f>IF(AK43="","",VLOOKUP(AK43,BH:BJ,3,FALSE))</f>
        <v>The first card in your opponent's hand is drained of all it's mana.&amp;br;Cycling 1.</v>
      </c>
      <c r="BF43" s="64" t="s">
        <v>0</v>
      </c>
      <c r="BG43">
        <v>42</v>
      </c>
      <c r="BH43" t="s">
        <v>322</v>
      </c>
      <c r="BI43" t="s">
        <v>40</v>
      </c>
      <c r="BJ43" t="s">
        <v>323</v>
      </c>
    </row>
    <row r="44" spans="1:62">
      <c r="A44" t="str">
        <f t="shared" si="4"/>
        <v/>
      </c>
      <c r="B44" t="s">
        <v>0</v>
      </c>
      <c r="Q44" s="29"/>
      <c r="R44" s="30"/>
      <c r="S44" s="30"/>
      <c r="T44" s="30"/>
      <c r="U44" s="30"/>
      <c r="V44" s="31"/>
      <c r="W44" s="32">
        <v>4</v>
      </c>
      <c r="X44" s="29"/>
      <c r="Y44" s="50"/>
      <c r="Z44" s="50"/>
      <c r="AA44" s="51"/>
      <c r="AE44" s="48">
        <v>43</v>
      </c>
      <c r="AF44" s="49" t="s">
        <v>28</v>
      </c>
      <c r="AG44" s="24" t="s">
        <v>55</v>
      </c>
      <c r="AH44" s="24"/>
      <c r="AI44" s="24">
        <v>15</v>
      </c>
      <c r="AJ44" s="24" t="s">
        <v>324</v>
      </c>
      <c r="AK44" s="24" t="s">
        <v>325</v>
      </c>
      <c r="AL44" s="24" t="s">
        <v>34</v>
      </c>
      <c r="AM44" s="24"/>
      <c r="AN44" s="24" t="s">
        <v>326</v>
      </c>
      <c r="AO44" s="24"/>
      <c r="AP44" s="24"/>
      <c r="AQ44" s="24" t="s">
        <v>89</v>
      </c>
      <c r="AR44" s="24" t="s">
        <v>327</v>
      </c>
      <c r="AS44" s="24" t="s">
        <v>110</v>
      </c>
      <c r="AT44" s="61">
        <v>42892</v>
      </c>
      <c r="AU44" s="24"/>
      <c r="AV44" s="24"/>
      <c r="AW44" s="24"/>
      <c r="AX44" s="24">
        <v>6</v>
      </c>
      <c r="AY44" s="24">
        <v>6</v>
      </c>
      <c r="AZ44" s="24" t="str">
        <f t="shared" si="0"/>
        <v>飛行</v>
      </c>
      <c r="BA44" s="24" t="str">
        <f t="shared" si="1"/>
        <v/>
      </c>
      <c r="BB44" s="24" t="str">
        <f t="shared" si="2"/>
        <v/>
      </c>
      <c r="BC44" s="24"/>
      <c r="BD44" s="24" t="str">
        <f t="shared" si="3"/>
        <v>飛行&amp;br;対戦相手がこのクリーチャーに呪文を唱えたとき、代わりにその呪文を破壊し、それの効果は誘発せず、その後、あなたの次のターン終了時まで、このクリーチャーを無効化する。&amp;br;不朽1</v>
      </c>
      <c r="BE44" s="54" t="str">
        <f>IF(AK44="","",VLOOKUP(AK44,BH:BJ,3,FALSE))</f>
        <v>When your opponent casts a spell on this creature, that spell is destroyed instead and its effects do not trigger, then this creature is Disabled until the end of your next turn.&amp;br;Embalm 1</v>
      </c>
      <c r="BF44" s="64" t="s">
        <v>0</v>
      </c>
      <c r="BG44">
        <v>43</v>
      </c>
      <c r="BH44" t="s">
        <v>328</v>
      </c>
      <c r="BI44" t="s">
        <v>40</v>
      </c>
      <c r="BJ44" t="s">
        <v>329</v>
      </c>
    </row>
    <row r="45" spans="1:62">
      <c r="A45" t="str">
        <f t="shared" si="4"/>
        <v>*レト一門の槍の達人/Rhet-Crop Spearmaster</v>
      </c>
      <c r="B45" t="s">
        <v>0</v>
      </c>
      <c r="C45" t="str">
        <f>"*"&amp;R45&amp;"/"&amp;T45</f>
        <v>*レト一門の槍の達人/Rhet-Crop Spearmaster</v>
      </c>
      <c r="Q45" s="33" t="s">
        <v>9</v>
      </c>
      <c r="R45" s="34" t="str">
        <f>INDEX(AJ:AJ,W44+1)</f>
        <v>レト一門の槍の達人</v>
      </c>
      <c r="S45" s="35" t="s">
        <v>10</v>
      </c>
      <c r="T45" s="34" t="str">
        <f>INDEX(AK:AK,W44+1)</f>
        <v>Rhet-Crop Spearmaster</v>
      </c>
      <c r="U45" s="35"/>
      <c r="V45" s="36"/>
      <c r="W45" s="37"/>
      <c r="X45" s="33"/>
      <c r="Y45" s="52"/>
      <c r="Z45" s="52"/>
      <c r="AA45" s="53"/>
      <c r="AE45" s="48">
        <v>44</v>
      </c>
      <c r="AF45" s="49" t="s">
        <v>28</v>
      </c>
      <c r="AG45" s="24" t="s">
        <v>55</v>
      </c>
      <c r="AH45" s="24"/>
      <c r="AI45" s="24">
        <v>4</v>
      </c>
      <c r="AJ45" s="24" t="s">
        <v>330</v>
      </c>
      <c r="AK45" s="24" t="s">
        <v>322</v>
      </c>
      <c r="AL45" s="24" t="s">
        <v>159</v>
      </c>
      <c r="AM45" s="24"/>
      <c r="AN45" s="24"/>
      <c r="AO45" s="24"/>
      <c r="AP45" s="24"/>
      <c r="AQ45" s="24" t="s">
        <v>331</v>
      </c>
      <c r="AR45" s="24"/>
      <c r="AS45" s="24"/>
      <c r="AT45" s="61"/>
      <c r="AU45" s="24"/>
      <c r="AV45" s="24"/>
      <c r="AW45" s="24">
        <v>3</v>
      </c>
      <c r="AX45" s="24" t="s">
        <v>133</v>
      </c>
      <c r="AY45" s="24" t="s">
        <v>133</v>
      </c>
      <c r="AZ45" s="24" t="str">
        <f t="shared" si="0"/>
        <v>あな</v>
      </c>
      <c r="BA45" s="24" t="str">
        <f t="shared" si="1"/>
        <v/>
      </c>
      <c r="BB45" s="24" t="str">
        <f t="shared" si="2"/>
        <v/>
      </c>
      <c r="BC45" s="24"/>
      <c r="BD45" s="24" t="str">
        <f t="shared" si="3"/>
        <v>あなたがカードをサイクリングしたとき、飛行を持つ2/2のドレイク･トークンを2体召喚する。</v>
      </c>
      <c r="BE45" s="54" t="str">
        <f>IF(AK45="","",VLOOKUP(AK45,BH:BJ,3,FALSE))</f>
        <v>When you cycle a card, summon 2 2/2 Drake token with Flying.</v>
      </c>
      <c r="BF45" s="64" t="s">
        <v>0</v>
      </c>
      <c r="BG45">
        <v>44</v>
      </c>
      <c r="BH45" t="s">
        <v>332</v>
      </c>
      <c r="BI45" t="s">
        <v>40</v>
      </c>
      <c r="BJ45" t="s">
        <v>333</v>
      </c>
    </row>
    <row r="46" spans="1:62">
      <c r="A46" t="str">
        <f t="shared" si="4"/>
        <v>|LEFT:80|LEFT:100|LEFT:100|LEFT:100|LEFT:100|LEFT:100|c</v>
      </c>
      <c r="B46" t="s">
        <v>0</v>
      </c>
      <c r="C46" t="s">
        <v>81</v>
      </c>
      <c r="D46" s="26" t="str">
        <f>$Q$1</f>
        <v>LEFT:80</v>
      </c>
      <c r="E46" s="26" t="s">
        <v>81</v>
      </c>
      <c r="F46" s="26" t="str">
        <f t="shared" ref="F46:J46" si="11">$R$1</f>
        <v>LEFT:100</v>
      </c>
      <c r="G46" s="26" t="s">
        <v>81</v>
      </c>
      <c r="H46" s="26" t="str">
        <f t="shared" si="11"/>
        <v>LEFT:100</v>
      </c>
      <c r="I46" s="26" t="s">
        <v>81</v>
      </c>
      <c r="J46" s="26" t="str">
        <f t="shared" si="11"/>
        <v>LEFT:100</v>
      </c>
      <c r="K46" s="26" t="s">
        <v>81</v>
      </c>
      <c r="L46" s="26" t="str">
        <f>$R$1</f>
        <v>LEFT:100</v>
      </c>
      <c r="M46" s="26" t="s">
        <v>81</v>
      </c>
      <c r="N46" s="26" t="str">
        <f>$R$1</f>
        <v>LEFT:100</v>
      </c>
      <c r="O46" t="s">
        <v>81</v>
      </c>
      <c r="P46" t="s">
        <v>82</v>
      </c>
      <c r="Q46" s="38" t="s">
        <v>6</v>
      </c>
      <c r="R46" s="34" t="str">
        <f>INDEX(AF:AF,W44+1)</f>
        <v>白</v>
      </c>
      <c r="S46" s="39" t="s">
        <v>7</v>
      </c>
      <c r="T46" s="34" t="str">
        <f>INDEX(AG:AG,W44+1)</f>
        <v>コモン</v>
      </c>
      <c r="U46" s="39" t="s">
        <v>8</v>
      </c>
      <c r="V46" s="34">
        <f>INDEX(AI:AI,W44+1)</f>
        <v>4</v>
      </c>
      <c r="W46" s="40"/>
      <c r="X46" s="34" t="str">
        <f>INDEX(AQ:AQ,W44+1)</f>
        <v>督励3：あなたのターン終了時まで、このクリーチャーは+1/0の修整を受けるとともに先制攻撃とバーサーカーを得る。</v>
      </c>
      <c r="Y46" s="52"/>
      <c r="Z46" s="52"/>
      <c r="AA46" s="53"/>
      <c r="AE46" s="48">
        <v>45</v>
      </c>
      <c r="AF46" s="49" t="s">
        <v>28</v>
      </c>
      <c r="AG46" s="24" t="s">
        <v>55</v>
      </c>
      <c r="AH46" s="24"/>
      <c r="AI46" s="24">
        <v>5</v>
      </c>
      <c r="AJ46" s="24" t="s">
        <v>334</v>
      </c>
      <c r="AK46" s="24" t="s">
        <v>335</v>
      </c>
      <c r="AL46" s="24" t="s">
        <v>159</v>
      </c>
      <c r="AM46" s="24"/>
      <c r="AN46" s="24"/>
      <c r="AO46" s="24"/>
      <c r="AP46" s="24"/>
      <c r="AQ46" s="24" t="s">
        <v>336</v>
      </c>
      <c r="AR46" s="24" t="s">
        <v>337</v>
      </c>
      <c r="AS46" s="24"/>
      <c r="AT46" s="61"/>
      <c r="AU46" s="24"/>
      <c r="AV46" s="24"/>
      <c r="AW46" s="24">
        <v>3</v>
      </c>
      <c r="AX46" s="24" t="s">
        <v>133</v>
      </c>
      <c r="AY46" s="24" t="s">
        <v>133</v>
      </c>
      <c r="AZ46" s="24" t="str">
        <f t="shared" si="0"/>
        <v>この</v>
      </c>
      <c r="BA46" s="24" t="str">
        <f t="shared" si="1"/>
        <v/>
      </c>
      <c r="BB46" s="24" t="str">
        <f t="shared" si="2"/>
        <v/>
      </c>
      <c r="BC46" s="24"/>
      <c r="BD46" s="24" t="str">
        <f t="shared" si="3"/>
        <v>このサポートがボード上にある間、あなたがサイクリングを持つカードを引いたとき、それは3マナを得る。&amp;br;このサポートがボードに出たとき、あなたの手札のサイクリングを持つ各カードは3マナを得て、その後あなたはカードを3枚引く。</v>
      </c>
      <c r="BE46" s="54" t="str">
        <f>IF(AK46="","",VLOOKUP(AK46,BH:BJ,3,FALSE))</f>
        <v>While this support is on the board, when you draw a card with Cycling, that card gains 3 mana.&amp;br;When this support enters the board, each card in your hand with Cycling gains 3 mana then you draw 3 cards.</v>
      </c>
      <c r="BF46" s="64" t="s">
        <v>0</v>
      </c>
      <c r="BG46">
        <v>45</v>
      </c>
      <c r="BH46" t="s">
        <v>338</v>
      </c>
      <c r="BI46" t="s">
        <v>40</v>
      </c>
      <c r="BJ46" t="s">
        <v>339</v>
      </c>
    </row>
    <row r="47" spans="1:62">
      <c r="A47" t="str">
        <f t="shared" si="4"/>
        <v>|色|白|レアリティ|コモン|マナコスト|4|</v>
      </c>
      <c r="B47" t="s">
        <v>0</v>
      </c>
      <c r="C47" t="s">
        <v>81</v>
      </c>
      <c r="D47" s="27" t="s">
        <v>6</v>
      </c>
      <c r="E47" t="s">
        <v>81</v>
      </c>
      <c r="F47" t="str">
        <f>IF(R46=0,"",R46)</f>
        <v>白</v>
      </c>
      <c r="G47" t="s">
        <v>81</v>
      </c>
      <c r="H47" s="27" t="s">
        <v>93</v>
      </c>
      <c r="I47" t="s">
        <v>81</v>
      </c>
      <c r="J47" t="str">
        <f>IF(T46=0,"",T46)</f>
        <v>コモン</v>
      </c>
      <c r="K47" t="s">
        <v>81</v>
      </c>
      <c r="L47" s="27" t="s">
        <v>94</v>
      </c>
      <c r="M47" t="s">
        <v>81</v>
      </c>
      <c r="N47">
        <f>IF(V46=0,"",V46)</f>
        <v>4</v>
      </c>
      <c r="O47" t="s">
        <v>81</v>
      </c>
      <c r="Q47" s="33" t="s">
        <v>11</v>
      </c>
      <c r="R47" s="34" t="str">
        <f>INDEX(AL:AL,W44+1)</f>
        <v>クリーチャー</v>
      </c>
      <c r="S47" s="39" t="s">
        <v>95</v>
      </c>
      <c r="T47" s="34" t="str">
        <f>INDEX(AN:AN,W44+1)</f>
        <v>人間</v>
      </c>
      <c r="U47" s="34" t="str">
        <f>INDEX(AO:AO,W44+1)</f>
        <v>戦士</v>
      </c>
      <c r="V47" s="34">
        <f>INDEX(AP:AP,W44+1)</f>
        <v>0</v>
      </c>
      <c r="W47" s="40"/>
      <c r="X47" s="34" t="str">
        <f>INDEX(AZ:AZ,W44+1)</f>
        <v>督励</v>
      </c>
      <c r="Y47" s="34" t="str">
        <f>INDEX(BA:BA,W44+1)</f>
        <v/>
      </c>
      <c r="Z47" s="34" t="str">
        <f>INDEX(BB:BB,W44+1)</f>
        <v/>
      </c>
      <c r="AA47" s="34">
        <f>INDEX(BC:BC,W44+1)</f>
        <v>0</v>
      </c>
      <c r="AE47" s="48">
        <v>46</v>
      </c>
      <c r="AF47" s="49" t="s">
        <v>28</v>
      </c>
      <c r="AG47" s="24" t="s">
        <v>55</v>
      </c>
      <c r="AH47" s="24"/>
      <c r="AI47" s="24">
        <v>11</v>
      </c>
      <c r="AJ47" s="24" t="s">
        <v>340</v>
      </c>
      <c r="AK47" s="24" t="s">
        <v>341</v>
      </c>
      <c r="AL47" s="24" t="s">
        <v>159</v>
      </c>
      <c r="AM47" s="24"/>
      <c r="AN47" s="24"/>
      <c r="AO47" s="24"/>
      <c r="AP47" s="24"/>
      <c r="AQ47" s="24" t="s">
        <v>342</v>
      </c>
      <c r="AR47" s="24" t="s">
        <v>228</v>
      </c>
      <c r="AS47" s="24" t="s">
        <v>229</v>
      </c>
      <c r="AT47" s="61"/>
      <c r="AU47" s="24"/>
      <c r="AV47" s="24"/>
      <c r="AW47" s="24">
        <v>3</v>
      </c>
      <c r="AX47" s="24" t="s">
        <v>133</v>
      </c>
      <c r="AY47" s="24" t="s">
        <v>133</v>
      </c>
      <c r="AZ47" s="24" t="str">
        <f t="shared" si="0"/>
        <v>この</v>
      </c>
      <c r="BA47" s="24" t="str">
        <f t="shared" si="1"/>
        <v/>
      </c>
      <c r="BB47" s="24" t="str">
        <f t="shared" si="2"/>
        <v/>
      </c>
      <c r="BC47" s="24"/>
      <c r="BD47" s="24" t="str">
        <f t="shared" si="3"/>
        <v>このサポートがボードに出たとき、あなたはカードを3枚引く。&amp;br;あなたがコントロールするカルトーシュ・サポートがボードに出たとき、このサポートをあなたの手札に戻す。&amp;br;このサポートは強化されない。</v>
      </c>
      <c r="BE47" s="54" t="str">
        <f>IF(AK47="","",VLOOKUP(AK47,BH:BJ,3,FALSE))</f>
        <v>When this support enters the board, you draw 3 cards.&amp;br;When a Cartouche support enters the board, this support is Returned to your hand.&amp;br;This support does not reinforce.</v>
      </c>
      <c r="BF47" s="64" t="s">
        <v>0</v>
      </c>
      <c r="BG47">
        <v>46</v>
      </c>
      <c r="BH47" t="s">
        <v>343</v>
      </c>
      <c r="BI47" t="s">
        <v>40</v>
      </c>
      <c r="BJ47" t="s">
        <v>344</v>
      </c>
    </row>
    <row r="48" spans="1:62">
      <c r="A48" t="str">
        <f t="shared" si="4"/>
        <v>|種別|クリーチャー|サブタイプ|人間|戦士||</v>
      </c>
      <c r="B48" t="s">
        <v>0</v>
      </c>
      <c r="C48" t="s">
        <v>81</v>
      </c>
      <c r="D48" s="27" t="s">
        <v>11</v>
      </c>
      <c r="E48" t="s">
        <v>81</v>
      </c>
      <c r="F48" t="str">
        <f>IF(R47=0,"",R47)</f>
        <v>クリーチャー</v>
      </c>
      <c r="G48" t="s">
        <v>81</v>
      </c>
      <c r="H48" s="27" t="s">
        <v>103</v>
      </c>
      <c r="I48" t="s">
        <v>81</v>
      </c>
      <c r="J48" t="str">
        <f>IF(T47=0,"",T47)</f>
        <v>人間</v>
      </c>
      <c r="K48" t="s">
        <v>81</v>
      </c>
      <c r="L48" t="str">
        <f>IF(U47=0,"",U47)</f>
        <v>戦士</v>
      </c>
      <c r="M48" t="s">
        <v>81</v>
      </c>
      <c r="N48" t="str">
        <f>IF(V47=0,"",V47)</f>
        <v/>
      </c>
      <c r="O48" t="s">
        <v>81</v>
      </c>
      <c r="Q48" s="33" t="s">
        <v>104</v>
      </c>
      <c r="R48" s="34" t="str">
        <f>INDEX(BD:BD,W44+1)</f>
        <v>督励3：あなたのターン終了時まで、このクリーチャーは+1/0の修整を受けるとともに先制攻撃とバーサーカーを得る。</v>
      </c>
      <c r="S48" s="35"/>
      <c r="T48" s="35"/>
      <c r="U48" s="35"/>
      <c r="V48" s="36"/>
      <c r="W48" s="40"/>
      <c r="X48" s="32"/>
      <c r="Y48" s="32"/>
      <c r="Z48" s="32"/>
      <c r="AA48" s="54"/>
      <c r="AE48" s="48">
        <v>47</v>
      </c>
      <c r="AF48" s="49" t="s">
        <v>28</v>
      </c>
      <c r="AG48" s="24" t="s">
        <v>56</v>
      </c>
      <c r="AH48" s="24"/>
      <c r="AI48" s="24">
        <v>10</v>
      </c>
      <c r="AJ48" s="24" t="s">
        <v>345</v>
      </c>
      <c r="AK48" s="24" t="s">
        <v>282</v>
      </c>
      <c r="AL48" s="24" t="s">
        <v>34</v>
      </c>
      <c r="AM48" s="24"/>
      <c r="AN48" s="24" t="s">
        <v>326</v>
      </c>
      <c r="AO48" s="24"/>
      <c r="AP48" s="24"/>
      <c r="AQ48" s="24" t="s">
        <v>89</v>
      </c>
      <c r="AR48" s="24" t="s">
        <v>346</v>
      </c>
      <c r="AS48" s="24" t="s">
        <v>203</v>
      </c>
      <c r="AT48" s="61">
        <v>42892</v>
      </c>
      <c r="AU48" s="24"/>
      <c r="AV48" s="24"/>
      <c r="AW48" s="24"/>
      <c r="AX48" s="24">
        <v>6</v>
      </c>
      <c r="AY48" s="24">
        <v>6</v>
      </c>
      <c r="AZ48" s="24" t="str">
        <f t="shared" si="0"/>
        <v>飛行</v>
      </c>
      <c r="BA48" s="24" t="str">
        <f t="shared" si="1"/>
        <v/>
      </c>
      <c r="BB48" s="24" t="str">
        <f t="shared" si="2"/>
        <v/>
      </c>
      <c r="BC48" s="24"/>
      <c r="BD48" s="24" t="str">
        <f t="shared" si="3"/>
        <v>飛行&amp;br;あなたが他のカードをサイクリングしたとき、あなたはカードを1枚引く。&amp;br;サイクリング2</v>
      </c>
      <c r="BE48" s="54" t="str">
        <f>IF(AK48="","",VLOOKUP(AK48,BH:BJ,3,FALSE))</f>
        <v>When you cycle another card, you draw 1 card.&amp;br;Cycling 2.</v>
      </c>
      <c r="BF48" s="64" t="s">
        <v>0</v>
      </c>
      <c r="BG48">
        <v>47</v>
      </c>
      <c r="BH48" t="s">
        <v>280</v>
      </c>
      <c r="BI48" t="s">
        <v>40</v>
      </c>
      <c r="BJ48" t="s">
        <v>347</v>
      </c>
    </row>
    <row r="49" spans="1:62">
      <c r="A49" t="str">
        <f t="shared" si="4"/>
        <v>|テキスト|&gt;|&gt;|&gt;|&gt;|督励3：あなたのターン終了時まで、このクリーチャーは+1/0の修整を受けるとともに先制攻撃とバーサーカーを得る。|</v>
      </c>
      <c r="B49" t="s">
        <v>0</v>
      </c>
      <c r="C49" t="s">
        <v>81</v>
      </c>
      <c r="D49" s="27" t="s">
        <v>104</v>
      </c>
      <c r="E49" t="s">
        <v>81</v>
      </c>
      <c r="F49" s="27" t="s">
        <v>113</v>
      </c>
      <c r="G49" t="s">
        <v>81</v>
      </c>
      <c r="H49" s="27" t="s">
        <v>113</v>
      </c>
      <c r="I49" t="s">
        <v>81</v>
      </c>
      <c r="J49" s="27" t="s">
        <v>113</v>
      </c>
      <c r="K49" t="s">
        <v>81</v>
      </c>
      <c r="L49" s="27" t="s">
        <v>113</v>
      </c>
      <c r="M49" t="s">
        <v>81</v>
      </c>
      <c r="N49" t="str">
        <f>IF(R48=0,"",R48)</f>
        <v>督励3：あなたのターン終了時まで、このクリーチャーは+1/0の修整を受けるとともに先制攻撃とバーサーカーを得る。</v>
      </c>
      <c r="O49" t="s">
        <v>81</v>
      </c>
      <c r="Q49" s="38" t="s">
        <v>27</v>
      </c>
      <c r="R49" s="34" t="str">
        <f>INDEX(BE:BE,W44+1)</f>
        <v>Exert 3:This creature gets +1/0, First Strike and Berserker until the end of your turn.</v>
      </c>
      <c r="S49" s="33" t="s">
        <v>114</v>
      </c>
      <c r="T49" s="34" t="str">
        <f>IF(X49="","",X49&amp;IF(Y49="",""," "&amp;Y49)&amp;IF(Z49="",""," "&amp;Z49)&amp;IF(AA49="",""," "&amp;AA49))</f>
        <v/>
      </c>
      <c r="U49" s="35"/>
      <c r="V49" s="36"/>
      <c r="W49" s="40" t="s">
        <v>114</v>
      </c>
      <c r="X49" s="33" t="str">
        <f t="shared" ref="X49:AA49" si="12">IF(ISERROR(IF(LEN(X48)&gt;1,X48,VLOOKUP(X47,$AC:$AD,2,FALSE))),"",IF(LEN(X48)&gt;1,X48,VLOOKUP(X47,$AC:$AD,2,FALSE)))</f>
        <v/>
      </c>
      <c r="Y49" s="33" t="str">
        <f t="shared" si="12"/>
        <v/>
      </c>
      <c r="Z49" s="33" t="str">
        <f t="shared" si="12"/>
        <v/>
      </c>
      <c r="AA49" s="33" t="str">
        <f t="shared" si="12"/>
        <v> </v>
      </c>
      <c r="AE49" s="48">
        <v>48</v>
      </c>
      <c r="AF49" s="49" t="s">
        <v>28</v>
      </c>
      <c r="AG49" s="24" t="s">
        <v>56</v>
      </c>
      <c r="AH49" s="24"/>
      <c r="AI49" s="24">
        <v>10</v>
      </c>
      <c r="AJ49" s="24" t="s">
        <v>348</v>
      </c>
      <c r="AK49" s="24" t="s">
        <v>349</v>
      </c>
      <c r="AL49" s="24" t="s">
        <v>34</v>
      </c>
      <c r="AM49" s="24"/>
      <c r="AN49" s="24" t="s">
        <v>237</v>
      </c>
      <c r="AO49" s="24"/>
      <c r="AP49" s="24"/>
      <c r="AQ49" s="24" t="s">
        <v>350</v>
      </c>
      <c r="AR49" s="24" t="s">
        <v>351</v>
      </c>
      <c r="AS49" s="24" t="s">
        <v>352</v>
      </c>
      <c r="AT49" s="61">
        <v>42860</v>
      </c>
      <c r="AU49" s="24"/>
      <c r="AV49" s="24"/>
      <c r="AW49" s="24"/>
      <c r="AX49" s="24">
        <v>5</v>
      </c>
      <c r="AY49" s="24">
        <v>5</v>
      </c>
      <c r="AZ49" s="24" t="str">
        <f t="shared" si="0"/>
        <v>飛行</v>
      </c>
      <c r="BA49" s="24" t="str">
        <f t="shared" si="1"/>
        <v>ダメ</v>
      </c>
      <c r="BB49" s="24" t="str">
        <f t="shared" si="2"/>
        <v/>
      </c>
      <c r="BC49" s="24"/>
      <c r="BD49" s="24" t="str">
        <f t="shared" si="3"/>
        <v>飛行 ダメージ軽減&amp;br;ジェム2個を起動する：あなたはカードを2枚引く。&amp;br;あなたの手札のカードが少なくとも5枚でないかぎり、このクリーチャーは攻撃できずブロックできない。</v>
      </c>
      <c r="BE49" s="54" t="str">
        <f>IF(AK49="","",VLOOKUP(AK49,BH:BJ,3,FALSE))</f>
        <v>Activate 2:You draw 2 cards.&amp;br;This creature can't attack and can't block unless you have at least 5 cards in your hand.</v>
      </c>
      <c r="BF49" s="64" t="s">
        <v>0</v>
      </c>
      <c r="BG49">
        <v>48</v>
      </c>
      <c r="BH49" t="s">
        <v>353</v>
      </c>
      <c r="BI49" t="s">
        <v>40</v>
      </c>
      <c r="BJ49" t="s">
        <v>354</v>
      </c>
    </row>
    <row r="50" spans="1:62">
      <c r="A50" t="str">
        <f t="shared" si="4"/>
        <v>|英テキスト|&gt;|&gt;|&gt;|&gt;|Exert 3:This creature gets +1/0, First Strike and Berserker until the end of your turn.|</v>
      </c>
      <c r="B50" t="s">
        <v>0</v>
      </c>
      <c r="C50" t="s">
        <v>81</v>
      </c>
      <c r="D50" s="27" t="s">
        <v>125</v>
      </c>
      <c r="E50" t="s">
        <v>81</v>
      </c>
      <c r="F50" s="27" t="s">
        <v>113</v>
      </c>
      <c r="G50" t="s">
        <v>81</v>
      </c>
      <c r="H50" s="27" t="s">
        <v>113</v>
      </c>
      <c r="I50" t="s">
        <v>81</v>
      </c>
      <c r="J50" s="27" t="s">
        <v>113</v>
      </c>
      <c r="K50" t="s">
        <v>81</v>
      </c>
      <c r="L50" s="27" t="s">
        <v>113</v>
      </c>
      <c r="M50" t="s">
        <v>81</v>
      </c>
      <c r="N50" t="str">
        <f>IF(T49="","",T49&amp;"&amp;br;")&amp;IF(R49=0,"",R49)</f>
        <v>Exert 3:This creature gets +1/0, First Strike and Berserker until the end of your turn.</v>
      </c>
      <c r="O50" t="s">
        <v>81</v>
      </c>
      <c r="Q50" s="33" t="s">
        <v>18</v>
      </c>
      <c r="R50" s="34" t="str">
        <f>IF(INDEX(AX:AX,W44+1)="",0,INDEX(AX:AX,W44+1)&amp;"/"&amp;INDEX(AY:AY,W44+1))</f>
        <v>3/1</v>
      </c>
      <c r="S50" s="35"/>
      <c r="T50" s="35"/>
      <c r="U50" s="35"/>
      <c r="V50" s="36"/>
      <c r="W50" s="40"/>
      <c r="X50" s="33"/>
      <c r="Y50" s="52"/>
      <c r="Z50" s="52"/>
      <c r="AA50" s="53"/>
      <c r="AE50" s="48">
        <v>49</v>
      </c>
      <c r="AF50" s="49" t="s">
        <v>28</v>
      </c>
      <c r="AG50" s="24" t="s">
        <v>56</v>
      </c>
      <c r="AH50" s="24"/>
      <c r="AI50" s="24">
        <v>7</v>
      </c>
      <c r="AJ50" s="24" t="s">
        <v>355</v>
      </c>
      <c r="AK50" s="24" t="s">
        <v>356</v>
      </c>
      <c r="AL50" s="24" t="s">
        <v>34</v>
      </c>
      <c r="AM50" s="24"/>
      <c r="AN50" s="24" t="s">
        <v>357</v>
      </c>
      <c r="AO50" s="24" t="s">
        <v>36</v>
      </c>
      <c r="AP50" s="24"/>
      <c r="AQ50" s="24" t="s">
        <v>358</v>
      </c>
      <c r="AR50" s="24" t="s">
        <v>110</v>
      </c>
      <c r="AS50" s="24"/>
      <c r="AT50" s="61">
        <v>42736</v>
      </c>
      <c r="AU50" s="24"/>
      <c r="AV50" s="24"/>
      <c r="AW50" s="24"/>
      <c r="AX50" s="24">
        <v>1</v>
      </c>
      <c r="AY50" s="24">
        <v>1</v>
      </c>
      <c r="AZ50" s="24" t="str">
        <f t="shared" si="0"/>
        <v>この</v>
      </c>
      <c r="BA50" s="24" t="str">
        <f t="shared" si="1"/>
        <v/>
      </c>
      <c r="BB50" s="24" t="str">
        <f t="shared" si="2"/>
        <v/>
      </c>
      <c r="BC50" s="24"/>
      <c r="BD50" s="24" t="str">
        <f t="shared" si="3"/>
        <v>このクリーチャーが戦場に出たとき、それは+X/+Yの修整を受ける。Xはあなたがコントロールする他の最初のクリーチャーのパワーに等しく、Yはあなたがコントロールする他の最初のクリーチャーのタフネスに等しい。&amp;br;不朽1</v>
      </c>
      <c r="BE50" s="54" t="str">
        <f>IF(AK50="","",VLOOKUP(AK50,BH:BJ,3,FALSE))</f>
        <v>When this creature enters the battlefield, it gains +X/+Y, where X is the first other creature you control's power and Y is the first other creature you control's toughness.&amp;br;Embalm 1.&amp;br;#Not Yet Available in Boosters.</v>
      </c>
      <c r="BF50" s="64" t="s">
        <v>0</v>
      </c>
      <c r="BG50">
        <v>49</v>
      </c>
      <c r="BH50" t="s">
        <v>359</v>
      </c>
      <c r="BI50" t="s">
        <v>40</v>
      </c>
      <c r="BJ50" t="s">
        <v>360</v>
      </c>
    </row>
    <row r="51" ht="14.25" spans="1:62">
      <c r="A51" t="str">
        <f t="shared" si="4"/>
        <v>|PT|&gt;|3/1|シールド数|&gt;||</v>
      </c>
      <c r="B51" t="s">
        <v>0</v>
      </c>
      <c r="C51" t="s">
        <v>81</v>
      </c>
      <c r="D51" t="s">
        <v>18</v>
      </c>
      <c r="E51" t="s">
        <v>81</v>
      </c>
      <c r="F51" t="s">
        <v>113</v>
      </c>
      <c r="G51" t="s">
        <v>81</v>
      </c>
      <c r="H51" t="str">
        <f>IF(R50=0,"",R50)</f>
        <v>3/1</v>
      </c>
      <c r="I51" t="s">
        <v>81</v>
      </c>
      <c r="J51" t="s">
        <v>136</v>
      </c>
      <c r="K51" t="s">
        <v>81</v>
      </c>
      <c r="L51" t="s">
        <v>113</v>
      </c>
      <c r="M51" t="s">
        <v>81</v>
      </c>
      <c r="N51" t="str">
        <f>IF(R51=0,"",R51)</f>
        <v/>
      </c>
      <c r="O51" t="s">
        <v>81</v>
      </c>
      <c r="Q51" s="41" t="s">
        <v>19</v>
      </c>
      <c r="R51" s="34">
        <f>INDEX(AW:AW,W44+1)</f>
        <v>0</v>
      </c>
      <c r="S51" s="42"/>
      <c r="T51" s="42"/>
      <c r="U51" s="42"/>
      <c r="V51" s="43"/>
      <c r="W51" s="44"/>
      <c r="X51" s="45"/>
      <c r="Y51" s="55"/>
      <c r="Z51" s="55"/>
      <c r="AA51" s="56"/>
      <c r="AE51" s="57">
        <v>50</v>
      </c>
      <c r="AF51" s="58" t="str">
        <f>AF50</f>
        <v>青</v>
      </c>
      <c r="AG51" s="60"/>
      <c r="AH51" s="60"/>
      <c r="AI51" s="60"/>
      <c r="AJ51" s="60"/>
      <c r="AK51" s="60"/>
      <c r="AL51" s="60"/>
      <c r="AM51" s="60"/>
      <c r="AN51" s="60"/>
      <c r="AO51" s="60"/>
      <c r="AP51" s="60"/>
      <c r="AQ51" s="60"/>
      <c r="AR51" s="60"/>
      <c r="AS51" s="60"/>
      <c r="AT51" s="62"/>
      <c r="AU51" s="60"/>
      <c r="AV51" s="60"/>
      <c r="AW51" s="24"/>
      <c r="AX51" s="24" t="str">
        <f>IF(AT51&gt;1,MONTH(AT51),"")</f>
        <v/>
      </c>
      <c r="AY51" s="24" t="str">
        <f>IF(AT51&gt;1,DAY(AT51),"")</f>
        <v/>
      </c>
      <c r="AZ51" s="24" t="str">
        <f t="shared" si="0"/>
        <v/>
      </c>
      <c r="BA51" s="24" t="str">
        <f t="shared" si="1"/>
        <v/>
      </c>
      <c r="BB51" s="24" t="str">
        <f t="shared" si="2"/>
        <v/>
      </c>
      <c r="BC51" s="24"/>
      <c r="BD51" s="60" t="str">
        <f t="shared" si="3"/>
        <v/>
      </c>
      <c r="BE51" s="65" t="str">
        <f>IF(AK51="","",VLOOKUP(AK51,BH:BJ,3,FALSE))</f>
        <v/>
      </c>
      <c r="BF51" s="64" t="s">
        <v>0</v>
      </c>
      <c r="BG51">
        <v>50</v>
      </c>
      <c r="BH51" t="s">
        <v>361</v>
      </c>
      <c r="BI51" t="s">
        <v>40</v>
      </c>
      <c r="BJ51" t="s">
        <v>362</v>
      </c>
    </row>
    <row r="52" spans="1:62">
      <c r="A52" t="str">
        <f t="shared" si="4"/>
        <v>&amp;br;&amp;br;</v>
      </c>
      <c r="B52" t="s">
        <v>0</v>
      </c>
      <c r="C52" t="s">
        <v>145</v>
      </c>
      <c r="R52"/>
      <c r="S52"/>
      <c r="T52"/>
      <c r="U52"/>
      <c r="V52"/>
      <c r="BF52" s="64" t="s">
        <v>0</v>
      </c>
      <c r="BG52">
        <v>51</v>
      </c>
      <c r="BH52" t="s">
        <v>363</v>
      </c>
      <c r="BI52" t="s">
        <v>40</v>
      </c>
      <c r="BJ52" t="s">
        <v>364</v>
      </c>
    </row>
    <row r="53" spans="1:62">
      <c r="A53" t="str">
        <f t="shared" si="4"/>
        <v>#back(text=戻る,left)</v>
      </c>
      <c r="B53" t="s">
        <v>0</v>
      </c>
      <c r="C53" t="s">
        <v>153</v>
      </c>
      <c r="R53"/>
      <c r="S53"/>
      <c r="T53"/>
      <c r="U53"/>
      <c r="V53"/>
      <c r="BF53" s="64" t="s">
        <v>0</v>
      </c>
      <c r="BG53">
        <v>52</v>
      </c>
      <c r="BH53" t="s">
        <v>365</v>
      </c>
      <c r="BI53" t="s">
        <v>40</v>
      </c>
      <c r="BJ53" t="s">
        <v>366</v>
      </c>
    </row>
    <row r="54" spans="1:62">
      <c r="A54" t="str">
        <f t="shared" si="4"/>
        <v>&amp;br;</v>
      </c>
      <c r="B54" t="s">
        <v>0</v>
      </c>
      <c r="C54" t="s">
        <v>164</v>
      </c>
      <c r="R54"/>
      <c r="S54"/>
      <c r="T54"/>
      <c r="U54"/>
      <c r="V54"/>
      <c r="BF54" s="64" t="s">
        <v>0</v>
      </c>
      <c r="BG54">
        <v>53</v>
      </c>
      <c r="BH54" t="s">
        <v>367</v>
      </c>
      <c r="BI54" t="s">
        <v>40</v>
      </c>
      <c r="BJ54" t="s">
        <v>368</v>
      </c>
    </row>
    <row r="55" spans="1:62">
      <c r="A55" t="str">
        <f t="shared" si="4"/>
        <v>#comment(above,nsize=[15],size=[30],num=[10])</v>
      </c>
      <c r="B55" t="s">
        <v>0</v>
      </c>
      <c r="C55" t="s">
        <v>173</v>
      </c>
      <c r="R55"/>
      <c r="S55"/>
      <c r="T55"/>
      <c r="U55"/>
      <c r="V55"/>
      <c r="BF55" s="64" t="s">
        <v>0</v>
      </c>
      <c r="BG55">
        <v>54</v>
      </c>
      <c r="BH55" t="s">
        <v>285</v>
      </c>
      <c r="BI55" t="s">
        <v>40</v>
      </c>
      <c r="BJ55" t="s">
        <v>369</v>
      </c>
    </row>
    <row r="56" spans="1:62">
      <c r="A56" t="str">
        <f t="shared" si="4"/>
        <v>&amp;br;&amp;br;</v>
      </c>
      <c r="B56" t="s">
        <v>0</v>
      </c>
      <c r="C56" t="s">
        <v>145</v>
      </c>
      <c r="R56"/>
      <c r="S56"/>
      <c r="T56"/>
      <c r="U56"/>
      <c r="V56"/>
      <c r="BF56" s="64" t="s">
        <v>0</v>
      </c>
      <c r="BG56">
        <v>55</v>
      </c>
      <c r="BH56" t="s">
        <v>141</v>
      </c>
      <c r="BI56" t="s">
        <v>40</v>
      </c>
      <c r="BJ56" t="s">
        <v>370</v>
      </c>
    </row>
    <row r="57" spans="1:62">
      <c r="A57" t="str">
        <f t="shared" si="4"/>
        <v/>
      </c>
      <c r="B57" t="s">
        <v>0</v>
      </c>
      <c r="Q57" s="29"/>
      <c r="R57" s="30"/>
      <c r="S57" s="30"/>
      <c r="T57" s="30"/>
      <c r="U57" s="30"/>
      <c r="V57" s="31"/>
      <c r="W57" s="32">
        <v>5</v>
      </c>
      <c r="X57" s="29"/>
      <c r="Y57" s="50"/>
      <c r="Z57" s="50"/>
      <c r="AA57" s="51"/>
      <c r="BF57" s="64" t="s">
        <v>0</v>
      </c>
      <c r="BG57">
        <v>56</v>
      </c>
      <c r="BH57" t="s">
        <v>371</v>
      </c>
      <c r="BI57" t="s">
        <v>40</v>
      </c>
      <c r="BJ57" t="s">
        <v>133</v>
      </c>
    </row>
    <row r="58" spans="1:62">
      <c r="A58" t="str">
        <f t="shared" si="4"/>
        <v>*聖なる猫/Sacred Cat</v>
      </c>
      <c r="B58" t="s">
        <v>0</v>
      </c>
      <c r="C58" t="str">
        <f>"*"&amp;R58&amp;"/"&amp;T58</f>
        <v>*聖なる猫/Sacred Cat</v>
      </c>
      <c r="Q58" s="33" t="s">
        <v>9</v>
      </c>
      <c r="R58" s="34" t="str">
        <f>INDEX(AJ:AJ,W57+1)</f>
        <v>聖なる猫</v>
      </c>
      <c r="S58" s="35" t="s">
        <v>10</v>
      </c>
      <c r="T58" s="34" t="str">
        <f>INDEX(AK:AK,W57+1)</f>
        <v>Sacred Cat</v>
      </c>
      <c r="U58" s="35"/>
      <c r="V58" s="36"/>
      <c r="W58" s="37"/>
      <c r="X58" s="33"/>
      <c r="Y58" s="52"/>
      <c r="Z58" s="52"/>
      <c r="AA58" s="53"/>
      <c r="BF58" s="64" t="s">
        <v>0</v>
      </c>
      <c r="BG58">
        <v>57</v>
      </c>
      <c r="BH58" t="s">
        <v>221</v>
      </c>
      <c r="BI58" t="s">
        <v>40</v>
      </c>
      <c r="BJ58" t="s">
        <v>372</v>
      </c>
    </row>
    <row r="59" spans="1:62">
      <c r="A59" t="str">
        <f t="shared" si="4"/>
        <v>|LEFT:80|LEFT:100|LEFT:100|LEFT:100|LEFT:100|LEFT:100|c</v>
      </c>
      <c r="B59" t="s">
        <v>0</v>
      </c>
      <c r="C59" t="s">
        <v>81</v>
      </c>
      <c r="D59" s="26" t="str">
        <f>$Q$1</f>
        <v>LEFT:80</v>
      </c>
      <c r="E59" s="26" t="s">
        <v>81</v>
      </c>
      <c r="F59" s="26" t="str">
        <f t="shared" ref="F59:J59" si="13">$R$1</f>
        <v>LEFT:100</v>
      </c>
      <c r="G59" s="26" t="s">
        <v>81</v>
      </c>
      <c r="H59" s="26" t="str">
        <f t="shared" si="13"/>
        <v>LEFT:100</v>
      </c>
      <c r="I59" s="26" t="s">
        <v>81</v>
      </c>
      <c r="J59" s="26" t="str">
        <f t="shared" si="13"/>
        <v>LEFT:100</v>
      </c>
      <c r="K59" s="26" t="s">
        <v>81</v>
      </c>
      <c r="L59" s="26" t="str">
        <f>$R$1</f>
        <v>LEFT:100</v>
      </c>
      <c r="M59" s="26" t="s">
        <v>81</v>
      </c>
      <c r="N59" s="26" t="str">
        <f>$R$1</f>
        <v>LEFT:100</v>
      </c>
      <c r="O59" t="s">
        <v>81</v>
      </c>
      <c r="P59" t="s">
        <v>82</v>
      </c>
      <c r="Q59" s="38" t="s">
        <v>6</v>
      </c>
      <c r="R59" s="34" t="str">
        <f>INDEX(AF:AF,W57+1)</f>
        <v>白</v>
      </c>
      <c r="S59" s="39" t="s">
        <v>7</v>
      </c>
      <c r="T59" s="34" t="str">
        <f>INDEX(AG:AG,W57+1)</f>
        <v>コモン</v>
      </c>
      <c r="U59" s="39" t="s">
        <v>8</v>
      </c>
      <c r="V59" s="34">
        <f>INDEX(AI:AI,W57+1)</f>
        <v>8</v>
      </c>
      <c r="W59" s="40"/>
      <c r="X59" s="34" t="str">
        <f>INDEX(AQ:AQ,W57+1)</f>
        <v>絆魂</v>
      </c>
      <c r="Y59" s="52"/>
      <c r="Z59" s="52"/>
      <c r="AA59" s="53"/>
      <c r="BF59" s="64" t="s">
        <v>0</v>
      </c>
      <c r="BG59">
        <v>58</v>
      </c>
      <c r="BH59" t="s">
        <v>373</v>
      </c>
      <c r="BI59" t="s">
        <v>40</v>
      </c>
      <c r="BJ59" t="s">
        <v>374</v>
      </c>
    </row>
    <row r="60" spans="1:62">
      <c r="A60" t="str">
        <f t="shared" si="4"/>
        <v>|色|白|レアリティ|コモン|マナコスト|8|</v>
      </c>
      <c r="B60" t="s">
        <v>0</v>
      </c>
      <c r="C60" t="s">
        <v>81</v>
      </c>
      <c r="D60" s="27" t="s">
        <v>6</v>
      </c>
      <c r="E60" t="s">
        <v>81</v>
      </c>
      <c r="F60" t="str">
        <f>IF(R59=0,"",R59)</f>
        <v>白</v>
      </c>
      <c r="G60" t="s">
        <v>81</v>
      </c>
      <c r="H60" s="27" t="s">
        <v>93</v>
      </c>
      <c r="I60" t="s">
        <v>81</v>
      </c>
      <c r="J60" t="str">
        <f>IF(T59=0,"",T59)</f>
        <v>コモン</v>
      </c>
      <c r="K60" t="s">
        <v>81</v>
      </c>
      <c r="L60" s="27" t="s">
        <v>94</v>
      </c>
      <c r="M60" t="s">
        <v>81</v>
      </c>
      <c r="N60">
        <f>IF(V59=0,"",V59)</f>
        <v>8</v>
      </c>
      <c r="O60" t="s">
        <v>81</v>
      </c>
      <c r="Q60" s="33" t="s">
        <v>11</v>
      </c>
      <c r="R60" s="34" t="str">
        <f>INDEX(AL:AL,W57+1)</f>
        <v>クリーチャー</v>
      </c>
      <c r="S60" s="39" t="s">
        <v>95</v>
      </c>
      <c r="T60" s="34" t="str">
        <f>INDEX(AN:AN,W57+1)</f>
        <v>猫</v>
      </c>
      <c r="U60" s="34">
        <f>INDEX(AO:AO,W57+1)</f>
        <v>0</v>
      </c>
      <c r="V60" s="34">
        <f>INDEX(AP:AP,W57+1)</f>
        <v>0</v>
      </c>
      <c r="W60" s="40"/>
      <c r="X60" s="34" t="str">
        <f>INDEX(AZ:AZ,W57+1)</f>
        <v>絆魂</v>
      </c>
      <c r="Y60" s="34" t="str">
        <f>INDEX(BA:BA,W57+1)</f>
        <v/>
      </c>
      <c r="Z60" s="34" t="str">
        <f>INDEX(BB:BB,W57+1)</f>
        <v/>
      </c>
      <c r="AA60" s="34">
        <f>INDEX(BC:BC,W57+1)</f>
        <v>0</v>
      </c>
      <c r="BF60" s="64" t="s">
        <v>0</v>
      </c>
      <c r="BG60">
        <v>59</v>
      </c>
      <c r="BH60" t="s">
        <v>375</v>
      </c>
      <c r="BI60" t="s">
        <v>40</v>
      </c>
      <c r="BJ60" t="s">
        <v>376</v>
      </c>
    </row>
    <row r="61" spans="1:62">
      <c r="A61" t="str">
        <f t="shared" si="4"/>
        <v>|種別|クリーチャー|サブタイプ|猫|||</v>
      </c>
      <c r="B61" t="s">
        <v>0</v>
      </c>
      <c r="C61" t="s">
        <v>81</v>
      </c>
      <c r="D61" s="27" t="s">
        <v>11</v>
      </c>
      <c r="E61" t="s">
        <v>81</v>
      </c>
      <c r="F61" t="str">
        <f>IF(R60=0,"",R60)</f>
        <v>クリーチャー</v>
      </c>
      <c r="G61" t="s">
        <v>81</v>
      </c>
      <c r="H61" s="27" t="s">
        <v>103</v>
      </c>
      <c r="I61" t="s">
        <v>81</v>
      </c>
      <c r="J61" t="str">
        <f>IF(T60=0,"",T60)</f>
        <v>猫</v>
      </c>
      <c r="K61" t="s">
        <v>81</v>
      </c>
      <c r="L61" t="str">
        <f>IF(U60=0,"",U60)</f>
        <v/>
      </c>
      <c r="M61" t="s">
        <v>81</v>
      </c>
      <c r="N61" t="str">
        <f>IF(V60=0,"",V60)</f>
        <v/>
      </c>
      <c r="O61" t="s">
        <v>81</v>
      </c>
      <c r="Q61" s="33" t="s">
        <v>104</v>
      </c>
      <c r="R61" s="34" t="str">
        <f>INDEX(BD:BD,W57+1)</f>
        <v>絆魂&amp;br;不朽4</v>
      </c>
      <c r="S61" s="35"/>
      <c r="T61" s="35"/>
      <c r="U61" s="35"/>
      <c r="V61" s="36"/>
      <c r="W61" s="40"/>
      <c r="X61" s="32"/>
      <c r="Y61" s="32"/>
      <c r="Z61" s="32"/>
      <c r="AA61" s="54"/>
      <c r="BF61" s="64" t="s">
        <v>0</v>
      </c>
      <c r="BG61">
        <v>60</v>
      </c>
      <c r="BH61" t="s">
        <v>377</v>
      </c>
      <c r="BI61" t="s">
        <v>40</v>
      </c>
      <c r="BJ61" t="s">
        <v>378</v>
      </c>
    </row>
    <row r="62" spans="1:62">
      <c r="A62" t="str">
        <f t="shared" si="4"/>
        <v>|テキスト|&gt;|&gt;|&gt;|&gt;|絆魂&amp;br;不朽4|</v>
      </c>
      <c r="B62" t="s">
        <v>0</v>
      </c>
      <c r="C62" t="s">
        <v>81</v>
      </c>
      <c r="D62" s="27" t="s">
        <v>104</v>
      </c>
      <c r="E62" t="s">
        <v>81</v>
      </c>
      <c r="F62" s="27" t="s">
        <v>113</v>
      </c>
      <c r="G62" t="s">
        <v>81</v>
      </c>
      <c r="H62" s="27" t="s">
        <v>113</v>
      </c>
      <c r="I62" t="s">
        <v>81</v>
      </c>
      <c r="J62" s="27" t="s">
        <v>113</v>
      </c>
      <c r="K62" t="s">
        <v>81</v>
      </c>
      <c r="L62" s="27" t="s">
        <v>113</v>
      </c>
      <c r="M62" t="s">
        <v>81</v>
      </c>
      <c r="N62" t="str">
        <f>IF(R61=0,"",R61)</f>
        <v>絆魂&amp;br;不朽4</v>
      </c>
      <c r="O62" t="s">
        <v>81</v>
      </c>
      <c r="Q62" s="38" t="s">
        <v>27</v>
      </c>
      <c r="R62" s="34" t="str">
        <f>INDEX(BE:BE,W57+1)</f>
        <v>Embalm 4.</v>
      </c>
      <c r="S62" s="33" t="s">
        <v>114</v>
      </c>
      <c r="T62" s="34" t="str">
        <f>IF(X62="","",X62&amp;IF(Y62="",""," "&amp;Y62)&amp;IF(Z62="",""," "&amp;Z62)&amp;IF(AA62="",""," "&amp;AA62))</f>
        <v>Lifelink  </v>
      </c>
      <c r="U62" s="35"/>
      <c r="V62" s="36"/>
      <c r="W62" s="40" t="s">
        <v>114</v>
      </c>
      <c r="X62" s="33" t="str">
        <f t="shared" ref="X62:AA62" si="14">IF(ISERROR(IF(LEN(X61)&gt;1,X61,VLOOKUP(X60,$AC:$AD,2,FALSE))),"",IF(LEN(X61)&gt;1,X61,VLOOKUP(X60,$AC:$AD,2,FALSE)))</f>
        <v>Lifelink</v>
      </c>
      <c r="Y62" s="33" t="str">
        <f t="shared" si="14"/>
        <v/>
      </c>
      <c r="Z62" s="33" t="str">
        <f t="shared" si="14"/>
        <v/>
      </c>
      <c r="AA62" s="33" t="str">
        <f t="shared" si="14"/>
        <v> </v>
      </c>
      <c r="BF62" s="64" t="s">
        <v>0</v>
      </c>
      <c r="BG62">
        <v>61</v>
      </c>
      <c r="BH62" t="s">
        <v>325</v>
      </c>
      <c r="BI62" t="s">
        <v>40</v>
      </c>
      <c r="BJ62" t="s">
        <v>379</v>
      </c>
    </row>
    <row r="63" spans="1:62">
      <c r="A63" t="str">
        <f t="shared" si="4"/>
        <v>|英テキスト|&gt;|&gt;|&gt;|&gt;|Lifelink  &amp;br;Embalm 4.|</v>
      </c>
      <c r="B63" t="s">
        <v>0</v>
      </c>
      <c r="C63" t="s">
        <v>81</v>
      </c>
      <c r="D63" s="27" t="s">
        <v>125</v>
      </c>
      <c r="E63" t="s">
        <v>81</v>
      </c>
      <c r="F63" s="27" t="s">
        <v>113</v>
      </c>
      <c r="G63" t="s">
        <v>81</v>
      </c>
      <c r="H63" s="27" t="s">
        <v>113</v>
      </c>
      <c r="I63" t="s">
        <v>81</v>
      </c>
      <c r="J63" s="27" t="s">
        <v>113</v>
      </c>
      <c r="K63" t="s">
        <v>81</v>
      </c>
      <c r="L63" s="27" t="s">
        <v>113</v>
      </c>
      <c r="M63" t="s">
        <v>81</v>
      </c>
      <c r="N63" t="str">
        <f>IF(T62="","",T62&amp;"&amp;br;")&amp;IF(R62=0,"",R62)</f>
        <v>Lifelink  &amp;br;Embalm 4.</v>
      </c>
      <c r="O63" t="s">
        <v>81</v>
      </c>
      <c r="Q63" s="33" t="s">
        <v>18</v>
      </c>
      <c r="R63" s="34" t="str">
        <f>IF(INDEX(AX:AX,W57+1)="",0,INDEX(AX:AX,W57+1)&amp;"/"&amp;INDEX(AY:AY,W57+1))</f>
        <v>2/2</v>
      </c>
      <c r="S63" s="35"/>
      <c r="T63" s="35"/>
      <c r="U63" s="35"/>
      <c r="V63" s="36"/>
      <c r="W63" s="40"/>
      <c r="X63" s="33"/>
      <c r="Y63" s="52"/>
      <c r="Z63" s="52"/>
      <c r="AA63" s="53"/>
      <c r="BF63" s="64" t="s">
        <v>0</v>
      </c>
      <c r="BG63">
        <v>62</v>
      </c>
      <c r="BH63" t="s">
        <v>380</v>
      </c>
      <c r="BI63" t="s">
        <v>40</v>
      </c>
      <c r="BJ63" t="s">
        <v>381</v>
      </c>
    </row>
    <row r="64" spans="1:62">
      <c r="A64" t="str">
        <f t="shared" si="4"/>
        <v>|PT|&gt;|2/2|シールド数|&gt;||</v>
      </c>
      <c r="B64" t="s">
        <v>0</v>
      </c>
      <c r="C64" t="s">
        <v>81</v>
      </c>
      <c r="D64" t="s">
        <v>18</v>
      </c>
      <c r="E64" t="s">
        <v>81</v>
      </c>
      <c r="F64" t="s">
        <v>113</v>
      </c>
      <c r="G64" t="s">
        <v>81</v>
      </c>
      <c r="H64" t="str">
        <f>IF(R63=0,"",R63)</f>
        <v>2/2</v>
      </c>
      <c r="I64" t="s">
        <v>81</v>
      </c>
      <c r="J64" t="s">
        <v>136</v>
      </c>
      <c r="K64" t="s">
        <v>81</v>
      </c>
      <c r="L64" t="s">
        <v>113</v>
      </c>
      <c r="M64" t="s">
        <v>81</v>
      </c>
      <c r="N64" t="str">
        <f>IF(R64=0,"",R64)</f>
        <v/>
      </c>
      <c r="O64" t="s">
        <v>81</v>
      </c>
      <c r="Q64" s="41" t="s">
        <v>19</v>
      </c>
      <c r="R64" s="34">
        <f>INDEX(AW:AW,W57+1)</f>
        <v>0</v>
      </c>
      <c r="S64" s="42"/>
      <c r="T64" s="42"/>
      <c r="U64" s="42"/>
      <c r="V64" s="43"/>
      <c r="W64" s="44"/>
      <c r="X64" s="45"/>
      <c r="Y64" s="55"/>
      <c r="Z64" s="55"/>
      <c r="AA64" s="56"/>
      <c r="BF64" s="64" t="s">
        <v>0</v>
      </c>
      <c r="BG64">
        <v>63</v>
      </c>
      <c r="BH64" t="s">
        <v>382</v>
      </c>
      <c r="BI64" t="s">
        <v>40</v>
      </c>
      <c r="BJ64" t="s">
        <v>298</v>
      </c>
    </row>
    <row r="65" spans="1:62">
      <c r="A65" t="str">
        <f t="shared" si="4"/>
        <v>&amp;br;&amp;br;</v>
      </c>
      <c r="B65" t="s">
        <v>0</v>
      </c>
      <c r="C65" t="s">
        <v>145</v>
      </c>
      <c r="R65"/>
      <c r="S65"/>
      <c r="T65"/>
      <c r="U65"/>
      <c r="V65"/>
      <c r="BF65" s="64" t="s">
        <v>0</v>
      </c>
      <c r="BG65">
        <v>64</v>
      </c>
      <c r="BH65" t="s">
        <v>60</v>
      </c>
      <c r="BI65" t="s">
        <v>40</v>
      </c>
      <c r="BJ65" t="s">
        <v>383</v>
      </c>
    </row>
    <row r="66" spans="1:62">
      <c r="A66" t="str">
        <f t="shared" si="4"/>
        <v>#back(text=戻る,left)</v>
      </c>
      <c r="B66" t="s">
        <v>0</v>
      </c>
      <c r="C66" t="s">
        <v>153</v>
      </c>
      <c r="R66"/>
      <c r="S66"/>
      <c r="T66"/>
      <c r="U66"/>
      <c r="V66"/>
      <c r="BF66" s="64" t="s">
        <v>0</v>
      </c>
      <c r="BG66">
        <v>65</v>
      </c>
      <c r="BH66" t="s">
        <v>384</v>
      </c>
      <c r="BI66" t="s">
        <v>40</v>
      </c>
      <c r="BJ66" t="s">
        <v>385</v>
      </c>
    </row>
    <row r="67" spans="1:62">
      <c r="A67" t="str">
        <f t="shared" si="4"/>
        <v>&amp;br;</v>
      </c>
      <c r="B67" t="s">
        <v>0</v>
      </c>
      <c r="C67" t="s">
        <v>164</v>
      </c>
      <c r="R67"/>
      <c r="S67"/>
      <c r="T67"/>
      <c r="U67"/>
      <c r="V67"/>
      <c r="BF67" s="64" t="s">
        <v>0</v>
      </c>
      <c r="BG67">
        <v>66</v>
      </c>
      <c r="BH67" t="s">
        <v>386</v>
      </c>
      <c r="BI67" t="s">
        <v>40</v>
      </c>
      <c r="BJ67" t="s">
        <v>387</v>
      </c>
    </row>
    <row r="68" spans="1:62">
      <c r="A68" t="str">
        <f t="shared" si="4"/>
        <v>#comment(above,nsize=[15],size=[30],num=[10])</v>
      </c>
      <c r="B68" t="s">
        <v>0</v>
      </c>
      <c r="C68" t="s">
        <v>173</v>
      </c>
      <c r="R68"/>
      <c r="S68"/>
      <c r="T68"/>
      <c r="U68"/>
      <c r="V68"/>
      <c r="BF68" s="64" t="s">
        <v>0</v>
      </c>
      <c r="BG68">
        <v>67</v>
      </c>
      <c r="BH68" t="s">
        <v>388</v>
      </c>
      <c r="BI68" t="s">
        <v>40</v>
      </c>
      <c r="BJ68" t="s">
        <v>389</v>
      </c>
    </row>
    <row r="69" spans="1:62">
      <c r="A69" t="str">
        <f t="shared" si="4"/>
        <v>&amp;br;&amp;br;</v>
      </c>
      <c r="B69" t="s">
        <v>0</v>
      </c>
      <c r="C69" t="s">
        <v>145</v>
      </c>
      <c r="R69"/>
      <c r="S69"/>
      <c r="T69"/>
      <c r="U69"/>
      <c r="V69"/>
      <c r="BF69" s="64" t="s">
        <v>0</v>
      </c>
      <c r="BG69">
        <v>68</v>
      </c>
      <c r="BH69" t="s">
        <v>390</v>
      </c>
      <c r="BI69" t="s">
        <v>40</v>
      </c>
      <c r="BJ69" t="s">
        <v>391</v>
      </c>
    </row>
    <row r="70" spans="1:62">
      <c r="A70" t="str">
        <f t="shared" ref="A70:A133" si="15">CONCATENATE(C70,D70,E70,F70,G70,H70,I70,J70,K70,L70,M70,N70,O70,P70)</f>
        <v/>
      </c>
      <c r="B70" t="s">
        <v>0</v>
      </c>
      <c r="Q70" s="29"/>
      <c r="R70" s="30"/>
      <c r="S70" s="30"/>
      <c r="T70" s="30"/>
      <c r="U70" s="30"/>
      <c r="V70" s="31"/>
      <c r="W70" s="32">
        <v>6</v>
      </c>
      <c r="X70" s="29"/>
      <c r="Y70" s="50"/>
      <c r="Z70" s="50"/>
      <c r="AA70" s="51"/>
      <c r="BF70" s="64" t="s">
        <v>0</v>
      </c>
      <c r="BG70">
        <v>69</v>
      </c>
      <c r="BH70" t="s">
        <v>392</v>
      </c>
      <c r="BI70" t="s">
        <v>40</v>
      </c>
      <c r="BJ70" t="s">
        <v>393</v>
      </c>
    </row>
    <row r="71" spans="1:62">
      <c r="A71" t="str">
        <f t="shared" si="15"/>
        <v>*ター一門の精鋭/Tah-Crop Elite</v>
      </c>
      <c r="B71" t="s">
        <v>0</v>
      </c>
      <c r="C71" t="str">
        <f>"*"&amp;R71&amp;"/"&amp;T71</f>
        <v>*ター一門の精鋭/Tah-Crop Elite</v>
      </c>
      <c r="Q71" s="33" t="s">
        <v>9</v>
      </c>
      <c r="R71" s="34" t="str">
        <f>INDEX(AJ:AJ,W70+1)</f>
        <v>ター一門の精鋭</v>
      </c>
      <c r="S71" s="35" t="s">
        <v>10</v>
      </c>
      <c r="T71" s="34" t="str">
        <f>INDEX(AK:AK,W70+1)</f>
        <v>Tah-Crop Elite</v>
      </c>
      <c r="U71" s="35"/>
      <c r="V71" s="36"/>
      <c r="W71" s="37"/>
      <c r="X71" s="33"/>
      <c r="Y71" s="52"/>
      <c r="Z71" s="52"/>
      <c r="AA71" s="53"/>
      <c r="BF71" s="64" t="s">
        <v>0</v>
      </c>
      <c r="BG71">
        <v>70</v>
      </c>
      <c r="BH71" t="s">
        <v>394</v>
      </c>
      <c r="BI71" t="s">
        <v>40</v>
      </c>
      <c r="BJ71" t="s">
        <v>395</v>
      </c>
    </row>
    <row r="72" spans="1:62">
      <c r="A72" t="str">
        <f t="shared" si="15"/>
        <v>|LEFT:80|LEFT:100|LEFT:100|LEFT:100|LEFT:100|LEFT:100|c</v>
      </c>
      <c r="B72" t="s">
        <v>0</v>
      </c>
      <c r="C72" t="s">
        <v>81</v>
      </c>
      <c r="D72" s="26" t="str">
        <f>$Q$1</f>
        <v>LEFT:80</v>
      </c>
      <c r="E72" s="26" t="s">
        <v>81</v>
      </c>
      <c r="F72" s="26" t="str">
        <f t="shared" ref="F72:J72" si="16">$R$1</f>
        <v>LEFT:100</v>
      </c>
      <c r="G72" s="26" t="s">
        <v>81</v>
      </c>
      <c r="H72" s="26" t="str">
        <f t="shared" si="16"/>
        <v>LEFT:100</v>
      </c>
      <c r="I72" s="26" t="s">
        <v>81</v>
      </c>
      <c r="J72" s="26" t="str">
        <f t="shared" si="16"/>
        <v>LEFT:100</v>
      </c>
      <c r="K72" s="26" t="s">
        <v>81</v>
      </c>
      <c r="L72" s="26" t="str">
        <f>$R$1</f>
        <v>LEFT:100</v>
      </c>
      <c r="M72" s="26" t="s">
        <v>81</v>
      </c>
      <c r="N72" s="26" t="str">
        <f>$R$1</f>
        <v>LEFT:100</v>
      </c>
      <c r="O72" t="s">
        <v>81</v>
      </c>
      <c r="P72" t="s">
        <v>82</v>
      </c>
      <c r="Q72" s="38" t="s">
        <v>6</v>
      </c>
      <c r="R72" s="34" t="str">
        <f>INDEX(AF:AF,W70+1)</f>
        <v>白</v>
      </c>
      <c r="S72" s="39" t="s">
        <v>7</v>
      </c>
      <c r="T72" s="34" t="str">
        <f>INDEX(AG:AG,W70+1)</f>
        <v>コモン</v>
      </c>
      <c r="U72" s="39" t="s">
        <v>8</v>
      </c>
      <c r="V72" s="34">
        <f>INDEX(AI:AI,W70+1)</f>
        <v>13</v>
      </c>
      <c r="W72" s="40"/>
      <c r="X72" s="34" t="str">
        <f>INDEX(AQ:AQ,W70+1)</f>
        <v>飛行</v>
      </c>
      <c r="Y72" s="52"/>
      <c r="Z72" s="52"/>
      <c r="AA72" s="53"/>
      <c r="BF72" s="64" t="s">
        <v>0</v>
      </c>
      <c r="BG72">
        <v>71</v>
      </c>
      <c r="BH72" t="s">
        <v>251</v>
      </c>
      <c r="BI72" t="s">
        <v>40</v>
      </c>
      <c r="BJ72" t="s">
        <v>396</v>
      </c>
    </row>
    <row r="73" spans="1:62">
      <c r="A73" t="str">
        <f t="shared" si="15"/>
        <v>|色|白|レアリティ|コモン|マナコスト|13|</v>
      </c>
      <c r="B73" t="s">
        <v>0</v>
      </c>
      <c r="C73" t="s">
        <v>81</v>
      </c>
      <c r="D73" s="27" t="s">
        <v>6</v>
      </c>
      <c r="E73" t="s">
        <v>81</v>
      </c>
      <c r="F73" t="str">
        <f>IF(R72=0,"",R72)</f>
        <v>白</v>
      </c>
      <c r="G73" t="s">
        <v>81</v>
      </c>
      <c r="H73" s="27" t="s">
        <v>93</v>
      </c>
      <c r="I73" t="s">
        <v>81</v>
      </c>
      <c r="J73" t="str">
        <f>IF(T72=0,"",T72)</f>
        <v>コモン</v>
      </c>
      <c r="K73" t="s">
        <v>81</v>
      </c>
      <c r="L73" s="27" t="s">
        <v>94</v>
      </c>
      <c r="M73" t="s">
        <v>81</v>
      </c>
      <c r="N73">
        <f>IF(V72=0,"",V72)</f>
        <v>13</v>
      </c>
      <c r="O73" t="s">
        <v>81</v>
      </c>
      <c r="Q73" s="33" t="s">
        <v>11</v>
      </c>
      <c r="R73" s="34" t="str">
        <f>INDEX(AL:AL,W70+1)</f>
        <v>クリーチャー</v>
      </c>
      <c r="S73" s="39" t="s">
        <v>95</v>
      </c>
      <c r="T73" s="34" t="str">
        <f>INDEX(AN:AN,W70+1)</f>
        <v>鳥</v>
      </c>
      <c r="U73" s="34" t="str">
        <f>INDEX(AO:AO,W70+1)</f>
        <v>戦士</v>
      </c>
      <c r="V73" s="34">
        <f>INDEX(AP:AP,W70+1)</f>
        <v>0</v>
      </c>
      <c r="W73" s="40"/>
      <c r="X73" s="34" t="str">
        <f>INDEX(AZ:AZ,W70+1)</f>
        <v>飛行</v>
      </c>
      <c r="Y73" s="34" t="str">
        <f>INDEX(BA:BA,W70+1)</f>
        <v/>
      </c>
      <c r="Z73" s="34" t="str">
        <f>INDEX(BB:BB,W70+1)</f>
        <v/>
      </c>
      <c r="AA73" s="34">
        <f>INDEX(BC:BC,W70+1)</f>
        <v>0</v>
      </c>
      <c r="BF73" s="64" t="s">
        <v>0</v>
      </c>
      <c r="BG73">
        <v>72</v>
      </c>
      <c r="BH73" t="s">
        <v>290</v>
      </c>
      <c r="BI73" t="s">
        <v>40</v>
      </c>
      <c r="BJ73" t="s">
        <v>397</v>
      </c>
    </row>
    <row r="74" spans="1:62">
      <c r="A74" t="str">
        <f t="shared" si="15"/>
        <v>|種別|クリーチャー|サブタイプ|鳥|戦士||</v>
      </c>
      <c r="B74" t="s">
        <v>0</v>
      </c>
      <c r="C74" t="s">
        <v>81</v>
      </c>
      <c r="D74" s="27" t="s">
        <v>11</v>
      </c>
      <c r="E74" t="s">
        <v>81</v>
      </c>
      <c r="F74" t="str">
        <f>IF(R73=0,"",R73)</f>
        <v>クリーチャー</v>
      </c>
      <c r="G74" t="s">
        <v>81</v>
      </c>
      <c r="H74" s="27" t="s">
        <v>103</v>
      </c>
      <c r="I74" t="s">
        <v>81</v>
      </c>
      <c r="J74" t="str">
        <f>IF(T73=0,"",T73)</f>
        <v>鳥</v>
      </c>
      <c r="K74" t="s">
        <v>81</v>
      </c>
      <c r="L74" t="str">
        <f>IF(U73=0,"",U73)</f>
        <v>戦士</v>
      </c>
      <c r="M74" t="s">
        <v>81</v>
      </c>
      <c r="N74" t="str">
        <f>IF(V73=0,"",V73)</f>
        <v/>
      </c>
      <c r="O74" t="s">
        <v>81</v>
      </c>
      <c r="Q74" s="33" t="s">
        <v>104</v>
      </c>
      <c r="R74" s="34" t="str">
        <f>INDEX(BD:BD,W70+1)</f>
        <v>飛行&amp;br;督励3：あなたのターン終了時まで、あなたがコントロールする各クリーチャーは+1/+1の修整を受ける。</v>
      </c>
      <c r="S74" s="35"/>
      <c r="T74" s="35"/>
      <c r="U74" s="35"/>
      <c r="V74" s="36"/>
      <c r="W74" s="40"/>
      <c r="X74" s="32"/>
      <c r="Y74" s="32"/>
      <c r="Z74" s="32"/>
      <c r="AA74" s="54"/>
      <c r="BF74" s="64" t="s">
        <v>0</v>
      </c>
      <c r="BG74">
        <v>73</v>
      </c>
      <c r="BH74" t="s">
        <v>398</v>
      </c>
      <c r="BI74" t="s">
        <v>40</v>
      </c>
      <c r="BJ74" t="s">
        <v>399</v>
      </c>
    </row>
    <row r="75" spans="1:62">
      <c r="A75" t="str">
        <f t="shared" si="15"/>
        <v>|テキスト|&gt;|&gt;|&gt;|&gt;|飛行&amp;br;督励3：あなたのターン終了時まで、あなたがコントロールする各クリーチャーは+1/+1の修整を受ける。|</v>
      </c>
      <c r="B75" t="s">
        <v>0</v>
      </c>
      <c r="C75" t="s">
        <v>81</v>
      </c>
      <c r="D75" s="27" t="s">
        <v>104</v>
      </c>
      <c r="E75" t="s">
        <v>81</v>
      </c>
      <c r="F75" s="27" t="s">
        <v>113</v>
      </c>
      <c r="G75" t="s">
        <v>81</v>
      </c>
      <c r="H75" s="27" t="s">
        <v>113</v>
      </c>
      <c r="I75" t="s">
        <v>81</v>
      </c>
      <c r="J75" s="27" t="s">
        <v>113</v>
      </c>
      <c r="K75" t="s">
        <v>81</v>
      </c>
      <c r="L75" s="27" t="s">
        <v>113</v>
      </c>
      <c r="M75" t="s">
        <v>81</v>
      </c>
      <c r="N75" t="str">
        <f>IF(R74=0,"",R74)</f>
        <v>飛行&amp;br;督励3：あなたのターン終了時まで、あなたがコントロールする各クリーチャーは+1/+1の修整を受ける。</v>
      </c>
      <c r="O75" t="s">
        <v>81</v>
      </c>
      <c r="Q75" s="38" t="s">
        <v>27</v>
      </c>
      <c r="R75" s="34" t="str">
        <f>INDEX(BE:BE,W70+1)</f>
        <v>Exert 3:Each creature you control gets +1/+1 until the end of your turn.</v>
      </c>
      <c r="S75" s="35" t="s">
        <v>400</v>
      </c>
      <c r="T75" s="34" t="str">
        <f>IF(X75="","",X75&amp;IF(Y75="",""," "&amp;Y75)&amp;IF(Z75="",""," "&amp;Z75)&amp;IF(AA75="",""," "&amp;AA75))</f>
        <v>Flying  </v>
      </c>
      <c r="U75" s="35"/>
      <c r="V75" s="36"/>
      <c r="W75" s="40" t="s">
        <v>114</v>
      </c>
      <c r="X75" s="33" t="str">
        <f t="shared" ref="X75:AA75" si="17">IF(ISERROR(IF(LEN(X74)&gt;1,X74,VLOOKUP(X73,$AC:$AD,2,FALSE))),"",IF(LEN(X74)&gt;1,X74,VLOOKUP(X73,$AC:$AD,2,FALSE)))</f>
        <v>Flying</v>
      </c>
      <c r="Y75" s="33" t="str">
        <f t="shared" si="17"/>
        <v/>
      </c>
      <c r="Z75" s="33" t="str">
        <f t="shared" si="17"/>
        <v/>
      </c>
      <c r="AA75" s="33" t="str">
        <f t="shared" si="17"/>
        <v> </v>
      </c>
      <c r="BF75" s="64" t="s">
        <v>0</v>
      </c>
      <c r="BG75">
        <v>74</v>
      </c>
      <c r="BH75" t="s">
        <v>401</v>
      </c>
      <c r="BI75" t="s">
        <v>40</v>
      </c>
      <c r="BJ75" t="s">
        <v>402</v>
      </c>
    </row>
    <row r="76" spans="1:62">
      <c r="A76" t="str">
        <f t="shared" si="15"/>
        <v>|英テキスト|&gt;|&gt;|&gt;|&gt;|Flying  &amp;br;Exert 3:Each creature you control gets +1/+1 until the end of your turn.|</v>
      </c>
      <c r="B76" t="s">
        <v>0</v>
      </c>
      <c r="C76" t="s">
        <v>81</v>
      </c>
      <c r="D76" s="27" t="s">
        <v>125</v>
      </c>
      <c r="E76" t="s">
        <v>81</v>
      </c>
      <c r="F76" s="27" t="s">
        <v>113</v>
      </c>
      <c r="G76" t="s">
        <v>81</v>
      </c>
      <c r="H76" s="27" t="s">
        <v>113</v>
      </c>
      <c r="I76" t="s">
        <v>81</v>
      </c>
      <c r="J76" s="27" t="s">
        <v>113</v>
      </c>
      <c r="K76" t="s">
        <v>81</v>
      </c>
      <c r="L76" s="27" t="s">
        <v>113</v>
      </c>
      <c r="M76" t="s">
        <v>81</v>
      </c>
      <c r="N76" t="str">
        <f>IF(T75="","",T75&amp;"&amp;br;")&amp;IF(R75=0,"",R75)</f>
        <v>Flying  &amp;br;Exert 3:Each creature you control gets +1/+1 until the end of your turn.</v>
      </c>
      <c r="O76" t="s">
        <v>81</v>
      </c>
      <c r="Q76" s="33" t="s">
        <v>18</v>
      </c>
      <c r="R76" s="34" t="str">
        <f>IF(INDEX(AX:AX,W70+1)="",0,INDEX(AX:AX,W70+1)&amp;"/"&amp;INDEX(AY:AY,W70+1))</f>
        <v>2/2</v>
      </c>
      <c r="S76" s="35"/>
      <c r="T76" s="35"/>
      <c r="U76" s="35"/>
      <c r="V76" s="36"/>
      <c r="W76" s="40"/>
      <c r="X76" s="33"/>
      <c r="Y76" s="52"/>
      <c r="Z76" s="52"/>
      <c r="AA76" s="53"/>
      <c r="BF76" s="64" t="s">
        <v>0</v>
      </c>
      <c r="BG76">
        <v>75</v>
      </c>
      <c r="BH76" t="s">
        <v>403</v>
      </c>
      <c r="BI76" t="s">
        <v>40</v>
      </c>
      <c r="BJ76" t="s">
        <v>404</v>
      </c>
    </row>
    <row r="77" spans="1:62">
      <c r="A77" t="str">
        <f t="shared" si="15"/>
        <v>|PT|&gt;|2/2|シールド数|&gt;||</v>
      </c>
      <c r="B77" t="s">
        <v>0</v>
      </c>
      <c r="C77" t="s">
        <v>81</v>
      </c>
      <c r="D77" t="s">
        <v>18</v>
      </c>
      <c r="E77" t="s">
        <v>81</v>
      </c>
      <c r="F77" t="s">
        <v>113</v>
      </c>
      <c r="G77" t="s">
        <v>81</v>
      </c>
      <c r="H77" t="str">
        <f>IF(R76=0,"",R76)</f>
        <v>2/2</v>
      </c>
      <c r="I77" t="s">
        <v>81</v>
      </c>
      <c r="J77" t="s">
        <v>136</v>
      </c>
      <c r="K77" t="s">
        <v>81</v>
      </c>
      <c r="L77" t="s">
        <v>113</v>
      </c>
      <c r="M77" t="s">
        <v>81</v>
      </c>
      <c r="N77" t="str">
        <f>IF(R77=0,"",R77)</f>
        <v/>
      </c>
      <c r="O77" t="s">
        <v>81</v>
      </c>
      <c r="Q77" s="41" t="s">
        <v>19</v>
      </c>
      <c r="R77" s="34">
        <f>INDEX(AW:AW,W70+1)</f>
        <v>0</v>
      </c>
      <c r="S77" s="42"/>
      <c r="T77" s="42"/>
      <c r="U77" s="42"/>
      <c r="V77" s="43"/>
      <c r="W77" s="44"/>
      <c r="X77" s="45"/>
      <c r="Y77" s="55"/>
      <c r="Z77" s="55"/>
      <c r="AA77" s="56"/>
      <c r="BF77" s="64" t="s">
        <v>0</v>
      </c>
      <c r="BG77">
        <v>76</v>
      </c>
      <c r="BH77" t="s">
        <v>405</v>
      </c>
      <c r="BI77" t="s">
        <v>40</v>
      </c>
      <c r="BJ77" t="s">
        <v>406</v>
      </c>
    </row>
    <row r="78" spans="1:62">
      <c r="A78" t="str">
        <f t="shared" si="15"/>
        <v>&amp;br;&amp;br;</v>
      </c>
      <c r="B78" t="s">
        <v>0</v>
      </c>
      <c r="C78" t="s">
        <v>145</v>
      </c>
      <c r="R78"/>
      <c r="S78"/>
      <c r="T78"/>
      <c r="U78"/>
      <c r="V78"/>
      <c r="BF78" s="64" t="s">
        <v>0</v>
      </c>
      <c r="BG78">
        <v>77</v>
      </c>
      <c r="BH78" t="s">
        <v>150</v>
      </c>
      <c r="BI78" t="s">
        <v>40</v>
      </c>
      <c r="BJ78" t="s">
        <v>407</v>
      </c>
    </row>
    <row r="79" spans="1:62">
      <c r="A79" t="str">
        <f t="shared" si="15"/>
        <v>#back(text=戻る,left)</v>
      </c>
      <c r="B79" t="s">
        <v>0</v>
      </c>
      <c r="C79" t="s">
        <v>153</v>
      </c>
      <c r="R79"/>
      <c r="S79"/>
      <c r="T79"/>
      <c r="U79"/>
      <c r="V79"/>
      <c r="BF79" s="64" t="s">
        <v>0</v>
      </c>
      <c r="BG79">
        <v>78</v>
      </c>
      <c r="BH79" t="s">
        <v>408</v>
      </c>
      <c r="BI79" t="s">
        <v>40</v>
      </c>
      <c r="BJ79" t="s">
        <v>409</v>
      </c>
    </row>
    <row r="80" spans="1:62">
      <c r="A80" t="str">
        <f t="shared" si="15"/>
        <v>&amp;br;</v>
      </c>
      <c r="B80" t="s">
        <v>0</v>
      </c>
      <c r="C80" t="s">
        <v>164</v>
      </c>
      <c r="R80"/>
      <c r="S80"/>
      <c r="T80"/>
      <c r="U80"/>
      <c r="V80"/>
      <c r="BF80" s="64" t="s">
        <v>0</v>
      </c>
      <c r="BG80">
        <v>79</v>
      </c>
      <c r="BH80" t="s">
        <v>349</v>
      </c>
      <c r="BI80" t="s">
        <v>40</v>
      </c>
      <c r="BJ80" t="s">
        <v>410</v>
      </c>
    </row>
    <row r="81" spans="1:62">
      <c r="A81" t="str">
        <f t="shared" si="15"/>
        <v>#comment(above,nsize=[15],size=[30],num=[10])</v>
      </c>
      <c r="B81" t="s">
        <v>0</v>
      </c>
      <c r="C81" t="s">
        <v>173</v>
      </c>
      <c r="R81"/>
      <c r="S81"/>
      <c r="T81"/>
      <c r="U81"/>
      <c r="V81"/>
      <c r="BF81" s="64" t="s">
        <v>0</v>
      </c>
      <c r="BG81">
        <v>80</v>
      </c>
      <c r="BH81" t="s">
        <v>411</v>
      </c>
      <c r="BI81" t="s">
        <v>40</v>
      </c>
      <c r="BJ81" t="s">
        <v>412</v>
      </c>
    </row>
    <row r="82" spans="1:62">
      <c r="A82" t="str">
        <f t="shared" si="15"/>
        <v>&amp;br;&amp;br;</v>
      </c>
      <c r="B82" t="s">
        <v>0</v>
      </c>
      <c r="C82" t="s">
        <v>145</v>
      </c>
      <c r="R82"/>
      <c r="S82"/>
      <c r="T82"/>
      <c r="U82"/>
      <c r="V82"/>
      <c r="BF82" s="64" t="s">
        <v>0</v>
      </c>
      <c r="BG82">
        <v>81</v>
      </c>
      <c r="BH82" t="s">
        <v>413</v>
      </c>
      <c r="BI82" t="s">
        <v>40</v>
      </c>
      <c r="BJ82" t="s">
        <v>414</v>
      </c>
    </row>
    <row r="83" spans="1:62">
      <c r="A83" t="str">
        <f t="shared" si="15"/>
        <v/>
      </c>
      <c r="B83" t="s">
        <v>0</v>
      </c>
      <c r="Q83" s="29"/>
      <c r="R83" s="30"/>
      <c r="S83" s="30"/>
      <c r="T83" s="30"/>
      <c r="U83" s="30"/>
      <c r="V83" s="31"/>
      <c r="W83" s="32">
        <v>7</v>
      </c>
      <c r="X83" s="29"/>
      <c r="Y83" s="50"/>
      <c r="Z83" s="50"/>
      <c r="AA83" s="51"/>
      <c r="BF83" s="64" t="s">
        <v>0</v>
      </c>
      <c r="BG83">
        <v>82</v>
      </c>
      <c r="BH83" t="s">
        <v>304</v>
      </c>
      <c r="BI83" t="s">
        <v>40</v>
      </c>
      <c r="BJ83" t="s">
        <v>415</v>
      </c>
    </row>
    <row r="84" spans="1:62">
      <c r="A84" t="str">
        <f t="shared" si="15"/>
        <v>*仕える者たち/Those Who Serve</v>
      </c>
      <c r="B84" t="s">
        <v>0</v>
      </c>
      <c r="C84" t="str">
        <f>"*"&amp;R84&amp;"/"&amp;T84</f>
        <v>*仕える者たち/Those Who Serve</v>
      </c>
      <c r="Q84" s="33" t="s">
        <v>9</v>
      </c>
      <c r="R84" s="34" t="str">
        <f>INDEX(AJ:AJ,W83+1)</f>
        <v>仕える者たち</v>
      </c>
      <c r="S84" s="35" t="s">
        <v>10</v>
      </c>
      <c r="T84" s="34" t="str">
        <f>INDEX(AK:AK,W83+1)</f>
        <v>Those Who Serve</v>
      </c>
      <c r="U84" s="35"/>
      <c r="V84" s="36"/>
      <c r="W84" s="37"/>
      <c r="X84" s="33"/>
      <c r="Y84" s="52"/>
      <c r="Z84" s="52"/>
      <c r="AA84" s="53"/>
      <c r="BF84" s="64" t="s">
        <v>0</v>
      </c>
      <c r="BG84">
        <v>83</v>
      </c>
      <c r="BH84" t="s">
        <v>416</v>
      </c>
      <c r="BI84" t="s">
        <v>40</v>
      </c>
      <c r="BJ84" t="s">
        <v>417</v>
      </c>
    </row>
    <row r="85" spans="1:62">
      <c r="A85" t="str">
        <f t="shared" si="15"/>
        <v>|LEFT:80|LEFT:100|LEFT:100|LEFT:100|LEFT:100|LEFT:100|c</v>
      </c>
      <c r="B85" t="s">
        <v>0</v>
      </c>
      <c r="C85" t="s">
        <v>81</v>
      </c>
      <c r="D85" s="26" t="str">
        <f>$Q$1</f>
        <v>LEFT:80</v>
      </c>
      <c r="E85" s="26" t="s">
        <v>81</v>
      </c>
      <c r="F85" s="26" t="str">
        <f t="shared" ref="F85:J85" si="18">$R$1</f>
        <v>LEFT:100</v>
      </c>
      <c r="G85" s="26" t="s">
        <v>81</v>
      </c>
      <c r="H85" s="26" t="str">
        <f t="shared" si="18"/>
        <v>LEFT:100</v>
      </c>
      <c r="I85" s="26" t="s">
        <v>81</v>
      </c>
      <c r="J85" s="26" t="str">
        <f t="shared" si="18"/>
        <v>LEFT:100</v>
      </c>
      <c r="K85" s="26" t="s">
        <v>81</v>
      </c>
      <c r="L85" s="26" t="str">
        <f>$R$1</f>
        <v>LEFT:100</v>
      </c>
      <c r="M85" s="26" t="s">
        <v>81</v>
      </c>
      <c r="N85" s="26" t="str">
        <f>$R$1</f>
        <v>LEFT:100</v>
      </c>
      <c r="O85" t="s">
        <v>81</v>
      </c>
      <c r="P85" t="s">
        <v>82</v>
      </c>
      <c r="Q85" s="38" t="s">
        <v>6</v>
      </c>
      <c r="R85" s="34" t="str">
        <f>INDEX(AF:AF,W83+1)</f>
        <v>白</v>
      </c>
      <c r="S85" s="39" t="s">
        <v>7</v>
      </c>
      <c r="T85" s="34" t="str">
        <f>INDEX(AG:AG,W83+1)</f>
        <v>コモン</v>
      </c>
      <c r="U85" s="39" t="s">
        <v>8</v>
      </c>
      <c r="V85" s="34">
        <f>INDEX(AI:AI,W83+1)</f>
        <v>6</v>
      </c>
      <c r="W85" s="40"/>
      <c r="X85" s="34">
        <f>INDEX(AQ:AQ,W83+1)</f>
        <v>0</v>
      </c>
      <c r="Y85" s="52"/>
      <c r="Z85" s="52"/>
      <c r="AA85" s="53"/>
      <c r="BF85" s="64" t="s">
        <v>0</v>
      </c>
      <c r="BG85">
        <v>84</v>
      </c>
      <c r="BH85" t="s">
        <v>418</v>
      </c>
      <c r="BI85" t="s">
        <v>40</v>
      </c>
      <c r="BJ85" t="s">
        <v>419</v>
      </c>
    </row>
    <row r="86" spans="1:62">
      <c r="A86" t="str">
        <f t="shared" si="15"/>
        <v>|色|白|レアリティ|コモン|マナコスト|6|</v>
      </c>
      <c r="B86" t="s">
        <v>0</v>
      </c>
      <c r="C86" t="s">
        <v>81</v>
      </c>
      <c r="D86" s="27" t="s">
        <v>6</v>
      </c>
      <c r="E86" t="s">
        <v>81</v>
      </c>
      <c r="F86" t="str">
        <f>IF(R85=0,"",R85)</f>
        <v>白</v>
      </c>
      <c r="G86" t="s">
        <v>81</v>
      </c>
      <c r="H86" s="27" t="s">
        <v>93</v>
      </c>
      <c r="I86" t="s">
        <v>81</v>
      </c>
      <c r="J86" t="str">
        <f>IF(T85=0,"",T85)</f>
        <v>コモン</v>
      </c>
      <c r="K86" t="s">
        <v>81</v>
      </c>
      <c r="L86" s="27" t="s">
        <v>94</v>
      </c>
      <c r="M86" t="s">
        <v>81</v>
      </c>
      <c r="N86">
        <f>IF(V85=0,"",V85)</f>
        <v>6</v>
      </c>
      <c r="O86" t="s">
        <v>81</v>
      </c>
      <c r="Q86" s="33" t="s">
        <v>11</v>
      </c>
      <c r="R86" s="34" t="str">
        <f>INDEX(AL:AL,W83+1)</f>
        <v>クリーチャー</v>
      </c>
      <c r="S86" s="39" t="s">
        <v>95</v>
      </c>
      <c r="T86" s="34" t="str">
        <f>INDEX(AN:AN,W83+1)</f>
        <v>ゾンビ</v>
      </c>
      <c r="U86" s="34">
        <f>INDEX(AO:AO,W83+1)</f>
        <v>0</v>
      </c>
      <c r="V86" s="34">
        <f>INDEX(AP:AP,W83+1)</f>
        <v>0</v>
      </c>
      <c r="W86" s="40"/>
      <c r="X86" s="34" t="str">
        <f>INDEX(AZ:AZ,W83+1)</f>
        <v/>
      </c>
      <c r="Y86" s="34" t="str">
        <f>INDEX(BA:BA,W83+1)</f>
        <v/>
      </c>
      <c r="Z86" s="34" t="str">
        <f>INDEX(BB:BB,W83+1)</f>
        <v/>
      </c>
      <c r="AA86" s="34">
        <f>INDEX(BC:BC,W83+1)</f>
        <v>0</v>
      </c>
      <c r="BF86" s="64" t="s">
        <v>0</v>
      </c>
      <c r="BG86">
        <v>85</v>
      </c>
      <c r="BH86" t="s">
        <v>420</v>
      </c>
      <c r="BI86" t="s">
        <v>40</v>
      </c>
      <c r="BJ86" t="s">
        <v>421</v>
      </c>
    </row>
    <row r="87" spans="1:62">
      <c r="A87" t="str">
        <f t="shared" si="15"/>
        <v>|種別|クリーチャー|サブタイプ|ゾンビ|||</v>
      </c>
      <c r="B87" t="s">
        <v>0</v>
      </c>
      <c r="C87" t="s">
        <v>81</v>
      </c>
      <c r="D87" s="27" t="s">
        <v>11</v>
      </c>
      <c r="E87" t="s">
        <v>81</v>
      </c>
      <c r="F87" t="str">
        <f>IF(R86=0,"",R86)</f>
        <v>クリーチャー</v>
      </c>
      <c r="G87" t="s">
        <v>81</v>
      </c>
      <c r="H87" s="27" t="s">
        <v>103</v>
      </c>
      <c r="I87" t="s">
        <v>81</v>
      </c>
      <c r="J87" t="str">
        <f>IF(T86=0,"",T86)</f>
        <v>ゾンビ</v>
      </c>
      <c r="K87" t="s">
        <v>81</v>
      </c>
      <c r="L87" t="str">
        <f>IF(U86=0,"",U86)</f>
        <v/>
      </c>
      <c r="M87" t="s">
        <v>81</v>
      </c>
      <c r="N87" t="str">
        <f>IF(V86=0,"",V86)</f>
        <v/>
      </c>
      <c r="O87" t="s">
        <v>81</v>
      </c>
      <c r="Q87" s="33" t="s">
        <v>104</v>
      </c>
      <c r="R87" s="34" t="str">
        <f>INDEX(BD:BD,W83+1)</f>
        <v/>
      </c>
      <c r="S87" s="35"/>
      <c r="T87" s="35"/>
      <c r="U87" s="35"/>
      <c r="V87" s="36"/>
      <c r="W87" s="40"/>
      <c r="X87" s="32"/>
      <c r="Y87" s="32"/>
      <c r="Z87" s="32"/>
      <c r="AA87" s="54"/>
      <c r="BF87" s="64" t="s">
        <v>0</v>
      </c>
      <c r="BG87">
        <v>86</v>
      </c>
      <c r="BH87" t="s">
        <v>422</v>
      </c>
      <c r="BI87" t="s">
        <v>40</v>
      </c>
      <c r="BJ87" t="s">
        <v>423</v>
      </c>
    </row>
    <row r="88" spans="1:62">
      <c r="A88" t="str">
        <f t="shared" si="15"/>
        <v>|テキスト|&gt;|&gt;|&gt;|&gt;||</v>
      </c>
      <c r="B88" t="s">
        <v>0</v>
      </c>
      <c r="C88" t="s">
        <v>81</v>
      </c>
      <c r="D88" s="27" t="s">
        <v>104</v>
      </c>
      <c r="E88" t="s">
        <v>81</v>
      </c>
      <c r="F88" s="27" t="s">
        <v>113</v>
      </c>
      <c r="G88" t="s">
        <v>81</v>
      </c>
      <c r="H88" s="27" t="s">
        <v>113</v>
      </c>
      <c r="I88" t="s">
        <v>81</v>
      </c>
      <c r="J88" s="27" t="s">
        <v>113</v>
      </c>
      <c r="K88" t="s">
        <v>81</v>
      </c>
      <c r="L88" s="27" t="s">
        <v>113</v>
      </c>
      <c r="M88" t="s">
        <v>81</v>
      </c>
      <c r="N88" t="str">
        <f>IF(R87=0,"",R87)</f>
        <v/>
      </c>
      <c r="O88" t="s">
        <v>81</v>
      </c>
      <c r="Q88" s="38" t="s">
        <v>27</v>
      </c>
      <c r="R88" s="34" t="str">
        <f>INDEX(BE:BE,W83+1)</f>
        <v/>
      </c>
      <c r="S88" s="35" t="s">
        <v>400</v>
      </c>
      <c r="T88" s="34" t="str">
        <f>IF(X88="","",X88&amp;IF(Y88="",""," "&amp;Y88)&amp;IF(Z88="",""," "&amp;Z88)&amp;IF(AA88="",""," "&amp;AA88))</f>
        <v/>
      </c>
      <c r="U88" s="35"/>
      <c r="V88" s="36"/>
      <c r="W88" s="40" t="s">
        <v>114</v>
      </c>
      <c r="X88" s="33" t="str">
        <f t="shared" ref="X88:AA88" si="19">IF(ISERROR(IF(LEN(X87)&gt;1,X87,VLOOKUP(X86,$AC:$AD,2,FALSE))),"",IF(LEN(X87)&gt;1,X87,VLOOKUP(X86,$AC:$AD,2,FALSE)))</f>
        <v/>
      </c>
      <c r="Y88" s="33" t="str">
        <f t="shared" si="19"/>
        <v/>
      </c>
      <c r="Z88" s="33" t="str">
        <f t="shared" si="19"/>
        <v/>
      </c>
      <c r="AA88" s="33" t="str">
        <f t="shared" si="19"/>
        <v> </v>
      </c>
      <c r="BF88" s="64" t="s">
        <v>0</v>
      </c>
      <c r="BG88">
        <v>87</v>
      </c>
      <c r="BH88" t="s">
        <v>424</v>
      </c>
      <c r="BI88" t="s">
        <v>40</v>
      </c>
      <c r="BJ88" t="s">
        <v>425</v>
      </c>
    </row>
    <row r="89" spans="1:62">
      <c r="A89" t="str">
        <f t="shared" si="15"/>
        <v>|英テキスト|&gt;|&gt;|&gt;|&gt;||</v>
      </c>
      <c r="B89" t="s">
        <v>0</v>
      </c>
      <c r="C89" t="s">
        <v>81</v>
      </c>
      <c r="D89" s="27" t="s">
        <v>125</v>
      </c>
      <c r="E89" t="s">
        <v>81</v>
      </c>
      <c r="F89" s="27" t="s">
        <v>113</v>
      </c>
      <c r="G89" t="s">
        <v>81</v>
      </c>
      <c r="H89" s="27" t="s">
        <v>113</v>
      </c>
      <c r="I89" t="s">
        <v>81</v>
      </c>
      <c r="J89" s="27" t="s">
        <v>113</v>
      </c>
      <c r="K89" t="s">
        <v>81</v>
      </c>
      <c r="L89" s="27" t="s">
        <v>113</v>
      </c>
      <c r="M89" t="s">
        <v>81</v>
      </c>
      <c r="N89" t="str">
        <f>IF(T88="","",T88&amp;"&amp;br;")&amp;IF(R88=0,"",R88)</f>
        <v/>
      </c>
      <c r="O89" t="s">
        <v>81</v>
      </c>
      <c r="Q89" s="33" t="s">
        <v>18</v>
      </c>
      <c r="R89" s="34" t="str">
        <f>IF(INDEX(AX:AX,W83+1)="",0,INDEX(AX:AX,W83+1)&amp;"/"&amp;INDEX(AY:AY,W83+1))</f>
        <v>2/4</v>
      </c>
      <c r="S89" s="35"/>
      <c r="T89" s="35"/>
      <c r="U89" s="35"/>
      <c r="V89" s="36"/>
      <c r="W89" s="40"/>
      <c r="X89" s="33"/>
      <c r="Y89" s="52"/>
      <c r="Z89" s="52"/>
      <c r="AA89" s="53"/>
      <c r="BF89" s="64" t="s">
        <v>0</v>
      </c>
      <c r="BG89">
        <v>88</v>
      </c>
      <c r="BH89" t="s">
        <v>426</v>
      </c>
      <c r="BI89" t="s">
        <v>40</v>
      </c>
      <c r="BJ89" t="s">
        <v>427</v>
      </c>
    </row>
    <row r="90" spans="1:62">
      <c r="A90" t="str">
        <f t="shared" si="15"/>
        <v>|PT|&gt;|2/4|シールド数|&gt;||</v>
      </c>
      <c r="B90" t="s">
        <v>0</v>
      </c>
      <c r="C90" t="s">
        <v>81</v>
      </c>
      <c r="D90" t="s">
        <v>18</v>
      </c>
      <c r="E90" t="s">
        <v>81</v>
      </c>
      <c r="F90" t="s">
        <v>113</v>
      </c>
      <c r="G90" t="s">
        <v>81</v>
      </c>
      <c r="H90" t="str">
        <f>IF(R89=0,"",R89)</f>
        <v>2/4</v>
      </c>
      <c r="I90" t="s">
        <v>81</v>
      </c>
      <c r="J90" t="s">
        <v>136</v>
      </c>
      <c r="K90" t="s">
        <v>81</v>
      </c>
      <c r="L90" t="s">
        <v>113</v>
      </c>
      <c r="M90" t="s">
        <v>81</v>
      </c>
      <c r="N90" t="str">
        <f>IF(R90=0,"",R90)</f>
        <v/>
      </c>
      <c r="O90" t="s">
        <v>81</v>
      </c>
      <c r="Q90" s="41" t="s">
        <v>19</v>
      </c>
      <c r="R90" s="34">
        <f>INDEX(AW:AW,W83+1)</f>
        <v>0</v>
      </c>
      <c r="S90" s="42"/>
      <c r="T90" s="42"/>
      <c r="U90" s="42"/>
      <c r="V90" s="43"/>
      <c r="W90" s="44"/>
      <c r="X90" s="45"/>
      <c r="Y90" s="55"/>
      <c r="Z90" s="55"/>
      <c r="AA90" s="56"/>
      <c r="BF90" s="64" t="s">
        <v>0</v>
      </c>
      <c r="BG90">
        <v>89</v>
      </c>
      <c r="BH90" t="s">
        <v>428</v>
      </c>
      <c r="BI90" t="s">
        <v>40</v>
      </c>
      <c r="BJ90" t="s">
        <v>429</v>
      </c>
    </row>
    <row r="91" spans="1:62">
      <c r="A91" t="str">
        <f t="shared" si="15"/>
        <v>&amp;br;&amp;br;</v>
      </c>
      <c r="B91" t="s">
        <v>0</v>
      </c>
      <c r="C91" t="s">
        <v>145</v>
      </c>
      <c r="R91"/>
      <c r="S91"/>
      <c r="T91"/>
      <c r="U91"/>
      <c r="V91"/>
      <c r="BF91" s="64" t="s">
        <v>0</v>
      </c>
      <c r="BG91">
        <v>90</v>
      </c>
      <c r="BH91" t="s">
        <v>430</v>
      </c>
      <c r="BI91" t="s">
        <v>40</v>
      </c>
      <c r="BJ91" t="s">
        <v>431</v>
      </c>
    </row>
    <row r="92" spans="1:62">
      <c r="A92" t="str">
        <f t="shared" si="15"/>
        <v>#back(text=戻る,left)</v>
      </c>
      <c r="B92" t="s">
        <v>0</v>
      </c>
      <c r="C92" t="s">
        <v>153</v>
      </c>
      <c r="R92"/>
      <c r="S92"/>
      <c r="T92"/>
      <c r="U92"/>
      <c r="V92"/>
      <c r="BF92" s="64" t="s">
        <v>0</v>
      </c>
      <c r="BG92">
        <v>91</v>
      </c>
      <c r="BH92" t="s">
        <v>335</v>
      </c>
      <c r="BI92" t="s">
        <v>40</v>
      </c>
      <c r="BJ92" t="s">
        <v>432</v>
      </c>
    </row>
    <row r="93" spans="1:62">
      <c r="A93" t="str">
        <f t="shared" si="15"/>
        <v>&amp;br;</v>
      </c>
      <c r="B93" t="s">
        <v>0</v>
      </c>
      <c r="C93" t="s">
        <v>164</v>
      </c>
      <c r="R93"/>
      <c r="S93"/>
      <c r="T93"/>
      <c r="U93"/>
      <c r="V93"/>
      <c r="BF93" s="64" t="s">
        <v>0</v>
      </c>
      <c r="BG93">
        <v>92</v>
      </c>
      <c r="BH93" t="s">
        <v>433</v>
      </c>
      <c r="BI93" t="s">
        <v>40</v>
      </c>
      <c r="BJ93" t="s">
        <v>434</v>
      </c>
    </row>
    <row r="94" spans="1:62">
      <c r="A94" t="str">
        <f t="shared" si="15"/>
        <v>#comment(above,nsize=[15],size=[30],num=[10])</v>
      </c>
      <c r="B94" t="s">
        <v>0</v>
      </c>
      <c r="C94" t="s">
        <v>173</v>
      </c>
      <c r="R94"/>
      <c r="S94"/>
      <c r="T94"/>
      <c r="U94"/>
      <c r="V94"/>
      <c r="BF94" s="64" t="s">
        <v>0</v>
      </c>
      <c r="BG94">
        <v>93</v>
      </c>
      <c r="BH94" t="s">
        <v>236</v>
      </c>
      <c r="BI94" t="s">
        <v>40</v>
      </c>
      <c r="BJ94" t="s">
        <v>435</v>
      </c>
    </row>
    <row r="95" spans="1:62">
      <c r="A95" t="str">
        <f t="shared" si="15"/>
        <v>&amp;br;&amp;br;</v>
      </c>
      <c r="B95" t="s">
        <v>0</v>
      </c>
      <c r="C95" t="s">
        <v>145</v>
      </c>
      <c r="R95"/>
      <c r="S95"/>
      <c r="T95"/>
      <c r="U95"/>
      <c r="V95"/>
      <c r="BF95" s="64" t="s">
        <v>0</v>
      </c>
      <c r="BG95">
        <v>94</v>
      </c>
      <c r="BH95" t="s">
        <v>178</v>
      </c>
      <c r="BI95" t="s">
        <v>40</v>
      </c>
      <c r="BJ95" t="s">
        <v>436</v>
      </c>
    </row>
    <row r="96" spans="1:62">
      <c r="A96" t="str">
        <f t="shared" si="15"/>
        <v/>
      </c>
      <c r="B96" t="s">
        <v>0</v>
      </c>
      <c r="Q96" s="29"/>
      <c r="R96" s="30"/>
      <c r="S96" s="30"/>
      <c r="T96" s="30"/>
      <c r="U96" s="30"/>
      <c r="V96" s="31"/>
      <c r="W96" s="32">
        <v>8</v>
      </c>
      <c r="X96" s="29"/>
      <c r="Y96" s="50"/>
      <c r="Z96" s="50"/>
      <c r="AA96" s="51"/>
      <c r="BF96" s="64" t="s">
        <v>0</v>
      </c>
      <c r="BG96">
        <v>95</v>
      </c>
      <c r="BH96" t="s">
        <v>437</v>
      </c>
      <c r="BI96" t="s">
        <v>40</v>
      </c>
      <c r="BJ96" t="s">
        <v>438</v>
      </c>
    </row>
    <row r="97" spans="1:62">
      <c r="A97" t="str">
        <f t="shared" si="15"/>
        <v>*断固たる修練者/Unwavering Initiate</v>
      </c>
      <c r="B97" t="s">
        <v>0</v>
      </c>
      <c r="C97" t="str">
        <f>"*"&amp;R97&amp;"/"&amp;T97</f>
        <v>*断固たる修練者/Unwavering Initiate</v>
      </c>
      <c r="Q97" s="33" t="s">
        <v>9</v>
      </c>
      <c r="R97" s="34" t="str">
        <f>INDEX(AJ:AJ,W96+1)</f>
        <v>断固たる修練者</v>
      </c>
      <c r="S97" s="35" t="s">
        <v>10</v>
      </c>
      <c r="T97" s="34" t="str">
        <f>INDEX(AK:AK,W96+1)</f>
        <v>Unwavering Initiate</v>
      </c>
      <c r="U97" s="35"/>
      <c r="V97" s="36"/>
      <c r="W97" s="37"/>
      <c r="X97" s="33"/>
      <c r="Y97" s="52"/>
      <c r="Z97" s="52"/>
      <c r="AA97" s="53"/>
      <c r="BF97" s="64" t="s">
        <v>0</v>
      </c>
      <c r="BG97">
        <v>96</v>
      </c>
      <c r="BH97" t="s">
        <v>439</v>
      </c>
      <c r="BI97" t="s">
        <v>40</v>
      </c>
      <c r="BJ97" t="s">
        <v>440</v>
      </c>
    </row>
    <row r="98" spans="1:62">
      <c r="A98" t="str">
        <f t="shared" si="15"/>
        <v>|LEFT:80|LEFT:100|LEFT:100|LEFT:100|LEFT:100|LEFT:100|c</v>
      </c>
      <c r="B98" t="s">
        <v>0</v>
      </c>
      <c r="C98" t="s">
        <v>81</v>
      </c>
      <c r="D98" s="26" t="str">
        <f>$Q$1</f>
        <v>LEFT:80</v>
      </c>
      <c r="E98" s="26" t="s">
        <v>81</v>
      </c>
      <c r="F98" s="26" t="str">
        <f t="shared" ref="F98:J98" si="20">$R$1</f>
        <v>LEFT:100</v>
      </c>
      <c r="G98" s="26" t="s">
        <v>81</v>
      </c>
      <c r="H98" s="26" t="str">
        <f t="shared" si="20"/>
        <v>LEFT:100</v>
      </c>
      <c r="I98" s="26" t="s">
        <v>81</v>
      </c>
      <c r="J98" s="26" t="str">
        <f t="shared" si="20"/>
        <v>LEFT:100</v>
      </c>
      <c r="K98" s="26" t="s">
        <v>81</v>
      </c>
      <c r="L98" s="26" t="str">
        <f>$R$1</f>
        <v>LEFT:100</v>
      </c>
      <c r="M98" s="26" t="s">
        <v>81</v>
      </c>
      <c r="N98" s="26" t="str">
        <f>$R$1</f>
        <v>LEFT:100</v>
      </c>
      <c r="O98" t="s">
        <v>81</v>
      </c>
      <c r="P98" t="s">
        <v>82</v>
      </c>
      <c r="Q98" s="38" t="s">
        <v>6</v>
      </c>
      <c r="R98" s="34" t="str">
        <f>INDEX(AF:AF,W96+1)</f>
        <v>白</v>
      </c>
      <c r="S98" s="39" t="s">
        <v>7</v>
      </c>
      <c r="T98" s="34" t="str">
        <f>INDEX(AG:AG,W96+1)</f>
        <v>コモン</v>
      </c>
      <c r="U98" s="39" t="s">
        <v>8</v>
      </c>
      <c r="V98" s="34">
        <f>INDEX(AI:AI,W96+1)</f>
        <v>10</v>
      </c>
      <c r="W98" s="40"/>
      <c r="X98" s="34" t="str">
        <f>INDEX(AQ:AQ,W96+1)</f>
        <v>警戒</v>
      </c>
      <c r="Y98" s="52"/>
      <c r="Z98" s="52"/>
      <c r="AA98" s="53"/>
      <c r="BF98" s="64" t="s">
        <v>0</v>
      </c>
      <c r="BG98">
        <v>97</v>
      </c>
      <c r="BH98" t="s">
        <v>441</v>
      </c>
      <c r="BI98" t="s">
        <v>40</v>
      </c>
      <c r="BJ98" t="s">
        <v>442</v>
      </c>
    </row>
    <row r="99" spans="1:62">
      <c r="A99" t="str">
        <f t="shared" si="15"/>
        <v>|色|白|レアリティ|コモン|マナコスト|10|</v>
      </c>
      <c r="B99" t="s">
        <v>0</v>
      </c>
      <c r="C99" t="s">
        <v>81</v>
      </c>
      <c r="D99" s="27" t="s">
        <v>6</v>
      </c>
      <c r="E99" t="s">
        <v>81</v>
      </c>
      <c r="F99" t="str">
        <f>IF(R98=0,"",R98)</f>
        <v>白</v>
      </c>
      <c r="G99" t="s">
        <v>81</v>
      </c>
      <c r="H99" s="27" t="s">
        <v>93</v>
      </c>
      <c r="I99" t="s">
        <v>81</v>
      </c>
      <c r="J99" t="str">
        <f>IF(T98=0,"",T98)</f>
        <v>コモン</v>
      </c>
      <c r="K99" t="s">
        <v>81</v>
      </c>
      <c r="L99" s="27" t="s">
        <v>94</v>
      </c>
      <c r="M99" t="s">
        <v>81</v>
      </c>
      <c r="N99">
        <f>IF(V98=0,"",V98)</f>
        <v>10</v>
      </c>
      <c r="O99" t="s">
        <v>81</v>
      </c>
      <c r="Q99" s="33" t="s">
        <v>11</v>
      </c>
      <c r="R99" s="34" t="str">
        <f>INDEX(AL:AL,W96+1)</f>
        <v>クリーチャー</v>
      </c>
      <c r="S99" s="39" t="s">
        <v>95</v>
      </c>
      <c r="T99" s="34" t="str">
        <f>INDEX(AN:AN,W96+1)</f>
        <v>人間</v>
      </c>
      <c r="U99" s="34" t="str">
        <f>INDEX(AO:AO,W96+1)</f>
        <v>戦士</v>
      </c>
      <c r="V99" s="34">
        <f>INDEX(AP:AP,W96+1)</f>
        <v>0</v>
      </c>
      <c r="W99" s="40"/>
      <c r="X99" s="34" t="str">
        <f>INDEX(AZ:AZ,W96+1)</f>
        <v>警戒</v>
      </c>
      <c r="Y99" s="34" t="str">
        <f>INDEX(BA:BA,W96+1)</f>
        <v/>
      </c>
      <c r="Z99" s="34" t="str">
        <f>INDEX(BB:BB,W96+1)</f>
        <v/>
      </c>
      <c r="AA99" s="34">
        <f>INDEX(BC:BC,W96+1)</f>
        <v>0</v>
      </c>
      <c r="BF99" s="64" t="s">
        <v>0</v>
      </c>
      <c r="BG99">
        <v>98</v>
      </c>
      <c r="BH99" t="s">
        <v>443</v>
      </c>
      <c r="BI99" t="s">
        <v>40</v>
      </c>
      <c r="BJ99" t="s">
        <v>444</v>
      </c>
    </row>
    <row r="100" spans="1:62">
      <c r="A100" t="str">
        <f t="shared" si="15"/>
        <v>|種別|クリーチャー|サブタイプ|人間|戦士||</v>
      </c>
      <c r="B100" t="s">
        <v>0</v>
      </c>
      <c r="C100" t="s">
        <v>81</v>
      </c>
      <c r="D100" s="27" t="s">
        <v>11</v>
      </c>
      <c r="E100" t="s">
        <v>81</v>
      </c>
      <c r="F100" t="str">
        <f>IF(R99=0,"",R99)</f>
        <v>クリーチャー</v>
      </c>
      <c r="G100" t="s">
        <v>81</v>
      </c>
      <c r="H100" s="27" t="s">
        <v>103</v>
      </c>
      <c r="I100" t="s">
        <v>81</v>
      </c>
      <c r="J100" t="str">
        <f>IF(T99=0,"",T99)</f>
        <v>人間</v>
      </c>
      <c r="K100" t="s">
        <v>81</v>
      </c>
      <c r="L100" t="str">
        <f>IF(U99=0,"",U99)</f>
        <v>戦士</v>
      </c>
      <c r="M100" t="s">
        <v>81</v>
      </c>
      <c r="N100" t="str">
        <f>IF(V99=0,"",V99)</f>
        <v/>
      </c>
      <c r="O100" t="s">
        <v>81</v>
      </c>
      <c r="Q100" s="33" t="s">
        <v>104</v>
      </c>
      <c r="R100" s="34" t="str">
        <f>INDEX(BD:BD,W96+1)</f>
        <v>警戒&amp;br;不朽1</v>
      </c>
      <c r="S100" s="35"/>
      <c r="T100" s="35"/>
      <c r="U100" s="35"/>
      <c r="V100" s="36"/>
      <c r="W100" s="40"/>
      <c r="X100" s="32"/>
      <c r="Y100" s="32"/>
      <c r="Z100" s="32"/>
      <c r="AA100" s="54"/>
      <c r="BF100" s="64" t="s">
        <v>0</v>
      </c>
      <c r="BG100">
        <v>99</v>
      </c>
      <c r="BH100" t="s">
        <v>445</v>
      </c>
      <c r="BI100" t="s">
        <v>40</v>
      </c>
      <c r="BJ100" t="s">
        <v>446</v>
      </c>
    </row>
    <row r="101" spans="1:62">
      <c r="A101" t="str">
        <f t="shared" si="15"/>
        <v>|テキスト|&gt;|&gt;|&gt;|&gt;|警戒&amp;br;不朽1|</v>
      </c>
      <c r="B101" t="s">
        <v>0</v>
      </c>
      <c r="C101" t="s">
        <v>81</v>
      </c>
      <c r="D101" s="27" t="s">
        <v>104</v>
      </c>
      <c r="E101" t="s">
        <v>81</v>
      </c>
      <c r="F101" s="27" t="s">
        <v>113</v>
      </c>
      <c r="G101" t="s">
        <v>81</v>
      </c>
      <c r="H101" s="27" t="s">
        <v>113</v>
      </c>
      <c r="I101" t="s">
        <v>81</v>
      </c>
      <c r="J101" s="27" t="s">
        <v>113</v>
      </c>
      <c r="K101" t="s">
        <v>81</v>
      </c>
      <c r="L101" s="27" t="s">
        <v>113</v>
      </c>
      <c r="M101" t="s">
        <v>81</v>
      </c>
      <c r="N101" t="str">
        <f>IF(R100=0,"",R100)</f>
        <v>警戒&amp;br;不朽1</v>
      </c>
      <c r="O101" t="s">
        <v>81</v>
      </c>
      <c r="Q101" s="38" t="s">
        <v>27</v>
      </c>
      <c r="R101" s="34" t="str">
        <f>INDEX(BE:BE,W96+1)</f>
        <v>Embalm 1.</v>
      </c>
      <c r="S101" s="35" t="s">
        <v>400</v>
      </c>
      <c r="T101" s="34" t="str">
        <f>IF(X101="","",X101&amp;IF(Y101="",""," "&amp;Y101)&amp;IF(Z101="",""," "&amp;Z101)&amp;IF(AA101="",""," "&amp;AA101))</f>
        <v>Vigiliance  </v>
      </c>
      <c r="U101" s="35"/>
      <c r="V101" s="36"/>
      <c r="W101" s="40" t="s">
        <v>114</v>
      </c>
      <c r="X101" s="33" t="str">
        <f t="shared" ref="X101:AA101" si="21">IF(ISERROR(IF(LEN(X100)&gt;1,X100,VLOOKUP(X99,$AC:$AD,2,FALSE))),"",IF(LEN(X100)&gt;1,X100,VLOOKUP(X99,$AC:$AD,2,FALSE)))</f>
        <v>Vigiliance</v>
      </c>
      <c r="Y101" s="33" t="str">
        <f t="shared" si="21"/>
        <v/>
      </c>
      <c r="Z101" s="33" t="str">
        <f t="shared" si="21"/>
        <v/>
      </c>
      <c r="AA101" s="33" t="str">
        <f t="shared" si="21"/>
        <v> </v>
      </c>
      <c r="BF101" s="64" t="s">
        <v>0</v>
      </c>
      <c r="BG101">
        <v>100</v>
      </c>
      <c r="BH101" t="s">
        <v>447</v>
      </c>
      <c r="BI101" t="s">
        <v>40</v>
      </c>
      <c r="BJ101" t="s">
        <v>448</v>
      </c>
    </row>
    <row r="102" spans="1:62">
      <c r="A102" t="str">
        <f t="shared" si="15"/>
        <v>|英テキスト|&gt;|&gt;|&gt;|&gt;|Vigiliance  &amp;br;Embalm 1.|</v>
      </c>
      <c r="B102" t="s">
        <v>0</v>
      </c>
      <c r="C102" t="s">
        <v>81</v>
      </c>
      <c r="D102" s="27" t="s">
        <v>125</v>
      </c>
      <c r="E102" t="s">
        <v>81</v>
      </c>
      <c r="F102" s="27" t="s">
        <v>113</v>
      </c>
      <c r="G102" t="s">
        <v>81</v>
      </c>
      <c r="H102" s="27" t="s">
        <v>113</v>
      </c>
      <c r="I102" t="s">
        <v>81</v>
      </c>
      <c r="J102" s="27" t="s">
        <v>113</v>
      </c>
      <c r="K102" t="s">
        <v>81</v>
      </c>
      <c r="L102" s="27" t="s">
        <v>113</v>
      </c>
      <c r="M102" t="s">
        <v>81</v>
      </c>
      <c r="N102" t="str">
        <f>IF(T101="","",T101&amp;"&amp;br;")&amp;IF(R101=0,"",R101)</f>
        <v>Vigiliance  &amp;br;Embalm 1.</v>
      </c>
      <c r="O102" t="s">
        <v>81</v>
      </c>
      <c r="Q102" s="33" t="s">
        <v>18</v>
      </c>
      <c r="R102" s="34" t="str">
        <f>IF(INDEX(AX:AX,W96+1)="",0,INDEX(AX:AX,W96+1)&amp;"/"&amp;INDEX(AY:AY,W96+1))</f>
        <v>3/2</v>
      </c>
      <c r="S102" s="35"/>
      <c r="T102" s="35"/>
      <c r="U102" s="35"/>
      <c r="V102" s="36"/>
      <c r="W102" s="40"/>
      <c r="X102" s="33"/>
      <c r="Y102" s="52"/>
      <c r="Z102" s="52"/>
      <c r="AA102" s="53"/>
      <c r="BF102" s="64" t="s">
        <v>0</v>
      </c>
      <c r="BG102">
        <v>101</v>
      </c>
      <c r="BH102" t="s">
        <v>449</v>
      </c>
      <c r="BI102" t="s">
        <v>40</v>
      </c>
      <c r="BJ102" t="s">
        <v>133</v>
      </c>
    </row>
    <row r="103" spans="1:62">
      <c r="A103" t="str">
        <f t="shared" si="15"/>
        <v>|PT|&gt;|3/2|シールド数|&gt;||</v>
      </c>
      <c r="B103" t="s">
        <v>0</v>
      </c>
      <c r="C103" t="s">
        <v>81</v>
      </c>
      <c r="D103" t="s">
        <v>18</v>
      </c>
      <c r="E103" t="s">
        <v>81</v>
      </c>
      <c r="F103" t="s">
        <v>113</v>
      </c>
      <c r="G103" t="s">
        <v>81</v>
      </c>
      <c r="H103" t="str">
        <f>IF(R102=0,"",R102)</f>
        <v>3/2</v>
      </c>
      <c r="I103" t="s">
        <v>81</v>
      </c>
      <c r="J103" t="s">
        <v>136</v>
      </c>
      <c r="K103" t="s">
        <v>81</v>
      </c>
      <c r="L103" t="s">
        <v>113</v>
      </c>
      <c r="M103" t="s">
        <v>81</v>
      </c>
      <c r="N103" t="str">
        <f>IF(R103=0,"",R103)</f>
        <v/>
      </c>
      <c r="O103" t="s">
        <v>81</v>
      </c>
      <c r="Q103" s="41" t="s">
        <v>19</v>
      </c>
      <c r="R103" s="34">
        <f>INDEX(AW:AW,W96+1)</f>
        <v>0</v>
      </c>
      <c r="S103" s="42"/>
      <c r="T103" s="42"/>
      <c r="U103" s="42"/>
      <c r="V103" s="43"/>
      <c r="W103" s="44"/>
      <c r="X103" s="45"/>
      <c r="Y103" s="55"/>
      <c r="Z103" s="55"/>
      <c r="AA103" s="56"/>
      <c r="BF103" s="64" t="s">
        <v>0</v>
      </c>
      <c r="BG103">
        <v>102</v>
      </c>
      <c r="BH103" t="s">
        <v>450</v>
      </c>
      <c r="BI103" t="s">
        <v>40</v>
      </c>
      <c r="BJ103" t="s">
        <v>451</v>
      </c>
    </row>
    <row r="104" spans="1:62">
      <c r="A104" t="str">
        <f t="shared" si="15"/>
        <v>&amp;br;&amp;br;</v>
      </c>
      <c r="B104" t="s">
        <v>0</v>
      </c>
      <c r="C104" t="s">
        <v>145</v>
      </c>
      <c r="R104"/>
      <c r="S104"/>
      <c r="T104"/>
      <c r="U104"/>
      <c r="V104"/>
      <c r="BF104" s="64" t="s">
        <v>0</v>
      </c>
      <c r="BG104">
        <v>103</v>
      </c>
      <c r="BH104" t="s">
        <v>211</v>
      </c>
      <c r="BI104" t="s">
        <v>40</v>
      </c>
      <c r="BJ104" t="s">
        <v>452</v>
      </c>
    </row>
    <row r="105" spans="1:62">
      <c r="A105" t="str">
        <f t="shared" si="15"/>
        <v>#back(text=戻る,left)</v>
      </c>
      <c r="B105" t="s">
        <v>0</v>
      </c>
      <c r="C105" t="s">
        <v>153</v>
      </c>
      <c r="R105"/>
      <c r="S105"/>
      <c r="T105"/>
      <c r="U105"/>
      <c r="V105"/>
      <c r="BF105" s="64" t="s">
        <v>0</v>
      </c>
      <c r="BG105">
        <v>104</v>
      </c>
      <c r="BH105" t="s">
        <v>193</v>
      </c>
      <c r="BI105" t="s">
        <v>40</v>
      </c>
      <c r="BJ105" t="s">
        <v>453</v>
      </c>
    </row>
    <row r="106" spans="1:62">
      <c r="A106" t="str">
        <f t="shared" si="15"/>
        <v>&amp;br;</v>
      </c>
      <c r="B106" t="s">
        <v>0</v>
      </c>
      <c r="C106" t="s">
        <v>164</v>
      </c>
      <c r="R106"/>
      <c r="S106"/>
      <c r="T106"/>
      <c r="U106"/>
      <c r="V106"/>
      <c r="BF106" s="64" t="s">
        <v>0</v>
      </c>
      <c r="BG106">
        <v>105</v>
      </c>
      <c r="BH106" t="s">
        <v>68</v>
      </c>
      <c r="BI106" t="s">
        <v>40</v>
      </c>
      <c r="BJ106" t="s">
        <v>454</v>
      </c>
    </row>
    <row r="107" spans="1:62">
      <c r="A107" t="str">
        <f t="shared" si="15"/>
        <v>#comment(above,nsize=[15],size=[30],num=[10])</v>
      </c>
      <c r="B107" t="s">
        <v>0</v>
      </c>
      <c r="C107" t="s">
        <v>173</v>
      </c>
      <c r="R107"/>
      <c r="S107"/>
      <c r="T107"/>
      <c r="U107"/>
      <c r="V107"/>
      <c r="BF107" s="64" t="s">
        <v>0</v>
      </c>
      <c r="BG107">
        <v>106</v>
      </c>
      <c r="BH107" t="s">
        <v>455</v>
      </c>
      <c r="BI107" t="s">
        <v>40</v>
      </c>
      <c r="BJ107" t="s">
        <v>456</v>
      </c>
    </row>
    <row r="108" spans="1:62">
      <c r="A108" t="str">
        <f t="shared" si="15"/>
        <v>&amp;br;&amp;br;</v>
      </c>
      <c r="B108" t="s">
        <v>0</v>
      </c>
      <c r="C108" t="s">
        <v>145</v>
      </c>
      <c r="R108"/>
      <c r="S108"/>
      <c r="T108"/>
      <c r="U108"/>
      <c r="V108"/>
      <c r="BF108" s="64" t="s">
        <v>0</v>
      </c>
      <c r="BG108">
        <v>107</v>
      </c>
      <c r="BH108" t="s">
        <v>457</v>
      </c>
      <c r="BI108" t="s">
        <v>40</v>
      </c>
      <c r="BJ108" t="s">
        <v>458</v>
      </c>
    </row>
    <row r="109" spans="1:62">
      <c r="A109" t="str">
        <f t="shared" si="15"/>
        <v/>
      </c>
      <c r="B109" t="s">
        <v>0</v>
      </c>
      <c r="Q109" s="29"/>
      <c r="R109" s="30"/>
      <c r="S109" s="30"/>
      <c r="T109" s="30"/>
      <c r="U109" s="30"/>
      <c r="V109" s="31"/>
      <c r="W109" s="32">
        <v>9</v>
      </c>
      <c r="X109" s="29"/>
      <c r="Y109" s="50"/>
      <c r="Z109" s="50"/>
      <c r="AA109" s="51"/>
      <c r="BF109" s="64" t="s">
        <v>0</v>
      </c>
      <c r="BG109">
        <v>108</v>
      </c>
      <c r="BH109" t="s">
        <v>459</v>
      </c>
      <c r="BI109" t="s">
        <v>40</v>
      </c>
      <c r="BJ109" t="s">
        <v>460</v>
      </c>
    </row>
    <row r="110" spans="1:62">
      <c r="A110" t="str">
        <f t="shared" si="15"/>
        <v>*有翼の番人/Winged Shepherd</v>
      </c>
      <c r="B110" t="s">
        <v>0</v>
      </c>
      <c r="C110" t="str">
        <f>"*"&amp;R110&amp;"/"&amp;T110</f>
        <v>*有翼の番人/Winged Shepherd</v>
      </c>
      <c r="Q110" s="33" t="s">
        <v>9</v>
      </c>
      <c r="R110" s="34" t="str">
        <f>INDEX(AJ:AJ,W109+1)</f>
        <v>有翼の番人</v>
      </c>
      <c r="S110" s="35" t="s">
        <v>10</v>
      </c>
      <c r="T110" s="34" t="str">
        <f>INDEX(AK:AK,W109+1)</f>
        <v>Winged Shepherd</v>
      </c>
      <c r="U110" s="35"/>
      <c r="V110" s="36"/>
      <c r="W110" s="37"/>
      <c r="X110" s="33"/>
      <c r="Y110" s="52"/>
      <c r="Z110" s="52"/>
      <c r="AA110" s="53"/>
      <c r="BF110" s="64" t="s">
        <v>0</v>
      </c>
      <c r="BG110">
        <v>109</v>
      </c>
      <c r="BH110" t="s">
        <v>77</v>
      </c>
      <c r="BI110" t="s">
        <v>40</v>
      </c>
      <c r="BJ110" t="s">
        <v>461</v>
      </c>
    </row>
    <row r="111" spans="1:62">
      <c r="A111" t="str">
        <f t="shared" si="15"/>
        <v>|LEFT:80|LEFT:100|LEFT:100|LEFT:100|LEFT:100|LEFT:100|c</v>
      </c>
      <c r="B111" t="s">
        <v>0</v>
      </c>
      <c r="C111" t="s">
        <v>81</v>
      </c>
      <c r="D111" s="26" t="str">
        <f>$Q$1</f>
        <v>LEFT:80</v>
      </c>
      <c r="E111" s="26" t="s">
        <v>81</v>
      </c>
      <c r="F111" s="26" t="str">
        <f t="shared" ref="F111:J111" si="22">$R$1</f>
        <v>LEFT:100</v>
      </c>
      <c r="G111" s="26" t="s">
        <v>81</v>
      </c>
      <c r="H111" s="26" t="str">
        <f t="shared" si="22"/>
        <v>LEFT:100</v>
      </c>
      <c r="I111" s="26" t="s">
        <v>81</v>
      </c>
      <c r="J111" s="26" t="str">
        <f t="shared" si="22"/>
        <v>LEFT:100</v>
      </c>
      <c r="K111" s="26" t="s">
        <v>81</v>
      </c>
      <c r="L111" s="26" t="str">
        <f>$R$1</f>
        <v>LEFT:100</v>
      </c>
      <c r="M111" s="26" t="s">
        <v>81</v>
      </c>
      <c r="N111" s="26" t="str">
        <f>$R$1</f>
        <v>LEFT:100</v>
      </c>
      <c r="O111" t="s">
        <v>81</v>
      </c>
      <c r="P111" t="s">
        <v>82</v>
      </c>
      <c r="Q111" s="38" t="s">
        <v>6</v>
      </c>
      <c r="R111" s="34" t="str">
        <f>INDEX(AF:AF,W109+1)</f>
        <v>白</v>
      </c>
      <c r="S111" s="39" t="s">
        <v>7</v>
      </c>
      <c r="T111" s="34" t="str">
        <f>INDEX(AG:AG,W109+1)</f>
        <v>コモン</v>
      </c>
      <c r="U111" s="39" t="s">
        <v>8</v>
      </c>
      <c r="V111" s="34">
        <f>INDEX(AI:AI,W109+1)</f>
        <v>14</v>
      </c>
      <c r="W111" s="40"/>
      <c r="X111" s="34" t="str">
        <f>INDEX(AQ:AQ,W109+1)</f>
        <v>飛行 警戒</v>
      </c>
      <c r="Y111" s="52"/>
      <c r="Z111" s="52"/>
      <c r="AA111" s="53"/>
      <c r="BF111" s="64" t="s">
        <v>0</v>
      </c>
      <c r="BG111">
        <v>110</v>
      </c>
      <c r="BH111" t="s">
        <v>462</v>
      </c>
      <c r="BI111" t="s">
        <v>40</v>
      </c>
      <c r="BJ111" t="s">
        <v>463</v>
      </c>
    </row>
    <row r="112" spans="1:62">
      <c r="A112" t="str">
        <f t="shared" si="15"/>
        <v>|色|白|レアリティ|コモン|マナコスト|14|</v>
      </c>
      <c r="B112" t="s">
        <v>0</v>
      </c>
      <c r="C112" t="s">
        <v>81</v>
      </c>
      <c r="D112" s="27" t="s">
        <v>6</v>
      </c>
      <c r="E112" t="s">
        <v>81</v>
      </c>
      <c r="F112" t="str">
        <f>IF(R111=0,"",R111)</f>
        <v>白</v>
      </c>
      <c r="G112" t="s">
        <v>81</v>
      </c>
      <c r="H112" s="27" t="s">
        <v>93</v>
      </c>
      <c r="I112" t="s">
        <v>81</v>
      </c>
      <c r="J112" t="str">
        <f>IF(T111=0,"",T111)</f>
        <v>コモン</v>
      </c>
      <c r="K112" t="s">
        <v>81</v>
      </c>
      <c r="L112" s="27" t="s">
        <v>94</v>
      </c>
      <c r="M112" t="s">
        <v>81</v>
      </c>
      <c r="N112">
        <f>IF(V111=0,"",V111)</f>
        <v>14</v>
      </c>
      <c r="O112" t="s">
        <v>81</v>
      </c>
      <c r="Q112" s="33" t="s">
        <v>11</v>
      </c>
      <c r="R112" s="34" t="str">
        <f>INDEX(AL:AL,W109+1)</f>
        <v>クリーチャー</v>
      </c>
      <c r="S112" s="39" t="s">
        <v>95</v>
      </c>
      <c r="T112" s="34" t="str">
        <f>INDEX(AN:AN,W109+1)</f>
        <v>天使</v>
      </c>
      <c r="U112" s="34">
        <f>INDEX(AO:AO,W109+1)</f>
        <v>0</v>
      </c>
      <c r="V112" s="34">
        <f>INDEX(AP:AP,W109+1)</f>
        <v>0</v>
      </c>
      <c r="W112" s="40"/>
      <c r="X112" s="34" t="str">
        <f>INDEX(AZ:AZ,W109+1)</f>
        <v>飛行</v>
      </c>
      <c r="Y112" s="34" t="str">
        <f>INDEX(BA:BA,W109+1)</f>
        <v>警戒</v>
      </c>
      <c r="Z112" s="34" t="str">
        <f>INDEX(BB:BB,W109+1)</f>
        <v/>
      </c>
      <c r="AA112" s="34">
        <f>INDEX(BC:BC,W109+1)</f>
        <v>0</v>
      </c>
      <c r="BF112" s="64" t="s">
        <v>0</v>
      </c>
      <c r="BG112">
        <v>111</v>
      </c>
      <c r="BH112" t="s">
        <v>464</v>
      </c>
      <c r="BI112" t="s">
        <v>40</v>
      </c>
      <c r="BJ112" t="s">
        <v>465</v>
      </c>
    </row>
    <row r="113" spans="1:62">
      <c r="A113" t="str">
        <f t="shared" si="15"/>
        <v>|種別|クリーチャー|サブタイプ|天使|||</v>
      </c>
      <c r="B113" t="s">
        <v>0</v>
      </c>
      <c r="C113" t="s">
        <v>81</v>
      </c>
      <c r="D113" s="27" t="s">
        <v>11</v>
      </c>
      <c r="E113" t="s">
        <v>81</v>
      </c>
      <c r="F113" t="str">
        <f>IF(R112=0,"",R112)</f>
        <v>クリーチャー</v>
      </c>
      <c r="G113" t="s">
        <v>81</v>
      </c>
      <c r="H113" s="27" t="s">
        <v>103</v>
      </c>
      <c r="I113" t="s">
        <v>81</v>
      </c>
      <c r="J113" t="str">
        <f>IF(T112=0,"",T112)</f>
        <v>天使</v>
      </c>
      <c r="K113" t="s">
        <v>81</v>
      </c>
      <c r="L113" t="str">
        <f>IF(U112=0,"",U112)</f>
        <v/>
      </c>
      <c r="M113" t="s">
        <v>81</v>
      </c>
      <c r="N113" t="str">
        <f>IF(V112=0,"",V112)</f>
        <v/>
      </c>
      <c r="O113" t="s">
        <v>81</v>
      </c>
      <c r="Q113" s="33" t="s">
        <v>104</v>
      </c>
      <c r="R113" s="34" t="str">
        <f>INDEX(BD:BD,W109+1)</f>
        <v>飛行 警戒&amp;br;サイクリング1</v>
      </c>
      <c r="S113" s="35"/>
      <c r="T113" s="35"/>
      <c r="U113" s="35"/>
      <c r="V113" s="36"/>
      <c r="W113" s="40"/>
      <c r="X113" s="32"/>
      <c r="Y113" s="32"/>
      <c r="Z113" s="32"/>
      <c r="AA113" s="54"/>
      <c r="BF113" s="64" t="s">
        <v>0</v>
      </c>
      <c r="BG113">
        <v>112</v>
      </c>
      <c r="BH113" t="s">
        <v>256</v>
      </c>
      <c r="BI113" t="s">
        <v>40</v>
      </c>
      <c r="BJ113" t="s">
        <v>466</v>
      </c>
    </row>
    <row r="114" spans="1:62">
      <c r="A114" t="str">
        <f t="shared" si="15"/>
        <v>|テキスト|&gt;|&gt;|&gt;|&gt;|飛行 警戒&amp;br;サイクリング1|</v>
      </c>
      <c r="B114" t="s">
        <v>0</v>
      </c>
      <c r="C114" t="s">
        <v>81</v>
      </c>
      <c r="D114" s="27" t="s">
        <v>104</v>
      </c>
      <c r="E114" t="s">
        <v>81</v>
      </c>
      <c r="F114" s="27" t="s">
        <v>113</v>
      </c>
      <c r="G114" t="s">
        <v>81</v>
      </c>
      <c r="H114" s="27" t="s">
        <v>113</v>
      </c>
      <c r="I114" t="s">
        <v>81</v>
      </c>
      <c r="J114" s="27" t="s">
        <v>113</v>
      </c>
      <c r="K114" t="s">
        <v>81</v>
      </c>
      <c r="L114" s="27" t="s">
        <v>113</v>
      </c>
      <c r="M114" t="s">
        <v>81</v>
      </c>
      <c r="N114" t="str">
        <f>IF(R113=0,"",R113)</f>
        <v>飛行 警戒&amp;br;サイクリング1</v>
      </c>
      <c r="O114" t="s">
        <v>81</v>
      </c>
      <c r="Q114" s="38" t="s">
        <v>27</v>
      </c>
      <c r="R114" s="34" t="str">
        <f>INDEX(BE:BE,W109+1)</f>
        <v>Cycling 1.</v>
      </c>
      <c r="S114" s="35" t="s">
        <v>400</v>
      </c>
      <c r="T114" s="34" t="str">
        <f>IF(X114="","",X114&amp;IF(Y114="",""," "&amp;Y114)&amp;IF(Z114="",""," "&amp;Z114)&amp;IF(AA114="",""," "&amp;AA114))</f>
        <v>Flying Vigiliance  </v>
      </c>
      <c r="U114" s="35"/>
      <c r="V114" s="36"/>
      <c r="W114" s="40" t="s">
        <v>114</v>
      </c>
      <c r="X114" s="33" t="str">
        <f t="shared" ref="X114:AA114" si="23">IF(ISERROR(IF(LEN(X113)&gt;1,X113,VLOOKUP(X112,$AC:$AD,2,FALSE))),"",IF(LEN(X113)&gt;1,X113,VLOOKUP(X112,$AC:$AD,2,FALSE)))</f>
        <v>Flying</v>
      </c>
      <c r="Y114" s="33" t="str">
        <f t="shared" si="23"/>
        <v>Vigiliance</v>
      </c>
      <c r="Z114" s="33" t="str">
        <f t="shared" si="23"/>
        <v/>
      </c>
      <c r="AA114" s="33" t="str">
        <f t="shared" si="23"/>
        <v> </v>
      </c>
      <c r="BF114" s="64" t="s">
        <v>0</v>
      </c>
      <c r="BG114">
        <v>113</v>
      </c>
      <c r="BH114" t="s">
        <v>467</v>
      </c>
      <c r="BI114" t="s">
        <v>40</v>
      </c>
      <c r="BJ114" t="s">
        <v>468</v>
      </c>
    </row>
    <row r="115" spans="1:62">
      <c r="A115" t="str">
        <f t="shared" si="15"/>
        <v>|英テキスト|&gt;|&gt;|&gt;|&gt;|Flying Vigiliance  &amp;br;Cycling 1.|</v>
      </c>
      <c r="B115" t="s">
        <v>0</v>
      </c>
      <c r="C115" t="s">
        <v>81</v>
      </c>
      <c r="D115" s="27" t="s">
        <v>125</v>
      </c>
      <c r="E115" t="s">
        <v>81</v>
      </c>
      <c r="F115" s="27" t="s">
        <v>113</v>
      </c>
      <c r="G115" t="s">
        <v>81</v>
      </c>
      <c r="H115" s="27" t="s">
        <v>113</v>
      </c>
      <c r="I115" t="s">
        <v>81</v>
      </c>
      <c r="J115" s="27" t="s">
        <v>113</v>
      </c>
      <c r="K115" t="s">
        <v>81</v>
      </c>
      <c r="L115" s="27" t="s">
        <v>113</v>
      </c>
      <c r="M115" t="s">
        <v>81</v>
      </c>
      <c r="N115" t="str">
        <f>IF(T114="","",T114&amp;"&amp;br;")&amp;IF(R114=0,"",R114)</f>
        <v>Flying Vigiliance  &amp;br;Cycling 1.</v>
      </c>
      <c r="O115" t="s">
        <v>81</v>
      </c>
      <c r="Q115" s="33" t="s">
        <v>18</v>
      </c>
      <c r="R115" s="34" t="str">
        <f>IF(INDEX(AX:AX,W109+1)="",0,INDEX(AX:AX,W109+1)&amp;"/"&amp;INDEX(AY:AY,W109+1))</f>
        <v>3/3</v>
      </c>
      <c r="S115" s="35"/>
      <c r="T115" s="35"/>
      <c r="U115" s="35"/>
      <c r="V115" s="36"/>
      <c r="W115" s="40"/>
      <c r="X115" s="33"/>
      <c r="Y115" s="52"/>
      <c r="Z115" s="52"/>
      <c r="AA115" s="53"/>
      <c r="BF115" s="64" t="s">
        <v>0</v>
      </c>
      <c r="BG115">
        <v>114</v>
      </c>
      <c r="BH115" t="s">
        <v>469</v>
      </c>
      <c r="BI115" t="s">
        <v>40</v>
      </c>
      <c r="BJ115" t="s">
        <v>470</v>
      </c>
    </row>
    <row r="116" spans="1:62">
      <c r="A116" t="str">
        <f t="shared" si="15"/>
        <v>|PT|&gt;|3/3|シールド数|&gt;||</v>
      </c>
      <c r="B116" t="s">
        <v>0</v>
      </c>
      <c r="C116" t="s">
        <v>81</v>
      </c>
      <c r="D116" t="s">
        <v>18</v>
      </c>
      <c r="E116" t="s">
        <v>81</v>
      </c>
      <c r="F116" t="s">
        <v>113</v>
      </c>
      <c r="G116" t="s">
        <v>81</v>
      </c>
      <c r="H116" t="str">
        <f>IF(R115=0,"",R115)</f>
        <v>3/3</v>
      </c>
      <c r="I116" t="s">
        <v>81</v>
      </c>
      <c r="J116" t="s">
        <v>136</v>
      </c>
      <c r="K116" t="s">
        <v>81</v>
      </c>
      <c r="L116" t="s">
        <v>113</v>
      </c>
      <c r="M116" t="s">
        <v>81</v>
      </c>
      <c r="N116" t="str">
        <f>IF(R116=0,"",R116)</f>
        <v/>
      </c>
      <c r="O116" t="s">
        <v>81</v>
      </c>
      <c r="Q116" s="41" t="s">
        <v>19</v>
      </c>
      <c r="R116" s="34">
        <f>INDEX(AW:AW,W109+1)</f>
        <v>0</v>
      </c>
      <c r="S116" s="42"/>
      <c r="T116" s="42"/>
      <c r="U116" s="42"/>
      <c r="V116" s="43"/>
      <c r="W116" s="44"/>
      <c r="X116" s="45"/>
      <c r="Y116" s="55"/>
      <c r="Z116" s="55"/>
      <c r="AA116" s="56"/>
      <c r="BF116" s="64" t="s">
        <v>0</v>
      </c>
      <c r="BG116">
        <v>115</v>
      </c>
      <c r="BH116" t="s">
        <v>471</v>
      </c>
      <c r="BI116" t="s">
        <v>40</v>
      </c>
      <c r="BJ116" t="s">
        <v>472</v>
      </c>
    </row>
    <row r="117" spans="1:62">
      <c r="A117" t="str">
        <f t="shared" si="15"/>
        <v>&amp;br;&amp;br;</v>
      </c>
      <c r="B117" t="s">
        <v>0</v>
      </c>
      <c r="C117" t="s">
        <v>145</v>
      </c>
      <c r="R117"/>
      <c r="S117"/>
      <c r="T117"/>
      <c r="U117"/>
      <c r="V117"/>
      <c r="BF117" s="64" t="s">
        <v>0</v>
      </c>
      <c r="BG117">
        <v>116</v>
      </c>
      <c r="BH117" t="s">
        <v>473</v>
      </c>
      <c r="BI117" t="s">
        <v>40</v>
      </c>
      <c r="BJ117" t="s">
        <v>474</v>
      </c>
    </row>
    <row r="118" spans="1:62">
      <c r="A118" t="str">
        <f t="shared" si="15"/>
        <v>#back(text=戻る,left)</v>
      </c>
      <c r="B118" t="s">
        <v>0</v>
      </c>
      <c r="C118" t="s">
        <v>153</v>
      </c>
      <c r="R118"/>
      <c r="S118"/>
      <c r="T118"/>
      <c r="U118"/>
      <c r="V118"/>
      <c r="BF118" s="64" t="s">
        <v>0</v>
      </c>
      <c r="BG118">
        <v>117</v>
      </c>
      <c r="BH118" t="s">
        <v>475</v>
      </c>
      <c r="BI118" t="s">
        <v>40</v>
      </c>
      <c r="BJ118" t="s">
        <v>476</v>
      </c>
    </row>
    <row r="119" spans="1:62">
      <c r="A119" t="str">
        <f t="shared" si="15"/>
        <v>&amp;br;</v>
      </c>
      <c r="B119" t="s">
        <v>0</v>
      </c>
      <c r="C119" t="s">
        <v>164</v>
      </c>
      <c r="R119"/>
      <c r="S119"/>
      <c r="T119"/>
      <c r="U119"/>
      <c r="V119"/>
      <c r="BF119" s="64" t="s">
        <v>0</v>
      </c>
      <c r="BG119">
        <v>118</v>
      </c>
      <c r="BH119" t="s">
        <v>262</v>
      </c>
      <c r="BI119" t="s">
        <v>40</v>
      </c>
      <c r="BJ119" t="s">
        <v>477</v>
      </c>
    </row>
    <row r="120" spans="1:62">
      <c r="A120" t="str">
        <f t="shared" si="15"/>
        <v>#comment(above,nsize=[15],size=[30],num=[10])</v>
      </c>
      <c r="B120" t="s">
        <v>0</v>
      </c>
      <c r="C120" t="s">
        <v>173</v>
      </c>
      <c r="R120"/>
      <c r="S120"/>
      <c r="T120"/>
      <c r="U120"/>
      <c r="V120"/>
      <c r="BF120" s="64" t="s">
        <v>0</v>
      </c>
      <c r="BG120">
        <v>119</v>
      </c>
      <c r="BH120" t="s">
        <v>478</v>
      </c>
      <c r="BI120" t="s">
        <v>40</v>
      </c>
      <c r="BJ120" t="s">
        <v>479</v>
      </c>
    </row>
    <row r="121" spans="1:62">
      <c r="A121" t="str">
        <f t="shared" si="15"/>
        <v>&amp;br;&amp;br;</v>
      </c>
      <c r="B121" t="s">
        <v>0</v>
      </c>
      <c r="C121" t="s">
        <v>145</v>
      </c>
      <c r="R121"/>
      <c r="S121"/>
      <c r="T121"/>
      <c r="U121"/>
      <c r="V121"/>
      <c r="BF121" s="64" t="s">
        <v>0</v>
      </c>
      <c r="BG121">
        <v>120</v>
      </c>
      <c r="BH121" t="s">
        <v>480</v>
      </c>
      <c r="BI121" t="s">
        <v>40</v>
      </c>
      <c r="BJ121" t="s">
        <v>481</v>
      </c>
    </row>
    <row r="122" spans="1:62">
      <c r="A122" t="str">
        <f t="shared" si="15"/>
        <v/>
      </c>
      <c r="B122" t="s">
        <v>0</v>
      </c>
      <c r="Q122" s="29"/>
      <c r="R122" s="30"/>
      <c r="S122" s="30"/>
      <c r="T122" s="30"/>
      <c r="U122" s="30"/>
      <c r="V122" s="31"/>
      <c r="W122" s="32">
        <v>10</v>
      </c>
      <c r="X122" s="29"/>
      <c r="Y122" s="50"/>
      <c r="Z122" s="50"/>
      <c r="AA122" s="51"/>
      <c r="BF122" s="64" t="s">
        <v>0</v>
      </c>
      <c r="BG122">
        <v>121</v>
      </c>
      <c r="BH122" t="s">
        <v>482</v>
      </c>
      <c r="BI122" t="s">
        <v>40</v>
      </c>
      <c r="BJ122" t="s">
        <v>483</v>
      </c>
    </row>
    <row r="123" spans="1:62">
      <c r="A123" t="str">
        <f t="shared" si="15"/>
        <v>*デジェルの決意/Djeru's Resolve</v>
      </c>
      <c r="B123" t="s">
        <v>0</v>
      </c>
      <c r="C123" t="str">
        <f>"*"&amp;R123&amp;"/"&amp;T123</f>
        <v>*デジェルの決意/Djeru's Resolve</v>
      </c>
      <c r="Q123" s="33" t="s">
        <v>9</v>
      </c>
      <c r="R123" s="34" t="str">
        <f>INDEX(AJ:AJ,W122+1)</f>
        <v>デジェルの決意</v>
      </c>
      <c r="S123" s="35" t="s">
        <v>10</v>
      </c>
      <c r="T123" s="34" t="str">
        <f>INDEX(AK:AK,W122+1)</f>
        <v>Djeru's Resolve</v>
      </c>
      <c r="U123" s="35"/>
      <c r="V123" s="36"/>
      <c r="W123" s="37"/>
      <c r="X123" s="33"/>
      <c r="Y123" s="52"/>
      <c r="Z123" s="52"/>
      <c r="AA123" s="53"/>
      <c r="BF123" s="64" t="s">
        <v>0</v>
      </c>
      <c r="BG123">
        <v>122</v>
      </c>
      <c r="BH123" t="s">
        <v>484</v>
      </c>
      <c r="BI123" t="s">
        <v>40</v>
      </c>
      <c r="BJ123" t="s">
        <v>485</v>
      </c>
    </row>
    <row r="124" spans="1:62">
      <c r="A124" t="str">
        <f t="shared" si="15"/>
        <v>|LEFT:80|LEFT:100|LEFT:100|LEFT:100|LEFT:100|LEFT:100|c</v>
      </c>
      <c r="B124" t="s">
        <v>0</v>
      </c>
      <c r="C124" t="s">
        <v>81</v>
      </c>
      <c r="D124" s="26" t="str">
        <f>$Q$1</f>
        <v>LEFT:80</v>
      </c>
      <c r="E124" s="26" t="s">
        <v>81</v>
      </c>
      <c r="F124" s="26" t="str">
        <f t="shared" ref="F124:J124" si="24">$R$1</f>
        <v>LEFT:100</v>
      </c>
      <c r="G124" s="26" t="s">
        <v>81</v>
      </c>
      <c r="H124" s="26" t="str">
        <f t="shared" si="24"/>
        <v>LEFT:100</v>
      </c>
      <c r="I124" s="26" t="s">
        <v>81</v>
      </c>
      <c r="J124" s="26" t="str">
        <f t="shared" si="24"/>
        <v>LEFT:100</v>
      </c>
      <c r="K124" s="26" t="s">
        <v>81</v>
      </c>
      <c r="L124" s="26" t="str">
        <f>$R$1</f>
        <v>LEFT:100</v>
      </c>
      <c r="M124" s="26" t="s">
        <v>81</v>
      </c>
      <c r="N124" s="26" t="str">
        <f>$R$1</f>
        <v>LEFT:100</v>
      </c>
      <c r="O124" t="s">
        <v>81</v>
      </c>
      <c r="P124" t="s">
        <v>82</v>
      </c>
      <c r="Q124" s="38" t="s">
        <v>6</v>
      </c>
      <c r="R124" s="34" t="str">
        <f>INDEX(AF:AF,W122+1)</f>
        <v>白</v>
      </c>
      <c r="S124" s="39" t="s">
        <v>7</v>
      </c>
      <c r="T124" s="34" t="str">
        <f>INDEX(AG:AG,W122+1)</f>
        <v>コモン</v>
      </c>
      <c r="U124" s="39" t="s">
        <v>8</v>
      </c>
      <c r="V124" s="34">
        <f>INDEX(AI:AI,W122+1)</f>
        <v>4</v>
      </c>
      <c r="W124" s="40"/>
      <c r="X124" s="34" t="str">
        <f>INDEX(AQ:AQ,W122+1)</f>
        <v>クリーチャー1体を対象とする。あなたのターン終了時まで、それはダメージ軽減を得る。</v>
      </c>
      <c r="Y124" s="52"/>
      <c r="Z124" s="52"/>
      <c r="AA124" s="53"/>
      <c r="BF124" s="64" t="s">
        <v>0</v>
      </c>
      <c r="BG124">
        <v>123</v>
      </c>
      <c r="BH124" t="s">
        <v>486</v>
      </c>
      <c r="BI124" t="s">
        <v>40</v>
      </c>
      <c r="BJ124" t="s">
        <v>487</v>
      </c>
    </row>
    <row r="125" spans="1:62">
      <c r="A125" t="str">
        <f t="shared" si="15"/>
        <v>|色|白|レアリティ|コモン|マナコスト|4|</v>
      </c>
      <c r="B125" t="s">
        <v>0</v>
      </c>
      <c r="C125" t="s">
        <v>81</v>
      </c>
      <c r="D125" s="27" t="s">
        <v>6</v>
      </c>
      <c r="E125" t="s">
        <v>81</v>
      </c>
      <c r="F125" t="str">
        <f>IF(R124=0,"",R124)</f>
        <v>白</v>
      </c>
      <c r="G125" t="s">
        <v>81</v>
      </c>
      <c r="H125" s="27" t="s">
        <v>93</v>
      </c>
      <c r="I125" t="s">
        <v>81</v>
      </c>
      <c r="J125" t="str">
        <f>IF(T124=0,"",T124)</f>
        <v>コモン</v>
      </c>
      <c r="K125" t="s">
        <v>81</v>
      </c>
      <c r="L125" s="27" t="s">
        <v>94</v>
      </c>
      <c r="M125" t="s">
        <v>81</v>
      </c>
      <c r="N125">
        <f>IF(V124=0,"",V124)</f>
        <v>4</v>
      </c>
      <c r="O125" t="s">
        <v>81</v>
      </c>
      <c r="Q125" s="33" t="s">
        <v>11</v>
      </c>
      <c r="R125" s="34" t="str">
        <f>INDEX(AL:AL,W122+1)</f>
        <v>呪文</v>
      </c>
      <c r="S125" s="39" t="s">
        <v>95</v>
      </c>
      <c r="T125" s="34">
        <f>INDEX(AN:AN,W122+1)</f>
        <v>0</v>
      </c>
      <c r="U125" s="34">
        <f>INDEX(AO:AO,W122+1)</f>
        <v>0</v>
      </c>
      <c r="V125" s="34">
        <f>INDEX(AP:AP,W122+1)</f>
        <v>0</v>
      </c>
      <c r="W125" s="40"/>
      <c r="X125" s="34" t="str">
        <f>INDEX(AZ:AZ,W122+1)</f>
        <v>クリ</v>
      </c>
      <c r="Y125" s="34" t="str">
        <f>INDEX(BA:BA,W122+1)</f>
        <v/>
      </c>
      <c r="Z125" s="34" t="str">
        <f>INDEX(BB:BB,W122+1)</f>
        <v/>
      </c>
      <c r="AA125" s="34">
        <f>INDEX(BC:BC,W122+1)</f>
        <v>0</v>
      </c>
      <c r="BF125" s="64" t="s">
        <v>0</v>
      </c>
      <c r="BG125">
        <v>124</v>
      </c>
      <c r="BH125" t="s">
        <v>488</v>
      </c>
      <c r="BI125" t="s">
        <v>40</v>
      </c>
      <c r="BJ125" t="s">
        <v>489</v>
      </c>
    </row>
    <row r="126" spans="1:62">
      <c r="A126" t="str">
        <f t="shared" si="15"/>
        <v>|種別|呪文|サブタイプ||||</v>
      </c>
      <c r="B126" t="s">
        <v>0</v>
      </c>
      <c r="C126" t="s">
        <v>81</v>
      </c>
      <c r="D126" s="27" t="s">
        <v>11</v>
      </c>
      <c r="E126" t="s">
        <v>81</v>
      </c>
      <c r="F126" t="str">
        <f>IF(R125=0,"",R125)</f>
        <v>呪文</v>
      </c>
      <c r="G126" t="s">
        <v>81</v>
      </c>
      <c r="H126" s="27" t="s">
        <v>103</v>
      </c>
      <c r="I126" t="s">
        <v>81</v>
      </c>
      <c r="J126" t="str">
        <f>IF(T125=0,"",T125)</f>
        <v/>
      </c>
      <c r="K126" t="s">
        <v>81</v>
      </c>
      <c r="L126" t="str">
        <f>IF(U125=0,"",U125)</f>
        <v/>
      </c>
      <c r="M126" t="s">
        <v>81</v>
      </c>
      <c r="N126" t="str">
        <f>IF(V125=0,"",V125)</f>
        <v/>
      </c>
      <c r="O126" t="s">
        <v>81</v>
      </c>
      <c r="Q126" s="33" t="s">
        <v>104</v>
      </c>
      <c r="R126" s="34" t="str">
        <f>INDEX(BD:BD,W122+1)</f>
        <v>クリーチャー1体を対象とする。あなたのターン終了時まで、それはダメージ軽減を得る。&amp;br;サイクリング1</v>
      </c>
      <c r="S126" s="35"/>
      <c r="T126" s="35"/>
      <c r="U126" s="35"/>
      <c r="V126" s="36"/>
      <c r="W126" s="40"/>
      <c r="X126" s="32"/>
      <c r="Y126" s="32"/>
      <c r="Z126" s="32"/>
      <c r="AA126" s="54"/>
      <c r="BF126" s="64" t="s">
        <v>0</v>
      </c>
      <c r="BG126">
        <v>125</v>
      </c>
      <c r="BH126" t="s">
        <v>490</v>
      </c>
      <c r="BI126" t="s">
        <v>40</v>
      </c>
      <c r="BJ126" t="s">
        <v>491</v>
      </c>
    </row>
    <row r="127" spans="1:62">
      <c r="A127" t="str">
        <f t="shared" si="15"/>
        <v>|テキスト|&gt;|&gt;|&gt;|&gt;|クリーチャー1体を対象とする。あなたのターン終了時まで、それはダメージ軽減を得る。&amp;br;サイクリング1|</v>
      </c>
      <c r="B127" t="s">
        <v>0</v>
      </c>
      <c r="C127" t="s">
        <v>81</v>
      </c>
      <c r="D127" s="27" t="s">
        <v>104</v>
      </c>
      <c r="E127" t="s">
        <v>81</v>
      </c>
      <c r="F127" s="27" t="s">
        <v>113</v>
      </c>
      <c r="G127" t="s">
        <v>81</v>
      </c>
      <c r="H127" s="27" t="s">
        <v>113</v>
      </c>
      <c r="I127" t="s">
        <v>81</v>
      </c>
      <c r="J127" s="27" t="s">
        <v>113</v>
      </c>
      <c r="K127" t="s">
        <v>81</v>
      </c>
      <c r="L127" s="27" t="s">
        <v>113</v>
      </c>
      <c r="M127" t="s">
        <v>81</v>
      </c>
      <c r="N127" t="str">
        <f>IF(R126=0,"",R126)</f>
        <v>クリーチャー1体を対象とする。あなたのターン終了時まで、それはダメージ軽減を得る。&amp;br;サイクリング1</v>
      </c>
      <c r="O127" t="s">
        <v>81</v>
      </c>
      <c r="Q127" s="38" t="s">
        <v>27</v>
      </c>
      <c r="R127" s="34" t="str">
        <f>INDEX(BE:BE,W122+1)</f>
        <v>Target creature gains Prevent Damage until the end of your turn.&amp;br;Cycling 1.</v>
      </c>
      <c r="S127" s="35" t="s">
        <v>400</v>
      </c>
      <c r="T127" s="34" t="str">
        <f>IF(X127="","",X127&amp;IF(Y127="",""," "&amp;Y127)&amp;IF(Z127="",""," "&amp;Z127)&amp;IF(AA127="",""," "&amp;AA127))</f>
        <v/>
      </c>
      <c r="U127" s="35"/>
      <c r="V127" s="36"/>
      <c r="W127" s="40" t="s">
        <v>114</v>
      </c>
      <c r="X127" s="33" t="str">
        <f t="shared" ref="X127:AA127" si="25">IF(ISERROR(IF(LEN(X126)&gt;1,X126,VLOOKUP(X125,$AC:$AD,2,FALSE))),"",IF(LEN(X126)&gt;1,X126,VLOOKUP(X125,$AC:$AD,2,FALSE)))</f>
        <v/>
      </c>
      <c r="Y127" s="33" t="str">
        <f t="shared" si="25"/>
        <v/>
      </c>
      <c r="Z127" s="33" t="str">
        <f t="shared" si="25"/>
        <v/>
      </c>
      <c r="AA127" s="33" t="str">
        <f t="shared" si="25"/>
        <v> </v>
      </c>
      <c r="BF127" s="64" t="s">
        <v>0</v>
      </c>
      <c r="BG127">
        <v>126</v>
      </c>
      <c r="BH127" t="s">
        <v>87</v>
      </c>
      <c r="BI127" t="s">
        <v>40</v>
      </c>
      <c r="BJ127" t="s">
        <v>492</v>
      </c>
    </row>
    <row r="128" spans="1:62">
      <c r="A128" t="str">
        <f t="shared" si="15"/>
        <v>|英テキスト|&gt;|&gt;|&gt;|&gt;|Target creature gains Prevent Damage until the end of your turn.&amp;br;Cycling 1.|</v>
      </c>
      <c r="B128" t="s">
        <v>0</v>
      </c>
      <c r="C128" t="s">
        <v>81</v>
      </c>
      <c r="D128" s="27" t="s">
        <v>125</v>
      </c>
      <c r="E128" t="s">
        <v>81</v>
      </c>
      <c r="F128" s="27" t="s">
        <v>113</v>
      </c>
      <c r="G128" t="s">
        <v>81</v>
      </c>
      <c r="H128" s="27" t="s">
        <v>113</v>
      </c>
      <c r="I128" t="s">
        <v>81</v>
      </c>
      <c r="J128" s="27" t="s">
        <v>113</v>
      </c>
      <c r="K128" t="s">
        <v>81</v>
      </c>
      <c r="L128" s="27" t="s">
        <v>113</v>
      </c>
      <c r="M128" t="s">
        <v>81</v>
      </c>
      <c r="N128" t="str">
        <f>IF(T127="","",T127&amp;"&amp;br;")&amp;IF(R127=0,"",R127)</f>
        <v>Target creature gains Prevent Damage until the end of your turn.&amp;br;Cycling 1.</v>
      </c>
      <c r="O128" t="s">
        <v>81</v>
      </c>
      <c r="Q128" s="33" t="s">
        <v>18</v>
      </c>
      <c r="R128" s="34">
        <f>IF(INDEX(AX:AX,W122+1)="",0,INDEX(AX:AX,W122+1)&amp;"/"&amp;INDEX(AY:AY,W122+1))</f>
        <v>0</v>
      </c>
      <c r="S128" s="35"/>
      <c r="T128" s="35"/>
      <c r="U128" s="35"/>
      <c r="V128" s="36"/>
      <c r="W128" s="40"/>
      <c r="X128" s="33"/>
      <c r="Y128" s="52"/>
      <c r="Z128" s="52"/>
      <c r="AA128" s="53"/>
      <c r="BF128" s="64" t="s">
        <v>0</v>
      </c>
      <c r="BG128">
        <v>127</v>
      </c>
      <c r="BH128" t="s">
        <v>267</v>
      </c>
      <c r="BI128" t="s">
        <v>40</v>
      </c>
      <c r="BJ128" t="s">
        <v>112</v>
      </c>
    </row>
    <row r="129" spans="1:62">
      <c r="A129" t="str">
        <f t="shared" si="15"/>
        <v>|PT|&gt;||シールド数|&gt;||</v>
      </c>
      <c r="B129" t="s">
        <v>0</v>
      </c>
      <c r="C129" t="s">
        <v>81</v>
      </c>
      <c r="D129" t="s">
        <v>18</v>
      </c>
      <c r="E129" t="s">
        <v>81</v>
      </c>
      <c r="F129" t="s">
        <v>113</v>
      </c>
      <c r="G129" t="s">
        <v>81</v>
      </c>
      <c r="H129" t="str">
        <f>IF(R128=0,"",R128)</f>
        <v/>
      </c>
      <c r="I129" t="s">
        <v>81</v>
      </c>
      <c r="J129" t="s">
        <v>136</v>
      </c>
      <c r="K129" t="s">
        <v>81</v>
      </c>
      <c r="L129" t="s">
        <v>113</v>
      </c>
      <c r="M129" t="s">
        <v>81</v>
      </c>
      <c r="N129" t="str">
        <f>IF(R129=0,"",R129)</f>
        <v/>
      </c>
      <c r="O129" t="s">
        <v>81</v>
      </c>
      <c r="Q129" s="41" t="s">
        <v>19</v>
      </c>
      <c r="R129" s="34">
        <f>INDEX(AW:AW,W122+1)</f>
        <v>0</v>
      </c>
      <c r="S129" s="42"/>
      <c r="T129" s="42"/>
      <c r="U129" s="42"/>
      <c r="V129" s="43"/>
      <c r="W129" s="44"/>
      <c r="X129" s="45"/>
      <c r="Y129" s="55"/>
      <c r="Z129" s="55"/>
      <c r="AA129" s="56"/>
      <c r="BF129" s="64" t="s">
        <v>0</v>
      </c>
      <c r="BG129">
        <v>128</v>
      </c>
      <c r="BH129" t="s">
        <v>493</v>
      </c>
      <c r="BI129" t="s">
        <v>40</v>
      </c>
      <c r="BJ129" t="s">
        <v>494</v>
      </c>
    </row>
    <row r="130" spans="1:62">
      <c r="A130" t="str">
        <f t="shared" si="15"/>
        <v>&amp;br;&amp;br;</v>
      </c>
      <c r="B130" t="s">
        <v>0</v>
      </c>
      <c r="C130" t="s">
        <v>145</v>
      </c>
      <c r="R130"/>
      <c r="S130"/>
      <c r="T130"/>
      <c r="U130"/>
      <c r="V130"/>
      <c r="BF130" s="64" t="s">
        <v>0</v>
      </c>
      <c r="BG130">
        <v>129</v>
      </c>
      <c r="BH130" t="s">
        <v>100</v>
      </c>
      <c r="BI130" t="s">
        <v>40</v>
      </c>
      <c r="BJ130" t="s">
        <v>133</v>
      </c>
    </row>
    <row r="131" spans="1:62">
      <c r="A131" t="str">
        <f t="shared" si="15"/>
        <v>#back(text=戻る,left)</v>
      </c>
      <c r="B131" t="s">
        <v>0</v>
      </c>
      <c r="C131" t="s">
        <v>153</v>
      </c>
      <c r="R131"/>
      <c r="S131"/>
      <c r="T131"/>
      <c r="U131"/>
      <c r="V131"/>
      <c r="BF131" s="64" t="s">
        <v>0</v>
      </c>
      <c r="BG131">
        <v>130</v>
      </c>
      <c r="BH131" t="s">
        <v>495</v>
      </c>
      <c r="BI131" t="s">
        <v>40</v>
      </c>
      <c r="BJ131" t="s">
        <v>496</v>
      </c>
    </row>
    <row r="132" spans="1:62">
      <c r="A132" t="str">
        <f t="shared" si="15"/>
        <v>&amp;br;</v>
      </c>
      <c r="B132" t="s">
        <v>0</v>
      </c>
      <c r="C132" t="s">
        <v>164</v>
      </c>
      <c r="R132"/>
      <c r="S132"/>
      <c r="T132"/>
      <c r="U132"/>
      <c r="V132"/>
      <c r="BF132" s="64" t="s">
        <v>0</v>
      </c>
      <c r="BG132">
        <v>131</v>
      </c>
      <c r="BH132" t="s">
        <v>497</v>
      </c>
      <c r="BI132" t="s">
        <v>40</v>
      </c>
      <c r="BJ132" t="s">
        <v>498</v>
      </c>
    </row>
    <row r="133" spans="1:62">
      <c r="A133" t="str">
        <f t="shared" si="15"/>
        <v>#comment(above,nsize=[15],size=[30],num=[10])</v>
      </c>
      <c r="B133" t="s">
        <v>0</v>
      </c>
      <c r="C133" t="s">
        <v>173</v>
      </c>
      <c r="R133"/>
      <c r="S133"/>
      <c r="T133"/>
      <c r="U133"/>
      <c r="V133"/>
      <c r="BF133" s="64" t="s">
        <v>0</v>
      </c>
      <c r="BG133">
        <v>132</v>
      </c>
      <c r="BH133" t="s">
        <v>341</v>
      </c>
      <c r="BI133" t="s">
        <v>40</v>
      </c>
      <c r="BJ133" t="s">
        <v>499</v>
      </c>
    </row>
    <row r="134" spans="1:62">
      <c r="A134" t="str">
        <f t="shared" ref="A134:A197" si="26">CONCATENATE(C134,D134,E134,F134,G134,H134,I134,J134,K134,L134,M134,N134,O134,P134)</f>
        <v>&amp;br;&amp;br;</v>
      </c>
      <c r="B134" t="s">
        <v>0</v>
      </c>
      <c r="C134" t="s">
        <v>145</v>
      </c>
      <c r="R134"/>
      <c r="S134"/>
      <c r="T134"/>
      <c r="U134"/>
      <c r="V134"/>
      <c r="BF134" s="64" t="s">
        <v>0</v>
      </c>
      <c r="BG134">
        <v>133</v>
      </c>
      <c r="BH134" t="s">
        <v>226</v>
      </c>
      <c r="BI134" t="s">
        <v>40</v>
      </c>
      <c r="BJ134" t="s">
        <v>500</v>
      </c>
    </row>
    <row r="135" spans="1:62">
      <c r="A135" t="str">
        <f t="shared" si="26"/>
        <v/>
      </c>
      <c r="B135" t="s">
        <v>0</v>
      </c>
      <c r="Q135" s="29"/>
      <c r="R135" s="30"/>
      <c r="S135" s="30"/>
      <c r="T135" s="30"/>
      <c r="U135" s="30"/>
      <c r="V135" s="31"/>
      <c r="W135" s="32">
        <v>11</v>
      </c>
      <c r="X135" s="29"/>
      <c r="Y135" s="50"/>
      <c r="Z135" s="50"/>
      <c r="AA135" s="51"/>
      <c r="BF135" s="64" t="s">
        <v>0</v>
      </c>
      <c r="BG135">
        <v>134</v>
      </c>
      <c r="BH135" t="s">
        <v>501</v>
      </c>
      <c r="BI135" t="s">
        <v>40</v>
      </c>
      <c r="BJ135" t="s">
        <v>502</v>
      </c>
    </row>
    <row r="136" spans="1:62">
      <c r="A136" t="str">
        <f t="shared" si="26"/>
        <v>*俗物の放棄/Forsake the Worldly</v>
      </c>
      <c r="B136" t="s">
        <v>0</v>
      </c>
      <c r="C136" t="str">
        <f>"*"&amp;R136&amp;"/"&amp;T136</f>
        <v>*俗物の放棄/Forsake the Worldly</v>
      </c>
      <c r="Q136" s="33" t="s">
        <v>9</v>
      </c>
      <c r="R136" s="34" t="str">
        <f>INDEX(AJ:AJ,W135+1)</f>
        <v>俗物の放棄</v>
      </c>
      <c r="S136" s="35" t="s">
        <v>10</v>
      </c>
      <c r="T136" s="34" t="str">
        <f>INDEX(AK:AK,W135+1)</f>
        <v>Forsake the Worldly</v>
      </c>
      <c r="U136" s="35"/>
      <c r="V136" s="36"/>
      <c r="W136" s="37"/>
      <c r="X136" s="33"/>
      <c r="Y136" s="52"/>
      <c r="Z136" s="52"/>
      <c r="AA136" s="53"/>
      <c r="BF136" s="64" t="s">
        <v>0</v>
      </c>
      <c r="BG136">
        <v>135</v>
      </c>
      <c r="BH136" t="s">
        <v>503</v>
      </c>
      <c r="BI136" t="s">
        <v>40</v>
      </c>
      <c r="BJ136" t="s">
        <v>504</v>
      </c>
    </row>
    <row r="137" spans="1:62">
      <c r="A137" t="str">
        <f t="shared" si="26"/>
        <v>|LEFT:80|LEFT:100|LEFT:100|LEFT:100|LEFT:100|LEFT:100|c</v>
      </c>
      <c r="B137" t="s">
        <v>0</v>
      </c>
      <c r="C137" t="s">
        <v>81</v>
      </c>
      <c r="D137" s="26" t="str">
        <f>$Q$1</f>
        <v>LEFT:80</v>
      </c>
      <c r="E137" s="26" t="s">
        <v>81</v>
      </c>
      <c r="F137" s="26" t="str">
        <f t="shared" ref="F137:J137" si="27">$R$1</f>
        <v>LEFT:100</v>
      </c>
      <c r="G137" s="26" t="s">
        <v>81</v>
      </c>
      <c r="H137" s="26" t="str">
        <f t="shared" si="27"/>
        <v>LEFT:100</v>
      </c>
      <c r="I137" s="26" t="s">
        <v>81</v>
      </c>
      <c r="J137" s="26" t="str">
        <f t="shared" si="27"/>
        <v>LEFT:100</v>
      </c>
      <c r="K137" s="26" t="s">
        <v>81</v>
      </c>
      <c r="L137" s="26" t="str">
        <f>$R$1</f>
        <v>LEFT:100</v>
      </c>
      <c r="M137" s="26" t="s">
        <v>81</v>
      </c>
      <c r="N137" s="26" t="str">
        <f>$R$1</f>
        <v>LEFT:100</v>
      </c>
      <c r="O137" t="s">
        <v>81</v>
      </c>
      <c r="P137" t="s">
        <v>82</v>
      </c>
      <c r="Q137" s="38" t="s">
        <v>6</v>
      </c>
      <c r="R137" s="34" t="str">
        <f>INDEX(AF:AF,W135+1)</f>
        <v>白</v>
      </c>
      <c r="S137" s="39" t="s">
        <v>7</v>
      </c>
      <c r="T137" s="34" t="str">
        <f>INDEX(AG:AG,W135+1)</f>
        <v>コモン</v>
      </c>
      <c r="U137" s="39" t="s">
        <v>8</v>
      </c>
      <c r="V137" s="34">
        <f>INDEX(AI:AI,W135+1)</f>
        <v>5</v>
      </c>
      <c r="W137" s="40"/>
      <c r="X137" s="34" t="str">
        <f>INDEX(AQ:AQ,W135+1)</f>
        <v>対戦相手がボード上でコントロールするサポートを1個破壊する。</v>
      </c>
      <c r="Y137" s="52"/>
      <c r="Z137" s="52"/>
      <c r="AA137" s="53"/>
      <c r="BF137" s="64" t="s">
        <v>0</v>
      </c>
      <c r="BG137">
        <v>136</v>
      </c>
      <c r="BH137" t="s">
        <v>505</v>
      </c>
      <c r="BI137" t="s">
        <v>40</v>
      </c>
      <c r="BJ137" t="s">
        <v>506</v>
      </c>
    </row>
    <row r="138" spans="1:62">
      <c r="A138" t="str">
        <f t="shared" si="26"/>
        <v>|色|白|レアリティ|コモン|マナコスト|5|</v>
      </c>
      <c r="B138" t="s">
        <v>0</v>
      </c>
      <c r="C138" t="s">
        <v>81</v>
      </c>
      <c r="D138" s="27" t="s">
        <v>6</v>
      </c>
      <c r="E138" t="s">
        <v>81</v>
      </c>
      <c r="F138" t="str">
        <f>IF(R137=0,"",R137)</f>
        <v>白</v>
      </c>
      <c r="G138" t="s">
        <v>81</v>
      </c>
      <c r="H138" s="27" t="s">
        <v>93</v>
      </c>
      <c r="I138" t="s">
        <v>81</v>
      </c>
      <c r="J138" t="str">
        <f>IF(T137=0,"",T137)</f>
        <v>コモン</v>
      </c>
      <c r="K138" t="s">
        <v>81</v>
      </c>
      <c r="L138" s="27" t="s">
        <v>94</v>
      </c>
      <c r="M138" t="s">
        <v>81</v>
      </c>
      <c r="N138">
        <f>IF(V137=0,"",V137)</f>
        <v>5</v>
      </c>
      <c r="O138" t="s">
        <v>81</v>
      </c>
      <c r="Q138" s="33" t="s">
        <v>11</v>
      </c>
      <c r="R138" s="34" t="str">
        <f>INDEX(AL:AL,W135+1)</f>
        <v>呪文</v>
      </c>
      <c r="S138" s="39" t="s">
        <v>95</v>
      </c>
      <c r="T138" s="34">
        <f>INDEX(AN:AN,W135+1)</f>
        <v>0</v>
      </c>
      <c r="U138" s="34">
        <f>INDEX(AO:AO,W135+1)</f>
        <v>0</v>
      </c>
      <c r="V138" s="34">
        <f>INDEX(AP:AP,W135+1)</f>
        <v>0</v>
      </c>
      <c r="W138" s="40"/>
      <c r="X138" s="34" t="str">
        <f>INDEX(AZ:AZ,W135+1)</f>
        <v>対戦</v>
      </c>
      <c r="Y138" s="34" t="str">
        <f>INDEX(BA:BA,W135+1)</f>
        <v/>
      </c>
      <c r="Z138" s="34" t="str">
        <f>INDEX(BB:BB,W135+1)</f>
        <v/>
      </c>
      <c r="AA138" s="34">
        <f>INDEX(BC:BC,W135+1)</f>
        <v>0</v>
      </c>
      <c r="BF138" s="64" t="s">
        <v>0</v>
      </c>
      <c r="BG138">
        <v>137</v>
      </c>
      <c r="BH138" t="s">
        <v>109</v>
      </c>
      <c r="BI138" t="s">
        <v>40</v>
      </c>
      <c r="BJ138" t="s">
        <v>402</v>
      </c>
    </row>
    <row r="139" spans="1:62">
      <c r="A139" t="str">
        <f t="shared" si="26"/>
        <v>|種別|呪文|サブタイプ||||</v>
      </c>
      <c r="B139" t="s">
        <v>0</v>
      </c>
      <c r="C139" t="s">
        <v>81</v>
      </c>
      <c r="D139" s="27" t="s">
        <v>11</v>
      </c>
      <c r="E139" t="s">
        <v>81</v>
      </c>
      <c r="F139" t="str">
        <f>IF(R138=0,"",R138)</f>
        <v>呪文</v>
      </c>
      <c r="G139" t="s">
        <v>81</v>
      </c>
      <c r="H139" s="27" t="s">
        <v>103</v>
      </c>
      <c r="I139" t="s">
        <v>81</v>
      </c>
      <c r="J139" t="str">
        <f>IF(T138=0,"",T138)</f>
        <v/>
      </c>
      <c r="K139" t="s">
        <v>81</v>
      </c>
      <c r="L139" t="str">
        <f>IF(U138=0,"",U138)</f>
        <v/>
      </c>
      <c r="M139" t="s">
        <v>81</v>
      </c>
      <c r="N139" t="str">
        <f>IF(V138=0,"",V138)</f>
        <v/>
      </c>
      <c r="O139" t="s">
        <v>81</v>
      </c>
      <c r="Q139" s="33" t="s">
        <v>104</v>
      </c>
      <c r="R139" s="34" t="str">
        <f>INDEX(BD:BD,W135+1)</f>
        <v>対戦相手がボード上でコントロールするサポートを1個破壊する。&amp;br;サイクリング1</v>
      </c>
      <c r="S139" s="35"/>
      <c r="T139" s="35"/>
      <c r="U139" s="35"/>
      <c r="V139" s="36"/>
      <c r="W139" s="40"/>
      <c r="X139" s="32"/>
      <c r="Y139" s="32"/>
      <c r="Z139" s="32"/>
      <c r="AA139" s="54"/>
      <c r="BF139" s="64" t="s">
        <v>0</v>
      </c>
      <c r="BG139">
        <v>138</v>
      </c>
      <c r="BH139" t="s">
        <v>507</v>
      </c>
      <c r="BI139" t="s">
        <v>40</v>
      </c>
      <c r="BJ139" t="s">
        <v>508</v>
      </c>
    </row>
    <row r="140" spans="1:62">
      <c r="A140" t="str">
        <f t="shared" si="26"/>
        <v>|テキスト|&gt;|&gt;|&gt;|&gt;|対戦相手がボード上でコントロールするサポートを1個破壊する。&amp;br;サイクリング1|</v>
      </c>
      <c r="B140" t="s">
        <v>0</v>
      </c>
      <c r="C140" t="s">
        <v>81</v>
      </c>
      <c r="D140" s="27" t="s">
        <v>104</v>
      </c>
      <c r="E140" t="s">
        <v>81</v>
      </c>
      <c r="F140" s="27" t="s">
        <v>113</v>
      </c>
      <c r="G140" t="s">
        <v>81</v>
      </c>
      <c r="H140" s="27" t="s">
        <v>113</v>
      </c>
      <c r="I140" t="s">
        <v>81</v>
      </c>
      <c r="J140" s="27" t="s">
        <v>113</v>
      </c>
      <c r="K140" t="s">
        <v>81</v>
      </c>
      <c r="L140" s="27" t="s">
        <v>113</v>
      </c>
      <c r="M140" t="s">
        <v>81</v>
      </c>
      <c r="N140" t="str">
        <f>IF(R139=0,"",R139)</f>
        <v>対戦相手がボード上でコントロールするサポートを1個破壊する。&amp;br;サイクリング1</v>
      </c>
      <c r="O140" t="s">
        <v>81</v>
      </c>
      <c r="Q140" s="38" t="s">
        <v>27</v>
      </c>
      <c r="R140" s="34" t="str">
        <f>INDEX(BE:BE,W135+1)</f>
        <v>A support your opponent controls on the board is Destroyed.&amp;br;Cycling 1.</v>
      </c>
      <c r="S140" s="35" t="s">
        <v>400</v>
      </c>
      <c r="T140" s="34" t="str">
        <f>IF(X140="","",X140&amp;IF(Y140="",""," "&amp;Y140)&amp;IF(Z140="",""," "&amp;Z140)&amp;IF(AA140="",""," "&amp;AA140))</f>
        <v/>
      </c>
      <c r="U140" s="35"/>
      <c r="V140" s="36"/>
      <c r="W140" s="40" t="s">
        <v>114</v>
      </c>
      <c r="X140" s="33" t="str">
        <f t="shared" ref="X140:AA140" si="28">IF(ISERROR(IF(LEN(X139)&gt;1,X139,VLOOKUP(X138,$AC:$AD,2,FALSE))),"",IF(LEN(X139)&gt;1,X139,VLOOKUP(X138,$AC:$AD,2,FALSE)))</f>
        <v/>
      </c>
      <c r="Y140" s="33" t="str">
        <f t="shared" si="28"/>
        <v/>
      </c>
      <c r="Z140" s="33" t="str">
        <f t="shared" si="28"/>
        <v/>
      </c>
      <c r="AA140" s="33" t="str">
        <f t="shared" si="28"/>
        <v> </v>
      </c>
      <c r="BF140" s="64" t="s">
        <v>0</v>
      </c>
      <c r="BG140">
        <v>139</v>
      </c>
      <c r="BH140" t="s">
        <v>356</v>
      </c>
      <c r="BI140" t="s">
        <v>40</v>
      </c>
      <c r="BJ140" t="s">
        <v>509</v>
      </c>
    </row>
    <row r="141" spans="1:62">
      <c r="A141" t="str">
        <f t="shared" si="26"/>
        <v>|英テキスト|&gt;|&gt;|&gt;|&gt;|A support your opponent controls on the board is Destroyed.&amp;br;Cycling 1.|</v>
      </c>
      <c r="B141" t="s">
        <v>0</v>
      </c>
      <c r="C141" t="s">
        <v>81</v>
      </c>
      <c r="D141" s="27" t="s">
        <v>125</v>
      </c>
      <c r="E141" t="s">
        <v>81</v>
      </c>
      <c r="F141" s="27" t="s">
        <v>113</v>
      </c>
      <c r="G141" t="s">
        <v>81</v>
      </c>
      <c r="H141" s="27" t="s">
        <v>113</v>
      </c>
      <c r="I141" t="s">
        <v>81</v>
      </c>
      <c r="J141" s="27" t="s">
        <v>113</v>
      </c>
      <c r="K141" t="s">
        <v>81</v>
      </c>
      <c r="L141" s="27" t="s">
        <v>113</v>
      </c>
      <c r="M141" t="s">
        <v>81</v>
      </c>
      <c r="N141" t="str">
        <f>IF(T140="","",T140&amp;"&amp;br;")&amp;IF(R140=0,"",R140)</f>
        <v>A support your opponent controls on the board is Destroyed.&amp;br;Cycling 1.</v>
      </c>
      <c r="O141" t="s">
        <v>81</v>
      </c>
      <c r="Q141" s="33" t="s">
        <v>18</v>
      </c>
      <c r="R141" s="34">
        <f>IF(INDEX(AX:AX,W135+1)="",0,INDEX(AX:AX,W135+1)&amp;"/"&amp;INDEX(AY:AY,W135+1))</f>
        <v>0</v>
      </c>
      <c r="S141" s="35"/>
      <c r="T141" s="35"/>
      <c r="U141" s="35"/>
      <c r="V141" s="36"/>
      <c r="W141" s="40"/>
      <c r="X141" s="33"/>
      <c r="Y141" s="52"/>
      <c r="Z141" s="52"/>
      <c r="AA141" s="53"/>
      <c r="BF141" s="64" t="s">
        <v>0</v>
      </c>
      <c r="BG141">
        <v>140</v>
      </c>
      <c r="BH141" t="s">
        <v>510</v>
      </c>
      <c r="BI141" t="s">
        <v>40</v>
      </c>
      <c r="BJ141" t="s">
        <v>511</v>
      </c>
    </row>
    <row r="142" spans="1:62">
      <c r="A142" t="str">
        <f t="shared" si="26"/>
        <v>|PT|&gt;||シールド数|&gt;||</v>
      </c>
      <c r="B142" t="s">
        <v>0</v>
      </c>
      <c r="C142" t="s">
        <v>81</v>
      </c>
      <c r="D142" t="s">
        <v>18</v>
      </c>
      <c r="E142" t="s">
        <v>81</v>
      </c>
      <c r="F142" t="s">
        <v>113</v>
      </c>
      <c r="G142" t="s">
        <v>81</v>
      </c>
      <c r="H142" t="str">
        <f>IF(R141=0,"",R141)</f>
        <v/>
      </c>
      <c r="I142" t="s">
        <v>81</v>
      </c>
      <c r="J142" t="s">
        <v>136</v>
      </c>
      <c r="K142" t="s">
        <v>81</v>
      </c>
      <c r="L142" t="s">
        <v>113</v>
      </c>
      <c r="M142" t="s">
        <v>81</v>
      </c>
      <c r="N142" t="str">
        <f>IF(R142=0,"",R142)</f>
        <v/>
      </c>
      <c r="O142" t="s">
        <v>81</v>
      </c>
      <c r="Q142" s="41" t="s">
        <v>19</v>
      </c>
      <c r="R142" s="34">
        <f>INDEX(AW:AW,W135+1)</f>
        <v>0</v>
      </c>
      <c r="S142" s="42"/>
      <c r="T142" s="42"/>
      <c r="U142" s="42"/>
      <c r="V142" s="43"/>
      <c r="W142" s="44"/>
      <c r="X142" s="45"/>
      <c r="Y142" s="55"/>
      <c r="Z142" s="55"/>
      <c r="AA142" s="56"/>
      <c r="BF142" s="64" t="s">
        <v>0</v>
      </c>
      <c r="BG142">
        <v>141</v>
      </c>
      <c r="BH142" t="s">
        <v>310</v>
      </c>
      <c r="BI142" t="s">
        <v>40</v>
      </c>
      <c r="BJ142" t="s">
        <v>512</v>
      </c>
    </row>
    <row r="143" spans="1:62">
      <c r="A143" t="str">
        <f t="shared" si="26"/>
        <v>&amp;br;&amp;br;</v>
      </c>
      <c r="B143" t="s">
        <v>0</v>
      </c>
      <c r="C143" t="s">
        <v>145</v>
      </c>
      <c r="R143"/>
      <c r="S143"/>
      <c r="T143"/>
      <c r="U143"/>
      <c r="V143"/>
      <c r="BF143" s="64" t="s">
        <v>0</v>
      </c>
      <c r="BG143">
        <v>142</v>
      </c>
      <c r="BH143" t="s">
        <v>513</v>
      </c>
      <c r="BI143" t="s">
        <v>40</v>
      </c>
      <c r="BJ143" t="s">
        <v>514</v>
      </c>
    </row>
    <row r="144" spans="1:62">
      <c r="A144" t="str">
        <f t="shared" si="26"/>
        <v>#back(text=戻る,left)</v>
      </c>
      <c r="B144" t="s">
        <v>0</v>
      </c>
      <c r="C144" t="s">
        <v>153</v>
      </c>
      <c r="R144"/>
      <c r="S144"/>
      <c r="T144"/>
      <c r="U144"/>
      <c r="V144"/>
      <c r="BF144" s="64" t="s">
        <v>0</v>
      </c>
      <c r="BG144">
        <v>143</v>
      </c>
      <c r="BH144" t="s">
        <v>515</v>
      </c>
      <c r="BI144" t="s">
        <v>40</v>
      </c>
      <c r="BJ144" t="s">
        <v>516</v>
      </c>
    </row>
    <row r="145" spans="1:62">
      <c r="A145" t="str">
        <f t="shared" si="26"/>
        <v>&amp;br;</v>
      </c>
      <c r="B145" t="s">
        <v>0</v>
      </c>
      <c r="C145" t="s">
        <v>164</v>
      </c>
      <c r="R145"/>
      <c r="S145"/>
      <c r="T145"/>
      <c r="U145"/>
      <c r="V145"/>
      <c r="BF145" s="64" t="s">
        <v>0</v>
      </c>
      <c r="BG145">
        <v>144</v>
      </c>
      <c r="BH145" t="s">
        <v>517</v>
      </c>
      <c r="BI145" t="s">
        <v>40</v>
      </c>
      <c r="BJ145" t="s">
        <v>518</v>
      </c>
    </row>
    <row r="146" spans="1:62">
      <c r="A146" t="str">
        <f t="shared" si="26"/>
        <v>#comment(above,nsize=[15],size=[30],num=[10])</v>
      </c>
      <c r="B146" t="s">
        <v>0</v>
      </c>
      <c r="C146" t="s">
        <v>173</v>
      </c>
      <c r="R146"/>
      <c r="S146"/>
      <c r="T146"/>
      <c r="U146"/>
      <c r="V146"/>
      <c r="BF146" s="64" t="s">
        <v>0</v>
      </c>
      <c r="BG146">
        <v>145</v>
      </c>
      <c r="BH146" t="s">
        <v>519</v>
      </c>
      <c r="BI146" t="s">
        <v>40</v>
      </c>
      <c r="BJ146" t="s">
        <v>520</v>
      </c>
    </row>
    <row r="147" spans="1:62">
      <c r="A147" t="str">
        <f t="shared" si="26"/>
        <v>&amp;br;&amp;br;</v>
      </c>
      <c r="B147" t="s">
        <v>0</v>
      </c>
      <c r="C147" t="s">
        <v>145</v>
      </c>
      <c r="R147"/>
      <c r="S147"/>
      <c r="T147"/>
      <c r="U147"/>
      <c r="V147"/>
      <c r="BF147" s="64" t="s">
        <v>0</v>
      </c>
      <c r="BG147">
        <v>146</v>
      </c>
      <c r="BH147" t="s">
        <v>295</v>
      </c>
      <c r="BI147" t="s">
        <v>40</v>
      </c>
      <c r="BJ147" t="s">
        <v>521</v>
      </c>
    </row>
    <row r="148" spans="1:62">
      <c r="A148" t="str">
        <f t="shared" si="26"/>
        <v/>
      </c>
      <c r="B148" t="s">
        <v>0</v>
      </c>
      <c r="Q148" s="29"/>
      <c r="R148" s="30"/>
      <c r="S148" s="30"/>
      <c r="T148" s="30"/>
      <c r="U148" s="30"/>
      <c r="V148" s="31"/>
      <c r="W148" s="32">
        <v>12</v>
      </c>
      <c r="X148" s="29"/>
      <c r="Y148" s="50"/>
      <c r="Z148" s="50"/>
      <c r="AA148" s="51"/>
      <c r="BF148" s="64" t="s">
        <v>0</v>
      </c>
      <c r="BG148">
        <v>147</v>
      </c>
      <c r="BH148" t="s">
        <v>119</v>
      </c>
      <c r="BI148" t="s">
        <v>40</v>
      </c>
      <c r="BJ148" t="s">
        <v>298</v>
      </c>
    </row>
    <row r="149" spans="1:62">
      <c r="A149" t="str">
        <f t="shared" si="26"/>
        <v>*オケチラの名のもとに/In Oketra's Name</v>
      </c>
      <c r="B149" t="s">
        <v>0</v>
      </c>
      <c r="C149" t="str">
        <f>"*"&amp;R149&amp;"/"&amp;T149</f>
        <v>*オケチラの名のもとに/In Oketra's Name</v>
      </c>
      <c r="Q149" s="33" t="s">
        <v>9</v>
      </c>
      <c r="R149" s="34" t="str">
        <f>INDEX(AJ:AJ,W148+1)</f>
        <v>オケチラの名のもとに</v>
      </c>
      <c r="S149" s="35" t="s">
        <v>10</v>
      </c>
      <c r="T149" s="34" t="str">
        <f>INDEX(AK:AK,W148+1)</f>
        <v>In Oketra's Name</v>
      </c>
      <c r="U149" s="35"/>
      <c r="V149" s="36"/>
      <c r="W149" s="37"/>
      <c r="X149" s="33"/>
      <c r="Y149" s="52"/>
      <c r="Z149" s="52"/>
      <c r="AA149" s="53"/>
      <c r="BF149" s="64" t="s">
        <v>0</v>
      </c>
      <c r="BG149">
        <v>148</v>
      </c>
      <c r="BH149" t="s">
        <v>316</v>
      </c>
      <c r="BI149" t="s">
        <v>40</v>
      </c>
      <c r="BJ149" t="s">
        <v>522</v>
      </c>
    </row>
    <row r="150" spans="1:59">
      <c r="A150" t="str">
        <f t="shared" si="26"/>
        <v>|LEFT:80|LEFT:100|LEFT:100|LEFT:100|LEFT:100|LEFT:100|c</v>
      </c>
      <c r="B150" t="s">
        <v>0</v>
      </c>
      <c r="C150" t="s">
        <v>81</v>
      </c>
      <c r="D150" s="26" t="str">
        <f>$Q$1</f>
        <v>LEFT:80</v>
      </c>
      <c r="E150" s="26" t="s">
        <v>81</v>
      </c>
      <c r="F150" s="26" t="str">
        <f t="shared" ref="F150:J150" si="29">$R$1</f>
        <v>LEFT:100</v>
      </c>
      <c r="G150" s="26" t="s">
        <v>81</v>
      </c>
      <c r="H150" s="26" t="str">
        <f t="shared" si="29"/>
        <v>LEFT:100</v>
      </c>
      <c r="I150" s="26" t="s">
        <v>81</v>
      </c>
      <c r="J150" s="26" t="str">
        <f t="shared" si="29"/>
        <v>LEFT:100</v>
      </c>
      <c r="K150" s="26" t="s">
        <v>81</v>
      </c>
      <c r="L150" s="26" t="str">
        <f>$R$1</f>
        <v>LEFT:100</v>
      </c>
      <c r="M150" s="26" t="s">
        <v>81</v>
      </c>
      <c r="N150" s="26" t="str">
        <f>$R$1</f>
        <v>LEFT:100</v>
      </c>
      <c r="O150" t="s">
        <v>81</v>
      </c>
      <c r="P150" t="s">
        <v>82</v>
      </c>
      <c r="Q150" s="38" t="s">
        <v>6</v>
      </c>
      <c r="R150" s="34" t="str">
        <f>INDEX(AF:AF,W148+1)</f>
        <v>白</v>
      </c>
      <c r="S150" s="39" t="s">
        <v>7</v>
      </c>
      <c r="T150" s="34" t="str">
        <f>INDEX(AG:AG,W148+1)</f>
        <v>コモン</v>
      </c>
      <c r="U150" s="39" t="s">
        <v>8</v>
      </c>
      <c r="V150" s="34">
        <f>INDEX(AI:AI,W148+1)</f>
        <v>9</v>
      </c>
      <c r="W150" s="40"/>
      <c r="X150" s="34" t="str">
        <f>INDEX(AQ:AQ,W148+1)</f>
        <v>あなたがコントロールする各クリーチャーは+1/+1の修整を受ける。あなたがコントロールする各ゾンビは追加で+1/0の修整を受ける。</v>
      </c>
      <c r="Y150" s="52"/>
      <c r="Z150" s="52"/>
      <c r="AA150" s="53"/>
      <c r="BF150" s="64" t="s">
        <v>0</v>
      </c>
      <c r="BG150">
        <v>149</v>
      </c>
    </row>
    <row r="151" spans="1:59">
      <c r="A151" t="str">
        <f t="shared" si="26"/>
        <v>|色|白|レアリティ|コモン|マナコスト|9|</v>
      </c>
      <c r="B151" t="s">
        <v>0</v>
      </c>
      <c r="C151" t="s">
        <v>81</v>
      </c>
      <c r="D151" s="27" t="s">
        <v>6</v>
      </c>
      <c r="E151" t="s">
        <v>81</v>
      </c>
      <c r="F151" t="str">
        <f>IF(R150=0,"",R150)</f>
        <v>白</v>
      </c>
      <c r="G151" t="s">
        <v>81</v>
      </c>
      <c r="H151" s="27" t="s">
        <v>93</v>
      </c>
      <c r="I151" t="s">
        <v>81</v>
      </c>
      <c r="J151" t="str">
        <f>IF(T150=0,"",T150)</f>
        <v>コモン</v>
      </c>
      <c r="K151" t="s">
        <v>81</v>
      </c>
      <c r="L151" s="27" t="s">
        <v>94</v>
      </c>
      <c r="M151" t="s">
        <v>81</v>
      </c>
      <c r="N151">
        <f>IF(V150=0,"",V150)</f>
        <v>9</v>
      </c>
      <c r="O151" t="s">
        <v>81</v>
      </c>
      <c r="Q151" s="33" t="s">
        <v>11</v>
      </c>
      <c r="R151" s="34" t="str">
        <f>INDEX(AL:AL,W148+1)</f>
        <v>呪文</v>
      </c>
      <c r="S151" s="39" t="s">
        <v>95</v>
      </c>
      <c r="T151" s="34">
        <f>INDEX(AN:AN,W148+1)</f>
        <v>0</v>
      </c>
      <c r="U151" s="34">
        <f>INDEX(AO:AO,W148+1)</f>
        <v>0</v>
      </c>
      <c r="V151" s="34">
        <f>INDEX(AP:AP,W148+1)</f>
        <v>0</v>
      </c>
      <c r="W151" s="40"/>
      <c r="X151" s="34" t="str">
        <f>INDEX(AZ:AZ,W148+1)</f>
        <v>あな</v>
      </c>
      <c r="Y151" s="34" t="str">
        <f>INDEX(BA:BA,W148+1)</f>
        <v/>
      </c>
      <c r="Z151" s="34" t="str">
        <f>INDEX(BB:BB,W148+1)</f>
        <v/>
      </c>
      <c r="AA151" s="34">
        <f>INDEX(BC:BC,W148+1)</f>
        <v>0</v>
      </c>
      <c r="BF151" s="64" t="s">
        <v>0</v>
      </c>
      <c r="BG151">
        <v>150</v>
      </c>
    </row>
    <row r="152" spans="1:59">
      <c r="A152" t="str">
        <f t="shared" si="26"/>
        <v>|種別|呪文|サブタイプ||||</v>
      </c>
      <c r="B152" t="s">
        <v>0</v>
      </c>
      <c r="C152" t="s">
        <v>81</v>
      </c>
      <c r="D152" s="27" t="s">
        <v>11</v>
      </c>
      <c r="E152" t="s">
        <v>81</v>
      </c>
      <c r="F152" t="str">
        <f>IF(R151=0,"",R151)</f>
        <v>呪文</v>
      </c>
      <c r="G152" t="s">
        <v>81</v>
      </c>
      <c r="H152" s="27" t="s">
        <v>103</v>
      </c>
      <c r="I152" t="s">
        <v>81</v>
      </c>
      <c r="J152" t="str">
        <f>IF(T151=0,"",T151)</f>
        <v/>
      </c>
      <c r="K152" t="s">
        <v>81</v>
      </c>
      <c r="L152" t="str">
        <f>IF(U151=0,"",U151)</f>
        <v/>
      </c>
      <c r="M152" t="s">
        <v>81</v>
      </c>
      <c r="N152" t="str">
        <f>IF(V151=0,"",V151)</f>
        <v/>
      </c>
      <c r="O152" t="s">
        <v>81</v>
      </c>
      <c r="Q152" s="33" t="s">
        <v>104</v>
      </c>
      <c r="R152" s="34" t="str">
        <f>INDEX(BD:BD,W148+1)</f>
        <v>あなたがコントロールする各クリーチャーは+1/+1の修整を受ける。あなたがコントロールする各ゾンビは追加で+1/0の修整を受ける。</v>
      </c>
      <c r="S152" s="35"/>
      <c r="T152" s="35"/>
      <c r="U152" s="35"/>
      <c r="V152" s="36"/>
      <c r="W152" s="40"/>
      <c r="X152" s="32"/>
      <c r="Y152" s="32"/>
      <c r="Z152" s="32"/>
      <c r="AA152" s="54"/>
      <c r="BF152" s="64" t="s">
        <v>0</v>
      </c>
      <c r="BG152">
        <v>151</v>
      </c>
    </row>
    <row r="153" spans="1:59">
      <c r="A153" t="str">
        <f t="shared" si="26"/>
        <v>|テキスト|&gt;|&gt;|&gt;|&gt;|あなたがコントロールする各クリーチャーは+1/+1の修整を受ける。あなたがコントロールする各ゾンビは追加で+1/0の修整を受ける。|</v>
      </c>
      <c r="B153" t="s">
        <v>0</v>
      </c>
      <c r="C153" t="s">
        <v>81</v>
      </c>
      <c r="D153" s="27" t="s">
        <v>104</v>
      </c>
      <c r="E153" t="s">
        <v>81</v>
      </c>
      <c r="F153" s="27" t="s">
        <v>113</v>
      </c>
      <c r="G153" t="s">
        <v>81</v>
      </c>
      <c r="H153" s="27" t="s">
        <v>113</v>
      </c>
      <c r="I153" t="s">
        <v>81</v>
      </c>
      <c r="J153" s="27" t="s">
        <v>113</v>
      </c>
      <c r="K153" t="s">
        <v>81</v>
      </c>
      <c r="L153" s="27" t="s">
        <v>113</v>
      </c>
      <c r="M153" t="s">
        <v>81</v>
      </c>
      <c r="N153" t="str">
        <f>IF(R152=0,"",R152)</f>
        <v>あなたがコントロールする各クリーチャーは+1/+1の修整を受ける。あなたがコントロールする各ゾンビは追加で+1/0の修整を受ける。</v>
      </c>
      <c r="O153" t="s">
        <v>81</v>
      </c>
      <c r="Q153" s="38" t="s">
        <v>27</v>
      </c>
      <c r="R153" s="34" t="str">
        <f>INDEX(BE:BE,W148+1)</f>
        <v>Each creature you control gets +1/+1. Each Zombie you control gets an additional +1/0</v>
      </c>
      <c r="S153" s="35" t="s">
        <v>400</v>
      </c>
      <c r="T153" s="34" t="str">
        <f>IF(X153="","",X153&amp;IF(Y153="",""," "&amp;Y153)&amp;IF(Z153="",""," "&amp;Z153)&amp;IF(AA153="",""," "&amp;AA153))</f>
        <v/>
      </c>
      <c r="U153" s="35"/>
      <c r="V153" s="36"/>
      <c r="W153" s="40" t="s">
        <v>114</v>
      </c>
      <c r="X153" s="33" t="str">
        <f t="shared" ref="X153:AA153" si="30">IF(ISERROR(IF(LEN(X152)&gt;1,X152,VLOOKUP(X151,$AC:$AD,2,FALSE))),"",IF(LEN(X152)&gt;1,X152,VLOOKUP(X151,$AC:$AD,2,FALSE)))</f>
        <v/>
      </c>
      <c r="Y153" s="33" t="str">
        <f t="shared" si="30"/>
        <v/>
      </c>
      <c r="Z153" s="33" t="str">
        <f t="shared" si="30"/>
        <v/>
      </c>
      <c r="AA153" s="33" t="str">
        <f t="shared" si="30"/>
        <v> </v>
      </c>
      <c r="BF153" s="64" t="s">
        <v>0</v>
      </c>
      <c r="BG153">
        <v>152</v>
      </c>
    </row>
    <row r="154" spans="1:59">
      <c r="A154" t="str">
        <f t="shared" si="26"/>
        <v>|英テキスト|&gt;|&gt;|&gt;|&gt;|Each creature you control gets +1/+1. Each Zombie you control gets an additional +1/0|</v>
      </c>
      <c r="B154" t="s">
        <v>0</v>
      </c>
      <c r="C154" t="s">
        <v>81</v>
      </c>
      <c r="D154" s="27" t="s">
        <v>125</v>
      </c>
      <c r="E154" t="s">
        <v>81</v>
      </c>
      <c r="F154" s="27" t="s">
        <v>113</v>
      </c>
      <c r="G154" t="s">
        <v>81</v>
      </c>
      <c r="H154" s="27" t="s">
        <v>113</v>
      </c>
      <c r="I154" t="s">
        <v>81</v>
      </c>
      <c r="J154" s="27" t="s">
        <v>113</v>
      </c>
      <c r="K154" t="s">
        <v>81</v>
      </c>
      <c r="L154" s="27" t="s">
        <v>113</v>
      </c>
      <c r="M154" t="s">
        <v>81</v>
      </c>
      <c r="N154" t="str">
        <f>IF(T153="","",T153&amp;"&amp;br;")&amp;IF(R153=0,"",R153)</f>
        <v>Each creature you control gets +1/+1. Each Zombie you control gets an additional +1/0</v>
      </c>
      <c r="O154" t="s">
        <v>81</v>
      </c>
      <c r="Q154" s="33" t="s">
        <v>18</v>
      </c>
      <c r="R154" s="34">
        <f>IF(INDEX(AX:AX,W148+1)="",0,INDEX(AX:AX,W148+1)&amp;"/"&amp;INDEX(AY:AY,W148+1))</f>
        <v>0</v>
      </c>
      <c r="S154" s="35"/>
      <c r="T154" s="35"/>
      <c r="U154" s="35"/>
      <c r="V154" s="36"/>
      <c r="W154" s="40"/>
      <c r="X154" s="33"/>
      <c r="Y154" s="52"/>
      <c r="Z154" s="52"/>
      <c r="AA154" s="53"/>
      <c r="BF154" s="64" t="s">
        <v>0</v>
      </c>
      <c r="BG154">
        <v>153</v>
      </c>
    </row>
    <row r="155" spans="1:59">
      <c r="A155" t="str">
        <f t="shared" si="26"/>
        <v>|PT|&gt;||シールド数|&gt;||</v>
      </c>
      <c r="B155" t="s">
        <v>0</v>
      </c>
      <c r="C155" t="s">
        <v>81</v>
      </c>
      <c r="D155" t="s">
        <v>18</v>
      </c>
      <c r="E155" t="s">
        <v>81</v>
      </c>
      <c r="F155" t="s">
        <v>113</v>
      </c>
      <c r="G155" t="s">
        <v>81</v>
      </c>
      <c r="H155" t="str">
        <f>IF(R154=0,"",R154)</f>
        <v/>
      </c>
      <c r="I155" t="s">
        <v>81</v>
      </c>
      <c r="J155" t="s">
        <v>136</v>
      </c>
      <c r="K155" t="s">
        <v>81</v>
      </c>
      <c r="L155" t="s">
        <v>113</v>
      </c>
      <c r="M155" t="s">
        <v>81</v>
      </c>
      <c r="N155" t="str">
        <f>IF(R155=0,"",R155)</f>
        <v/>
      </c>
      <c r="O155" t="s">
        <v>81</v>
      </c>
      <c r="Q155" s="41" t="s">
        <v>19</v>
      </c>
      <c r="R155" s="34">
        <f>INDEX(AW:AW,W148+1)</f>
        <v>0</v>
      </c>
      <c r="S155" s="42"/>
      <c r="T155" s="42"/>
      <c r="U155" s="42"/>
      <c r="V155" s="43"/>
      <c r="W155" s="44"/>
      <c r="X155" s="45"/>
      <c r="Y155" s="55"/>
      <c r="Z155" s="55"/>
      <c r="AA155" s="56"/>
      <c r="BF155" s="64" t="s">
        <v>0</v>
      </c>
      <c r="BG155">
        <v>154</v>
      </c>
    </row>
    <row r="156" spans="1:59">
      <c r="A156" t="str">
        <f t="shared" si="26"/>
        <v>&amp;br;&amp;br;</v>
      </c>
      <c r="B156" t="s">
        <v>0</v>
      </c>
      <c r="C156" t="s">
        <v>145</v>
      </c>
      <c r="R156"/>
      <c r="S156"/>
      <c r="T156"/>
      <c r="U156"/>
      <c r="V156"/>
      <c r="BF156" s="64" t="s">
        <v>0</v>
      </c>
      <c r="BG156">
        <v>155</v>
      </c>
    </row>
    <row r="157" spans="1:59">
      <c r="A157" t="str">
        <f t="shared" si="26"/>
        <v>#back(text=戻る,left)</v>
      </c>
      <c r="B157" t="s">
        <v>0</v>
      </c>
      <c r="C157" t="s">
        <v>153</v>
      </c>
      <c r="R157"/>
      <c r="S157"/>
      <c r="T157"/>
      <c r="U157"/>
      <c r="V157"/>
      <c r="BF157" s="64" t="s">
        <v>0</v>
      </c>
      <c r="BG157">
        <v>156</v>
      </c>
    </row>
    <row r="158" spans="1:59">
      <c r="A158" t="str">
        <f t="shared" si="26"/>
        <v>&amp;br;</v>
      </c>
      <c r="B158" t="s">
        <v>0</v>
      </c>
      <c r="C158" t="s">
        <v>164</v>
      </c>
      <c r="R158"/>
      <c r="S158"/>
      <c r="T158"/>
      <c r="U158"/>
      <c r="V158"/>
      <c r="BF158" s="64" t="s">
        <v>0</v>
      </c>
      <c r="BG158">
        <v>157</v>
      </c>
    </row>
    <row r="159" spans="1:59">
      <c r="A159" t="str">
        <f t="shared" si="26"/>
        <v>#comment(above,nsize=[15],size=[30],num=[10])</v>
      </c>
      <c r="B159" t="s">
        <v>0</v>
      </c>
      <c r="C159" t="s">
        <v>173</v>
      </c>
      <c r="R159"/>
      <c r="S159"/>
      <c r="T159"/>
      <c r="U159"/>
      <c r="V159"/>
      <c r="BF159" s="64" t="s">
        <v>0</v>
      </c>
      <c r="BG159">
        <v>158</v>
      </c>
    </row>
    <row r="160" spans="1:59">
      <c r="A160" t="str">
        <f t="shared" si="26"/>
        <v>&amp;br;&amp;br;</v>
      </c>
      <c r="B160" t="s">
        <v>0</v>
      </c>
      <c r="C160" t="s">
        <v>145</v>
      </c>
      <c r="R160"/>
      <c r="S160"/>
      <c r="T160"/>
      <c r="U160"/>
      <c r="V160"/>
      <c r="BF160" s="64" t="s">
        <v>0</v>
      </c>
      <c r="BG160">
        <v>159</v>
      </c>
    </row>
    <row r="161" spans="1:59">
      <c r="A161" t="str">
        <f t="shared" si="26"/>
        <v/>
      </c>
      <c r="B161" t="s">
        <v>0</v>
      </c>
      <c r="Q161" s="29"/>
      <c r="R161" s="30"/>
      <c r="S161" s="30"/>
      <c r="T161" s="30"/>
      <c r="U161" s="30"/>
      <c r="V161" s="31"/>
      <c r="W161" s="32">
        <v>13</v>
      </c>
      <c r="X161" s="29"/>
      <c r="Y161" s="50"/>
      <c r="Z161" s="50"/>
      <c r="AA161" s="51"/>
      <c r="BF161" s="64" t="s">
        <v>0</v>
      </c>
      <c r="BG161">
        <v>160</v>
      </c>
    </row>
    <row r="162" spans="1:59">
      <c r="A162" t="str">
        <f t="shared" si="26"/>
        <v>*結束のカルトーシュ/Cartouche of Solidarity</v>
      </c>
      <c r="B162" t="s">
        <v>0</v>
      </c>
      <c r="C162" t="str">
        <f>"*"&amp;R162&amp;"/"&amp;T162</f>
        <v>*結束のカルトーシュ/Cartouche of Solidarity</v>
      </c>
      <c r="Q162" s="33" t="s">
        <v>9</v>
      </c>
      <c r="R162" s="34" t="str">
        <f>INDEX(AJ:AJ,W161+1)</f>
        <v>結束のカルトーシュ</v>
      </c>
      <c r="S162" s="35" t="s">
        <v>10</v>
      </c>
      <c r="T162" s="34" t="str">
        <f>INDEX(AK:AK,W161+1)</f>
        <v>Cartouche of Solidarity</v>
      </c>
      <c r="U162" s="35"/>
      <c r="V162" s="36"/>
      <c r="W162" s="37"/>
      <c r="X162" s="33"/>
      <c r="Y162" s="52"/>
      <c r="Z162" s="52"/>
      <c r="AA162" s="53"/>
      <c r="BF162" s="64" t="s">
        <v>0</v>
      </c>
      <c r="BG162">
        <v>161</v>
      </c>
    </row>
    <row r="163" spans="1:59">
      <c r="A163" t="str">
        <f t="shared" si="26"/>
        <v>|LEFT:80|LEFT:100|LEFT:100|LEFT:100|LEFT:100|LEFT:100|c</v>
      </c>
      <c r="B163" t="s">
        <v>0</v>
      </c>
      <c r="C163" t="s">
        <v>81</v>
      </c>
      <c r="D163" s="26" t="str">
        <f>$Q$1</f>
        <v>LEFT:80</v>
      </c>
      <c r="E163" s="26" t="s">
        <v>81</v>
      </c>
      <c r="F163" s="26" t="str">
        <f t="shared" ref="F163:J163" si="31">$R$1</f>
        <v>LEFT:100</v>
      </c>
      <c r="G163" s="26" t="s">
        <v>81</v>
      </c>
      <c r="H163" s="26" t="str">
        <f t="shared" si="31"/>
        <v>LEFT:100</v>
      </c>
      <c r="I163" s="26" t="s">
        <v>81</v>
      </c>
      <c r="J163" s="26" t="str">
        <f t="shared" si="31"/>
        <v>LEFT:100</v>
      </c>
      <c r="K163" s="26" t="s">
        <v>81</v>
      </c>
      <c r="L163" s="26" t="str">
        <f>$R$1</f>
        <v>LEFT:100</v>
      </c>
      <c r="M163" s="26" t="s">
        <v>81</v>
      </c>
      <c r="N163" s="26" t="str">
        <f>$R$1</f>
        <v>LEFT:100</v>
      </c>
      <c r="O163" t="s">
        <v>81</v>
      </c>
      <c r="P163" t="s">
        <v>82</v>
      </c>
      <c r="Q163" s="38" t="s">
        <v>6</v>
      </c>
      <c r="R163" s="34" t="str">
        <f>INDEX(AF:AF,W161+1)</f>
        <v>白</v>
      </c>
      <c r="S163" s="39" t="s">
        <v>7</v>
      </c>
      <c r="T163" s="34" t="str">
        <f>INDEX(AG:AG,W161+1)</f>
        <v>コモン</v>
      </c>
      <c r="U163" s="39" t="s">
        <v>8</v>
      </c>
      <c r="V163" s="34">
        <f>INDEX(AI:AI,W161+1)</f>
        <v>9</v>
      </c>
      <c r="W163" s="40"/>
      <c r="X163" s="34" t="str">
        <f>INDEX(AQ:AQ,W161+1)</f>
        <v>このサポートがボードに出たとき、あなたは警戒を持つ1/1の戦士･トークンを1体召喚する。</v>
      </c>
      <c r="Y163" s="52"/>
      <c r="Z163" s="52"/>
      <c r="AA163" s="53"/>
      <c r="BF163" s="64" t="s">
        <v>0</v>
      </c>
      <c r="BG163">
        <v>162</v>
      </c>
    </row>
    <row r="164" spans="1:59">
      <c r="A164" t="str">
        <f t="shared" si="26"/>
        <v>|色|白|レアリティ|コモン|マナコスト|9|</v>
      </c>
      <c r="B164" t="s">
        <v>0</v>
      </c>
      <c r="C164" t="s">
        <v>81</v>
      </c>
      <c r="D164" s="27" t="s">
        <v>6</v>
      </c>
      <c r="E164" t="s">
        <v>81</v>
      </c>
      <c r="F164" t="str">
        <f>IF(R163=0,"",R163)</f>
        <v>白</v>
      </c>
      <c r="G164" t="s">
        <v>81</v>
      </c>
      <c r="H164" s="27" t="s">
        <v>93</v>
      </c>
      <c r="I164" t="s">
        <v>81</v>
      </c>
      <c r="J164" t="str">
        <f>IF(T163=0,"",T163)</f>
        <v>コモン</v>
      </c>
      <c r="K164" t="s">
        <v>81</v>
      </c>
      <c r="L164" s="27" t="s">
        <v>94</v>
      </c>
      <c r="M164" t="s">
        <v>81</v>
      </c>
      <c r="N164">
        <f>IF(V163=0,"",V163)</f>
        <v>9</v>
      </c>
      <c r="O164" t="s">
        <v>81</v>
      </c>
      <c r="Q164" s="33" t="s">
        <v>11</v>
      </c>
      <c r="R164" s="34" t="str">
        <f>INDEX(AL:AL,W161+1)</f>
        <v>サポート</v>
      </c>
      <c r="S164" s="39" t="s">
        <v>95</v>
      </c>
      <c r="T164" s="34">
        <f>INDEX(AN:AN,W161+1)</f>
        <v>0</v>
      </c>
      <c r="U164" s="34">
        <f>INDEX(AO:AO,W161+1)</f>
        <v>0</v>
      </c>
      <c r="V164" s="34">
        <f>INDEX(AP:AP,W161+1)</f>
        <v>0</v>
      </c>
      <c r="W164" s="40"/>
      <c r="X164" s="34" t="str">
        <f>INDEX(AZ:AZ,W161+1)</f>
        <v>この</v>
      </c>
      <c r="Y164" s="34" t="str">
        <f>INDEX(BA:BA,W161+1)</f>
        <v/>
      </c>
      <c r="Z164" s="34" t="str">
        <f>INDEX(BB:BB,W161+1)</f>
        <v/>
      </c>
      <c r="AA164" s="34">
        <f>INDEX(BC:BC,W161+1)</f>
        <v>0</v>
      </c>
      <c r="BF164" s="64" t="s">
        <v>0</v>
      </c>
      <c r="BG164">
        <v>163</v>
      </c>
    </row>
    <row r="165" spans="1:59">
      <c r="A165" t="str">
        <f t="shared" si="26"/>
        <v>|種別|サポート|サブタイプ||||</v>
      </c>
      <c r="B165" t="s">
        <v>0</v>
      </c>
      <c r="C165" t="s">
        <v>81</v>
      </c>
      <c r="D165" s="27" t="s">
        <v>11</v>
      </c>
      <c r="E165" t="s">
        <v>81</v>
      </c>
      <c r="F165" t="str">
        <f>IF(R164=0,"",R164)</f>
        <v>サポート</v>
      </c>
      <c r="G165" t="s">
        <v>81</v>
      </c>
      <c r="H165" s="27" t="s">
        <v>103</v>
      </c>
      <c r="I165" t="s">
        <v>81</v>
      </c>
      <c r="J165" t="str">
        <f>IF(T164=0,"",T164)</f>
        <v/>
      </c>
      <c r="K165" t="s">
        <v>81</v>
      </c>
      <c r="L165" t="str">
        <f>IF(U164=0,"",U164)</f>
        <v/>
      </c>
      <c r="M165" t="s">
        <v>81</v>
      </c>
      <c r="N165" t="str">
        <f>IF(V164=0,"",V164)</f>
        <v/>
      </c>
      <c r="O165" t="s">
        <v>81</v>
      </c>
      <c r="Q165" s="33" t="s">
        <v>104</v>
      </c>
      <c r="R165" s="34" t="str">
        <f>INDEX(BD:BD,W161+1)</f>
        <v>このサポートがボードに出たとき、あなたは警戒を持つ1/1の戦士･トークンを1体召喚する。&amp;br;このサポートがボード上にある間、あなたがコントロールする最初のクリーチャーは+2/+2の修整を受けるとともに先制攻撃を得る。</v>
      </c>
      <c r="S165" s="35"/>
      <c r="T165" s="35"/>
      <c r="U165" s="35"/>
      <c r="V165" s="36"/>
      <c r="W165" s="40"/>
      <c r="X165" s="32"/>
      <c r="Y165" s="32"/>
      <c r="Z165" s="32"/>
      <c r="AA165" s="54"/>
      <c r="BF165" s="64" t="s">
        <v>0</v>
      </c>
      <c r="BG165">
        <v>164</v>
      </c>
    </row>
    <row r="166" spans="1:59">
      <c r="A166" t="str">
        <f t="shared" si="26"/>
        <v>|テキスト|&gt;|&gt;|&gt;|&gt;|このサポートがボードに出たとき、あなたは警戒を持つ1/1の戦士･トークンを1体召喚する。&amp;br;このサポートがボード上にある間、あなたがコントロールする最初のクリーチャーは+2/+2の修整を受けるとともに先制攻撃を得る。|</v>
      </c>
      <c r="B166" t="s">
        <v>0</v>
      </c>
      <c r="C166" t="s">
        <v>81</v>
      </c>
      <c r="D166" s="27" t="s">
        <v>104</v>
      </c>
      <c r="E166" t="s">
        <v>81</v>
      </c>
      <c r="F166" s="27" t="s">
        <v>113</v>
      </c>
      <c r="G166" t="s">
        <v>81</v>
      </c>
      <c r="H166" s="27" t="s">
        <v>113</v>
      </c>
      <c r="I166" t="s">
        <v>81</v>
      </c>
      <c r="J166" s="27" t="s">
        <v>113</v>
      </c>
      <c r="K166" t="s">
        <v>81</v>
      </c>
      <c r="L166" s="27" t="s">
        <v>113</v>
      </c>
      <c r="M166" t="s">
        <v>81</v>
      </c>
      <c r="N166" t="str">
        <f>IF(R165=0,"",R165)</f>
        <v>このサポートがボードに出たとき、あなたは警戒を持つ1/1の戦士･トークンを1体召喚する。&amp;br;このサポートがボード上にある間、あなたがコントロールする最初のクリーチャーは+2/+2の修整を受けるとともに先制攻撃を得る。</v>
      </c>
      <c r="O166" t="s">
        <v>81</v>
      </c>
      <c r="Q166" s="38" t="s">
        <v>27</v>
      </c>
      <c r="R166" s="34" t="str">
        <f>INDEX(BE:BE,W161+1)</f>
        <v>When this support enters the board, you summon 1 1/1 Warrior token with Vigilance.&amp;br;While this support is on the board, the first creature you control gets +2/+2 and First Strike.</v>
      </c>
      <c r="S166" s="35" t="s">
        <v>400</v>
      </c>
      <c r="T166" s="34" t="str">
        <f>IF(X166="","",X166&amp;IF(Y166="",""," "&amp;Y166)&amp;IF(Z166="",""," "&amp;Z166)&amp;IF(AA166="",""," "&amp;AA166))</f>
        <v/>
      </c>
      <c r="U166" s="35"/>
      <c r="V166" s="36"/>
      <c r="W166" s="40" t="s">
        <v>114</v>
      </c>
      <c r="X166" s="33" t="str">
        <f t="shared" ref="X166:AA166" si="32">IF(ISERROR(IF(LEN(X165)&gt;1,X165,VLOOKUP(X164,$AC:$AD,2,FALSE))),"",IF(LEN(X165)&gt;1,X165,VLOOKUP(X164,$AC:$AD,2,FALSE)))</f>
        <v/>
      </c>
      <c r="Y166" s="33" t="str">
        <f t="shared" si="32"/>
        <v/>
      </c>
      <c r="Z166" s="33" t="str">
        <f t="shared" si="32"/>
        <v/>
      </c>
      <c r="AA166" s="33" t="str">
        <f t="shared" si="32"/>
        <v> </v>
      </c>
      <c r="BF166" s="64" t="s">
        <v>0</v>
      </c>
      <c r="BG166">
        <v>165</v>
      </c>
    </row>
    <row r="167" spans="1:59">
      <c r="A167" t="str">
        <f t="shared" si="26"/>
        <v>|英テキスト|&gt;|&gt;|&gt;|&gt;|When this support enters the board, you summon 1 1/1 Warrior token with Vigilance.&amp;br;While this support is on the board, the first creature you control gets +2/+2 and First Strike.|</v>
      </c>
      <c r="B167" t="s">
        <v>0</v>
      </c>
      <c r="C167" t="s">
        <v>81</v>
      </c>
      <c r="D167" s="27" t="s">
        <v>125</v>
      </c>
      <c r="E167" t="s">
        <v>81</v>
      </c>
      <c r="F167" s="27" t="s">
        <v>113</v>
      </c>
      <c r="G167" t="s">
        <v>81</v>
      </c>
      <c r="H167" s="27" t="s">
        <v>113</v>
      </c>
      <c r="I167" t="s">
        <v>81</v>
      </c>
      <c r="J167" s="27" t="s">
        <v>113</v>
      </c>
      <c r="K167" t="s">
        <v>81</v>
      </c>
      <c r="L167" s="27" t="s">
        <v>113</v>
      </c>
      <c r="M167" t="s">
        <v>81</v>
      </c>
      <c r="N167" t="str">
        <f>IF(T166="","",T166&amp;"&amp;br;")&amp;IF(R166=0,"",R166)</f>
        <v>When this support enters the board, you summon 1 1/1 Warrior token with Vigilance.&amp;br;While this support is on the board, the first creature you control gets +2/+2 and First Strike.</v>
      </c>
      <c r="O167" t="s">
        <v>81</v>
      </c>
      <c r="Q167" s="33" t="s">
        <v>18</v>
      </c>
      <c r="R167" s="34">
        <f>IF(INDEX(AX:AX,W161+1)="",0,INDEX(AX:AX,W161+1)&amp;"/"&amp;INDEX(AY:AY,W161+1))</f>
        <v>0</v>
      </c>
      <c r="S167" s="35"/>
      <c r="T167" s="35"/>
      <c r="U167" s="35"/>
      <c r="V167" s="36"/>
      <c r="W167" s="40"/>
      <c r="X167" s="33"/>
      <c r="Y167" s="52"/>
      <c r="Z167" s="52"/>
      <c r="AA167" s="53"/>
      <c r="BF167" s="64" t="s">
        <v>0</v>
      </c>
      <c r="BG167">
        <v>166</v>
      </c>
    </row>
    <row r="168" spans="1:59">
      <c r="A168" t="str">
        <f t="shared" si="26"/>
        <v>|PT|&gt;||シールド数|&gt;|3|</v>
      </c>
      <c r="B168" t="s">
        <v>0</v>
      </c>
      <c r="C168" t="s">
        <v>81</v>
      </c>
      <c r="D168" t="s">
        <v>18</v>
      </c>
      <c r="E168" t="s">
        <v>81</v>
      </c>
      <c r="F168" t="s">
        <v>113</v>
      </c>
      <c r="G168" t="s">
        <v>81</v>
      </c>
      <c r="H168" t="str">
        <f>IF(R167=0,"",R167)</f>
        <v/>
      </c>
      <c r="I168" t="s">
        <v>81</v>
      </c>
      <c r="J168" t="s">
        <v>136</v>
      </c>
      <c r="K168" t="s">
        <v>81</v>
      </c>
      <c r="L168" t="s">
        <v>113</v>
      </c>
      <c r="M168" t="s">
        <v>81</v>
      </c>
      <c r="N168">
        <f>IF(R168=0,"",R168)</f>
        <v>3</v>
      </c>
      <c r="O168" t="s">
        <v>81</v>
      </c>
      <c r="Q168" s="41" t="s">
        <v>19</v>
      </c>
      <c r="R168" s="34">
        <f>INDEX(AW:AW,W161+1)</f>
        <v>3</v>
      </c>
      <c r="S168" s="42"/>
      <c r="T168" s="42"/>
      <c r="U168" s="42"/>
      <c r="V168" s="43"/>
      <c r="W168" s="44"/>
      <c r="X168" s="45"/>
      <c r="Y168" s="55"/>
      <c r="Z168" s="55"/>
      <c r="AA168" s="56"/>
      <c r="BF168" s="64" t="s">
        <v>0</v>
      </c>
      <c r="BG168">
        <v>167</v>
      </c>
    </row>
    <row r="169" spans="1:59">
      <c r="A169" t="str">
        <f t="shared" si="26"/>
        <v>&amp;br;&amp;br;</v>
      </c>
      <c r="B169" t="s">
        <v>0</v>
      </c>
      <c r="C169" t="s">
        <v>145</v>
      </c>
      <c r="R169"/>
      <c r="S169"/>
      <c r="T169"/>
      <c r="U169"/>
      <c r="V169"/>
      <c r="BF169" s="64" t="s">
        <v>0</v>
      </c>
      <c r="BG169">
        <v>168</v>
      </c>
    </row>
    <row r="170" spans="1:59">
      <c r="A170" t="str">
        <f t="shared" si="26"/>
        <v>#back(text=戻る,left)</v>
      </c>
      <c r="B170" t="s">
        <v>0</v>
      </c>
      <c r="C170" t="s">
        <v>153</v>
      </c>
      <c r="R170"/>
      <c r="S170"/>
      <c r="T170"/>
      <c r="U170"/>
      <c r="V170"/>
      <c r="BF170" s="64" t="s">
        <v>0</v>
      </c>
      <c r="BG170">
        <v>169</v>
      </c>
    </row>
    <row r="171" spans="1:59">
      <c r="A171" t="str">
        <f t="shared" si="26"/>
        <v>&amp;br;</v>
      </c>
      <c r="B171" t="s">
        <v>0</v>
      </c>
      <c r="C171" t="s">
        <v>164</v>
      </c>
      <c r="R171"/>
      <c r="S171"/>
      <c r="T171"/>
      <c r="U171"/>
      <c r="V171"/>
      <c r="BF171" s="64" t="s">
        <v>0</v>
      </c>
      <c r="BG171">
        <v>170</v>
      </c>
    </row>
    <row r="172" spans="1:59">
      <c r="A172" t="str">
        <f t="shared" si="26"/>
        <v>#comment(above,nsize=[15],size=[30],num=[10])</v>
      </c>
      <c r="B172" t="s">
        <v>0</v>
      </c>
      <c r="C172" t="s">
        <v>173</v>
      </c>
      <c r="R172"/>
      <c r="S172"/>
      <c r="T172"/>
      <c r="U172"/>
      <c r="V172"/>
      <c r="BF172" s="64" t="s">
        <v>0</v>
      </c>
      <c r="BG172">
        <v>171</v>
      </c>
    </row>
    <row r="173" spans="1:59">
      <c r="A173" t="str">
        <f t="shared" si="26"/>
        <v>&amp;br;&amp;br;</v>
      </c>
      <c r="B173" t="s">
        <v>0</v>
      </c>
      <c r="C173" t="s">
        <v>145</v>
      </c>
      <c r="R173"/>
      <c r="S173"/>
      <c r="T173"/>
      <c r="U173"/>
      <c r="V173"/>
      <c r="BF173" s="64" t="s">
        <v>0</v>
      </c>
      <c r="BG173">
        <v>172</v>
      </c>
    </row>
    <row r="174" spans="1:59">
      <c r="A174" t="str">
        <f t="shared" si="26"/>
        <v/>
      </c>
      <c r="B174" t="s">
        <v>0</v>
      </c>
      <c r="Q174" s="29"/>
      <c r="R174" s="30"/>
      <c r="S174" s="30"/>
      <c r="T174" s="30"/>
      <c r="U174" s="30"/>
      <c r="V174" s="31"/>
      <c r="W174" s="32">
        <v>14</v>
      </c>
      <c r="X174" s="29"/>
      <c r="Y174" s="50"/>
      <c r="Z174" s="50"/>
      <c r="AA174" s="51"/>
      <c r="BF174" s="64" t="s">
        <v>0</v>
      </c>
      <c r="BG174">
        <v>173</v>
      </c>
    </row>
    <row r="175" spans="1:59">
      <c r="A175" t="str">
        <f t="shared" si="26"/>
        <v>*献身的な門友/Devoted Crop-Mate</v>
      </c>
      <c r="B175" t="s">
        <v>0</v>
      </c>
      <c r="C175" t="str">
        <f>"*"&amp;R175&amp;"/"&amp;T175</f>
        <v>*献身的な門友/Devoted Crop-Mate</v>
      </c>
      <c r="Q175" s="33" t="s">
        <v>9</v>
      </c>
      <c r="R175" s="34" t="str">
        <f>INDEX(AJ:AJ,W174+1)</f>
        <v>献身的な門友</v>
      </c>
      <c r="S175" s="35" t="s">
        <v>10</v>
      </c>
      <c r="T175" s="34" t="str">
        <f>INDEX(AK:AK,W174+1)</f>
        <v>Devoted Crop-Mate</v>
      </c>
      <c r="U175" s="35"/>
      <c r="V175" s="36"/>
      <c r="W175" s="37"/>
      <c r="X175" s="33"/>
      <c r="Y175" s="52"/>
      <c r="Z175" s="52"/>
      <c r="AA175" s="53"/>
      <c r="BF175" s="64" t="s">
        <v>0</v>
      </c>
      <c r="BG175">
        <v>174</v>
      </c>
    </row>
    <row r="176" spans="1:59">
      <c r="A176" t="str">
        <f t="shared" si="26"/>
        <v>|LEFT:80|LEFT:100|LEFT:100|LEFT:100|LEFT:100|LEFT:100|c</v>
      </c>
      <c r="B176" t="s">
        <v>0</v>
      </c>
      <c r="C176" t="s">
        <v>81</v>
      </c>
      <c r="D176" s="26" t="str">
        <f>$Q$1</f>
        <v>LEFT:80</v>
      </c>
      <c r="E176" s="26" t="s">
        <v>81</v>
      </c>
      <c r="F176" s="26" t="str">
        <f t="shared" ref="F176:J176" si="33">$R$1</f>
        <v>LEFT:100</v>
      </c>
      <c r="G176" s="26" t="s">
        <v>81</v>
      </c>
      <c r="H176" s="26" t="str">
        <f t="shared" si="33"/>
        <v>LEFT:100</v>
      </c>
      <c r="I176" s="26" t="s">
        <v>81</v>
      </c>
      <c r="J176" s="26" t="str">
        <f t="shared" si="33"/>
        <v>LEFT:100</v>
      </c>
      <c r="K176" s="26" t="s">
        <v>81</v>
      </c>
      <c r="L176" s="26" t="str">
        <f>$R$1</f>
        <v>LEFT:100</v>
      </c>
      <c r="M176" s="26" t="s">
        <v>81</v>
      </c>
      <c r="N176" s="26" t="str">
        <f>$R$1</f>
        <v>LEFT:100</v>
      </c>
      <c r="O176" t="s">
        <v>81</v>
      </c>
      <c r="P176" t="s">
        <v>82</v>
      </c>
      <c r="Q176" s="38" t="s">
        <v>6</v>
      </c>
      <c r="R176" s="34" t="str">
        <f>INDEX(AF:AF,W174+1)</f>
        <v>白</v>
      </c>
      <c r="S176" s="39" t="s">
        <v>7</v>
      </c>
      <c r="T176" s="34" t="str">
        <f>INDEX(AG:AG,W174+1)</f>
        <v>アンコモン</v>
      </c>
      <c r="U176" s="39" t="s">
        <v>8</v>
      </c>
      <c r="V176" s="34">
        <f>INDEX(AI:AI,W174+1)</f>
        <v>11</v>
      </c>
      <c r="W176" s="40"/>
      <c r="X176" s="34" t="str">
        <f>INDEX(AQ:AQ,W174+1)</f>
        <v>督励4：あなたがコントロールしていて破壊されたマナ･コストが6以下の最後のクリーチャーを戦場に戻す。</v>
      </c>
      <c r="Y176" s="52"/>
      <c r="Z176" s="52"/>
      <c r="AA176" s="53"/>
      <c r="BF176" s="64" t="s">
        <v>0</v>
      </c>
      <c r="BG176">
        <v>175</v>
      </c>
    </row>
    <row r="177" spans="1:59">
      <c r="A177" t="str">
        <f t="shared" si="26"/>
        <v>|色|白|レアリティ|アンコモン|マナコスト|11|</v>
      </c>
      <c r="B177" t="s">
        <v>0</v>
      </c>
      <c r="C177" t="s">
        <v>81</v>
      </c>
      <c r="D177" s="27" t="s">
        <v>6</v>
      </c>
      <c r="E177" t="s">
        <v>81</v>
      </c>
      <c r="F177" t="str">
        <f>IF(R176=0,"",R176)</f>
        <v>白</v>
      </c>
      <c r="G177" t="s">
        <v>81</v>
      </c>
      <c r="H177" s="27" t="s">
        <v>93</v>
      </c>
      <c r="I177" t="s">
        <v>81</v>
      </c>
      <c r="J177" t="str">
        <f>IF(T176=0,"",T176)</f>
        <v>アンコモン</v>
      </c>
      <c r="K177" t="s">
        <v>81</v>
      </c>
      <c r="L177" s="27" t="s">
        <v>94</v>
      </c>
      <c r="M177" t="s">
        <v>81</v>
      </c>
      <c r="N177">
        <f>IF(V176=0,"",V176)</f>
        <v>11</v>
      </c>
      <c r="O177" t="s">
        <v>81</v>
      </c>
      <c r="Q177" s="33" t="s">
        <v>11</v>
      </c>
      <c r="R177" s="34" t="str">
        <f>INDEX(AL:AL,W174+1)</f>
        <v>クリーチャー</v>
      </c>
      <c r="S177" s="39" t="s">
        <v>95</v>
      </c>
      <c r="T177" s="34" t="str">
        <f>INDEX(AN:AN,W174+1)</f>
        <v>人間</v>
      </c>
      <c r="U177" s="34" t="str">
        <f>INDEX(AO:AO,W174+1)</f>
        <v>戦士</v>
      </c>
      <c r="V177" s="34">
        <f>INDEX(AP:AP,W174+1)</f>
        <v>0</v>
      </c>
      <c r="W177" s="40"/>
      <c r="X177" s="34" t="str">
        <f>INDEX(AZ:AZ,W174+1)</f>
        <v>督励</v>
      </c>
      <c r="Y177" s="34" t="str">
        <f>INDEX(BA:BA,W174+1)</f>
        <v/>
      </c>
      <c r="Z177" s="34" t="str">
        <f>INDEX(BB:BB,W174+1)</f>
        <v/>
      </c>
      <c r="AA177" s="34">
        <f>INDEX(BC:BC,W174+1)</f>
        <v>0</v>
      </c>
      <c r="BF177" s="64" t="s">
        <v>0</v>
      </c>
      <c r="BG177">
        <v>176</v>
      </c>
    </row>
    <row r="178" spans="1:59">
      <c r="A178" t="str">
        <f t="shared" si="26"/>
        <v>|種別|クリーチャー|サブタイプ|人間|戦士||</v>
      </c>
      <c r="B178" t="s">
        <v>0</v>
      </c>
      <c r="C178" t="s">
        <v>81</v>
      </c>
      <c r="D178" s="27" t="s">
        <v>11</v>
      </c>
      <c r="E178" t="s">
        <v>81</v>
      </c>
      <c r="F178" t="str">
        <f>IF(R177=0,"",R177)</f>
        <v>クリーチャー</v>
      </c>
      <c r="G178" t="s">
        <v>81</v>
      </c>
      <c r="H178" s="27" t="s">
        <v>103</v>
      </c>
      <c r="I178" t="s">
        <v>81</v>
      </c>
      <c r="J178" t="str">
        <f>IF(T177=0,"",T177)</f>
        <v>人間</v>
      </c>
      <c r="K178" t="s">
        <v>81</v>
      </c>
      <c r="L178" t="str">
        <f>IF(U177=0,"",U177)</f>
        <v>戦士</v>
      </c>
      <c r="M178" t="s">
        <v>81</v>
      </c>
      <c r="N178" t="str">
        <f>IF(V177=0,"",V177)</f>
        <v/>
      </c>
      <c r="O178" t="s">
        <v>81</v>
      </c>
      <c r="Q178" s="33" t="s">
        <v>104</v>
      </c>
      <c r="R178" s="34" t="str">
        <f>INDEX(BD:BD,W174+1)</f>
        <v>督励4：あなたがコントロールしていて破壊されたマナ･コストが6以下の最後のクリーチャーを戦場に戻す。</v>
      </c>
      <c r="S178" s="35"/>
      <c r="T178" s="35"/>
      <c r="U178" s="35"/>
      <c r="V178" s="36"/>
      <c r="W178" s="40"/>
      <c r="X178" s="32"/>
      <c r="Y178" s="32"/>
      <c r="Z178" s="32"/>
      <c r="AA178" s="54"/>
      <c r="BF178" s="64" t="s">
        <v>0</v>
      </c>
      <c r="BG178">
        <v>177</v>
      </c>
    </row>
    <row r="179" spans="1:59">
      <c r="A179" t="str">
        <f t="shared" si="26"/>
        <v>|テキスト|&gt;|&gt;|&gt;|&gt;|督励4：あなたがコントロールしていて破壊されたマナ･コストが6以下の最後のクリーチャーを戦場に戻す。|</v>
      </c>
      <c r="B179" t="s">
        <v>0</v>
      </c>
      <c r="C179" t="s">
        <v>81</v>
      </c>
      <c r="D179" s="27" t="s">
        <v>104</v>
      </c>
      <c r="E179" t="s">
        <v>81</v>
      </c>
      <c r="F179" s="27" t="s">
        <v>113</v>
      </c>
      <c r="G179" t="s">
        <v>81</v>
      </c>
      <c r="H179" s="27" t="s">
        <v>113</v>
      </c>
      <c r="I179" t="s">
        <v>81</v>
      </c>
      <c r="J179" s="27" t="s">
        <v>113</v>
      </c>
      <c r="K179" t="s">
        <v>81</v>
      </c>
      <c r="L179" s="27" t="s">
        <v>113</v>
      </c>
      <c r="M179" t="s">
        <v>81</v>
      </c>
      <c r="N179" t="str">
        <f>IF(R178=0,"",R178)</f>
        <v>督励4：あなたがコントロールしていて破壊されたマナ･コストが6以下の最後のクリーチャーを戦場に戻す。</v>
      </c>
      <c r="O179" t="s">
        <v>81</v>
      </c>
      <c r="Q179" s="38" t="s">
        <v>27</v>
      </c>
      <c r="R179" s="34" t="str">
        <f>INDEX(BE:BE,W174+1)</f>
        <v>Exert 4:The last creature you controlled that cost 6 or less that was Destroyed is Returned to the battlefield.</v>
      </c>
      <c r="S179" s="35" t="s">
        <v>400</v>
      </c>
      <c r="T179" s="34" t="str">
        <f>IF(X179="","",X179&amp;IF(Y179="",""," "&amp;Y179)&amp;IF(Z179="",""," "&amp;Z179)&amp;IF(AA179="",""," "&amp;AA179))</f>
        <v/>
      </c>
      <c r="U179" s="35"/>
      <c r="V179" s="36"/>
      <c r="W179" s="40" t="s">
        <v>114</v>
      </c>
      <c r="X179" s="33" t="str">
        <f t="shared" ref="X179:AA179" si="34">IF(ISERROR(IF(LEN(X178)&gt;1,X178,VLOOKUP(X177,$AC:$AD,2,FALSE))),"",IF(LEN(X178)&gt;1,X178,VLOOKUP(X177,$AC:$AD,2,FALSE)))</f>
        <v/>
      </c>
      <c r="Y179" s="33" t="str">
        <f t="shared" si="34"/>
        <v/>
      </c>
      <c r="Z179" s="33" t="str">
        <f t="shared" si="34"/>
        <v/>
      </c>
      <c r="AA179" s="33" t="str">
        <f t="shared" si="34"/>
        <v> </v>
      </c>
      <c r="BF179" s="64" t="s">
        <v>0</v>
      </c>
      <c r="BG179">
        <v>178</v>
      </c>
    </row>
    <row r="180" spans="1:59">
      <c r="A180" t="str">
        <f t="shared" si="26"/>
        <v>|英テキスト|&gt;|&gt;|&gt;|&gt;|Exert 4:The last creature you controlled that cost 6 or less that was Destroyed is Returned to the battlefield.|</v>
      </c>
      <c r="B180" t="s">
        <v>0</v>
      </c>
      <c r="C180" t="s">
        <v>81</v>
      </c>
      <c r="D180" s="27" t="s">
        <v>125</v>
      </c>
      <c r="E180" t="s">
        <v>81</v>
      </c>
      <c r="F180" s="27" t="s">
        <v>113</v>
      </c>
      <c r="G180" t="s">
        <v>81</v>
      </c>
      <c r="H180" s="27" t="s">
        <v>113</v>
      </c>
      <c r="I180" t="s">
        <v>81</v>
      </c>
      <c r="J180" s="27" t="s">
        <v>113</v>
      </c>
      <c r="K180" t="s">
        <v>81</v>
      </c>
      <c r="L180" s="27" t="s">
        <v>113</v>
      </c>
      <c r="M180" t="s">
        <v>81</v>
      </c>
      <c r="N180" t="str">
        <f>IF(T179="","",T179&amp;"&amp;br;")&amp;IF(R179=0,"",R179)</f>
        <v>Exert 4:The last creature you controlled that cost 6 or less that was Destroyed is Returned to the battlefield.</v>
      </c>
      <c r="O180" t="s">
        <v>81</v>
      </c>
      <c r="Q180" s="33" t="s">
        <v>18</v>
      </c>
      <c r="R180" s="34" t="str">
        <f>IF(INDEX(AX:AX,W174+1)="",0,INDEX(AX:AX,W174+1)&amp;"/"&amp;INDEX(AY:AY,W174+1))</f>
        <v>4/3</v>
      </c>
      <c r="S180" s="35"/>
      <c r="T180" s="35"/>
      <c r="U180" s="35"/>
      <c r="V180" s="36"/>
      <c r="W180" s="40"/>
      <c r="X180" s="33"/>
      <c r="Y180" s="52"/>
      <c r="Z180" s="52"/>
      <c r="AA180" s="53"/>
      <c r="BF180" s="64" t="s">
        <v>0</v>
      </c>
      <c r="BG180">
        <v>179</v>
      </c>
    </row>
    <row r="181" spans="1:59">
      <c r="A181" t="str">
        <f t="shared" si="26"/>
        <v>|PT|&gt;|4/3|シールド数|&gt;||</v>
      </c>
      <c r="B181" t="s">
        <v>0</v>
      </c>
      <c r="C181" t="s">
        <v>81</v>
      </c>
      <c r="D181" t="s">
        <v>18</v>
      </c>
      <c r="E181" t="s">
        <v>81</v>
      </c>
      <c r="F181" t="s">
        <v>113</v>
      </c>
      <c r="G181" t="s">
        <v>81</v>
      </c>
      <c r="H181" t="str">
        <f>IF(R180=0,"",R180)</f>
        <v>4/3</v>
      </c>
      <c r="I181" t="s">
        <v>81</v>
      </c>
      <c r="J181" t="s">
        <v>136</v>
      </c>
      <c r="K181" t="s">
        <v>81</v>
      </c>
      <c r="L181" t="s">
        <v>113</v>
      </c>
      <c r="M181" t="s">
        <v>81</v>
      </c>
      <c r="N181" t="str">
        <f>IF(R181=0,"",R181)</f>
        <v/>
      </c>
      <c r="O181" t="s">
        <v>81</v>
      </c>
      <c r="Q181" s="41" t="s">
        <v>19</v>
      </c>
      <c r="R181" s="34">
        <f>INDEX(AW:AW,W174+1)</f>
        <v>0</v>
      </c>
      <c r="S181" s="42"/>
      <c r="T181" s="42"/>
      <c r="U181" s="42"/>
      <c r="V181" s="43"/>
      <c r="W181" s="44"/>
      <c r="X181" s="45"/>
      <c r="Y181" s="55"/>
      <c r="Z181" s="55"/>
      <c r="AA181" s="56"/>
      <c r="BF181" s="64" t="s">
        <v>0</v>
      </c>
      <c r="BG181">
        <v>180</v>
      </c>
    </row>
    <row r="182" spans="1:59">
      <c r="A182" t="str">
        <f t="shared" si="26"/>
        <v>&amp;br;&amp;br;</v>
      </c>
      <c r="B182" t="s">
        <v>0</v>
      </c>
      <c r="C182" t="s">
        <v>145</v>
      </c>
      <c r="R182"/>
      <c r="S182"/>
      <c r="T182"/>
      <c r="U182"/>
      <c r="V182"/>
      <c r="BF182" s="64" t="s">
        <v>0</v>
      </c>
      <c r="BG182">
        <v>181</v>
      </c>
    </row>
    <row r="183" spans="1:59">
      <c r="A183" t="str">
        <f t="shared" si="26"/>
        <v>#back(text=戻る,left)</v>
      </c>
      <c r="B183" t="s">
        <v>0</v>
      </c>
      <c r="C183" t="s">
        <v>153</v>
      </c>
      <c r="R183"/>
      <c r="S183"/>
      <c r="T183"/>
      <c r="U183"/>
      <c r="V183"/>
      <c r="BF183" s="64" t="s">
        <v>0</v>
      </c>
      <c r="BG183">
        <v>182</v>
      </c>
    </row>
    <row r="184" spans="1:59">
      <c r="A184" t="str">
        <f t="shared" si="26"/>
        <v>&amp;br;</v>
      </c>
      <c r="B184" t="s">
        <v>0</v>
      </c>
      <c r="C184" t="s">
        <v>164</v>
      </c>
      <c r="R184"/>
      <c r="S184"/>
      <c r="T184"/>
      <c r="U184"/>
      <c r="V184"/>
      <c r="BF184" s="64" t="s">
        <v>0</v>
      </c>
      <c r="BG184">
        <v>183</v>
      </c>
    </row>
    <row r="185" spans="1:59">
      <c r="A185" t="str">
        <f t="shared" si="26"/>
        <v>#comment(above,nsize=[15],size=[30],num=[10])</v>
      </c>
      <c r="B185" t="s">
        <v>0</v>
      </c>
      <c r="C185" t="s">
        <v>173</v>
      </c>
      <c r="R185"/>
      <c r="S185"/>
      <c r="T185"/>
      <c r="U185"/>
      <c r="V185"/>
      <c r="BF185" s="64" t="s">
        <v>0</v>
      </c>
      <c r="BG185">
        <v>184</v>
      </c>
    </row>
    <row r="186" spans="1:59">
      <c r="A186" t="str">
        <f t="shared" si="26"/>
        <v>&amp;br;&amp;br;</v>
      </c>
      <c r="B186" t="s">
        <v>0</v>
      </c>
      <c r="C186" t="s">
        <v>145</v>
      </c>
      <c r="R186"/>
      <c r="S186"/>
      <c r="T186"/>
      <c r="U186"/>
      <c r="V186"/>
      <c r="BF186" s="64" t="s">
        <v>0</v>
      </c>
      <c r="BG186">
        <v>185</v>
      </c>
    </row>
    <row r="187" spans="1:59">
      <c r="A187" t="str">
        <f t="shared" si="26"/>
        <v/>
      </c>
      <c r="B187" t="s">
        <v>0</v>
      </c>
      <c r="Q187" s="29"/>
      <c r="R187" s="30"/>
      <c r="S187" s="30"/>
      <c r="T187" s="30"/>
      <c r="U187" s="30"/>
      <c r="V187" s="31"/>
      <c r="W187" s="32">
        <v>15</v>
      </c>
      <c r="X187" s="29"/>
      <c r="Y187" s="50"/>
      <c r="Z187" s="50"/>
      <c r="AA187" s="51"/>
      <c r="BF187" s="64" t="s">
        <v>0</v>
      </c>
      <c r="BG187">
        <v>186</v>
      </c>
    </row>
    <row r="188" spans="1:59">
      <c r="A188" t="str">
        <f t="shared" si="26"/>
        <v>*オケチラの従者/Oketra's Attendant</v>
      </c>
      <c r="B188" t="s">
        <v>0</v>
      </c>
      <c r="C188" t="str">
        <f>"*"&amp;R188&amp;"/"&amp;T188</f>
        <v>*オケチラの従者/Oketra's Attendant</v>
      </c>
      <c r="Q188" s="33" t="s">
        <v>9</v>
      </c>
      <c r="R188" s="34" t="str">
        <f>INDEX(AJ:AJ,W187+1)</f>
        <v>オケチラの従者</v>
      </c>
      <c r="S188" s="35" t="s">
        <v>10</v>
      </c>
      <c r="T188" s="34" t="str">
        <f>INDEX(AK:AK,W187+1)</f>
        <v>Oketra's Attendant</v>
      </c>
      <c r="U188" s="35"/>
      <c r="V188" s="36"/>
      <c r="W188" s="37"/>
      <c r="X188" s="33"/>
      <c r="Y188" s="52"/>
      <c r="Z188" s="52"/>
      <c r="AA188" s="53"/>
      <c r="BF188" s="64" t="s">
        <v>0</v>
      </c>
      <c r="BG188">
        <v>187</v>
      </c>
    </row>
    <row r="189" spans="1:59">
      <c r="A189" t="str">
        <f t="shared" si="26"/>
        <v>|LEFT:80|LEFT:100|LEFT:100|LEFT:100|LEFT:100|LEFT:100|c</v>
      </c>
      <c r="B189" t="s">
        <v>0</v>
      </c>
      <c r="C189" t="s">
        <v>81</v>
      </c>
      <c r="D189" s="26" t="str">
        <f>$Q$1</f>
        <v>LEFT:80</v>
      </c>
      <c r="E189" s="26" t="s">
        <v>81</v>
      </c>
      <c r="F189" s="26" t="str">
        <f t="shared" ref="F189:J189" si="35">$R$1</f>
        <v>LEFT:100</v>
      </c>
      <c r="G189" s="26" t="s">
        <v>81</v>
      </c>
      <c r="H189" s="26" t="str">
        <f t="shared" si="35"/>
        <v>LEFT:100</v>
      </c>
      <c r="I189" s="26" t="s">
        <v>81</v>
      </c>
      <c r="J189" s="26" t="str">
        <f t="shared" si="35"/>
        <v>LEFT:100</v>
      </c>
      <c r="K189" s="26" t="s">
        <v>81</v>
      </c>
      <c r="L189" s="26" t="str">
        <f>$R$1</f>
        <v>LEFT:100</v>
      </c>
      <c r="M189" s="26" t="s">
        <v>81</v>
      </c>
      <c r="N189" s="26" t="str">
        <f>$R$1</f>
        <v>LEFT:100</v>
      </c>
      <c r="O189" t="s">
        <v>81</v>
      </c>
      <c r="P189" t="s">
        <v>82</v>
      </c>
      <c r="Q189" s="38" t="s">
        <v>6</v>
      </c>
      <c r="R189" s="34" t="str">
        <f>INDEX(AF:AF,W187+1)</f>
        <v>白</v>
      </c>
      <c r="S189" s="39" t="s">
        <v>7</v>
      </c>
      <c r="T189" s="34" t="str">
        <f>INDEX(AG:AG,W187+1)</f>
        <v>アンコモン</v>
      </c>
      <c r="U189" s="39" t="s">
        <v>8</v>
      </c>
      <c r="V189" s="34">
        <f>INDEX(AI:AI,W187+1)</f>
        <v>12</v>
      </c>
      <c r="W189" s="40"/>
      <c r="X189" s="34" t="str">
        <f>INDEX(AQ:AQ,W187+1)</f>
        <v>飛行</v>
      </c>
      <c r="Y189" s="52"/>
      <c r="Z189" s="52"/>
      <c r="AA189" s="53"/>
      <c r="BF189" s="64" t="s">
        <v>0</v>
      </c>
      <c r="BG189">
        <v>188</v>
      </c>
    </row>
    <row r="190" spans="1:59">
      <c r="A190" t="str">
        <f t="shared" si="26"/>
        <v>|色|白|レアリティ|アンコモン|マナコスト|12|</v>
      </c>
      <c r="B190" t="s">
        <v>0</v>
      </c>
      <c r="C190" t="s">
        <v>81</v>
      </c>
      <c r="D190" s="27" t="s">
        <v>6</v>
      </c>
      <c r="E190" t="s">
        <v>81</v>
      </c>
      <c r="F190" t="str">
        <f>IF(R189=0,"",R189)</f>
        <v>白</v>
      </c>
      <c r="G190" t="s">
        <v>81</v>
      </c>
      <c r="H190" s="27" t="s">
        <v>93</v>
      </c>
      <c r="I190" t="s">
        <v>81</v>
      </c>
      <c r="J190" t="str">
        <f>IF(T189=0,"",T189)</f>
        <v>アンコモン</v>
      </c>
      <c r="K190" t="s">
        <v>81</v>
      </c>
      <c r="L190" s="27" t="s">
        <v>94</v>
      </c>
      <c r="M190" t="s">
        <v>81</v>
      </c>
      <c r="N190">
        <f>IF(V189=0,"",V189)</f>
        <v>12</v>
      </c>
      <c r="O190" t="s">
        <v>81</v>
      </c>
      <c r="Q190" s="33" t="s">
        <v>11</v>
      </c>
      <c r="R190" s="34" t="str">
        <f>INDEX(AL:AL,W187+1)</f>
        <v>クリーチャー</v>
      </c>
      <c r="S190" s="39" t="s">
        <v>95</v>
      </c>
      <c r="T190" s="34" t="str">
        <f>INDEX(AN:AN,W187+1)</f>
        <v>鳥</v>
      </c>
      <c r="U190" s="34" t="str">
        <f>INDEX(AO:AO,W187+1)</f>
        <v>兵士</v>
      </c>
      <c r="V190" s="34">
        <f>INDEX(AP:AP,W187+1)</f>
        <v>0</v>
      </c>
      <c r="W190" s="40"/>
      <c r="X190" s="34" t="str">
        <f>INDEX(AZ:AZ,W187+1)</f>
        <v>飛行</v>
      </c>
      <c r="Y190" s="34" t="str">
        <f>INDEX(BA:BA,W187+1)</f>
        <v/>
      </c>
      <c r="Z190" s="34" t="str">
        <f>INDEX(BB:BB,W187+1)</f>
        <v/>
      </c>
      <c r="AA190" s="34">
        <f>INDEX(BC:BC,W187+1)</f>
        <v>0</v>
      </c>
      <c r="BF190" s="64" t="s">
        <v>0</v>
      </c>
      <c r="BG190">
        <v>189</v>
      </c>
    </row>
    <row r="191" spans="1:59">
      <c r="A191" t="str">
        <f t="shared" si="26"/>
        <v>|種別|クリーチャー|サブタイプ|鳥|兵士||</v>
      </c>
      <c r="B191" t="s">
        <v>0</v>
      </c>
      <c r="C191" t="s">
        <v>81</v>
      </c>
      <c r="D191" s="27" t="s">
        <v>11</v>
      </c>
      <c r="E191" t="s">
        <v>81</v>
      </c>
      <c r="F191" t="str">
        <f>IF(R190=0,"",R190)</f>
        <v>クリーチャー</v>
      </c>
      <c r="G191" t="s">
        <v>81</v>
      </c>
      <c r="H191" s="27" t="s">
        <v>103</v>
      </c>
      <c r="I191" t="s">
        <v>81</v>
      </c>
      <c r="J191" t="str">
        <f>IF(T190=0,"",T190)</f>
        <v>鳥</v>
      </c>
      <c r="K191" t="s">
        <v>81</v>
      </c>
      <c r="L191" t="str">
        <f>IF(U190=0,"",U190)</f>
        <v>兵士</v>
      </c>
      <c r="M191" t="s">
        <v>81</v>
      </c>
      <c r="N191" t="str">
        <f>IF(V190=0,"",V190)</f>
        <v/>
      </c>
      <c r="O191" t="s">
        <v>81</v>
      </c>
      <c r="Q191" s="33" t="s">
        <v>104</v>
      </c>
      <c r="R191" s="34" t="str">
        <f>INDEX(BD:BD,W187+1)</f>
        <v>飛行&amp;br;あなたがこのカードをサイクリングしたとき、これは追放される代わりにあなたの墓地に置かれる。&amp;br;不朽1&amp;br;サイクリング2</v>
      </c>
      <c r="S191" s="35"/>
      <c r="T191" s="35"/>
      <c r="U191" s="35"/>
      <c r="V191" s="36"/>
      <c r="W191" s="40"/>
      <c r="X191" s="32"/>
      <c r="Y191" s="32"/>
      <c r="Z191" s="32"/>
      <c r="AA191" s="54"/>
      <c r="BF191" s="64" t="s">
        <v>0</v>
      </c>
      <c r="BG191">
        <v>190</v>
      </c>
    </row>
    <row r="192" spans="1:59">
      <c r="A192" t="str">
        <f t="shared" si="26"/>
        <v>|テキスト|&gt;|&gt;|&gt;|&gt;|飛行&amp;br;あなたがこのカードをサイクリングしたとき、これは追放される代わりにあなたの墓地に置かれる。&amp;br;不朽1&amp;br;サイクリング2|</v>
      </c>
      <c r="B192" t="s">
        <v>0</v>
      </c>
      <c r="C192" t="s">
        <v>81</v>
      </c>
      <c r="D192" s="27" t="s">
        <v>104</v>
      </c>
      <c r="E192" t="s">
        <v>81</v>
      </c>
      <c r="F192" s="27" t="s">
        <v>113</v>
      </c>
      <c r="G192" t="s">
        <v>81</v>
      </c>
      <c r="H192" s="27" t="s">
        <v>113</v>
      </c>
      <c r="I192" t="s">
        <v>81</v>
      </c>
      <c r="J192" s="27" t="s">
        <v>113</v>
      </c>
      <c r="K192" t="s">
        <v>81</v>
      </c>
      <c r="L192" s="27" t="s">
        <v>113</v>
      </c>
      <c r="M192" t="s">
        <v>81</v>
      </c>
      <c r="N192" t="str">
        <f>IF(R191=0,"",R191)</f>
        <v>飛行&amp;br;あなたがこのカードをサイクリングしたとき、これは追放される代わりにあなたの墓地に置かれる。&amp;br;不朽1&amp;br;サイクリング2</v>
      </c>
      <c r="O192" t="s">
        <v>81</v>
      </c>
      <c r="Q192" s="38" t="s">
        <v>27</v>
      </c>
      <c r="R192" s="34" t="str">
        <f>INDEX(BE:BE,W187+1)</f>
        <v>When you cycle this card, it is placed in your graveyard instead of being exiled.&amp;br;Embalm 1.&amp;br;Cycling 2.</v>
      </c>
      <c r="S192" s="35" t="s">
        <v>400</v>
      </c>
      <c r="T192" s="34" t="str">
        <f>IF(X192="","",X192&amp;IF(Y192="",""," "&amp;Y192)&amp;IF(Z192="",""," "&amp;Z192)&amp;IF(AA192="",""," "&amp;AA192))</f>
        <v>Flying  </v>
      </c>
      <c r="U192" s="35"/>
      <c r="V192" s="36"/>
      <c r="W192" s="40" t="s">
        <v>114</v>
      </c>
      <c r="X192" s="33" t="str">
        <f t="shared" ref="X192:AA192" si="36">IF(ISERROR(IF(LEN(X191)&gt;1,X191,VLOOKUP(X190,$AC:$AD,2,FALSE))),"",IF(LEN(X191)&gt;1,X191,VLOOKUP(X190,$AC:$AD,2,FALSE)))</f>
        <v>Flying</v>
      </c>
      <c r="Y192" s="33" t="str">
        <f t="shared" si="36"/>
        <v/>
      </c>
      <c r="Z192" s="33" t="str">
        <f t="shared" si="36"/>
        <v/>
      </c>
      <c r="AA192" s="33" t="str">
        <f t="shared" si="36"/>
        <v> </v>
      </c>
      <c r="BF192" s="64" t="s">
        <v>0</v>
      </c>
      <c r="BG192">
        <v>191</v>
      </c>
    </row>
    <row r="193" spans="1:59">
      <c r="A193" t="str">
        <f t="shared" si="26"/>
        <v>|英テキスト|&gt;|&gt;|&gt;|&gt;|Flying  &amp;br;When you cycle this card, it is placed in your graveyard instead of being exiled.&amp;br;Embalm 1.&amp;br;Cycling 2.|</v>
      </c>
      <c r="B193" t="s">
        <v>0</v>
      </c>
      <c r="C193" t="s">
        <v>81</v>
      </c>
      <c r="D193" s="27" t="s">
        <v>125</v>
      </c>
      <c r="E193" t="s">
        <v>81</v>
      </c>
      <c r="F193" s="27" t="s">
        <v>113</v>
      </c>
      <c r="G193" t="s">
        <v>81</v>
      </c>
      <c r="H193" s="27" t="s">
        <v>113</v>
      </c>
      <c r="I193" t="s">
        <v>81</v>
      </c>
      <c r="J193" s="27" t="s">
        <v>113</v>
      </c>
      <c r="K193" t="s">
        <v>81</v>
      </c>
      <c r="L193" s="27" t="s">
        <v>113</v>
      </c>
      <c r="M193" t="s">
        <v>81</v>
      </c>
      <c r="N193" t="str">
        <f>IF(T192="","",T192&amp;"&amp;br;")&amp;IF(R192=0,"",R192)</f>
        <v>Flying  &amp;br;When you cycle this card, it is placed in your graveyard instead of being exiled.&amp;br;Embalm 1.&amp;br;Cycling 2.</v>
      </c>
      <c r="O193" t="s">
        <v>81</v>
      </c>
      <c r="Q193" s="33" t="s">
        <v>18</v>
      </c>
      <c r="R193" s="34" t="str">
        <f>IF(INDEX(AX:AX,W187+1)="",0,INDEX(AX:AX,W187+1)&amp;"/"&amp;INDEX(AY:AY,W187+1))</f>
        <v>4/4</v>
      </c>
      <c r="S193" s="35"/>
      <c r="T193" s="35"/>
      <c r="U193" s="35"/>
      <c r="V193" s="36"/>
      <c r="W193" s="40"/>
      <c r="X193" s="33"/>
      <c r="Y193" s="52"/>
      <c r="Z193" s="52"/>
      <c r="AA193" s="53"/>
      <c r="BF193" s="64" t="s">
        <v>0</v>
      </c>
      <c r="BG193">
        <v>192</v>
      </c>
    </row>
    <row r="194" spans="1:59">
      <c r="A194" t="str">
        <f t="shared" si="26"/>
        <v>|PT|&gt;|4/4|シールド数|&gt;||</v>
      </c>
      <c r="B194" t="s">
        <v>0</v>
      </c>
      <c r="C194" t="s">
        <v>81</v>
      </c>
      <c r="D194" t="s">
        <v>18</v>
      </c>
      <c r="E194" t="s">
        <v>81</v>
      </c>
      <c r="F194" t="s">
        <v>113</v>
      </c>
      <c r="G194" t="s">
        <v>81</v>
      </c>
      <c r="H194" t="str">
        <f>IF(R193=0,"",R193)</f>
        <v>4/4</v>
      </c>
      <c r="I194" t="s">
        <v>81</v>
      </c>
      <c r="J194" t="s">
        <v>136</v>
      </c>
      <c r="K194" t="s">
        <v>81</v>
      </c>
      <c r="L194" t="s">
        <v>113</v>
      </c>
      <c r="M194" t="s">
        <v>81</v>
      </c>
      <c r="N194" t="str">
        <f>IF(R194=0,"",R194)</f>
        <v/>
      </c>
      <c r="O194" t="s">
        <v>81</v>
      </c>
      <c r="Q194" s="41" t="s">
        <v>19</v>
      </c>
      <c r="R194" s="34">
        <f>INDEX(AW:AW,W187+1)</f>
        <v>0</v>
      </c>
      <c r="S194" s="42"/>
      <c r="T194" s="42"/>
      <c r="U194" s="42"/>
      <c r="V194" s="43"/>
      <c r="W194" s="44"/>
      <c r="X194" s="45"/>
      <c r="Y194" s="55"/>
      <c r="Z194" s="55"/>
      <c r="AA194" s="56"/>
      <c r="BF194" s="64" t="s">
        <v>0</v>
      </c>
      <c r="BG194">
        <v>193</v>
      </c>
    </row>
    <row r="195" spans="1:59">
      <c r="A195" t="str">
        <f t="shared" si="26"/>
        <v>&amp;br;&amp;br;</v>
      </c>
      <c r="B195" t="s">
        <v>0</v>
      </c>
      <c r="C195" t="s">
        <v>145</v>
      </c>
      <c r="R195"/>
      <c r="S195"/>
      <c r="T195"/>
      <c r="U195"/>
      <c r="V195"/>
      <c r="BF195" s="64" t="s">
        <v>0</v>
      </c>
      <c r="BG195">
        <v>194</v>
      </c>
    </row>
    <row r="196" spans="1:59">
      <c r="A196" t="str">
        <f t="shared" si="26"/>
        <v>#back(text=戻る,left)</v>
      </c>
      <c r="B196" t="s">
        <v>0</v>
      </c>
      <c r="C196" t="s">
        <v>153</v>
      </c>
      <c r="R196"/>
      <c r="S196"/>
      <c r="T196"/>
      <c r="U196"/>
      <c r="V196"/>
      <c r="BF196" s="64" t="s">
        <v>0</v>
      </c>
      <c r="BG196">
        <v>195</v>
      </c>
    </row>
    <row r="197" spans="1:59">
      <c r="A197" t="str">
        <f t="shared" si="26"/>
        <v>&amp;br;</v>
      </c>
      <c r="B197" t="s">
        <v>0</v>
      </c>
      <c r="C197" t="s">
        <v>164</v>
      </c>
      <c r="R197"/>
      <c r="S197"/>
      <c r="T197"/>
      <c r="U197"/>
      <c r="V197"/>
      <c r="BF197" s="64" t="s">
        <v>0</v>
      </c>
      <c r="BG197">
        <v>196</v>
      </c>
    </row>
    <row r="198" spans="1:59">
      <c r="A198" t="str">
        <f t="shared" ref="A198:A261" si="37">CONCATENATE(C198,D198,E198,F198,G198,H198,I198,J198,K198,L198,M198,N198,O198,P198)</f>
        <v>#comment(above,nsize=[15],size=[30],num=[10])</v>
      </c>
      <c r="B198" t="s">
        <v>0</v>
      </c>
      <c r="C198" t="s">
        <v>173</v>
      </c>
      <c r="R198"/>
      <c r="S198"/>
      <c r="T198"/>
      <c r="U198"/>
      <c r="V198"/>
      <c r="BF198" s="64" t="s">
        <v>0</v>
      </c>
      <c r="BG198">
        <v>197</v>
      </c>
    </row>
    <row r="199" spans="1:59">
      <c r="A199" t="str">
        <f t="shared" si="37"/>
        <v>&amp;br;&amp;br;</v>
      </c>
      <c r="B199" t="s">
        <v>0</v>
      </c>
      <c r="C199" t="s">
        <v>145</v>
      </c>
      <c r="R199"/>
      <c r="S199"/>
      <c r="T199"/>
      <c r="U199"/>
      <c r="V199"/>
      <c r="BF199" s="64" t="s">
        <v>0</v>
      </c>
      <c r="BG199">
        <v>198</v>
      </c>
    </row>
    <row r="200" spans="1:59">
      <c r="A200" t="str">
        <f t="shared" si="37"/>
        <v/>
      </c>
      <c r="B200" t="s">
        <v>0</v>
      </c>
      <c r="Q200" s="29"/>
      <c r="R200" s="30"/>
      <c r="S200" s="30"/>
      <c r="T200" s="30"/>
      <c r="U200" s="30"/>
      <c r="V200" s="31"/>
      <c r="W200" s="32">
        <v>16</v>
      </c>
      <c r="X200" s="29"/>
      <c r="Y200" s="50"/>
      <c r="Z200" s="50"/>
      <c r="AA200" s="51"/>
      <c r="BF200" s="64" t="s">
        <v>0</v>
      </c>
      <c r="BG200">
        <v>199</v>
      </c>
    </row>
    <row r="201" spans="1:59">
      <c r="A201" t="str">
        <f t="shared" si="37"/>
        <v>*猶予の侍臣/Vizier of Deferment</v>
      </c>
      <c r="B201" t="s">
        <v>0</v>
      </c>
      <c r="C201" t="str">
        <f>"*"&amp;R201&amp;"/"&amp;T201</f>
        <v>*猶予の侍臣/Vizier of Deferment</v>
      </c>
      <c r="Q201" s="33" t="s">
        <v>9</v>
      </c>
      <c r="R201" s="34" t="str">
        <f>INDEX(AJ:AJ,W200+1)</f>
        <v>猶予の侍臣</v>
      </c>
      <c r="S201" s="35" t="s">
        <v>10</v>
      </c>
      <c r="T201" s="34" t="str">
        <f>INDEX(AK:AK,W200+1)</f>
        <v>Vizier of Deferment</v>
      </c>
      <c r="U201" s="35"/>
      <c r="V201" s="36"/>
      <c r="W201" s="37"/>
      <c r="X201" s="33"/>
      <c r="Y201" s="52"/>
      <c r="Z201" s="52"/>
      <c r="AA201" s="53"/>
      <c r="BF201" s="64" t="s">
        <v>0</v>
      </c>
      <c r="BG201">
        <v>200</v>
      </c>
    </row>
    <row r="202" spans="1:59">
      <c r="A202" t="str">
        <f t="shared" si="37"/>
        <v>|LEFT:80|LEFT:100|LEFT:100|LEFT:100|LEFT:100|LEFT:100|c</v>
      </c>
      <c r="B202" t="s">
        <v>0</v>
      </c>
      <c r="C202" t="s">
        <v>81</v>
      </c>
      <c r="D202" s="26" t="str">
        <f>$Q$1</f>
        <v>LEFT:80</v>
      </c>
      <c r="E202" s="26" t="s">
        <v>81</v>
      </c>
      <c r="F202" s="26" t="str">
        <f t="shared" ref="F202:J202" si="38">$R$1</f>
        <v>LEFT:100</v>
      </c>
      <c r="G202" s="26" t="s">
        <v>81</v>
      </c>
      <c r="H202" s="26" t="str">
        <f t="shared" si="38"/>
        <v>LEFT:100</v>
      </c>
      <c r="I202" s="26" t="s">
        <v>81</v>
      </c>
      <c r="J202" s="26" t="str">
        <f t="shared" si="38"/>
        <v>LEFT:100</v>
      </c>
      <c r="K202" s="26" t="s">
        <v>81</v>
      </c>
      <c r="L202" s="26" t="str">
        <f>$R$1</f>
        <v>LEFT:100</v>
      </c>
      <c r="M202" s="26" t="s">
        <v>81</v>
      </c>
      <c r="N202" s="26" t="str">
        <f>$R$1</f>
        <v>LEFT:100</v>
      </c>
      <c r="O202" t="s">
        <v>81</v>
      </c>
      <c r="P202" t="s">
        <v>82</v>
      </c>
      <c r="Q202" s="38" t="s">
        <v>6</v>
      </c>
      <c r="R202" s="34" t="str">
        <f>INDEX(AF:AF,W200+1)</f>
        <v>白</v>
      </c>
      <c r="S202" s="39" t="s">
        <v>7</v>
      </c>
      <c r="T202" s="34" t="str">
        <f>INDEX(AG:AG,W200+1)</f>
        <v>アンコモン</v>
      </c>
      <c r="U202" s="39" t="s">
        <v>8</v>
      </c>
      <c r="V202" s="34">
        <f>INDEX(AI:AI,W200+1)</f>
        <v>4</v>
      </c>
      <c r="W202" s="40"/>
      <c r="X202" s="34" t="str">
        <f>INDEX(AQ:AQ,W200+1)</f>
        <v>このクリーチャーが戦場に出たとき、クリーチャー1体を対象とする。あなたの次のターン開始時までそれを無効化する。</v>
      </c>
      <c r="Y202" s="52"/>
      <c r="Z202" s="52"/>
      <c r="AA202" s="53"/>
      <c r="BF202" s="64" t="s">
        <v>0</v>
      </c>
      <c r="BG202">
        <v>201</v>
      </c>
    </row>
    <row r="203" spans="1:59">
      <c r="A203" t="str">
        <f t="shared" si="37"/>
        <v>|色|白|レアリティ|アンコモン|マナコスト|4|</v>
      </c>
      <c r="B203" t="s">
        <v>0</v>
      </c>
      <c r="C203" t="s">
        <v>81</v>
      </c>
      <c r="D203" s="27" t="s">
        <v>6</v>
      </c>
      <c r="E203" t="s">
        <v>81</v>
      </c>
      <c r="F203" t="str">
        <f>IF(R202=0,"",R202)</f>
        <v>白</v>
      </c>
      <c r="G203" t="s">
        <v>81</v>
      </c>
      <c r="H203" s="27" t="s">
        <v>93</v>
      </c>
      <c r="I203" t="s">
        <v>81</v>
      </c>
      <c r="J203" t="str">
        <f>IF(T202=0,"",T202)</f>
        <v>アンコモン</v>
      </c>
      <c r="K203" t="s">
        <v>81</v>
      </c>
      <c r="L203" s="27" t="s">
        <v>94</v>
      </c>
      <c r="M203" t="s">
        <v>81</v>
      </c>
      <c r="N203">
        <f>IF(V202=0,"",V202)</f>
        <v>4</v>
      </c>
      <c r="O203" t="s">
        <v>81</v>
      </c>
      <c r="Q203" s="33" t="s">
        <v>11</v>
      </c>
      <c r="R203" s="34" t="str">
        <f>INDEX(AL:AL,W200+1)</f>
        <v>クリーチャー</v>
      </c>
      <c r="S203" s="39" t="s">
        <v>95</v>
      </c>
      <c r="T203" s="34" t="str">
        <f>INDEX(AN:AN,W200+1)</f>
        <v>人間</v>
      </c>
      <c r="U203" s="34" t="str">
        <f>INDEX(AO:AO,W200+1)</f>
        <v>クレリック</v>
      </c>
      <c r="V203" s="34">
        <f>INDEX(AP:AP,W200+1)</f>
        <v>0</v>
      </c>
      <c r="W203" s="40"/>
      <c r="X203" s="34" t="str">
        <f>INDEX(AZ:AZ,W200+1)</f>
        <v>この</v>
      </c>
      <c r="Y203" s="34" t="str">
        <f>INDEX(BA:BA,W200+1)</f>
        <v/>
      </c>
      <c r="Z203" s="34" t="str">
        <f>INDEX(BB:BB,W200+1)</f>
        <v/>
      </c>
      <c r="AA203" s="34">
        <f>INDEX(BC:BC,W200+1)</f>
        <v>0</v>
      </c>
      <c r="BF203" s="64" t="s">
        <v>0</v>
      </c>
      <c r="BG203">
        <v>202</v>
      </c>
    </row>
    <row r="204" spans="1:59">
      <c r="A204" t="str">
        <f t="shared" si="37"/>
        <v>|種別|クリーチャー|サブタイプ|人間|クレリック||</v>
      </c>
      <c r="B204" t="s">
        <v>0</v>
      </c>
      <c r="C204" t="s">
        <v>81</v>
      </c>
      <c r="D204" s="27" t="s">
        <v>11</v>
      </c>
      <c r="E204" t="s">
        <v>81</v>
      </c>
      <c r="F204" t="str">
        <f>IF(R203=0,"",R203)</f>
        <v>クリーチャー</v>
      </c>
      <c r="G204" t="s">
        <v>81</v>
      </c>
      <c r="H204" s="27" t="s">
        <v>103</v>
      </c>
      <c r="I204" t="s">
        <v>81</v>
      </c>
      <c r="J204" t="str">
        <f>IF(T203=0,"",T203)</f>
        <v>人間</v>
      </c>
      <c r="K204" t="s">
        <v>81</v>
      </c>
      <c r="L204" t="str">
        <f>IF(U203=0,"",U203)</f>
        <v>クレリック</v>
      </c>
      <c r="M204" t="s">
        <v>81</v>
      </c>
      <c r="N204" t="str">
        <f>IF(V203=0,"",V203)</f>
        <v/>
      </c>
      <c r="O204" t="s">
        <v>81</v>
      </c>
      <c r="Q204" s="33" t="s">
        <v>104</v>
      </c>
      <c r="R204" s="34" t="str">
        <f>INDEX(BD:BD,W200+1)</f>
        <v>このクリーチャーが戦場に出たとき、クリーチャー1体を対象とする。あなたの次のターン開始時までそれを無効化する。</v>
      </c>
      <c r="S204" s="35"/>
      <c r="T204" s="35"/>
      <c r="U204" s="35"/>
      <c r="V204" s="36"/>
      <c r="W204" s="40"/>
      <c r="X204" s="32"/>
      <c r="Y204" s="32"/>
      <c r="Z204" s="32"/>
      <c r="AA204" s="54"/>
      <c r="BF204" s="64" t="s">
        <v>0</v>
      </c>
      <c r="BG204">
        <v>203</v>
      </c>
    </row>
    <row r="205" spans="1:59">
      <c r="A205" t="str">
        <f t="shared" si="37"/>
        <v>|テキスト|&gt;|&gt;|&gt;|&gt;|このクリーチャーが戦場に出たとき、クリーチャー1体を対象とする。あなたの次のターン開始時までそれを無効化する。|</v>
      </c>
      <c r="B205" t="s">
        <v>0</v>
      </c>
      <c r="C205" t="s">
        <v>81</v>
      </c>
      <c r="D205" s="27" t="s">
        <v>104</v>
      </c>
      <c r="E205" t="s">
        <v>81</v>
      </c>
      <c r="F205" s="27" t="s">
        <v>113</v>
      </c>
      <c r="G205" t="s">
        <v>81</v>
      </c>
      <c r="H205" s="27" t="s">
        <v>113</v>
      </c>
      <c r="I205" t="s">
        <v>81</v>
      </c>
      <c r="J205" s="27" t="s">
        <v>113</v>
      </c>
      <c r="K205" t="s">
        <v>81</v>
      </c>
      <c r="L205" s="27" t="s">
        <v>113</v>
      </c>
      <c r="M205" t="s">
        <v>81</v>
      </c>
      <c r="N205" t="str">
        <f>IF(R204=0,"",R204)</f>
        <v>このクリーチャーが戦場に出たとき、クリーチャー1体を対象とする。あなたの次のターン開始時までそれを無効化する。</v>
      </c>
      <c r="O205" t="s">
        <v>81</v>
      </c>
      <c r="Q205" s="38" t="s">
        <v>27</v>
      </c>
      <c r="R205" s="34">
        <f>INDEX(BE:BE,W200+1)</f>
        <v>0</v>
      </c>
      <c r="S205" s="35" t="s">
        <v>400</v>
      </c>
      <c r="T205" s="34" t="str">
        <f>IF(X205="","",X205&amp;IF(Y205="",""," "&amp;Y205)&amp;IF(Z205="",""," "&amp;Z205)&amp;IF(AA205="",""," "&amp;AA205))</f>
        <v/>
      </c>
      <c r="U205" s="35"/>
      <c r="V205" s="36"/>
      <c r="W205" s="40" t="s">
        <v>114</v>
      </c>
      <c r="X205" s="33" t="str">
        <f t="shared" ref="X205:AA205" si="39">IF(ISERROR(IF(LEN(X204)&gt;1,X204,VLOOKUP(X203,$AC:$AD,2,FALSE))),"",IF(LEN(X204)&gt;1,X204,VLOOKUP(X203,$AC:$AD,2,FALSE)))</f>
        <v/>
      </c>
      <c r="Y205" s="33" t="str">
        <f t="shared" si="39"/>
        <v/>
      </c>
      <c r="Z205" s="33" t="str">
        <f t="shared" si="39"/>
        <v/>
      </c>
      <c r="AA205" s="33" t="str">
        <f t="shared" si="39"/>
        <v> </v>
      </c>
      <c r="BF205" s="64" t="s">
        <v>0</v>
      </c>
      <c r="BG205">
        <v>204</v>
      </c>
    </row>
    <row r="206" spans="1:59">
      <c r="A206" t="str">
        <f t="shared" si="37"/>
        <v>|英テキスト|&gt;|&gt;|&gt;|&gt;||</v>
      </c>
      <c r="B206" t="s">
        <v>0</v>
      </c>
      <c r="C206" t="s">
        <v>81</v>
      </c>
      <c r="D206" s="27" t="s">
        <v>125</v>
      </c>
      <c r="E206" t="s">
        <v>81</v>
      </c>
      <c r="F206" s="27" t="s">
        <v>113</v>
      </c>
      <c r="G206" t="s">
        <v>81</v>
      </c>
      <c r="H206" s="27" t="s">
        <v>113</v>
      </c>
      <c r="I206" t="s">
        <v>81</v>
      </c>
      <c r="J206" s="27" t="s">
        <v>113</v>
      </c>
      <c r="K206" t="s">
        <v>81</v>
      </c>
      <c r="L206" s="27" t="s">
        <v>113</v>
      </c>
      <c r="M206" t="s">
        <v>81</v>
      </c>
      <c r="N206" t="str">
        <f>IF(T205="","",T205&amp;"&amp;br;")&amp;IF(R205=0,"",R205)</f>
        <v/>
      </c>
      <c r="O206" t="s">
        <v>81</v>
      </c>
      <c r="Q206" s="33" t="s">
        <v>18</v>
      </c>
      <c r="R206" s="34" t="str">
        <f>IF(INDEX(AX:AX,W200+1)="",0,INDEX(AX:AX,W200+1)&amp;"/"&amp;INDEX(AY:AY,W200+1))</f>
        <v>2/2</v>
      </c>
      <c r="S206" s="35"/>
      <c r="T206" s="35"/>
      <c r="U206" s="35"/>
      <c r="V206" s="36"/>
      <c r="W206" s="40"/>
      <c r="X206" s="33"/>
      <c r="Y206" s="52"/>
      <c r="Z206" s="52"/>
      <c r="AA206" s="53"/>
      <c r="BF206" s="64" t="s">
        <v>0</v>
      </c>
      <c r="BG206">
        <v>205</v>
      </c>
    </row>
    <row r="207" spans="1:59">
      <c r="A207" t="str">
        <f t="shared" si="37"/>
        <v>|PT|&gt;|2/2|シールド数|&gt;||</v>
      </c>
      <c r="B207" t="s">
        <v>0</v>
      </c>
      <c r="C207" t="s">
        <v>81</v>
      </c>
      <c r="D207" t="s">
        <v>18</v>
      </c>
      <c r="E207" t="s">
        <v>81</v>
      </c>
      <c r="F207" t="s">
        <v>113</v>
      </c>
      <c r="G207" t="s">
        <v>81</v>
      </c>
      <c r="H207" t="str">
        <f>IF(R206=0,"",R206)</f>
        <v>2/2</v>
      </c>
      <c r="I207" t="s">
        <v>81</v>
      </c>
      <c r="J207" t="s">
        <v>136</v>
      </c>
      <c r="K207" t="s">
        <v>81</v>
      </c>
      <c r="L207" t="s">
        <v>113</v>
      </c>
      <c r="M207" t="s">
        <v>81</v>
      </c>
      <c r="N207" t="str">
        <f>IF(R207=0,"",R207)</f>
        <v/>
      </c>
      <c r="O207" t="s">
        <v>81</v>
      </c>
      <c r="Q207" s="41" t="s">
        <v>19</v>
      </c>
      <c r="R207" s="34">
        <f>INDEX(AW:AW,W200+1)</f>
        <v>0</v>
      </c>
      <c r="S207" s="42"/>
      <c r="T207" s="42"/>
      <c r="U207" s="42"/>
      <c r="V207" s="43"/>
      <c r="W207" s="44"/>
      <c r="X207" s="45"/>
      <c r="Y207" s="55"/>
      <c r="Z207" s="55"/>
      <c r="AA207" s="56"/>
      <c r="BF207" s="64" t="s">
        <v>0</v>
      </c>
      <c r="BG207">
        <v>206</v>
      </c>
    </row>
    <row r="208" spans="1:59">
      <c r="A208" t="str">
        <f t="shared" si="37"/>
        <v>&amp;br;&amp;br;</v>
      </c>
      <c r="B208" t="s">
        <v>0</v>
      </c>
      <c r="C208" t="s">
        <v>145</v>
      </c>
      <c r="R208"/>
      <c r="S208"/>
      <c r="T208"/>
      <c r="U208"/>
      <c r="V208"/>
      <c r="BF208" s="64" t="s">
        <v>0</v>
      </c>
      <c r="BG208">
        <v>207</v>
      </c>
    </row>
    <row r="209" spans="1:59">
      <c r="A209" t="str">
        <f t="shared" si="37"/>
        <v>#back(text=戻る,left)</v>
      </c>
      <c r="B209" t="s">
        <v>0</v>
      </c>
      <c r="C209" t="s">
        <v>153</v>
      </c>
      <c r="R209"/>
      <c r="S209"/>
      <c r="T209"/>
      <c r="U209"/>
      <c r="V209"/>
      <c r="BF209" s="64" t="s">
        <v>0</v>
      </c>
      <c r="BG209">
        <v>208</v>
      </c>
    </row>
    <row r="210" spans="1:59">
      <c r="A210" t="str">
        <f t="shared" si="37"/>
        <v>&amp;br;</v>
      </c>
      <c r="B210" t="s">
        <v>0</v>
      </c>
      <c r="C210" t="s">
        <v>164</v>
      </c>
      <c r="R210"/>
      <c r="S210"/>
      <c r="T210"/>
      <c r="U210"/>
      <c r="V210"/>
      <c r="BF210" s="64" t="s">
        <v>0</v>
      </c>
      <c r="BG210">
        <v>209</v>
      </c>
    </row>
    <row r="211" spans="1:59">
      <c r="A211" t="str">
        <f t="shared" si="37"/>
        <v>#comment(above,nsize=[15],size=[30],num=[10])</v>
      </c>
      <c r="B211" t="s">
        <v>0</v>
      </c>
      <c r="C211" t="s">
        <v>173</v>
      </c>
      <c r="R211"/>
      <c r="S211"/>
      <c r="T211"/>
      <c r="U211"/>
      <c r="V211"/>
      <c r="BF211" s="64" t="s">
        <v>0</v>
      </c>
      <c r="BG211">
        <v>210</v>
      </c>
    </row>
    <row r="212" spans="1:59">
      <c r="A212" t="str">
        <f t="shared" si="37"/>
        <v>&amp;br;&amp;br;</v>
      </c>
      <c r="B212" t="s">
        <v>0</v>
      </c>
      <c r="C212" t="s">
        <v>145</v>
      </c>
      <c r="R212"/>
      <c r="S212"/>
      <c r="T212"/>
      <c r="U212"/>
      <c r="V212"/>
      <c r="BF212" s="64" t="s">
        <v>0</v>
      </c>
      <c r="BG212">
        <v>211</v>
      </c>
    </row>
    <row r="213" spans="1:59">
      <c r="A213" t="str">
        <f t="shared" si="37"/>
        <v/>
      </c>
      <c r="B213" t="s">
        <v>0</v>
      </c>
      <c r="Q213" s="29"/>
      <c r="R213" s="30"/>
      <c r="S213" s="30"/>
      <c r="T213" s="30"/>
      <c r="U213" s="30"/>
      <c r="V213" s="31"/>
      <c r="W213" s="32">
        <v>17</v>
      </c>
      <c r="X213" s="29"/>
      <c r="Y213" s="50"/>
      <c r="Z213" s="50"/>
      <c r="AA213" s="51"/>
      <c r="BF213" s="64" t="s">
        <v>0</v>
      </c>
      <c r="BG213">
        <v>212</v>
      </c>
    </row>
    <row r="214" spans="1:59">
      <c r="A214" t="str">
        <f t="shared" si="37"/>
        <v>*新たな信仰/Renewed Faith</v>
      </c>
      <c r="B214" t="s">
        <v>0</v>
      </c>
      <c r="C214" t="str">
        <f>"*"&amp;R214&amp;"/"&amp;T214</f>
        <v>*新たな信仰/Renewed Faith</v>
      </c>
      <c r="Q214" s="33" t="s">
        <v>9</v>
      </c>
      <c r="R214" s="34" t="str">
        <f>INDEX(AJ:AJ,W213+1)</f>
        <v>新たな信仰</v>
      </c>
      <c r="S214" s="35" t="s">
        <v>10</v>
      </c>
      <c r="T214" s="34" t="str">
        <f>INDEX(AK:AK,W213+1)</f>
        <v>Renewed Faith</v>
      </c>
      <c r="U214" s="35"/>
      <c r="V214" s="36"/>
      <c r="W214" s="37"/>
      <c r="X214" s="33"/>
      <c r="Y214" s="52"/>
      <c r="Z214" s="52"/>
      <c r="AA214" s="53"/>
      <c r="BF214" s="64" t="s">
        <v>0</v>
      </c>
      <c r="BG214">
        <v>213</v>
      </c>
    </row>
    <row r="215" spans="1:59">
      <c r="A215" t="str">
        <f t="shared" si="37"/>
        <v>|LEFT:80|LEFT:100|LEFT:100|LEFT:100|LEFT:100|LEFT:100|c</v>
      </c>
      <c r="B215" t="s">
        <v>0</v>
      </c>
      <c r="C215" t="s">
        <v>81</v>
      </c>
      <c r="D215" s="26" t="str">
        <f>$Q$1</f>
        <v>LEFT:80</v>
      </c>
      <c r="E215" s="26" t="s">
        <v>81</v>
      </c>
      <c r="F215" s="26" t="str">
        <f t="shared" ref="F215:J215" si="40">$R$1</f>
        <v>LEFT:100</v>
      </c>
      <c r="G215" s="26" t="s">
        <v>81</v>
      </c>
      <c r="H215" s="26" t="str">
        <f t="shared" si="40"/>
        <v>LEFT:100</v>
      </c>
      <c r="I215" s="26" t="s">
        <v>81</v>
      </c>
      <c r="J215" s="26" t="str">
        <f t="shared" si="40"/>
        <v>LEFT:100</v>
      </c>
      <c r="K215" s="26" t="s">
        <v>81</v>
      </c>
      <c r="L215" s="26" t="str">
        <f>$R$1</f>
        <v>LEFT:100</v>
      </c>
      <c r="M215" s="26" t="s">
        <v>81</v>
      </c>
      <c r="N215" s="26" t="str">
        <f>$R$1</f>
        <v>LEFT:100</v>
      </c>
      <c r="O215" t="s">
        <v>81</v>
      </c>
      <c r="P215" t="s">
        <v>82</v>
      </c>
      <c r="Q215" s="38" t="s">
        <v>6</v>
      </c>
      <c r="R215" s="34" t="str">
        <f>INDEX(AF:AF,W213+1)</f>
        <v>白</v>
      </c>
      <c r="S215" s="39" t="s">
        <v>7</v>
      </c>
      <c r="T215" s="34" t="str">
        <f>INDEX(AG:AG,W213+1)</f>
        <v>アンコモン</v>
      </c>
      <c r="U215" s="39" t="s">
        <v>8</v>
      </c>
      <c r="V215" s="34">
        <f>INDEX(AI:AI,W213+1)</f>
        <v>6</v>
      </c>
      <c r="W215" s="40"/>
      <c r="X215" s="34" t="str">
        <f>INDEX(AQ:AQ,W213+1)</f>
        <v>あなたは10点のライフを得る。</v>
      </c>
      <c r="Y215" s="52"/>
      <c r="Z215" s="52"/>
      <c r="AA215" s="53"/>
      <c r="BF215" s="64" t="s">
        <v>0</v>
      </c>
      <c r="BG215">
        <v>214</v>
      </c>
    </row>
    <row r="216" spans="1:59">
      <c r="A216" t="str">
        <f t="shared" si="37"/>
        <v>|色|白|レアリティ|アンコモン|マナコスト|6|</v>
      </c>
      <c r="B216" t="s">
        <v>0</v>
      </c>
      <c r="C216" t="s">
        <v>81</v>
      </c>
      <c r="D216" s="27" t="s">
        <v>6</v>
      </c>
      <c r="E216" t="s">
        <v>81</v>
      </c>
      <c r="F216" t="str">
        <f>IF(R215=0,"",R215)</f>
        <v>白</v>
      </c>
      <c r="G216" t="s">
        <v>81</v>
      </c>
      <c r="H216" s="27" t="s">
        <v>93</v>
      </c>
      <c r="I216" t="s">
        <v>81</v>
      </c>
      <c r="J216" t="str">
        <f>IF(T215=0,"",T215)</f>
        <v>アンコモン</v>
      </c>
      <c r="K216" t="s">
        <v>81</v>
      </c>
      <c r="L216" s="27" t="s">
        <v>94</v>
      </c>
      <c r="M216" t="s">
        <v>81</v>
      </c>
      <c r="N216">
        <f>IF(V215=0,"",V215)</f>
        <v>6</v>
      </c>
      <c r="O216" t="s">
        <v>81</v>
      </c>
      <c r="Q216" s="33" t="s">
        <v>11</v>
      </c>
      <c r="R216" s="34" t="str">
        <f>INDEX(AL:AL,W213+1)</f>
        <v>呪文</v>
      </c>
      <c r="S216" s="39" t="s">
        <v>95</v>
      </c>
      <c r="T216" s="34">
        <f>INDEX(AN:AN,W213+1)</f>
        <v>0</v>
      </c>
      <c r="U216" s="34">
        <f>INDEX(AO:AO,W213+1)</f>
        <v>0</v>
      </c>
      <c r="V216" s="34">
        <f>INDEX(AP:AP,W213+1)</f>
        <v>0</v>
      </c>
      <c r="W216" s="40"/>
      <c r="X216" s="34" t="str">
        <f>INDEX(AZ:AZ,W213+1)</f>
        <v>あな</v>
      </c>
      <c r="Y216" s="34" t="str">
        <f>INDEX(BA:BA,W213+1)</f>
        <v/>
      </c>
      <c r="Z216" s="34" t="str">
        <f>INDEX(BB:BB,W213+1)</f>
        <v/>
      </c>
      <c r="AA216" s="34">
        <f>INDEX(BC:BC,W213+1)</f>
        <v>0</v>
      </c>
      <c r="BF216" s="64" t="s">
        <v>0</v>
      </c>
      <c r="BG216">
        <v>215</v>
      </c>
    </row>
    <row r="217" spans="1:59">
      <c r="A217" t="str">
        <f t="shared" si="37"/>
        <v>|種別|呪文|サブタイプ||||</v>
      </c>
      <c r="B217" t="s">
        <v>0</v>
      </c>
      <c r="C217" t="s">
        <v>81</v>
      </c>
      <c r="D217" s="27" t="s">
        <v>11</v>
      </c>
      <c r="E217" t="s">
        <v>81</v>
      </c>
      <c r="F217" t="str">
        <f>IF(R216=0,"",R216)</f>
        <v>呪文</v>
      </c>
      <c r="G217" t="s">
        <v>81</v>
      </c>
      <c r="H217" s="27" t="s">
        <v>103</v>
      </c>
      <c r="I217" t="s">
        <v>81</v>
      </c>
      <c r="J217" t="str">
        <f>IF(T216=0,"",T216)</f>
        <v/>
      </c>
      <c r="K217" t="s">
        <v>81</v>
      </c>
      <c r="L217" t="str">
        <f>IF(U216=0,"",U216)</f>
        <v/>
      </c>
      <c r="M217" t="s">
        <v>81</v>
      </c>
      <c r="N217" t="str">
        <f>IF(V216=0,"",V216)</f>
        <v/>
      </c>
      <c r="O217" t="s">
        <v>81</v>
      </c>
      <c r="Q217" s="33" t="s">
        <v>104</v>
      </c>
      <c r="R217" s="34" t="str">
        <f>INDEX(BD:BD,W213+1)</f>
        <v>あなたは10点のライフを得る。&amp;br;サイクリング1&amp;br;あなたがこのカードをサイクリングしたとき、あなたは5点のライフを得る。</v>
      </c>
      <c r="S217" s="35"/>
      <c r="T217" s="35"/>
      <c r="U217" s="35"/>
      <c r="V217" s="36"/>
      <c r="W217" s="40"/>
      <c r="X217" s="32"/>
      <c r="Y217" s="32"/>
      <c r="Z217" s="32"/>
      <c r="AA217" s="54"/>
      <c r="BF217" s="64" t="s">
        <v>0</v>
      </c>
      <c r="BG217">
        <v>216</v>
      </c>
    </row>
    <row r="218" spans="1:59">
      <c r="A218" t="str">
        <f t="shared" si="37"/>
        <v>|テキスト|&gt;|&gt;|&gt;|&gt;|あなたは10点のライフを得る。&amp;br;サイクリング1&amp;br;あなたがこのカードをサイクリングしたとき、あなたは5点のライフを得る。|</v>
      </c>
      <c r="B218" t="s">
        <v>0</v>
      </c>
      <c r="C218" t="s">
        <v>81</v>
      </c>
      <c r="D218" s="27" t="s">
        <v>104</v>
      </c>
      <c r="E218" t="s">
        <v>81</v>
      </c>
      <c r="F218" s="27" t="s">
        <v>113</v>
      </c>
      <c r="G218" t="s">
        <v>81</v>
      </c>
      <c r="H218" s="27" t="s">
        <v>113</v>
      </c>
      <c r="I218" t="s">
        <v>81</v>
      </c>
      <c r="J218" s="27" t="s">
        <v>113</v>
      </c>
      <c r="K218" t="s">
        <v>81</v>
      </c>
      <c r="L218" s="27" t="s">
        <v>113</v>
      </c>
      <c r="M218" t="s">
        <v>81</v>
      </c>
      <c r="N218" t="str">
        <f>IF(R217=0,"",R217)</f>
        <v>あなたは10点のライフを得る。&amp;br;サイクリング1&amp;br;あなたがこのカードをサイクリングしたとき、あなたは5点のライフを得る。</v>
      </c>
      <c r="O218" t="s">
        <v>81</v>
      </c>
      <c r="Q218" s="38" t="s">
        <v>27</v>
      </c>
      <c r="R218" s="34" t="str">
        <f>INDEX(BE:BE,W213+1)</f>
        <v>You gain 10 life.&amp;br;Cycling 1.&amp;br;When you cycle this card, you gain 5 life.</v>
      </c>
      <c r="S218" s="35" t="s">
        <v>400</v>
      </c>
      <c r="T218" s="34" t="str">
        <f>IF(X218="","",X218&amp;IF(Y218="",""," "&amp;Y218)&amp;IF(Z218="",""," "&amp;Z218)&amp;IF(AA218="",""," "&amp;AA218))</f>
        <v/>
      </c>
      <c r="U218" s="35"/>
      <c r="V218" s="36"/>
      <c r="W218" s="40" t="s">
        <v>114</v>
      </c>
      <c r="X218" s="33" t="str">
        <f t="shared" ref="X218:AA218" si="41">IF(ISERROR(IF(LEN(X217)&gt;1,X217,VLOOKUP(X216,$AC:$AD,2,FALSE))),"",IF(LEN(X217)&gt;1,X217,VLOOKUP(X216,$AC:$AD,2,FALSE)))</f>
        <v/>
      </c>
      <c r="Y218" s="33" t="str">
        <f t="shared" si="41"/>
        <v/>
      </c>
      <c r="Z218" s="33" t="str">
        <f t="shared" si="41"/>
        <v/>
      </c>
      <c r="AA218" s="33" t="str">
        <f t="shared" si="41"/>
        <v> </v>
      </c>
      <c r="BF218" s="64" t="s">
        <v>0</v>
      </c>
      <c r="BG218">
        <v>217</v>
      </c>
    </row>
    <row r="219" spans="1:59">
      <c r="A219" t="str">
        <f t="shared" si="37"/>
        <v>|英テキスト|&gt;|&gt;|&gt;|&gt;|You gain 10 life.&amp;br;Cycling 1.&amp;br;When you cycle this card, you gain 5 life.|</v>
      </c>
      <c r="B219" t="s">
        <v>0</v>
      </c>
      <c r="C219" t="s">
        <v>81</v>
      </c>
      <c r="D219" s="27" t="s">
        <v>125</v>
      </c>
      <c r="E219" t="s">
        <v>81</v>
      </c>
      <c r="F219" s="27" t="s">
        <v>113</v>
      </c>
      <c r="G219" t="s">
        <v>81</v>
      </c>
      <c r="H219" s="27" t="s">
        <v>113</v>
      </c>
      <c r="I219" t="s">
        <v>81</v>
      </c>
      <c r="J219" s="27" t="s">
        <v>113</v>
      </c>
      <c r="K219" t="s">
        <v>81</v>
      </c>
      <c r="L219" s="27" t="s">
        <v>113</v>
      </c>
      <c r="M219" t="s">
        <v>81</v>
      </c>
      <c r="N219" t="str">
        <f>IF(T218="","",T218&amp;"&amp;br;")&amp;IF(R218=0,"",R218)</f>
        <v>You gain 10 life.&amp;br;Cycling 1.&amp;br;When you cycle this card, you gain 5 life.</v>
      </c>
      <c r="O219" t="s">
        <v>81</v>
      </c>
      <c r="Q219" s="33" t="s">
        <v>18</v>
      </c>
      <c r="R219" s="34">
        <f>IF(INDEX(AX:AX,W213+1)="",0,INDEX(AX:AX,W213+1)&amp;"/"&amp;INDEX(AY:AY,W213+1))</f>
        <v>0</v>
      </c>
      <c r="S219" s="35"/>
      <c r="T219" s="35"/>
      <c r="U219" s="35"/>
      <c r="V219" s="36"/>
      <c r="W219" s="40"/>
      <c r="X219" s="33"/>
      <c r="Y219" s="52"/>
      <c r="Z219" s="52"/>
      <c r="AA219" s="53"/>
      <c r="BF219" s="64" t="s">
        <v>0</v>
      </c>
      <c r="BG219">
        <v>218</v>
      </c>
    </row>
    <row r="220" spans="1:59">
      <c r="A220" t="str">
        <f t="shared" si="37"/>
        <v>|PT|&gt;||シールド数|&gt;||</v>
      </c>
      <c r="B220" t="s">
        <v>0</v>
      </c>
      <c r="C220" t="s">
        <v>81</v>
      </c>
      <c r="D220" t="s">
        <v>18</v>
      </c>
      <c r="E220" t="s">
        <v>81</v>
      </c>
      <c r="F220" t="s">
        <v>113</v>
      </c>
      <c r="G220" t="s">
        <v>81</v>
      </c>
      <c r="H220" t="str">
        <f>IF(R219=0,"",R219)</f>
        <v/>
      </c>
      <c r="I220" t="s">
        <v>81</v>
      </c>
      <c r="J220" t="s">
        <v>136</v>
      </c>
      <c r="K220" t="s">
        <v>81</v>
      </c>
      <c r="L220" t="s">
        <v>113</v>
      </c>
      <c r="M220" t="s">
        <v>81</v>
      </c>
      <c r="N220" t="str">
        <f>IF(R220=0,"",R220)</f>
        <v/>
      </c>
      <c r="O220" t="s">
        <v>81</v>
      </c>
      <c r="Q220" s="41" t="s">
        <v>19</v>
      </c>
      <c r="R220" s="34">
        <f>INDEX(AW:AW,W213+1)</f>
        <v>0</v>
      </c>
      <c r="S220" s="42"/>
      <c r="T220" s="42"/>
      <c r="U220" s="42"/>
      <c r="V220" s="43"/>
      <c r="W220" s="44"/>
      <c r="X220" s="45"/>
      <c r="Y220" s="55"/>
      <c r="Z220" s="55"/>
      <c r="AA220" s="56"/>
      <c r="BF220" s="64" t="s">
        <v>0</v>
      </c>
      <c r="BG220">
        <v>219</v>
      </c>
    </row>
    <row r="221" spans="1:59">
      <c r="A221" t="str">
        <f t="shared" si="37"/>
        <v>&amp;br;&amp;br;</v>
      </c>
      <c r="B221" t="s">
        <v>0</v>
      </c>
      <c r="C221" t="s">
        <v>145</v>
      </c>
      <c r="R221"/>
      <c r="S221"/>
      <c r="T221"/>
      <c r="U221"/>
      <c r="V221"/>
      <c r="BF221" s="64" t="s">
        <v>0</v>
      </c>
      <c r="BG221">
        <v>220</v>
      </c>
    </row>
    <row r="222" spans="1:59">
      <c r="A222" t="str">
        <f t="shared" si="37"/>
        <v>#back(text=戻る,left)</v>
      </c>
      <c r="B222" t="s">
        <v>0</v>
      </c>
      <c r="C222" t="s">
        <v>153</v>
      </c>
      <c r="R222"/>
      <c r="S222"/>
      <c r="T222"/>
      <c r="U222"/>
      <c r="V222"/>
      <c r="BF222" s="64" t="s">
        <v>0</v>
      </c>
      <c r="BG222">
        <v>221</v>
      </c>
    </row>
    <row r="223" spans="1:59">
      <c r="A223" t="str">
        <f t="shared" si="37"/>
        <v>&amp;br;</v>
      </c>
      <c r="B223" t="s">
        <v>0</v>
      </c>
      <c r="C223" t="s">
        <v>164</v>
      </c>
      <c r="R223"/>
      <c r="S223"/>
      <c r="T223"/>
      <c r="U223"/>
      <c r="V223"/>
      <c r="BF223" s="64" t="s">
        <v>0</v>
      </c>
      <c r="BG223">
        <v>222</v>
      </c>
    </row>
    <row r="224" spans="1:59">
      <c r="A224" t="str">
        <f t="shared" si="37"/>
        <v>#comment(above,nsize=[15],size=[30],num=[10])</v>
      </c>
      <c r="B224" t="s">
        <v>0</v>
      </c>
      <c r="C224" t="s">
        <v>173</v>
      </c>
      <c r="R224"/>
      <c r="S224"/>
      <c r="T224"/>
      <c r="U224"/>
      <c r="V224"/>
      <c r="BF224" s="64" t="s">
        <v>0</v>
      </c>
      <c r="BG224">
        <v>223</v>
      </c>
    </row>
    <row r="225" spans="1:59">
      <c r="A225" t="str">
        <f t="shared" si="37"/>
        <v>&amp;br;&amp;br;</v>
      </c>
      <c r="B225" t="s">
        <v>0</v>
      </c>
      <c r="C225" t="s">
        <v>145</v>
      </c>
      <c r="R225"/>
      <c r="S225"/>
      <c r="T225"/>
      <c r="U225"/>
      <c r="V225"/>
      <c r="BF225" s="64" t="s">
        <v>0</v>
      </c>
      <c r="BG225">
        <v>224</v>
      </c>
    </row>
    <row r="226" spans="1:59">
      <c r="A226" t="str">
        <f t="shared" si="37"/>
        <v/>
      </c>
      <c r="B226" t="s">
        <v>0</v>
      </c>
      <c r="Q226" s="29"/>
      <c r="R226" s="30"/>
      <c r="S226" s="30"/>
      <c r="T226" s="30"/>
      <c r="U226" s="30"/>
      <c r="V226" s="31"/>
      <c r="W226" s="32">
        <v>18</v>
      </c>
      <c r="X226" s="29"/>
      <c r="Y226" s="50"/>
      <c r="Z226" s="50"/>
      <c r="AA226" s="51"/>
      <c r="BF226" s="64" t="s">
        <v>0</v>
      </c>
      <c r="BG226">
        <v>225</v>
      </c>
    </row>
    <row r="227" spans="1:59">
      <c r="A227" t="str">
        <f t="shared" si="37"/>
        <v>*排斥/Cast Out</v>
      </c>
      <c r="B227" t="s">
        <v>0</v>
      </c>
      <c r="C227" t="str">
        <f>"*"&amp;R227&amp;"/"&amp;T227</f>
        <v>*排斥/Cast Out</v>
      </c>
      <c r="Q227" s="33" t="s">
        <v>9</v>
      </c>
      <c r="R227" s="34" t="str">
        <f>INDEX(AJ:AJ,W226+1)</f>
        <v>排斥</v>
      </c>
      <c r="S227" s="35" t="s">
        <v>10</v>
      </c>
      <c r="T227" s="34" t="str">
        <f>INDEX(AK:AK,W226+1)</f>
        <v>Cast Out</v>
      </c>
      <c r="U227" s="35"/>
      <c r="V227" s="36"/>
      <c r="W227" s="37"/>
      <c r="X227" s="33"/>
      <c r="Y227" s="52"/>
      <c r="Z227" s="52"/>
      <c r="AA227" s="53"/>
      <c r="BF227" s="64" t="s">
        <v>0</v>
      </c>
      <c r="BG227">
        <v>226</v>
      </c>
    </row>
    <row r="228" spans="1:59">
      <c r="A228" t="str">
        <f t="shared" si="37"/>
        <v>|LEFT:80|LEFT:100|LEFT:100|LEFT:100|LEFT:100|LEFT:100|c</v>
      </c>
      <c r="B228" t="s">
        <v>0</v>
      </c>
      <c r="C228" t="s">
        <v>81</v>
      </c>
      <c r="D228" s="26" t="str">
        <f>$Q$1</f>
        <v>LEFT:80</v>
      </c>
      <c r="E228" s="26" t="s">
        <v>81</v>
      </c>
      <c r="F228" s="26" t="str">
        <f t="shared" ref="F228:J228" si="42">$R$1</f>
        <v>LEFT:100</v>
      </c>
      <c r="G228" s="26" t="s">
        <v>81</v>
      </c>
      <c r="H228" s="26" t="str">
        <f t="shared" si="42"/>
        <v>LEFT:100</v>
      </c>
      <c r="I228" s="26" t="s">
        <v>81</v>
      </c>
      <c r="J228" s="26" t="str">
        <f t="shared" si="42"/>
        <v>LEFT:100</v>
      </c>
      <c r="K228" s="26" t="s">
        <v>81</v>
      </c>
      <c r="L228" s="26" t="str">
        <f>$R$1</f>
        <v>LEFT:100</v>
      </c>
      <c r="M228" s="26" t="s">
        <v>81</v>
      </c>
      <c r="N228" s="26" t="str">
        <f>$R$1</f>
        <v>LEFT:100</v>
      </c>
      <c r="O228" t="s">
        <v>81</v>
      </c>
      <c r="P228" t="s">
        <v>82</v>
      </c>
      <c r="Q228" s="38" t="s">
        <v>6</v>
      </c>
      <c r="R228" s="34" t="str">
        <f>INDEX(AF:AF,W226+1)</f>
        <v>白</v>
      </c>
      <c r="S228" s="39" t="s">
        <v>7</v>
      </c>
      <c r="T228" s="34" t="str">
        <f>INDEX(AG:AG,W226+1)</f>
        <v>アンコモン</v>
      </c>
      <c r="U228" s="39" t="s">
        <v>8</v>
      </c>
      <c r="V228" s="34">
        <f>INDEX(AI:AI,W226+1)</f>
        <v>11</v>
      </c>
      <c r="W228" s="40"/>
      <c r="X228" s="34" t="str">
        <f>INDEX(AQ:AQ,W226+1)</f>
        <v>あなたがこのサポートを唱えたとき、クリーチャー1体を対象とする。このサポートが破壊されるまで、それを無効化する。</v>
      </c>
      <c r="Y228" s="52"/>
      <c r="Z228" s="52"/>
      <c r="AA228" s="53"/>
      <c r="BF228" s="64" t="s">
        <v>0</v>
      </c>
      <c r="BG228">
        <v>227</v>
      </c>
    </row>
    <row r="229" spans="1:59">
      <c r="A229" t="str">
        <f t="shared" si="37"/>
        <v>|色|白|レアリティ|アンコモン|マナコスト|11|</v>
      </c>
      <c r="B229" t="s">
        <v>0</v>
      </c>
      <c r="C229" t="s">
        <v>81</v>
      </c>
      <c r="D229" s="27" t="s">
        <v>6</v>
      </c>
      <c r="E229" t="s">
        <v>81</v>
      </c>
      <c r="F229" t="str">
        <f>IF(R228=0,"",R228)</f>
        <v>白</v>
      </c>
      <c r="G229" t="s">
        <v>81</v>
      </c>
      <c r="H229" s="27" t="s">
        <v>93</v>
      </c>
      <c r="I229" t="s">
        <v>81</v>
      </c>
      <c r="J229" t="str">
        <f>IF(T228=0,"",T228)</f>
        <v>アンコモン</v>
      </c>
      <c r="K229" t="s">
        <v>81</v>
      </c>
      <c r="L229" s="27" t="s">
        <v>94</v>
      </c>
      <c r="M229" t="s">
        <v>81</v>
      </c>
      <c r="N229">
        <f>IF(V228=0,"",V228)</f>
        <v>11</v>
      </c>
      <c r="O229" t="s">
        <v>81</v>
      </c>
      <c r="Q229" s="33" t="s">
        <v>11</v>
      </c>
      <c r="R229" s="34" t="str">
        <f>INDEX(AL:AL,W226+1)</f>
        <v>サポート</v>
      </c>
      <c r="S229" s="39" t="s">
        <v>95</v>
      </c>
      <c r="T229" s="34">
        <f>INDEX(AN:AN,W226+1)</f>
        <v>0</v>
      </c>
      <c r="U229" s="34">
        <f>INDEX(AO:AO,W226+1)</f>
        <v>0</v>
      </c>
      <c r="V229" s="34">
        <f>INDEX(AP:AP,W226+1)</f>
        <v>0</v>
      </c>
      <c r="W229" s="40"/>
      <c r="X229" s="34" t="str">
        <f>INDEX(AZ:AZ,W226+1)</f>
        <v>あな</v>
      </c>
      <c r="Y229" s="34" t="str">
        <f>INDEX(BA:BA,W226+1)</f>
        <v/>
      </c>
      <c r="Z229" s="34" t="str">
        <f>INDEX(BB:BB,W226+1)</f>
        <v/>
      </c>
      <c r="AA229" s="34">
        <f>INDEX(BC:BC,W226+1)</f>
        <v>0</v>
      </c>
      <c r="BF229" s="64" t="s">
        <v>0</v>
      </c>
      <c r="BG229">
        <v>228</v>
      </c>
    </row>
    <row r="230" spans="1:59">
      <c r="A230" t="str">
        <f t="shared" si="37"/>
        <v>|種別|サポート|サブタイプ||||</v>
      </c>
      <c r="B230" t="s">
        <v>0</v>
      </c>
      <c r="C230" t="s">
        <v>81</v>
      </c>
      <c r="D230" s="27" t="s">
        <v>11</v>
      </c>
      <c r="E230" t="s">
        <v>81</v>
      </c>
      <c r="F230" t="str">
        <f>IF(R229=0,"",R229)</f>
        <v>サポート</v>
      </c>
      <c r="G230" t="s">
        <v>81</v>
      </c>
      <c r="H230" s="27" t="s">
        <v>103</v>
      </c>
      <c r="I230" t="s">
        <v>81</v>
      </c>
      <c r="J230" t="str">
        <f>IF(T229=0,"",T229)</f>
        <v/>
      </c>
      <c r="K230" t="s">
        <v>81</v>
      </c>
      <c r="L230" t="str">
        <f>IF(U229=0,"",U229)</f>
        <v/>
      </c>
      <c r="M230" t="s">
        <v>81</v>
      </c>
      <c r="N230" t="str">
        <f>IF(V229=0,"",V229)</f>
        <v/>
      </c>
      <c r="O230" t="s">
        <v>81</v>
      </c>
      <c r="Q230" s="33" t="s">
        <v>104</v>
      </c>
      <c r="R230" s="34" t="str">
        <f>INDEX(BD:BD,W226+1)</f>
        <v>あなたがこのサポートを唱えたとき、クリーチャー1体を対象とする。このサポートが破壊されるまで、それを無効化する。&amp;br;サイクリング2</v>
      </c>
      <c r="S230" s="35"/>
      <c r="T230" s="35"/>
      <c r="U230" s="35"/>
      <c r="V230" s="36"/>
      <c r="W230" s="40"/>
      <c r="X230" s="32"/>
      <c r="Y230" s="32"/>
      <c r="Z230" s="32"/>
      <c r="AA230" s="54"/>
      <c r="BF230" s="64" t="s">
        <v>0</v>
      </c>
      <c r="BG230">
        <v>229</v>
      </c>
    </row>
    <row r="231" spans="1:59">
      <c r="A231" t="str">
        <f t="shared" si="37"/>
        <v>|テキスト|&gt;|&gt;|&gt;|&gt;|あなたがこのサポートを唱えたとき、クリーチャー1体を対象とする。このサポートが破壊されるまで、それを無効化する。&amp;br;サイクリング2|</v>
      </c>
      <c r="B231" t="s">
        <v>0</v>
      </c>
      <c r="C231" t="s">
        <v>81</v>
      </c>
      <c r="D231" s="27" t="s">
        <v>104</v>
      </c>
      <c r="E231" t="s">
        <v>81</v>
      </c>
      <c r="F231" s="27" t="s">
        <v>113</v>
      </c>
      <c r="G231" t="s">
        <v>81</v>
      </c>
      <c r="H231" s="27" t="s">
        <v>113</v>
      </c>
      <c r="I231" t="s">
        <v>81</v>
      </c>
      <c r="J231" s="27" t="s">
        <v>113</v>
      </c>
      <c r="K231" t="s">
        <v>81</v>
      </c>
      <c r="L231" s="27" t="s">
        <v>113</v>
      </c>
      <c r="M231" t="s">
        <v>81</v>
      </c>
      <c r="N231" t="str">
        <f>IF(R230=0,"",R230)</f>
        <v>あなたがこのサポートを唱えたとき、クリーチャー1体を対象とする。このサポートが破壊されるまで、それを無効化する。&amp;br;サイクリング2</v>
      </c>
      <c r="O231" t="s">
        <v>81</v>
      </c>
      <c r="Q231" s="38" t="s">
        <v>27</v>
      </c>
      <c r="R231" s="34" t="str">
        <f>INDEX(BE:BE,W226+1)</f>
        <v>When you cast this support, target creature is disabled until this support is Destroyed.&amp;br;Cycling 2.</v>
      </c>
      <c r="S231" s="35" t="s">
        <v>400</v>
      </c>
      <c r="T231" s="34" t="str">
        <f>IF(X231="","",X231&amp;IF(Y231="",""," "&amp;Y231)&amp;IF(Z231="",""," "&amp;Z231)&amp;IF(AA231="",""," "&amp;AA231))</f>
        <v/>
      </c>
      <c r="U231" s="35"/>
      <c r="V231" s="36"/>
      <c r="W231" s="40" t="s">
        <v>114</v>
      </c>
      <c r="X231" s="33" t="str">
        <f t="shared" ref="X231:AA231" si="43">IF(ISERROR(IF(LEN(X230)&gt;1,X230,VLOOKUP(X229,$AC:$AD,2,FALSE))),"",IF(LEN(X230)&gt;1,X230,VLOOKUP(X229,$AC:$AD,2,FALSE)))</f>
        <v/>
      </c>
      <c r="Y231" s="33" t="str">
        <f t="shared" si="43"/>
        <v/>
      </c>
      <c r="Z231" s="33" t="str">
        <f t="shared" si="43"/>
        <v/>
      </c>
      <c r="AA231" s="33" t="str">
        <f t="shared" si="43"/>
        <v> </v>
      </c>
      <c r="BF231" s="64" t="s">
        <v>0</v>
      </c>
      <c r="BG231">
        <v>230</v>
      </c>
    </row>
    <row r="232" spans="1:59">
      <c r="A232" t="str">
        <f t="shared" si="37"/>
        <v>|英テキスト|&gt;|&gt;|&gt;|&gt;|When you cast this support, target creature is disabled until this support is Destroyed.&amp;br;Cycling 2.|</v>
      </c>
      <c r="B232" t="s">
        <v>0</v>
      </c>
      <c r="C232" t="s">
        <v>81</v>
      </c>
      <c r="D232" s="27" t="s">
        <v>125</v>
      </c>
      <c r="E232" t="s">
        <v>81</v>
      </c>
      <c r="F232" s="27" t="s">
        <v>113</v>
      </c>
      <c r="G232" t="s">
        <v>81</v>
      </c>
      <c r="H232" s="27" t="s">
        <v>113</v>
      </c>
      <c r="I232" t="s">
        <v>81</v>
      </c>
      <c r="J232" s="27" t="s">
        <v>113</v>
      </c>
      <c r="K232" t="s">
        <v>81</v>
      </c>
      <c r="L232" s="27" t="s">
        <v>113</v>
      </c>
      <c r="M232" t="s">
        <v>81</v>
      </c>
      <c r="N232" t="str">
        <f>IF(T231="","",T231&amp;"&amp;br;")&amp;IF(R231=0,"",R231)</f>
        <v>When you cast this support, target creature is disabled until this support is Destroyed.&amp;br;Cycling 2.</v>
      </c>
      <c r="O232" t="s">
        <v>81</v>
      </c>
      <c r="Q232" s="33" t="s">
        <v>18</v>
      </c>
      <c r="R232" s="34">
        <f>IF(INDEX(AX:AX,W226+1)="",0,INDEX(AX:AX,W226+1)&amp;"/"&amp;INDEX(AY:AY,W226+1))</f>
        <v>0</v>
      </c>
      <c r="S232" s="35"/>
      <c r="T232" s="35"/>
      <c r="U232" s="35"/>
      <c r="V232" s="36"/>
      <c r="W232" s="40"/>
      <c r="X232" s="33"/>
      <c r="Y232" s="52"/>
      <c r="Z232" s="52"/>
      <c r="AA232" s="53"/>
      <c r="BF232" s="64" t="s">
        <v>0</v>
      </c>
      <c r="BG232">
        <v>231</v>
      </c>
    </row>
    <row r="233" spans="1:59">
      <c r="A233" t="str">
        <f t="shared" si="37"/>
        <v>|PT|&gt;||シールド数|&gt;|3|</v>
      </c>
      <c r="B233" t="s">
        <v>0</v>
      </c>
      <c r="C233" t="s">
        <v>81</v>
      </c>
      <c r="D233" t="s">
        <v>18</v>
      </c>
      <c r="E233" t="s">
        <v>81</v>
      </c>
      <c r="F233" t="s">
        <v>113</v>
      </c>
      <c r="G233" t="s">
        <v>81</v>
      </c>
      <c r="H233" t="str">
        <f>IF(R232=0,"",R232)</f>
        <v/>
      </c>
      <c r="I233" t="s">
        <v>81</v>
      </c>
      <c r="J233" t="s">
        <v>136</v>
      </c>
      <c r="K233" t="s">
        <v>81</v>
      </c>
      <c r="L233" t="s">
        <v>113</v>
      </c>
      <c r="M233" t="s">
        <v>81</v>
      </c>
      <c r="N233">
        <f>IF(R233=0,"",R233)</f>
        <v>3</v>
      </c>
      <c r="O233" t="s">
        <v>81</v>
      </c>
      <c r="Q233" s="41" t="s">
        <v>19</v>
      </c>
      <c r="R233" s="34">
        <f>INDEX(AW:AW,W226+1)</f>
        <v>3</v>
      </c>
      <c r="S233" s="42"/>
      <c r="T233" s="42"/>
      <c r="U233" s="42"/>
      <c r="V233" s="43"/>
      <c r="W233" s="44"/>
      <c r="X233" s="45"/>
      <c r="Y233" s="55"/>
      <c r="Z233" s="55"/>
      <c r="AA233" s="56"/>
      <c r="BF233" s="64" t="s">
        <v>0</v>
      </c>
      <c r="BG233">
        <v>232</v>
      </c>
    </row>
    <row r="234" spans="1:59">
      <c r="A234" t="str">
        <f t="shared" si="37"/>
        <v>&amp;br;&amp;br;</v>
      </c>
      <c r="B234" t="s">
        <v>0</v>
      </c>
      <c r="C234" t="s">
        <v>145</v>
      </c>
      <c r="R234"/>
      <c r="S234"/>
      <c r="T234"/>
      <c r="U234"/>
      <c r="V234"/>
      <c r="BF234" s="64" t="s">
        <v>0</v>
      </c>
      <c r="BG234">
        <v>233</v>
      </c>
    </row>
    <row r="235" spans="1:59">
      <c r="A235" t="str">
        <f t="shared" si="37"/>
        <v>#back(text=戻る,left)</v>
      </c>
      <c r="B235" t="s">
        <v>0</v>
      </c>
      <c r="C235" t="s">
        <v>153</v>
      </c>
      <c r="R235"/>
      <c r="S235"/>
      <c r="T235"/>
      <c r="U235"/>
      <c r="V235"/>
      <c r="BF235" s="64" t="s">
        <v>0</v>
      </c>
      <c r="BG235">
        <v>234</v>
      </c>
    </row>
    <row r="236" spans="1:59">
      <c r="A236" t="str">
        <f t="shared" si="37"/>
        <v>&amp;br;</v>
      </c>
      <c r="B236" t="s">
        <v>0</v>
      </c>
      <c r="C236" t="s">
        <v>164</v>
      </c>
      <c r="R236"/>
      <c r="S236"/>
      <c r="T236"/>
      <c r="U236"/>
      <c r="V236"/>
      <c r="BF236" s="64" t="s">
        <v>0</v>
      </c>
      <c r="BG236">
        <v>235</v>
      </c>
    </row>
    <row r="237" spans="1:59">
      <c r="A237" t="str">
        <f t="shared" si="37"/>
        <v>#comment(above,nsize=[15],size=[30],num=[10])</v>
      </c>
      <c r="B237" t="s">
        <v>0</v>
      </c>
      <c r="C237" t="s">
        <v>173</v>
      </c>
      <c r="R237"/>
      <c r="S237"/>
      <c r="T237"/>
      <c r="U237"/>
      <c r="V237"/>
      <c r="BF237" s="64" t="s">
        <v>0</v>
      </c>
      <c r="BG237">
        <v>236</v>
      </c>
    </row>
    <row r="238" spans="1:59">
      <c r="A238" t="str">
        <f t="shared" si="37"/>
        <v>&amp;br;&amp;br;</v>
      </c>
      <c r="B238" t="s">
        <v>0</v>
      </c>
      <c r="C238" t="s">
        <v>145</v>
      </c>
      <c r="R238"/>
      <c r="S238"/>
      <c r="T238"/>
      <c r="U238"/>
      <c r="V238"/>
      <c r="BF238" s="64" t="s">
        <v>0</v>
      </c>
      <c r="BG238">
        <v>237</v>
      </c>
    </row>
    <row r="239" spans="1:59">
      <c r="A239" t="str">
        <f t="shared" si="37"/>
        <v/>
      </c>
      <c r="B239" t="s">
        <v>0</v>
      </c>
      <c r="Q239" s="29"/>
      <c r="R239" s="30"/>
      <c r="S239" s="30"/>
      <c r="T239" s="30"/>
      <c r="U239" s="30"/>
      <c r="V239" s="31"/>
      <c r="W239" s="32">
        <v>19</v>
      </c>
      <c r="X239" s="29"/>
      <c r="Y239" s="50"/>
      <c r="Z239" s="50"/>
      <c r="AA239" s="51"/>
      <c r="BF239" s="64" t="s">
        <v>0</v>
      </c>
      <c r="BG239">
        <v>238</v>
      </c>
    </row>
    <row r="240" spans="1:58">
      <c r="A240" t="str">
        <f t="shared" si="37"/>
        <v>*エイヴンの思考検閲者/Aven Mindcensor</v>
      </c>
      <c r="B240" t="s">
        <v>0</v>
      </c>
      <c r="C240" t="str">
        <f>"*"&amp;R240&amp;"/"&amp;T240</f>
        <v>*エイヴンの思考検閲者/Aven Mindcensor</v>
      </c>
      <c r="Q240" s="33" t="s">
        <v>9</v>
      </c>
      <c r="R240" s="34" t="str">
        <f>INDEX(AJ:AJ,W239+1)</f>
        <v>エイヴンの思考検閲者</v>
      </c>
      <c r="S240" s="35" t="s">
        <v>10</v>
      </c>
      <c r="T240" s="34" t="str">
        <f>INDEX(AK:AK,W239+1)</f>
        <v>Aven Mindcensor</v>
      </c>
      <c r="U240" s="35"/>
      <c r="V240" s="36"/>
      <c r="W240" s="37"/>
      <c r="X240" s="33"/>
      <c r="Y240" s="52"/>
      <c r="Z240" s="52"/>
      <c r="AA240" s="53"/>
      <c r="BF240" s="64" t="s">
        <v>0</v>
      </c>
    </row>
    <row r="241" spans="1:58">
      <c r="A241" t="str">
        <f t="shared" si="37"/>
        <v>|LEFT:80|LEFT:100|LEFT:100|LEFT:100|LEFT:100|LEFT:100|c</v>
      </c>
      <c r="B241" t="s">
        <v>0</v>
      </c>
      <c r="C241" t="s">
        <v>81</v>
      </c>
      <c r="D241" s="26" t="str">
        <f>$Q$1</f>
        <v>LEFT:80</v>
      </c>
      <c r="E241" s="26" t="s">
        <v>81</v>
      </c>
      <c r="F241" s="26" t="str">
        <f t="shared" ref="F241:J241" si="44">$R$1</f>
        <v>LEFT:100</v>
      </c>
      <c r="G241" s="26" t="s">
        <v>81</v>
      </c>
      <c r="H241" s="26" t="str">
        <f t="shared" si="44"/>
        <v>LEFT:100</v>
      </c>
      <c r="I241" s="26" t="s">
        <v>81</v>
      </c>
      <c r="J241" s="26" t="str">
        <f t="shared" si="44"/>
        <v>LEFT:100</v>
      </c>
      <c r="K241" s="26" t="s">
        <v>81</v>
      </c>
      <c r="L241" s="26" t="str">
        <f>$R$1</f>
        <v>LEFT:100</v>
      </c>
      <c r="M241" s="26" t="s">
        <v>81</v>
      </c>
      <c r="N241" s="26" t="str">
        <f>$R$1</f>
        <v>LEFT:100</v>
      </c>
      <c r="O241" t="s">
        <v>81</v>
      </c>
      <c r="P241" t="s">
        <v>82</v>
      </c>
      <c r="Q241" s="38" t="s">
        <v>6</v>
      </c>
      <c r="R241" s="34" t="str">
        <f>INDEX(AF:AF,W239+1)</f>
        <v>白</v>
      </c>
      <c r="S241" s="39" t="s">
        <v>7</v>
      </c>
      <c r="T241" s="34" t="str">
        <f>INDEX(AG:AG,W239+1)</f>
        <v>レア</v>
      </c>
      <c r="U241" s="39" t="s">
        <v>8</v>
      </c>
      <c r="V241" s="34">
        <f>INDEX(AI:AI,W239+1)</f>
        <v>10</v>
      </c>
      <c r="W241" s="40"/>
      <c r="X241" s="34" t="str">
        <f>INDEX(AQ:AQ,W239+1)</f>
        <v>飛行</v>
      </c>
      <c r="Y241" s="52"/>
      <c r="Z241" s="52"/>
      <c r="AA241" s="53"/>
      <c r="BF241" s="64" t="s">
        <v>0</v>
      </c>
    </row>
    <row r="242" spans="1:58">
      <c r="A242" t="str">
        <f t="shared" si="37"/>
        <v>|色|白|レアリティ|レア|マナコスト|10|</v>
      </c>
      <c r="B242" t="s">
        <v>0</v>
      </c>
      <c r="C242" t="s">
        <v>81</v>
      </c>
      <c r="D242" s="27" t="s">
        <v>6</v>
      </c>
      <c r="E242" t="s">
        <v>81</v>
      </c>
      <c r="F242" t="str">
        <f>IF(R241=0,"",R241)</f>
        <v>白</v>
      </c>
      <c r="G242" t="s">
        <v>81</v>
      </c>
      <c r="H242" s="27" t="s">
        <v>93</v>
      </c>
      <c r="I242" t="s">
        <v>81</v>
      </c>
      <c r="J242" t="str">
        <f>IF(T241=0,"",T241)</f>
        <v>レア</v>
      </c>
      <c r="K242" t="s">
        <v>81</v>
      </c>
      <c r="L242" s="27" t="s">
        <v>94</v>
      </c>
      <c r="M242" t="s">
        <v>81</v>
      </c>
      <c r="N242">
        <f>IF(V241=0,"",V241)</f>
        <v>10</v>
      </c>
      <c r="O242" t="s">
        <v>81</v>
      </c>
      <c r="Q242" s="33" t="s">
        <v>11</v>
      </c>
      <c r="R242" s="34" t="str">
        <f>INDEX(AL:AL,W239+1)</f>
        <v>クリーチャー</v>
      </c>
      <c r="S242" s="39" t="s">
        <v>95</v>
      </c>
      <c r="T242" s="34" t="str">
        <f>INDEX(AN:AN,W239+1)</f>
        <v>鳥</v>
      </c>
      <c r="U242" s="34" t="str">
        <f>INDEX(AO:AO,W239+1)</f>
        <v>ウィザード</v>
      </c>
      <c r="V242" s="34">
        <f>INDEX(AP:AP,W239+1)</f>
        <v>0</v>
      </c>
      <c r="W242" s="40"/>
      <c r="X242" s="34" t="str">
        <f>INDEX(AZ:AZ,W239+1)</f>
        <v>飛行</v>
      </c>
      <c r="Y242" s="34" t="str">
        <f>INDEX(BA:BA,W239+1)</f>
        <v/>
      </c>
      <c r="Z242" s="34" t="str">
        <f>INDEX(BB:BB,W239+1)</f>
        <v/>
      </c>
      <c r="AA242" s="34">
        <f>INDEX(BC:BC,W239+1)</f>
        <v>0</v>
      </c>
      <c r="BF242" s="64" t="s">
        <v>0</v>
      </c>
    </row>
    <row r="243" spans="1:58">
      <c r="A243" t="str">
        <f t="shared" si="37"/>
        <v>|種別|クリーチャー|サブタイプ|鳥|ウィザード||</v>
      </c>
      <c r="B243" t="s">
        <v>0</v>
      </c>
      <c r="C243" t="s">
        <v>81</v>
      </c>
      <c r="D243" s="27" t="s">
        <v>11</v>
      </c>
      <c r="E243" t="s">
        <v>81</v>
      </c>
      <c r="F243" t="str">
        <f>IF(R242=0,"",R242)</f>
        <v>クリーチャー</v>
      </c>
      <c r="G243" t="s">
        <v>81</v>
      </c>
      <c r="H243" s="27" t="s">
        <v>103</v>
      </c>
      <c r="I243" t="s">
        <v>81</v>
      </c>
      <c r="J243" t="str">
        <f>IF(T242=0,"",T242)</f>
        <v>鳥</v>
      </c>
      <c r="K243" t="s">
        <v>81</v>
      </c>
      <c r="L243" t="str">
        <f>IF(U242=0,"",U242)</f>
        <v>ウィザード</v>
      </c>
      <c r="M243" t="s">
        <v>81</v>
      </c>
      <c r="N243" t="str">
        <f>IF(V242=0,"",V242)</f>
        <v/>
      </c>
      <c r="O243" t="s">
        <v>81</v>
      </c>
      <c r="Q243" s="33" t="s">
        <v>104</v>
      </c>
      <c r="R243" s="34" t="str">
        <f>INDEX(BD:BD,W239+1)</f>
        <v>飛行&amp;br;対戦相手がカードを引いたとき、そのプレイーやーのライブラリーの次のカードを追放する。</v>
      </c>
      <c r="S243" s="35"/>
      <c r="T243" s="35"/>
      <c r="U243" s="35"/>
      <c r="V243" s="36"/>
      <c r="W243" s="40"/>
      <c r="X243" s="32"/>
      <c r="Y243" s="32"/>
      <c r="Z243" s="32"/>
      <c r="AA243" s="54"/>
      <c r="BF243" s="64" t="s">
        <v>0</v>
      </c>
    </row>
    <row r="244" spans="1:58">
      <c r="A244" t="str">
        <f t="shared" si="37"/>
        <v>|テキスト|&gt;|&gt;|&gt;|&gt;|飛行&amp;br;対戦相手がカードを引いたとき、そのプレイーやーのライブラリーの次のカードを追放する。|</v>
      </c>
      <c r="B244" t="s">
        <v>0</v>
      </c>
      <c r="C244" t="s">
        <v>81</v>
      </c>
      <c r="D244" s="27" t="s">
        <v>104</v>
      </c>
      <c r="E244" t="s">
        <v>81</v>
      </c>
      <c r="F244" s="27" t="s">
        <v>113</v>
      </c>
      <c r="G244" t="s">
        <v>81</v>
      </c>
      <c r="H244" s="27" t="s">
        <v>113</v>
      </c>
      <c r="I244" t="s">
        <v>81</v>
      </c>
      <c r="J244" s="27" t="s">
        <v>113</v>
      </c>
      <c r="K244" t="s">
        <v>81</v>
      </c>
      <c r="L244" s="27" t="s">
        <v>113</v>
      </c>
      <c r="M244" t="s">
        <v>81</v>
      </c>
      <c r="N244" t="str">
        <f>IF(R243=0,"",R243)</f>
        <v>飛行&amp;br;対戦相手がカードを引いたとき、そのプレイーやーのライブラリーの次のカードを追放する。</v>
      </c>
      <c r="O244" t="s">
        <v>81</v>
      </c>
      <c r="Q244" s="38" t="s">
        <v>27</v>
      </c>
      <c r="R244" s="34" t="str">
        <f>INDEX(BE:BE,W239+1)</f>
        <v>When your opponent draws a card, the next card in their library is exiled.</v>
      </c>
      <c r="S244" s="35" t="s">
        <v>400</v>
      </c>
      <c r="T244" s="34" t="str">
        <f>IF(X244="","",X244&amp;IF(Y244="",""," "&amp;Y244)&amp;IF(Z244="",""," "&amp;Z244)&amp;IF(AA244="",""," "&amp;AA244))</f>
        <v>Flying  </v>
      </c>
      <c r="U244" s="35"/>
      <c r="V244" s="36"/>
      <c r="W244" s="40" t="s">
        <v>114</v>
      </c>
      <c r="X244" s="33" t="str">
        <f t="shared" ref="X244:AA244" si="45">IF(ISERROR(IF(LEN(X243)&gt;1,X243,VLOOKUP(X242,$AC:$AD,2,FALSE))),"",IF(LEN(X243)&gt;1,X243,VLOOKUP(X242,$AC:$AD,2,FALSE)))</f>
        <v>Flying</v>
      </c>
      <c r="Y244" s="33" t="str">
        <f t="shared" si="45"/>
        <v/>
      </c>
      <c r="Z244" s="33" t="str">
        <f t="shared" si="45"/>
        <v/>
      </c>
      <c r="AA244" s="33" t="str">
        <f t="shared" si="45"/>
        <v> </v>
      </c>
      <c r="BF244" s="64" t="s">
        <v>0</v>
      </c>
    </row>
    <row r="245" spans="1:58">
      <c r="A245" t="str">
        <f t="shared" si="37"/>
        <v>|英テキスト|&gt;|&gt;|&gt;|&gt;|Flying  &amp;br;When your opponent draws a card, the next card in their library is exiled.|</v>
      </c>
      <c r="B245" t="s">
        <v>0</v>
      </c>
      <c r="C245" t="s">
        <v>81</v>
      </c>
      <c r="D245" s="27" t="s">
        <v>125</v>
      </c>
      <c r="E245" t="s">
        <v>81</v>
      </c>
      <c r="F245" s="27" t="s">
        <v>113</v>
      </c>
      <c r="G245" t="s">
        <v>81</v>
      </c>
      <c r="H245" s="27" t="s">
        <v>113</v>
      </c>
      <c r="I245" t="s">
        <v>81</v>
      </c>
      <c r="J245" s="27" t="s">
        <v>113</v>
      </c>
      <c r="K245" t="s">
        <v>81</v>
      </c>
      <c r="L245" s="27" t="s">
        <v>113</v>
      </c>
      <c r="M245" t="s">
        <v>81</v>
      </c>
      <c r="N245" t="str">
        <f>IF(T244="","",T244&amp;"&amp;br;")&amp;IF(R244=0,"",R244)</f>
        <v>Flying  &amp;br;When your opponent draws a card, the next card in their library is exiled.</v>
      </c>
      <c r="O245" t="s">
        <v>81</v>
      </c>
      <c r="Q245" s="33" t="s">
        <v>18</v>
      </c>
      <c r="R245" s="34" t="str">
        <f>IF(INDEX(AX:AX,W239+1)="",0,INDEX(AX:AX,W239+1)&amp;"/"&amp;INDEX(AY:AY,W239+1))</f>
        <v>3/2</v>
      </c>
      <c r="S245" s="35"/>
      <c r="T245" s="35"/>
      <c r="U245" s="35"/>
      <c r="V245" s="36"/>
      <c r="W245" s="40"/>
      <c r="X245" s="33"/>
      <c r="Y245" s="52"/>
      <c r="Z245" s="52"/>
      <c r="AA245" s="53"/>
      <c r="BF245" s="64" t="s">
        <v>0</v>
      </c>
    </row>
    <row r="246" spans="1:58">
      <c r="A246" t="str">
        <f t="shared" si="37"/>
        <v>|PT|&gt;|3/2|シールド数|&gt;||</v>
      </c>
      <c r="B246" t="s">
        <v>0</v>
      </c>
      <c r="C246" t="s">
        <v>81</v>
      </c>
      <c r="D246" t="s">
        <v>18</v>
      </c>
      <c r="E246" t="s">
        <v>81</v>
      </c>
      <c r="F246" t="s">
        <v>113</v>
      </c>
      <c r="G246" t="s">
        <v>81</v>
      </c>
      <c r="H246" t="str">
        <f>IF(R245=0,"",R245)</f>
        <v>3/2</v>
      </c>
      <c r="I246" t="s">
        <v>81</v>
      </c>
      <c r="J246" t="s">
        <v>136</v>
      </c>
      <c r="K246" t="s">
        <v>81</v>
      </c>
      <c r="L246" t="s">
        <v>113</v>
      </c>
      <c r="M246" t="s">
        <v>81</v>
      </c>
      <c r="N246" t="str">
        <f>IF(R246=0,"",R246)</f>
        <v/>
      </c>
      <c r="O246" t="s">
        <v>81</v>
      </c>
      <c r="Q246" s="41" t="s">
        <v>19</v>
      </c>
      <c r="R246" s="34">
        <f>INDEX(AW:AW,W239+1)</f>
        <v>0</v>
      </c>
      <c r="S246" s="42"/>
      <c r="T246" s="42"/>
      <c r="U246" s="42"/>
      <c r="V246" s="43"/>
      <c r="W246" s="44"/>
      <c r="X246" s="45"/>
      <c r="Y246" s="55"/>
      <c r="Z246" s="55"/>
      <c r="AA246" s="56"/>
      <c r="BF246" s="64" t="s">
        <v>0</v>
      </c>
    </row>
    <row r="247" spans="1:58">
      <c r="A247" t="str">
        <f t="shared" si="37"/>
        <v>&amp;br;&amp;br;</v>
      </c>
      <c r="B247" t="s">
        <v>0</v>
      </c>
      <c r="C247" t="s">
        <v>145</v>
      </c>
      <c r="R247"/>
      <c r="S247"/>
      <c r="T247"/>
      <c r="U247"/>
      <c r="V247"/>
      <c r="BF247" s="64" t="s">
        <v>0</v>
      </c>
    </row>
    <row r="248" spans="1:58">
      <c r="A248" t="str">
        <f t="shared" si="37"/>
        <v>#back(text=戻る,left)</v>
      </c>
      <c r="B248" t="s">
        <v>0</v>
      </c>
      <c r="C248" t="s">
        <v>153</v>
      </c>
      <c r="R248"/>
      <c r="S248"/>
      <c r="T248"/>
      <c r="U248"/>
      <c r="V248"/>
      <c r="BF248" s="64" t="s">
        <v>0</v>
      </c>
    </row>
    <row r="249" spans="1:58">
      <c r="A249" t="str">
        <f t="shared" si="37"/>
        <v>&amp;br;</v>
      </c>
      <c r="B249" t="s">
        <v>0</v>
      </c>
      <c r="C249" t="s">
        <v>164</v>
      </c>
      <c r="R249"/>
      <c r="S249"/>
      <c r="T249"/>
      <c r="U249"/>
      <c r="V249"/>
      <c r="BF249" s="64" t="s">
        <v>0</v>
      </c>
    </row>
    <row r="250" spans="1:58">
      <c r="A250" t="str">
        <f t="shared" si="37"/>
        <v>#comment(above,nsize=[15],size=[30],num=[10])</v>
      </c>
      <c r="B250" t="s">
        <v>0</v>
      </c>
      <c r="C250" t="s">
        <v>173</v>
      </c>
      <c r="R250"/>
      <c r="S250"/>
      <c r="T250"/>
      <c r="U250"/>
      <c r="V250"/>
      <c r="BF250" s="64" t="s">
        <v>0</v>
      </c>
    </row>
    <row r="251" spans="1:58">
      <c r="A251" t="str">
        <f t="shared" si="37"/>
        <v>&amp;br;&amp;br;</v>
      </c>
      <c r="B251" t="s">
        <v>0</v>
      </c>
      <c r="C251" t="s">
        <v>145</v>
      </c>
      <c r="R251"/>
      <c r="S251"/>
      <c r="T251"/>
      <c r="U251"/>
      <c r="V251"/>
      <c r="BF251" s="64" t="s">
        <v>0</v>
      </c>
    </row>
    <row r="252" spans="1:58">
      <c r="A252" t="str">
        <f t="shared" si="37"/>
        <v/>
      </c>
      <c r="B252" t="s">
        <v>0</v>
      </c>
      <c r="Q252" s="29"/>
      <c r="R252" s="30"/>
      <c r="S252" s="30"/>
      <c r="T252" s="30"/>
      <c r="U252" s="30"/>
      <c r="V252" s="31"/>
      <c r="W252" s="32">
        <v>20</v>
      </c>
      <c r="X252" s="29"/>
      <c r="Y252" s="50"/>
      <c r="Z252" s="50"/>
      <c r="AA252" s="51"/>
      <c r="BF252" s="64" t="s">
        <v>0</v>
      </c>
    </row>
    <row r="253" spans="1:58">
      <c r="A253" t="str">
        <f t="shared" si="37"/>
        <v>*威厳あるカラカル/Regal Caracal</v>
      </c>
      <c r="B253" t="s">
        <v>0</v>
      </c>
      <c r="C253" t="str">
        <f>"*"&amp;R253&amp;"/"&amp;T253</f>
        <v>*威厳あるカラカル/Regal Caracal</v>
      </c>
      <c r="Q253" s="33" t="s">
        <v>9</v>
      </c>
      <c r="R253" s="34" t="str">
        <f>INDEX(AJ:AJ,W252+1)</f>
        <v>威厳あるカラカル</v>
      </c>
      <c r="S253" s="35" t="s">
        <v>10</v>
      </c>
      <c r="T253" s="34" t="str">
        <f>INDEX(AK:AK,W252+1)</f>
        <v>Regal Caracal</v>
      </c>
      <c r="U253" s="35"/>
      <c r="V253" s="36"/>
      <c r="W253" s="37"/>
      <c r="X253" s="33"/>
      <c r="Y253" s="52"/>
      <c r="Z253" s="52"/>
      <c r="AA253" s="53"/>
      <c r="BF253" s="64" t="s">
        <v>0</v>
      </c>
    </row>
    <row r="254" spans="1:58">
      <c r="A254" t="str">
        <f t="shared" si="37"/>
        <v>|LEFT:80|LEFT:100|LEFT:100|LEFT:100|LEFT:100|LEFT:100|c</v>
      </c>
      <c r="B254" t="s">
        <v>0</v>
      </c>
      <c r="C254" t="s">
        <v>81</v>
      </c>
      <c r="D254" s="26" t="str">
        <f>$Q$1</f>
        <v>LEFT:80</v>
      </c>
      <c r="E254" s="26" t="s">
        <v>81</v>
      </c>
      <c r="F254" s="26" t="str">
        <f t="shared" ref="F254:J254" si="46">$R$1</f>
        <v>LEFT:100</v>
      </c>
      <c r="G254" s="26" t="s">
        <v>81</v>
      </c>
      <c r="H254" s="26" t="str">
        <f t="shared" si="46"/>
        <v>LEFT:100</v>
      </c>
      <c r="I254" s="26" t="s">
        <v>81</v>
      </c>
      <c r="J254" s="26" t="str">
        <f t="shared" si="46"/>
        <v>LEFT:100</v>
      </c>
      <c r="K254" s="26" t="s">
        <v>81</v>
      </c>
      <c r="L254" s="26" t="str">
        <f>$R$1</f>
        <v>LEFT:100</v>
      </c>
      <c r="M254" s="26" t="s">
        <v>81</v>
      </c>
      <c r="N254" s="26" t="str">
        <f>$R$1</f>
        <v>LEFT:100</v>
      </c>
      <c r="O254" t="s">
        <v>81</v>
      </c>
      <c r="P254" t="s">
        <v>82</v>
      </c>
      <c r="Q254" s="38" t="s">
        <v>6</v>
      </c>
      <c r="R254" s="34" t="str">
        <f>INDEX(AF:AF,W252+1)</f>
        <v>白</v>
      </c>
      <c r="S254" s="39" t="s">
        <v>7</v>
      </c>
      <c r="T254" s="34" t="str">
        <f>INDEX(AG:AG,W252+1)</f>
        <v>レア</v>
      </c>
      <c r="U254" s="39" t="s">
        <v>8</v>
      </c>
      <c r="V254" s="34">
        <f>INDEX(AI:AI,W252+1)</f>
        <v>18</v>
      </c>
      <c r="W254" s="40"/>
      <c r="X254" s="34" t="str">
        <f>INDEX(AQ:AQ,W252+1)</f>
        <v>あなたがコントロールする各猫･クリーチャーは+3/+3の修整を受けるとともに絆魂を得る。</v>
      </c>
      <c r="Y254" s="52"/>
      <c r="Z254" s="52"/>
      <c r="AA254" s="53"/>
      <c r="BF254" s="64" t="s">
        <v>0</v>
      </c>
    </row>
    <row r="255" spans="1:58">
      <c r="A255" t="str">
        <f t="shared" si="37"/>
        <v>|色|白|レアリティ|レア|マナコスト|18|</v>
      </c>
      <c r="B255" t="s">
        <v>0</v>
      </c>
      <c r="C255" t="s">
        <v>81</v>
      </c>
      <c r="D255" s="27" t="s">
        <v>6</v>
      </c>
      <c r="E255" t="s">
        <v>81</v>
      </c>
      <c r="F255" t="str">
        <f>IF(R254=0,"",R254)</f>
        <v>白</v>
      </c>
      <c r="G255" t="s">
        <v>81</v>
      </c>
      <c r="H255" s="27" t="s">
        <v>93</v>
      </c>
      <c r="I255" t="s">
        <v>81</v>
      </c>
      <c r="J255" t="str">
        <f>IF(T254=0,"",T254)</f>
        <v>レア</v>
      </c>
      <c r="K255" t="s">
        <v>81</v>
      </c>
      <c r="L255" s="27" t="s">
        <v>94</v>
      </c>
      <c r="M255" t="s">
        <v>81</v>
      </c>
      <c r="N255">
        <f>IF(V254=0,"",V254)</f>
        <v>18</v>
      </c>
      <c r="O255" t="s">
        <v>81</v>
      </c>
      <c r="Q255" s="33" t="s">
        <v>11</v>
      </c>
      <c r="R255" s="34" t="str">
        <f>INDEX(AL:AL,W252+1)</f>
        <v>クリーチャー</v>
      </c>
      <c r="S255" s="39" t="s">
        <v>95</v>
      </c>
      <c r="T255" s="34" t="str">
        <f>INDEX(AN:AN,W252+1)</f>
        <v>猫</v>
      </c>
      <c r="U255" s="34">
        <f>INDEX(AO:AO,W252+1)</f>
        <v>0</v>
      </c>
      <c r="V255" s="34">
        <f>INDEX(AP:AP,W252+1)</f>
        <v>0</v>
      </c>
      <c r="W255" s="40"/>
      <c r="X255" s="34" t="str">
        <f>INDEX(AZ:AZ,W252+1)</f>
        <v>あな</v>
      </c>
      <c r="Y255" s="34" t="str">
        <f>INDEX(BA:BA,W252+1)</f>
        <v/>
      </c>
      <c r="Z255" s="34" t="str">
        <f>INDEX(BB:BB,W252+1)</f>
        <v/>
      </c>
      <c r="AA255" s="34">
        <f>INDEX(BC:BC,W252+1)</f>
        <v>0</v>
      </c>
      <c r="BF255" s="64" t="s">
        <v>0</v>
      </c>
    </row>
    <row r="256" spans="1:58">
      <c r="A256" t="str">
        <f t="shared" si="37"/>
        <v>|種別|クリーチャー|サブタイプ|猫|||</v>
      </c>
      <c r="B256" t="s">
        <v>0</v>
      </c>
      <c r="C256" t="s">
        <v>81</v>
      </c>
      <c r="D256" s="27" t="s">
        <v>11</v>
      </c>
      <c r="E256" t="s">
        <v>81</v>
      </c>
      <c r="F256" t="str">
        <f>IF(R255=0,"",R255)</f>
        <v>クリーチャー</v>
      </c>
      <c r="G256" t="s">
        <v>81</v>
      </c>
      <c r="H256" s="27" t="s">
        <v>103</v>
      </c>
      <c r="I256" t="s">
        <v>81</v>
      </c>
      <c r="J256" t="str">
        <f>IF(T255=0,"",T255)</f>
        <v>猫</v>
      </c>
      <c r="K256" t="s">
        <v>81</v>
      </c>
      <c r="L256" t="str">
        <f>IF(U255=0,"",U255)</f>
        <v/>
      </c>
      <c r="M256" t="s">
        <v>81</v>
      </c>
      <c r="N256" t="str">
        <f>IF(V255=0,"",V255)</f>
        <v/>
      </c>
      <c r="O256" t="s">
        <v>81</v>
      </c>
      <c r="Q256" s="33" t="s">
        <v>104</v>
      </c>
      <c r="R256" s="34" t="str">
        <f>INDEX(BD:BD,W252+1)</f>
        <v>あなたがコントロールする各猫･クリーチャーは+3/+3の修整を受けるとともに絆魂を得る。&amp;br;このクリーチャーが戦場に出たとき、絆魂を持つ1/1の猫・トークンを1体召喚する。</v>
      </c>
      <c r="S256" s="35"/>
      <c r="T256" s="35"/>
      <c r="U256" s="35"/>
      <c r="V256" s="36"/>
      <c r="W256" s="40"/>
      <c r="X256" s="32"/>
      <c r="Y256" s="32"/>
      <c r="Z256" s="32"/>
      <c r="AA256" s="54"/>
      <c r="BF256" s="64" t="s">
        <v>0</v>
      </c>
    </row>
    <row r="257" spans="1:58">
      <c r="A257" t="str">
        <f t="shared" si="37"/>
        <v>|テキスト|&gt;|&gt;|&gt;|&gt;|あなたがコントロールする各猫･クリーチャーは+3/+3の修整を受けるとともに絆魂を得る。&amp;br;このクリーチャーが戦場に出たとき、絆魂を持つ1/1の猫・トークンを1体召喚する。|</v>
      </c>
      <c r="B257" t="s">
        <v>0</v>
      </c>
      <c r="C257" t="s">
        <v>81</v>
      </c>
      <c r="D257" s="27" t="s">
        <v>104</v>
      </c>
      <c r="E257" t="s">
        <v>81</v>
      </c>
      <c r="F257" s="27" t="s">
        <v>113</v>
      </c>
      <c r="G257" t="s">
        <v>81</v>
      </c>
      <c r="H257" s="27" t="s">
        <v>113</v>
      </c>
      <c r="I257" t="s">
        <v>81</v>
      </c>
      <c r="J257" s="27" t="s">
        <v>113</v>
      </c>
      <c r="K257" t="s">
        <v>81</v>
      </c>
      <c r="L257" s="27" t="s">
        <v>113</v>
      </c>
      <c r="M257" t="s">
        <v>81</v>
      </c>
      <c r="N257" t="str">
        <f>IF(R256=0,"",R256)</f>
        <v>あなたがコントロールする各猫･クリーチャーは+3/+3の修整を受けるとともに絆魂を得る。&amp;br;このクリーチャーが戦場に出たとき、絆魂を持つ1/1の猫・トークンを1体召喚する。</v>
      </c>
      <c r="O257" t="s">
        <v>81</v>
      </c>
      <c r="Q257" s="38" t="s">
        <v>27</v>
      </c>
      <c r="R257" s="34" t="str">
        <f>INDEX(BE:BE,W252+1)</f>
        <v>Each Cat creature you control gets +3/+3 and Lifelink.&amp;br;When this creature enters the battlefield, summon 1 1/1 Cat token with Lifelink.</v>
      </c>
      <c r="S257" s="35" t="s">
        <v>400</v>
      </c>
      <c r="T257" s="34" t="str">
        <f>IF(X257="","",X257&amp;IF(Y257="",""," "&amp;Y257)&amp;IF(Z257="",""," "&amp;Z257)&amp;IF(AA257="",""," "&amp;AA257))</f>
        <v/>
      </c>
      <c r="U257" s="35"/>
      <c r="V257" s="36"/>
      <c r="W257" s="40" t="s">
        <v>114</v>
      </c>
      <c r="X257" s="33" t="str">
        <f t="shared" ref="X257:AA257" si="47">IF(ISERROR(IF(LEN(X256)&gt;1,X256,VLOOKUP(X255,$AC:$AD,2,FALSE))),"",IF(LEN(X256)&gt;1,X256,VLOOKUP(X255,$AC:$AD,2,FALSE)))</f>
        <v/>
      </c>
      <c r="Y257" s="33" t="str">
        <f t="shared" si="47"/>
        <v/>
      </c>
      <c r="Z257" s="33" t="str">
        <f t="shared" si="47"/>
        <v/>
      </c>
      <c r="AA257" s="33" t="str">
        <f t="shared" si="47"/>
        <v> </v>
      </c>
      <c r="BF257" s="64" t="s">
        <v>0</v>
      </c>
    </row>
    <row r="258" spans="1:58">
      <c r="A258" t="str">
        <f t="shared" si="37"/>
        <v>|英テキスト|&gt;|&gt;|&gt;|&gt;|Each Cat creature you control gets +3/+3 and Lifelink.&amp;br;When this creature enters the battlefield, summon 1 1/1 Cat token with Lifelink.|</v>
      </c>
      <c r="B258" t="s">
        <v>0</v>
      </c>
      <c r="C258" t="s">
        <v>81</v>
      </c>
      <c r="D258" s="27" t="s">
        <v>125</v>
      </c>
      <c r="E258" t="s">
        <v>81</v>
      </c>
      <c r="F258" s="27" t="s">
        <v>113</v>
      </c>
      <c r="G258" t="s">
        <v>81</v>
      </c>
      <c r="H258" s="27" t="s">
        <v>113</v>
      </c>
      <c r="I258" t="s">
        <v>81</v>
      </c>
      <c r="J258" s="27" t="s">
        <v>113</v>
      </c>
      <c r="K258" t="s">
        <v>81</v>
      </c>
      <c r="L258" s="27" t="s">
        <v>113</v>
      </c>
      <c r="M258" t="s">
        <v>81</v>
      </c>
      <c r="N258" t="str">
        <f>IF(T257="","",T257&amp;"&amp;br;")&amp;IF(R257=0,"",R257)</f>
        <v>Each Cat creature you control gets +3/+3 and Lifelink.&amp;br;When this creature enters the battlefield, summon 1 1/1 Cat token with Lifelink.</v>
      </c>
      <c r="O258" t="s">
        <v>81</v>
      </c>
      <c r="Q258" s="33" t="s">
        <v>18</v>
      </c>
      <c r="R258" s="34" t="str">
        <f>IF(INDEX(AX:AX,W252+1)="",0,INDEX(AX:AX,W252+1)&amp;"/"&amp;INDEX(AY:AY,W252+1))</f>
        <v>3/3</v>
      </c>
      <c r="S258" s="35"/>
      <c r="T258" s="35"/>
      <c r="U258" s="35"/>
      <c r="V258" s="36"/>
      <c r="W258" s="40"/>
      <c r="X258" s="33"/>
      <c r="Y258" s="52"/>
      <c r="Z258" s="52"/>
      <c r="AA258" s="53"/>
      <c r="BF258" s="64" t="s">
        <v>0</v>
      </c>
    </row>
    <row r="259" spans="1:58">
      <c r="A259" t="str">
        <f t="shared" si="37"/>
        <v>|PT|&gt;|3/3|シールド数|&gt;||</v>
      </c>
      <c r="B259" t="s">
        <v>0</v>
      </c>
      <c r="C259" t="s">
        <v>81</v>
      </c>
      <c r="D259" t="s">
        <v>18</v>
      </c>
      <c r="E259" t="s">
        <v>81</v>
      </c>
      <c r="F259" t="s">
        <v>113</v>
      </c>
      <c r="G259" t="s">
        <v>81</v>
      </c>
      <c r="H259" t="str">
        <f>IF(R258=0,"",R258)</f>
        <v>3/3</v>
      </c>
      <c r="I259" t="s">
        <v>81</v>
      </c>
      <c r="J259" t="s">
        <v>136</v>
      </c>
      <c r="K259" t="s">
        <v>81</v>
      </c>
      <c r="L259" t="s">
        <v>113</v>
      </c>
      <c r="M259" t="s">
        <v>81</v>
      </c>
      <c r="N259" t="str">
        <f>IF(R259=0,"",R259)</f>
        <v/>
      </c>
      <c r="O259" t="s">
        <v>81</v>
      </c>
      <c r="Q259" s="41" t="s">
        <v>19</v>
      </c>
      <c r="R259" s="34">
        <f>INDEX(AW:AW,W252+1)</f>
        <v>0</v>
      </c>
      <c r="S259" s="42"/>
      <c r="T259" s="42"/>
      <c r="U259" s="42"/>
      <c r="V259" s="43"/>
      <c r="W259" s="44"/>
      <c r="X259" s="45"/>
      <c r="Y259" s="55"/>
      <c r="Z259" s="55"/>
      <c r="AA259" s="56"/>
      <c r="BF259" s="64" t="s">
        <v>0</v>
      </c>
    </row>
    <row r="260" spans="1:58">
      <c r="A260" t="str">
        <f t="shared" si="37"/>
        <v>&amp;br;&amp;br;</v>
      </c>
      <c r="B260" t="s">
        <v>0</v>
      </c>
      <c r="C260" t="s">
        <v>145</v>
      </c>
      <c r="R260"/>
      <c r="S260"/>
      <c r="T260"/>
      <c r="U260"/>
      <c r="V260"/>
      <c r="BF260" s="64" t="s">
        <v>0</v>
      </c>
    </row>
    <row r="261" spans="1:58">
      <c r="A261" t="str">
        <f t="shared" si="37"/>
        <v>#back(text=戻る,left)</v>
      </c>
      <c r="B261" t="s">
        <v>0</v>
      </c>
      <c r="C261" t="s">
        <v>153</v>
      </c>
      <c r="R261"/>
      <c r="S261"/>
      <c r="T261"/>
      <c r="U261"/>
      <c r="V261"/>
      <c r="BF261" s="64" t="s">
        <v>0</v>
      </c>
    </row>
    <row r="262" spans="1:58">
      <c r="A262" t="str">
        <f t="shared" ref="A262:A325" si="48">CONCATENATE(C262,D262,E262,F262,G262,H262,I262,J262,K262,L262,M262,N262,O262,P262)</f>
        <v>&amp;br;</v>
      </c>
      <c r="B262" t="s">
        <v>0</v>
      </c>
      <c r="C262" t="s">
        <v>164</v>
      </c>
      <c r="R262"/>
      <c r="S262"/>
      <c r="T262"/>
      <c r="U262"/>
      <c r="V262"/>
      <c r="BF262" s="64" t="s">
        <v>0</v>
      </c>
    </row>
    <row r="263" spans="1:58">
      <c r="A263" t="str">
        <f t="shared" si="48"/>
        <v>#comment(above,nsize=[15],size=[30],num=[10])</v>
      </c>
      <c r="B263" t="s">
        <v>0</v>
      </c>
      <c r="C263" t="s">
        <v>173</v>
      </c>
      <c r="R263"/>
      <c r="S263"/>
      <c r="T263"/>
      <c r="U263"/>
      <c r="V263"/>
      <c r="BF263" s="64" t="s">
        <v>0</v>
      </c>
    </row>
    <row r="264" spans="1:58">
      <c r="A264" t="str">
        <f t="shared" si="48"/>
        <v>&amp;br;&amp;br;</v>
      </c>
      <c r="B264" t="s">
        <v>0</v>
      </c>
      <c r="C264" t="s">
        <v>145</v>
      </c>
      <c r="R264"/>
      <c r="S264"/>
      <c r="T264"/>
      <c r="U264"/>
      <c r="V264"/>
      <c r="BF264" s="64" t="s">
        <v>0</v>
      </c>
    </row>
    <row r="265" spans="1:58">
      <c r="A265" t="str">
        <f t="shared" si="48"/>
        <v/>
      </c>
      <c r="B265" t="s">
        <v>0</v>
      </c>
      <c r="Q265" s="29"/>
      <c r="R265" s="30"/>
      <c r="S265" s="30"/>
      <c r="T265" s="30"/>
      <c r="U265" s="30"/>
      <c r="V265" s="31"/>
      <c r="W265" s="32">
        <v>21</v>
      </c>
      <c r="X265" s="29"/>
      <c r="Y265" s="50"/>
      <c r="Z265" s="50"/>
      <c r="AA265" s="51"/>
      <c r="BF265" s="64" t="s">
        <v>0</v>
      </c>
    </row>
    <row r="266" spans="1:58">
      <c r="A266" t="str">
        <f t="shared" si="48"/>
        <v>*副陽の接近/Approach of the Second Sun</v>
      </c>
      <c r="B266" t="s">
        <v>0</v>
      </c>
      <c r="C266" t="str">
        <f>"*"&amp;R266&amp;"/"&amp;T266</f>
        <v>*副陽の接近/Approach of the Second Sun</v>
      </c>
      <c r="Q266" s="33" t="s">
        <v>9</v>
      </c>
      <c r="R266" s="34" t="str">
        <f>INDEX(AJ:AJ,W265+1)</f>
        <v>副陽の接近</v>
      </c>
      <c r="S266" s="35" t="s">
        <v>10</v>
      </c>
      <c r="T266" s="34" t="str">
        <f>INDEX(AK:AK,W265+1)</f>
        <v>Approach of the Second Sun</v>
      </c>
      <c r="U266" s="35"/>
      <c r="V266" s="36"/>
      <c r="W266" s="37"/>
      <c r="X266" s="33"/>
      <c r="Y266" s="52"/>
      <c r="Z266" s="52"/>
      <c r="AA266" s="53"/>
      <c r="AC266" s="52"/>
      <c r="AD266" s="52"/>
      <c r="BF266" s="64" t="s">
        <v>0</v>
      </c>
    </row>
    <row r="267" spans="1:58">
      <c r="A267" t="str">
        <f t="shared" si="48"/>
        <v>|LEFT:80|LEFT:100|LEFT:100|LEFT:100|LEFT:100|LEFT:100|c</v>
      </c>
      <c r="B267" t="s">
        <v>0</v>
      </c>
      <c r="C267" t="s">
        <v>81</v>
      </c>
      <c r="D267" s="26" t="str">
        <f>$Q$1</f>
        <v>LEFT:80</v>
      </c>
      <c r="E267" s="26" t="s">
        <v>81</v>
      </c>
      <c r="F267" s="26" t="str">
        <f t="shared" ref="F267:J267" si="49">$R$1</f>
        <v>LEFT:100</v>
      </c>
      <c r="G267" s="26" t="s">
        <v>81</v>
      </c>
      <c r="H267" s="26" t="str">
        <f t="shared" si="49"/>
        <v>LEFT:100</v>
      </c>
      <c r="I267" s="26" t="s">
        <v>81</v>
      </c>
      <c r="J267" s="26" t="str">
        <f t="shared" si="49"/>
        <v>LEFT:100</v>
      </c>
      <c r="K267" s="26" t="s">
        <v>81</v>
      </c>
      <c r="L267" s="26" t="str">
        <f>$R$1</f>
        <v>LEFT:100</v>
      </c>
      <c r="M267" s="26" t="s">
        <v>81</v>
      </c>
      <c r="N267" s="26" t="str">
        <f>$R$1</f>
        <v>LEFT:100</v>
      </c>
      <c r="O267" t="s">
        <v>81</v>
      </c>
      <c r="P267" t="s">
        <v>82</v>
      </c>
      <c r="Q267" s="38" t="s">
        <v>6</v>
      </c>
      <c r="R267" s="34" t="str">
        <f>INDEX(AF:AF,W265+1)</f>
        <v>白</v>
      </c>
      <c r="S267" s="39" t="s">
        <v>7</v>
      </c>
      <c r="T267" s="34" t="str">
        <f>INDEX(AG:AG,W265+1)</f>
        <v>レア</v>
      </c>
      <c r="U267" s="39" t="s">
        <v>8</v>
      </c>
      <c r="V267" s="34">
        <f>INDEX(AI:AI,W265+1)</f>
        <v>16</v>
      </c>
      <c r="W267" s="40"/>
      <c r="X267" s="34" t="str">
        <f>INDEX(AQ:AQ,W265+1)</f>
        <v>あなたは7点のライフを得て、対戦相手は7点のダメージを受ける。その後、あなたはX店のライフを得て、対戦相手はXX点のダメージを受ける。Xはあなたの墓地にあるこれと同じカードの枚数を7倍した数に等しい。</v>
      </c>
      <c r="Y267" s="52"/>
      <c r="Z267" s="52"/>
      <c r="AA267" s="53"/>
      <c r="AC267" s="35"/>
      <c r="AD267" s="35"/>
      <c r="BF267" s="64" t="s">
        <v>0</v>
      </c>
    </row>
    <row r="268" spans="1:58">
      <c r="A268" t="str">
        <f t="shared" si="48"/>
        <v>|色|白|レアリティ|レア|マナコスト|16|</v>
      </c>
      <c r="B268" t="s">
        <v>0</v>
      </c>
      <c r="C268" t="s">
        <v>81</v>
      </c>
      <c r="D268" s="27" t="s">
        <v>6</v>
      </c>
      <c r="E268" t="s">
        <v>81</v>
      </c>
      <c r="F268" t="str">
        <f>IF(R267=0,"",R267)</f>
        <v>白</v>
      </c>
      <c r="G268" t="s">
        <v>81</v>
      </c>
      <c r="H268" s="27" t="s">
        <v>93</v>
      </c>
      <c r="I268" t="s">
        <v>81</v>
      </c>
      <c r="J268" t="str">
        <f>IF(T267=0,"",T267)</f>
        <v>レア</v>
      </c>
      <c r="K268" t="s">
        <v>81</v>
      </c>
      <c r="L268" s="27" t="s">
        <v>94</v>
      </c>
      <c r="M268" t="s">
        <v>81</v>
      </c>
      <c r="N268">
        <f>IF(V267=0,"",V267)</f>
        <v>16</v>
      </c>
      <c r="O268" t="s">
        <v>81</v>
      </c>
      <c r="Q268" s="33" t="s">
        <v>11</v>
      </c>
      <c r="R268" s="34" t="str">
        <f>INDEX(AL:AL,W265+1)</f>
        <v>呪文</v>
      </c>
      <c r="S268" s="39" t="s">
        <v>95</v>
      </c>
      <c r="T268" s="34">
        <f>INDEX(AN:AN,W265+1)</f>
        <v>0</v>
      </c>
      <c r="U268" s="34">
        <f>INDEX(AO:AO,W265+1)</f>
        <v>0</v>
      </c>
      <c r="V268" s="34">
        <f>INDEX(AP:AP,W265+1)</f>
        <v>0</v>
      </c>
      <c r="W268" s="40"/>
      <c r="X268" s="34" t="str">
        <f>INDEX(AZ:AZ,W265+1)</f>
        <v>あな</v>
      </c>
      <c r="Y268" s="34" t="str">
        <f>INDEX(BA:BA,W265+1)</f>
        <v/>
      </c>
      <c r="Z268" s="34" t="str">
        <f>INDEX(BB:BB,W265+1)</f>
        <v/>
      </c>
      <c r="AA268" s="34">
        <f>INDEX(BC:BC,W265+1)</f>
        <v>0</v>
      </c>
      <c r="AC268" s="52"/>
      <c r="AD268" s="52"/>
      <c r="BF268" s="64" t="s">
        <v>0</v>
      </c>
    </row>
    <row r="269" spans="1:58">
      <c r="A269" t="str">
        <f t="shared" si="48"/>
        <v>|種別|呪文|サブタイプ||||</v>
      </c>
      <c r="B269" t="s">
        <v>0</v>
      </c>
      <c r="C269" t="s">
        <v>81</v>
      </c>
      <c r="D269" s="27" t="s">
        <v>11</v>
      </c>
      <c r="E269" t="s">
        <v>81</v>
      </c>
      <c r="F269" t="str">
        <f>IF(R268=0,"",R268)</f>
        <v>呪文</v>
      </c>
      <c r="G269" t="s">
        <v>81</v>
      </c>
      <c r="H269" s="27" t="s">
        <v>103</v>
      </c>
      <c r="I269" t="s">
        <v>81</v>
      </c>
      <c r="J269" t="str">
        <f>IF(T268=0,"",T268)</f>
        <v/>
      </c>
      <c r="K269" t="s">
        <v>81</v>
      </c>
      <c r="L269" t="str">
        <f>IF(U268=0,"",U268)</f>
        <v/>
      </c>
      <c r="M269" t="s">
        <v>81</v>
      </c>
      <c r="N269" t="str">
        <f>IF(V268=0,"",V268)</f>
        <v/>
      </c>
      <c r="O269" t="s">
        <v>81</v>
      </c>
      <c r="Q269" s="33" t="s">
        <v>104</v>
      </c>
      <c r="R269" s="34" t="str">
        <f>INDEX(BD:BD,W265+1)</f>
        <v>あなたは7点のライフを得て、対戦相手は7点のダメージを受ける。その後、あなたはX店のライフを得て、対戦相手はXX点のダメージを受ける。Xはあなたの墓地にあるこれと同じカードの枚数を7倍した数に等しい。</v>
      </c>
      <c r="S269" s="35"/>
      <c r="T269" s="35"/>
      <c r="U269" s="35"/>
      <c r="V269" s="36"/>
      <c r="W269" s="40"/>
      <c r="X269" s="32"/>
      <c r="Y269" s="32"/>
      <c r="Z269" s="32"/>
      <c r="AA269" s="54"/>
      <c r="AC269" s="52"/>
      <c r="AD269" s="52"/>
      <c r="BF269" s="64" t="s">
        <v>0</v>
      </c>
    </row>
    <row r="270" spans="1:58">
      <c r="A270" t="str">
        <f t="shared" si="48"/>
        <v>|テキスト|&gt;|&gt;|&gt;|&gt;|あなたは7点のライフを得て、対戦相手は7点のダメージを受ける。その後、あなたはX店のライフを得て、対戦相手はXX点のダメージを受ける。Xはあなたの墓地にあるこれと同じカードの枚数を7倍した数に等しい。|</v>
      </c>
      <c r="B270" t="s">
        <v>0</v>
      </c>
      <c r="C270" t="s">
        <v>81</v>
      </c>
      <c r="D270" s="27" t="s">
        <v>104</v>
      </c>
      <c r="E270" t="s">
        <v>81</v>
      </c>
      <c r="F270" s="27" t="s">
        <v>113</v>
      </c>
      <c r="G270" t="s">
        <v>81</v>
      </c>
      <c r="H270" s="27" t="s">
        <v>113</v>
      </c>
      <c r="I270" t="s">
        <v>81</v>
      </c>
      <c r="J270" s="27" t="s">
        <v>113</v>
      </c>
      <c r="K270" t="s">
        <v>81</v>
      </c>
      <c r="L270" s="27" t="s">
        <v>113</v>
      </c>
      <c r="M270" t="s">
        <v>81</v>
      </c>
      <c r="N270" t="str">
        <f>IF(R269=0,"",R269)</f>
        <v>あなたは7点のライフを得て、対戦相手は7点のダメージを受ける。その後、あなたはX店のライフを得て、対戦相手はXX点のダメージを受ける。Xはあなたの墓地にあるこれと同じカードの枚数を7倍した数に等しい。</v>
      </c>
      <c r="O270" t="s">
        <v>81</v>
      </c>
      <c r="Q270" s="38" t="s">
        <v>27</v>
      </c>
      <c r="R270" s="34" t="str">
        <f>INDEX(BE:BE,W265+1)</f>
        <v>You gain 7 life and your opponent takes 7 damage, then you gain X life and your opponent takes X damage, where X is the number of copies of this card in your graveyard multiplied by 7.</v>
      </c>
      <c r="S270" s="35" t="s">
        <v>400</v>
      </c>
      <c r="T270" s="34" t="str">
        <f>IF(X270="","",X270&amp;IF(Y270="",""," "&amp;Y270)&amp;IF(Z270="",""," "&amp;Z270)&amp;IF(AA270="",""," "&amp;AA270))</f>
        <v/>
      </c>
      <c r="U270" s="35"/>
      <c r="V270" s="36"/>
      <c r="W270" s="40" t="s">
        <v>114</v>
      </c>
      <c r="X270" s="33" t="str">
        <f t="shared" ref="X270:AA270" si="50">IF(ISERROR(IF(LEN(X269)&gt;1,X269,VLOOKUP(X268,$AC:$AD,2,FALSE))),"",IF(LEN(X269)&gt;1,X269,VLOOKUP(X268,$AC:$AD,2,FALSE)))</f>
        <v/>
      </c>
      <c r="Y270" s="33" t="str">
        <f t="shared" si="50"/>
        <v/>
      </c>
      <c r="Z270" s="33" t="str">
        <f t="shared" si="50"/>
        <v/>
      </c>
      <c r="AA270" s="33" t="str">
        <f t="shared" si="50"/>
        <v> </v>
      </c>
      <c r="AC270" s="52"/>
      <c r="AD270" s="52"/>
      <c r="BF270" s="64" t="s">
        <v>0</v>
      </c>
    </row>
    <row r="271" spans="1:58">
      <c r="A271" t="str">
        <f t="shared" si="48"/>
        <v>|英テキスト|&gt;|&gt;|&gt;|&gt;|You gain 7 life and your opponent takes 7 damage, then you gain X life and your opponent takes X damage, where X is the number of copies of this card in your graveyard multiplied by 7.|</v>
      </c>
      <c r="B271" t="s">
        <v>0</v>
      </c>
      <c r="C271" t="s">
        <v>81</v>
      </c>
      <c r="D271" s="27" t="s">
        <v>125</v>
      </c>
      <c r="E271" t="s">
        <v>81</v>
      </c>
      <c r="F271" s="27" t="s">
        <v>113</v>
      </c>
      <c r="G271" t="s">
        <v>81</v>
      </c>
      <c r="H271" s="27" t="s">
        <v>113</v>
      </c>
      <c r="I271" t="s">
        <v>81</v>
      </c>
      <c r="J271" s="27" t="s">
        <v>113</v>
      </c>
      <c r="K271" t="s">
        <v>81</v>
      </c>
      <c r="L271" s="27" t="s">
        <v>113</v>
      </c>
      <c r="M271" t="s">
        <v>81</v>
      </c>
      <c r="N271" t="str">
        <f>IF(T270="","",T270&amp;"&amp;br;")&amp;IF(R270=0,"",R270)</f>
        <v>You gain 7 life and your opponent takes 7 damage, then you gain X life and your opponent takes X damage, where X is the number of copies of this card in your graveyard multiplied by 7.</v>
      </c>
      <c r="O271" t="s">
        <v>81</v>
      </c>
      <c r="Q271" s="33" t="s">
        <v>18</v>
      </c>
      <c r="R271" s="34">
        <f>IF(INDEX(AX:AX,W265+1)="",0,INDEX(AX:AX,W265+1)&amp;"/"&amp;INDEX(AY:AY,W265+1))</f>
        <v>0</v>
      </c>
      <c r="S271" s="35"/>
      <c r="T271" s="35"/>
      <c r="U271" s="35"/>
      <c r="V271" s="36"/>
      <c r="W271" s="40"/>
      <c r="X271" s="33"/>
      <c r="Y271" s="52"/>
      <c r="Z271" s="52"/>
      <c r="AA271" s="53"/>
      <c r="AC271" s="52"/>
      <c r="AD271" s="52"/>
      <c r="BF271" s="64" t="s">
        <v>0</v>
      </c>
    </row>
    <row r="272" spans="1:58">
      <c r="A272" t="str">
        <f t="shared" si="48"/>
        <v>|PT|&gt;||シールド数|&gt;||</v>
      </c>
      <c r="B272" t="s">
        <v>0</v>
      </c>
      <c r="C272" t="s">
        <v>81</v>
      </c>
      <c r="D272" t="s">
        <v>18</v>
      </c>
      <c r="E272" t="s">
        <v>81</v>
      </c>
      <c r="F272" t="s">
        <v>113</v>
      </c>
      <c r="G272" t="s">
        <v>81</v>
      </c>
      <c r="H272" t="str">
        <f>IF(R271=0,"",R271)</f>
        <v/>
      </c>
      <c r="I272" t="s">
        <v>81</v>
      </c>
      <c r="J272" t="s">
        <v>136</v>
      </c>
      <c r="K272" t="s">
        <v>81</v>
      </c>
      <c r="L272" t="s">
        <v>113</v>
      </c>
      <c r="M272" t="s">
        <v>81</v>
      </c>
      <c r="N272" t="str">
        <f>IF(R272=0,"",R272)</f>
        <v/>
      </c>
      <c r="O272" t="s">
        <v>81</v>
      </c>
      <c r="Q272" s="41" t="s">
        <v>19</v>
      </c>
      <c r="R272" s="34">
        <f>INDEX(AW:AW,W265+1)</f>
        <v>0</v>
      </c>
      <c r="S272" s="42"/>
      <c r="T272" s="42"/>
      <c r="U272" s="42"/>
      <c r="V272" s="43"/>
      <c r="W272" s="44"/>
      <c r="X272" s="45"/>
      <c r="Y272" s="55"/>
      <c r="Z272" s="55"/>
      <c r="AA272" s="56"/>
      <c r="BF272" s="64" t="s">
        <v>0</v>
      </c>
    </row>
    <row r="273" spans="1:58">
      <c r="A273" t="str">
        <f t="shared" si="48"/>
        <v>&amp;br;&amp;br;</v>
      </c>
      <c r="B273" t="s">
        <v>0</v>
      </c>
      <c r="C273" t="s">
        <v>145</v>
      </c>
      <c r="R273"/>
      <c r="S273"/>
      <c r="T273"/>
      <c r="U273"/>
      <c r="V273"/>
      <c r="BF273" s="64" t="s">
        <v>0</v>
      </c>
    </row>
    <row r="274" spans="1:58">
      <c r="A274" t="str">
        <f t="shared" si="48"/>
        <v>#back(text=戻る,left)</v>
      </c>
      <c r="B274" t="s">
        <v>0</v>
      </c>
      <c r="C274" t="s">
        <v>153</v>
      </c>
      <c r="R274"/>
      <c r="S274"/>
      <c r="T274"/>
      <c r="U274"/>
      <c r="V274"/>
      <c r="BF274" s="64" t="s">
        <v>0</v>
      </c>
    </row>
    <row r="275" spans="1:58">
      <c r="A275" t="str">
        <f t="shared" si="48"/>
        <v>&amp;br;</v>
      </c>
      <c r="B275" t="s">
        <v>0</v>
      </c>
      <c r="C275" t="s">
        <v>164</v>
      </c>
      <c r="R275"/>
      <c r="S275"/>
      <c r="T275"/>
      <c r="U275"/>
      <c r="V275"/>
      <c r="BF275" s="64" t="s">
        <v>0</v>
      </c>
    </row>
    <row r="276" spans="1:58">
      <c r="A276" t="str">
        <f t="shared" si="48"/>
        <v>#comment(above,nsize=[15],size=[30],num=[10])</v>
      </c>
      <c r="B276" t="s">
        <v>0</v>
      </c>
      <c r="C276" t="s">
        <v>173</v>
      </c>
      <c r="R276"/>
      <c r="S276"/>
      <c r="T276"/>
      <c r="U276"/>
      <c r="V276"/>
      <c r="BF276" s="64" t="s">
        <v>0</v>
      </c>
    </row>
    <row r="277" spans="1:58">
      <c r="A277" t="str">
        <f t="shared" si="48"/>
        <v>&amp;br;&amp;br;</v>
      </c>
      <c r="B277" t="s">
        <v>0</v>
      </c>
      <c r="C277" t="s">
        <v>145</v>
      </c>
      <c r="R277"/>
      <c r="S277"/>
      <c r="T277"/>
      <c r="U277"/>
      <c r="V277"/>
      <c r="AC277" s="52"/>
      <c r="AD277" s="52"/>
      <c r="BF277" s="64" t="s">
        <v>0</v>
      </c>
    </row>
    <row r="278" spans="1:58">
      <c r="A278" t="str">
        <f t="shared" si="48"/>
        <v/>
      </c>
      <c r="B278" t="s">
        <v>0</v>
      </c>
      <c r="Q278" s="29"/>
      <c r="R278" s="30"/>
      <c r="S278" s="30"/>
      <c r="T278" s="30"/>
      <c r="U278" s="30"/>
      <c r="V278" s="31"/>
      <c r="W278" s="32">
        <v>22</v>
      </c>
      <c r="X278" s="29"/>
      <c r="Y278" s="50"/>
      <c r="Z278" s="50"/>
      <c r="AA278" s="51"/>
      <c r="AC278" s="52"/>
      <c r="AD278" s="52"/>
      <c r="BF278" s="64" t="s">
        <v>0</v>
      </c>
    </row>
    <row r="279" spans="1:58">
      <c r="A279" t="str">
        <f t="shared" si="48"/>
        <v>*ギデオンの介入/Gideon's Intervention</v>
      </c>
      <c r="B279" t="s">
        <v>0</v>
      </c>
      <c r="C279" t="str">
        <f>"*"&amp;R279&amp;"/"&amp;T279</f>
        <v>*ギデオンの介入/Gideon's Intervention</v>
      </c>
      <c r="Q279" s="33" t="s">
        <v>9</v>
      </c>
      <c r="R279" s="34" t="str">
        <f>INDEX(AJ:AJ,W278+1)</f>
        <v>ギデオンの介入</v>
      </c>
      <c r="S279" s="35" t="s">
        <v>10</v>
      </c>
      <c r="T279" s="34" t="str">
        <f>INDEX(AK:AK,W278+1)</f>
        <v>Gideon's Intervention</v>
      </c>
      <c r="U279" s="35"/>
      <c r="V279" s="36"/>
      <c r="W279" s="37"/>
      <c r="X279" s="33"/>
      <c r="Y279" s="52"/>
      <c r="Z279" s="52"/>
      <c r="AA279" s="53"/>
      <c r="AC279" s="52"/>
      <c r="AD279" s="52"/>
      <c r="BF279" s="64" t="s">
        <v>0</v>
      </c>
    </row>
    <row r="280" spans="1:58">
      <c r="A280" t="str">
        <f t="shared" si="48"/>
        <v>|LEFT:80|LEFT:100|LEFT:100|LEFT:100|LEFT:100|LEFT:100|c</v>
      </c>
      <c r="B280" t="s">
        <v>0</v>
      </c>
      <c r="C280" t="s">
        <v>81</v>
      </c>
      <c r="D280" s="26" t="str">
        <f>$Q$1</f>
        <v>LEFT:80</v>
      </c>
      <c r="E280" s="26" t="s">
        <v>81</v>
      </c>
      <c r="F280" s="26" t="str">
        <f t="shared" ref="F280:J280" si="51">$R$1</f>
        <v>LEFT:100</v>
      </c>
      <c r="G280" s="26" t="s">
        <v>81</v>
      </c>
      <c r="H280" s="26" t="str">
        <f t="shared" si="51"/>
        <v>LEFT:100</v>
      </c>
      <c r="I280" s="26" t="s">
        <v>81</v>
      </c>
      <c r="J280" s="26" t="str">
        <f t="shared" si="51"/>
        <v>LEFT:100</v>
      </c>
      <c r="K280" s="26" t="s">
        <v>81</v>
      </c>
      <c r="L280" s="26" t="str">
        <f>$R$1</f>
        <v>LEFT:100</v>
      </c>
      <c r="M280" s="26" t="s">
        <v>81</v>
      </c>
      <c r="N280" s="26" t="str">
        <f>$R$1</f>
        <v>LEFT:100</v>
      </c>
      <c r="O280" t="s">
        <v>81</v>
      </c>
      <c r="P280" t="s">
        <v>82</v>
      </c>
      <c r="Q280" s="38" t="s">
        <v>6</v>
      </c>
      <c r="R280" s="34" t="str">
        <f>INDEX(AF:AF,W278+1)</f>
        <v>白</v>
      </c>
      <c r="S280" s="39" t="s">
        <v>7</v>
      </c>
      <c r="T280" s="34" t="str">
        <f>INDEX(AG:AG,W278+1)</f>
        <v>レア</v>
      </c>
      <c r="U280" s="39" t="s">
        <v>8</v>
      </c>
      <c r="V280" s="34">
        <f>INDEX(AI:AI,W278+1)</f>
        <v>10</v>
      </c>
      <c r="W280" s="40"/>
      <c r="X280" s="34" t="str">
        <f>INDEX(AQ:AQ,W278+1)</f>
        <v>このサポートがボード上にある間、あなたのプレインズウォーカーかあなたのクリーチャーがダメージを受ける場合、代わりに、このサポートは1シールド失う。</v>
      </c>
      <c r="Y280" s="52"/>
      <c r="Z280" s="52"/>
      <c r="AA280" s="53"/>
      <c r="AC280" s="35"/>
      <c r="AD280" s="35"/>
      <c r="BF280" s="64" t="s">
        <v>0</v>
      </c>
    </row>
    <row r="281" spans="1:58">
      <c r="A281" t="str">
        <f t="shared" si="48"/>
        <v>|色|白|レアリティ|レア|マナコスト|10|</v>
      </c>
      <c r="B281" t="s">
        <v>0</v>
      </c>
      <c r="C281" t="s">
        <v>81</v>
      </c>
      <c r="D281" s="27" t="s">
        <v>6</v>
      </c>
      <c r="E281" t="s">
        <v>81</v>
      </c>
      <c r="F281" t="str">
        <f>IF(R280=0,"",R280)</f>
        <v>白</v>
      </c>
      <c r="G281" t="s">
        <v>81</v>
      </c>
      <c r="H281" s="27" t="s">
        <v>93</v>
      </c>
      <c r="I281" t="s">
        <v>81</v>
      </c>
      <c r="J281" t="str">
        <f>IF(T280=0,"",T280)</f>
        <v>レア</v>
      </c>
      <c r="K281" t="s">
        <v>81</v>
      </c>
      <c r="L281" s="27" t="s">
        <v>94</v>
      </c>
      <c r="M281" t="s">
        <v>81</v>
      </c>
      <c r="N281">
        <f>IF(V280=0,"",V280)</f>
        <v>10</v>
      </c>
      <c r="O281" t="s">
        <v>81</v>
      </c>
      <c r="Q281" s="33" t="s">
        <v>11</v>
      </c>
      <c r="R281" s="34" t="str">
        <f>INDEX(AL:AL,W278+1)</f>
        <v>サポート</v>
      </c>
      <c r="S281" s="39" t="s">
        <v>95</v>
      </c>
      <c r="T281" s="34">
        <f>INDEX(AN:AN,W278+1)</f>
        <v>0</v>
      </c>
      <c r="U281" s="34">
        <f>INDEX(AO:AO,W278+1)</f>
        <v>0</v>
      </c>
      <c r="V281" s="34">
        <f>INDEX(AP:AP,W278+1)</f>
        <v>0</v>
      </c>
      <c r="W281" s="40"/>
      <c r="X281" s="34" t="str">
        <f>INDEX(AZ:AZ,W278+1)</f>
        <v>この</v>
      </c>
      <c r="Y281" s="34" t="str">
        <f>INDEX(BA:BA,W278+1)</f>
        <v/>
      </c>
      <c r="Z281" s="34" t="str">
        <f>INDEX(BB:BB,W278+1)</f>
        <v/>
      </c>
      <c r="AA281" s="34">
        <f>INDEX(BC:BC,W278+1)</f>
        <v>0</v>
      </c>
      <c r="AC281" s="52"/>
      <c r="AD281" s="52"/>
      <c r="BF281" s="64" t="s">
        <v>0</v>
      </c>
    </row>
    <row r="282" spans="1:58">
      <c r="A282" t="str">
        <f t="shared" si="48"/>
        <v>|種別|サポート|サブタイプ||||</v>
      </c>
      <c r="B282" t="s">
        <v>0</v>
      </c>
      <c r="C282" t="s">
        <v>81</v>
      </c>
      <c r="D282" s="27" t="s">
        <v>11</v>
      </c>
      <c r="E282" t="s">
        <v>81</v>
      </c>
      <c r="F282" t="str">
        <f>IF(R281=0,"",R281)</f>
        <v>サポート</v>
      </c>
      <c r="G282" t="s">
        <v>81</v>
      </c>
      <c r="H282" s="27" t="s">
        <v>103</v>
      </c>
      <c r="I282" t="s">
        <v>81</v>
      </c>
      <c r="J282" t="str">
        <f>IF(T281=0,"",T281)</f>
        <v/>
      </c>
      <c r="K282" t="s">
        <v>81</v>
      </c>
      <c r="L282" t="str">
        <f>IF(U281=0,"",U281)</f>
        <v/>
      </c>
      <c r="M282" t="s">
        <v>81</v>
      </c>
      <c r="N282" t="str">
        <f>IF(V281=0,"",V281)</f>
        <v/>
      </c>
      <c r="O282" t="s">
        <v>81</v>
      </c>
      <c r="Q282" s="33" t="s">
        <v>104</v>
      </c>
      <c r="R282" s="34" t="str">
        <f>INDEX(BD:BD,W278+1)</f>
        <v>このサポートがボード上にある間、あなたのプレインズウォーカーかあなたのクリーチャーがダメージを受ける場合、代わりに、このサポートは1シールド失う。</v>
      </c>
      <c r="S282" s="35"/>
      <c r="T282" s="35"/>
      <c r="U282" s="35"/>
      <c r="V282" s="36"/>
      <c r="W282" s="40"/>
      <c r="X282" s="32"/>
      <c r="Y282" s="32"/>
      <c r="Z282" s="32"/>
      <c r="AA282" s="54"/>
      <c r="AC282" s="52"/>
      <c r="AD282" s="52"/>
      <c r="BF282" s="64" t="s">
        <v>0</v>
      </c>
    </row>
    <row r="283" spans="1:58">
      <c r="A283" t="str">
        <f t="shared" si="48"/>
        <v>|テキスト|&gt;|&gt;|&gt;|&gt;|このサポートがボード上にある間、あなたのプレインズウォーカーかあなたのクリーチャーがダメージを受ける場合、代わりに、このサポートは1シールド失う。|</v>
      </c>
      <c r="B283" t="s">
        <v>0</v>
      </c>
      <c r="C283" t="s">
        <v>81</v>
      </c>
      <c r="D283" s="27" t="s">
        <v>104</v>
      </c>
      <c r="E283" t="s">
        <v>81</v>
      </c>
      <c r="F283" s="27" t="s">
        <v>113</v>
      </c>
      <c r="G283" t="s">
        <v>81</v>
      </c>
      <c r="H283" s="27" t="s">
        <v>113</v>
      </c>
      <c r="I283" t="s">
        <v>81</v>
      </c>
      <c r="J283" s="27" t="s">
        <v>113</v>
      </c>
      <c r="K283" t="s">
        <v>81</v>
      </c>
      <c r="L283" s="27" t="s">
        <v>113</v>
      </c>
      <c r="M283" t="s">
        <v>81</v>
      </c>
      <c r="N283" t="str">
        <f>IF(R282=0,"",R282)</f>
        <v>このサポートがボード上にある間、あなたのプレインズウォーカーかあなたのクリーチャーがダメージを受ける場合、代わりに、このサポートは1シールド失う。</v>
      </c>
      <c r="O283" t="s">
        <v>81</v>
      </c>
      <c r="Q283" s="38" t="s">
        <v>27</v>
      </c>
      <c r="R283" s="34" t="str">
        <f>INDEX(BE:BE,W278+1)</f>
        <v>While this support is on the board, if your planeswalker or any of your creatures would take damage, this support loses 1 shield instead.</v>
      </c>
      <c r="S283" s="35" t="s">
        <v>400</v>
      </c>
      <c r="T283" s="34" t="str">
        <f>IF(X283="","",X283&amp;IF(Y283="",""," "&amp;Y283)&amp;IF(Z283="",""," "&amp;Z283)&amp;IF(AA283="",""," "&amp;AA283))</f>
        <v/>
      </c>
      <c r="U283" s="35"/>
      <c r="V283" s="36"/>
      <c r="W283" s="40" t="s">
        <v>114</v>
      </c>
      <c r="X283" s="33" t="str">
        <f t="shared" ref="X283:AA283" si="52">IF(ISERROR(IF(LEN(X282)&gt;1,X282,VLOOKUP(X281,$AC:$AD,2,FALSE))),"",IF(LEN(X282)&gt;1,X282,VLOOKUP(X281,$AC:$AD,2,FALSE)))</f>
        <v/>
      </c>
      <c r="Y283" s="33" t="str">
        <f t="shared" si="52"/>
        <v/>
      </c>
      <c r="Z283" s="33" t="str">
        <f t="shared" si="52"/>
        <v/>
      </c>
      <c r="AA283" s="33" t="str">
        <f t="shared" si="52"/>
        <v> </v>
      </c>
      <c r="AC283" s="52"/>
      <c r="AD283" s="52"/>
      <c r="BF283" s="64" t="s">
        <v>0</v>
      </c>
    </row>
    <row r="284" spans="1:58">
      <c r="A284" t="str">
        <f t="shared" si="48"/>
        <v>|英テキスト|&gt;|&gt;|&gt;|&gt;|While this support is on the board, if your planeswalker or any of your creatures would take damage, this support loses 1 shield instead.|</v>
      </c>
      <c r="B284" t="s">
        <v>0</v>
      </c>
      <c r="C284" t="s">
        <v>81</v>
      </c>
      <c r="D284" s="27" t="s">
        <v>125</v>
      </c>
      <c r="E284" t="s">
        <v>81</v>
      </c>
      <c r="F284" s="27" t="s">
        <v>113</v>
      </c>
      <c r="G284" t="s">
        <v>81</v>
      </c>
      <c r="H284" s="27" t="s">
        <v>113</v>
      </c>
      <c r="I284" t="s">
        <v>81</v>
      </c>
      <c r="J284" s="27" t="s">
        <v>113</v>
      </c>
      <c r="K284" t="s">
        <v>81</v>
      </c>
      <c r="L284" s="27" t="s">
        <v>113</v>
      </c>
      <c r="M284" t="s">
        <v>81</v>
      </c>
      <c r="N284" t="str">
        <f>IF(T283="","",T283&amp;"&amp;br;")&amp;IF(R283=0,"",R283)</f>
        <v>While this support is on the board, if your planeswalker or any of your creatures would take damage, this support loses 1 shield instead.</v>
      </c>
      <c r="O284" t="s">
        <v>81</v>
      </c>
      <c r="Q284" s="33" t="s">
        <v>18</v>
      </c>
      <c r="R284" s="34">
        <f>IF(INDEX(AX:AX,W278+1)="",0,INDEX(AX:AX,W278+1)&amp;"/"&amp;INDEX(AY:AY,W278+1))</f>
        <v>0</v>
      </c>
      <c r="S284" s="35"/>
      <c r="T284" s="35"/>
      <c r="U284" s="35"/>
      <c r="V284" s="36"/>
      <c r="W284" s="40"/>
      <c r="X284" s="33"/>
      <c r="Y284" s="52"/>
      <c r="Z284" s="52"/>
      <c r="AA284" s="53"/>
      <c r="AC284" s="52"/>
      <c r="AD284" s="52"/>
      <c r="BF284" s="64" t="s">
        <v>0</v>
      </c>
    </row>
    <row r="285" spans="1:58">
      <c r="A285" t="str">
        <f t="shared" si="48"/>
        <v>|PT|&gt;||シールド数|&gt;|2|</v>
      </c>
      <c r="B285" t="s">
        <v>0</v>
      </c>
      <c r="C285" t="s">
        <v>81</v>
      </c>
      <c r="D285" t="s">
        <v>18</v>
      </c>
      <c r="E285" t="s">
        <v>81</v>
      </c>
      <c r="F285" t="s">
        <v>113</v>
      </c>
      <c r="G285" t="s">
        <v>81</v>
      </c>
      <c r="H285" t="str">
        <f>IF(R284=0,"",R284)</f>
        <v/>
      </c>
      <c r="I285" t="s">
        <v>81</v>
      </c>
      <c r="J285" t="s">
        <v>136</v>
      </c>
      <c r="K285" t="s">
        <v>81</v>
      </c>
      <c r="L285" t="s">
        <v>113</v>
      </c>
      <c r="M285" t="s">
        <v>81</v>
      </c>
      <c r="N285">
        <f>IF(R285=0,"",R285)</f>
        <v>2</v>
      </c>
      <c r="O285" t="s">
        <v>81</v>
      </c>
      <c r="Q285" s="41" t="s">
        <v>19</v>
      </c>
      <c r="R285" s="34">
        <f>INDEX(AW:AW,W278+1)</f>
        <v>2</v>
      </c>
      <c r="S285" s="42"/>
      <c r="T285" s="42"/>
      <c r="U285" s="42"/>
      <c r="V285" s="43"/>
      <c r="W285" s="44"/>
      <c r="X285" s="45"/>
      <c r="Y285" s="55"/>
      <c r="Z285" s="55"/>
      <c r="AA285" s="56"/>
      <c r="BF285" s="64" t="s">
        <v>0</v>
      </c>
    </row>
    <row r="286" spans="1:58">
      <c r="A286" t="str">
        <f t="shared" si="48"/>
        <v>&amp;br;&amp;br;</v>
      </c>
      <c r="B286" t="s">
        <v>0</v>
      </c>
      <c r="C286" t="s">
        <v>145</v>
      </c>
      <c r="R286"/>
      <c r="S286"/>
      <c r="T286"/>
      <c r="U286"/>
      <c r="V286"/>
      <c r="BF286" s="64" t="s">
        <v>0</v>
      </c>
    </row>
    <row r="287" spans="1:58">
      <c r="A287" t="str">
        <f t="shared" si="48"/>
        <v>#back(text=戻る,left)</v>
      </c>
      <c r="B287" t="s">
        <v>0</v>
      </c>
      <c r="C287" t="s">
        <v>153</v>
      </c>
      <c r="R287"/>
      <c r="S287"/>
      <c r="T287"/>
      <c r="U287"/>
      <c r="V287"/>
      <c r="BF287" s="64" t="s">
        <v>0</v>
      </c>
    </row>
    <row r="288" spans="1:58">
      <c r="A288" t="str">
        <f t="shared" si="48"/>
        <v>&amp;br;</v>
      </c>
      <c r="B288" t="s">
        <v>0</v>
      </c>
      <c r="C288" t="s">
        <v>164</v>
      </c>
      <c r="R288"/>
      <c r="S288"/>
      <c r="T288"/>
      <c r="U288"/>
      <c r="V288"/>
      <c r="BF288" s="64" t="s">
        <v>0</v>
      </c>
    </row>
    <row r="289" spans="1:58">
      <c r="A289" t="str">
        <f t="shared" si="48"/>
        <v>#comment(above,nsize=[15],size=[30],num=[10])</v>
      </c>
      <c r="B289" t="s">
        <v>0</v>
      </c>
      <c r="C289" t="s">
        <v>173</v>
      </c>
      <c r="R289"/>
      <c r="S289"/>
      <c r="T289"/>
      <c r="U289"/>
      <c r="V289"/>
      <c r="BF289" s="64" t="s">
        <v>0</v>
      </c>
    </row>
    <row r="290" spans="1:58">
      <c r="A290" t="str">
        <f t="shared" si="48"/>
        <v>&amp;br;&amp;br;</v>
      </c>
      <c r="B290" t="s">
        <v>0</v>
      </c>
      <c r="C290" t="s">
        <v>145</v>
      </c>
      <c r="R290"/>
      <c r="S290"/>
      <c r="T290"/>
      <c r="U290"/>
      <c r="V290"/>
      <c r="AC290" s="52"/>
      <c r="AD290" s="52"/>
      <c r="BF290" s="64" t="s">
        <v>0</v>
      </c>
    </row>
    <row r="291" spans="1:58">
      <c r="A291" t="str">
        <f t="shared" si="48"/>
        <v/>
      </c>
      <c r="B291" t="s">
        <v>0</v>
      </c>
      <c r="Q291" s="29"/>
      <c r="R291" s="30"/>
      <c r="S291" s="30"/>
      <c r="T291" s="30"/>
      <c r="U291" s="30"/>
      <c r="V291" s="31"/>
      <c r="W291" s="32">
        <v>23</v>
      </c>
      <c r="X291" s="29"/>
      <c r="Y291" s="50"/>
      <c r="Z291" s="50"/>
      <c r="AA291" s="51"/>
      <c r="AC291" s="52"/>
      <c r="AD291" s="52"/>
      <c r="BF291" s="64" t="s">
        <v>0</v>
      </c>
    </row>
    <row r="292" spans="1:58">
      <c r="A292" t="str">
        <f t="shared" si="48"/>
        <v>*結束の試練/Trial of Solidarity</v>
      </c>
      <c r="B292" t="s">
        <v>0</v>
      </c>
      <c r="C292" t="str">
        <f>"*"&amp;R292&amp;"/"&amp;T292</f>
        <v>*結束の試練/Trial of Solidarity</v>
      </c>
      <c r="Q292" s="33" t="s">
        <v>9</v>
      </c>
      <c r="R292" s="34" t="str">
        <f>INDEX(AJ:AJ,W291+1)</f>
        <v>結束の試練</v>
      </c>
      <c r="S292" s="35" t="s">
        <v>10</v>
      </c>
      <c r="T292" s="34" t="str">
        <f>INDEX(AK:AK,W291+1)</f>
        <v>Trial of Solidarity</v>
      </c>
      <c r="U292" s="35"/>
      <c r="V292" s="36"/>
      <c r="W292" s="37"/>
      <c r="X292" s="33"/>
      <c r="Y292" s="52"/>
      <c r="Z292" s="52"/>
      <c r="AA292" s="53"/>
      <c r="AC292" s="52"/>
      <c r="AD292" s="52"/>
      <c r="BF292" s="64" t="s">
        <v>0</v>
      </c>
    </row>
    <row r="293" spans="1:58">
      <c r="A293" t="str">
        <f t="shared" si="48"/>
        <v>|LEFT:80|LEFT:100|LEFT:100|LEFT:100|LEFT:100|LEFT:100|c</v>
      </c>
      <c r="B293" t="s">
        <v>0</v>
      </c>
      <c r="C293" t="s">
        <v>81</v>
      </c>
      <c r="D293" s="26" t="str">
        <f>$Q$1</f>
        <v>LEFT:80</v>
      </c>
      <c r="E293" s="26" t="s">
        <v>81</v>
      </c>
      <c r="F293" s="26" t="str">
        <f t="shared" ref="F293:J293" si="53">$R$1</f>
        <v>LEFT:100</v>
      </c>
      <c r="G293" s="26" t="s">
        <v>81</v>
      </c>
      <c r="H293" s="26" t="str">
        <f t="shared" si="53"/>
        <v>LEFT:100</v>
      </c>
      <c r="I293" s="26" t="s">
        <v>81</v>
      </c>
      <c r="J293" s="26" t="str">
        <f t="shared" si="53"/>
        <v>LEFT:100</v>
      </c>
      <c r="K293" s="26" t="s">
        <v>81</v>
      </c>
      <c r="L293" s="26" t="str">
        <f>$R$1</f>
        <v>LEFT:100</v>
      </c>
      <c r="M293" s="26" t="s">
        <v>81</v>
      </c>
      <c r="N293" s="26" t="str">
        <f>$R$1</f>
        <v>LEFT:100</v>
      </c>
      <c r="O293" t="s">
        <v>81</v>
      </c>
      <c r="P293" t="s">
        <v>82</v>
      </c>
      <c r="Q293" s="38" t="s">
        <v>6</v>
      </c>
      <c r="R293" s="34" t="str">
        <f>INDEX(AF:AF,W291+1)</f>
        <v>白</v>
      </c>
      <c r="S293" s="39" t="s">
        <v>7</v>
      </c>
      <c r="T293" s="34" t="str">
        <f>INDEX(AG:AG,W291+1)</f>
        <v>レア</v>
      </c>
      <c r="U293" s="39" t="s">
        <v>8</v>
      </c>
      <c r="V293" s="34">
        <f>INDEX(AI:AI,W291+1)</f>
        <v>16</v>
      </c>
      <c r="W293" s="40"/>
      <c r="X293" s="34" t="str">
        <f>INDEX(AQ:AQ,W291+1)</f>
        <v>このサポートがボードに出たとき、あなたがコントロールする各クリーチャーは+3/+2の修整を受ける。</v>
      </c>
      <c r="Y293" s="52"/>
      <c r="Z293" s="52"/>
      <c r="AA293" s="53"/>
      <c r="AC293" s="35"/>
      <c r="AD293" s="35"/>
      <c r="BF293" s="64" t="s">
        <v>0</v>
      </c>
    </row>
    <row r="294" spans="1:58">
      <c r="A294" t="str">
        <f t="shared" si="48"/>
        <v>|色|白|レアリティ|レア|マナコスト|16|</v>
      </c>
      <c r="B294" t="s">
        <v>0</v>
      </c>
      <c r="C294" t="s">
        <v>81</v>
      </c>
      <c r="D294" s="27" t="s">
        <v>6</v>
      </c>
      <c r="E294" t="s">
        <v>81</v>
      </c>
      <c r="F294" t="str">
        <f>IF(R293=0,"",R293)</f>
        <v>白</v>
      </c>
      <c r="G294" t="s">
        <v>81</v>
      </c>
      <c r="H294" s="27" t="s">
        <v>93</v>
      </c>
      <c r="I294" t="s">
        <v>81</v>
      </c>
      <c r="J294" t="str">
        <f>IF(T293=0,"",T293)</f>
        <v>レア</v>
      </c>
      <c r="K294" t="s">
        <v>81</v>
      </c>
      <c r="L294" s="27" t="s">
        <v>94</v>
      </c>
      <c r="M294" t="s">
        <v>81</v>
      </c>
      <c r="N294">
        <f>IF(V293=0,"",V293)</f>
        <v>16</v>
      </c>
      <c r="O294" t="s">
        <v>81</v>
      </c>
      <c r="Q294" s="33" t="s">
        <v>11</v>
      </c>
      <c r="R294" s="34" t="str">
        <f>INDEX(AL:AL,W291+1)</f>
        <v>サポート</v>
      </c>
      <c r="S294" s="39" t="s">
        <v>95</v>
      </c>
      <c r="T294" s="34">
        <f>INDEX(AN:AN,W291+1)</f>
        <v>0</v>
      </c>
      <c r="U294" s="34">
        <f>INDEX(AO:AO,W291+1)</f>
        <v>0</v>
      </c>
      <c r="V294" s="34">
        <f>INDEX(AP:AP,W291+1)</f>
        <v>0</v>
      </c>
      <c r="W294" s="40"/>
      <c r="X294" s="34" t="str">
        <f>INDEX(AZ:AZ,W291+1)</f>
        <v>この</v>
      </c>
      <c r="Y294" s="34" t="str">
        <f>INDEX(BA:BA,W291+1)</f>
        <v/>
      </c>
      <c r="Z294" s="34" t="str">
        <f>INDEX(BB:BB,W291+1)</f>
        <v/>
      </c>
      <c r="AA294" s="34">
        <f>INDEX(BC:BC,W291+1)</f>
        <v>0</v>
      </c>
      <c r="AC294" s="52"/>
      <c r="AD294" s="52"/>
      <c r="BF294" s="64" t="s">
        <v>0</v>
      </c>
    </row>
    <row r="295" spans="1:58">
      <c r="A295" t="str">
        <f t="shared" si="48"/>
        <v>|種別|サポート|サブタイプ||||</v>
      </c>
      <c r="B295" t="s">
        <v>0</v>
      </c>
      <c r="C295" t="s">
        <v>81</v>
      </c>
      <c r="D295" s="27" t="s">
        <v>11</v>
      </c>
      <c r="E295" t="s">
        <v>81</v>
      </c>
      <c r="F295" t="str">
        <f>IF(R294=0,"",R294)</f>
        <v>サポート</v>
      </c>
      <c r="G295" t="s">
        <v>81</v>
      </c>
      <c r="H295" s="27" t="s">
        <v>103</v>
      </c>
      <c r="I295" t="s">
        <v>81</v>
      </c>
      <c r="J295" t="str">
        <f>IF(T294=0,"",T294)</f>
        <v/>
      </c>
      <c r="K295" t="s">
        <v>81</v>
      </c>
      <c r="L295" t="str">
        <f>IF(U294=0,"",U294)</f>
        <v/>
      </c>
      <c r="M295" t="s">
        <v>81</v>
      </c>
      <c r="N295" t="str">
        <f>IF(V294=0,"",V294)</f>
        <v/>
      </c>
      <c r="O295" t="s">
        <v>81</v>
      </c>
      <c r="Q295" s="33" t="s">
        <v>104</v>
      </c>
      <c r="R295" s="34" t="str">
        <f>INDEX(BD:BD,W291+1)</f>
        <v>このサポートがボードに出たとき、あなたがコントロールする各クリーチャーは+3/+2の修整を受ける。&amp;br;あなたがコントロールするカルトーシュ・サポートがボードに出たとき、このサポートをあなたの手札に戻す。&amp;br;このサポートは強化されない。</v>
      </c>
      <c r="S295" s="35"/>
      <c r="T295" s="35"/>
      <c r="U295" s="35"/>
      <c r="V295" s="36"/>
      <c r="W295" s="40"/>
      <c r="X295" s="32"/>
      <c r="Y295" s="32"/>
      <c r="Z295" s="32"/>
      <c r="AA295" s="54"/>
      <c r="AC295" s="52"/>
      <c r="AD295" s="52"/>
      <c r="BF295" s="64" t="s">
        <v>0</v>
      </c>
    </row>
    <row r="296" spans="1:58">
      <c r="A296" t="str">
        <f t="shared" si="48"/>
        <v>|テキスト|&gt;|&gt;|&gt;|&gt;|このサポートがボードに出たとき、あなたがコントロールする各クリーチャーは+3/+2の修整を受ける。&amp;br;あなたがコントロールするカルトーシュ・サポートがボードに出たとき、このサポートをあなたの手札に戻す。&amp;br;このサポートは強化されない。|</v>
      </c>
      <c r="B296" t="s">
        <v>0</v>
      </c>
      <c r="C296" t="s">
        <v>81</v>
      </c>
      <c r="D296" s="27" t="s">
        <v>104</v>
      </c>
      <c r="E296" t="s">
        <v>81</v>
      </c>
      <c r="F296" s="27" t="s">
        <v>113</v>
      </c>
      <c r="G296" t="s">
        <v>81</v>
      </c>
      <c r="H296" s="27" t="s">
        <v>113</v>
      </c>
      <c r="I296" t="s">
        <v>81</v>
      </c>
      <c r="J296" s="27" t="s">
        <v>113</v>
      </c>
      <c r="K296" t="s">
        <v>81</v>
      </c>
      <c r="L296" s="27" t="s">
        <v>113</v>
      </c>
      <c r="M296" t="s">
        <v>81</v>
      </c>
      <c r="N296" t="str">
        <f>IF(R295=0,"",R295)</f>
        <v>このサポートがボードに出たとき、あなたがコントロールする各クリーチャーは+3/+2の修整を受ける。&amp;br;あなたがコントロールするカルトーシュ・サポートがボードに出たとき、このサポートをあなたの手札に戻す。&amp;br;このサポートは強化されない。</v>
      </c>
      <c r="O296" t="s">
        <v>81</v>
      </c>
      <c r="Q296" s="38" t="s">
        <v>27</v>
      </c>
      <c r="R296" s="34" t="str">
        <f>INDEX(BE:BE,W291+1)</f>
        <v>When this support enters the board, each creature you control gets +3/+2.&amp;br;When a Cartouche support enters the board, this support is Returned to your hand.&amp;br;This support does not reinforce.</v>
      </c>
      <c r="S296" s="35" t="s">
        <v>400</v>
      </c>
      <c r="T296" s="34" t="str">
        <f>IF(X296="","",X296&amp;IF(Y296="",""," "&amp;Y296)&amp;IF(Z296="",""," "&amp;Z296)&amp;IF(AA296="",""," "&amp;AA296))</f>
        <v/>
      </c>
      <c r="U296" s="35"/>
      <c r="V296" s="36"/>
      <c r="W296" s="40" t="s">
        <v>114</v>
      </c>
      <c r="X296" s="33" t="str">
        <f t="shared" ref="X296:AA296" si="54">IF(ISERROR(IF(LEN(X295)&gt;1,X295,VLOOKUP(X294,$AC:$AD,2,FALSE))),"",IF(LEN(X295)&gt;1,X295,VLOOKUP(X294,$AC:$AD,2,FALSE)))</f>
        <v/>
      </c>
      <c r="Y296" s="33" t="str">
        <f t="shared" si="54"/>
        <v/>
      </c>
      <c r="Z296" s="33" t="str">
        <f t="shared" si="54"/>
        <v/>
      </c>
      <c r="AA296" s="33" t="str">
        <f t="shared" si="54"/>
        <v> </v>
      </c>
      <c r="AC296" s="52"/>
      <c r="AD296" s="52"/>
      <c r="BF296" s="64" t="s">
        <v>0</v>
      </c>
    </row>
    <row r="297" spans="1:58">
      <c r="A297" t="str">
        <f t="shared" si="48"/>
        <v>|英テキスト|&gt;|&gt;|&gt;|&gt;|When this support enters the board, each creature you control gets +3/+2.&amp;br;When a Cartouche support enters the board, this support is Returned to your hand.&amp;br;This support does not reinforce.|</v>
      </c>
      <c r="B297" t="s">
        <v>0</v>
      </c>
      <c r="C297" t="s">
        <v>81</v>
      </c>
      <c r="D297" s="27" t="s">
        <v>125</v>
      </c>
      <c r="E297" t="s">
        <v>81</v>
      </c>
      <c r="F297" s="27" t="s">
        <v>113</v>
      </c>
      <c r="G297" t="s">
        <v>81</v>
      </c>
      <c r="H297" s="27" t="s">
        <v>113</v>
      </c>
      <c r="I297" t="s">
        <v>81</v>
      </c>
      <c r="J297" s="27" t="s">
        <v>113</v>
      </c>
      <c r="K297" t="s">
        <v>81</v>
      </c>
      <c r="L297" s="27" t="s">
        <v>113</v>
      </c>
      <c r="M297" t="s">
        <v>81</v>
      </c>
      <c r="N297" t="str">
        <f>IF(T296="","",T296&amp;"&amp;br;")&amp;IF(R296=0,"",R296)</f>
        <v>When this support enters the board, each creature you control gets +3/+2.&amp;br;When a Cartouche support enters the board, this support is Returned to your hand.&amp;br;This support does not reinforce.</v>
      </c>
      <c r="O297" t="s">
        <v>81</v>
      </c>
      <c r="Q297" s="33" t="s">
        <v>18</v>
      </c>
      <c r="R297" s="34">
        <f>IF(INDEX(AX:AX,W291+1)="",0,INDEX(AX:AX,W291+1)&amp;"/"&amp;INDEX(AY:AY,W291+1))</f>
        <v>0</v>
      </c>
      <c r="S297" s="35"/>
      <c r="T297" s="35"/>
      <c r="U297" s="35"/>
      <c r="V297" s="36"/>
      <c r="W297" s="40"/>
      <c r="X297" s="33"/>
      <c r="Y297" s="52"/>
      <c r="Z297" s="52"/>
      <c r="AA297" s="53"/>
      <c r="AC297" s="52"/>
      <c r="AD297" s="52"/>
      <c r="BF297" s="64" t="s">
        <v>0</v>
      </c>
    </row>
    <row r="298" spans="1:58">
      <c r="A298" t="str">
        <f t="shared" si="48"/>
        <v>|PT|&gt;||シールド数|&gt;|3|</v>
      </c>
      <c r="B298" t="s">
        <v>0</v>
      </c>
      <c r="C298" t="s">
        <v>81</v>
      </c>
      <c r="D298" t="s">
        <v>18</v>
      </c>
      <c r="E298" t="s">
        <v>81</v>
      </c>
      <c r="F298" t="s">
        <v>113</v>
      </c>
      <c r="G298" t="s">
        <v>81</v>
      </c>
      <c r="H298" t="str">
        <f>IF(R297=0,"",R297)</f>
        <v/>
      </c>
      <c r="I298" t="s">
        <v>81</v>
      </c>
      <c r="J298" t="s">
        <v>136</v>
      </c>
      <c r="K298" t="s">
        <v>81</v>
      </c>
      <c r="L298" t="s">
        <v>113</v>
      </c>
      <c r="M298" t="s">
        <v>81</v>
      </c>
      <c r="N298">
        <f>IF(R298=0,"",R298)</f>
        <v>3</v>
      </c>
      <c r="O298" t="s">
        <v>81</v>
      </c>
      <c r="Q298" s="41" t="s">
        <v>19</v>
      </c>
      <c r="R298" s="34">
        <f>INDEX(AW:AW,W291+1)</f>
        <v>3</v>
      </c>
      <c r="S298" s="42"/>
      <c r="T298" s="42"/>
      <c r="U298" s="42"/>
      <c r="V298" s="43"/>
      <c r="W298" s="44"/>
      <c r="X298" s="45"/>
      <c r="Y298" s="55"/>
      <c r="Z298" s="55"/>
      <c r="AA298" s="56"/>
      <c r="BF298" s="64" t="s">
        <v>0</v>
      </c>
    </row>
    <row r="299" spans="1:58">
      <c r="A299" t="str">
        <f t="shared" si="48"/>
        <v>&amp;br;&amp;br;</v>
      </c>
      <c r="B299" t="s">
        <v>0</v>
      </c>
      <c r="C299" t="s">
        <v>145</v>
      </c>
      <c r="R299"/>
      <c r="S299"/>
      <c r="T299"/>
      <c r="U299"/>
      <c r="V299"/>
      <c r="BF299" s="64" t="s">
        <v>0</v>
      </c>
    </row>
    <row r="300" spans="1:58">
      <c r="A300" t="str">
        <f t="shared" si="48"/>
        <v>#back(text=戻る,left)</v>
      </c>
      <c r="B300" t="s">
        <v>0</v>
      </c>
      <c r="C300" t="s">
        <v>153</v>
      </c>
      <c r="R300"/>
      <c r="S300"/>
      <c r="T300"/>
      <c r="U300"/>
      <c r="V300"/>
      <c r="BF300" s="64" t="s">
        <v>0</v>
      </c>
    </row>
    <row r="301" spans="1:58">
      <c r="A301" t="str">
        <f t="shared" si="48"/>
        <v>&amp;br;</v>
      </c>
      <c r="B301" t="s">
        <v>0</v>
      </c>
      <c r="C301" t="s">
        <v>164</v>
      </c>
      <c r="R301"/>
      <c r="S301"/>
      <c r="T301"/>
      <c r="U301"/>
      <c r="V301"/>
      <c r="BF301" s="64" t="s">
        <v>0</v>
      </c>
    </row>
    <row r="302" spans="1:58">
      <c r="A302" t="str">
        <f t="shared" si="48"/>
        <v>#comment(above,nsize=[15],size=[30],num=[10])</v>
      </c>
      <c r="B302" t="s">
        <v>0</v>
      </c>
      <c r="C302" t="s">
        <v>173</v>
      </c>
      <c r="R302"/>
      <c r="S302"/>
      <c r="T302"/>
      <c r="U302"/>
      <c r="V302"/>
      <c r="BF302" s="64" t="s">
        <v>0</v>
      </c>
    </row>
    <row r="303" spans="1:58">
      <c r="A303" t="str">
        <f t="shared" si="48"/>
        <v>&amp;br;&amp;br;</v>
      </c>
      <c r="B303" t="s">
        <v>0</v>
      </c>
      <c r="C303" t="s">
        <v>145</v>
      </c>
      <c r="R303"/>
      <c r="S303"/>
      <c r="T303"/>
      <c r="U303"/>
      <c r="V303"/>
      <c r="AC303" s="52"/>
      <c r="AD303" s="52"/>
      <c r="BF303" s="64" t="s">
        <v>0</v>
      </c>
    </row>
    <row r="304" spans="1:58">
      <c r="A304" t="str">
        <f t="shared" si="48"/>
        <v/>
      </c>
      <c r="B304" t="s">
        <v>0</v>
      </c>
      <c r="Q304" s="29"/>
      <c r="R304" s="30"/>
      <c r="S304" s="30"/>
      <c r="T304" s="30"/>
      <c r="U304" s="30"/>
      <c r="V304" s="31"/>
      <c r="W304" s="32">
        <v>24</v>
      </c>
      <c r="X304" s="29"/>
      <c r="Y304" s="50"/>
      <c r="Z304" s="50"/>
      <c r="AA304" s="51"/>
      <c r="AC304" s="52"/>
      <c r="AD304" s="52"/>
      <c r="BF304" s="64" t="s">
        <v>0</v>
      </c>
    </row>
    <row r="305" spans="1:58">
      <c r="A305" t="str">
        <f t="shared" si="48"/>
        <v>*賞罰の天使/Angel of Sanctions</v>
      </c>
      <c r="B305" t="s">
        <v>0</v>
      </c>
      <c r="C305" t="str">
        <f>"*"&amp;R305&amp;"/"&amp;T305</f>
        <v>*賞罰の天使/Angel of Sanctions</v>
      </c>
      <c r="Q305" s="33" t="s">
        <v>9</v>
      </c>
      <c r="R305" s="34" t="str">
        <f>INDEX(AJ:AJ,W304+1)</f>
        <v>賞罰の天使</v>
      </c>
      <c r="S305" s="35" t="s">
        <v>10</v>
      </c>
      <c r="T305" s="34" t="str">
        <f>INDEX(AK:AK,W304+1)</f>
        <v>Angel of Sanctions</v>
      </c>
      <c r="U305" s="35"/>
      <c r="V305" s="36"/>
      <c r="W305" s="37"/>
      <c r="X305" s="33"/>
      <c r="Y305" s="52"/>
      <c r="Z305" s="52"/>
      <c r="AA305" s="53"/>
      <c r="AC305" s="52"/>
      <c r="AD305" s="52"/>
      <c r="BF305" s="64" t="s">
        <v>0</v>
      </c>
    </row>
    <row r="306" spans="1:58">
      <c r="A306" t="str">
        <f t="shared" si="48"/>
        <v>|LEFT:80|LEFT:100|LEFT:100|LEFT:100|LEFT:100|LEFT:100|c</v>
      </c>
      <c r="B306" t="s">
        <v>0</v>
      </c>
      <c r="C306" t="s">
        <v>81</v>
      </c>
      <c r="D306" s="26" t="str">
        <f>$Q$1</f>
        <v>LEFT:80</v>
      </c>
      <c r="E306" s="26" t="s">
        <v>81</v>
      </c>
      <c r="F306" s="26" t="str">
        <f t="shared" ref="F306:J306" si="55">$R$1</f>
        <v>LEFT:100</v>
      </c>
      <c r="G306" s="26" t="s">
        <v>81</v>
      </c>
      <c r="H306" s="26" t="str">
        <f t="shared" si="55"/>
        <v>LEFT:100</v>
      </c>
      <c r="I306" s="26" t="s">
        <v>81</v>
      </c>
      <c r="J306" s="26" t="str">
        <f t="shared" si="55"/>
        <v>LEFT:100</v>
      </c>
      <c r="K306" s="26" t="s">
        <v>81</v>
      </c>
      <c r="L306" s="26" t="str">
        <f>$R$1</f>
        <v>LEFT:100</v>
      </c>
      <c r="M306" s="26" t="s">
        <v>81</v>
      </c>
      <c r="N306" s="26" t="str">
        <f>$R$1</f>
        <v>LEFT:100</v>
      </c>
      <c r="O306" t="s">
        <v>81</v>
      </c>
      <c r="P306" t="s">
        <v>82</v>
      </c>
      <c r="Q306" s="38" t="s">
        <v>6</v>
      </c>
      <c r="R306" s="34" t="str">
        <f>INDEX(AF:AF,W304+1)</f>
        <v>白</v>
      </c>
      <c r="S306" s="39" t="s">
        <v>7</v>
      </c>
      <c r="T306" s="34" t="str">
        <f>INDEX(AG:AG,W304+1)</f>
        <v>神話レア</v>
      </c>
      <c r="U306" s="39" t="s">
        <v>8</v>
      </c>
      <c r="V306" s="34">
        <f>INDEX(AI:AI,W304+1)</f>
        <v>16</v>
      </c>
      <c r="W306" s="40"/>
      <c r="X306" s="34" t="str">
        <f>INDEX(AQ:AQ,W304+1)</f>
        <v>飛行</v>
      </c>
      <c r="Y306" s="52"/>
      <c r="Z306" s="52"/>
      <c r="AA306" s="53"/>
      <c r="AC306" s="35"/>
      <c r="AD306" s="35"/>
      <c r="BF306" s="64" t="s">
        <v>0</v>
      </c>
    </row>
    <row r="307" spans="1:58">
      <c r="A307" t="str">
        <f t="shared" si="48"/>
        <v>|色|白|レアリティ|神話レア|マナコスト|16|</v>
      </c>
      <c r="B307" t="s">
        <v>0</v>
      </c>
      <c r="C307" t="s">
        <v>81</v>
      </c>
      <c r="D307" s="27" t="s">
        <v>6</v>
      </c>
      <c r="E307" t="s">
        <v>81</v>
      </c>
      <c r="F307" t="str">
        <f>IF(R306=0,"",R306)</f>
        <v>白</v>
      </c>
      <c r="G307" t="s">
        <v>81</v>
      </c>
      <c r="H307" s="27" t="s">
        <v>93</v>
      </c>
      <c r="I307" t="s">
        <v>81</v>
      </c>
      <c r="J307" t="str">
        <f>IF(T306=0,"",T306)</f>
        <v>神話レア</v>
      </c>
      <c r="K307" t="s">
        <v>81</v>
      </c>
      <c r="L307" s="27" t="s">
        <v>94</v>
      </c>
      <c r="M307" t="s">
        <v>81</v>
      </c>
      <c r="N307">
        <f>IF(V306=0,"",V306)</f>
        <v>16</v>
      </c>
      <c r="O307" t="s">
        <v>81</v>
      </c>
      <c r="Q307" s="33" t="s">
        <v>11</v>
      </c>
      <c r="R307" s="34" t="str">
        <f>INDEX(AL:AL,W304+1)</f>
        <v>クリーチャー</v>
      </c>
      <c r="S307" s="39" t="s">
        <v>95</v>
      </c>
      <c r="T307" s="34" t="str">
        <f>INDEX(AN:AN,W304+1)</f>
        <v>天使</v>
      </c>
      <c r="U307" s="34">
        <f>INDEX(AO:AO,W304+1)</f>
        <v>0</v>
      </c>
      <c r="V307" s="34">
        <f>INDEX(AP:AP,W304+1)</f>
        <v>0</v>
      </c>
      <c r="W307" s="40"/>
      <c r="X307" s="34" t="str">
        <f>INDEX(AZ:AZ,W304+1)</f>
        <v>飛行</v>
      </c>
      <c r="Y307" s="34" t="str">
        <f>INDEX(BA:BA,W304+1)</f>
        <v/>
      </c>
      <c r="Z307" s="34" t="str">
        <f>INDEX(BB:BB,W304+1)</f>
        <v/>
      </c>
      <c r="AA307" s="34">
        <f>INDEX(BC:BC,W304+1)</f>
        <v>0</v>
      </c>
      <c r="AC307" s="52"/>
      <c r="AD307" s="52"/>
      <c r="BF307" s="64" t="s">
        <v>0</v>
      </c>
    </row>
    <row r="308" spans="1:58">
      <c r="A308" t="str">
        <f t="shared" si="48"/>
        <v>|種別|クリーチャー|サブタイプ|天使|||</v>
      </c>
      <c r="B308" t="s">
        <v>0</v>
      </c>
      <c r="C308" t="s">
        <v>81</v>
      </c>
      <c r="D308" s="27" t="s">
        <v>11</v>
      </c>
      <c r="E308" t="s">
        <v>81</v>
      </c>
      <c r="F308" t="str">
        <f>IF(R307=0,"",R307)</f>
        <v>クリーチャー</v>
      </c>
      <c r="G308" t="s">
        <v>81</v>
      </c>
      <c r="H308" s="27" t="s">
        <v>103</v>
      </c>
      <c r="I308" t="s">
        <v>81</v>
      </c>
      <c r="J308" t="str">
        <f>IF(T307=0,"",T307)</f>
        <v>天使</v>
      </c>
      <c r="K308" t="s">
        <v>81</v>
      </c>
      <c r="L308" t="str">
        <f>IF(U307=0,"",U307)</f>
        <v/>
      </c>
      <c r="M308" t="s">
        <v>81</v>
      </c>
      <c r="N308" t="str">
        <f>IF(V307=0,"",V307)</f>
        <v/>
      </c>
      <c r="O308" t="s">
        <v>81</v>
      </c>
      <c r="Q308" s="33" t="s">
        <v>104</v>
      </c>
      <c r="R308" s="34" t="str">
        <f>INDEX(BD:BD,W304+1)</f>
        <v>飛行&amp;br;このクリーチャーが戦場に出たとき、クリーチャー1体を対象とし、それを破壊する。</v>
      </c>
      <c r="S308" s="35"/>
      <c r="T308" s="35"/>
      <c r="U308" s="35"/>
      <c r="V308" s="36"/>
      <c r="W308" s="40"/>
      <c r="X308" s="32"/>
      <c r="Y308" s="32"/>
      <c r="Z308" s="32"/>
      <c r="AA308" s="54"/>
      <c r="AC308" s="52"/>
      <c r="AD308" s="52"/>
      <c r="BF308" s="64" t="s">
        <v>0</v>
      </c>
    </row>
    <row r="309" spans="1:58">
      <c r="A309" t="str">
        <f t="shared" si="48"/>
        <v>|テキスト|&gt;|&gt;|&gt;|&gt;|飛行&amp;br;このクリーチャーが戦場に出たとき、クリーチャー1体を対象とし、それを破壊する。|</v>
      </c>
      <c r="B309" t="s">
        <v>0</v>
      </c>
      <c r="C309" t="s">
        <v>81</v>
      </c>
      <c r="D309" s="27" t="s">
        <v>104</v>
      </c>
      <c r="E309" t="s">
        <v>81</v>
      </c>
      <c r="F309" s="27" t="s">
        <v>113</v>
      </c>
      <c r="G309" t="s">
        <v>81</v>
      </c>
      <c r="H309" s="27" t="s">
        <v>113</v>
      </c>
      <c r="I309" t="s">
        <v>81</v>
      </c>
      <c r="J309" s="27" t="s">
        <v>113</v>
      </c>
      <c r="K309" t="s">
        <v>81</v>
      </c>
      <c r="L309" s="27" t="s">
        <v>113</v>
      </c>
      <c r="M309" t="s">
        <v>81</v>
      </c>
      <c r="N309" t="str">
        <f>IF(R308=0,"",R308)</f>
        <v>飛行&amp;br;このクリーチャーが戦場に出たとき、クリーチャー1体を対象とし、それを破壊する。</v>
      </c>
      <c r="O309" t="s">
        <v>81</v>
      </c>
      <c r="Q309" s="38" t="s">
        <v>27</v>
      </c>
      <c r="R309" s="34" t="str">
        <f>INDEX(BE:BE,W304+1)</f>
        <v>When this creature enters the battlefield, target creature is Destroyed.&amp;br;Embalm 1.</v>
      </c>
      <c r="S309" s="35" t="s">
        <v>400</v>
      </c>
      <c r="T309" s="34" t="str">
        <f>IF(X309="","",X309&amp;IF(Y309="",""," "&amp;Y309)&amp;IF(Z309="",""," "&amp;Z309)&amp;IF(AA309="",""," "&amp;AA309))</f>
        <v>Flying  </v>
      </c>
      <c r="U309" s="35"/>
      <c r="V309" s="36"/>
      <c r="W309" s="40" t="s">
        <v>114</v>
      </c>
      <c r="X309" s="33" t="str">
        <f t="shared" ref="X309:AA309" si="56">IF(ISERROR(IF(LEN(X308)&gt;1,X308,VLOOKUP(X307,$AC:$AD,2,FALSE))),"",IF(LEN(X308)&gt;1,X308,VLOOKUP(X307,$AC:$AD,2,FALSE)))</f>
        <v>Flying</v>
      </c>
      <c r="Y309" s="33" t="str">
        <f t="shared" si="56"/>
        <v/>
      </c>
      <c r="Z309" s="33" t="str">
        <f t="shared" si="56"/>
        <v/>
      </c>
      <c r="AA309" s="33" t="str">
        <f t="shared" si="56"/>
        <v> </v>
      </c>
      <c r="AC309" s="52"/>
      <c r="AD309" s="52"/>
      <c r="BF309" s="64" t="s">
        <v>0</v>
      </c>
    </row>
    <row r="310" spans="1:58">
      <c r="A310" t="str">
        <f t="shared" si="48"/>
        <v>|英テキスト|&gt;|&gt;|&gt;|&gt;|Flying  &amp;br;When this creature enters the battlefield, target creature is Destroyed.&amp;br;Embalm 1.|</v>
      </c>
      <c r="B310" t="s">
        <v>0</v>
      </c>
      <c r="C310" t="s">
        <v>81</v>
      </c>
      <c r="D310" s="27" t="s">
        <v>125</v>
      </c>
      <c r="E310" t="s">
        <v>81</v>
      </c>
      <c r="F310" s="27" t="s">
        <v>113</v>
      </c>
      <c r="G310" t="s">
        <v>81</v>
      </c>
      <c r="H310" s="27" t="s">
        <v>113</v>
      </c>
      <c r="I310" t="s">
        <v>81</v>
      </c>
      <c r="J310" s="27" t="s">
        <v>113</v>
      </c>
      <c r="K310" t="s">
        <v>81</v>
      </c>
      <c r="L310" s="27" t="s">
        <v>113</v>
      </c>
      <c r="M310" t="s">
        <v>81</v>
      </c>
      <c r="N310" t="str">
        <f>IF(T309="","",T309&amp;"&amp;br;")&amp;IF(R309=0,"",R309)</f>
        <v>Flying  &amp;br;When this creature enters the battlefield, target creature is Destroyed.&amp;br;Embalm 1.</v>
      </c>
      <c r="O310" t="s">
        <v>81</v>
      </c>
      <c r="Q310" s="33" t="s">
        <v>18</v>
      </c>
      <c r="R310" s="34" t="str">
        <f>IF(INDEX(AX:AX,W304+1)="",0,INDEX(AX:AX,W304+1)&amp;"/"&amp;INDEX(AY:AY,W304+1))</f>
        <v>7/8</v>
      </c>
      <c r="S310" s="35"/>
      <c r="T310" s="35"/>
      <c r="U310" s="35"/>
      <c r="V310" s="36"/>
      <c r="W310" s="40"/>
      <c r="X310" s="33"/>
      <c r="Y310" s="52"/>
      <c r="Z310" s="52"/>
      <c r="AA310" s="53"/>
      <c r="AC310" s="52"/>
      <c r="AD310" s="52"/>
      <c r="BF310" s="64" t="s">
        <v>0</v>
      </c>
    </row>
    <row r="311" spans="1:58">
      <c r="A311" t="str">
        <f t="shared" si="48"/>
        <v>|PT|&gt;|7/8|シールド数|&gt;||</v>
      </c>
      <c r="B311" t="s">
        <v>0</v>
      </c>
      <c r="C311" t="s">
        <v>81</v>
      </c>
      <c r="D311" t="s">
        <v>18</v>
      </c>
      <c r="E311" t="s">
        <v>81</v>
      </c>
      <c r="F311" t="s">
        <v>113</v>
      </c>
      <c r="G311" t="s">
        <v>81</v>
      </c>
      <c r="H311" t="str">
        <f>IF(R310=0,"",R310)</f>
        <v>7/8</v>
      </c>
      <c r="I311" t="s">
        <v>81</v>
      </c>
      <c r="J311" t="s">
        <v>136</v>
      </c>
      <c r="K311" t="s">
        <v>81</v>
      </c>
      <c r="L311" t="s">
        <v>113</v>
      </c>
      <c r="M311" t="s">
        <v>81</v>
      </c>
      <c r="N311" t="str">
        <f>IF(R311=0,"",R311)</f>
        <v/>
      </c>
      <c r="O311" t="s">
        <v>81</v>
      </c>
      <c r="Q311" s="41" t="s">
        <v>19</v>
      </c>
      <c r="R311" s="34">
        <f>INDEX(AW:AW,W304+1)</f>
        <v>0</v>
      </c>
      <c r="S311" s="42"/>
      <c r="T311" s="42"/>
      <c r="U311" s="42"/>
      <c r="V311" s="43"/>
      <c r="W311" s="44"/>
      <c r="X311" s="45"/>
      <c r="Y311" s="55"/>
      <c r="Z311" s="55"/>
      <c r="AA311" s="56"/>
      <c r="BF311" s="64" t="s">
        <v>0</v>
      </c>
    </row>
    <row r="312" spans="1:58">
      <c r="A312" t="str">
        <f t="shared" si="48"/>
        <v>&amp;br;&amp;br;</v>
      </c>
      <c r="B312" t="s">
        <v>0</v>
      </c>
      <c r="C312" t="s">
        <v>145</v>
      </c>
      <c r="R312"/>
      <c r="S312"/>
      <c r="T312"/>
      <c r="U312"/>
      <c r="V312"/>
      <c r="BF312" s="64" t="s">
        <v>0</v>
      </c>
    </row>
    <row r="313" spans="1:58">
      <c r="A313" t="str">
        <f t="shared" si="48"/>
        <v>#back(text=戻る,left)</v>
      </c>
      <c r="B313" t="s">
        <v>0</v>
      </c>
      <c r="C313" t="s">
        <v>153</v>
      </c>
      <c r="R313"/>
      <c r="S313"/>
      <c r="T313"/>
      <c r="U313"/>
      <c r="V313"/>
      <c r="BF313" s="64" t="s">
        <v>0</v>
      </c>
    </row>
    <row r="314" spans="1:58">
      <c r="A314" t="str">
        <f t="shared" si="48"/>
        <v>&amp;br;</v>
      </c>
      <c r="B314" t="s">
        <v>0</v>
      </c>
      <c r="C314" t="s">
        <v>164</v>
      </c>
      <c r="R314"/>
      <c r="S314"/>
      <c r="T314"/>
      <c r="U314"/>
      <c r="V314"/>
      <c r="BF314" s="64" t="s">
        <v>0</v>
      </c>
    </row>
    <row r="315" spans="1:58">
      <c r="A315" t="str">
        <f t="shared" si="48"/>
        <v>#comment(above,nsize=[15],size=[30],num=[10])</v>
      </c>
      <c r="B315" t="s">
        <v>0</v>
      </c>
      <c r="C315" t="s">
        <v>173</v>
      </c>
      <c r="R315"/>
      <c r="S315"/>
      <c r="T315"/>
      <c r="U315"/>
      <c r="V315"/>
      <c r="BF315" s="64" t="s">
        <v>0</v>
      </c>
    </row>
    <row r="316" spans="1:58">
      <c r="A316" t="str">
        <f t="shared" si="48"/>
        <v>&amp;br;&amp;br;</v>
      </c>
      <c r="B316" t="s">
        <v>0</v>
      </c>
      <c r="C316" t="s">
        <v>145</v>
      </c>
      <c r="R316"/>
      <c r="S316"/>
      <c r="T316"/>
      <c r="U316"/>
      <c r="V316"/>
      <c r="AC316" s="52"/>
      <c r="AD316" s="52"/>
      <c r="BF316" s="64" t="s">
        <v>0</v>
      </c>
    </row>
    <row r="317" spans="1:58">
      <c r="A317" t="str">
        <f t="shared" si="48"/>
        <v/>
      </c>
      <c r="B317" t="s">
        <v>0</v>
      </c>
      <c r="Q317" s="29"/>
      <c r="R317" s="30"/>
      <c r="S317" s="30"/>
      <c r="T317" s="30"/>
      <c r="U317" s="30"/>
      <c r="V317" s="31"/>
      <c r="W317" s="32">
        <v>25</v>
      </c>
      <c r="X317" s="29"/>
      <c r="Y317" s="50"/>
      <c r="Z317" s="50"/>
      <c r="AA317" s="51"/>
      <c r="AC317" s="52"/>
      <c r="AD317" s="52"/>
      <c r="BF317" s="64" t="s">
        <v>0</v>
      </c>
    </row>
    <row r="318" spans="1:58">
      <c r="A318" t="str">
        <f t="shared" si="48"/>
        <v>*信義の神オケチラ/Oketra the True</v>
      </c>
      <c r="B318" t="s">
        <v>0</v>
      </c>
      <c r="C318" t="str">
        <f>"*"&amp;R318&amp;"/"&amp;T318</f>
        <v>*信義の神オケチラ/Oketra the True</v>
      </c>
      <c r="Q318" s="33" t="s">
        <v>9</v>
      </c>
      <c r="R318" s="34" t="str">
        <f>INDEX(AJ:AJ,W317+1)</f>
        <v>信義の神オケチラ</v>
      </c>
      <c r="S318" s="35" t="s">
        <v>10</v>
      </c>
      <c r="T318" s="34" t="str">
        <f>INDEX(AK:AK,W317+1)</f>
        <v>Oketra the True</v>
      </c>
      <c r="U318" s="35"/>
      <c r="V318" s="36"/>
      <c r="W318" s="37"/>
      <c r="X318" s="33"/>
      <c r="Y318" s="52"/>
      <c r="Z318" s="52"/>
      <c r="AA318" s="53"/>
      <c r="AC318" s="52"/>
      <c r="AD318" s="52"/>
      <c r="BF318" s="64" t="s">
        <v>0</v>
      </c>
    </row>
    <row r="319" spans="1:58">
      <c r="A319" t="str">
        <f t="shared" si="48"/>
        <v>|LEFT:80|LEFT:100|LEFT:100|LEFT:100|LEFT:100|LEFT:100|c</v>
      </c>
      <c r="B319" t="s">
        <v>0</v>
      </c>
      <c r="C319" t="s">
        <v>81</v>
      </c>
      <c r="D319" s="26" t="str">
        <f>$Q$1</f>
        <v>LEFT:80</v>
      </c>
      <c r="E319" s="26" t="s">
        <v>81</v>
      </c>
      <c r="F319" s="26" t="str">
        <f t="shared" ref="F319:J319" si="57">$R$1</f>
        <v>LEFT:100</v>
      </c>
      <c r="G319" s="26" t="s">
        <v>81</v>
      </c>
      <c r="H319" s="26" t="str">
        <f t="shared" si="57"/>
        <v>LEFT:100</v>
      </c>
      <c r="I319" s="26" t="s">
        <v>81</v>
      </c>
      <c r="J319" s="26" t="str">
        <f t="shared" si="57"/>
        <v>LEFT:100</v>
      </c>
      <c r="K319" s="26" t="s">
        <v>81</v>
      </c>
      <c r="L319" s="26" t="str">
        <f>$R$1</f>
        <v>LEFT:100</v>
      </c>
      <c r="M319" s="26" t="s">
        <v>81</v>
      </c>
      <c r="N319" s="26" t="str">
        <f>$R$1</f>
        <v>LEFT:100</v>
      </c>
      <c r="O319" t="s">
        <v>81</v>
      </c>
      <c r="P319" t="s">
        <v>82</v>
      </c>
      <c r="Q319" s="38" t="s">
        <v>6</v>
      </c>
      <c r="R319" s="34" t="str">
        <f>INDEX(AF:AF,W317+1)</f>
        <v>白</v>
      </c>
      <c r="S319" s="39" t="s">
        <v>7</v>
      </c>
      <c r="T319" s="34" t="str">
        <f>INDEX(AG:AG,W317+1)</f>
        <v>神話レア</v>
      </c>
      <c r="U319" s="39" t="s">
        <v>8</v>
      </c>
      <c r="V319" s="34">
        <f>INDEX(AI:AI,W317+1)</f>
        <v>10</v>
      </c>
      <c r="W319" s="40"/>
      <c r="X319" s="34" t="str">
        <f>INDEX(AQ:AQ,W317+1)</f>
        <v>二段攻撃 ダメージ軽減</v>
      </c>
      <c r="Y319" s="52"/>
      <c r="Z319" s="52"/>
      <c r="AA319" s="53"/>
      <c r="AC319" s="35"/>
      <c r="AD319" s="35"/>
      <c r="BF319" s="64" t="s">
        <v>0</v>
      </c>
    </row>
    <row r="320" spans="1:58">
      <c r="A320" t="str">
        <f t="shared" si="48"/>
        <v>|色|白|レアリティ|神話レア|マナコスト|10|</v>
      </c>
      <c r="B320" t="s">
        <v>0</v>
      </c>
      <c r="C320" t="s">
        <v>81</v>
      </c>
      <c r="D320" s="27" t="s">
        <v>6</v>
      </c>
      <c r="E320" t="s">
        <v>81</v>
      </c>
      <c r="F320" t="str">
        <f>IF(R319=0,"",R319)</f>
        <v>白</v>
      </c>
      <c r="G320" t="s">
        <v>81</v>
      </c>
      <c r="H320" s="27" t="s">
        <v>93</v>
      </c>
      <c r="I320" t="s">
        <v>81</v>
      </c>
      <c r="J320" t="str">
        <f>IF(T319=0,"",T319)</f>
        <v>神話レア</v>
      </c>
      <c r="K320" t="s">
        <v>81</v>
      </c>
      <c r="L320" s="27" t="s">
        <v>94</v>
      </c>
      <c r="M320" t="s">
        <v>81</v>
      </c>
      <c r="N320">
        <f>IF(V319=0,"",V319)</f>
        <v>10</v>
      </c>
      <c r="O320" t="s">
        <v>81</v>
      </c>
      <c r="Q320" s="33" t="s">
        <v>11</v>
      </c>
      <c r="R320" s="34" t="str">
        <f>INDEX(AL:AL,W317+1)</f>
        <v>クリーチャー</v>
      </c>
      <c r="S320" s="39" t="s">
        <v>95</v>
      </c>
      <c r="T320" s="34" t="str">
        <f>INDEX(AN:AN,W317+1)</f>
        <v>神</v>
      </c>
      <c r="U320" s="34">
        <f>INDEX(AO:AO,W317+1)</f>
        <v>0</v>
      </c>
      <c r="V320" s="34">
        <f>INDEX(AP:AP,W317+1)</f>
        <v>0</v>
      </c>
      <c r="W320" s="40"/>
      <c r="X320" s="34" t="str">
        <f>INDEX(AZ:AZ,W317+1)</f>
        <v>二段</v>
      </c>
      <c r="Y320" s="34" t="str">
        <f>INDEX(BA:BA,W317+1)</f>
        <v>ダメ</v>
      </c>
      <c r="Z320" s="34" t="str">
        <f>INDEX(BB:BB,W317+1)</f>
        <v/>
      </c>
      <c r="AA320" s="34">
        <f>INDEX(BC:BC,W317+1)</f>
        <v>0</v>
      </c>
      <c r="AC320" s="52"/>
      <c r="AD320" s="52"/>
      <c r="BF320" s="64" t="s">
        <v>0</v>
      </c>
    </row>
    <row r="321" spans="1:58">
      <c r="A321" t="str">
        <f t="shared" si="48"/>
        <v>|種別|クリーチャー|サブタイプ|神|||</v>
      </c>
      <c r="B321" t="s">
        <v>0</v>
      </c>
      <c r="C321" t="s">
        <v>81</v>
      </c>
      <c r="D321" s="27" t="s">
        <v>11</v>
      </c>
      <c r="E321" t="s">
        <v>81</v>
      </c>
      <c r="F321" t="str">
        <f>IF(R320=0,"",R320)</f>
        <v>クリーチャー</v>
      </c>
      <c r="G321" t="s">
        <v>81</v>
      </c>
      <c r="H321" s="27" t="s">
        <v>103</v>
      </c>
      <c r="I321" t="s">
        <v>81</v>
      </c>
      <c r="J321" t="str">
        <f>IF(T320=0,"",T320)</f>
        <v>神</v>
      </c>
      <c r="K321" t="s">
        <v>81</v>
      </c>
      <c r="L321" t="str">
        <f>IF(U320=0,"",U320)</f>
        <v/>
      </c>
      <c r="M321" t="s">
        <v>81</v>
      </c>
      <c r="N321" t="str">
        <f>IF(V320=0,"",V320)</f>
        <v/>
      </c>
      <c r="O321" t="s">
        <v>81</v>
      </c>
      <c r="Q321" s="33" t="s">
        <v>104</v>
      </c>
      <c r="R321" s="34" t="str">
        <f>INDEX(BD:BD,W317+1)</f>
        <v>二段攻撃 ダメージ軽減&amp;br;ジェム2個を起動する：あなたは警戒を持つ1/1の戦士･トークンを1体召喚する。&amp;br;あなたがクリーチャーを3体コントロールしていないかぎり、このクリーチャーは攻撃できずブロックできない。</v>
      </c>
      <c r="S321" s="35"/>
      <c r="T321" s="35"/>
      <c r="U321" s="35"/>
      <c r="V321" s="36"/>
      <c r="W321" s="40"/>
      <c r="X321" s="32"/>
      <c r="Y321" s="32"/>
      <c r="Z321" s="32"/>
      <c r="AA321" s="54"/>
      <c r="AC321" s="52"/>
      <c r="AD321" s="52"/>
      <c r="BF321" s="64" t="s">
        <v>0</v>
      </c>
    </row>
    <row r="322" spans="1:58">
      <c r="A322" t="str">
        <f t="shared" si="48"/>
        <v>|テキスト|&gt;|&gt;|&gt;|&gt;|二段攻撃 ダメージ軽減&amp;br;ジェム2個を起動する：あなたは警戒を持つ1/1の戦士･トークンを1体召喚する。&amp;br;あなたがクリーチャーを3体コントロールしていないかぎり、このクリーチャーは攻撃できずブロックできない。|</v>
      </c>
      <c r="B322" t="s">
        <v>0</v>
      </c>
      <c r="C322" t="s">
        <v>81</v>
      </c>
      <c r="D322" s="27" t="s">
        <v>104</v>
      </c>
      <c r="E322" t="s">
        <v>81</v>
      </c>
      <c r="F322" s="27" t="s">
        <v>113</v>
      </c>
      <c r="G322" t="s">
        <v>81</v>
      </c>
      <c r="H322" s="27" t="s">
        <v>113</v>
      </c>
      <c r="I322" t="s">
        <v>81</v>
      </c>
      <c r="J322" s="27" t="s">
        <v>113</v>
      </c>
      <c r="K322" t="s">
        <v>81</v>
      </c>
      <c r="L322" s="27" t="s">
        <v>113</v>
      </c>
      <c r="M322" t="s">
        <v>81</v>
      </c>
      <c r="N322" t="str">
        <f>IF(R321=0,"",R321)</f>
        <v>二段攻撃 ダメージ軽減&amp;br;ジェム2個を起動する：あなたは警戒を持つ1/1の戦士･トークンを1体召喚する。&amp;br;あなたがクリーチャーを3体コントロールしていないかぎり、このクリーチャーは攻撃できずブロックできない。</v>
      </c>
      <c r="O322" t="s">
        <v>81</v>
      </c>
      <c r="Q322" s="38" t="s">
        <v>27</v>
      </c>
      <c r="R322" s="34" t="str">
        <f>INDEX(BE:BE,W317+1)</f>
        <v>Activate 2:You summon 1 1/1 Warrior token with Vigilance.&amp;br;This creature can't attack and can't block unless you control 3 creatures.</v>
      </c>
      <c r="S322" s="35" t="s">
        <v>400</v>
      </c>
      <c r="T322" s="34" t="str">
        <f>IF(X322="","",X322&amp;IF(Y322="",""," "&amp;Y322)&amp;IF(Z322="",""," "&amp;Z322)&amp;IF(AA322="",""," "&amp;AA322))</f>
        <v>Double strike Prevent Damage  </v>
      </c>
      <c r="U322" s="35"/>
      <c r="V322" s="36"/>
      <c r="W322" s="40" t="s">
        <v>114</v>
      </c>
      <c r="X322" s="33" t="str">
        <f t="shared" ref="X322:AA322" si="58">IF(ISERROR(IF(LEN(X321)&gt;1,X321,VLOOKUP(X320,$AC:$AD,2,FALSE))),"",IF(LEN(X321)&gt;1,X321,VLOOKUP(X320,$AC:$AD,2,FALSE)))</f>
        <v>Double strike</v>
      </c>
      <c r="Y322" s="33" t="str">
        <f t="shared" si="58"/>
        <v>Prevent Damage</v>
      </c>
      <c r="Z322" s="33" t="str">
        <f t="shared" si="58"/>
        <v/>
      </c>
      <c r="AA322" s="33" t="str">
        <f t="shared" si="58"/>
        <v> </v>
      </c>
      <c r="AC322" s="52"/>
      <c r="AD322" s="52"/>
      <c r="BF322" s="64" t="s">
        <v>0</v>
      </c>
    </row>
    <row r="323" spans="1:58">
      <c r="A323" t="str">
        <f t="shared" si="48"/>
        <v>|英テキスト|&gt;|&gt;|&gt;|&gt;|Double strike Prevent Damage  &amp;br;Activate 2:You summon 1 1/1 Warrior token with Vigilance.&amp;br;This creature can't attack and can't block unless you control 3 creatures.|</v>
      </c>
      <c r="B323" t="s">
        <v>0</v>
      </c>
      <c r="C323" t="s">
        <v>81</v>
      </c>
      <c r="D323" s="27" t="s">
        <v>125</v>
      </c>
      <c r="E323" t="s">
        <v>81</v>
      </c>
      <c r="F323" s="27" t="s">
        <v>113</v>
      </c>
      <c r="G323" t="s">
        <v>81</v>
      </c>
      <c r="H323" s="27" t="s">
        <v>113</v>
      </c>
      <c r="I323" t="s">
        <v>81</v>
      </c>
      <c r="J323" s="27" t="s">
        <v>113</v>
      </c>
      <c r="K323" t="s">
        <v>81</v>
      </c>
      <c r="L323" s="27" t="s">
        <v>113</v>
      </c>
      <c r="M323" t="s">
        <v>81</v>
      </c>
      <c r="N323" t="str">
        <f>IF(T322="","",T322&amp;"&amp;br;")&amp;IF(R322=0,"",R322)</f>
        <v>Double strike Prevent Damage  &amp;br;Activate 2:You summon 1 1/1 Warrior token with Vigilance.&amp;br;This creature can't attack and can't block unless you control 3 creatures.</v>
      </c>
      <c r="O323" t="s">
        <v>81</v>
      </c>
      <c r="Q323" s="33" t="s">
        <v>18</v>
      </c>
      <c r="R323" s="34" t="str">
        <f>IF(INDEX(AX:AX,W317+1)="",0,INDEX(AX:AX,W317+1)&amp;"/"&amp;INDEX(AY:AY,W317+1))</f>
        <v>3/6</v>
      </c>
      <c r="S323" s="35"/>
      <c r="T323" s="35"/>
      <c r="U323" s="35"/>
      <c r="V323" s="36"/>
      <c r="W323" s="40"/>
      <c r="X323" s="33"/>
      <c r="Y323" s="52"/>
      <c r="Z323" s="52"/>
      <c r="AA323" s="53"/>
      <c r="AC323" s="52"/>
      <c r="AD323" s="52"/>
      <c r="BF323" s="64" t="s">
        <v>0</v>
      </c>
    </row>
    <row r="324" spans="1:58">
      <c r="A324" t="str">
        <f t="shared" si="48"/>
        <v>|PT|&gt;|3/6|シールド数|&gt;||</v>
      </c>
      <c r="B324" t="s">
        <v>0</v>
      </c>
      <c r="C324" t="s">
        <v>81</v>
      </c>
      <c r="D324" t="s">
        <v>18</v>
      </c>
      <c r="E324" t="s">
        <v>81</v>
      </c>
      <c r="F324" t="s">
        <v>113</v>
      </c>
      <c r="G324" t="s">
        <v>81</v>
      </c>
      <c r="H324" t="str">
        <f>IF(R323=0,"",R323)</f>
        <v>3/6</v>
      </c>
      <c r="I324" t="s">
        <v>81</v>
      </c>
      <c r="J324" t="s">
        <v>136</v>
      </c>
      <c r="K324" t="s">
        <v>81</v>
      </c>
      <c r="L324" t="s">
        <v>113</v>
      </c>
      <c r="M324" t="s">
        <v>81</v>
      </c>
      <c r="N324" t="str">
        <f>IF(R324=0,"",R324)</f>
        <v/>
      </c>
      <c r="O324" t="s">
        <v>81</v>
      </c>
      <c r="Q324" s="41" t="s">
        <v>19</v>
      </c>
      <c r="R324" s="34">
        <f>INDEX(AW:AW,W317+1)</f>
        <v>0</v>
      </c>
      <c r="S324" s="42"/>
      <c r="T324" s="42"/>
      <c r="U324" s="42"/>
      <c r="V324" s="43"/>
      <c r="W324" s="44"/>
      <c r="X324" s="45"/>
      <c r="Y324" s="55"/>
      <c r="Z324" s="55"/>
      <c r="AA324" s="56"/>
      <c r="BF324" s="64" t="s">
        <v>0</v>
      </c>
    </row>
    <row r="325" spans="1:58">
      <c r="A325" t="str">
        <f t="shared" si="48"/>
        <v>&amp;br;&amp;br;</v>
      </c>
      <c r="B325" t="s">
        <v>0</v>
      </c>
      <c r="C325" t="s">
        <v>145</v>
      </c>
      <c r="R325"/>
      <c r="S325"/>
      <c r="T325"/>
      <c r="U325"/>
      <c r="V325"/>
      <c r="BF325" s="64" t="s">
        <v>0</v>
      </c>
    </row>
    <row r="326" spans="1:58">
      <c r="A326" t="str">
        <f t="shared" ref="A326:A389" si="59">CONCATENATE(C326,D326,E326,F326,G326,H326,I326,J326,K326,L326,M326,N326,O326,P326)</f>
        <v>#back(text=戻る,left)</v>
      </c>
      <c r="B326" t="s">
        <v>0</v>
      </c>
      <c r="C326" t="s">
        <v>153</v>
      </c>
      <c r="R326"/>
      <c r="S326"/>
      <c r="T326"/>
      <c r="U326"/>
      <c r="V326"/>
      <c r="BF326" s="64" t="s">
        <v>0</v>
      </c>
    </row>
    <row r="327" spans="1:58">
      <c r="A327" t="str">
        <f t="shared" si="59"/>
        <v>&amp;br;</v>
      </c>
      <c r="B327" t="s">
        <v>0</v>
      </c>
      <c r="C327" t="s">
        <v>164</v>
      </c>
      <c r="R327"/>
      <c r="S327"/>
      <c r="T327"/>
      <c r="U327"/>
      <c r="V327"/>
      <c r="BF327" s="64" t="s">
        <v>0</v>
      </c>
    </row>
    <row r="328" spans="1:58">
      <c r="A328" t="str">
        <f t="shared" si="59"/>
        <v>#comment(above,nsize=[15],size=[30],num=[10])</v>
      </c>
      <c r="B328" t="s">
        <v>0</v>
      </c>
      <c r="C328" t="s">
        <v>173</v>
      </c>
      <c r="R328"/>
      <c r="S328"/>
      <c r="T328"/>
      <c r="U328"/>
      <c r="V328"/>
      <c r="BF328" s="64" t="s">
        <v>0</v>
      </c>
    </row>
    <row r="329" spans="1:58">
      <c r="A329" t="str">
        <f t="shared" si="59"/>
        <v>&amp;br;&amp;br;</v>
      </c>
      <c r="B329" t="s">
        <v>0</v>
      </c>
      <c r="C329" t="s">
        <v>145</v>
      </c>
      <c r="R329"/>
      <c r="S329"/>
      <c r="T329"/>
      <c r="U329"/>
      <c r="V329"/>
      <c r="AC329" s="52"/>
      <c r="AD329" s="52"/>
      <c r="BF329" s="64" t="s">
        <v>0</v>
      </c>
    </row>
    <row r="330" spans="1:58">
      <c r="A330" t="str">
        <f t="shared" si="59"/>
        <v/>
      </c>
      <c r="B330" t="s">
        <v>0</v>
      </c>
      <c r="Q330" s="29"/>
      <c r="R330" s="30"/>
      <c r="S330" s="30"/>
      <c r="T330" s="30"/>
      <c r="U330" s="30"/>
      <c r="V330" s="31"/>
      <c r="W330" s="32">
        <v>26</v>
      </c>
      <c r="X330" s="29"/>
      <c r="Y330" s="50"/>
      <c r="Z330" s="50"/>
      <c r="AA330" s="51"/>
      <c r="AC330" s="52"/>
      <c r="AD330" s="52"/>
      <c r="BF330" s="64" t="s">
        <v>0</v>
      </c>
    </row>
    <row r="331" spans="1:58">
      <c r="A331" t="str">
        <f t="shared" si="59"/>
        <v>*選定された行進/Anointed Procession</v>
      </c>
      <c r="B331" t="s">
        <v>0</v>
      </c>
      <c r="C331" t="str">
        <f>"*"&amp;R331&amp;"/"&amp;T331</f>
        <v>*選定された行進/Anointed Procession</v>
      </c>
      <c r="Q331" s="33" t="s">
        <v>9</v>
      </c>
      <c r="R331" s="34" t="str">
        <f>INDEX(AJ:AJ,W330+1)</f>
        <v>選定された行進</v>
      </c>
      <c r="S331" s="35" t="s">
        <v>10</v>
      </c>
      <c r="T331" s="34" t="str">
        <f>INDEX(AK:AK,W330+1)</f>
        <v>Anointed Procession</v>
      </c>
      <c r="U331" s="35"/>
      <c r="V331" s="36"/>
      <c r="W331" s="37"/>
      <c r="X331" s="33"/>
      <c r="Y331" s="52"/>
      <c r="Z331" s="52"/>
      <c r="AA331" s="53"/>
      <c r="AC331" s="52"/>
      <c r="AD331" s="52"/>
      <c r="BF331" s="64" t="s">
        <v>0</v>
      </c>
    </row>
    <row r="332" spans="1:58">
      <c r="A332" t="str">
        <f t="shared" si="59"/>
        <v>|LEFT:80|LEFT:100|LEFT:100|LEFT:100|LEFT:100|LEFT:100|c</v>
      </c>
      <c r="B332" t="s">
        <v>0</v>
      </c>
      <c r="C332" t="s">
        <v>81</v>
      </c>
      <c r="D332" s="26" t="str">
        <f>$Q$1</f>
        <v>LEFT:80</v>
      </c>
      <c r="E332" s="26" t="s">
        <v>81</v>
      </c>
      <c r="F332" s="26" t="str">
        <f t="shared" ref="F332:J332" si="60">$R$1</f>
        <v>LEFT:100</v>
      </c>
      <c r="G332" s="26" t="s">
        <v>81</v>
      </c>
      <c r="H332" s="26" t="str">
        <f t="shared" si="60"/>
        <v>LEFT:100</v>
      </c>
      <c r="I332" s="26" t="s">
        <v>81</v>
      </c>
      <c r="J332" s="26" t="str">
        <f t="shared" si="60"/>
        <v>LEFT:100</v>
      </c>
      <c r="K332" s="26" t="s">
        <v>81</v>
      </c>
      <c r="L332" s="26" t="str">
        <f>$R$1</f>
        <v>LEFT:100</v>
      </c>
      <c r="M332" s="26" t="s">
        <v>81</v>
      </c>
      <c r="N332" s="26" t="str">
        <f>$R$1</f>
        <v>LEFT:100</v>
      </c>
      <c r="O332" t="s">
        <v>81</v>
      </c>
      <c r="P332" t="s">
        <v>82</v>
      </c>
      <c r="Q332" s="38" t="s">
        <v>6</v>
      </c>
      <c r="R332" s="34" t="str">
        <f>INDEX(AF:AF,W330+1)</f>
        <v>白</v>
      </c>
      <c r="S332" s="39" t="s">
        <v>7</v>
      </c>
      <c r="T332" s="34" t="str">
        <f>INDEX(AG:AG,W330+1)</f>
        <v>神話レア</v>
      </c>
      <c r="U332" s="39" t="s">
        <v>8</v>
      </c>
      <c r="V332" s="34">
        <f>INDEX(AI:AI,W330+1)</f>
        <v>8</v>
      </c>
      <c r="W332" s="40"/>
      <c r="X332" s="34" t="str">
        <f>INDEX(AQ:AQ,W330+1)</f>
        <v>あなたがコントロールするクリーチャー･トークンが戦場に出たとき、それを強化する。</v>
      </c>
      <c r="Y332" s="52"/>
      <c r="Z332" s="52"/>
      <c r="AA332" s="53"/>
      <c r="AC332" s="35"/>
      <c r="AD332" s="35"/>
      <c r="BF332" s="64" t="s">
        <v>0</v>
      </c>
    </row>
    <row r="333" spans="1:58">
      <c r="A333" t="str">
        <f t="shared" si="59"/>
        <v>|色|白|レアリティ|神話レア|マナコスト|8|</v>
      </c>
      <c r="B333" t="s">
        <v>0</v>
      </c>
      <c r="C333" t="s">
        <v>81</v>
      </c>
      <c r="D333" s="27" t="s">
        <v>6</v>
      </c>
      <c r="E333" t="s">
        <v>81</v>
      </c>
      <c r="F333" t="str">
        <f>IF(R332=0,"",R332)</f>
        <v>白</v>
      </c>
      <c r="G333" t="s">
        <v>81</v>
      </c>
      <c r="H333" s="27" t="s">
        <v>93</v>
      </c>
      <c r="I333" t="s">
        <v>81</v>
      </c>
      <c r="J333" t="str">
        <f>IF(T332=0,"",T332)</f>
        <v>神話レア</v>
      </c>
      <c r="K333" t="s">
        <v>81</v>
      </c>
      <c r="L333" s="27" t="s">
        <v>94</v>
      </c>
      <c r="M333" t="s">
        <v>81</v>
      </c>
      <c r="N333">
        <f>IF(V332=0,"",V332)</f>
        <v>8</v>
      </c>
      <c r="O333" t="s">
        <v>81</v>
      </c>
      <c r="Q333" s="33" t="s">
        <v>11</v>
      </c>
      <c r="R333" s="34" t="str">
        <f>INDEX(AL:AL,W330+1)</f>
        <v>サポート</v>
      </c>
      <c r="S333" s="39" t="s">
        <v>95</v>
      </c>
      <c r="T333" s="34">
        <f>INDEX(AN:AN,W330+1)</f>
        <v>0</v>
      </c>
      <c r="U333" s="34">
        <f>INDEX(AO:AO,W330+1)</f>
        <v>0</v>
      </c>
      <c r="V333" s="34">
        <f>INDEX(AP:AP,W330+1)</f>
        <v>0</v>
      </c>
      <c r="W333" s="40"/>
      <c r="X333" s="34" t="str">
        <f>INDEX(AZ:AZ,W330+1)</f>
        <v>あな</v>
      </c>
      <c r="Y333" s="34" t="str">
        <f>INDEX(BA:BA,W330+1)</f>
        <v/>
      </c>
      <c r="Z333" s="34" t="str">
        <f>INDEX(BB:BB,W330+1)</f>
        <v/>
      </c>
      <c r="AA333" s="34">
        <f>INDEX(BC:BC,W330+1)</f>
        <v>0</v>
      </c>
      <c r="AC333" s="52"/>
      <c r="AD333" s="52"/>
      <c r="BF333" s="64" t="s">
        <v>0</v>
      </c>
    </row>
    <row r="334" spans="1:58">
      <c r="A334" t="str">
        <f t="shared" si="59"/>
        <v>|種別|サポート|サブタイプ||||</v>
      </c>
      <c r="B334" t="s">
        <v>0</v>
      </c>
      <c r="C334" t="s">
        <v>81</v>
      </c>
      <c r="D334" s="27" t="s">
        <v>11</v>
      </c>
      <c r="E334" t="s">
        <v>81</v>
      </c>
      <c r="F334" t="str">
        <f>IF(R333=0,"",R333)</f>
        <v>サポート</v>
      </c>
      <c r="G334" t="s">
        <v>81</v>
      </c>
      <c r="H334" s="27" t="s">
        <v>103</v>
      </c>
      <c r="I334" t="s">
        <v>81</v>
      </c>
      <c r="J334" t="str">
        <f>IF(T333=0,"",T333)</f>
        <v/>
      </c>
      <c r="K334" t="s">
        <v>81</v>
      </c>
      <c r="L334" t="str">
        <f>IF(U333=0,"",U333)</f>
        <v/>
      </c>
      <c r="M334" t="s">
        <v>81</v>
      </c>
      <c r="N334" t="str">
        <f>IF(V333=0,"",V333)</f>
        <v/>
      </c>
      <c r="O334" t="s">
        <v>81</v>
      </c>
      <c r="Q334" s="33" t="s">
        <v>104</v>
      </c>
      <c r="R334" s="34" t="str">
        <f>INDEX(BD:BD,W330+1)</f>
        <v>あなたがコントロールするクリーチャー･トークンが戦場に出たとき、それを強化する。</v>
      </c>
      <c r="S334" s="35"/>
      <c r="T334" s="35"/>
      <c r="U334" s="35"/>
      <c r="V334" s="36"/>
      <c r="W334" s="40"/>
      <c r="X334" s="32"/>
      <c r="Y334" s="32"/>
      <c r="Z334" s="32"/>
      <c r="AA334" s="54"/>
      <c r="AC334" s="52"/>
      <c r="AD334" s="52"/>
      <c r="BF334" s="64" t="s">
        <v>0</v>
      </c>
    </row>
    <row r="335" spans="1:58">
      <c r="A335" t="str">
        <f t="shared" si="59"/>
        <v>|テキスト|&gt;|&gt;|&gt;|&gt;|あなたがコントロールするクリーチャー･トークンが戦場に出たとき、それを強化する。|</v>
      </c>
      <c r="B335" t="s">
        <v>0</v>
      </c>
      <c r="C335" t="s">
        <v>81</v>
      </c>
      <c r="D335" s="27" t="s">
        <v>104</v>
      </c>
      <c r="E335" t="s">
        <v>81</v>
      </c>
      <c r="F335" s="27" t="s">
        <v>113</v>
      </c>
      <c r="G335" t="s">
        <v>81</v>
      </c>
      <c r="H335" s="27" t="s">
        <v>113</v>
      </c>
      <c r="I335" t="s">
        <v>81</v>
      </c>
      <c r="J335" s="27" t="s">
        <v>113</v>
      </c>
      <c r="K335" t="s">
        <v>81</v>
      </c>
      <c r="L335" s="27" t="s">
        <v>113</v>
      </c>
      <c r="M335" t="s">
        <v>81</v>
      </c>
      <c r="N335" t="str">
        <f>IF(R334=0,"",R334)</f>
        <v>あなたがコントロールするクリーチャー･トークンが戦場に出たとき、それを強化する。</v>
      </c>
      <c r="O335" t="s">
        <v>81</v>
      </c>
      <c r="Q335" s="38" t="s">
        <v>27</v>
      </c>
      <c r="R335" s="34" t="str">
        <f>INDEX(BE:BE,W330+1)</f>
        <v>When a creature token you control enters the battlefield, it is Reinforced.</v>
      </c>
      <c r="S335" s="35" t="s">
        <v>400</v>
      </c>
      <c r="T335" s="34" t="str">
        <f>IF(X335="","",X335&amp;IF(Y335="",""," "&amp;Y335)&amp;IF(Z335="",""," "&amp;Z335)&amp;IF(AA335="",""," "&amp;AA335))</f>
        <v/>
      </c>
      <c r="U335" s="35"/>
      <c r="V335" s="36"/>
      <c r="W335" s="40" t="s">
        <v>114</v>
      </c>
      <c r="X335" s="33" t="str">
        <f t="shared" ref="X335:AA335" si="61">IF(ISERROR(IF(LEN(X334)&gt;1,X334,VLOOKUP(X333,$AC:$AD,2,FALSE))),"",IF(LEN(X334)&gt;1,X334,VLOOKUP(X333,$AC:$AD,2,FALSE)))</f>
        <v/>
      </c>
      <c r="Y335" s="33" t="str">
        <f t="shared" si="61"/>
        <v/>
      </c>
      <c r="Z335" s="33" t="str">
        <f t="shared" si="61"/>
        <v/>
      </c>
      <c r="AA335" s="33" t="str">
        <f t="shared" si="61"/>
        <v> </v>
      </c>
      <c r="AC335" s="52"/>
      <c r="AD335" s="52"/>
      <c r="BF335" s="64" t="s">
        <v>0</v>
      </c>
    </row>
    <row r="336" spans="1:58">
      <c r="A336" t="str">
        <f t="shared" si="59"/>
        <v>|英テキスト|&gt;|&gt;|&gt;|&gt;|When a creature token you control enters the battlefield, it is Reinforced.|</v>
      </c>
      <c r="B336" t="s">
        <v>0</v>
      </c>
      <c r="C336" t="s">
        <v>81</v>
      </c>
      <c r="D336" s="27" t="s">
        <v>125</v>
      </c>
      <c r="E336" t="s">
        <v>81</v>
      </c>
      <c r="F336" s="27" t="s">
        <v>113</v>
      </c>
      <c r="G336" t="s">
        <v>81</v>
      </c>
      <c r="H336" s="27" t="s">
        <v>113</v>
      </c>
      <c r="I336" t="s">
        <v>81</v>
      </c>
      <c r="J336" s="27" t="s">
        <v>113</v>
      </c>
      <c r="K336" t="s">
        <v>81</v>
      </c>
      <c r="L336" s="27" t="s">
        <v>113</v>
      </c>
      <c r="M336" t="s">
        <v>81</v>
      </c>
      <c r="N336" t="str">
        <f>IF(T335="","",T335&amp;"&amp;br;")&amp;IF(R335=0,"",R335)</f>
        <v>When a creature token you control enters the battlefield, it is Reinforced.</v>
      </c>
      <c r="O336" t="s">
        <v>81</v>
      </c>
      <c r="Q336" s="33" t="s">
        <v>18</v>
      </c>
      <c r="R336" s="34">
        <f>IF(INDEX(AX:AX,W330+1)="",0,INDEX(AX:AX,W330+1)&amp;"/"&amp;INDEX(AY:AY,W330+1))</f>
        <v>0</v>
      </c>
      <c r="S336" s="35"/>
      <c r="T336" s="35"/>
      <c r="U336" s="35"/>
      <c r="V336" s="36"/>
      <c r="W336" s="40"/>
      <c r="X336" s="33"/>
      <c r="Y336" s="52"/>
      <c r="Z336" s="52"/>
      <c r="AA336" s="53"/>
      <c r="AC336" s="52"/>
      <c r="AD336" s="52"/>
      <c r="BF336" s="64" t="s">
        <v>0</v>
      </c>
    </row>
    <row r="337" spans="1:58">
      <c r="A337" t="str">
        <f t="shared" si="59"/>
        <v>|PT|&gt;||シールド数|&gt;|3|</v>
      </c>
      <c r="B337" t="s">
        <v>0</v>
      </c>
      <c r="C337" t="s">
        <v>81</v>
      </c>
      <c r="D337" t="s">
        <v>18</v>
      </c>
      <c r="E337" t="s">
        <v>81</v>
      </c>
      <c r="F337" t="s">
        <v>113</v>
      </c>
      <c r="G337" t="s">
        <v>81</v>
      </c>
      <c r="H337" t="str">
        <f>IF(R336=0,"",R336)</f>
        <v/>
      </c>
      <c r="I337" t="s">
        <v>81</v>
      </c>
      <c r="J337" t="s">
        <v>136</v>
      </c>
      <c r="K337" t="s">
        <v>81</v>
      </c>
      <c r="L337" t="s">
        <v>113</v>
      </c>
      <c r="M337" t="s">
        <v>81</v>
      </c>
      <c r="N337">
        <f>IF(R337=0,"",R337)</f>
        <v>3</v>
      </c>
      <c r="O337" t="s">
        <v>81</v>
      </c>
      <c r="Q337" s="41" t="s">
        <v>19</v>
      </c>
      <c r="R337" s="34">
        <f>INDEX(AW:AW,W330+1)</f>
        <v>3</v>
      </c>
      <c r="S337" s="42"/>
      <c r="T337" s="42"/>
      <c r="U337" s="42"/>
      <c r="V337" s="43"/>
      <c r="W337" s="44"/>
      <c r="X337" s="45"/>
      <c r="Y337" s="55"/>
      <c r="Z337" s="55"/>
      <c r="AA337" s="56"/>
      <c r="BF337" s="64" t="s">
        <v>0</v>
      </c>
    </row>
    <row r="338" spans="1:58">
      <c r="A338" t="str">
        <f t="shared" si="59"/>
        <v>&amp;br;&amp;br;</v>
      </c>
      <c r="B338" t="s">
        <v>0</v>
      </c>
      <c r="C338" t="s">
        <v>145</v>
      </c>
      <c r="R338"/>
      <c r="S338"/>
      <c r="T338"/>
      <c r="U338"/>
      <c r="V338"/>
      <c r="BF338" s="64" t="s">
        <v>0</v>
      </c>
    </row>
    <row r="339" spans="1:58">
      <c r="A339" t="str">
        <f t="shared" si="59"/>
        <v>#back(text=戻る,left)</v>
      </c>
      <c r="B339" t="s">
        <v>0</v>
      </c>
      <c r="C339" t="s">
        <v>153</v>
      </c>
      <c r="R339"/>
      <c r="S339"/>
      <c r="T339"/>
      <c r="U339"/>
      <c r="V339"/>
      <c r="BF339" s="64" t="s">
        <v>0</v>
      </c>
    </row>
    <row r="340" spans="1:58">
      <c r="A340" t="str">
        <f t="shared" si="59"/>
        <v>&amp;br;</v>
      </c>
      <c r="B340" t="s">
        <v>0</v>
      </c>
      <c r="C340" t="s">
        <v>164</v>
      </c>
      <c r="R340"/>
      <c r="S340"/>
      <c r="T340"/>
      <c r="U340"/>
      <c r="V340"/>
      <c r="BF340" s="64" t="s">
        <v>0</v>
      </c>
    </row>
    <row r="341" spans="1:58">
      <c r="A341" t="str">
        <f t="shared" si="59"/>
        <v>#comment(above,nsize=[15],size=[30],num=[10])</v>
      </c>
      <c r="B341" t="s">
        <v>0</v>
      </c>
      <c r="C341" t="s">
        <v>173</v>
      </c>
      <c r="R341"/>
      <c r="S341"/>
      <c r="T341"/>
      <c r="U341"/>
      <c r="V341"/>
      <c r="BF341" s="64" t="s">
        <v>0</v>
      </c>
    </row>
    <row r="342" spans="1:58">
      <c r="A342" t="str">
        <f t="shared" si="59"/>
        <v>&amp;br;&amp;br;</v>
      </c>
      <c r="B342" t="s">
        <v>0</v>
      </c>
      <c r="C342" t="s">
        <v>145</v>
      </c>
      <c r="R342"/>
      <c r="S342"/>
      <c r="T342"/>
      <c r="U342"/>
      <c r="V342"/>
      <c r="AC342" s="52"/>
      <c r="AD342" s="52"/>
      <c r="BF342" s="64" t="s">
        <v>0</v>
      </c>
    </row>
    <row r="343" spans="1:58">
      <c r="A343" t="str">
        <f t="shared" si="59"/>
        <v/>
      </c>
      <c r="B343" t="s">
        <v>0</v>
      </c>
      <c r="Q343" s="29"/>
      <c r="R343" s="30"/>
      <c r="S343" s="30"/>
      <c r="T343" s="30"/>
      <c r="U343" s="30"/>
      <c r="V343" s="31"/>
      <c r="W343" s="32">
        <v>27</v>
      </c>
      <c r="X343" s="29"/>
      <c r="Y343" s="50"/>
      <c r="Z343" s="50"/>
      <c r="AA343" s="51"/>
      <c r="AC343" s="52"/>
      <c r="AD343" s="52"/>
      <c r="BF343" s="64" t="s">
        <v>0</v>
      </c>
    </row>
    <row r="344" spans="1:58">
      <c r="A344" t="str">
        <f t="shared" si="59"/>
        <v>*エイヴンの修練者/Aven Initiate</v>
      </c>
      <c r="B344" t="s">
        <v>0</v>
      </c>
      <c r="C344" t="str">
        <f>"*"&amp;R344&amp;"/"&amp;T344</f>
        <v>*エイヴンの修練者/Aven Initiate</v>
      </c>
      <c r="Q344" s="33" t="s">
        <v>9</v>
      </c>
      <c r="R344" s="34" t="str">
        <f>INDEX(AJ:AJ,W343+1)</f>
        <v>エイヴンの修練者</v>
      </c>
      <c r="S344" s="35" t="s">
        <v>10</v>
      </c>
      <c r="T344" s="34" t="str">
        <f>INDEX(AK:AK,W343+1)</f>
        <v>Aven Initiate</v>
      </c>
      <c r="U344" s="35"/>
      <c r="V344" s="36"/>
      <c r="W344" s="37"/>
      <c r="X344" s="33"/>
      <c r="Y344" s="52"/>
      <c r="Z344" s="52"/>
      <c r="AA344" s="53"/>
      <c r="AC344" s="52"/>
      <c r="AD344" s="52"/>
      <c r="BF344" s="64" t="s">
        <v>0</v>
      </c>
    </row>
    <row r="345" spans="1:58">
      <c r="A345" t="str">
        <f t="shared" si="59"/>
        <v>|LEFT:80|LEFT:100|LEFT:100|LEFT:100|LEFT:100|LEFT:100|c</v>
      </c>
      <c r="B345" t="s">
        <v>0</v>
      </c>
      <c r="C345" t="s">
        <v>81</v>
      </c>
      <c r="D345" s="26" t="str">
        <f>$Q$1</f>
        <v>LEFT:80</v>
      </c>
      <c r="E345" s="26" t="s">
        <v>81</v>
      </c>
      <c r="F345" s="26" t="str">
        <f t="shared" ref="F345:J345" si="62">$R$1</f>
        <v>LEFT:100</v>
      </c>
      <c r="G345" s="26" t="s">
        <v>81</v>
      </c>
      <c r="H345" s="26" t="str">
        <f t="shared" si="62"/>
        <v>LEFT:100</v>
      </c>
      <c r="I345" s="26" t="s">
        <v>81</v>
      </c>
      <c r="J345" s="26" t="str">
        <f t="shared" si="62"/>
        <v>LEFT:100</v>
      </c>
      <c r="K345" s="26" t="s">
        <v>81</v>
      </c>
      <c r="L345" s="26" t="str">
        <f>$R$1</f>
        <v>LEFT:100</v>
      </c>
      <c r="M345" s="26" t="s">
        <v>81</v>
      </c>
      <c r="N345" s="26" t="str">
        <f>$R$1</f>
        <v>LEFT:100</v>
      </c>
      <c r="O345" t="s">
        <v>81</v>
      </c>
      <c r="P345" t="s">
        <v>82</v>
      </c>
      <c r="Q345" s="38" t="s">
        <v>6</v>
      </c>
      <c r="R345" s="34" t="str">
        <f>INDEX(AF:AF,W343+1)</f>
        <v>青</v>
      </c>
      <c r="S345" s="39" t="s">
        <v>7</v>
      </c>
      <c r="T345" s="34" t="str">
        <f>INDEX(AG:AG,W343+1)</f>
        <v>コモン</v>
      </c>
      <c r="U345" s="39" t="s">
        <v>8</v>
      </c>
      <c r="V345" s="34">
        <f>INDEX(AI:AI,W343+1)</f>
        <v>11</v>
      </c>
      <c r="W345" s="40"/>
      <c r="X345" s="34" t="str">
        <f>INDEX(AQ:AQ,W343+1)</f>
        <v>飛行</v>
      </c>
      <c r="Y345" s="52"/>
      <c r="Z345" s="52"/>
      <c r="AA345" s="53"/>
      <c r="AC345" s="35"/>
      <c r="AD345" s="35"/>
      <c r="BF345" s="64" t="s">
        <v>0</v>
      </c>
    </row>
    <row r="346" spans="1:58">
      <c r="A346" t="str">
        <f t="shared" si="59"/>
        <v>|色|青|レアリティ|コモン|マナコスト|11|</v>
      </c>
      <c r="B346" t="s">
        <v>0</v>
      </c>
      <c r="C346" t="s">
        <v>81</v>
      </c>
      <c r="D346" s="27" t="s">
        <v>6</v>
      </c>
      <c r="E346" t="s">
        <v>81</v>
      </c>
      <c r="F346" t="str">
        <f>IF(R345=0,"",R345)</f>
        <v>青</v>
      </c>
      <c r="G346" t="s">
        <v>81</v>
      </c>
      <c r="H346" s="27" t="s">
        <v>93</v>
      </c>
      <c r="I346" t="s">
        <v>81</v>
      </c>
      <c r="J346" t="str">
        <f>IF(T345=0,"",T345)</f>
        <v>コモン</v>
      </c>
      <c r="K346" t="s">
        <v>81</v>
      </c>
      <c r="L346" s="27" t="s">
        <v>94</v>
      </c>
      <c r="M346" t="s">
        <v>81</v>
      </c>
      <c r="N346">
        <f>IF(V345=0,"",V345)</f>
        <v>11</v>
      </c>
      <c r="O346" t="s">
        <v>81</v>
      </c>
      <c r="Q346" s="33" t="s">
        <v>11</v>
      </c>
      <c r="R346" s="34" t="str">
        <f>INDEX(AL:AL,W343+1)</f>
        <v>クリーチャー</v>
      </c>
      <c r="S346" s="39" t="s">
        <v>95</v>
      </c>
      <c r="T346" s="34" t="str">
        <f>INDEX(AN:AN,W343+1)</f>
        <v>鳥</v>
      </c>
      <c r="U346" s="34" t="str">
        <f>INDEX(AO:AO,W343+1)</f>
        <v>戦士</v>
      </c>
      <c r="V346" s="34">
        <f>INDEX(AP:AP,W343+1)</f>
        <v>0</v>
      </c>
      <c r="W346" s="40"/>
      <c r="X346" s="34" t="str">
        <f>INDEX(AZ:AZ,W343+1)</f>
        <v>飛行</v>
      </c>
      <c r="Y346" s="34" t="str">
        <f>INDEX(BA:BA,W343+1)</f>
        <v/>
      </c>
      <c r="Z346" s="34" t="str">
        <f>INDEX(BB:BB,W343+1)</f>
        <v/>
      </c>
      <c r="AA346" s="34">
        <f>INDEX(BC:BC,W343+1)</f>
        <v>0</v>
      </c>
      <c r="AC346" s="52"/>
      <c r="AD346" s="52"/>
      <c r="BF346" s="64" t="s">
        <v>0</v>
      </c>
    </row>
    <row r="347" spans="1:58">
      <c r="A347" t="str">
        <f t="shared" si="59"/>
        <v>|種別|クリーチャー|サブタイプ|鳥|戦士||</v>
      </c>
      <c r="B347" t="s">
        <v>0</v>
      </c>
      <c r="C347" t="s">
        <v>81</v>
      </c>
      <c r="D347" s="27" t="s">
        <v>11</v>
      </c>
      <c r="E347" t="s">
        <v>81</v>
      </c>
      <c r="F347" t="str">
        <f>IF(R346=0,"",R346)</f>
        <v>クリーチャー</v>
      </c>
      <c r="G347" t="s">
        <v>81</v>
      </c>
      <c r="H347" s="27" t="s">
        <v>103</v>
      </c>
      <c r="I347" t="s">
        <v>81</v>
      </c>
      <c r="J347" t="str">
        <f>IF(T346=0,"",T346)</f>
        <v>鳥</v>
      </c>
      <c r="K347" t="s">
        <v>81</v>
      </c>
      <c r="L347" t="str">
        <f>IF(U346=0,"",U346)</f>
        <v>戦士</v>
      </c>
      <c r="M347" t="s">
        <v>81</v>
      </c>
      <c r="N347" t="str">
        <f>IF(V346=0,"",V346)</f>
        <v/>
      </c>
      <c r="O347" t="s">
        <v>81</v>
      </c>
      <c r="Q347" s="33" t="s">
        <v>104</v>
      </c>
      <c r="R347" s="34" t="str">
        <f>INDEX(BD:BD,W343+1)</f>
        <v>飛行&amp;br;不朽3</v>
      </c>
      <c r="S347" s="35"/>
      <c r="T347" s="35"/>
      <c r="U347" s="35"/>
      <c r="V347" s="36"/>
      <c r="W347" s="40"/>
      <c r="X347" s="32"/>
      <c r="Y347" s="32"/>
      <c r="Z347" s="32"/>
      <c r="AA347" s="54"/>
      <c r="AC347" s="52"/>
      <c r="AD347" s="52"/>
      <c r="BF347" s="64" t="s">
        <v>0</v>
      </c>
    </row>
    <row r="348" spans="1:58">
      <c r="A348" t="str">
        <f t="shared" si="59"/>
        <v>|テキスト|&gt;|&gt;|&gt;|&gt;|飛行&amp;br;不朽3|</v>
      </c>
      <c r="B348" t="s">
        <v>0</v>
      </c>
      <c r="C348" t="s">
        <v>81</v>
      </c>
      <c r="D348" s="27" t="s">
        <v>104</v>
      </c>
      <c r="E348" t="s">
        <v>81</v>
      </c>
      <c r="F348" s="27" t="s">
        <v>113</v>
      </c>
      <c r="G348" t="s">
        <v>81</v>
      </c>
      <c r="H348" s="27" t="s">
        <v>113</v>
      </c>
      <c r="I348" t="s">
        <v>81</v>
      </c>
      <c r="J348" s="27" t="s">
        <v>113</v>
      </c>
      <c r="K348" t="s">
        <v>81</v>
      </c>
      <c r="L348" s="27" t="s">
        <v>113</v>
      </c>
      <c r="M348" t="s">
        <v>81</v>
      </c>
      <c r="N348" t="str">
        <f>IF(R347=0,"",R347)</f>
        <v>飛行&amp;br;不朽3</v>
      </c>
      <c r="O348" t="s">
        <v>81</v>
      </c>
      <c r="Q348" s="38" t="s">
        <v>27</v>
      </c>
      <c r="R348" s="34" t="str">
        <f>INDEX(BE:BE,W343+1)</f>
        <v>Embalm 3.</v>
      </c>
      <c r="S348" s="35" t="s">
        <v>400</v>
      </c>
      <c r="T348" s="34" t="str">
        <f>IF(X348="","",X348&amp;IF(Y348="",""," "&amp;Y348)&amp;IF(Z348="",""," "&amp;Z348)&amp;IF(AA348="",""," "&amp;AA348))</f>
        <v>Flying  </v>
      </c>
      <c r="U348" s="35"/>
      <c r="V348" s="36"/>
      <c r="W348" s="40" t="s">
        <v>114</v>
      </c>
      <c r="X348" s="33" t="str">
        <f t="shared" ref="X348:AA348" si="63">IF(ISERROR(IF(LEN(X347)&gt;1,X347,VLOOKUP(X346,$AC:$AD,2,FALSE))),"",IF(LEN(X347)&gt;1,X347,VLOOKUP(X346,$AC:$AD,2,FALSE)))</f>
        <v>Flying</v>
      </c>
      <c r="Y348" s="33" t="str">
        <f t="shared" si="63"/>
        <v/>
      </c>
      <c r="Z348" s="33" t="str">
        <f t="shared" si="63"/>
        <v/>
      </c>
      <c r="AA348" s="33" t="str">
        <f t="shared" si="63"/>
        <v> </v>
      </c>
      <c r="AC348" s="52"/>
      <c r="AD348" s="52"/>
      <c r="BF348" s="64" t="s">
        <v>0</v>
      </c>
    </row>
    <row r="349" spans="1:58">
      <c r="A349" t="str">
        <f t="shared" si="59"/>
        <v>|英テキスト|&gt;|&gt;|&gt;|&gt;|Flying  &amp;br;Embalm 3.|</v>
      </c>
      <c r="B349" t="s">
        <v>0</v>
      </c>
      <c r="C349" t="s">
        <v>81</v>
      </c>
      <c r="D349" s="27" t="s">
        <v>125</v>
      </c>
      <c r="E349" t="s">
        <v>81</v>
      </c>
      <c r="F349" s="27" t="s">
        <v>113</v>
      </c>
      <c r="G349" t="s">
        <v>81</v>
      </c>
      <c r="H349" s="27" t="s">
        <v>113</v>
      </c>
      <c r="I349" t="s">
        <v>81</v>
      </c>
      <c r="J349" s="27" t="s">
        <v>113</v>
      </c>
      <c r="K349" t="s">
        <v>81</v>
      </c>
      <c r="L349" s="27" t="s">
        <v>113</v>
      </c>
      <c r="M349" t="s">
        <v>81</v>
      </c>
      <c r="N349" t="str">
        <f>IF(T348="","",T348&amp;"&amp;br;")&amp;IF(R348=0,"",R348)</f>
        <v>Flying  &amp;br;Embalm 3.</v>
      </c>
      <c r="O349" t="s">
        <v>81</v>
      </c>
      <c r="Q349" s="33" t="s">
        <v>18</v>
      </c>
      <c r="R349" s="34" t="str">
        <f>IF(INDEX(AX:AX,W343+1)="",0,INDEX(AX:AX,W343+1)&amp;"/"&amp;INDEX(AY:AY,W343+1))</f>
        <v>2/1</v>
      </c>
      <c r="S349" s="35"/>
      <c r="T349" s="35"/>
      <c r="U349" s="35"/>
      <c r="V349" s="36"/>
      <c r="W349" s="40"/>
      <c r="X349" s="33"/>
      <c r="Y349" s="52"/>
      <c r="Z349" s="52"/>
      <c r="AA349" s="53"/>
      <c r="AC349" s="52"/>
      <c r="AD349" s="52"/>
      <c r="BF349" s="64" t="s">
        <v>0</v>
      </c>
    </row>
    <row r="350" spans="1:58">
      <c r="A350" t="str">
        <f t="shared" si="59"/>
        <v>|PT|&gt;|2/1|シールド数|&gt;||</v>
      </c>
      <c r="B350" t="s">
        <v>0</v>
      </c>
      <c r="C350" t="s">
        <v>81</v>
      </c>
      <c r="D350" t="s">
        <v>18</v>
      </c>
      <c r="E350" t="s">
        <v>81</v>
      </c>
      <c r="F350" t="s">
        <v>113</v>
      </c>
      <c r="G350" t="s">
        <v>81</v>
      </c>
      <c r="H350" t="str">
        <f>IF(R349=0,"",R349)</f>
        <v>2/1</v>
      </c>
      <c r="I350" t="s">
        <v>81</v>
      </c>
      <c r="J350" t="s">
        <v>136</v>
      </c>
      <c r="K350" t="s">
        <v>81</v>
      </c>
      <c r="L350" t="s">
        <v>113</v>
      </c>
      <c r="M350" t="s">
        <v>81</v>
      </c>
      <c r="N350" t="str">
        <f>IF(R350=0,"",R350)</f>
        <v/>
      </c>
      <c r="O350" t="s">
        <v>81</v>
      </c>
      <c r="Q350" s="41" t="s">
        <v>19</v>
      </c>
      <c r="R350" s="34">
        <f>INDEX(AW:AW,W343+1)</f>
        <v>0</v>
      </c>
      <c r="S350" s="42"/>
      <c r="T350" s="42"/>
      <c r="U350" s="42"/>
      <c r="V350" s="43"/>
      <c r="W350" s="44"/>
      <c r="X350" s="45"/>
      <c r="Y350" s="55"/>
      <c r="Z350" s="55"/>
      <c r="AA350" s="56"/>
      <c r="BF350" s="64" t="s">
        <v>0</v>
      </c>
    </row>
    <row r="351" spans="1:58">
      <c r="A351" t="str">
        <f t="shared" si="59"/>
        <v>&amp;br;&amp;br;</v>
      </c>
      <c r="B351" t="s">
        <v>0</v>
      </c>
      <c r="C351" t="s">
        <v>145</v>
      </c>
      <c r="R351"/>
      <c r="S351"/>
      <c r="T351"/>
      <c r="U351"/>
      <c r="V351"/>
      <c r="BF351" s="64" t="s">
        <v>0</v>
      </c>
    </row>
    <row r="352" spans="1:58">
      <c r="A352" t="str">
        <f t="shared" si="59"/>
        <v>#back(text=戻る,left)</v>
      </c>
      <c r="B352" t="s">
        <v>0</v>
      </c>
      <c r="C352" t="s">
        <v>153</v>
      </c>
      <c r="R352"/>
      <c r="S352"/>
      <c r="T352"/>
      <c r="U352"/>
      <c r="V352"/>
      <c r="BF352" s="64" t="s">
        <v>0</v>
      </c>
    </row>
    <row r="353" spans="1:58">
      <c r="A353" t="str">
        <f t="shared" si="59"/>
        <v>&amp;br;</v>
      </c>
      <c r="B353" t="s">
        <v>0</v>
      </c>
      <c r="C353" t="s">
        <v>164</v>
      </c>
      <c r="R353"/>
      <c r="S353"/>
      <c r="T353"/>
      <c r="U353"/>
      <c r="V353"/>
      <c r="BF353" s="64" t="s">
        <v>0</v>
      </c>
    </row>
    <row r="354" spans="1:58">
      <c r="A354" t="str">
        <f t="shared" si="59"/>
        <v>#comment(above,nsize=[15],size=[30],num=[10])</v>
      </c>
      <c r="B354" t="s">
        <v>0</v>
      </c>
      <c r="C354" t="s">
        <v>173</v>
      </c>
      <c r="R354"/>
      <c r="S354"/>
      <c r="T354"/>
      <c r="U354"/>
      <c r="V354"/>
      <c r="BF354" s="64" t="s">
        <v>0</v>
      </c>
    </row>
    <row r="355" spans="1:58">
      <c r="A355" t="str">
        <f t="shared" si="59"/>
        <v>&amp;br;&amp;br;</v>
      </c>
      <c r="B355" t="s">
        <v>0</v>
      </c>
      <c r="C355" t="s">
        <v>145</v>
      </c>
      <c r="R355"/>
      <c r="S355"/>
      <c r="T355"/>
      <c r="U355"/>
      <c r="V355"/>
      <c r="AC355" s="52"/>
      <c r="AD355" s="52"/>
      <c r="BF355" s="64" t="s">
        <v>0</v>
      </c>
    </row>
    <row r="356" spans="1:58">
      <c r="A356" t="str">
        <f t="shared" si="59"/>
        <v/>
      </c>
      <c r="B356" t="s">
        <v>0</v>
      </c>
      <c r="Q356" s="29"/>
      <c r="R356" s="30"/>
      <c r="S356" s="30"/>
      <c r="T356" s="30"/>
      <c r="U356" s="30"/>
      <c r="V356" s="31"/>
      <c r="W356" s="32">
        <v>28</v>
      </c>
      <c r="X356" s="29"/>
      <c r="Y356" s="50"/>
      <c r="Z356" s="50"/>
      <c r="AA356" s="51"/>
      <c r="AC356" s="52"/>
      <c r="AD356" s="52"/>
      <c r="BF356" s="64" t="s">
        <v>0</v>
      </c>
    </row>
    <row r="357" spans="1:58">
      <c r="A357" t="str">
        <f t="shared" si="59"/>
        <v>*ヘクマの歩哨/Hekma Sentinels</v>
      </c>
      <c r="B357" t="s">
        <v>0</v>
      </c>
      <c r="C357" t="str">
        <f>"*"&amp;R357&amp;"/"&amp;T357</f>
        <v>*ヘクマの歩哨/Hekma Sentinels</v>
      </c>
      <c r="Q357" s="33" t="s">
        <v>9</v>
      </c>
      <c r="R357" s="34" t="str">
        <f>INDEX(AJ:AJ,W356+1)</f>
        <v>ヘクマの歩哨</v>
      </c>
      <c r="S357" s="35" t="s">
        <v>10</v>
      </c>
      <c r="T357" s="34" t="str">
        <f>INDEX(AK:AK,W356+1)</f>
        <v>Hekma Sentinels</v>
      </c>
      <c r="U357" s="35"/>
      <c r="V357" s="36"/>
      <c r="W357" s="37"/>
      <c r="X357" s="33"/>
      <c r="Y357" s="52"/>
      <c r="Z357" s="52"/>
      <c r="AA357" s="53"/>
      <c r="AC357" s="52"/>
      <c r="AD357" s="52"/>
      <c r="BF357" s="64" t="s">
        <v>0</v>
      </c>
    </row>
    <row r="358" spans="1:58">
      <c r="A358" t="str">
        <f t="shared" si="59"/>
        <v>|LEFT:80|LEFT:100|LEFT:100|LEFT:100|LEFT:100|LEFT:100|c</v>
      </c>
      <c r="B358" t="s">
        <v>0</v>
      </c>
      <c r="C358" t="s">
        <v>81</v>
      </c>
      <c r="D358" s="26" t="str">
        <f>$Q$1</f>
        <v>LEFT:80</v>
      </c>
      <c r="E358" s="26" t="s">
        <v>81</v>
      </c>
      <c r="F358" s="26" t="str">
        <f t="shared" ref="F358:J358" si="64">$R$1</f>
        <v>LEFT:100</v>
      </c>
      <c r="G358" s="26" t="s">
        <v>81</v>
      </c>
      <c r="H358" s="26" t="str">
        <f t="shared" si="64"/>
        <v>LEFT:100</v>
      </c>
      <c r="I358" s="26" t="s">
        <v>81</v>
      </c>
      <c r="J358" s="26" t="str">
        <f t="shared" si="64"/>
        <v>LEFT:100</v>
      </c>
      <c r="K358" s="26" t="s">
        <v>81</v>
      </c>
      <c r="L358" s="26" t="str">
        <f>$R$1</f>
        <v>LEFT:100</v>
      </c>
      <c r="M358" s="26" t="s">
        <v>81</v>
      </c>
      <c r="N358" s="26" t="str">
        <f>$R$1</f>
        <v>LEFT:100</v>
      </c>
      <c r="O358" t="s">
        <v>81</v>
      </c>
      <c r="P358" t="s">
        <v>82</v>
      </c>
      <c r="Q358" s="38" t="s">
        <v>6</v>
      </c>
      <c r="R358" s="34" t="str">
        <f>INDEX(AF:AF,W356+1)</f>
        <v>青</v>
      </c>
      <c r="S358" s="39" t="s">
        <v>7</v>
      </c>
      <c r="T358" s="34" t="str">
        <f>INDEX(AG:AG,W356+1)</f>
        <v>コモン</v>
      </c>
      <c r="U358" s="39" t="s">
        <v>8</v>
      </c>
      <c r="V358" s="34">
        <f>INDEX(AI:AI,W356+1)</f>
        <v>6</v>
      </c>
      <c r="W358" s="40"/>
      <c r="X358" s="34" t="str">
        <f>INDEX(AQ:AQ,W356+1)</f>
        <v>あなたがカードをサイクリングしたとき、あなたのターン終了時まで、このクリーチャーは+1/+1の修整を受ける。</v>
      </c>
      <c r="Y358" s="52"/>
      <c r="Z358" s="52"/>
      <c r="AA358" s="53"/>
      <c r="AC358" s="35"/>
      <c r="AD358" s="35"/>
      <c r="BF358" s="64" t="s">
        <v>0</v>
      </c>
    </row>
    <row r="359" spans="1:58">
      <c r="A359" t="str">
        <f t="shared" si="59"/>
        <v>|色|青|レアリティ|コモン|マナコスト|6|</v>
      </c>
      <c r="B359" t="s">
        <v>0</v>
      </c>
      <c r="C359" t="s">
        <v>81</v>
      </c>
      <c r="D359" s="27" t="s">
        <v>6</v>
      </c>
      <c r="E359" t="s">
        <v>81</v>
      </c>
      <c r="F359" t="str">
        <f>IF(R358=0,"",R358)</f>
        <v>青</v>
      </c>
      <c r="G359" t="s">
        <v>81</v>
      </c>
      <c r="H359" s="27" t="s">
        <v>93</v>
      </c>
      <c r="I359" t="s">
        <v>81</v>
      </c>
      <c r="J359" t="str">
        <f>IF(T358=0,"",T358)</f>
        <v>コモン</v>
      </c>
      <c r="K359" t="s">
        <v>81</v>
      </c>
      <c r="L359" s="27" t="s">
        <v>94</v>
      </c>
      <c r="M359" t="s">
        <v>81</v>
      </c>
      <c r="N359">
        <f>IF(V358=0,"",V358)</f>
        <v>6</v>
      </c>
      <c r="O359" t="s">
        <v>81</v>
      </c>
      <c r="Q359" s="33" t="s">
        <v>11</v>
      </c>
      <c r="R359" s="34" t="str">
        <f>INDEX(AL:AL,W356+1)</f>
        <v>クリーチャー</v>
      </c>
      <c r="S359" s="39" t="s">
        <v>95</v>
      </c>
      <c r="T359" s="34" t="str">
        <f>INDEX(AN:AN,W356+1)</f>
        <v>人間</v>
      </c>
      <c r="U359" s="34" t="str">
        <f>INDEX(AO:AO,W356+1)</f>
        <v>クレリック</v>
      </c>
      <c r="V359" s="34">
        <f>INDEX(AP:AP,W356+1)</f>
        <v>0</v>
      </c>
      <c r="W359" s="40"/>
      <c r="X359" s="34" t="str">
        <f>INDEX(AZ:AZ,W356+1)</f>
        <v>あな</v>
      </c>
      <c r="Y359" s="34" t="str">
        <f>INDEX(BA:BA,W356+1)</f>
        <v/>
      </c>
      <c r="Z359" s="34" t="str">
        <f>INDEX(BB:BB,W356+1)</f>
        <v/>
      </c>
      <c r="AA359" s="34">
        <f>INDEX(BC:BC,W356+1)</f>
        <v>0</v>
      </c>
      <c r="AC359" s="52"/>
      <c r="AD359" s="52"/>
      <c r="BF359" s="64" t="s">
        <v>0</v>
      </c>
    </row>
    <row r="360" spans="1:58">
      <c r="A360" t="str">
        <f t="shared" si="59"/>
        <v>|種別|クリーチャー|サブタイプ|人間|クレリック||</v>
      </c>
      <c r="B360" t="s">
        <v>0</v>
      </c>
      <c r="C360" t="s">
        <v>81</v>
      </c>
      <c r="D360" s="27" t="s">
        <v>11</v>
      </c>
      <c r="E360" t="s">
        <v>81</v>
      </c>
      <c r="F360" t="str">
        <f>IF(R359=0,"",R359)</f>
        <v>クリーチャー</v>
      </c>
      <c r="G360" t="s">
        <v>81</v>
      </c>
      <c r="H360" s="27" t="s">
        <v>103</v>
      </c>
      <c r="I360" t="s">
        <v>81</v>
      </c>
      <c r="J360" t="str">
        <f>IF(T359=0,"",T359)</f>
        <v>人間</v>
      </c>
      <c r="K360" t="s">
        <v>81</v>
      </c>
      <c r="L360" t="str">
        <f>IF(U359=0,"",U359)</f>
        <v>クレリック</v>
      </c>
      <c r="M360" t="s">
        <v>81</v>
      </c>
      <c r="N360" t="str">
        <f>IF(V359=0,"",V359)</f>
        <v/>
      </c>
      <c r="O360" t="s">
        <v>81</v>
      </c>
      <c r="Q360" s="33" t="s">
        <v>104</v>
      </c>
      <c r="R360" s="34" t="str">
        <f>INDEX(BD:BD,W356+1)</f>
        <v>あなたがカードをサイクリングしたとき、あなたのターン終了時まで、このクリーチャーは+1/+1の修整を受ける。</v>
      </c>
      <c r="S360" s="35"/>
      <c r="T360" s="35"/>
      <c r="U360" s="35"/>
      <c r="V360" s="36"/>
      <c r="W360" s="40"/>
      <c r="X360" s="32"/>
      <c r="Y360" s="32"/>
      <c r="Z360" s="32"/>
      <c r="AA360" s="54"/>
      <c r="AC360" s="52"/>
      <c r="AD360" s="52"/>
      <c r="BF360" s="64" t="s">
        <v>0</v>
      </c>
    </row>
    <row r="361" spans="1:58">
      <c r="A361" t="str">
        <f t="shared" si="59"/>
        <v>|テキスト|&gt;|&gt;|&gt;|&gt;|あなたがカードをサイクリングしたとき、あなたのターン終了時まで、このクリーチャーは+1/+1の修整を受ける。|</v>
      </c>
      <c r="B361" t="s">
        <v>0</v>
      </c>
      <c r="C361" t="s">
        <v>81</v>
      </c>
      <c r="D361" s="27" t="s">
        <v>104</v>
      </c>
      <c r="E361" t="s">
        <v>81</v>
      </c>
      <c r="F361" s="27" t="s">
        <v>113</v>
      </c>
      <c r="G361" t="s">
        <v>81</v>
      </c>
      <c r="H361" s="27" t="s">
        <v>113</v>
      </c>
      <c r="I361" t="s">
        <v>81</v>
      </c>
      <c r="J361" s="27" t="s">
        <v>113</v>
      </c>
      <c r="K361" t="s">
        <v>81</v>
      </c>
      <c r="L361" s="27" t="s">
        <v>113</v>
      </c>
      <c r="M361" t="s">
        <v>81</v>
      </c>
      <c r="N361" t="str">
        <f>IF(R360=0,"",R360)</f>
        <v>あなたがカードをサイクリングしたとき、あなたのターン終了時まで、このクリーチャーは+1/+1の修整を受ける。</v>
      </c>
      <c r="O361" t="s">
        <v>81</v>
      </c>
      <c r="Q361" s="38" t="s">
        <v>27</v>
      </c>
      <c r="R361" s="34" t="str">
        <f>INDEX(BE:BE,W356+1)</f>
        <v>When you cycle a card, this creature gets +1/+1 until the end of your turn.</v>
      </c>
      <c r="S361" s="35" t="s">
        <v>400</v>
      </c>
      <c r="T361" s="34" t="str">
        <f>IF(X361="","",X361&amp;IF(Y361="",""," "&amp;Y361)&amp;IF(Z361="",""," "&amp;Z361)&amp;IF(AA361="",""," "&amp;AA361))</f>
        <v/>
      </c>
      <c r="U361" s="35"/>
      <c r="V361" s="36"/>
      <c r="W361" s="40" t="s">
        <v>114</v>
      </c>
      <c r="X361" s="33" t="str">
        <f t="shared" ref="X361:AA361" si="65">IF(ISERROR(IF(LEN(X360)&gt;1,X360,VLOOKUP(X359,$AC:$AD,2,FALSE))),"",IF(LEN(X360)&gt;1,X360,VLOOKUP(X359,$AC:$AD,2,FALSE)))</f>
        <v/>
      </c>
      <c r="Y361" s="33" t="str">
        <f t="shared" si="65"/>
        <v/>
      </c>
      <c r="Z361" s="33" t="str">
        <f t="shared" si="65"/>
        <v/>
      </c>
      <c r="AA361" s="33" t="str">
        <f t="shared" si="65"/>
        <v> </v>
      </c>
      <c r="AC361" s="52"/>
      <c r="AD361" s="52"/>
      <c r="BF361" s="64" t="s">
        <v>0</v>
      </c>
    </row>
    <row r="362" spans="1:58">
      <c r="A362" t="str">
        <f t="shared" si="59"/>
        <v>|英テキスト|&gt;|&gt;|&gt;|&gt;|When you cycle a card, this creature gets +1/+1 until the end of your turn.|</v>
      </c>
      <c r="B362" t="s">
        <v>0</v>
      </c>
      <c r="C362" t="s">
        <v>81</v>
      </c>
      <c r="D362" s="27" t="s">
        <v>125</v>
      </c>
      <c r="E362" t="s">
        <v>81</v>
      </c>
      <c r="F362" s="27" t="s">
        <v>113</v>
      </c>
      <c r="G362" t="s">
        <v>81</v>
      </c>
      <c r="H362" s="27" t="s">
        <v>113</v>
      </c>
      <c r="I362" t="s">
        <v>81</v>
      </c>
      <c r="J362" s="27" t="s">
        <v>113</v>
      </c>
      <c r="K362" t="s">
        <v>81</v>
      </c>
      <c r="L362" s="27" t="s">
        <v>113</v>
      </c>
      <c r="M362" t="s">
        <v>81</v>
      </c>
      <c r="N362" t="str">
        <f>IF(T361="","",T361&amp;"&amp;br;")&amp;IF(R361=0,"",R361)</f>
        <v>When you cycle a card, this creature gets +1/+1 until the end of your turn.</v>
      </c>
      <c r="O362" t="s">
        <v>81</v>
      </c>
      <c r="Q362" s="33" t="s">
        <v>18</v>
      </c>
      <c r="R362" s="34" t="str">
        <f>IF(INDEX(AX:AX,W356+1)="",0,INDEX(AX:AX,W356+1)&amp;"/"&amp;INDEX(AY:AY,W356+1))</f>
        <v>2/3</v>
      </c>
      <c r="S362" s="35"/>
      <c r="T362" s="35"/>
      <c r="U362" s="35"/>
      <c r="V362" s="36"/>
      <c r="W362" s="40"/>
      <c r="X362" s="33"/>
      <c r="Y362" s="52"/>
      <c r="Z362" s="52"/>
      <c r="AA362" s="53"/>
      <c r="AC362" s="52"/>
      <c r="AD362" s="52"/>
      <c r="BF362" s="64" t="s">
        <v>0</v>
      </c>
    </row>
    <row r="363" spans="1:58">
      <c r="A363" t="str">
        <f t="shared" si="59"/>
        <v>|PT|&gt;|2/3|シールド数|&gt;||</v>
      </c>
      <c r="B363" t="s">
        <v>0</v>
      </c>
      <c r="C363" t="s">
        <v>81</v>
      </c>
      <c r="D363" t="s">
        <v>18</v>
      </c>
      <c r="E363" t="s">
        <v>81</v>
      </c>
      <c r="F363" t="s">
        <v>113</v>
      </c>
      <c r="G363" t="s">
        <v>81</v>
      </c>
      <c r="H363" t="str">
        <f>IF(R362=0,"",R362)</f>
        <v>2/3</v>
      </c>
      <c r="I363" t="s">
        <v>81</v>
      </c>
      <c r="J363" t="s">
        <v>136</v>
      </c>
      <c r="K363" t="s">
        <v>81</v>
      </c>
      <c r="L363" t="s">
        <v>113</v>
      </c>
      <c r="M363" t="s">
        <v>81</v>
      </c>
      <c r="N363" t="str">
        <f>IF(R363=0,"",R363)</f>
        <v/>
      </c>
      <c r="O363" t="s">
        <v>81</v>
      </c>
      <c r="Q363" s="41" t="s">
        <v>19</v>
      </c>
      <c r="R363" s="34">
        <f>INDEX(AW:AW,W356+1)</f>
        <v>0</v>
      </c>
      <c r="S363" s="42"/>
      <c r="T363" s="42"/>
      <c r="U363" s="42"/>
      <c r="V363" s="43"/>
      <c r="W363" s="44"/>
      <c r="X363" s="45"/>
      <c r="Y363" s="55"/>
      <c r="Z363" s="55"/>
      <c r="AA363" s="56"/>
      <c r="BF363" s="64" t="s">
        <v>0</v>
      </c>
    </row>
    <row r="364" spans="1:58">
      <c r="A364" t="str">
        <f t="shared" si="59"/>
        <v>&amp;br;&amp;br;</v>
      </c>
      <c r="B364" t="s">
        <v>0</v>
      </c>
      <c r="C364" t="s">
        <v>145</v>
      </c>
      <c r="R364"/>
      <c r="S364"/>
      <c r="T364"/>
      <c r="U364"/>
      <c r="V364"/>
      <c r="BF364" s="64" t="s">
        <v>0</v>
      </c>
    </row>
    <row r="365" spans="1:58">
      <c r="A365" t="str">
        <f t="shared" si="59"/>
        <v>#back(text=戻る,left)</v>
      </c>
      <c r="B365" t="s">
        <v>0</v>
      </c>
      <c r="C365" t="s">
        <v>153</v>
      </c>
      <c r="R365"/>
      <c r="S365"/>
      <c r="T365"/>
      <c r="U365"/>
      <c r="V365"/>
      <c r="BF365" s="64" t="s">
        <v>0</v>
      </c>
    </row>
    <row r="366" spans="1:58">
      <c r="A366" t="str">
        <f t="shared" si="59"/>
        <v>&amp;br;</v>
      </c>
      <c r="B366" t="s">
        <v>0</v>
      </c>
      <c r="C366" t="s">
        <v>164</v>
      </c>
      <c r="R366"/>
      <c r="S366"/>
      <c r="T366"/>
      <c r="U366"/>
      <c r="V366"/>
      <c r="BF366" s="64" t="s">
        <v>0</v>
      </c>
    </row>
    <row r="367" spans="1:58">
      <c r="A367" t="str">
        <f t="shared" si="59"/>
        <v>#comment(above,nsize=[15],size=[30],num=[10])</v>
      </c>
      <c r="B367" t="s">
        <v>0</v>
      </c>
      <c r="C367" t="s">
        <v>173</v>
      </c>
      <c r="R367"/>
      <c r="S367"/>
      <c r="T367"/>
      <c r="U367"/>
      <c r="V367"/>
      <c r="BF367" s="64" t="s">
        <v>0</v>
      </c>
    </row>
    <row r="368" spans="1:58">
      <c r="A368" t="str">
        <f t="shared" si="59"/>
        <v>&amp;br;&amp;br;</v>
      </c>
      <c r="B368" t="s">
        <v>0</v>
      </c>
      <c r="C368" t="s">
        <v>145</v>
      </c>
      <c r="R368"/>
      <c r="S368"/>
      <c r="T368"/>
      <c r="U368"/>
      <c r="V368"/>
      <c r="AC368" s="52"/>
      <c r="AD368" s="52"/>
      <c r="BF368" s="64" t="s">
        <v>0</v>
      </c>
    </row>
    <row r="369" spans="1:58">
      <c r="A369" t="str">
        <f t="shared" si="59"/>
        <v/>
      </c>
      <c r="B369" t="s">
        <v>0</v>
      </c>
      <c r="Q369" s="29"/>
      <c r="R369" s="30"/>
      <c r="S369" s="30"/>
      <c r="T369" s="30"/>
      <c r="U369" s="30"/>
      <c r="V369" s="31"/>
      <c r="W369" s="32">
        <v>29</v>
      </c>
      <c r="X369" s="29"/>
      <c r="Y369" s="50"/>
      <c r="Z369" s="50"/>
      <c r="AA369" s="51"/>
      <c r="AC369" s="52"/>
      <c r="AD369" s="52"/>
      <c r="BF369" s="64" t="s">
        <v>0</v>
      </c>
    </row>
    <row r="370" spans="1:58">
      <c r="A370" t="str">
        <f t="shared" si="59"/>
        <v>*周到の書記官/Scribe of the Mindful</v>
      </c>
      <c r="B370" t="s">
        <v>0</v>
      </c>
      <c r="C370" t="str">
        <f>"*"&amp;R370&amp;"/"&amp;T370</f>
        <v>*周到の書記官/Scribe of the Mindful</v>
      </c>
      <c r="Q370" s="33" t="s">
        <v>9</v>
      </c>
      <c r="R370" s="34" t="str">
        <f>INDEX(AJ:AJ,W369+1)</f>
        <v>周到の書記官</v>
      </c>
      <c r="S370" s="35" t="s">
        <v>10</v>
      </c>
      <c r="T370" s="34" t="str">
        <f>INDEX(AK:AK,W369+1)</f>
        <v>Scribe of the Mindful</v>
      </c>
      <c r="U370" s="35"/>
      <c r="V370" s="36"/>
      <c r="W370" s="37"/>
      <c r="X370" s="33"/>
      <c r="Y370" s="52"/>
      <c r="Z370" s="52"/>
      <c r="AA370" s="53"/>
      <c r="AC370" s="52"/>
      <c r="AD370" s="52"/>
      <c r="BF370" s="64" t="s">
        <v>0</v>
      </c>
    </row>
    <row r="371" spans="1:58">
      <c r="A371" t="str">
        <f t="shared" si="59"/>
        <v>|LEFT:80|LEFT:100|LEFT:100|LEFT:100|LEFT:100|LEFT:100|c</v>
      </c>
      <c r="B371" t="s">
        <v>0</v>
      </c>
      <c r="C371" t="s">
        <v>81</v>
      </c>
      <c r="D371" s="26" t="str">
        <f>$Q$1</f>
        <v>LEFT:80</v>
      </c>
      <c r="E371" s="26" t="s">
        <v>81</v>
      </c>
      <c r="F371" s="26" t="str">
        <f t="shared" ref="F371:J371" si="66">$R$1</f>
        <v>LEFT:100</v>
      </c>
      <c r="G371" s="26" t="s">
        <v>81</v>
      </c>
      <c r="H371" s="26" t="str">
        <f t="shared" si="66"/>
        <v>LEFT:100</v>
      </c>
      <c r="I371" s="26" t="s">
        <v>81</v>
      </c>
      <c r="J371" s="26" t="str">
        <f t="shared" si="66"/>
        <v>LEFT:100</v>
      </c>
      <c r="K371" s="26" t="s">
        <v>81</v>
      </c>
      <c r="L371" s="26" t="str">
        <f>$R$1</f>
        <v>LEFT:100</v>
      </c>
      <c r="M371" s="26" t="s">
        <v>81</v>
      </c>
      <c r="N371" s="26" t="str">
        <f>$R$1</f>
        <v>LEFT:100</v>
      </c>
      <c r="O371" t="s">
        <v>81</v>
      </c>
      <c r="P371" t="s">
        <v>82</v>
      </c>
      <c r="Q371" s="38" t="s">
        <v>6</v>
      </c>
      <c r="R371" s="34" t="str">
        <f>INDEX(AF:AF,W369+1)</f>
        <v>青</v>
      </c>
      <c r="S371" s="39" t="s">
        <v>7</v>
      </c>
      <c r="T371" s="34" t="str">
        <f>INDEX(AG:AG,W369+1)</f>
        <v>コモン</v>
      </c>
      <c r="U371" s="39" t="s">
        <v>8</v>
      </c>
      <c r="V371" s="34">
        <f>INDEX(AI:AI,W369+1)</f>
        <v>15</v>
      </c>
      <c r="W371" s="40"/>
      <c r="X371" s="34" t="str">
        <f>INDEX(AQ:AQ,W369+1)</f>
        <v>ディフェンダー</v>
      </c>
      <c r="Y371" s="52"/>
      <c r="Z371" s="52"/>
      <c r="AA371" s="53"/>
      <c r="AC371" s="35"/>
      <c r="AD371" s="35"/>
      <c r="BF371" s="64" t="s">
        <v>0</v>
      </c>
    </row>
    <row r="372" spans="1:58">
      <c r="A372" t="str">
        <f t="shared" si="59"/>
        <v>|色|青|レアリティ|コモン|マナコスト|15|</v>
      </c>
      <c r="B372" t="s">
        <v>0</v>
      </c>
      <c r="C372" t="s">
        <v>81</v>
      </c>
      <c r="D372" s="27" t="s">
        <v>6</v>
      </c>
      <c r="E372" t="s">
        <v>81</v>
      </c>
      <c r="F372" t="str">
        <f>IF(R371=0,"",R371)</f>
        <v>青</v>
      </c>
      <c r="G372" t="s">
        <v>81</v>
      </c>
      <c r="H372" s="27" t="s">
        <v>93</v>
      </c>
      <c r="I372" t="s">
        <v>81</v>
      </c>
      <c r="J372" t="str">
        <f>IF(T371=0,"",T371)</f>
        <v>コモン</v>
      </c>
      <c r="K372" t="s">
        <v>81</v>
      </c>
      <c r="L372" s="27" t="s">
        <v>94</v>
      </c>
      <c r="M372" t="s">
        <v>81</v>
      </c>
      <c r="N372">
        <f>IF(V371=0,"",V371)</f>
        <v>15</v>
      </c>
      <c r="O372" t="s">
        <v>81</v>
      </c>
      <c r="Q372" s="33" t="s">
        <v>11</v>
      </c>
      <c r="R372" s="34" t="str">
        <f>INDEX(AL:AL,W369+1)</f>
        <v>クリーチャー</v>
      </c>
      <c r="S372" s="39" t="s">
        <v>95</v>
      </c>
      <c r="T372" s="34" t="str">
        <f>INDEX(AN:AN,W369+1)</f>
        <v>人間</v>
      </c>
      <c r="U372" s="34" t="str">
        <f>INDEX(AO:AO,W369+1)</f>
        <v>クレリック</v>
      </c>
      <c r="V372" s="34">
        <f>INDEX(AP:AP,W369+1)</f>
        <v>0</v>
      </c>
      <c r="W372" s="40"/>
      <c r="X372" s="34" t="str">
        <f>INDEX(AZ:AZ,W369+1)</f>
        <v>ディ</v>
      </c>
      <c r="Y372" s="34" t="str">
        <f>INDEX(BA:BA,W369+1)</f>
        <v/>
      </c>
      <c r="Z372" s="34" t="str">
        <f>INDEX(BB:BB,W369+1)</f>
        <v/>
      </c>
      <c r="AA372" s="34">
        <f>INDEX(BC:BC,W369+1)</f>
        <v>0</v>
      </c>
      <c r="AC372" s="52"/>
      <c r="AD372" s="52"/>
      <c r="BF372" s="64" t="s">
        <v>0</v>
      </c>
    </row>
    <row r="373" spans="1:58">
      <c r="A373" t="str">
        <f t="shared" si="59"/>
        <v>|種別|クリーチャー|サブタイプ|人間|クレリック||</v>
      </c>
      <c r="B373" t="s">
        <v>0</v>
      </c>
      <c r="C373" t="s">
        <v>81</v>
      </c>
      <c r="D373" s="27" t="s">
        <v>11</v>
      </c>
      <c r="E373" t="s">
        <v>81</v>
      </c>
      <c r="F373" t="str">
        <f>IF(R372=0,"",R372)</f>
        <v>クリーチャー</v>
      </c>
      <c r="G373" t="s">
        <v>81</v>
      </c>
      <c r="H373" s="27" t="s">
        <v>103</v>
      </c>
      <c r="I373" t="s">
        <v>81</v>
      </c>
      <c r="J373" t="str">
        <f>IF(T372=0,"",T372)</f>
        <v>人間</v>
      </c>
      <c r="K373" t="s">
        <v>81</v>
      </c>
      <c r="L373" t="str">
        <f>IF(U372=0,"",U372)</f>
        <v>クレリック</v>
      </c>
      <c r="M373" t="s">
        <v>81</v>
      </c>
      <c r="N373" t="str">
        <f>IF(V372=0,"",V372)</f>
        <v/>
      </c>
      <c r="O373" t="s">
        <v>81</v>
      </c>
      <c r="Q373" s="33" t="s">
        <v>104</v>
      </c>
      <c r="R373" s="34" t="str">
        <f>INDEX(BD:BD,W369+1)</f>
        <v>ディフェンダー&amp;br;このクリーチャーが死亡したとき、あなたが唱えたかあなたがコントロールしていて破壊された最後の呪文をあなたの手札に戻す。</v>
      </c>
      <c r="S373" s="35"/>
      <c r="T373" s="35"/>
      <c r="U373" s="35"/>
      <c r="V373" s="36"/>
      <c r="W373" s="40"/>
      <c r="X373" s="32"/>
      <c r="Y373" s="32"/>
      <c r="Z373" s="32"/>
      <c r="AA373" s="54"/>
      <c r="AC373" s="52"/>
      <c r="AD373" s="52"/>
      <c r="BF373" s="64" t="s">
        <v>0</v>
      </c>
    </row>
    <row r="374" spans="1:58">
      <c r="A374" t="str">
        <f t="shared" si="59"/>
        <v>|テキスト|&gt;|&gt;|&gt;|&gt;|ディフェンダー&amp;br;このクリーチャーが死亡したとき、あなたが唱えたかあなたがコントロールしていて破壊された最後の呪文をあなたの手札に戻す。|</v>
      </c>
      <c r="B374" t="s">
        <v>0</v>
      </c>
      <c r="C374" t="s">
        <v>81</v>
      </c>
      <c r="D374" s="27" t="s">
        <v>104</v>
      </c>
      <c r="E374" t="s">
        <v>81</v>
      </c>
      <c r="F374" s="27" t="s">
        <v>113</v>
      </c>
      <c r="G374" t="s">
        <v>81</v>
      </c>
      <c r="H374" s="27" t="s">
        <v>113</v>
      </c>
      <c r="I374" t="s">
        <v>81</v>
      </c>
      <c r="J374" s="27" t="s">
        <v>113</v>
      </c>
      <c r="K374" t="s">
        <v>81</v>
      </c>
      <c r="L374" s="27" t="s">
        <v>113</v>
      </c>
      <c r="M374" t="s">
        <v>81</v>
      </c>
      <c r="N374" t="str">
        <f>IF(R373=0,"",R373)</f>
        <v>ディフェンダー&amp;br;このクリーチャーが死亡したとき、あなたが唱えたかあなたがコントロールしていて破壊された最後の呪文をあなたの手札に戻す。</v>
      </c>
      <c r="O374" t="s">
        <v>81</v>
      </c>
      <c r="Q374" s="38" t="s">
        <v>27</v>
      </c>
      <c r="R374" s="34" t="str">
        <f>INDEX(BE:BE,W369+1)</f>
        <v>When this creature dies, the last spell you cast or that was Destroyed is returned to your hand.</v>
      </c>
      <c r="S374" s="35" t="s">
        <v>400</v>
      </c>
      <c r="T374" s="34" t="str">
        <f>IF(X374="","",X374&amp;IF(Y374="",""," "&amp;Y374)&amp;IF(Z374="",""," "&amp;Z374)&amp;IF(AA374="",""," "&amp;AA374))</f>
        <v>Defender  </v>
      </c>
      <c r="U374" s="35"/>
      <c r="V374" s="36"/>
      <c r="W374" s="40" t="s">
        <v>114</v>
      </c>
      <c r="X374" s="33" t="str">
        <f t="shared" ref="X374:AA374" si="67">IF(ISERROR(IF(LEN(X373)&gt;1,X373,VLOOKUP(X372,$AC:$AD,2,FALSE))),"",IF(LEN(X373)&gt;1,X373,VLOOKUP(X372,$AC:$AD,2,FALSE)))</f>
        <v>Defender</v>
      </c>
      <c r="Y374" s="33" t="str">
        <f t="shared" si="67"/>
        <v/>
      </c>
      <c r="Z374" s="33" t="str">
        <f t="shared" si="67"/>
        <v/>
      </c>
      <c r="AA374" s="33" t="str">
        <f t="shared" si="67"/>
        <v> </v>
      </c>
      <c r="AC374" s="52"/>
      <c r="AD374" s="52"/>
      <c r="BF374" s="64" t="s">
        <v>0</v>
      </c>
    </row>
    <row r="375" spans="1:58">
      <c r="A375" t="str">
        <f t="shared" si="59"/>
        <v>|英テキスト|&gt;|&gt;|&gt;|&gt;|Defender  &amp;br;When this creature dies, the last spell you cast or that was Destroyed is returned to your hand.|</v>
      </c>
      <c r="B375" t="s">
        <v>0</v>
      </c>
      <c r="C375" t="s">
        <v>81</v>
      </c>
      <c r="D375" s="27" t="s">
        <v>125</v>
      </c>
      <c r="E375" t="s">
        <v>81</v>
      </c>
      <c r="F375" s="27" t="s">
        <v>113</v>
      </c>
      <c r="G375" t="s">
        <v>81</v>
      </c>
      <c r="H375" s="27" t="s">
        <v>113</v>
      </c>
      <c r="I375" t="s">
        <v>81</v>
      </c>
      <c r="J375" s="27" t="s">
        <v>113</v>
      </c>
      <c r="K375" t="s">
        <v>81</v>
      </c>
      <c r="L375" s="27" t="s">
        <v>113</v>
      </c>
      <c r="M375" t="s">
        <v>81</v>
      </c>
      <c r="N375" t="str">
        <f>IF(T374="","",T374&amp;"&amp;br;")&amp;IF(R374=0,"",R374)</f>
        <v>Defender  &amp;br;When this creature dies, the last spell you cast or that was Destroyed is returned to your hand.</v>
      </c>
      <c r="O375" t="s">
        <v>81</v>
      </c>
      <c r="Q375" s="33" t="s">
        <v>18</v>
      </c>
      <c r="R375" s="34" t="str">
        <f>IF(INDEX(AX:AX,W369+1)="",0,INDEX(AX:AX,W369+1)&amp;"/"&amp;INDEX(AY:AY,W369+1))</f>
        <v>2/2</v>
      </c>
      <c r="S375" s="35"/>
      <c r="T375" s="35"/>
      <c r="U375" s="35"/>
      <c r="V375" s="36"/>
      <c r="W375" s="40"/>
      <c r="X375" s="33"/>
      <c r="Y375" s="52"/>
      <c r="Z375" s="52"/>
      <c r="AA375" s="53"/>
      <c r="AC375" s="52"/>
      <c r="AD375" s="52"/>
      <c r="BF375" s="64" t="s">
        <v>0</v>
      </c>
    </row>
    <row r="376" spans="1:58">
      <c r="A376" t="str">
        <f t="shared" si="59"/>
        <v>|PT|&gt;|2/2|シールド数|&gt;||</v>
      </c>
      <c r="B376" t="s">
        <v>0</v>
      </c>
      <c r="C376" t="s">
        <v>81</v>
      </c>
      <c r="D376" t="s">
        <v>18</v>
      </c>
      <c r="E376" t="s">
        <v>81</v>
      </c>
      <c r="F376" t="s">
        <v>113</v>
      </c>
      <c r="G376" t="s">
        <v>81</v>
      </c>
      <c r="H376" t="str">
        <f>IF(R375=0,"",R375)</f>
        <v>2/2</v>
      </c>
      <c r="I376" t="s">
        <v>81</v>
      </c>
      <c r="J376" t="s">
        <v>136</v>
      </c>
      <c r="K376" t="s">
        <v>81</v>
      </c>
      <c r="L376" t="s">
        <v>113</v>
      </c>
      <c r="M376" t="s">
        <v>81</v>
      </c>
      <c r="N376" t="str">
        <f>IF(R376=0,"",R376)</f>
        <v/>
      </c>
      <c r="O376" t="s">
        <v>81</v>
      </c>
      <c r="Q376" s="41" t="s">
        <v>19</v>
      </c>
      <c r="R376" s="34">
        <f>INDEX(AW:AW,W369+1)</f>
        <v>0</v>
      </c>
      <c r="S376" s="42"/>
      <c r="T376" s="42"/>
      <c r="U376" s="42"/>
      <c r="V376" s="43"/>
      <c r="W376" s="44"/>
      <c r="X376" s="45"/>
      <c r="Y376" s="55"/>
      <c r="Z376" s="55"/>
      <c r="AA376" s="56"/>
      <c r="BF376" s="64" t="s">
        <v>0</v>
      </c>
    </row>
    <row r="377" spans="1:58">
      <c r="A377" t="str">
        <f t="shared" si="59"/>
        <v>&amp;br;&amp;br;</v>
      </c>
      <c r="B377" t="s">
        <v>0</v>
      </c>
      <c r="C377" t="s">
        <v>145</v>
      </c>
      <c r="R377"/>
      <c r="S377"/>
      <c r="T377"/>
      <c r="U377"/>
      <c r="V377"/>
      <c r="BF377" s="64" t="s">
        <v>0</v>
      </c>
    </row>
    <row r="378" spans="1:58">
      <c r="A378" t="str">
        <f t="shared" si="59"/>
        <v>#back(text=戻る,left)</v>
      </c>
      <c r="B378" t="s">
        <v>0</v>
      </c>
      <c r="C378" t="s">
        <v>153</v>
      </c>
      <c r="R378"/>
      <c r="S378"/>
      <c r="T378"/>
      <c r="U378"/>
      <c r="V378"/>
      <c r="BF378" s="64" t="s">
        <v>0</v>
      </c>
    </row>
    <row r="379" spans="1:58">
      <c r="A379" t="str">
        <f t="shared" si="59"/>
        <v>&amp;br;</v>
      </c>
      <c r="B379" t="s">
        <v>0</v>
      </c>
      <c r="C379" t="s">
        <v>164</v>
      </c>
      <c r="R379"/>
      <c r="S379"/>
      <c r="T379"/>
      <c r="U379"/>
      <c r="V379"/>
      <c r="BF379" s="64" t="s">
        <v>0</v>
      </c>
    </row>
    <row r="380" spans="1:58">
      <c r="A380" t="str">
        <f t="shared" si="59"/>
        <v>#comment(above,nsize=[15],size=[30],num=[10])</v>
      </c>
      <c r="B380" t="s">
        <v>0</v>
      </c>
      <c r="C380" t="s">
        <v>173</v>
      </c>
      <c r="R380"/>
      <c r="S380"/>
      <c r="T380"/>
      <c r="U380"/>
      <c r="V380"/>
      <c r="BF380" s="64" t="s">
        <v>0</v>
      </c>
    </row>
    <row r="381" spans="1:58">
      <c r="A381" t="str">
        <f t="shared" si="59"/>
        <v>&amp;br;&amp;br;</v>
      </c>
      <c r="B381" t="s">
        <v>0</v>
      </c>
      <c r="C381" t="s">
        <v>145</v>
      </c>
      <c r="R381"/>
      <c r="S381"/>
      <c r="T381"/>
      <c r="U381"/>
      <c r="V381"/>
      <c r="AC381" s="52"/>
      <c r="AD381" s="52"/>
      <c r="BF381" s="64" t="s">
        <v>0</v>
      </c>
    </row>
    <row r="382" spans="1:58">
      <c r="A382" t="str">
        <f t="shared" si="59"/>
        <v/>
      </c>
      <c r="B382" t="s">
        <v>0</v>
      </c>
      <c r="Q382" s="29"/>
      <c r="R382" s="30"/>
      <c r="S382" s="30"/>
      <c r="T382" s="30"/>
      <c r="U382" s="30"/>
      <c r="V382" s="31"/>
      <c r="W382" s="32">
        <v>30</v>
      </c>
      <c r="X382" s="29"/>
      <c r="Y382" s="50"/>
      <c r="Z382" s="50"/>
      <c r="AA382" s="51"/>
      <c r="AC382" s="52"/>
      <c r="AD382" s="52"/>
      <c r="BF382" s="64" t="s">
        <v>0</v>
      </c>
    </row>
    <row r="383" spans="1:58">
      <c r="A383" t="str">
        <f t="shared" si="59"/>
        <v>*微光鱗のドレイク/Shimmerscale Drake</v>
      </c>
      <c r="B383" t="s">
        <v>0</v>
      </c>
      <c r="C383" t="str">
        <f>"*"&amp;R383&amp;"/"&amp;T383</f>
        <v>*微光鱗のドレイク/Shimmerscale Drake</v>
      </c>
      <c r="Q383" s="33" t="s">
        <v>9</v>
      </c>
      <c r="R383" s="34" t="str">
        <f>INDEX(AJ:AJ,W382+1)</f>
        <v>微光鱗のドレイク</v>
      </c>
      <c r="S383" s="35" t="s">
        <v>10</v>
      </c>
      <c r="T383" s="34" t="str">
        <f>INDEX(AK:AK,W382+1)</f>
        <v>Shimmerscale Drake</v>
      </c>
      <c r="U383" s="35"/>
      <c r="V383" s="36"/>
      <c r="W383" s="37"/>
      <c r="X383" s="33"/>
      <c r="Y383" s="52"/>
      <c r="Z383" s="52"/>
      <c r="AA383" s="53"/>
      <c r="AC383" s="52"/>
      <c r="AD383" s="52"/>
      <c r="BF383" s="64" t="s">
        <v>0</v>
      </c>
    </row>
    <row r="384" spans="1:58">
      <c r="A384" t="str">
        <f t="shared" si="59"/>
        <v>|LEFT:80|LEFT:100|LEFT:100|LEFT:100|LEFT:100|LEFT:100|c</v>
      </c>
      <c r="B384" t="s">
        <v>0</v>
      </c>
      <c r="C384" t="s">
        <v>81</v>
      </c>
      <c r="D384" s="26" t="str">
        <f>$Q$1</f>
        <v>LEFT:80</v>
      </c>
      <c r="E384" s="26" t="s">
        <v>81</v>
      </c>
      <c r="F384" s="26" t="str">
        <f t="shared" ref="F384:J384" si="68">$R$1</f>
        <v>LEFT:100</v>
      </c>
      <c r="G384" s="26" t="s">
        <v>81</v>
      </c>
      <c r="H384" s="26" t="str">
        <f t="shared" si="68"/>
        <v>LEFT:100</v>
      </c>
      <c r="I384" s="26" t="s">
        <v>81</v>
      </c>
      <c r="J384" s="26" t="str">
        <f t="shared" si="68"/>
        <v>LEFT:100</v>
      </c>
      <c r="K384" s="26" t="s">
        <v>81</v>
      </c>
      <c r="L384" s="26" t="str">
        <f>$R$1</f>
        <v>LEFT:100</v>
      </c>
      <c r="M384" s="26" t="s">
        <v>81</v>
      </c>
      <c r="N384" s="26" t="str">
        <f>$R$1</f>
        <v>LEFT:100</v>
      </c>
      <c r="O384" t="s">
        <v>81</v>
      </c>
      <c r="P384" t="s">
        <v>82</v>
      </c>
      <c r="Q384" s="38" t="s">
        <v>6</v>
      </c>
      <c r="R384" s="34" t="str">
        <f>INDEX(AF:AF,W382+1)</f>
        <v>青</v>
      </c>
      <c r="S384" s="39" t="s">
        <v>7</v>
      </c>
      <c r="T384" s="34" t="str">
        <f>INDEX(AG:AG,W382+1)</f>
        <v>コモン</v>
      </c>
      <c r="U384" s="39" t="s">
        <v>8</v>
      </c>
      <c r="V384" s="34">
        <f>INDEX(AI:AI,W382+1)</f>
        <v>13</v>
      </c>
      <c r="W384" s="40"/>
      <c r="X384" s="34" t="str">
        <f>INDEX(AQ:AQ,W382+1)</f>
        <v>飛行</v>
      </c>
      <c r="Y384" s="52"/>
      <c r="Z384" s="52"/>
      <c r="AA384" s="53"/>
      <c r="AC384" s="35"/>
      <c r="AD384" s="35"/>
      <c r="BF384" s="64" t="s">
        <v>0</v>
      </c>
    </row>
    <row r="385" spans="1:58">
      <c r="A385" t="str">
        <f t="shared" si="59"/>
        <v>|色|青|レアリティ|コモン|マナコスト|13|</v>
      </c>
      <c r="B385" t="s">
        <v>0</v>
      </c>
      <c r="C385" t="s">
        <v>81</v>
      </c>
      <c r="D385" s="27" t="s">
        <v>6</v>
      </c>
      <c r="E385" t="s">
        <v>81</v>
      </c>
      <c r="F385" t="str">
        <f>IF(R384=0,"",R384)</f>
        <v>青</v>
      </c>
      <c r="G385" t="s">
        <v>81</v>
      </c>
      <c r="H385" s="27" t="s">
        <v>93</v>
      </c>
      <c r="I385" t="s">
        <v>81</v>
      </c>
      <c r="J385" t="str">
        <f>IF(T384=0,"",T384)</f>
        <v>コモン</v>
      </c>
      <c r="K385" t="s">
        <v>81</v>
      </c>
      <c r="L385" s="27" t="s">
        <v>94</v>
      </c>
      <c r="M385" t="s">
        <v>81</v>
      </c>
      <c r="N385">
        <f>IF(V384=0,"",V384)</f>
        <v>13</v>
      </c>
      <c r="O385" t="s">
        <v>81</v>
      </c>
      <c r="Q385" s="33" t="s">
        <v>11</v>
      </c>
      <c r="R385" s="34" t="str">
        <f>INDEX(AL:AL,W382+1)</f>
        <v>クリーチャー</v>
      </c>
      <c r="S385" s="39" t="s">
        <v>95</v>
      </c>
      <c r="T385" s="34" t="str">
        <f>INDEX(AN:AN,W382+1)</f>
        <v>ドレイク</v>
      </c>
      <c r="U385" s="34">
        <f>INDEX(AO:AO,W382+1)</f>
        <v>0</v>
      </c>
      <c r="V385" s="34">
        <f>INDEX(AP:AP,W382+1)</f>
        <v>0</v>
      </c>
      <c r="W385" s="40"/>
      <c r="X385" s="34" t="str">
        <f>INDEX(AZ:AZ,W382+1)</f>
        <v>飛行</v>
      </c>
      <c r="Y385" s="34" t="str">
        <f>INDEX(BA:BA,W382+1)</f>
        <v/>
      </c>
      <c r="Z385" s="34" t="str">
        <f>INDEX(BB:BB,W382+1)</f>
        <v/>
      </c>
      <c r="AA385" s="34">
        <f>INDEX(BC:BC,W382+1)</f>
        <v>0</v>
      </c>
      <c r="AC385" s="52"/>
      <c r="AD385" s="52"/>
      <c r="BF385" s="64" t="s">
        <v>0</v>
      </c>
    </row>
    <row r="386" spans="1:58">
      <c r="A386" t="str">
        <f t="shared" si="59"/>
        <v>|種別|クリーチャー|サブタイプ|ドレイク|||</v>
      </c>
      <c r="B386" t="s">
        <v>0</v>
      </c>
      <c r="C386" t="s">
        <v>81</v>
      </c>
      <c r="D386" s="27" t="s">
        <v>11</v>
      </c>
      <c r="E386" t="s">
        <v>81</v>
      </c>
      <c r="F386" t="str">
        <f>IF(R385=0,"",R385)</f>
        <v>クリーチャー</v>
      </c>
      <c r="G386" t="s">
        <v>81</v>
      </c>
      <c r="H386" s="27" t="s">
        <v>103</v>
      </c>
      <c r="I386" t="s">
        <v>81</v>
      </c>
      <c r="J386" t="str">
        <f>IF(T385=0,"",T385)</f>
        <v>ドレイク</v>
      </c>
      <c r="K386" t="s">
        <v>81</v>
      </c>
      <c r="L386" t="str">
        <f>IF(U385=0,"",U385)</f>
        <v/>
      </c>
      <c r="M386" t="s">
        <v>81</v>
      </c>
      <c r="N386" t="str">
        <f>IF(V385=0,"",V385)</f>
        <v/>
      </c>
      <c r="O386" t="s">
        <v>81</v>
      </c>
      <c r="Q386" s="33" t="s">
        <v>104</v>
      </c>
      <c r="R386" s="34" t="str">
        <f>INDEX(BD:BD,W382+1)</f>
        <v>飛行&amp;br;サイクリング2</v>
      </c>
      <c r="S386" s="35"/>
      <c r="T386" s="35"/>
      <c r="U386" s="35"/>
      <c r="V386" s="36"/>
      <c r="W386" s="40"/>
      <c r="X386" s="32"/>
      <c r="Y386" s="32"/>
      <c r="Z386" s="32"/>
      <c r="AA386" s="54"/>
      <c r="AC386" s="52"/>
      <c r="AD386" s="52"/>
      <c r="BF386" s="64" t="s">
        <v>0</v>
      </c>
    </row>
    <row r="387" spans="1:58">
      <c r="A387" t="str">
        <f t="shared" si="59"/>
        <v>|テキスト|&gt;|&gt;|&gt;|&gt;|飛行&amp;br;サイクリング2|</v>
      </c>
      <c r="B387" t="s">
        <v>0</v>
      </c>
      <c r="C387" t="s">
        <v>81</v>
      </c>
      <c r="D387" s="27" t="s">
        <v>104</v>
      </c>
      <c r="E387" t="s">
        <v>81</v>
      </c>
      <c r="F387" s="27" t="s">
        <v>113</v>
      </c>
      <c r="G387" t="s">
        <v>81</v>
      </c>
      <c r="H387" s="27" t="s">
        <v>113</v>
      </c>
      <c r="I387" t="s">
        <v>81</v>
      </c>
      <c r="J387" s="27" t="s">
        <v>113</v>
      </c>
      <c r="K387" t="s">
        <v>81</v>
      </c>
      <c r="L387" s="27" t="s">
        <v>113</v>
      </c>
      <c r="M387" t="s">
        <v>81</v>
      </c>
      <c r="N387" t="str">
        <f>IF(R386=0,"",R386)</f>
        <v>飛行&amp;br;サイクリング2</v>
      </c>
      <c r="O387" t="s">
        <v>81</v>
      </c>
      <c r="Q387" s="38" t="s">
        <v>27</v>
      </c>
      <c r="R387" s="34" t="str">
        <f>INDEX(BE:BE,W382+1)</f>
        <v>Cycling 2.</v>
      </c>
      <c r="S387" s="35" t="s">
        <v>400</v>
      </c>
      <c r="T387" s="34" t="str">
        <f>IF(X387="","",X387&amp;IF(Y387="",""," "&amp;Y387)&amp;IF(Z387="",""," "&amp;Z387)&amp;IF(AA387="",""," "&amp;AA387))</f>
        <v>Flying  </v>
      </c>
      <c r="U387" s="35"/>
      <c r="V387" s="36"/>
      <c r="W387" s="40" t="s">
        <v>114</v>
      </c>
      <c r="X387" s="33" t="str">
        <f t="shared" ref="X387:AA387" si="69">IF(ISERROR(IF(LEN(X386)&gt;1,X386,VLOOKUP(X385,$AC:$AD,2,FALSE))),"",IF(LEN(X386)&gt;1,X386,VLOOKUP(X385,$AC:$AD,2,FALSE)))</f>
        <v>Flying</v>
      </c>
      <c r="Y387" s="33" t="str">
        <f t="shared" si="69"/>
        <v/>
      </c>
      <c r="Z387" s="33" t="str">
        <f t="shared" si="69"/>
        <v/>
      </c>
      <c r="AA387" s="33" t="str">
        <f t="shared" si="69"/>
        <v> </v>
      </c>
      <c r="AC387" s="52"/>
      <c r="AD387" s="52"/>
      <c r="BF387" s="64" t="s">
        <v>0</v>
      </c>
    </row>
    <row r="388" spans="1:58">
      <c r="A388" t="str">
        <f t="shared" si="59"/>
        <v>|英テキスト|&gt;|&gt;|&gt;|&gt;|Flying  &amp;br;Cycling 2.|</v>
      </c>
      <c r="B388" t="s">
        <v>0</v>
      </c>
      <c r="C388" t="s">
        <v>81</v>
      </c>
      <c r="D388" s="27" t="s">
        <v>125</v>
      </c>
      <c r="E388" t="s">
        <v>81</v>
      </c>
      <c r="F388" s="27" t="s">
        <v>113</v>
      </c>
      <c r="G388" t="s">
        <v>81</v>
      </c>
      <c r="H388" s="27" t="s">
        <v>113</v>
      </c>
      <c r="I388" t="s">
        <v>81</v>
      </c>
      <c r="J388" s="27" t="s">
        <v>113</v>
      </c>
      <c r="K388" t="s">
        <v>81</v>
      </c>
      <c r="L388" s="27" t="s">
        <v>113</v>
      </c>
      <c r="M388" t="s">
        <v>81</v>
      </c>
      <c r="N388" t="str">
        <f>IF(T387="","",T387&amp;"&amp;br;")&amp;IF(R387=0,"",R387)</f>
        <v>Flying  &amp;br;Cycling 2.</v>
      </c>
      <c r="O388" t="s">
        <v>81</v>
      </c>
      <c r="Q388" s="33" t="s">
        <v>18</v>
      </c>
      <c r="R388" s="34" t="str">
        <f>IF(INDEX(AX:AX,W382+1)="",0,INDEX(AX:AX,W382+1)&amp;"/"&amp;INDEX(AY:AY,W382+1))</f>
        <v>3/4</v>
      </c>
      <c r="S388" s="35"/>
      <c r="T388" s="35"/>
      <c r="U388" s="35"/>
      <c r="V388" s="36"/>
      <c r="W388" s="40"/>
      <c r="X388" s="33"/>
      <c r="Y388" s="52"/>
      <c r="Z388" s="52"/>
      <c r="AA388" s="53"/>
      <c r="AC388" s="52"/>
      <c r="AD388" s="52"/>
      <c r="BF388" s="64" t="s">
        <v>0</v>
      </c>
    </row>
    <row r="389" spans="1:58">
      <c r="A389" t="str">
        <f t="shared" si="59"/>
        <v>|PT|&gt;|3/4|シールド数|&gt;||</v>
      </c>
      <c r="B389" t="s">
        <v>0</v>
      </c>
      <c r="C389" t="s">
        <v>81</v>
      </c>
      <c r="D389" t="s">
        <v>18</v>
      </c>
      <c r="E389" t="s">
        <v>81</v>
      </c>
      <c r="F389" t="s">
        <v>113</v>
      </c>
      <c r="G389" t="s">
        <v>81</v>
      </c>
      <c r="H389" t="str">
        <f>IF(R388=0,"",R388)</f>
        <v>3/4</v>
      </c>
      <c r="I389" t="s">
        <v>81</v>
      </c>
      <c r="J389" t="s">
        <v>136</v>
      </c>
      <c r="K389" t="s">
        <v>81</v>
      </c>
      <c r="L389" t="s">
        <v>113</v>
      </c>
      <c r="M389" t="s">
        <v>81</v>
      </c>
      <c r="N389" t="str">
        <f>IF(R389=0,"",R389)</f>
        <v/>
      </c>
      <c r="O389" t="s">
        <v>81</v>
      </c>
      <c r="Q389" s="41" t="s">
        <v>19</v>
      </c>
      <c r="R389" s="34">
        <f>INDEX(AW:AW,W382+1)</f>
        <v>0</v>
      </c>
      <c r="S389" s="42"/>
      <c r="T389" s="42"/>
      <c r="U389" s="42"/>
      <c r="V389" s="43"/>
      <c r="W389" s="44"/>
      <c r="X389" s="45"/>
      <c r="Y389" s="55"/>
      <c r="Z389" s="55"/>
      <c r="AA389" s="56"/>
      <c r="BF389" s="64" t="s">
        <v>0</v>
      </c>
    </row>
    <row r="390" spans="1:58">
      <c r="A390" t="str">
        <f t="shared" ref="A390:A453" si="70">CONCATENATE(C390,D390,E390,F390,G390,H390,I390,J390,K390,L390,M390,N390,O390,P390)</f>
        <v>&amp;br;&amp;br;</v>
      </c>
      <c r="B390" t="s">
        <v>0</v>
      </c>
      <c r="C390" t="s">
        <v>145</v>
      </c>
      <c r="R390"/>
      <c r="S390"/>
      <c r="T390"/>
      <c r="U390"/>
      <c r="V390"/>
      <c r="BF390" s="64" t="s">
        <v>0</v>
      </c>
    </row>
    <row r="391" spans="1:58">
      <c r="A391" t="str">
        <f t="shared" si="70"/>
        <v>#back(text=戻る,left)</v>
      </c>
      <c r="B391" t="s">
        <v>0</v>
      </c>
      <c r="C391" t="s">
        <v>153</v>
      </c>
      <c r="R391"/>
      <c r="S391"/>
      <c r="T391"/>
      <c r="U391"/>
      <c r="V391"/>
      <c r="BF391" s="64" t="s">
        <v>0</v>
      </c>
    </row>
    <row r="392" spans="1:58">
      <c r="A392" t="str">
        <f t="shared" si="70"/>
        <v>&amp;br;</v>
      </c>
      <c r="B392" t="s">
        <v>0</v>
      </c>
      <c r="C392" t="s">
        <v>164</v>
      </c>
      <c r="R392"/>
      <c r="S392"/>
      <c r="T392"/>
      <c r="U392"/>
      <c r="V392"/>
      <c r="BF392" s="64" t="s">
        <v>0</v>
      </c>
    </row>
    <row r="393" spans="1:58">
      <c r="A393" t="str">
        <f t="shared" si="70"/>
        <v>#comment(above,nsize=[15],size=[30],num=[10])</v>
      </c>
      <c r="B393" t="s">
        <v>0</v>
      </c>
      <c r="C393" t="s">
        <v>173</v>
      </c>
      <c r="R393"/>
      <c r="S393"/>
      <c r="T393"/>
      <c r="U393"/>
      <c r="V393"/>
      <c r="BF393" s="64" t="s">
        <v>0</v>
      </c>
    </row>
    <row r="394" spans="1:58">
      <c r="A394" t="str">
        <f t="shared" si="70"/>
        <v>&amp;br;&amp;br;</v>
      </c>
      <c r="B394" t="s">
        <v>0</v>
      </c>
      <c r="C394" t="s">
        <v>145</v>
      </c>
      <c r="R394"/>
      <c r="S394"/>
      <c r="T394"/>
      <c r="U394"/>
      <c r="V394"/>
      <c r="AC394" s="52"/>
      <c r="AD394" s="52"/>
      <c r="BF394" s="64" t="s">
        <v>0</v>
      </c>
    </row>
    <row r="395" spans="1:58">
      <c r="A395" t="str">
        <f t="shared" si="70"/>
        <v/>
      </c>
      <c r="B395" t="s">
        <v>0</v>
      </c>
      <c r="Q395" s="29"/>
      <c r="R395" s="30"/>
      <c r="S395" s="30"/>
      <c r="T395" s="30"/>
      <c r="U395" s="30"/>
      <c r="V395" s="31"/>
      <c r="W395" s="32">
        <v>31</v>
      </c>
      <c r="X395" s="29"/>
      <c r="Y395" s="50"/>
      <c r="Z395" s="50"/>
      <c r="AA395" s="51"/>
      <c r="AC395" s="52"/>
      <c r="AD395" s="52"/>
      <c r="BF395" s="64" t="s">
        <v>0</v>
      </c>
    </row>
    <row r="396" spans="1:58">
      <c r="A396" t="str">
        <f t="shared" si="70"/>
        <v>*ター一門の散兵/Tah-Crop Skirmisher</v>
      </c>
      <c r="B396" t="s">
        <v>0</v>
      </c>
      <c r="C396" t="str">
        <f>"*"&amp;R396&amp;"/"&amp;T396</f>
        <v>*ター一門の散兵/Tah-Crop Skirmisher</v>
      </c>
      <c r="Q396" s="33" t="s">
        <v>9</v>
      </c>
      <c r="R396" s="34" t="str">
        <f>INDEX(AJ:AJ,W395+1)</f>
        <v>ター一門の散兵</v>
      </c>
      <c r="S396" s="35" t="s">
        <v>10</v>
      </c>
      <c r="T396" s="34" t="str">
        <f>INDEX(AK:AK,W395+1)</f>
        <v>Tah-Crop Skirmisher</v>
      </c>
      <c r="U396" s="35"/>
      <c r="V396" s="36"/>
      <c r="W396" s="37"/>
      <c r="X396" s="33"/>
      <c r="Y396" s="52"/>
      <c r="Z396" s="52"/>
      <c r="AA396" s="53"/>
      <c r="AC396" s="52"/>
      <c r="AD396" s="52"/>
      <c r="BF396" s="64" t="s">
        <v>0</v>
      </c>
    </row>
    <row r="397" spans="1:58">
      <c r="A397" t="str">
        <f t="shared" si="70"/>
        <v>|LEFT:80|LEFT:100|LEFT:100|LEFT:100|LEFT:100|LEFT:100|c</v>
      </c>
      <c r="B397" t="s">
        <v>0</v>
      </c>
      <c r="C397" t="s">
        <v>81</v>
      </c>
      <c r="D397" s="26" t="str">
        <f>$Q$1</f>
        <v>LEFT:80</v>
      </c>
      <c r="E397" s="26" t="s">
        <v>81</v>
      </c>
      <c r="F397" s="26" t="str">
        <f t="shared" ref="F397:J397" si="71">$R$1</f>
        <v>LEFT:100</v>
      </c>
      <c r="G397" s="26" t="s">
        <v>81</v>
      </c>
      <c r="H397" s="26" t="str">
        <f t="shared" si="71"/>
        <v>LEFT:100</v>
      </c>
      <c r="I397" s="26" t="s">
        <v>81</v>
      </c>
      <c r="J397" s="26" t="str">
        <f t="shared" si="71"/>
        <v>LEFT:100</v>
      </c>
      <c r="K397" s="26" t="s">
        <v>81</v>
      </c>
      <c r="L397" s="26" t="str">
        <f>$R$1</f>
        <v>LEFT:100</v>
      </c>
      <c r="M397" s="26" t="s">
        <v>81</v>
      </c>
      <c r="N397" s="26" t="str">
        <f>$R$1</f>
        <v>LEFT:100</v>
      </c>
      <c r="O397" t="s">
        <v>81</v>
      </c>
      <c r="P397" t="s">
        <v>82</v>
      </c>
      <c r="Q397" s="38" t="s">
        <v>6</v>
      </c>
      <c r="R397" s="34" t="str">
        <f>INDEX(AF:AF,W395+1)</f>
        <v>青</v>
      </c>
      <c r="S397" s="39" t="s">
        <v>7</v>
      </c>
      <c r="T397" s="34" t="str">
        <f>INDEX(AG:AG,W395+1)</f>
        <v>コモン</v>
      </c>
      <c r="U397" s="39" t="s">
        <v>8</v>
      </c>
      <c r="V397" s="34">
        <f>INDEX(AI:AI,W395+1)</f>
        <v>10</v>
      </c>
      <c r="W397" s="40"/>
      <c r="X397" s="34" t="str">
        <f>INDEX(AQ:AQ,W395+1)</f>
        <v>不朽3</v>
      </c>
      <c r="Y397" s="52"/>
      <c r="Z397" s="52"/>
      <c r="AA397" s="53"/>
      <c r="AC397" s="35"/>
      <c r="AD397" s="35"/>
      <c r="BF397" s="64" t="s">
        <v>0</v>
      </c>
    </row>
    <row r="398" spans="1:58">
      <c r="A398" t="str">
        <f t="shared" si="70"/>
        <v>|色|青|レアリティ|コモン|マナコスト|10|</v>
      </c>
      <c r="B398" t="s">
        <v>0</v>
      </c>
      <c r="C398" t="s">
        <v>81</v>
      </c>
      <c r="D398" s="27" t="s">
        <v>6</v>
      </c>
      <c r="E398" t="s">
        <v>81</v>
      </c>
      <c r="F398" t="str">
        <f>IF(R397=0,"",R397)</f>
        <v>青</v>
      </c>
      <c r="G398" t="s">
        <v>81</v>
      </c>
      <c r="H398" s="27" t="s">
        <v>93</v>
      </c>
      <c r="I398" t="s">
        <v>81</v>
      </c>
      <c r="J398" t="str">
        <f>IF(T397=0,"",T397)</f>
        <v>コモン</v>
      </c>
      <c r="K398" t="s">
        <v>81</v>
      </c>
      <c r="L398" s="27" t="s">
        <v>94</v>
      </c>
      <c r="M398" t="s">
        <v>81</v>
      </c>
      <c r="N398">
        <f>IF(V397=0,"",V397)</f>
        <v>10</v>
      </c>
      <c r="O398" t="s">
        <v>81</v>
      </c>
      <c r="Q398" s="33" t="s">
        <v>11</v>
      </c>
      <c r="R398" s="34" t="str">
        <f>INDEX(AL:AL,W395+1)</f>
        <v>クリーチャー</v>
      </c>
      <c r="S398" s="39" t="s">
        <v>95</v>
      </c>
      <c r="T398" s="34" t="str">
        <f>INDEX(AN:AN,W395+1)</f>
        <v>ナーガ</v>
      </c>
      <c r="U398" s="34" t="str">
        <f>INDEX(AO:AO,W395+1)</f>
        <v>戦士</v>
      </c>
      <c r="V398" s="34">
        <f>INDEX(AP:AP,W395+1)</f>
        <v>0</v>
      </c>
      <c r="W398" s="40"/>
      <c r="X398" s="34" t="str">
        <f>INDEX(AZ:AZ,W395+1)</f>
        <v>不朽</v>
      </c>
      <c r="Y398" s="34" t="str">
        <f>INDEX(BA:BA,W395+1)</f>
        <v/>
      </c>
      <c r="Z398" s="34" t="str">
        <f>INDEX(BB:BB,W395+1)</f>
        <v/>
      </c>
      <c r="AA398" s="34">
        <f>INDEX(BC:BC,W395+1)</f>
        <v>0</v>
      </c>
      <c r="AC398" s="52"/>
      <c r="AD398" s="52"/>
      <c r="BF398" s="64" t="s">
        <v>0</v>
      </c>
    </row>
    <row r="399" spans="1:58">
      <c r="A399" t="str">
        <f t="shared" si="70"/>
        <v>|種別|クリーチャー|サブタイプ|ナーガ|戦士||</v>
      </c>
      <c r="B399" t="s">
        <v>0</v>
      </c>
      <c r="C399" t="s">
        <v>81</v>
      </c>
      <c r="D399" s="27" t="s">
        <v>11</v>
      </c>
      <c r="E399" t="s">
        <v>81</v>
      </c>
      <c r="F399" t="str">
        <f>IF(R398=0,"",R398)</f>
        <v>クリーチャー</v>
      </c>
      <c r="G399" t="s">
        <v>81</v>
      </c>
      <c r="H399" s="27" t="s">
        <v>103</v>
      </c>
      <c r="I399" t="s">
        <v>81</v>
      </c>
      <c r="J399" t="str">
        <f>IF(T398=0,"",T398)</f>
        <v>ナーガ</v>
      </c>
      <c r="K399" t="s">
        <v>81</v>
      </c>
      <c r="L399" t="str">
        <f>IF(U398=0,"",U398)</f>
        <v>戦士</v>
      </c>
      <c r="M399" t="s">
        <v>81</v>
      </c>
      <c r="N399" t="str">
        <f>IF(V398=0,"",V398)</f>
        <v/>
      </c>
      <c r="O399" t="s">
        <v>81</v>
      </c>
      <c r="Q399" s="33" t="s">
        <v>104</v>
      </c>
      <c r="R399" s="34" t="str">
        <f>INDEX(BD:BD,W395+1)</f>
        <v>不朽3</v>
      </c>
      <c r="S399" s="35"/>
      <c r="T399" s="35"/>
      <c r="U399" s="35"/>
      <c r="V399" s="36"/>
      <c r="W399" s="40"/>
      <c r="X399" s="32"/>
      <c r="Y399" s="32"/>
      <c r="Z399" s="32"/>
      <c r="AA399" s="54"/>
      <c r="AC399" s="52"/>
      <c r="AD399" s="52"/>
      <c r="BF399" s="64" t="s">
        <v>0</v>
      </c>
    </row>
    <row r="400" spans="1:58">
      <c r="A400" t="str">
        <f t="shared" si="70"/>
        <v>|テキスト|&gt;|&gt;|&gt;|&gt;|不朽3|</v>
      </c>
      <c r="B400" t="s">
        <v>0</v>
      </c>
      <c r="C400" t="s">
        <v>81</v>
      </c>
      <c r="D400" s="27" t="s">
        <v>104</v>
      </c>
      <c r="E400" t="s">
        <v>81</v>
      </c>
      <c r="F400" s="27" t="s">
        <v>113</v>
      </c>
      <c r="G400" t="s">
        <v>81</v>
      </c>
      <c r="H400" s="27" t="s">
        <v>113</v>
      </c>
      <c r="I400" t="s">
        <v>81</v>
      </c>
      <c r="J400" s="27" t="s">
        <v>113</v>
      </c>
      <c r="K400" t="s">
        <v>81</v>
      </c>
      <c r="L400" s="27" t="s">
        <v>113</v>
      </c>
      <c r="M400" t="s">
        <v>81</v>
      </c>
      <c r="N400" t="str">
        <f>IF(R399=0,"",R399)</f>
        <v>不朽3</v>
      </c>
      <c r="O400" t="s">
        <v>81</v>
      </c>
      <c r="Q400" s="38" t="s">
        <v>27</v>
      </c>
      <c r="R400" s="34" t="str">
        <f>INDEX(BE:BE,W395+1)</f>
        <v>Embalm 3.</v>
      </c>
      <c r="S400" s="35" t="s">
        <v>400</v>
      </c>
      <c r="T400" s="34" t="str">
        <f>IF(X400="","",X400&amp;IF(Y400="",""," "&amp;Y400)&amp;IF(Z400="",""," "&amp;Z400)&amp;IF(AA400="",""," "&amp;AA400))</f>
        <v/>
      </c>
      <c r="U400" s="35"/>
      <c r="V400" s="36"/>
      <c r="W400" s="40" t="s">
        <v>114</v>
      </c>
      <c r="X400" s="33" t="str">
        <f t="shared" ref="X400:AA400" si="72">IF(ISERROR(IF(LEN(X399)&gt;1,X399,VLOOKUP(X398,$AC:$AD,2,FALSE))),"",IF(LEN(X399)&gt;1,X399,VLOOKUP(X398,$AC:$AD,2,FALSE)))</f>
        <v/>
      </c>
      <c r="Y400" s="33" t="str">
        <f t="shared" si="72"/>
        <v/>
      </c>
      <c r="Z400" s="33" t="str">
        <f t="shared" si="72"/>
        <v/>
      </c>
      <c r="AA400" s="33" t="str">
        <f t="shared" si="72"/>
        <v> </v>
      </c>
      <c r="AC400" s="52"/>
      <c r="AD400" s="52"/>
      <c r="BF400" s="64" t="s">
        <v>0</v>
      </c>
    </row>
    <row r="401" spans="1:58">
      <c r="A401" t="str">
        <f t="shared" si="70"/>
        <v>|英テキスト|&gt;|&gt;|&gt;|&gt;|Embalm 3.|</v>
      </c>
      <c r="B401" t="s">
        <v>0</v>
      </c>
      <c r="C401" t="s">
        <v>81</v>
      </c>
      <c r="D401" s="27" t="s">
        <v>125</v>
      </c>
      <c r="E401" t="s">
        <v>81</v>
      </c>
      <c r="F401" s="27" t="s">
        <v>113</v>
      </c>
      <c r="G401" t="s">
        <v>81</v>
      </c>
      <c r="H401" s="27" t="s">
        <v>113</v>
      </c>
      <c r="I401" t="s">
        <v>81</v>
      </c>
      <c r="J401" s="27" t="s">
        <v>113</v>
      </c>
      <c r="K401" t="s">
        <v>81</v>
      </c>
      <c r="L401" s="27" t="s">
        <v>113</v>
      </c>
      <c r="M401" t="s">
        <v>81</v>
      </c>
      <c r="N401" t="str">
        <f>IF(T400="","",T400&amp;"&amp;br;")&amp;IF(R400=0,"",R400)</f>
        <v>Embalm 3.</v>
      </c>
      <c r="O401" t="s">
        <v>81</v>
      </c>
      <c r="Q401" s="33" t="s">
        <v>18</v>
      </c>
      <c r="R401" s="34" t="str">
        <f>IF(INDEX(AX:AX,W395+1)="",0,INDEX(AX:AX,W395+1)&amp;"/"&amp;INDEX(AY:AY,W395+1))</f>
        <v>2/1</v>
      </c>
      <c r="S401" s="35"/>
      <c r="T401" s="35"/>
      <c r="U401" s="35"/>
      <c r="V401" s="36"/>
      <c r="W401" s="40"/>
      <c r="X401" s="33"/>
      <c r="Y401" s="52"/>
      <c r="Z401" s="52"/>
      <c r="AA401" s="53"/>
      <c r="AC401" s="52"/>
      <c r="AD401" s="52"/>
      <c r="BF401" s="64" t="s">
        <v>0</v>
      </c>
    </row>
    <row r="402" spans="1:58">
      <c r="A402" t="str">
        <f t="shared" si="70"/>
        <v>|PT|&gt;|2/1|シールド数|&gt;||</v>
      </c>
      <c r="B402" t="s">
        <v>0</v>
      </c>
      <c r="C402" t="s">
        <v>81</v>
      </c>
      <c r="D402" t="s">
        <v>18</v>
      </c>
      <c r="E402" t="s">
        <v>81</v>
      </c>
      <c r="F402" t="s">
        <v>113</v>
      </c>
      <c r="G402" t="s">
        <v>81</v>
      </c>
      <c r="H402" t="str">
        <f>IF(R401=0,"",R401)</f>
        <v>2/1</v>
      </c>
      <c r="I402" t="s">
        <v>81</v>
      </c>
      <c r="J402" t="s">
        <v>136</v>
      </c>
      <c r="K402" t="s">
        <v>81</v>
      </c>
      <c r="L402" t="s">
        <v>113</v>
      </c>
      <c r="M402" t="s">
        <v>81</v>
      </c>
      <c r="N402" t="str">
        <f>IF(R402=0,"",R402)</f>
        <v/>
      </c>
      <c r="O402" t="s">
        <v>81</v>
      </c>
      <c r="Q402" s="41" t="s">
        <v>19</v>
      </c>
      <c r="R402" s="34">
        <f>INDEX(AW:AW,W395+1)</f>
        <v>0</v>
      </c>
      <c r="S402" s="42"/>
      <c r="T402" s="42"/>
      <c r="U402" s="42"/>
      <c r="V402" s="43"/>
      <c r="W402" s="44"/>
      <c r="X402" s="45"/>
      <c r="Y402" s="55"/>
      <c r="Z402" s="55"/>
      <c r="AA402" s="56"/>
      <c r="BF402" s="64" t="s">
        <v>0</v>
      </c>
    </row>
    <row r="403" spans="1:58">
      <c r="A403" t="str">
        <f t="shared" si="70"/>
        <v>&amp;br;&amp;br;</v>
      </c>
      <c r="B403" t="s">
        <v>0</v>
      </c>
      <c r="C403" t="s">
        <v>145</v>
      </c>
      <c r="R403"/>
      <c r="S403"/>
      <c r="T403"/>
      <c r="U403"/>
      <c r="V403"/>
      <c r="BF403" s="64" t="s">
        <v>0</v>
      </c>
    </row>
    <row r="404" spans="1:58">
      <c r="A404" t="str">
        <f t="shared" si="70"/>
        <v>#back(text=戻る,left)</v>
      </c>
      <c r="B404" t="s">
        <v>0</v>
      </c>
      <c r="C404" t="s">
        <v>153</v>
      </c>
      <c r="R404"/>
      <c r="S404"/>
      <c r="T404"/>
      <c r="U404"/>
      <c r="V404"/>
      <c r="BF404" s="64" t="s">
        <v>0</v>
      </c>
    </row>
    <row r="405" spans="1:58">
      <c r="A405" t="str">
        <f t="shared" si="70"/>
        <v>&amp;br;</v>
      </c>
      <c r="B405" t="s">
        <v>0</v>
      </c>
      <c r="C405" t="s">
        <v>164</v>
      </c>
      <c r="R405"/>
      <c r="S405"/>
      <c r="T405"/>
      <c r="U405"/>
      <c r="V405"/>
      <c r="BF405" s="64" t="s">
        <v>0</v>
      </c>
    </row>
    <row r="406" spans="1:58">
      <c r="A406" t="str">
        <f t="shared" si="70"/>
        <v>#comment(above,nsize=[15],size=[30],num=[10])</v>
      </c>
      <c r="B406" t="s">
        <v>0</v>
      </c>
      <c r="C406" t="s">
        <v>173</v>
      </c>
      <c r="R406"/>
      <c r="S406"/>
      <c r="T406"/>
      <c r="U406"/>
      <c r="V406"/>
      <c r="BF406" s="64" t="s">
        <v>0</v>
      </c>
    </row>
    <row r="407" spans="1:58">
      <c r="A407" t="str">
        <f t="shared" si="70"/>
        <v>&amp;br;&amp;br;</v>
      </c>
      <c r="B407" t="s">
        <v>0</v>
      </c>
      <c r="C407" t="s">
        <v>145</v>
      </c>
      <c r="R407"/>
      <c r="S407"/>
      <c r="T407"/>
      <c r="U407"/>
      <c r="V407"/>
      <c r="AC407" s="52"/>
      <c r="AD407" s="52"/>
      <c r="BF407" s="64" t="s">
        <v>0</v>
      </c>
    </row>
    <row r="408" spans="1:58">
      <c r="A408" t="str">
        <f t="shared" si="70"/>
        <v/>
      </c>
      <c r="B408" t="s">
        <v>0</v>
      </c>
      <c r="Q408" s="29"/>
      <c r="R408" s="30"/>
      <c r="S408" s="30"/>
      <c r="T408" s="30"/>
      <c r="U408" s="30"/>
      <c r="V408" s="31"/>
      <c r="W408" s="32">
        <v>32</v>
      </c>
      <c r="X408" s="29"/>
      <c r="Y408" s="50"/>
      <c r="Z408" s="50"/>
      <c r="AA408" s="51"/>
      <c r="AC408" s="52"/>
      <c r="AD408" s="52"/>
      <c r="BF408" s="64" t="s">
        <v>0</v>
      </c>
    </row>
    <row r="409" spans="1:58">
      <c r="A409" t="str">
        <f t="shared" si="70"/>
        <v>*取り消し/Cancel</v>
      </c>
      <c r="B409" t="s">
        <v>0</v>
      </c>
      <c r="C409" t="str">
        <f>"*"&amp;R409&amp;"/"&amp;T409</f>
        <v>*取り消し/Cancel</v>
      </c>
      <c r="Q409" s="33" t="s">
        <v>9</v>
      </c>
      <c r="R409" s="34" t="str">
        <f>INDEX(AJ:AJ,W408+1)</f>
        <v>取り消し</v>
      </c>
      <c r="S409" s="35" t="s">
        <v>10</v>
      </c>
      <c r="T409" s="34" t="str">
        <f>INDEX(AK:AK,W408+1)</f>
        <v>Cancel</v>
      </c>
      <c r="U409" s="35"/>
      <c r="V409" s="36"/>
      <c r="W409" s="37"/>
      <c r="X409" s="33"/>
      <c r="Y409" s="52"/>
      <c r="Z409" s="52"/>
      <c r="AA409" s="53"/>
      <c r="AC409" s="52"/>
      <c r="AD409" s="52"/>
      <c r="BF409" s="64" t="s">
        <v>0</v>
      </c>
    </row>
    <row r="410" spans="1:58">
      <c r="A410" t="str">
        <f t="shared" si="70"/>
        <v>|LEFT:80|LEFT:100|LEFT:100|LEFT:100|LEFT:100|LEFT:100|c</v>
      </c>
      <c r="B410" t="s">
        <v>0</v>
      </c>
      <c r="C410" t="s">
        <v>81</v>
      </c>
      <c r="D410" s="26" t="str">
        <f>$Q$1</f>
        <v>LEFT:80</v>
      </c>
      <c r="E410" s="26" t="s">
        <v>81</v>
      </c>
      <c r="F410" s="26" t="str">
        <f t="shared" ref="F410:J410" si="73">$R$1</f>
        <v>LEFT:100</v>
      </c>
      <c r="G410" s="26" t="s">
        <v>81</v>
      </c>
      <c r="H410" s="26" t="str">
        <f t="shared" si="73"/>
        <v>LEFT:100</v>
      </c>
      <c r="I410" s="26" t="s">
        <v>81</v>
      </c>
      <c r="J410" s="26" t="str">
        <f t="shared" si="73"/>
        <v>LEFT:100</v>
      </c>
      <c r="K410" s="26" t="s">
        <v>81</v>
      </c>
      <c r="L410" s="26" t="str">
        <f>$R$1</f>
        <v>LEFT:100</v>
      </c>
      <c r="M410" s="26" t="s">
        <v>81</v>
      </c>
      <c r="N410" s="26" t="str">
        <f>$R$1</f>
        <v>LEFT:100</v>
      </c>
      <c r="O410" t="s">
        <v>81</v>
      </c>
      <c r="P410" t="s">
        <v>82</v>
      </c>
      <c r="Q410" s="38" t="s">
        <v>6</v>
      </c>
      <c r="R410" s="34" t="str">
        <f>INDEX(AF:AF,W408+1)</f>
        <v>青</v>
      </c>
      <c r="S410" s="39" t="s">
        <v>7</v>
      </c>
      <c r="T410" s="34" t="str">
        <f>INDEX(AG:AG,W408+1)</f>
        <v>コモン</v>
      </c>
      <c r="U410" s="39" t="s">
        <v>8</v>
      </c>
      <c r="V410" s="34">
        <f>INDEX(AI:AI,W408+1)</f>
        <v>6</v>
      </c>
      <c r="W410" s="40"/>
      <c r="X410" s="34" t="str">
        <f>INDEX(AQ:AQ,W408+1)</f>
        <v>対戦相手の手札の最初の呪文からすべてのマナを吸収する。</v>
      </c>
      <c r="Y410" s="52"/>
      <c r="Z410" s="52"/>
      <c r="AA410" s="53"/>
      <c r="AC410" s="35"/>
      <c r="AD410" s="35"/>
      <c r="BF410" s="64" t="s">
        <v>0</v>
      </c>
    </row>
    <row r="411" spans="1:58">
      <c r="A411" t="str">
        <f t="shared" si="70"/>
        <v>|色|青|レアリティ|コモン|マナコスト|6|</v>
      </c>
      <c r="B411" t="s">
        <v>0</v>
      </c>
      <c r="C411" t="s">
        <v>81</v>
      </c>
      <c r="D411" s="27" t="s">
        <v>6</v>
      </c>
      <c r="E411" t="s">
        <v>81</v>
      </c>
      <c r="F411" t="str">
        <f>IF(R410=0,"",R410)</f>
        <v>青</v>
      </c>
      <c r="G411" t="s">
        <v>81</v>
      </c>
      <c r="H411" s="27" t="s">
        <v>93</v>
      </c>
      <c r="I411" t="s">
        <v>81</v>
      </c>
      <c r="J411" t="str">
        <f>IF(T410=0,"",T410)</f>
        <v>コモン</v>
      </c>
      <c r="K411" t="s">
        <v>81</v>
      </c>
      <c r="L411" s="27" t="s">
        <v>94</v>
      </c>
      <c r="M411" t="s">
        <v>81</v>
      </c>
      <c r="N411">
        <f>IF(V410=0,"",V410)</f>
        <v>6</v>
      </c>
      <c r="O411" t="s">
        <v>81</v>
      </c>
      <c r="Q411" s="33" t="s">
        <v>11</v>
      </c>
      <c r="R411" s="34" t="str">
        <f>INDEX(AL:AL,W408+1)</f>
        <v>呪文</v>
      </c>
      <c r="S411" s="39" t="s">
        <v>95</v>
      </c>
      <c r="T411" s="34">
        <f>INDEX(AN:AN,W408+1)</f>
        <v>0</v>
      </c>
      <c r="U411" s="34">
        <f>INDEX(AO:AO,W408+1)</f>
        <v>0</v>
      </c>
      <c r="V411" s="34">
        <f>INDEX(AP:AP,W408+1)</f>
        <v>0</v>
      </c>
      <c r="W411" s="40"/>
      <c r="X411" s="34" t="str">
        <f>INDEX(AZ:AZ,W408+1)</f>
        <v>対戦</v>
      </c>
      <c r="Y411" s="34" t="str">
        <f>INDEX(BA:BA,W408+1)</f>
        <v/>
      </c>
      <c r="Z411" s="34" t="str">
        <f>INDEX(BB:BB,W408+1)</f>
        <v/>
      </c>
      <c r="AA411" s="34">
        <f>INDEX(BC:BC,W408+1)</f>
        <v>0</v>
      </c>
      <c r="AC411" s="52"/>
      <c r="AD411" s="52"/>
      <c r="BF411" s="64" t="s">
        <v>0</v>
      </c>
    </row>
    <row r="412" spans="1:58">
      <c r="A412" t="str">
        <f t="shared" si="70"/>
        <v>|種別|呪文|サブタイプ||||</v>
      </c>
      <c r="B412" t="s">
        <v>0</v>
      </c>
      <c r="C412" t="s">
        <v>81</v>
      </c>
      <c r="D412" s="27" t="s">
        <v>11</v>
      </c>
      <c r="E412" t="s">
        <v>81</v>
      </c>
      <c r="F412" t="str">
        <f>IF(R411=0,"",R411)</f>
        <v>呪文</v>
      </c>
      <c r="G412" t="s">
        <v>81</v>
      </c>
      <c r="H412" s="27" t="s">
        <v>103</v>
      </c>
      <c r="I412" t="s">
        <v>81</v>
      </c>
      <c r="J412" t="str">
        <f>IF(T411=0,"",T411)</f>
        <v/>
      </c>
      <c r="K412" t="s">
        <v>81</v>
      </c>
      <c r="L412" t="str">
        <f>IF(U411=0,"",U411)</f>
        <v/>
      </c>
      <c r="M412" t="s">
        <v>81</v>
      </c>
      <c r="N412" t="str">
        <f>IF(V411=0,"",V411)</f>
        <v/>
      </c>
      <c r="O412" t="s">
        <v>81</v>
      </c>
      <c r="Q412" s="33" t="s">
        <v>104</v>
      </c>
      <c r="R412" s="34" t="str">
        <f>INDEX(BD:BD,W408+1)</f>
        <v>対戦相手の手札の最初の呪文からすべてのマナを吸収する。</v>
      </c>
      <c r="S412" s="35"/>
      <c r="T412" s="35"/>
      <c r="U412" s="35"/>
      <c r="V412" s="36"/>
      <c r="W412" s="40"/>
      <c r="X412" s="32"/>
      <c r="Y412" s="32"/>
      <c r="Z412" s="32"/>
      <c r="AA412" s="54"/>
      <c r="AC412" s="52"/>
      <c r="AD412" s="52"/>
      <c r="BF412" s="64" t="s">
        <v>0</v>
      </c>
    </row>
    <row r="413" spans="1:58">
      <c r="A413" t="str">
        <f t="shared" si="70"/>
        <v>|テキスト|&gt;|&gt;|&gt;|&gt;|対戦相手の手札の最初の呪文からすべてのマナを吸収する。|</v>
      </c>
      <c r="B413" t="s">
        <v>0</v>
      </c>
      <c r="C413" t="s">
        <v>81</v>
      </c>
      <c r="D413" s="27" t="s">
        <v>104</v>
      </c>
      <c r="E413" t="s">
        <v>81</v>
      </c>
      <c r="F413" s="27" t="s">
        <v>113</v>
      </c>
      <c r="G413" t="s">
        <v>81</v>
      </c>
      <c r="H413" s="27" t="s">
        <v>113</v>
      </c>
      <c r="I413" t="s">
        <v>81</v>
      </c>
      <c r="J413" s="27" t="s">
        <v>113</v>
      </c>
      <c r="K413" t="s">
        <v>81</v>
      </c>
      <c r="L413" s="27" t="s">
        <v>113</v>
      </c>
      <c r="M413" t="s">
        <v>81</v>
      </c>
      <c r="N413" t="str">
        <f>IF(R412=0,"",R412)</f>
        <v>対戦相手の手札の最初の呪文からすべてのマナを吸収する。</v>
      </c>
      <c r="O413" t="s">
        <v>81</v>
      </c>
      <c r="Q413" s="38" t="s">
        <v>27</v>
      </c>
      <c r="R413" s="34" t="str">
        <f>INDEX(BE:BE,W408+1)</f>
        <v>The first spell in your opponent's hand is drained of all its mana.</v>
      </c>
      <c r="S413" s="35" t="s">
        <v>400</v>
      </c>
      <c r="T413" s="34" t="str">
        <f>IF(X413="","",X413&amp;IF(Y413="",""," "&amp;Y413)&amp;IF(Z413="",""," "&amp;Z413)&amp;IF(AA413="",""," "&amp;AA413))</f>
        <v/>
      </c>
      <c r="U413" s="35"/>
      <c r="V413" s="36"/>
      <c r="W413" s="40" t="s">
        <v>114</v>
      </c>
      <c r="X413" s="33" t="str">
        <f t="shared" ref="X413:AA413" si="74">IF(ISERROR(IF(LEN(X412)&gt;1,X412,VLOOKUP(X411,$AC:$AD,2,FALSE))),"",IF(LEN(X412)&gt;1,X412,VLOOKUP(X411,$AC:$AD,2,FALSE)))</f>
        <v/>
      </c>
      <c r="Y413" s="33" t="str">
        <f t="shared" si="74"/>
        <v/>
      </c>
      <c r="Z413" s="33" t="str">
        <f t="shared" si="74"/>
        <v/>
      </c>
      <c r="AA413" s="33" t="str">
        <f t="shared" si="74"/>
        <v> </v>
      </c>
      <c r="AC413" s="52"/>
      <c r="AD413" s="52"/>
      <c r="BF413" s="64" t="s">
        <v>0</v>
      </c>
    </row>
    <row r="414" spans="1:58">
      <c r="A414" t="str">
        <f t="shared" si="70"/>
        <v>|英テキスト|&gt;|&gt;|&gt;|&gt;|The first spell in your opponent's hand is drained of all its mana.|</v>
      </c>
      <c r="B414" t="s">
        <v>0</v>
      </c>
      <c r="C414" t="s">
        <v>81</v>
      </c>
      <c r="D414" s="27" t="s">
        <v>125</v>
      </c>
      <c r="E414" t="s">
        <v>81</v>
      </c>
      <c r="F414" s="27" t="s">
        <v>113</v>
      </c>
      <c r="G414" t="s">
        <v>81</v>
      </c>
      <c r="H414" s="27" t="s">
        <v>113</v>
      </c>
      <c r="I414" t="s">
        <v>81</v>
      </c>
      <c r="J414" s="27" t="s">
        <v>113</v>
      </c>
      <c r="K414" t="s">
        <v>81</v>
      </c>
      <c r="L414" s="27" t="s">
        <v>113</v>
      </c>
      <c r="M414" t="s">
        <v>81</v>
      </c>
      <c r="N414" t="str">
        <f>IF(T413="","",T413&amp;"&amp;br;")&amp;IF(R413=0,"",R413)</f>
        <v>The first spell in your opponent's hand is drained of all its mana.</v>
      </c>
      <c r="O414" t="s">
        <v>81</v>
      </c>
      <c r="Q414" s="33" t="s">
        <v>18</v>
      </c>
      <c r="R414" s="34">
        <f>IF(INDEX(AX:AX,W408+1)="",0,INDEX(AX:AX,W408+1)&amp;"/"&amp;INDEX(AY:AY,W408+1))</f>
        <v>0</v>
      </c>
      <c r="S414" s="35"/>
      <c r="T414" s="35"/>
      <c r="U414" s="35"/>
      <c r="V414" s="36"/>
      <c r="W414" s="40"/>
      <c r="X414" s="33"/>
      <c r="Y414" s="52"/>
      <c r="Z414" s="52"/>
      <c r="AA414" s="53"/>
      <c r="AC414" s="52"/>
      <c r="AD414" s="52"/>
      <c r="BF414" s="64" t="s">
        <v>0</v>
      </c>
    </row>
    <row r="415" spans="1:58">
      <c r="A415" t="str">
        <f t="shared" si="70"/>
        <v>|PT|&gt;||シールド数|&gt;||</v>
      </c>
      <c r="B415" t="s">
        <v>0</v>
      </c>
      <c r="C415" t="s">
        <v>81</v>
      </c>
      <c r="D415" t="s">
        <v>18</v>
      </c>
      <c r="E415" t="s">
        <v>81</v>
      </c>
      <c r="F415" t="s">
        <v>113</v>
      </c>
      <c r="G415" t="s">
        <v>81</v>
      </c>
      <c r="H415" t="str">
        <f>IF(R414=0,"",R414)</f>
        <v/>
      </c>
      <c r="I415" t="s">
        <v>81</v>
      </c>
      <c r="J415" t="s">
        <v>136</v>
      </c>
      <c r="K415" t="s">
        <v>81</v>
      </c>
      <c r="L415" t="s">
        <v>113</v>
      </c>
      <c r="M415" t="s">
        <v>81</v>
      </c>
      <c r="N415" t="str">
        <f>IF(R415=0,"",R415)</f>
        <v/>
      </c>
      <c r="O415" t="s">
        <v>81</v>
      </c>
      <c r="Q415" s="41" t="s">
        <v>19</v>
      </c>
      <c r="R415" s="34">
        <f>INDEX(AW:AW,W408+1)</f>
        <v>0</v>
      </c>
      <c r="S415" s="42"/>
      <c r="T415" s="42"/>
      <c r="U415" s="42"/>
      <c r="V415" s="43"/>
      <c r="W415" s="44"/>
      <c r="X415" s="45"/>
      <c r="Y415" s="55"/>
      <c r="Z415" s="55"/>
      <c r="AA415" s="56"/>
      <c r="BF415" s="64" t="s">
        <v>0</v>
      </c>
    </row>
    <row r="416" spans="1:58">
      <c r="A416" t="str">
        <f t="shared" si="70"/>
        <v>&amp;br;&amp;br;</v>
      </c>
      <c r="B416" t="s">
        <v>0</v>
      </c>
      <c r="C416" t="s">
        <v>145</v>
      </c>
      <c r="R416"/>
      <c r="S416"/>
      <c r="T416"/>
      <c r="U416"/>
      <c r="V416"/>
      <c r="BF416" s="64" t="s">
        <v>0</v>
      </c>
    </row>
    <row r="417" spans="1:58">
      <c r="A417" t="str">
        <f t="shared" si="70"/>
        <v>#back(text=戻る,left)</v>
      </c>
      <c r="B417" t="s">
        <v>0</v>
      </c>
      <c r="C417" t="s">
        <v>153</v>
      </c>
      <c r="R417"/>
      <c r="S417"/>
      <c r="T417"/>
      <c r="U417"/>
      <c r="V417"/>
      <c r="BF417" s="64" t="s">
        <v>0</v>
      </c>
    </row>
    <row r="418" spans="1:58">
      <c r="A418" t="str">
        <f t="shared" si="70"/>
        <v>&amp;br;</v>
      </c>
      <c r="B418" t="s">
        <v>0</v>
      </c>
      <c r="C418" t="s">
        <v>164</v>
      </c>
      <c r="R418"/>
      <c r="S418"/>
      <c r="T418"/>
      <c r="U418"/>
      <c r="V418"/>
      <c r="BF418" s="64" t="s">
        <v>0</v>
      </c>
    </row>
    <row r="419" spans="1:58">
      <c r="A419" t="str">
        <f t="shared" si="70"/>
        <v>#comment(above,nsize=[15],size=[30],num=[10])</v>
      </c>
      <c r="B419" t="s">
        <v>0</v>
      </c>
      <c r="C419" t="s">
        <v>173</v>
      </c>
      <c r="R419"/>
      <c r="S419"/>
      <c r="T419"/>
      <c r="U419"/>
      <c r="V419"/>
      <c r="BF419" s="64" t="s">
        <v>0</v>
      </c>
    </row>
    <row r="420" spans="1:58">
      <c r="A420" t="str">
        <f t="shared" si="70"/>
        <v>&amp;br;&amp;br;</v>
      </c>
      <c r="B420" t="s">
        <v>0</v>
      </c>
      <c r="C420" t="s">
        <v>145</v>
      </c>
      <c r="R420"/>
      <c r="S420"/>
      <c r="T420"/>
      <c r="U420"/>
      <c r="V420"/>
      <c r="AC420" s="52"/>
      <c r="AD420" s="52"/>
      <c r="BF420" s="64" t="s">
        <v>0</v>
      </c>
    </row>
    <row r="421" spans="1:58">
      <c r="A421" t="str">
        <f t="shared" si="70"/>
        <v/>
      </c>
      <c r="B421" t="s">
        <v>0</v>
      </c>
      <c r="Q421" s="29"/>
      <c r="R421" s="30"/>
      <c r="S421" s="30"/>
      <c r="T421" s="30"/>
      <c r="U421" s="30"/>
      <c r="V421" s="31"/>
      <c r="W421" s="32">
        <v>33</v>
      </c>
      <c r="X421" s="29"/>
      <c r="Y421" s="50"/>
      <c r="Z421" s="50"/>
      <c r="AA421" s="51"/>
      <c r="AC421" s="52"/>
      <c r="AD421" s="52"/>
      <c r="BF421" s="64" t="s">
        <v>0</v>
      </c>
    </row>
    <row r="422" spans="1:58">
      <c r="A422" t="str">
        <f t="shared" si="70"/>
        <v>*抗えない主張/Compelling Argument</v>
      </c>
      <c r="B422" t="s">
        <v>0</v>
      </c>
      <c r="C422" t="str">
        <f>"*"&amp;R422&amp;"/"&amp;T422</f>
        <v>*抗えない主張/Compelling Argument</v>
      </c>
      <c r="Q422" s="33" t="s">
        <v>9</v>
      </c>
      <c r="R422" s="34" t="str">
        <f>INDEX(AJ:AJ,W421+1)</f>
        <v>抗えない主張</v>
      </c>
      <c r="S422" s="35" t="s">
        <v>10</v>
      </c>
      <c r="T422" s="34" t="str">
        <f>INDEX(AK:AK,W421+1)</f>
        <v>Compelling Argument</v>
      </c>
      <c r="U422" s="35"/>
      <c r="V422" s="36"/>
      <c r="W422" s="37"/>
      <c r="X422" s="33"/>
      <c r="Y422" s="52"/>
      <c r="Z422" s="52"/>
      <c r="AA422" s="53"/>
      <c r="AC422" s="52"/>
      <c r="AD422" s="52"/>
      <c r="BF422" s="64" t="s">
        <v>0</v>
      </c>
    </row>
    <row r="423" spans="1:58">
      <c r="A423" t="str">
        <f t="shared" si="70"/>
        <v>|LEFT:80|LEFT:100|LEFT:100|LEFT:100|LEFT:100|LEFT:100|c</v>
      </c>
      <c r="B423" t="s">
        <v>0</v>
      </c>
      <c r="C423" t="s">
        <v>81</v>
      </c>
      <c r="D423" s="26" t="str">
        <f>$Q$1</f>
        <v>LEFT:80</v>
      </c>
      <c r="E423" s="26" t="s">
        <v>81</v>
      </c>
      <c r="F423" s="26" t="str">
        <f t="shared" ref="F423:J423" si="75">$R$1</f>
        <v>LEFT:100</v>
      </c>
      <c r="G423" s="26" t="s">
        <v>81</v>
      </c>
      <c r="H423" s="26" t="str">
        <f t="shared" si="75"/>
        <v>LEFT:100</v>
      </c>
      <c r="I423" s="26" t="s">
        <v>81</v>
      </c>
      <c r="J423" s="26" t="str">
        <f t="shared" si="75"/>
        <v>LEFT:100</v>
      </c>
      <c r="K423" s="26" t="s">
        <v>81</v>
      </c>
      <c r="L423" s="26" t="str">
        <f>$R$1</f>
        <v>LEFT:100</v>
      </c>
      <c r="M423" s="26" t="s">
        <v>81</v>
      </c>
      <c r="N423" s="26" t="str">
        <f>$R$1</f>
        <v>LEFT:100</v>
      </c>
      <c r="O423" t="s">
        <v>81</v>
      </c>
      <c r="P423" t="s">
        <v>82</v>
      </c>
      <c r="Q423" s="38" t="s">
        <v>6</v>
      </c>
      <c r="R423" s="34" t="str">
        <f>INDEX(AF:AF,W421+1)</f>
        <v>青</v>
      </c>
      <c r="S423" s="39" t="s">
        <v>7</v>
      </c>
      <c r="T423" s="34" t="str">
        <f>INDEX(AG:AG,W421+1)</f>
        <v>コモン</v>
      </c>
      <c r="U423" s="39" t="s">
        <v>8</v>
      </c>
      <c r="V423" s="34">
        <f>INDEX(AI:AI,W421+1)</f>
        <v>12</v>
      </c>
      <c r="W423" s="40"/>
      <c r="X423" s="34" t="str">
        <f>INDEX(AQ:AQ,W421+1)</f>
        <v>対戦相手のライブラリーの最初のカード2枚を追放する。</v>
      </c>
      <c r="Y423" s="52"/>
      <c r="Z423" s="52"/>
      <c r="AA423" s="53"/>
      <c r="AC423" s="35"/>
      <c r="AD423" s="35"/>
      <c r="BF423" s="64" t="s">
        <v>0</v>
      </c>
    </row>
    <row r="424" spans="1:58">
      <c r="A424" t="str">
        <f t="shared" si="70"/>
        <v>|色|青|レアリティ|コモン|マナコスト|12|</v>
      </c>
      <c r="B424" t="s">
        <v>0</v>
      </c>
      <c r="C424" t="s">
        <v>81</v>
      </c>
      <c r="D424" s="27" t="s">
        <v>6</v>
      </c>
      <c r="E424" t="s">
        <v>81</v>
      </c>
      <c r="F424" t="str">
        <f>IF(R423=0,"",R423)</f>
        <v>青</v>
      </c>
      <c r="G424" t="s">
        <v>81</v>
      </c>
      <c r="H424" s="27" t="s">
        <v>93</v>
      </c>
      <c r="I424" t="s">
        <v>81</v>
      </c>
      <c r="J424" t="str">
        <f>IF(T423=0,"",T423)</f>
        <v>コモン</v>
      </c>
      <c r="K424" t="s">
        <v>81</v>
      </c>
      <c r="L424" s="27" t="s">
        <v>94</v>
      </c>
      <c r="M424" t="s">
        <v>81</v>
      </c>
      <c r="N424">
        <f>IF(V423=0,"",V423)</f>
        <v>12</v>
      </c>
      <c r="O424" t="s">
        <v>81</v>
      </c>
      <c r="Q424" s="33" t="s">
        <v>11</v>
      </c>
      <c r="R424" s="34" t="str">
        <f>INDEX(AL:AL,W421+1)</f>
        <v>呪文</v>
      </c>
      <c r="S424" s="39" t="s">
        <v>95</v>
      </c>
      <c r="T424" s="34">
        <f>INDEX(AN:AN,W421+1)</f>
        <v>0</v>
      </c>
      <c r="U424" s="34">
        <f>INDEX(AO:AO,W421+1)</f>
        <v>0</v>
      </c>
      <c r="V424" s="34">
        <f>INDEX(AP:AP,W421+1)</f>
        <v>0</v>
      </c>
      <c r="W424" s="40"/>
      <c r="X424" s="34" t="str">
        <f>INDEX(AZ:AZ,W421+1)</f>
        <v>対戦</v>
      </c>
      <c r="Y424" s="34" t="str">
        <f>INDEX(BA:BA,W421+1)</f>
        <v/>
      </c>
      <c r="Z424" s="34" t="str">
        <f>INDEX(BB:BB,W421+1)</f>
        <v/>
      </c>
      <c r="AA424" s="34">
        <f>INDEX(BC:BC,W421+1)</f>
        <v>0</v>
      </c>
      <c r="AC424" s="52"/>
      <c r="AD424" s="52"/>
      <c r="BF424" s="64" t="s">
        <v>0</v>
      </c>
    </row>
    <row r="425" spans="1:58">
      <c r="A425" t="str">
        <f t="shared" si="70"/>
        <v>|種別|呪文|サブタイプ||||</v>
      </c>
      <c r="B425" t="s">
        <v>0</v>
      </c>
      <c r="C425" t="s">
        <v>81</v>
      </c>
      <c r="D425" s="27" t="s">
        <v>11</v>
      </c>
      <c r="E425" t="s">
        <v>81</v>
      </c>
      <c r="F425" t="str">
        <f>IF(R424=0,"",R424)</f>
        <v>呪文</v>
      </c>
      <c r="G425" t="s">
        <v>81</v>
      </c>
      <c r="H425" s="27" t="s">
        <v>103</v>
      </c>
      <c r="I425" t="s">
        <v>81</v>
      </c>
      <c r="J425" t="str">
        <f>IF(T424=0,"",T424)</f>
        <v/>
      </c>
      <c r="K425" t="s">
        <v>81</v>
      </c>
      <c r="L425" t="str">
        <f>IF(U424=0,"",U424)</f>
        <v/>
      </c>
      <c r="M425" t="s">
        <v>81</v>
      </c>
      <c r="N425" t="str">
        <f>IF(V424=0,"",V424)</f>
        <v/>
      </c>
      <c r="O425" t="s">
        <v>81</v>
      </c>
      <c r="Q425" s="33" t="s">
        <v>104</v>
      </c>
      <c r="R425" s="34" t="str">
        <f>INDEX(BD:BD,W421+1)</f>
        <v>対戦相手のライブラリーの最初のカード2枚を追放する。&amp;br;サイクリング1</v>
      </c>
      <c r="S425" s="35"/>
      <c r="T425" s="35"/>
      <c r="U425" s="35"/>
      <c r="V425" s="36"/>
      <c r="W425" s="40"/>
      <c r="X425" s="32"/>
      <c r="Y425" s="32"/>
      <c r="Z425" s="32"/>
      <c r="AA425" s="54"/>
      <c r="AC425" s="52"/>
      <c r="AD425" s="52"/>
      <c r="BF425" s="64" t="s">
        <v>0</v>
      </c>
    </row>
    <row r="426" spans="1:58">
      <c r="A426" t="str">
        <f t="shared" si="70"/>
        <v>|テキスト|&gt;|&gt;|&gt;|&gt;|対戦相手のライブラリーの最初のカード2枚を追放する。&amp;br;サイクリング1|</v>
      </c>
      <c r="B426" t="s">
        <v>0</v>
      </c>
      <c r="C426" t="s">
        <v>81</v>
      </c>
      <c r="D426" s="27" t="s">
        <v>104</v>
      </c>
      <c r="E426" t="s">
        <v>81</v>
      </c>
      <c r="F426" s="27" t="s">
        <v>113</v>
      </c>
      <c r="G426" t="s">
        <v>81</v>
      </c>
      <c r="H426" s="27" t="s">
        <v>113</v>
      </c>
      <c r="I426" t="s">
        <v>81</v>
      </c>
      <c r="J426" s="27" t="s">
        <v>113</v>
      </c>
      <c r="K426" t="s">
        <v>81</v>
      </c>
      <c r="L426" s="27" t="s">
        <v>113</v>
      </c>
      <c r="M426" t="s">
        <v>81</v>
      </c>
      <c r="N426" t="str">
        <f>IF(R425=0,"",R425)</f>
        <v>対戦相手のライブラリーの最初のカード2枚を追放する。&amp;br;サイクリング1</v>
      </c>
      <c r="O426" t="s">
        <v>81</v>
      </c>
      <c r="Q426" s="38" t="s">
        <v>27</v>
      </c>
      <c r="R426" s="34" t="str">
        <f>INDEX(BE:BE,W421+1)</f>
        <v>The first 2 cards in your opponent's library are exiled.&amp;br;Cycling 1.</v>
      </c>
      <c r="S426" s="35" t="s">
        <v>400</v>
      </c>
      <c r="T426" s="34" t="str">
        <f>IF(X426="","",X426&amp;IF(Y426="",""," "&amp;Y426)&amp;IF(Z426="",""," "&amp;Z426)&amp;IF(AA426="",""," "&amp;AA426))</f>
        <v/>
      </c>
      <c r="U426" s="35"/>
      <c r="V426" s="36"/>
      <c r="W426" s="40" t="s">
        <v>114</v>
      </c>
      <c r="X426" s="33" t="str">
        <f t="shared" ref="X426:AA426" si="76">IF(ISERROR(IF(LEN(X425)&gt;1,X425,VLOOKUP(X424,$AC:$AD,2,FALSE))),"",IF(LEN(X425)&gt;1,X425,VLOOKUP(X424,$AC:$AD,2,FALSE)))</f>
        <v/>
      </c>
      <c r="Y426" s="33" t="str">
        <f t="shared" si="76"/>
        <v/>
      </c>
      <c r="Z426" s="33" t="str">
        <f t="shared" si="76"/>
        <v/>
      </c>
      <c r="AA426" s="33" t="str">
        <f t="shared" si="76"/>
        <v> </v>
      </c>
      <c r="AC426" s="52"/>
      <c r="AD426" s="52"/>
      <c r="BF426" s="64" t="s">
        <v>0</v>
      </c>
    </row>
    <row r="427" spans="1:58">
      <c r="A427" t="str">
        <f t="shared" si="70"/>
        <v>|英テキスト|&gt;|&gt;|&gt;|&gt;|The first 2 cards in your opponent's library are exiled.&amp;br;Cycling 1.|</v>
      </c>
      <c r="B427" t="s">
        <v>0</v>
      </c>
      <c r="C427" t="s">
        <v>81</v>
      </c>
      <c r="D427" s="27" t="s">
        <v>125</v>
      </c>
      <c r="E427" t="s">
        <v>81</v>
      </c>
      <c r="F427" s="27" t="s">
        <v>113</v>
      </c>
      <c r="G427" t="s">
        <v>81</v>
      </c>
      <c r="H427" s="27" t="s">
        <v>113</v>
      </c>
      <c r="I427" t="s">
        <v>81</v>
      </c>
      <c r="J427" s="27" t="s">
        <v>113</v>
      </c>
      <c r="K427" t="s">
        <v>81</v>
      </c>
      <c r="L427" s="27" t="s">
        <v>113</v>
      </c>
      <c r="M427" t="s">
        <v>81</v>
      </c>
      <c r="N427" t="str">
        <f>IF(T426="","",T426&amp;"&amp;br;")&amp;IF(R426=0,"",R426)</f>
        <v>The first 2 cards in your opponent's library are exiled.&amp;br;Cycling 1.</v>
      </c>
      <c r="O427" t="s">
        <v>81</v>
      </c>
      <c r="Q427" s="33" t="s">
        <v>18</v>
      </c>
      <c r="R427" s="34">
        <f>IF(INDEX(AX:AX,W421+1)="",0,INDEX(AX:AX,W421+1)&amp;"/"&amp;INDEX(AY:AY,W421+1))</f>
        <v>0</v>
      </c>
      <c r="S427" s="35"/>
      <c r="T427" s="35"/>
      <c r="U427" s="35"/>
      <c r="V427" s="36"/>
      <c r="W427" s="40"/>
      <c r="X427" s="33"/>
      <c r="Y427" s="52"/>
      <c r="Z427" s="52"/>
      <c r="AA427" s="53"/>
      <c r="AC427" s="52"/>
      <c r="AD427" s="52"/>
      <c r="BF427" s="64" t="s">
        <v>0</v>
      </c>
    </row>
    <row r="428" spans="1:58">
      <c r="A428" t="str">
        <f t="shared" si="70"/>
        <v>|PT|&gt;||シールド数|&gt;||</v>
      </c>
      <c r="B428" t="s">
        <v>0</v>
      </c>
      <c r="C428" t="s">
        <v>81</v>
      </c>
      <c r="D428" t="s">
        <v>18</v>
      </c>
      <c r="E428" t="s">
        <v>81</v>
      </c>
      <c r="F428" t="s">
        <v>113</v>
      </c>
      <c r="G428" t="s">
        <v>81</v>
      </c>
      <c r="H428" t="str">
        <f>IF(R427=0,"",R427)</f>
        <v/>
      </c>
      <c r="I428" t="s">
        <v>81</v>
      </c>
      <c r="J428" t="s">
        <v>136</v>
      </c>
      <c r="K428" t="s">
        <v>81</v>
      </c>
      <c r="L428" t="s">
        <v>113</v>
      </c>
      <c r="M428" t="s">
        <v>81</v>
      </c>
      <c r="N428" t="str">
        <f>IF(R428=0,"",R428)</f>
        <v/>
      </c>
      <c r="O428" t="s">
        <v>81</v>
      </c>
      <c r="Q428" s="41" t="s">
        <v>19</v>
      </c>
      <c r="R428" s="34">
        <f>INDEX(AW:AW,W421+1)</f>
        <v>0</v>
      </c>
      <c r="S428" s="42"/>
      <c r="T428" s="42"/>
      <c r="U428" s="42"/>
      <c r="V428" s="43"/>
      <c r="W428" s="44"/>
      <c r="X428" s="45"/>
      <c r="Y428" s="55"/>
      <c r="Z428" s="55"/>
      <c r="AA428" s="56"/>
      <c r="BF428" s="64" t="s">
        <v>0</v>
      </c>
    </row>
    <row r="429" spans="1:58">
      <c r="A429" t="str">
        <f t="shared" si="70"/>
        <v>&amp;br;&amp;br;</v>
      </c>
      <c r="B429" t="s">
        <v>0</v>
      </c>
      <c r="C429" t="s">
        <v>145</v>
      </c>
      <c r="R429"/>
      <c r="S429"/>
      <c r="T429"/>
      <c r="U429"/>
      <c r="V429"/>
      <c r="BF429" s="64" t="s">
        <v>0</v>
      </c>
    </row>
    <row r="430" spans="1:58">
      <c r="A430" t="str">
        <f t="shared" si="70"/>
        <v>#back(text=戻る,left)</v>
      </c>
      <c r="B430" t="s">
        <v>0</v>
      </c>
      <c r="C430" t="s">
        <v>153</v>
      </c>
      <c r="R430"/>
      <c r="S430"/>
      <c r="T430"/>
      <c r="U430"/>
      <c r="V430"/>
      <c r="BF430" s="64" t="s">
        <v>0</v>
      </c>
    </row>
    <row r="431" spans="1:58">
      <c r="A431" t="str">
        <f t="shared" si="70"/>
        <v>&amp;br;</v>
      </c>
      <c r="B431" t="s">
        <v>0</v>
      </c>
      <c r="C431" t="s">
        <v>164</v>
      </c>
      <c r="R431"/>
      <c r="S431"/>
      <c r="T431"/>
      <c r="U431"/>
      <c r="V431"/>
      <c r="BF431" s="64" t="s">
        <v>0</v>
      </c>
    </row>
    <row r="432" spans="1:58">
      <c r="A432" t="str">
        <f t="shared" si="70"/>
        <v>#comment(above,nsize=[15],size=[30],num=[10])</v>
      </c>
      <c r="B432" t="s">
        <v>0</v>
      </c>
      <c r="C432" t="s">
        <v>173</v>
      </c>
      <c r="R432"/>
      <c r="S432"/>
      <c r="T432"/>
      <c r="U432"/>
      <c r="V432"/>
      <c r="BF432" s="64" t="s">
        <v>0</v>
      </c>
    </row>
    <row r="433" spans="1:58">
      <c r="A433" t="str">
        <f t="shared" si="70"/>
        <v>&amp;br;&amp;br;</v>
      </c>
      <c r="B433" t="s">
        <v>0</v>
      </c>
      <c r="C433" t="s">
        <v>145</v>
      </c>
      <c r="R433"/>
      <c r="S433"/>
      <c r="T433"/>
      <c r="U433"/>
      <c r="V433"/>
      <c r="AC433" s="52"/>
      <c r="AD433" s="52"/>
      <c r="BF433" s="64" t="s">
        <v>0</v>
      </c>
    </row>
    <row r="434" spans="1:58">
      <c r="A434" t="str">
        <f t="shared" si="70"/>
        <v/>
      </c>
      <c r="B434" t="s">
        <v>0</v>
      </c>
      <c r="Q434" s="29"/>
      <c r="R434" s="30"/>
      <c r="S434" s="30"/>
      <c r="T434" s="30"/>
      <c r="U434" s="30"/>
      <c r="V434" s="31"/>
      <c r="W434" s="32">
        <v>34</v>
      </c>
      <c r="X434" s="29"/>
      <c r="Y434" s="50"/>
      <c r="Z434" s="50"/>
      <c r="AA434" s="51"/>
      <c r="AC434" s="52"/>
      <c r="AD434" s="52"/>
      <c r="BF434" s="64" t="s">
        <v>0</v>
      </c>
    </row>
    <row r="435" spans="1:58">
      <c r="A435" t="str">
        <f t="shared" si="70"/>
        <v>*本質の散乱/Essence Scatter</v>
      </c>
      <c r="B435" t="s">
        <v>0</v>
      </c>
      <c r="C435" t="str">
        <f>"*"&amp;R435&amp;"/"&amp;T435</f>
        <v>*本質の散乱/Essence Scatter</v>
      </c>
      <c r="Q435" s="33" t="s">
        <v>9</v>
      </c>
      <c r="R435" s="34" t="str">
        <f>INDEX(AJ:AJ,W434+1)</f>
        <v>本質の散乱</v>
      </c>
      <c r="S435" s="35" t="s">
        <v>10</v>
      </c>
      <c r="T435" s="34" t="str">
        <f>INDEX(AK:AK,W434+1)</f>
        <v>Essence Scatter</v>
      </c>
      <c r="U435" s="35"/>
      <c r="V435" s="36"/>
      <c r="W435" s="37"/>
      <c r="X435" s="33"/>
      <c r="Y435" s="52"/>
      <c r="Z435" s="52"/>
      <c r="AA435" s="53"/>
      <c r="AC435" s="52"/>
      <c r="AD435" s="52"/>
      <c r="BF435" s="64" t="s">
        <v>0</v>
      </c>
    </row>
    <row r="436" spans="1:58">
      <c r="A436" t="str">
        <f t="shared" si="70"/>
        <v>|LEFT:80|LEFT:100|LEFT:100|LEFT:100|LEFT:100|LEFT:100|c</v>
      </c>
      <c r="B436" t="s">
        <v>0</v>
      </c>
      <c r="C436" t="s">
        <v>81</v>
      </c>
      <c r="D436" s="26" t="str">
        <f>$Q$1</f>
        <v>LEFT:80</v>
      </c>
      <c r="E436" s="26" t="s">
        <v>81</v>
      </c>
      <c r="F436" s="26" t="str">
        <f t="shared" ref="F436:J436" si="77">$R$1</f>
        <v>LEFT:100</v>
      </c>
      <c r="G436" s="26" t="s">
        <v>81</v>
      </c>
      <c r="H436" s="26" t="str">
        <f t="shared" si="77"/>
        <v>LEFT:100</v>
      </c>
      <c r="I436" s="26" t="s">
        <v>81</v>
      </c>
      <c r="J436" s="26" t="str">
        <f t="shared" si="77"/>
        <v>LEFT:100</v>
      </c>
      <c r="K436" s="26" t="s">
        <v>81</v>
      </c>
      <c r="L436" s="26" t="str">
        <f>$R$1</f>
        <v>LEFT:100</v>
      </c>
      <c r="M436" s="26" t="s">
        <v>81</v>
      </c>
      <c r="N436" s="26" t="str">
        <f>$R$1</f>
        <v>LEFT:100</v>
      </c>
      <c r="O436" t="s">
        <v>81</v>
      </c>
      <c r="P436" t="s">
        <v>82</v>
      </c>
      <c r="Q436" s="38" t="s">
        <v>6</v>
      </c>
      <c r="R436" s="34" t="str">
        <f>INDEX(AF:AF,W434+1)</f>
        <v>青</v>
      </c>
      <c r="S436" s="39" t="s">
        <v>7</v>
      </c>
      <c r="T436" s="34" t="str">
        <f>INDEX(AG:AG,W434+1)</f>
        <v>コモン</v>
      </c>
      <c r="U436" s="39" t="s">
        <v>8</v>
      </c>
      <c r="V436" s="34">
        <f>INDEX(AI:AI,W434+1)</f>
        <v>6</v>
      </c>
      <c r="W436" s="40"/>
      <c r="X436" s="34" t="str">
        <f>INDEX(AQ:AQ,W434+1)</f>
        <v>対戦相手の手札の最初のクリーチャーからすべてのマナを吸収する。</v>
      </c>
      <c r="Y436" s="52"/>
      <c r="Z436" s="52"/>
      <c r="AA436" s="53"/>
      <c r="AC436" s="35"/>
      <c r="AD436" s="35"/>
      <c r="BF436" s="64" t="s">
        <v>0</v>
      </c>
    </row>
    <row r="437" spans="1:58">
      <c r="A437" t="str">
        <f t="shared" si="70"/>
        <v>|色|青|レアリティ|コモン|マナコスト|6|</v>
      </c>
      <c r="B437" t="s">
        <v>0</v>
      </c>
      <c r="C437" t="s">
        <v>81</v>
      </c>
      <c r="D437" s="27" t="s">
        <v>6</v>
      </c>
      <c r="E437" t="s">
        <v>81</v>
      </c>
      <c r="F437" t="str">
        <f>IF(R436=0,"",R436)</f>
        <v>青</v>
      </c>
      <c r="G437" t="s">
        <v>81</v>
      </c>
      <c r="H437" s="27" t="s">
        <v>93</v>
      </c>
      <c r="I437" t="s">
        <v>81</v>
      </c>
      <c r="J437" t="str">
        <f>IF(T436=0,"",T436)</f>
        <v>コモン</v>
      </c>
      <c r="K437" t="s">
        <v>81</v>
      </c>
      <c r="L437" s="27" t="s">
        <v>94</v>
      </c>
      <c r="M437" t="s">
        <v>81</v>
      </c>
      <c r="N437">
        <f>IF(V436=0,"",V436)</f>
        <v>6</v>
      </c>
      <c r="O437" t="s">
        <v>81</v>
      </c>
      <c r="Q437" s="33" t="s">
        <v>11</v>
      </c>
      <c r="R437" s="34" t="str">
        <f>INDEX(AL:AL,W434+1)</f>
        <v>呪文</v>
      </c>
      <c r="S437" s="39" t="s">
        <v>95</v>
      </c>
      <c r="T437" s="34">
        <f>INDEX(AN:AN,W434+1)</f>
        <v>0</v>
      </c>
      <c r="U437" s="34">
        <f>INDEX(AO:AO,W434+1)</f>
        <v>0</v>
      </c>
      <c r="V437" s="34">
        <f>INDEX(AP:AP,W434+1)</f>
        <v>0</v>
      </c>
      <c r="W437" s="40"/>
      <c r="X437" s="34" t="str">
        <f>INDEX(AZ:AZ,W434+1)</f>
        <v>対戦</v>
      </c>
      <c r="Y437" s="34" t="str">
        <f>INDEX(BA:BA,W434+1)</f>
        <v/>
      </c>
      <c r="Z437" s="34" t="str">
        <f>INDEX(BB:BB,W434+1)</f>
        <v/>
      </c>
      <c r="AA437" s="34">
        <f>INDEX(BC:BC,W434+1)</f>
        <v>0</v>
      </c>
      <c r="AC437" s="52"/>
      <c r="AD437" s="52"/>
      <c r="BF437" s="64" t="s">
        <v>0</v>
      </c>
    </row>
    <row r="438" spans="1:58">
      <c r="A438" t="str">
        <f t="shared" si="70"/>
        <v>|種別|呪文|サブタイプ||||</v>
      </c>
      <c r="B438" t="s">
        <v>0</v>
      </c>
      <c r="C438" t="s">
        <v>81</v>
      </c>
      <c r="D438" s="27" t="s">
        <v>11</v>
      </c>
      <c r="E438" t="s">
        <v>81</v>
      </c>
      <c r="F438" t="str">
        <f>IF(R437=0,"",R437)</f>
        <v>呪文</v>
      </c>
      <c r="G438" t="s">
        <v>81</v>
      </c>
      <c r="H438" s="27" t="s">
        <v>103</v>
      </c>
      <c r="I438" t="s">
        <v>81</v>
      </c>
      <c r="J438" t="str">
        <f>IF(T437=0,"",T437)</f>
        <v/>
      </c>
      <c r="K438" t="s">
        <v>81</v>
      </c>
      <c r="L438" t="str">
        <f>IF(U437=0,"",U437)</f>
        <v/>
      </c>
      <c r="M438" t="s">
        <v>81</v>
      </c>
      <c r="N438" t="str">
        <f>IF(V437=0,"",V437)</f>
        <v/>
      </c>
      <c r="O438" t="s">
        <v>81</v>
      </c>
      <c r="Q438" s="33" t="s">
        <v>104</v>
      </c>
      <c r="R438" s="34" t="str">
        <f>INDEX(BD:BD,W434+1)</f>
        <v>対戦相手の手札の最初のクリーチャーからすべてのマナを吸収する。</v>
      </c>
      <c r="S438" s="35"/>
      <c r="T438" s="35"/>
      <c r="U438" s="35"/>
      <c r="V438" s="36"/>
      <c r="W438" s="40"/>
      <c r="X438" s="32"/>
      <c r="Y438" s="32"/>
      <c r="Z438" s="32"/>
      <c r="AA438" s="54"/>
      <c r="AC438" s="52"/>
      <c r="AD438" s="52"/>
      <c r="BF438" s="64" t="s">
        <v>0</v>
      </c>
    </row>
    <row r="439" spans="1:58">
      <c r="A439" t="str">
        <f t="shared" si="70"/>
        <v>|テキスト|&gt;|&gt;|&gt;|&gt;|対戦相手の手札の最初のクリーチャーからすべてのマナを吸収する。|</v>
      </c>
      <c r="B439" t="s">
        <v>0</v>
      </c>
      <c r="C439" t="s">
        <v>81</v>
      </c>
      <c r="D439" s="27" t="s">
        <v>104</v>
      </c>
      <c r="E439" t="s">
        <v>81</v>
      </c>
      <c r="F439" s="27" t="s">
        <v>113</v>
      </c>
      <c r="G439" t="s">
        <v>81</v>
      </c>
      <c r="H439" s="27" t="s">
        <v>113</v>
      </c>
      <c r="I439" t="s">
        <v>81</v>
      </c>
      <c r="J439" s="27" t="s">
        <v>113</v>
      </c>
      <c r="K439" t="s">
        <v>81</v>
      </c>
      <c r="L439" s="27" t="s">
        <v>113</v>
      </c>
      <c r="M439" t="s">
        <v>81</v>
      </c>
      <c r="N439" t="str">
        <f>IF(R438=0,"",R438)</f>
        <v>対戦相手の手札の最初のクリーチャーからすべてのマナを吸収する。</v>
      </c>
      <c r="O439" t="s">
        <v>81</v>
      </c>
      <c r="Q439" s="38" t="s">
        <v>27</v>
      </c>
      <c r="R439" s="34" t="str">
        <f>INDEX(BE:BE,W434+1)</f>
        <v>The first creature in your opponent's hand is drained of all its mana.</v>
      </c>
      <c r="S439" s="35" t="s">
        <v>400</v>
      </c>
      <c r="T439" s="34" t="str">
        <f>IF(X439="","",X439&amp;IF(Y439="",""," "&amp;Y439)&amp;IF(Z439="",""," "&amp;Z439)&amp;IF(AA439="",""," "&amp;AA439))</f>
        <v/>
      </c>
      <c r="U439" s="35"/>
      <c r="V439" s="36"/>
      <c r="W439" s="40" t="s">
        <v>114</v>
      </c>
      <c r="X439" s="33" t="str">
        <f t="shared" ref="X439:AA439" si="78">IF(ISERROR(IF(LEN(X438)&gt;1,X438,VLOOKUP(X437,$AC:$AD,2,FALSE))),"",IF(LEN(X438)&gt;1,X438,VLOOKUP(X437,$AC:$AD,2,FALSE)))</f>
        <v/>
      </c>
      <c r="Y439" s="33" t="str">
        <f t="shared" si="78"/>
        <v/>
      </c>
      <c r="Z439" s="33" t="str">
        <f t="shared" si="78"/>
        <v/>
      </c>
      <c r="AA439" s="33" t="str">
        <f t="shared" si="78"/>
        <v> </v>
      </c>
      <c r="AC439" s="52"/>
      <c r="AD439" s="52"/>
      <c r="BF439" s="64" t="s">
        <v>0</v>
      </c>
    </row>
    <row r="440" spans="1:58">
      <c r="A440" t="str">
        <f t="shared" si="70"/>
        <v>|英テキスト|&gt;|&gt;|&gt;|&gt;|The first creature in your opponent's hand is drained of all its mana.|</v>
      </c>
      <c r="B440" t="s">
        <v>0</v>
      </c>
      <c r="C440" t="s">
        <v>81</v>
      </c>
      <c r="D440" s="27" t="s">
        <v>125</v>
      </c>
      <c r="E440" t="s">
        <v>81</v>
      </c>
      <c r="F440" s="27" t="s">
        <v>113</v>
      </c>
      <c r="G440" t="s">
        <v>81</v>
      </c>
      <c r="H440" s="27" t="s">
        <v>113</v>
      </c>
      <c r="I440" t="s">
        <v>81</v>
      </c>
      <c r="J440" s="27" t="s">
        <v>113</v>
      </c>
      <c r="K440" t="s">
        <v>81</v>
      </c>
      <c r="L440" s="27" t="s">
        <v>113</v>
      </c>
      <c r="M440" t="s">
        <v>81</v>
      </c>
      <c r="N440" t="str">
        <f>IF(T439="","",T439&amp;"&amp;br;")&amp;IF(R439=0,"",R439)</f>
        <v>The first creature in your opponent's hand is drained of all its mana.</v>
      </c>
      <c r="O440" t="s">
        <v>81</v>
      </c>
      <c r="Q440" s="33" t="s">
        <v>18</v>
      </c>
      <c r="R440" s="34">
        <f>IF(INDEX(AX:AX,W434+1)="",0,INDEX(AX:AX,W434+1)&amp;"/"&amp;INDEX(AY:AY,W434+1))</f>
        <v>0</v>
      </c>
      <c r="S440" s="35"/>
      <c r="T440" s="35"/>
      <c r="U440" s="35"/>
      <c r="V440" s="36"/>
      <c r="W440" s="40"/>
      <c r="X440" s="33"/>
      <c r="Y440" s="52"/>
      <c r="Z440" s="52"/>
      <c r="AA440" s="53"/>
      <c r="AC440" s="52"/>
      <c r="AD440" s="52"/>
      <c r="BF440" s="64" t="s">
        <v>0</v>
      </c>
    </row>
    <row r="441" spans="1:58">
      <c r="A441" t="str">
        <f t="shared" si="70"/>
        <v>|PT|&gt;||シールド数|&gt;||</v>
      </c>
      <c r="B441" t="s">
        <v>0</v>
      </c>
      <c r="C441" t="s">
        <v>81</v>
      </c>
      <c r="D441" t="s">
        <v>18</v>
      </c>
      <c r="E441" t="s">
        <v>81</v>
      </c>
      <c r="F441" t="s">
        <v>113</v>
      </c>
      <c r="G441" t="s">
        <v>81</v>
      </c>
      <c r="H441" t="str">
        <f>IF(R440=0,"",R440)</f>
        <v/>
      </c>
      <c r="I441" t="s">
        <v>81</v>
      </c>
      <c r="J441" t="s">
        <v>136</v>
      </c>
      <c r="K441" t="s">
        <v>81</v>
      </c>
      <c r="L441" t="s">
        <v>113</v>
      </c>
      <c r="M441" t="s">
        <v>81</v>
      </c>
      <c r="N441" t="str">
        <f>IF(R441=0,"",R441)</f>
        <v/>
      </c>
      <c r="O441" t="s">
        <v>81</v>
      </c>
      <c r="Q441" s="41" t="s">
        <v>19</v>
      </c>
      <c r="R441" s="34">
        <f>INDEX(AW:AW,W434+1)</f>
        <v>0</v>
      </c>
      <c r="S441" s="42"/>
      <c r="T441" s="42"/>
      <c r="U441" s="42"/>
      <c r="V441" s="43"/>
      <c r="W441" s="44"/>
      <c r="X441" s="45"/>
      <c r="Y441" s="55"/>
      <c r="Z441" s="55"/>
      <c r="AA441" s="56"/>
      <c r="BF441" s="64" t="s">
        <v>0</v>
      </c>
    </row>
    <row r="442" spans="1:58">
      <c r="A442" t="str">
        <f t="shared" si="70"/>
        <v>&amp;br;&amp;br;</v>
      </c>
      <c r="B442" t="s">
        <v>0</v>
      </c>
      <c r="C442" t="s">
        <v>145</v>
      </c>
      <c r="R442"/>
      <c r="S442"/>
      <c r="T442"/>
      <c r="U442"/>
      <c r="V442"/>
      <c r="BF442" s="64" t="s">
        <v>0</v>
      </c>
    </row>
    <row r="443" spans="1:58">
      <c r="A443" t="str">
        <f t="shared" si="70"/>
        <v>#back(text=戻る,left)</v>
      </c>
      <c r="B443" t="s">
        <v>0</v>
      </c>
      <c r="C443" t="s">
        <v>153</v>
      </c>
      <c r="R443"/>
      <c r="S443"/>
      <c r="T443"/>
      <c r="U443"/>
      <c r="V443"/>
      <c r="BF443" s="64" t="s">
        <v>0</v>
      </c>
    </row>
    <row r="444" spans="1:58">
      <c r="A444" t="str">
        <f t="shared" si="70"/>
        <v>&amp;br;</v>
      </c>
      <c r="B444" t="s">
        <v>0</v>
      </c>
      <c r="C444" t="s">
        <v>164</v>
      </c>
      <c r="R444"/>
      <c r="S444"/>
      <c r="T444"/>
      <c r="U444"/>
      <c r="V444"/>
      <c r="BF444" s="64" t="s">
        <v>0</v>
      </c>
    </row>
    <row r="445" spans="1:58">
      <c r="A445" t="str">
        <f t="shared" si="70"/>
        <v>#comment(above,nsize=[15],size=[30],num=[10])</v>
      </c>
      <c r="B445" t="s">
        <v>0</v>
      </c>
      <c r="C445" t="s">
        <v>173</v>
      </c>
      <c r="R445"/>
      <c r="S445"/>
      <c r="T445"/>
      <c r="U445"/>
      <c r="V445"/>
      <c r="BF445" s="64" t="s">
        <v>0</v>
      </c>
    </row>
    <row r="446" spans="1:58">
      <c r="A446" t="str">
        <f t="shared" si="70"/>
        <v>&amp;br;&amp;br;</v>
      </c>
      <c r="B446" t="s">
        <v>0</v>
      </c>
      <c r="C446" t="s">
        <v>145</v>
      </c>
      <c r="R446"/>
      <c r="S446"/>
      <c r="T446"/>
      <c r="U446"/>
      <c r="V446"/>
      <c r="AC446" s="52"/>
      <c r="AD446" s="52"/>
      <c r="BF446" s="64" t="s">
        <v>0</v>
      </c>
    </row>
    <row r="447" spans="1:58">
      <c r="A447" t="str">
        <f t="shared" si="70"/>
        <v/>
      </c>
      <c r="B447" t="s">
        <v>0</v>
      </c>
      <c r="Q447" s="29"/>
      <c r="R447" s="30"/>
      <c r="S447" s="30"/>
      <c r="T447" s="30"/>
      <c r="U447" s="30"/>
      <c r="V447" s="31"/>
      <c r="W447" s="32">
        <v>35</v>
      </c>
      <c r="X447" s="29"/>
      <c r="Y447" s="50"/>
      <c r="Z447" s="50"/>
      <c r="AA447" s="51"/>
      <c r="AC447" s="52"/>
      <c r="AD447" s="52"/>
      <c r="BF447" s="64" t="s">
        <v>0</v>
      </c>
    </row>
    <row r="448" spans="1:58">
      <c r="A448" t="str">
        <f t="shared" si="70"/>
        <v>*大水/Floodwaters</v>
      </c>
      <c r="B448" t="s">
        <v>0</v>
      </c>
      <c r="C448" t="str">
        <f>"*"&amp;R448&amp;"/"&amp;T448</f>
        <v>*大水/Floodwaters</v>
      </c>
      <c r="Q448" s="33" t="s">
        <v>9</v>
      </c>
      <c r="R448" s="34" t="str">
        <f>INDEX(AJ:AJ,W447+1)</f>
        <v>大水</v>
      </c>
      <c r="S448" s="35" t="s">
        <v>10</v>
      </c>
      <c r="T448" s="34" t="str">
        <f>INDEX(AK:AK,W447+1)</f>
        <v>Floodwaters</v>
      </c>
      <c r="U448" s="35"/>
      <c r="V448" s="36"/>
      <c r="W448" s="37"/>
      <c r="X448" s="33"/>
      <c r="Y448" s="52"/>
      <c r="Z448" s="52"/>
      <c r="AA448" s="53"/>
      <c r="AC448" s="52"/>
      <c r="AD448" s="52"/>
      <c r="BF448" s="64" t="s">
        <v>0</v>
      </c>
    </row>
    <row r="449" spans="1:58">
      <c r="A449" t="str">
        <f t="shared" si="70"/>
        <v>|LEFT:80|LEFT:100|LEFT:100|LEFT:100|LEFT:100|LEFT:100|c</v>
      </c>
      <c r="B449" t="s">
        <v>0</v>
      </c>
      <c r="C449" t="s">
        <v>81</v>
      </c>
      <c r="D449" s="26" t="str">
        <f>$Q$1</f>
        <v>LEFT:80</v>
      </c>
      <c r="E449" s="26" t="s">
        <v>81</v>
      </c>
      <c r="F449" s="26" t="str">
        <f t="shared" ref="F449:J449" si="79">$R$1</f>
        <v>LEFT:100</v>
      </c>
      <c r="G449" s="26" t="s">
        <v>81</v>
      </c>
      <c r="H449" s="26" t="str">
        <f t="shared" si="79"/>
        <v>LEFT:100</v>
      </c>
      <c r="I449" s="26" t="s">
        <v>81</v>
      </c>
      <c r="J449" s="26" t="str">
        <f t="shared" si="79"/>
        <v>LEFT:100</v>
      </c>
      <c r="K449" s="26" t="s">
        <v>81</v>
      </c>
      <c r="L449" s="26" t="str">
        <f>$R$1</f>
        <v>LEFT:100</v>
      </c>
      <c r="M449" s="26" t="s">
        <v>81</v>
      </c>
      <c r="N449" s="26" t="str">
        <f>$R$1</f>
        <v>LEFT:100</v>
      </c>
      <c r="O449" t="s">
        <v>81</v>
      </c>
      <c r="P449" t="s">
        <v>82</v>
      </c>
      <c r="Q449" s="38" t="s">
        <v>6</v>
      </c>
      <c r="R449" s="34" t="str">
        <f>INDEX(AF:AF,W447+1)</f>
        <v>青</v>
      </c>
      <c r="S449" s="39" t="s">
        <v>7</v>
      </c>
      <c r="T449" s="34" t="str">
        <f>INDEX(AG:AG,W447+1)</f>
        <v>コモン</v>
      </c>
      <c r="U449" s="39" t="s">
        <v>8</v>
      </c>
      <c r="V449" s="34">
        <f>INDEX(AI:AI,W447+1)</f>
        <v>4</v>
      </c>
      <c r="W449" s="40"/>
      <c r="X449" s="34" t="str">
        <f>INDEX(AQ:AQ,W447+1)</f>
        <v>あなたの次のターン開始時まで、戦場に出ている各クリーチャーのパワーは0になる。</v>
      </c>
      <c r="Y449" s="52"/>
      <c r="Z449" s="52"/>
      <c r="AA449" s="53"/>
      <c r="AC449" s="35"/>
      <c r="AD449" s="35"/>
      <c r="BF449" s="64" t="s">
        <v>0</v>
      </c>
    </row>
    <row r="450" spans="1:58">
      <c r="A450" t="str">
        <f t="shared" si="70"/>
        <v>|色|青|レアリティ|コモン|マナコスト|4|</v>
      </c>
      <c r="B450" t="s">
        <v>0</v>
      </c>
      <c r="C450" t="s">
        <v>81</v>
      </c>
      <c r="D450" s="27" t="s">
        <v>6</v>
      </c>
      <c r="E450" t="s">
        <v>81</v>
      </c>
      <c r="F450" t="str">
        <f>IF(R449=0,"",R449)</f>
        <v>青</v>
      </c>
      <c r="G450" t="s">
        <v>81</v>
      </c>
      <c r="H450" s="27" t="s">
        <v>93</v>
      </c>
      <c r="I450" t="s">
        <v>81</v>
      </c>
      <c r="J450" t="str">
        <f>IF(T449=0,"",T449)</f>
        <v>コモン</v>
      </c>
      <c r="K450" t="s">
        <v>81</v>
      </c>
      <c r="L450" s="27" t="s">
        <v>94</v>
      </c>
      <c r="M450" t="s">
        <v>81</v>
      </c>
      <c r="N450">
        <f>IF(V449=0,"",V449)</f>
        <v>4</v>
      </c>
      <c r="O450" t="s">
        <v>81</v>
      </c>
      <c r="Q450" s="33" t="s">
        <v>11</v>
      </c>
      <c r="R450" s="34" t="str">
        <f>INDEX(AL:AL,W447+1)</f>
        <v>呪文</v>
      </c>
      <c r="S450" s="39" t="s">
        <v>95</v>
      </c>
      <c r="T450" s="34">
        <f>INDEX(AN:AN,W447+1)</f>
        <v>0</v>
      </c>
      <c r="U450" s="34">
        <f>INDEX(AO:AO,W447+1)</f>
        <v>0</v>
      </c>
      <c r="V450" s="34">
        <f>INDEX(AP:AP,W447+1)</f>
        <v>0</v>
      </c>
      <c r="W450" s="40"/>
      <c r="X450" s="34" t="str">
        <f>INDEX(AZ:AZ,W447+1)</f>
        <v>あな</v>
      </c>
      <c r="Y450" s="34" t="str">
        <f>INDEX(BA:BA,W447+1)</f>
        <v/>
      </c>
      <c r="Z450" s="34" t="str">
        <f>INDEX(BB:BB,W447+1)</f>
        <v/>
      </c>
      <c r="AA450" s="34">
        <f>INDEX(BC:BC,W447+1)</f>
        <v>0</v>
      </c>
      <c r="AC450" s="52"/>
      <c r="AD450" s="52"/>
      <c r="BF450" s="64" t="s">
        <v>0</v>
      </c>
    </row>
    <row r="451" spans="1:58">
      <c r="A451" t="str">
        <f t="shared" si="70"/>
        <v>|種別|呪文|サブタイプ||||</v>
      </c>
      <c r="B451" t="s">
        <v>0</v>
      </c>
      <c r="C451" t="s">
        <v>81</v>
      </c>
      <c r="D451" s="27" t="s">
        <v>11</v>
      </c>
      <c r="E451" t="s">
        <v>81</v>
      </c>
      <c r="F451" t="str">
        <f>IF(R450=0,"",R450)</f>
        <v>呪文</v>
      </c>
      <c r="G451" t="s">
        <v>81</v>
      </c>
      <c r="H451" s="27" t="s">
        <v>103</v>
      </c>
      <c r="I451" t="s">
        <v>81</v>
      </c>
      <c r="J451" t="str">
        <f>IF(T450=0,"",T450)</f>
        <v/>
      </c>
      <c r="K451" t="s">
        <v>81</v>
      </c>
      <c r="L451" t="str">
        <f>IF(U450=0,"",U450)</f>
        <v/>
      </c>
      <c r="M451" t="s">
        <v>81</v>
      </c>
      <c r="N451" t="str">
        <f>IF(V450=0,"",V450)</f>
        <v/>
      </c>
      <c r="O451" t="s">
        <v>81</v>
      </c>
      <c r="Q451" s="33" t="s">
        <v>104</v>
      </c>
      <c r="R451" s="34" t="str">
        <f>INDEX(BD:BD,W447+1)</f>
        <v>あなたの次のターン開始時まで、戦場に出ている各クリーチャーのパワーは0になる。&amp;br;サイクリング1</v>
      </c>
      <c r="S451" s="35"/>
      <c r="T451" s="35"/>
      <c r="U451" s="35"/>
      <c r="V451" s="36"/>
      <c r="W451" s="40"/>
      <c r="X451" s="32"/>
      <c r="Y451" s="32"/>
      <c r="Z451" s="32"/>
      <c r="AA451" s="54"/>
      <c r="AC451" s="52"/>
      <c r="AD451" s="52"/>
      <c r="BF451" s="64" t="s">
        <v>0</v>
      </c>
    </row>
    <row r="452" spans="1:58">
      <c r="A452" t="str">
        <f t="shared" si="70"/>
        <v>|テキスト|&gt;|&gt;|&gt;|&gt;|あなたの次のターン開始時まで、戦場に出ている各クリーチャーのパワーは0になる。&amp;br;サイクリング1|</v>
      </c>
      <c r="B452" t="s">
        <v>0</v>
      </c>
      <c r="C452" t="s">
        <v>81</v>
      </c>
      <c r="D452" s="27" t="s">
        <v>104</v>
      </c>
      <c r="E452" t="s">
        <v>81</v>
      </c>
      <c r="F452" s="27" t="s">
        <v>113</v>
      </c>
      <c r="G452" t="s">
        <v>81</v>
      </c>
      <c r="H452" s="27" t="s">
        <v>113</v>
      </c>
      <c r="I452" t="s">
        <v>81</v>
      </c>
      <c r="J452" s="27" t="s">
        <v>113</v>
      </c>
      <c r="K452" t="s">
        <v>81</v>
      </c>
      <c r="L452" s="27" t="s">
        <v>113</v>
      </c>
      <c r="M452" t="s">
        <v>81</v>
      </c>
      <c r="N452" t="str">
        <f>IF(R451=0,"",R451)</f>
        <v>あなたの次のターン開始時まで、戦場に出ている各クリーチャーのパワーは0になる。&amp;br;サイクリング1</v>
      </c>
      <c r="O452" t="s">
        <v>81</v>
      </c>
      <c r="Q452" s="38" t="s">
        <v>27</v>
      </c>
      <c r="R452" s="34" t="str">
        <f>INDEX(BE:BE,W447+1)</f>
        <v>Each creature on the battlefield has its Power reduced to 0 until the beginning of your next turn.&amp;br;Cycling 1.</v>
      </c>
      <c r="S452" s="35" t="s">
        <v>400</v>
      </c>
      <c r="T452" s="34" t="str">
        <f>IF(X452="","",X452&amp;IF(Y452="",""," "&amp;Y452)&amp;IF(Z452="",""," "&amp;Z452)&amp;IF(AA452="",""," "&amp;AA452))</f>
        <v/>
      </c>
      <c r="U452" s="35"/>
      <c r="V452" s="36"/>
      <c r="W452" s="40" t="s">
        <v>114</v>
      </c>
      <c r="X452" s="33" t="str">
        <f t="shared" ref="X452:AA452" si="80">IF(ISERROR(IF(LEN(X451)&gt;1,X451,VLOOKUP(X450,$AC:$AD,2,FALSE))),"",IF(LEN(X451)&gt;1,X451,VLOOKUP(X450,$AC:$AD,2,FALSE)))</f>
        <v/>
      </c>
      <c r="Y452" s="33" t="str">
        <f t="shared" si="80"/>
        <v/>
      </c>
      <c r="Z452" s="33" t="str">
        <f t="shared" si="80"/>
        <v/>
      </c>
      <c r="AA452" s="33" t="str">
        <f t="shared" si="80"/>
        <v> </v>
      </c>
      <c r="AC452" s="52"/>
      <c r="AD452" s="52"/>
      <c r="BF452" s="64" t="s">
        <v>0</v>
      </c>
    </row>
    <row r="453" spans="1:58">
      <c r="A453" t="str">
        <f t="shared" si="70"/>
        <v>|英テキスト|&gt;|&gt;|&gt;|&gt;|Each creature on the battlefield has its Power reduced to 0 until the beginning of your next turn.&amp;br;Cycling 1.|</v>
      </c>
      <c r="B453" t="s">
        <v>0</v>
      </c>
      <c r="C453" t="s">
        <v>81</v>
      </c>
      <c r="D453" s="27" t="s">
        <v>125</v>
      </c>
      <c r="E453" t="s">
        <v>81</v>
      </c>
      <c r="F453" s="27" t="s">
        <v>113</v>
      </c>
      <c r="G453" t="s">
        <v>81</v>
      </c>
      <c r="H453" s="27" t="s">
        <v>113</v>
      </c>
      <c r="I453" t="s">
        <v>81</v>
      </c>
      <c r="J453" s="27" t="s">
        <v>113</v>
      </c>
      <c r="K453" t="s">
        <v>81</v>
      </c>
      <c r="L453" s="27" t="s">
        <v>113</v>
      </c>
      <c r="M453" t="s">
        <v>81</v>
      </c>
      <c r="N453" t="str">
        <f>IF(T452="","",T452&amp;"&amp;br;")&amp;IF(R452=0,"",R452)</f>
        <v>Each creature on the battlefield has its Power reduced to 0 until the beginning of your next turn.&amp;br;Cycling 1.</v>
      </c>
      <c r="O453" t="s">
        <v>81</v>
      </c>
      <c r="Q453" s="33" t="s">
        <v>18</v>
      </c>
      <c r="R453" s="34">
        <f>IF(INDEX(AX:AX,W447+1)="",0,INDEX(AX:AX,W447+1)&amp;"/"&amp;INDEX(AY:AY,W447+1))</f>
        <v>0</v>
      </c>
      <c r="S453" s="35"/>
      <c r="T453" s="35"/>
      <c r="U453" s="35"/>
      <c r="V453" s="36"/>
      <c r="W453" s="40"/>
      <c r="X453" s="33"/>
      <c r="Y453" s="52"/>
      <c r="Z453" s="52"/>
      <c r="AA453" s="53"/>
      <c r="AC453" s="52"/>
      <c r="AD453" s="52"/>
      <c r="BF453" s="64" t="s">
        <v>0</v>
      </c>
    </row>
    <row r="454" spans="1:58">
      <c r="A454" t="str">
        <f t="shared" ref="A454:A517" si="81">CONCATENATE(C454,D454,E454,F454,G454,H454,I454,J454,K454,L454,M454,N454,O454,P454)</f>
        <v>|PT|&gt;||シールド数|&gt;||</v>
      </c>
      <c r="B454" t="s">
        <v>0</v>
      </c>
      <c r="C454" t="s">
        <v>81</v>
      </c>
      <c r="D454" t="s">
        <v>18</v>
      </c>
      <c r="E454" t="s">
        <v>81</v>
      </c>
      <c r="F454" t="s">
        <v>113</v>
      </c>
      <c r="G454" t="s">
        <v>81</v>
      </c>
      <c r="H454" t="str">
        <f>IF(R453=0,"",R453)</f>
        <v/>
      </c>
      <c r="I454" t="s">
        <v>81</v>
      </c>
      <c r="J454" t="s">
        <v>136</v>
      </c>
      <c r="K454" t="s">
        <v>81</v>
      </c>
      <c r="L454" t="s">
        <v>113</v>
      </c>
      <c r="M454" t="s">
        <v>81</v>
      </c>
      <c r="N454" t="str">
        <f>IF(R454=0,"",R454)</f>
        <v/>
      </c>
      <c r="O454" t="s">
        <v>81</v>
      </c>
      <c r="Q454" s="41" t="s">
        <v>19</v>
      </c>
      <c r="R454" s="34">
        <f>INDEX(AW:AW,W447+1)</f>
        <v>0</v>
      </c>
      <c r="S454" s="42"/>
      <c r="T454" s="42"/>
      <c r="U454" s="42"/>
      <c r="V454" s="43"/>
      <c r="W454" s="44"/>
      <c r="X454" s="45"/>
      <c r="Y454" s="55"/>
      <c r="Z454" s="55"/>
      <c r="AA454" s="56"/>
      <c r="BF454" s="64" t="s">
        <v>0</v>
      </c>
    </row>
    <row r="455" spans="1:58">
      <c r="A455" t="str">
        <f t="shared" si="81"/>
        <v>&amp;br;&amp;br;</v>
      </c>
      <c r="B455" t="s">
        <v>0</v>
      </c>
      <c r="C455" t="s">
        <v>145</v>
      </c>
      <c r="R455"/>
      <c r="S455"/>
      <c r="T455"/>
      <c r="U455"/>
      <c r="V455"/>
      <c r="BF455" s="64" t="s">
        <v>0</v>
      </c>
    </row>
    <row r="456" spans="1:58">
      <c r="A456" t="str">
        <f t="shared" si="81"/>
        <v>#back(text=戻る,left)</v>
      </c>
      <c r="B456" t="s">
        <v>0</v>
      </c>
      <c r="C456" t="s">
        <v>153</v>
      </c>
      <c r="R456"/>
      <c r="S456"/>
      <c r="T456"/>
      <c r="U456"/>
      <c r="V456"/>
      <c r="BF456" s="64" t="s">
        <v>0</v>
      </c>
    </row>
    <row r="457" spans="1:58">
      <c r="A457" t="str">
        <f t="shared" si="81"/>
        <v>&amp;br;</v>
      </c>
      <c r="B457" t="s">
        <v>0</v>
      </c>
      <c r="C457" t="s">
        <v>164</v>
      </c>
      <c r="R457"/>
      <c r="S457"/>
      <c r="T457"/>
      <c r="U457"/>
      <c r="V457"/>
      <c r="BF457" s="64" t="s">
        <v>0</v>
      </c>
    </row>
    <row r="458" spans="1:58">
      <c r="A458" t="str">
        <f t="shared" si="81"/>
        <v>#comment(above,nsize=[15],size=[30],num=[10])</v>
      </c>
      <c r="B458" t="s">
        <v>0</v>
      </c>
      <c r="C458" t="s">
        <v>173</v>
      </c>
      <c r="R458"/>
      <c r="S458"/>
      <c r="T458"/>
      <c r="U458"/>
      <c r="V458"/>
      <c r="BF458" s="64" t="s">
        <v>0</v>
      </c>
    </row>
    <row r="459" spans="1:58">
      <c r="A459" t="str">
        <f t="shared" si="81"/>
        <v>&amp;br;&amp;br;</v>
      </c>
      <c r="B459" t="s">
        <v>0</v>
      </c>
      <c r="C459" t="s">
        <v>145</v>
      </c>
      <c r="R459"/>
      <c r="S459"/>
      <c r="T459"/>
      <c r="U459"/>
      <c r="V459"/>
      <c r="AC459" s="52"/>
      <c r="AD459" s="52"/>
      <c r="BF459" s="64" t="s">
        <v>0</v>
      </c>
    </row>
    <row r="460" spans="1:58">
      <c r="A460" t="str">
        <f t="shared" si="81"/>
        <v/>
      </c>
      <c r="B460" t="s">
        <v>0</v>
      </c>
      <c r="Q460" s="29"/>
      <c r="R460" s="30"/>
      <c r="S460" s="30"/>
      <c r="T460" s="30"/>
      <c r="U460" s="30"/>
      <c r="V460" s="31"/>
      <c r="W460" s="32">
        <v>36</v>
      </c>
      <c r="X460" s="29"/>
      <c r="Y460" s="50"/>
      <c r="Z460" s="50"/>
      <c r="AA460" s="51"/>
      <c r="AC460" s="52"/>
      <c r="AD460" s="52"/>
      <c r="BF460" s="64" t="s">
        <v>0</v>
      </c>
    </row>
    <row r="461" spans="1:58">
      <c r="A461" t="str">
        <f t="shared" si="81"/>
        <v>*ヒエログリフの輝き/Hieroglyphic Illumination</v>
      </c>
      <c r="B461" t="s">
        <v>0</v>
      </c>
      <c r="C461" t="str">
        <f>"*"&amp;R461&amp;"/"&amp;T461</f>
        <v>*ヒエログリフの輝き/Hieroglyphic Illumination</v>
      </c>
      <c r="Q461" s="33" t="s">
        <v>9</v>
      </c>
      <c r="R461" s="34" t="str">
        <f>INDEX(AJ:AJ,W460+1)</f>
        <v>ヒエログリフの輝き</v>
      </c>
      <c r="S461" s="35" t="s">
        <v>10</v>
      </c>
      <c r="T461" s="34" t="str">
        <f>INDEX(AK:AK,W460+1)</f>
        <v>Hieroglyphic Illumination</v>
      </c>
      <c r="U461" s="35"/>
      <c r="V461" s="36"/>
      <c r="W461" s="37"/>
      <c r="X461" s="33"/>
      <c r="Y461" s="52"/>
      <c r="Z461" s="52"/>
      <c r="AA461" s="53"/>
      <c r="AC461" s="52"/>
      <c r="AD461" s="52"/>
      <c r="BF461" s="64" t="s">
        <v>0</v>
      </c>
    </row>
    <row r="462" spans="1:58">
      <c r="A462" t="str">
        <f t="shared" si="81"/>
        <v>|LEFT:80|LEFT:100|LEFT:100|LEFT:100|LEFT:100|LEFT:100|c</v>
      </c>
      <c r="B462" t="s">
        <v>0</v>
      </c>
      <c r="C462" t="s">
        <v>81</v>
      </c>
      <c r="D462" s="26" t="str">
        <f>$Q$1</f>
        <v>LEFT:80</v>
      </c>
      <c r="E462" s="26" t="s">
        <v>81</v>
      </c>
      <c r="F462" s="26" t="str">
        <f t="shared" ref="F462:J462" si="82">$R$1</f>
        <v>LEFT:100</v>
      </c>
      <c r="G462" s="26" t="s">
        <v>81</v>
      </c>
      <c r="H462" s="26" t="str">
        <f t="shared" si="82"/>
        <v>LEFT:100</v>
      </c>
      <c r="I462" s="26" t="s">
        <v>81</v>
      </c>
      <c r="J462" s="26" t="str">
        <f t="shared" si="82"/>
        <v>LEFT:100</v>
      </c>
      <c r="K462" s="26" t="s">
        <v>81</v>
      </c>
      <c r="L462" s="26" t="str">
        <f>$R$1</f>
        <v>LEFT:100</v>
      </c>
      <c r="M462" s="26" t="s">
        <v>81</v>
      </c>
      <c r="N462" s="26" t="str">
        <f>$R$1</f>
        <v>LEFT:100</v>
      </c>
      <c r="O462" t="s">
        <v>81</v>
      </c>
      <c r="P462" t="s">
        <v>82</v>
      </c>
      <c r="Q462" s="38" t="s">
        <v>6</v>
      </c>
      <c r="R462" s="34" t="str">
        <f>INDEX(AF:AF,W460+1)</f>
        <v>青</v>
      </c>
      <c r="S462" s="39" t="s">
        <v>7</v>
      </c>
      <c r="T462" s="34" t="str">
        <f>INDEX(AG:AG,W460+1)</f>
        <v>コモン</v>
      </c>
      <c r="U462" s="39" t="s">
        <v>8</v>
      </c>
      <c r="V462" s="34">
        <f>INDEX(AI:AI,W460+1)</f>
        <v>4</v>
      </c>
      <c r="W462" s="40"/>
      <c r="X462" s="34" t="str">
        <f>INDEX(AQ:AQ,W460+1)</f>
        <v>あなたはカードを2枚引く。</v>
      </c>
      <c r="Y462" s="52"/>
      <c r="Z462" s="52"/>
      <c r="AA462" s="53"/>
      <c r="AC462" s="35"/>
      <c r="AD462" s="35"/>
      <c r="BF462" s="64" t="s">
        <v>0</v>
      </c>
    </row>
    <row r="463" spans="1:58">
      <c r="A463" t="str">
        <f t="shared" si="81"/>
        <v>|色|青|レアリティ|コモン|マナコスト|4|</v>
      </c>
      <c r="B463" t="s">
        <v>0</v>
      </c>
      <c r="C463" t="s">
        <v>81</v>
      </c>
      <c r="D463" s="27" t="s">
        <v>6</v>
      </c>
      <c r="E463" t="s">
        <v>81</v>
      </c>
      <c r="F463" t="str">
        <f>IF(R462=0,"",R462)</f>
        <v>青</v>
      </c>
      <c r="G463" t="s">
        <v>81</v>
      </c>
      <c r="H463" s="27" t="s">
        <v>93</v>
      </c>
      <c r="I463" t="s">
        <v>81</v>
      </c>
      <c r="J463" t="str">
        <f>IF(T462=0,"",T462)</f>
        <v>コモン</v>
      </c>
      <c r="K463" t="s">
        <v>81</v>
      </c>
      <c r="L463" s="27" t="s">
        <v>94</v>
      </c>
      <c r="M463" t="s">
        <v>81</v>
      </c>
      <c r="N463">
        <f>IF(V462=0,"",V462)</f>
        <v>4</v>
      </c>
      <c r="O463" t="s">
        <v>81</v>
      </c>
      <c r="Q463" s="33" t="s">
        <v>11</v>
      </c>
      <c r="R463" s="34" t="str">
        <f>INDEX(AL:AL,W460+1)</f>
        <v>呪文</v>
      </c>
      <c r="S463" s="39" t="s">
        <v>95</v>
      </c>
      <c r="T463" s="34">
        <f>INDEX(AN:AN,W460+1)</f>
        <v>0</v>
      </c>
      <c r="U463" s="34">
        <f>INDEX(AO:AO,W460+1)</f>
        <v>0</v>
      </c>
      <c r="V463" s="34">
        <f>INDEX(AP:AP,W460+1)</f>
        <v>0</v>
      </c>
      <c r="W463" s="40"/>
      <c r="X463" s="34" t="str">
        <f>INDEX(AZ:AZ,W460+1)</f>
        <v>あな</v>
      </c>
      <c r="Y463" s="34" t="str">
        <f>INDEX(BA:BA,W460+1)</f>
        <v/>
      </c>
      <c r="Z463" s="34" t="str">
        <f>INDEX(BB:BB,W460+1)</f>
        <v/>
      </c>
      <c r="AA463" s="34">
        <f>INDEX(BC:BC,W460+1)</f>
        <v>0</v>
      </c>
      <c r="AC463" s="52"/>
      <c r="AD463" s="52"/>
      <c r="BF463" s="64" t="s">
        <v>0</v>
      </c>
    </row>
    <row r="464" spans="1:58">
      <c r="A464" t="str">
        <f t="shared" si="81"/>
        <v>|種別|呪文|サブタイプ||||</v>
      </c>
      <c r="B464" t="s">
        <v>0</v>
      </c>
      <c r="C464" t="s">
        <v>81</v>
      </c>
      <c r="D464" s="27" t="s">
        <v>11</v>
      </c>
      <c r="E464" t="s">
        <v>81</v>
      </c>
      <c r="F464" t="str">
        <f>IF(R463=0,"",R463)</f>
        <v>呪文</v>
      </c>
      <c r="G464" t="s">
        <v>81</v>
      </c>
      <c r="H464" s="27" t="s">
        <v>103</v>
      </c>
      <c r="I464" t="s">
        <v>81</v>
      </c>
      <c r="J464" t="str">
        <f>IF(T463=0,"",T463)</f>
        <v/>
      </c>
      <c r="K464" t="s">
        <v>81</v>
      </c>
      <c r="L464" t="str">
        <f>IF(U463=0,"",U463)</f>
        <v/>
      </c>
      <c r="M464" t="s">
        <v>81</v>
      </c>
      <c r="N464" t="str">
        <f>IF(V463=0,"",V463)</f>
        <v/>
      </c>
      <c r="O464" t="s">
        <v>81</v>
      </c>
      <c r="Q464" s="33" t="s">
        <v>104</v>
      </c>
      <c r="R464" s="34" t="str">
        <f>INDEX(BD:BD,W460+1)</f>
        <v>あなたはカードを2枚引く。&amp;br;サイクリング1</v>
      </c>
      <c r="S464" s="35"/>
      <c r="T464" s="35"/>
      <c r="U464" s="35"/>
      <c r="V464" s="36"/>
      <c r="W464" s="40"/>
      <c r="X464" s="32"/>
      <c r="Y464" s="32"/>
      <c r="Z464" s="32"/>
      <c r="AA464" s="54"/>
      <c r="AC464" s="52"/>
      <c r="AD464" s="52"/>
      <c r="BF464" s="64" t="s">
        <v>0</v>
      </c>
    </row>
    <row r="465" spans="1:58">
      <c r="A465" t="str">
        <f t="shared" si="81"/>
        <v>|テキスト|&gt;|&gt;|&gt;|&gt;|あなたはカードを2枚引く。&amp;br;サイクリング1|</v>
      </c>
      <c r="B465" t="s">
        <v>0</v>
      </c>
      <c r="C465" t="s">
        <v>81</v>
      </c>
      <c r="D465" s="27" t="s">
        <v>104</v>
      </c>
      <c r="E465" t="s">
        <v>81</v>
      </c>
      <c r="F465" s="27" t="s">
        <v>113</v>
      </c>
      <c r="G465" t="s">
        <v>81</v>
      </c>
      <c r="H465" s="27" t="s">
        <v>113</v>
      </c>
      <c r="I465" t="s">
        <v>81</v>
      </c>
      <c r="J465" s="27" t="s">
        <v>113</v>
      </c>
      <c r="K465" t="s">
        <v>81</v>
      </c>
      <c r="L465" s="27" t="s">
        <v>113</v>
      </c>
      <c r="M465" t="s">
        <v>81</v>
      </c>
      <c r="N465" t="str">
        <f>IF(R464=0,"",R464)</f>
        <v>あなたはカードを2枚引く。&amp;br;サイクリング1</v>
      </c>
      <c r="O465" t="s">
        <v>81</v>
      </c>
      <c r="Q465" s="38" t="s">
        <v>27</v>
      </c>
      <c r="R465" s="34" t="str">
        <f>INDEX(BE:BE,W460+1)</f>
        <v>You draw 2 cards.&amp;br;Cycling 1.</v>
      </c>
      <c r="S465" s="35" t="s">
        <v>400</v>
      </c>
      <c r="T465" s="34" t="str">
        <f>IF(X465="","",X465&amp;IF(Y465="",""," "&amp;Y465)&amp;IF(Z465="",""," "&amp;Z465)&amp;IF(AA465="",""," "&amp;AA465))</f>
        <v/>
      </c>
      <c r="U465" s="35"/>
      <c r="V465" s="36"/>
      <c r="W465" s="40" t="s">
        <v>114</v>
      </c>
      <c r="X465" s="33" t="str">
        <f t="shared" ref="X465:AA465" si="83">IF(ISERROR(IF(LEN(X464)&gt;1,X464,VLOOKUP(X463,$AC:$AD,2,FALSE))),"",IF(LEN(X464)&gt;1,X464,VLOOKUP(X463,$AC:$AD,2,FALSE)))</f>
        <v/>
      </c>
      <c r="Y465" s="33" t="str">
        <f t="shared" si="83"/>
        <v/>
      </c>
      <c r="Z465" s="33" t="str">
        <f t="shared" si="83"/>
        <v/>
      </c>
      <c r="AA465" s="33" t="str">
        <f t="shared" si="83"/>
        <v> </v>
      </c>
      <c r="AC465" s="52"/>
      <c r="AD465" s="52"/>
      <c r="BF465" s="64" t="s">
        <v>0</v>
      </c>
    </row>
    <row r="466" spans="1:58">
      <c r="A466" t="str">
        <f t="shared" si="81"/>
        <v>|英テキスト|&gt;|&gt;|&gt;|&gt;|You draw 2 cards.&amp;br;Cycling 1.|</v>
      </c>
      <c r="B466" t="s">
        <v>0</v>
      </c>
      <c r="C466" t="s">
        <v>81</v>
      </c>
      <c r="D466" s="27" t="s">
        <v>125</v>
      </c>
      <c r="E466" t="s">
        <v>81</v>
      </c>
      <c r="F466" s="27" t="s">
        <v>113</v>
      </c>
      <c r="G466" t="s">
        <v>81</v>
      </c>
      <c r="H466" s="27" t="s">
        <v>113</v>
      </c>
      <c r="I466" t="s">
        <v>81</v>
      </c>
      <c r="J466" s="27" t="s">
        <v>113</v>
      </c>
      <c r="K466" t="s">
        <v>81</v>
      </c>
      <c r="L466" s="27" t="s">
        <v>113</v>
      </c>
      <c r="M466" t="s">
        <v>81</v>
      </c>
      <c r="N466" t="str">
        <f>IF(T465="","",T465&amp;"&amp;br;")&amp;IF(R465=0,"",R465)</f>
        <v>You draw 2 cards.&amp;br;Cycling 1.</v>
      </c>
      <c r="O466" t="s">
        <v>81</v>
      </c>
      <c r="Q466" s="33" t="s">
        <v>18</v>
      </c>
      <c r="R466" s="34">
        <f>IF(INDEX(AX:AX,W460+1)="",0,INDEX(AX:AX,W460+1)&amp;"/"&amp;INDEX(AY:AY,W460+1))</f>
        <v>0</v>
      </c>
      <c r="S466" s="35"/>
      <c r="T466" s="35"/>
      <c r="U466" s="35"/>
      <c r="V466" s="36"/>
      <c r="W466" s="40"/>
      <c r="X466" s="33"/>
      <c r="Y466" s="52"/>
      <c r="Z466" s="52"/>
      <c r="AA466" s="53"/>
      <c r="AC466" s="52"/>
      <c r="AD466" s="52"/>
      <c r="BF466" s="64" t="s">
        <v>0</v>
      </c>
    </row>
    <row r="467" spans="1:58">
      <c r="A467" t="str">
        <f t="shared" si="81"/>
        <v>|PT|&gt;||シールド数|&gt;||</v>
      </c>
      <c r="B467" t="s">
        <v>0</v>
      </c>
      <c r="C467" t="s">
        <v>81</v>
      </c>
      <c r="D467" t="s">
        <v>18</v>
      </c>
      <c r="E467" t="s">
        <v>81</v>
      </c>
      <c r="F467" t="s">
        <v>113</v>
      </c>
      <c r="G467" t="s">
        <v>81</v>
      </c>
      <c r="H467" t="str">
        <f>IF(R466=0,"",R466)</f>
        <v/>
      </c>
      <c r="I467" t="s">
        <v>81</v>
      </c>
      <c r="J467" t="s">
        <v>136</v>
      </c>
      <c r="K467" t="s">
        <v>81</v>
      </c>
      <c r="L467" t="s">
        <v>113</v>
      </c>
      <c r="M467" t="s">
        <v>81</v>
      </c>
      <c r="N467" t="str">
        <f>IF(R467=0,"",R467)</f>
        <v/>
      </c>
      <c r="O467" t="s">
        <v>81</v>
      </c>
      <c r="Q467" s="41" t="s">
        <v>19</v>
      </c>
      <c r="R467" s="34">
        <f>INDEX(AW:AW,W460+1)</f>
        <v>0</v>
      </c>
      <c r="S467" s="42"/>
      <c r="T467" s="42"/>
      <c r="U467" s="42"/>
      <c r="V467" s="43"/>
      <c r="W467" s="44"/>
      <c r="X467" s="45"/>
      <c r="Y467" s="55"/>
      <c r="Z467" s="55"/>
      <c r="AA467" s="56"/>
      <c r="BF467" s="64" t="s">
        <v>0</v>
      </c>
    </row>
    <row r="468" spans="1:58">
      <c r="A468" t="str">
        <f t="shared" si="81"/>
        <v>&amp;br;&amp;br;</v>
      </c>
      <c r="B468" t="s">
        <v>0</v>
      </c>
      <c r="C468" t="s">
        <v>145</v>
      </c>
      <c r="R468"/>
      <c r="S468"/>
      <c r="T468"/>
      <c r="U468"/>
      <c r="V468"/>
      <c r="BF468" s="64" t="s">
        <v>0</v>
      </c>
    </row>
    <row r="469" spans="1:58">
      <c r="A469" t="str">
        <f t="shared" si="81"/>
        <v>#back(text=戻る,left)</v>
      </c>
      <c r="B469" t="s">
        <v>0</v>
      </c>
      <c r="C469" t="s">
        <v>153</v>
      </c>
      <c r="R469"/>
      <c r="S469"/>
      <c r="T469"/>
      <c r="U469"/>
      <c r="V469"/>
      <c r="BF469" s="64" t="s">
        <v>0</v>
      </c>
    </row>
    <row r="470" spans="1:58">
      <c r="A470" t="str">
        <f t="shared" si="81"/>
        <v>&amp;br;</v>
      </c>
      <c r="B470" t="s">
        <v>0</v>
      </c>
      <c r="C470" t="s">
        <v>164</v>
      </c>
      <c r="R470"/>
      <c r="S470"/>
      <c r="T470"/>
      <c r="U470"/>
      <c r="V470"/>
      <c r="BF470" s="64" t="s">
        <v>0</v>
      </c>
    </row>
    <row r="471" spans="1:58">
      <c r="A471" t="str">
        <f t="shared" si="81"/>
        <v>#comment(above,nsize=[15],size=[30],num=[10])</v>
      </c>
      <c r="B471" t="s">
        <v>0</v>
      </c>
      <c r="C471" t="s">
        <v>173</v>
      </c>
      <c r="R471"/>
      <c r="S471"/>
      <c r="T471"/>
      <c r="U471"/>
      <c r="V471"/>
      <c r="BF471" s="64" t="s">
        <v>0</v>
      </c>
    </row>
    <row r="472" spans="1:58">
      <c r="A472" t="str">
        <f t="shared" si="81"/>
        <v>&amp;br;&amp;br;</v>
      </c>
      <c r="B472" t="s">
        <v>0</v>
      </c>
      <c r="C472" t="s">
        <v>145</v>
      </c>
      <c r="R472"/>
      <c r="S472"/>
      <c r="T472"/>
      <c r="U472"/>
      <c r="V472"/>
      <c r="AC472" s="52"/>
      <c r="AD472" s="52"/>
      <c r="BF472" s="64" t="s">
        <v>0</v>
      </c>
    </row>
    <row r="473" spans="1:58">
      <c r="A473" t="str">
        <f t="shared" si="81"/>
        <v/>
      </c>
      <c r="B473" t="s">
        <v>0</v>
      </c>
      <c r="Q473" s="29"/>
      <c r="R473" s="30"/>
      <c r="S473" s="30"/>
      <c r="T473" s="30"/>
      <c r="U473" s="30"/>
      <c r="V473" s="31"/>
      <c r="W473" s="32">
        <v>37</v>
      </c>
      <c r="X473" s="29"/>
      <c r="Y473" s="50"/>
      <c r="Z473" s="50"/>
      <c r="AA473" s="51"/>
      <c r="AC473" s="52"/>
      <c r="AD473" s="52"/>
      <c r="BF473" s="64" t="s">
        <v>0</v>
      </c>
    </row>
    <row r="474" spans="1:58">
      <c r="A474" t="str">
        <f t="shared" si="81"/>
        <v>*叱責の風/Winds of Rebuke</v>
      </c>
      <c r="B474" t="s">
        <v>0</v>
      </c>
      <c r="C474" t="str">
        <f>"*"&amp;R474&amp;"/"&amp;T474</f>
        <v>*叱責の風/Winds of Rebuke</v>
      </c>
      <c r="Q474" s="33" t="s">
        <v>9</v>
      </c>
      <c r="R474" s="34" t="str">
        <f>INDEX(AJ:AJ,W473+1)</f>
        <v>叱責の風</v>
      </c>
      <c r="S474" s="35" t="s">
        <v>10</v>
      </c>
      <c r="T474" s="34" t="str">
        <f>INDEX(AK:AK,W473+1)</f>
        <v>Winds of Rebuke</v>
      </c>
      <c r="U474" s="35"/>
      <c r="V474" s="36"/>
      <c r="W474" s="37"/>
      <c r="X474" s="33"/>
      <c r="Y474" s="52"/>
      <c r="Z474" s="52"/>
      <c r="AA474" s="53"/>
      <c r="AC474" s="52"/>
      <c r="AD474" s="52"/>
      <c r="BF474" s="64" t="s">
        <v>0</v>
      </c>
    </row>
    <row r="475" spans="1:58">
      <c r="A475" t="str">
        <f t="shared" si="81"/>
        <v>|LEFT:80|LEFT:100|LEFT:100|LEFT:100|LEFT:100|LEFT:100|c</v>
      </c>
      <c r="B475" t="s">
        <v>0</v>
      </c>
      <c r="C475" t="s">
        <v>81</v>
      </c>
      <c r="D475" s="26" t="str">
        <f>$Q$1</f>
        <v>LEFT:80</v>
      </c>
      <c r="E475" s="26" t="s">
        <v>81</v>
      </c>
      <c r="F475" s="26" t="str">
        <f t="shared" ref="F475:J475" si="84">$R$1</f>
        <v>LEFT:100</v>
      </c>
      <c r="G475" s="26" t="s">
        <v>81</v>
      </c>
      <c r="H475" s="26" t="str">
        <f t="shared" si="84"/>
        <v>LEFT:100</v>
      </c>
      <c r="I475" s="26" t="s">
        <v>81</v>
      </c>
      <c r="J475" s="26" t="str">
        <f t="shared" si="84"/>
        <v>LEFT:100</v>
      </c>
      <c r="K475" s="26" t="s">
        <v>81</v>
      </c>
      <c r="L475" s="26" t="str">
        <f>$R$1</f>
        <v>LEFT:100</v>
      </c>
      <c r="M475" s="26" t="s">
        <v>81</v>
      </c>
      <c r="N475" s="26" t="str">
        <f>$R$1</f>
        <v>LEFT:100</v>
      </c>
      <c r="O475" t="s">
        <v>81</v>
      </c>
      <c r="P475" t="s">
        <v>82</v>
      </c>
      <c r="Q475" s="38" t="s">
        <v>6</v>
      </c>
      <c r="R475" s="34" t="str">
        <f>INDEX(AF:AF,W473+1)</f>
        <v>青</v>
      </c>
      <c r="S475" s="39" t="s">
        <v>7</v>
      </c>
      <c r="T475" s="34" t="str">
        <f>INDEX(AG:AG,W473+1)</f>
        <v>コモン</v>
      </c>
      <c r="U475" s="39" t="s">
        <v>8</v>
      </c>
      <c r="V475" s="34">
        <f>INDEX(AI:AI,W473+1)</f>
        <v>4</v>
      </c>
      <c r="W475" s="40"/>
      <c r="X475" s="34" t="str">
        <f>INDEX(AQ:AQ,W473+1)</f>
        <v>対戦相手の手札が5枚以下の場合、対戦相手のコントロールするクリーチャー2対を対象とし、それをプレイヤーの手札に戻し、その後、各プレイヤーのライブラリーの一番上から2枚のカードを破壊する。</v>
      </c>
      <c r="Y475" s="52"/>
      <c r="Z475" s="52"/>
      <c r="AA475" s="53"/>
      <c r="AC475" s="35"/>
      <c r="AD475" s="35"/>
      <c r="BF475" s="64" t="s">
        <v>0</v>
      </c>
    </row>
    <row r="476" spans="1:58">
      <c r="A476" t="str">
        <f t="shared" si="81"/>
        <v>|色|青|レアリティ|コモン|マナコスト|4|</v>
      </c>
      <c r="B476" t="s">
        <v>0</v>
      </c>
      <c r="C476" t="s">
        <v>81</v>
      </c>
      <c r="D476" s="27" t="s">
        <v>6</v>
      </c>
      <c r="E476" t="s">
        <v>81</v>
      </c>
      <c r="F476" t="str">
        <f>IF(R475=0,"",R475)</f>
        <v>青</v>
      </c>
      <c r="G476" t="s">
        <v>81</v>
      </c>
      <c r="H476" s="27" t="s">
        <v>93</v>
      </c>
      <c r="I476" t="s">
        <v>81</v>
      </c>
      <c r="J476" t="str">
        <f>IF(T475=0,"",T475)</f>
        <v>コモン</v>
      </c>
      <c r="K476" t="s">
        <v>81</v>
      </c>
      <c r="L476" s="27" t="s">
        <v>94</v>
      </c>
      <c r="M476" t="s">
        <v>81</v>
      </c>
      <c r="N476">
        <f>IF(V475=0,"",V475)</f>
        <v>4</v>
      </c>
      <c r="O476" t="s">
        <v>81</v>
      </c>
      <c r="Q476" s="33" t="s">
        <v>11</v>
      </c>
      <c r="R476" s="34" t="str">
        <f>INDEX(AL:AL,W473+1)</f>
        <v>呪文</v>
      </c>
      <c r="S476" s="39" t="s">
        <v>95</v>
      </c>
      <c r="T476" s="34">
        <f>INDEX(AN:AN,W473+1)</f>
        <v>0</v>
      </c>
      <c r="U476" s="34">
        <f>INDEX(AO:AO,W473+1)</f>
        <v>0</v>
      </c>
      <c r="V476" s="34">
        <f>INDEX(AP:AP,W473+1)</f>
        <v>0</v>
      </c>
      <c r="W476" s="40"/>
      <c r="X476" s="34" t="str">
        <f>INDEX(AZ:AZ,W473+1)</f>
        <v>対戦</v>
      </c>
      <c r="Y476" s="34" t="str">
        <f>INDEX(BA:BA,W473+1)</f>
        <v/>
      </c>
      <c r="Z476" s="34" t="str">
        <f>INDEX(BB:BB,W473+1)</f>
        <v/>
      </c>
      <c r="AA476" s="34">
        <f>INDEX(BC:BC,W473+1)</f>
        <v>0</v>
      </c>
      <c r="AC476" s="52"/>
      <c r="AD476" s="52"/>
      <c r="BF476" s="64" t="s">
        <v>0</v>
      </c>
    </row>
    <row r="477" spans="1:58">
      <c r="A477" t="str">
        <f t="shared" si="81"/>
        <v>|種別|呪文|サブタイプ||||</v>
      </c>
      <c r="B477" t="s">
        <v>0</v>
      </c>
      <c r="C477" t="s">
        <v>81</v>
      </c>
      <c r="D477" s="27" t="s">
        <v>11</v>
      </c>
      <c r="E477" t="s">
        <v>81</v>
      </c>
      <c r="F477" t="str">
        <f>IF(R476=0,"",R476)</f>
        <v>呪文</v>
      </c>
      <c r="G477" t="s">
        <v>81</v>
      </c>
      <c r="H477" s="27" t="s">
        <v>103</v>
      </c>
      <c r="I477" t="s">
        <v>81</v>
      </c>
      <c r="J477" t="str">
        <f>IF(T476=0,"",T476)</f>
        <v/>
      </c>
      <c r="K477" t="s">
        <v>81</v>
      </c>
      <c r="L477" t="str">
        <f>IF(U476=0,"",U476)</f>
        <v/>
      </c>
      <c r="M477" t="s">
        <v>81</v>
      </c>
      <c r="N477" t="str">
        <f>IF(V476=0,"",V476)</f>
        <v/>
      </c>
      <c r="O477" t="s">
        <v>81</v>
      </c>
      <c r="Q477" s="33" t="s">
        <v>104</v>
      </c>
      <c r="R477" s="34" t="str">
        <f>INDEX(BD:BD,W473+1)</f>
        <v>対戦相手の手札が5枚以下の場合、対戦相手のコントロールするクリーチャー2対を対象とし、それをプレイヤーの手札に戻し、その後、各プレイヤーのライブラリーの一番上から2枚のカードを破壊する。</v>
      </c>
      <c r="S477" s="35"/>
      <c r="T477" s="35"/>
      <c r="U477" s="35"/>
      <c r="V477" s="36"/>
      <c r="W477" s="40"/>
      <c r="X477" s="32"/>
      <c r="Y477" s="32"/>
      <c r="Z477" s="32"/>
      <c r="AA477" s="54"/>
      <c r="AC477" s="52"/>
      <c r="AD477" s="52"/>
      <c r="BF477" s="64" t="s">
        <v>0</v>
      </c>
    </row>
    <row r="478" spans="1:58">
      <c r="A478" t="str">
        <f t="shared" si="81"/>
        <v>|テキスト|&gt;|&gt;|&gt;|&gt;|対戦相手の手札が5枚以下の場合、対戦相手のコントロールするクリーチャー2対を対象とし、それをプレイヤーの手札に戻し、その後、各プレイヤーのライブラリーの一番上から2枚のカードを破壊する。|</v>
      </c>
      <c r="B478" t="s">
        <v>0</v>
      </c>
      <c r="C478" t="s">
        <v>81</v>
      </c>
      <c r="D478" s="27" t="s">
        <v>104</v>
      </c>
      <c r="E478" t="s">
        <v>81</v>
      </c>
      <c r="F478" s="27" t="s">
        <v>113</v>
      </c>
      <c r="G478" t="s">
        <v>81</v>
      </c>
      <c r="H478" s="27" t="s">
        <v>113</v>
      </c>
      <c r="I478" t="s">
        <v>81</v>
      </c>
      <c r="J478" s="27" t="s">
        <v>113</v>
      </c>
      <c r="K478" t="s">
        <v>81</v>
      </c>
      <c r="L478" s="27" t="s">
        <v>113</v>
      </c>
      <c r="M478" t="s">
        <v>81</v>
      </c>
      <c r="N478" t="str">
        <f>IF(R477=0,"",R477)</f>
        <v>対戦相手の手札が5枚以下の場合、対戦相手のコントロールするクリーチャー2対を対象とし、それをプレイヤーの手札に戻し、その後、各プレイヤーのライブラリーの一番上から2枚のカードを破壊する。</v>
      </c>
      <c r="O478" t="s">
        <v>81</v>
      </c>
      <c r="Q478" s="38" t="s">
        <v>27</v>
      </c>
      <c r="R478" s="34" t="str">
        <f>INDEX(BE:BE,W473+1)</f>
        <v>If your opponent has 5 or less cards in hand, target creature your opponent controls is Returned to their hand, then the top 2 cards in each player's library are Destroyed.</v>
      </c>
      <c r="S478" s="35" t="s">
        <v>400</v>
      </c>
      <c r="T478" s="34" t="str">
        <f>IF(X478="","",X478&amp;IF(Y478="",""," "&amp;Y478)&amp;IF(Z478="",""," "&amp;Z478)&amp;IF(AA478="",""," "&amp;AA478))</f>
        <v/>
      </c>
      <c r="U478" s="35"/>
      <c r="V478" s="36"/>
      <c r="W478" s="40" t="s">
        <v>114</v>
      </c>
      <c r="X478" s="33" t="str">
        <f t="shared" ref="X478:AA478" si="85">IF(ISERROR(IF(LEN(X477)&gt;1,X477,VLOOKUP(X476,$AC:$AD,2,FALSE))),"",IF(LEN(X477)&gt;1,X477,VLOOKUP(X476,$AC:$AD,2,FALSE)))</f>
        <v/>
      </c>
      <c r="Y478" s="33" t="str">
        <f t="shared" si="85"/>
        <v/>
      </c>
      <c r="Z478" s="33" t="str">
        <f t="shared" si="85"/>
        <v/>
      </c>
      <c r="AA478" s="33" t="str">
        <f t="shared" si="85"/>
        <v> </v>
      </c>
      <c r="AC478" s="52"/>
      <c r="AD478" s="52"/>
      <c r="BF478" s="64" t="s">
        <v>0</v>
      </c>
    </row>
    <row r="479" spans="1:58">
      <c r="A479" t="str">
        <f t="shared" si="81"/>
        <v>|英テキスト|&gt;|&gt;|&gt;|&gt;|If your opponent has 5 or less cards in hand, target creature your opponent controls is Returned to their hand, then the top 2 cards in each player's library are Destroyed.|</v>
      </c>
      <c r="B479" t="s">
        <v>0</v>
      </c>
      <c r="C479" t="s">
        <v>81</v>
      </c>
      <c r="D479" s="27" t="s">
        <v>125</v>
      </c>
      <c r="E479" t="s">
        <v>81</v>
      </c>
      <c r="F479" s="27" t="s">
        <v>113</v>
      </c>
      <c r="G479" t="s">
        <v>81</v>
      </c>
      <c r="H479" s="27" t="s">
        <v>113</v>
      </c>
      <c r="I479" t="s">
        <v>81</v>
      </c>
      <c r="J479" s="27" t="s">
        <v>113</v>
      </c>
      <c r="K479" t="s">
        <v>81</v>
      </c>
      <c r="L479" s="27" t="s">
        <v>113</v>
      </c>
      <c r="M479" t="s">
        <v>81</v>
      </c>
      <c r="N479" t="str">
        <f>IF(T478="","",T478&amp;"&amp;br;")&amp;IF(R478=0,"",R478)</f>
        <v>If your opponent has 5 or less cards in hand, target creature your opponent controls is Returned to their hand, then the top 2 cards in each player's library are Destroyed.</v>
      </c>
      <c r="O479" t="s">
        <v>81</v>
      </c>
      <c r="Q479" s="33" t="s">
        <v>18</v>
      </c>
      <c r="R479" s="34">
        <f>IF(INDEX(AX:AX,W473+1)="",0,INDEX(AX:AX,W473+1)&amp;"/"&amp;INDEX(AY:AY,W473+1))</f>
        <v>0</v>
      </c>
      <c r="S479" s="35"/>
      <c r="T479" s="35"/>
      <c r="U479" s="35"/>
      <c r="V479" s="36"/>
      <c r="W479" s="40"/>
      <c r="X479" s="33"/>
      <c r="Y479" s="52"/>
      <c r="Z479" s="52"/>
      <c r="AA479" s="53"/>
      <c r="AC479" s="52"/>
      <c r="AD479" s="52"/>
      <c r="BF479" s="64" t="s">
        <v>0</v>
      </c>
    </row>
    <row r="480" spans="1:58">
      <c r="A480" t="str">
        <f t="shared" si="81"/>
        <v>|PT|&gt;||シールド数|&gt;||</v>
      </c>
      <c r="B480" t="s">
        <v>0</v>
      </c>
      <c r="C480" t="s">
        <v>81</v>
      </c>
      <c r="D480" t="s">
        <v>18</v>
      </c>
      <c r="E480" t="s">
        <v>81</v>
      </c>
      <c r="F480" t="s">
        <v>113</v>
      </c>
      <c r="G480" t="s">
        <v>81</v>
      </c>
      <c r="H480" t="str">
        <f>IF(R479=0,"",R479)</f>
        <v/>
      </c>
      <c r="I480" t="s">
        <v>81</v>
      </c>
      <c r="J480" t="s">
        <v>136</v>
      </c>
      <c r="K480" t="s">
        <v>81</v>
      </c>
      <c r="L480" t="s">
        <v>113</v>
      </c>
      <c r="M480" t="s">
        <v>81</v>
      </c>
      <c r="N480" t="str">
        <f>IF(R480=0,"",R480)</f>
        <v/>
      </c>
      <c r="O480" t="s">
        <v>81</v>
      </c>
      <c r="Q480" s="41" t="s">
        <v>19</v>
      </c>
      <c r="R480" s="34">
        <f>INDEX(AW:AW,W473+1)</f>
        <v>0</v>
      </c>
      <c r="S480" s="42"/>
      <c r="T480" s="42"/>
      <c r="U480" s="42"/>
      <c r="V480" s="43"/>
      <c r="W480" s="44"/>
      <c r="X480" s="45"/>
      <c r="Y480" s="55"/>
      <c r="Z480" s="55"/>
      <c r="AA480" s="56"/>
      <c r="BF480" s="64" t="s">
        <v>0</v>
      </c>
    </row>
    <row r="481" spans="1:58">
      <c r="A481" t="str">
        <f t="shared" si="81"/>
        <v>&amp;br;&amp;br;</v>
      </c>
      <c r="B481" t="s">
        <v>0</v>
      </c>
      <c r="C481" t="s">
        <v>145</v>
      </c>
      <c r="R481"/>
      <c r="S481"/>
      <c r="T481"/>
      <c r="U481"/>
      <c r="V481"/>
      <c r="BF481" s="64" t="s">
        <v>0</v>
      </c>
    </row>
    <row r="482" spans="1:58">
      <c r="A482" t="str">
        <f t="shared" si="81"/>
        <v>#back(text=戻る,left)</v>
      </c>
      <c r="B482" t="s">
        <v>0</v>
      </c>
      <c r="C482" t="s">
        <v>153</v>
      </c>
      <c r="R482"/>
      <c r="S482"/>
      <c r="T482"/>
      <c r="U482"/>
      <c r="V482"/>
      <c r="BF482" s="64" t="s">
        <v>0</v>
      </c>
    </row>
    <row r="483" spans="1:58">
      <c r="A483" t="str">
        <f t="shared" si="81"/>
        <v>&amp;br;</v>
      </c>
      <c r="B483" t="s">
        <v>0</v>
      </c>
      <c r="C483" t="s">
        <v>164</v>
      </c>
      <c r="R483"/>
      <c r="S483"/>
      <c r="T483"/>
      <c r="U483"/>
      <c r="V483"/>
      <c r="BF483" s="64" t="s">
        <v>0</v>
      </c>
    </row>
    <row r="484" spans="1:58">
      <c r="A484" t="str">
        <f t="shared" si="81"/>
        <v>#comment(above,nsize=[15],size=[30],num=[10])</v>
      </c>
      <c r="B484" t="s">
        <v>0</v>
      </c>
      <c r="C484" t="s">
        <v>173</v>
      </c>
      <c r="R484"/>
      <c r="S484"/>
      <c r="T484"/>
      <c r="U484"/>
      <c r="V484"/>
      <c r="BF484" s="64" t="s">
        <v>0</v>
      </c>
    </row>
    <row r="485" spans="1:58">
      <c r="A485" t="str">
        <f t="shared" si="81"/>
        <v>&amp;br;&amp;br;</v>
      </c>
      <c r="B485" t="s">
        <v>0</v>
      </c>
      <c r="C485" t="s">
        <v>145</v>
      </c>
      <c r="R485"/>
      <c r="S485"/>
      <c r="T485"/>
      <c r="U485"/>
      <c r="V485"/>
      <c r="AC485" s="52"/>
      <c r="AD485" s="52"/>
      <c r="BF485" s="64" t="s">
        <v>0</v>
      </c>
    </row>
    <row r="486" spans="1:58">
      <c r="A486" t="str">
        <f t="shared" si="81"/>
        <v/>
      </c>
      <c r="B486" t="s">
        <v>0</v>
      </c>
      <c r="Q486" s="29"/>
      <c r="R486" s="30"/>
      <c r="S486" s="30"/>
      <c r="T486" s="30"/>
      <c r="U486" s="30"/>
      <c r="V486" s="31"/>
      <c r="W486" s="32">
        <v>38</v>
      </c>
      <c r="X486" s="29"/>
      <c r="Y486" s="50"/>
      <c r="Z486" s="50"/>
      <c r="AA486" s="51"/>
      <c r="AC486" s="52"/>
      <c r="AD486" s="52"/>
      <c r="BF486" s="64" t="s">
        <v>0</v>
      </c>
    </row>
    <row r="487" spans="1:58">
      <c r="A487" t="str">
        <f t="shared" si="81"/>
        <v>*知識のカルトーシュ/Cartouche of Knowledge</v>
      </c>
      <c r="B487" t="s">
        <v>0</v>
      </c>
      <c r="C487" t="str">
        <f>"*"&amp;R487&amp;"/"&amp;T487</f>
        <v>*知識のカルトーシュ/Cartouche of Knowledge</v>
      </c>
      <c r="Q487" s="33" t="s">
        <v>9</v>
      </c>
      <c r="R487" s="34" t="str">
        <f>INDEX(AJ:AJ,W486+1)</f>
        <v>知識のカルトーシュ</v>
      </c>
      <c r="S487" s="35" t="s">
        <v>10</v>
      </c>
      <c r="T487" s="34" t="str">
        <f>INDEX(AK:AK,W486+1)</f>
        <v>Cartouche of Knowledge</v>
      </c>
      <c r="U487" s="35"/>
      <c r="V487" s="36"/>
      <c r="W487" s="37"/>
      <c r="X487" s="33"/>
      <c r="Y487" s="52"/>
      <c r="Z487" s="52"/>
      <c r="AA487" s="53"/>
      <c r="AC487" s="52"/>
      <c r="AD487" s="52"/>
      <c r="BF487" s="64" t="s">
        <v>0</v>
      </c>
    </row>
    <row r="488" spans="1:58">
      <c r="A488" t="str">
        <f t="shared" si="81"/>
        <v>|LEFT:80|LEFT:100|LEFT:100|LEFT:100|LEFT:100|LEFT:100|c</v>
      </c>
      <c r="B488" t="s">
        <v>0</v>
      </c>
      <c r="C488" t="s">
        <v>81</v>
      </c>
      <c r="D488" s="26" t="str">
        <f>$Q$1</f>
        <v>LEFT:80</v>
      </c>
      <c r="E488" s="26" t="s">
        <v>81</v>
      </c>
      <c r="F488" s="26" t="str">
        <f t="shared" ref="F488:J488" si="86">$R$1</f>
        <v>LEFT:100</v>
      </c>
      <c r="G488" s="26" t="s">
        <v>81</v>
      </c>
      <c r="H488" s="26" t="str">
        <f t="shared" si="86"/>
        <v>LEFT:100</v>
      </c>
      <c r="I488" s="26" t="s">
        <v>81</v>
      </c>
      <c r="J488" s="26" t="str">
        <f t="shared" si="86"/>
        <v>LEFT:100</v>
      </c>
      <c r="K488" s="26" t="s">
        <v>81</v>
      </c>
      <c r="L488" s="26" t="str">
        <f>$R$1</f>
        <v>LEFT:100</v>
      </c>
      <c r="M488" s="26" t="s">
        <v>81</v>
      </c>
      <c r="N488" s="26" t="str">
        <f>$R$1</f>
        <v>LEFT:100</v>
      </c>
      <c r="O488" t="s">
        <v>81</v>
      </c>
      <c r="P488" t="s">
        <v>82</v>
      </c>
      <c r="Q488" s="38" t="s">
        <v>6</v>
      </c>
      <c r="R488" s="34" t="str">
        <f>INDEX(AF:AF,W486+1)</f>
        <v>青</v>
      </c>
      <c r="S488" s="39" t="s">
        <v>7</v>
      </c>
      <c r="T488" s="34" t="str">
        <f>INDEX(AG:AG,W486+1)</f>
        <v>コモン</v>
      </c>
      <c r="U488" s="39" t="s">
        <v>8</v>
      </c>
      <c r="V488" s="34">
        <f>INDEX(AI:AI,W486+1)</f>
        <v>8</v>
      </c>
      <c r="W488" s="40"/>
      <c r="X488" s="34" t="str">
        <f>INDEX(AQ:AQ,W486+1)</f>
        <v>このサポートがボードに出たとき、あなたはカードを1枚引く。</v>
      </c>
      <c r="Y488" s="52"/>
      <c r="Z488" s="52"/>
      <c r="AA488" s="53"/>
      <c r="AC488" s="35"/>
      <c r="AD488" s="35"/>
      <c r="BF488" s="64" t="s">
        <v>0</v>
      </c>
    </row>
    <row r="489" spans="1:58">
      <c r="A489" t="str">
        <f t="shared" si="81"/>
        <v>|色|青|レアリティ|コモン|マナコスト|8|</v>
      </c>
      <c r="B489" t="s">
        <v>0</v>
      </c>
      <c r="C489" t="s">
        <v>81</v>
      </c>
      <c r="D489" s="27" t="s">
        <v>6</v>
      </c>
      <c r="E489" t="s">
        <v>81</v>
      </c>
      <c r="F489" t="str">
        <f>IF(R488=0,"",R488)</f>
        <v>青</v>
      </c>
      <c r="G489" t="s">
        <v>81</v>
      </c>
      <c r="H489" s="27" t="s">
        <v>93</v>
      </c>
      <c r="I489" t="s">
        <v>81</v>
      </c>
      <c r="J489" t="str">
        <f>IF(T488=0,"",T488)</f>
        <v>コモン</v>
      </c>
      <c r="K489" t="s">
        <v>81</v>
      </c>
      <c r="L489" s="27" t="s">
        <v>94</v>
      </c>
      <c r="M489" t="s">
        <v>81</v>
      </c>
      <c r="N489">
        <f>IF(V488=0,"",V488)</f>
        <v>8</v>
      </c>
      <c r="O489" t="s">
        <v>81</v>
      </c>
      <c r="Q489" s="33" t="s">
        <v>11</v>
      </c>
      <c r="R489" s="34" t="str">
        <f>INDEX(AL:AL,W486+1)</f>
        <v>サポート</v>
      </c>
      <c r="S489" s="39" t="s">
        <v>95</v>
      </c>
      <c r="T489" s="34">
        <f>INDEX(AN:AN,W486+1)</f>
        <v>0</v>
      </c>
      <c r="U489" s="34">
        <f>INDEX(AO:AO,W486+1)</f>
        <v>0</v>
      </c>
      <c r="V489" s="34">
        <f>INDEX(AP:AP,W486+1)</f>
        <v>0</v>
      </c>
      <c r="W489" s="40"/>
      <c r="X489" s="34" t="str">
        <f>INDEX(AZ:AZ,W486+1)</f>
        <v>この</v>
      </c>
      <c r="Y489" s="34" t="str">
        <f>INDEX(BA:BA,W486+1)</f>
        <v/>
      </c>
      <c r="Z489" s="34" t="str">
        <f>INDEX(BB:BB,W486+1)</f>
        <v/>
      </c>
      <c r="AA489" s="34">
        <f>INDEX(BC:BC,W486+1)</f>
        <v>0</v>
      </c>
      <c r="AC489" s="52"/>
      <c r="AD489" s="52"/>
      <c r="BF489" s="64" t="s">
        <v>0</v>
      </c>
    </row>
    <row r="490" spans="1:58">
      <c r="A490" t="str">
        <f t="shared" si="81"/>
        <v>|種別|サポート|サブタイプ||||</v>
      </c>
      <c r="B490" t="s">
        <v>0</v>
      </c>
      <c r="C490" t="s">
        <v>81</v>
      </c>
      <c r="D490" s="27" t="s">
        <v>11</v>
      </c>
      <c r="E490" t="s">
        <v>81</v>
      </c>
      <c r="F490" t="str">
        <f>IF(R489=0,"",R489)</f>
        <v>サポート</v>
      </c>
      <c r="G490" t="s">
        <v>81</v>
      </c>
      <c r="H490" s="27" t="s">
        <v>103</v>
      </c>
      <c r="I490" t="s">
        <v>81</v>
      </c>
      <c r="J490" t="str">
        <f>IF(T489=0,"",T489)</f>
        <v/>
      </c>
      <c r="K490" t="s">
        <v>81</v>
      </c>
      <c r="L490" t="str">
        <f>IF(U489=0,"",U489)</f>
        <v/>
      </c>
      <c r="M490" t="s">
        <v>81</v>
      </c>
      <c r="N490" t="str">
        <f>IF(V489=0,"",V489)</f>
        <v/>
      </c>
      <c r="O490" t="s">
        <v>81</v>
      </c>
      <c r="Q490" s="33" t="s">
        <v>104</v>
      </c>
      <c r="R490" s="34" t="str">
        <f>INDEX(BD:BD,W486+1)</f>
        <v>このサポートがボードに出たとき、あなたはカードを1枚引く。&amp;br;このサポートがボード上にある間、あなたがコントロールする最初のクリーチャーは+2/+2の修整を受けるとともに飛行を得る。</v>
      </c>
      <c r="S490" s="35"/>
      <c r="T490" s="35"/>
      <c r="U490" s="35"/>
      <c r="V490" s="36"/>
      <c r="W490" s="40"/>
      <c r="X490" s="32"/>
      <c r="Y490" s="32"/>
      <c r="Z490" s="32"/>
      <c r="AA490" s="54"/>
      <c r="AC490" s="52"/>
      <c r="AD490" s="52"/>
      <c r="BF490" s="64" t="s">
        <v>0</v>
      </c>
    </row>
    <row r="491" spans="1:58">
      <c r="A491" t="str">
        <f t="shared" si="81"/>
        <v>|テキスト|&gt;|&gt;|&gt;|&gt;|このサポートがボードに出たとき、あなたはカードを1枚引く。&amp;br;このサポートがボード上にある間、あなたがコントロールする最初のクリーチャーは+2/+2の修整を受けるとともに飛行を得る。|</v>
      </c>
      <c r="B491" t="s">
        <v>0</v>
      </c>
      <c r="C491" t="s">
        <v>81</v>
      </c>
      <c r="D491" s="27" t="s">
        <v>104</v>
      </c>
      <c r="E491" t="s">
        <v>81</v>
      </c>
      <c r="F491" s="27" t="s">
        <v>113</v>
      </c>
      <c r="G491" t="s">
        <v>81</v>
      </c>
      <c r="H491" s="27" t="s">
        <v>113</v>
      </c>
      <c r="I491" t="s">
        <v>81</v>
      </c>
      <c r="J491" s="27" t="s">
        <v>113</v>
      </c>
      <c r="K491" t="s">
        <v>81</v>
      </c>
      <c r="L491" s="27" t="s">
        <v>113</v>
      </c>
      <c r="M491" t="s">
        <v>81</v>
      </c>
      <c r="N491" t="str">
        <f>IF(R490=0,"",R490)</f>
        <v>このサポートがボードに出たとき、あなたはカードを1枚引く。&amp;br;このサポートがボード上にある間、あなたがコントロールする最初のクリーチャーは+2/+2の修整を受けるとともに飛行を得る。</v>
      </c>
      <c r="O491" t="s">
        <v>81</v>
      </c>
      <c r="Q491" s="38" t="s">
        <v>27</v>
      </c>
      <c r="R491" s="34" t="str">
        <f>INDEX(BE:BE,W486+1)</f>
        <v>When this support enters the board, you draw 1 card.&amp;br;While this support is on the board, the first creature you control gets +2/+2 and Flying.</v>
      </c>
      <c r="S491" s="35" t="s">
        <v>400</v>
      </c>
      <c r="T491" s="34" t="str">
        <f>IF(X491="","",X491&amp;IF(Y491="",""," "&amp;Y491)&amp;IF(Z491="",""," "&amp;Z491)&amp;IF(AA491="",""," "&amp;AA491))</f>
        <v/>
      </c>
      <c r="U491" s="35"/>
      <c r="V491" s="36"/>
      <c r="W491" s="40" t="s">
        <v>114</v>
      </c>
      <c r="X491" s="33" t="str">
        <f t="shared" ref="X491:AA491" si="87">IF(ISERROR(IF(LEN(X490)&gt;1,X490,VLOOKUP(X489,$AC:$AD,2,FALSE))),"",IF(LEN(X490)&gt;1,X490,VLOOKUP(X489,$AC:$AD,2,FALSE)))</f>
        <v/>
      </c>
      <c r="Y491" s="33" t="str">
        <f t="shared" si="87"/>
        <v/>
      </c>
      <c r="Z491" s="33" t="str">
        <f t="shared" si="87"/>
        <v/>
      </c>
      <c r="AA491" s="33" t="str">
        <f t="shared" si="87"/>
        <v> </v>
      </c>
      <c r="AC491" s="52"/>
      <c r="AD491" s="52"/>
      <c r="BF491" s="64" t="s">
        <v>0</v>
      </c>
    </row>
    <row r="492" spans="1:58">
      <c r="A492" t="str">
        <f t="shared" si="81"/>
        <v>|英テキスト|&gt;|&gt;|&gt;|&gt;|When this support enters the board, you draw 1 card.&amp;br;While this support is on the board, the first creature you control gets +2/+2 and Flying.|</v>
      </c>
      <c r="B492" t="s">
        <v>0</v>
      </c>
      <c r="C492" t="s">
        <v>81</v>
      </c>
      <c r="D492" s="27" t="s">
        <v>125</v>
      </c>
      <c r="E492" t="s">
        <v>81</v>
      </c>
      <c r="F492" s="27" t="s">
        <v>113</v>
      </c>
      <c r="G492" t="s">
        <v>81</v>
      </c>
      <c r="H492" s="27" t="s">
        <v>113</v>
      </c>
      <c r="I492" t="s">
        <v>81</v>
      </c>
      <c r="J492" s="27" t="s">
        <v>113</v>
      </c>
      <c r="K492" t="s">
        <v>81</v>
      </c>
      <c r="L492" s="27" t="s">
        <v>113</v>
      </c>
      <c r="M492" t="s">
        <v>81</v>
      </c>
      <c r="N492" t="str">
        <f>IF(T491="","",T491&amp;"&amp;br;")&amp;IF(R491=0,"",R491)</f>
        <v>When this support enters the board, you draw 1 card.&amp;br;While this support is on the board, the first creature you control gets +2/+2 and Flying.</v>
      </c>
      <c r="O492" t="s">
        <v>81</v>
      </c>
      <c r="Q492" s="33" t="s">
        <v>18</v>
      </c>
      <c r="R492" s="34">
        <f>IF(INDEX(AX:AX,W486+1)="",0,INDEX(AX:AX,W486+1)&amp;"/"&amp;INDEX(AY:AY,W486+1))</f>
        <v>0</v>
      </c>
      <c r="S492" s="35"/>
      <c r="T492" s="35"/>
      <c r="U492" s="35"/>
      <c r="V492" s="36"/>
      <c r="W492" s="40"/>
      <c r="X492" s="33"/>
      <c r="Y492" s="52"/>
      <c r="Z492" s="52"/>
      <c r="AA492" s="53"/>
      <c r="AC492" s="52"/>
      <c r="AD492" s="52"/>
      <c r="BF492" s="64" t="s">
        <v>0</v>
      </c>
    </row>
    <row r="493" spans="1:58">
      <c r="A493" t="str">
        <f t="shared" si="81"/>
        <v>|PT|&gt;||シールド数|&gt;|3|</v>
      </c>
      <c r="B493" t="s">
        <v>0</v>
      </c>
      <c r="C493" t="s">
        <v>81</v>
      </c>
      <c r="D493" t="s">
        <v>18</v>
      </c>
      <c r="E493" t="s">
        <v>81</v>
      </c>
      <c r="F493" t="s">
        <v>113</v>
      </c>
      <c r="G493" t="s">
        <v>81</v>
      </c>
      <c r="H493" t="str">
        <f>IF(R492=0,"",R492)</f>
        <v/>
      </c>
      <c r="I493" t="s">
        <v>81</v>
      </c>
      <c r="J493" t="s">
        <v>136</v>
      </c>
      <c r="K493" t="s">
        <v>81</v>
      </c>
      <c r="L493" t="s">
        <v>113</v>
      </c>
      <c r="M493" t="s">
        <v>81</v>
      </c>
      <c r="N493">
        <f>IF(R493=0,"",R493)</f>
        <v>3</v>
      </c>
      <c r="O493" t="s">
        <v>81</v>
      </c>
      <c r="Q493" s="41" t="s">
        <v>19</v>
      </c>
      <c r="R493" s="34">
        <f>INDEX(AW:AW,W486+1)</f>
        <v>3</v>
      </c>
      <c r="S493" s="42"/>
      <c r="T493" s="42"/>
      <c r="U493" s="42"/>
      <c r="V493" s="43"/>
      <c r="W493" s="44"/>
      <c r="X493" s="45"/>
      <c r="Y493" s="55"/>
      <c r="Z493" s="55"/>
      <c r="AA493" s="56"/>
      <c r="BF493" s="64" t="s">
        <v>0</v>
      </c>
    </row>
    <row r="494" spans="1:58">
      <c r="A494" t="str">
        <f t="shared" si="81"/>
        <v>&amp;br;&amp;br;</v>
      </c>
      <c r="B494" t="s">
        <v>0</v>
      </c>
      <c r="C494" t="s">
        <v>145</v>
      </c>
      <c r="R494"/>
      <c r="S494"/>
      <c r="T494"/>
      <c r="U494"/>
      <c r="V494"/>
      <c r="BF494" s="64" t="s">
        <v>0</v>
      </c>
    </row>
    <row r="495" spans="1:58">
      <c r="A495" t="str">
        <f t="shared" si="81"/>
        <v>#back(text=戻る,left)</v>
      </c>
      <c r="B495" t="s">
        <v>0</v>
      </c>
      <c r="C495" t="s">
        <v>153</v>
      </c>
      <c r="R495"/>
      <c r="S495"/>
      <c r="T495"/>
      <c r="U495"/>
      <c r="V495"/>
      <c r="BF495" s="64" t="s">
        <v>0</v>
      </c>
    </row>
    <row r="496" spans="1:58">
      <c r="A496" t="str">
        <f t="shared" si="81"/>
        <v>&amp;br;</v>
      </c>
      <c r="B496" t="s">
        <v>0</v>
      </c>
      <c r="C496" t="s">
        <v>164</v>
      </c>
      <c r="R496"/>
      <c r="S496"/>
      <c r="T496"/>
      <c r="U496"/>
      <c r="V496"/>
      <c r="BF496" s="64" t="s">
        <v>0</v>
      </c>
    </row>
    <row r="497" spans="1:58">
      <c r="A497" t="str">
        <f t="shared" si="81"/>
        <v>#comment(above,nsize=[15],size=[30],num=[10])</v>
      </c>
      <c r="B497" t="s">
        <v>0</v>
      </c>
      <c r="C497" t="s">
        <v>173</v>
      </c>
      <c r="R497"/>
      <c r="S497"/>
      <c r="T497"/>
      <c r="U497"/>
      <c r="V497"/>
      <c r="BF497" s="64" t="s">
        <v>0</v>
      </c>
    </row>
    <row r="498" spans="1:58">
      <c r="A498" t="str">
        <f t="shared" si="81"/>
        <v>&amp;br;&amp;br;</v>
      </c>
      <c r="B498" t="s">
        <v>0</v>
      </c>
      <c r="C498" t="s">
        <v>145</v>
      </c>
      <c r="R498"/>
      <c r="S498"/>
      <c r="T498"/>
      <c r="U498"/>
      <c r="V498"/>
      <c r="AC498" s="52"/>
      <c r="AD498" s="52"/>
      <c r="BF498" s="64" t="s">
        <v>0</v>
      </c>
    </row>
    <row r="499" spans="1:58">
      <c r="A499" t="str">
        <f t="shared" si="81"/>
        <v/>
      </c>
      <c r="B499" t="s">
        <v>0</v>
      </c>
      <c r="Q499" s="29"/>
      <c r="R499" s="30"/>
      <c r="S499" s="30"/>
      <c r="T499" s="30"/>
      <c r="U499" s="30"/>
      <c r="V499" s="31"/>
      <c r="W499" s="32">
        <v>39</v>
      </c>
      <c r="X499" s="29"/>
      <c r="Y499" s="50"/>
      <c r="Z499" s="50"/>
      <c r="AA499" s="51"/>
      <c r="AC499" s="52"/>
      <c r="AD499" s="52"/>
      <c r="BF499" s="64" t="s">
        <v>0</v>
      </c>
    </row>
    <row r="500" spans="1:58">
      <c r="A500" t="str">
        <f t="shared" si="81"/>
        <v>*迷宮の守護者/Labyrinth Guardian</v>
      </c>
      <c r="B500" t="s">
        <v>0</v>
      </c>
      <c r="C500" t="str">
        <f>"*"&amp;R500&amp;"/"&amp;T500</f>
        <v>*迷宮の守護者/Labyrinth Guardian</v>
      </c>
      <c r="Q500" s="33" t="s">
        <v>9</v>
      </c>
      <c r="R500" s="34" t="str">
        <f>INDEX(AJ:AJ,W499+1)</f>
        <v>迷宮の守護者</v>
      </c>
      <c r="S500" s="35" t="s">
        <v>10</v>
      </c>
      <c r="T500" s="34" t="str">
        <f>INDEX(AK:AK,W499+1)</f>
        <v>Labyrinth Guardian</v>
      </c>
      <c r="U500" s="35"/>
      <c r="V500" s="36"/>
      <c r="W500" s="37"/>
      <c r="X500" s="33"/>
      <c r="Y500" s="52"/>
      <c r="Z500" s="52"/>
      <c r="AA500" s="53"/>
      <c r="AC500" s="52"/>
      <c r="AD500" s="52"/>
      <c r="BF500" s="64" t="s">
        <v>0</v>
      </c>
    </row>
    <row r="501" spans="1:58">
      <c r="A501" t="str">
        <f t="shared" si="81"/>
        <v>|LEFT:80|LEFT:100|LEFT:100|LEFT:100|LEFT:100|LEFT:100|c</v>
      </c>
      <c r="B501" t="s">
        <v>0</v>
      </c>
      <c r="C501" t="s">
        <v>81</v>
      </c>
      <c r="D501" s="26" t="str">
        <f>$Q$1</f>
        <v>LEFT:80</v>
      </c>
      <c r="E501" s="26" t="s">
        <v>81</v>
      </c>
      <c r="F501" s="26" t="str">
        <f t="shared" ref="F501:J501" si="88">$R$1</f>
        <v>LEFT:100</v>
      </c>
      <c r="G501" s="26" t="s">
        <v>81</v>
      </c>
      <c r="H501" s="26" t="str">
        <f t="shared" si="88"/>
        <v>LEFT:100</v>
      </c>
      <c r="I501" s="26" t="s">
        <v>81</v>
      </c>
      <c r="J501" s="26" t="str">
        <f t="shared" si="88"/>
        <v>LEFT:100</v>
      </c>
      <c r="K501" s="26" t="s">
        <v>81</v>
      </c>
      <c r="L501" s="26" t="str">
        <f>$R$1</f>
        <v>LEFT:100</v>
      </c>
      <c r="M501" s="26" t="s">
        <v>81</v>
      </c>
      <c r="N501" s="26" t="str">
        <f>$R$1</f>
        <v>LEFT:100</v>
      </c>
      <c r="O501" t="s">
        <v>81</v>
      </c>
      <c r="P501" t="s">
        <v>82</v>
      </c>
      <c r="Q501" s="38" t="s">
        <v>6</v>
      </c>
      <c r="R501" s="34" t="str">
        <f>INDEX(AF:AF,W499+1)</f>
        <v>青</v>
      </c>
      <c r="S501" s="39" t="s">
        <v>7</v>
      </c>
      <c r="T501" s="34" t="str">
        <f>INDEX(AG:AG,W499+1)</f>
        <v>アンコモン</v>
      </c>
      <c r="U501" s="39" t="s">
        <v>8</v>
      </c>
      <c r="V501" s="34">
        <f>INDEX(AI:AI,W499+1)</f>
        <v>5</v>
      </c>
      <c r="W501" s="40"/>
      <c r="X501" s="34" t="str">
        <f>INDEX(AQ:AQ,W499+1)</f>
        <v>このクリーチャーが呪文の対象になったとき、このクリーチャーを破壊する。</v>
      </c>
      <c r="Y501" s="52"/>
      <c r="Z501" s="52"/>
      <c r="AA501" s="53"/>
      <c r="AC501" s="35"/>
      <c r="AD501" s="35"/>
      <c r="BF501" s="64" t="s">
        <v>0</v>
      </c>
    </row>
    <row r="502" spans="1:58">
      <c r="A502" t="str">
        <f t="shared" si="81"/>
        <v>|色|青|レアリティ|アンコモン|マナコスト|5|</v>
      </c>
      <c r="B502" t="s">
        <v>0</v>
      </c>
      <c r="C502" t="s">
        <v>81</v>
      </c>
      <c r="D502" s="27" t="s">
        <v>6</v>
      </c>
      <c r="E502" t="s">
        <v>81</v>
      </c>
      <c r="F502" t="str">
        <f>IF(R501=0,"",R501)</f>
        <v>青</v>
      </c>
      <c r="G502" t="s">
        <v>81</v>
      </c>
      <c r="H502" s="27" t="s">
        <v>93</v>
      </c>
      <c r="I502" t="s">
        <v>81</v>
      </c>
      <c r="J502" t="str">
        <f>IF(T501=0,"",T501)</f>
        <v>アンコモン</v>
      </c>
      <c r="K502" t="s">
        <v>81</v>
      </c>
      <c r="L502" s="27" t="s">
        <v>94</v>
      </c>
      <c r="M502" t="s">
        <v>81</v>
      </c>
      <c r="N502">
        <f>IF(V501=0,"",V501)</f>
        <v>5</v>
      </c>
      <c r="O502" t="s">
        <v>81</v>
      </c>
      <c r="Q502" s="33" t="s">
        <v>11</v>
      </c>
      <c r="R502" s="34" t="str">
        <f>INDEX(AL:AL,W499+1)</f>
        <v>クリーチャー</v>
      </c>
      <c r="S502" s="39" t="s">
        <v>95</v>
      </c>
      <c r="T502" s="34" t="str">
        <f>INDEX(AN:AN,W499+1)</f>
        <v>イリュージョン</v>
      </c>
      <c r="U502" s="34" t="str">
        <f>INDEX(AO:AO,W499+1)</f>
        <v>戦士</v>
      </c>
      <c r="V502" s="34">
        <f>INDEX(AP:AP,W499+1)</f>
        <v>0</v>
      </c>
      <c r="W502" s="40"/>
      <c r="X502" s="34" t="str">
        <f>INDEX(AZ:AZ,W499+1)</f>
        <v>この</v>
      </c>
      <c r="Y502" s="34" t="str">
        <f>INDEX(BA:BA,W499+1)</f>
        <v/>
      </c>
      <c r="Z502" s="34" t="str">
        <f>INDEX(BB:BB,W499+1)</f>
        <v/>
      </c>
      <c r="AA502" s="34">
        <f>INDEX(BC:BC,W499+1)</f>
        <v>0</v>
      </c>
      <c r="AC502" s="52"/>
      <c r="AD502" s="52"/>
      <c r="BF502" s="64" t="s">
        <v>0</v>
      </c>
    </row>
    <row r="503" spans="1:58">
      <c r="A503" t="str">
        <f t="shared" si="81"/>
        <v>|種別|クリーチャー|サブタイプ|イリュージョン|戦士||</v>
      </c>
      <c r="B503" t="s">
        <v>0</v>
      </c>
      <c r="C503" t="s">
        <v>81</v>
      </c>
      <c r="D503" s="27" t="s">
        <v>11</v>
      </c>
      <c r="E503" t="s">
        <v>81</v>
      </c>
      <c r="F503" t="str">
        <f>IF(R502=0,"",R502)</f>
        <v>クリーチャー</v>
      </c>
      <c r="G503" t="s">
        <v>81</v>
      </c>
      <c r="H503" s="27" t="s">
        <v>103</v>
      </c>
      <c r="I503" t="s">
        <v>81</v>
      </c>
      <c r="J503" t="str">
        <f>IF(T502=0,"",T502)</f>
        <v>イリュージョン</v>
      </c>
      <c r="K503" t="s">
        <v>81</v>
      </c>
      <c r="L503" t="str">
        <f>IF(U502=0,"",U502)</f>
        <v>戦士</v>
      </c>
      <c r="M503" t="s">
        <v>81</v>
      </c>
      <c r="N503" t="str">
        <f>IF(V502=0,"",V502)</f>
        <v/>
      </c>
      <c r="O503" t="s">
        <v>81</v>
      </c>
      <c r="Q503" s="33" t="s">
        <v>104</v>
      </c>
      <c r="R503" s="34" t="str">
        <f>INDEX(BD:BD,W499+1)</f>
        <v>このクリーチャーが呪文の対象になったとき、このクリーチャーを破壊する。&amp;br;不朽2</v>
      </c>
      <c r="S503" s="35"/>
      <c r="T503" s="35"/>
      <c r="U503" s="35"/>
      <c r="V503" s="36"/>
      <c r="W503" s="40"/>
      <c r="X503" s="32"/>
      <c r="Y503" s="32"/>
      <c r="Z503" s="32"/>
      <c r="AA503" s="54"/>
      <c r="AC503" s="52"/>
      <c r="AD503" s="52"/>
      <c r="BF503" s="64" t="s">
        <v>0</v>
      </c>
    </row>
    <row r="504" spans="1:58">
      <c r="A504" t="str">
        <f t="shared" si="81"/>
        <v>|テキスト|&gt;|&gt;|&gt;|&gt;|このクリーチャーが呪文の対象になったとき、このクリーチャーを破壊する。&amp;br;不朽2|</v>
      </c>
      <c r="B504" t="s">
        <v>0</v>
      </c>
      <c r="C504" t="s">
        <v>81</v>
      </c>
      <c r="D504" s="27" t="s">
        <v>104</v>
      </c>
      <c r="E504" t="s">
        <v>81</v>
      </c>
      <c r="F504" s="27" t="s">
        <v>113</v>
      </c>
      <c r="G504" t="s">
        <v>81</v>
      </c>
      <c r="H504" s="27" t="s">
        <v>113</v>
      </c>
      <c r="I504" t="s">
        <v>81</v>
      </c>
      <c r="J504" s="27" t="s">
        <v>113</v>
      </c>
      <c r="K504" t="s">
        <v>81</v>
      </c>
      <c r="L504" s="27" t="s">
        <v>113</v>
      </c>
      <c r="M504" t="s">
        <v>81</v>
      </c>
      <c r="N504" t="str">
        <f>IF(R503=0,"",R503)</f>
        <v>このクリーチャーが呪文の対象になったとき、このクリーチャーを破壊する。&amp;br;不朽2</v>
      </c>
      <c r="O504" t="s">
        <v>81</v>
      </c>
      <c r="Q504" s="38" t="s">
        <v>27</v>
      </c>
      <c r="R504" s="34" t="str">
        <f>INDEX(BE:BE,W499+1)</f>
        <v>When this creature becomes the target of a spell, this creature is Destroyed.&amp;br;Embalm 2.</v>
      </c>
      <c r="S504" s="35" t="s">
        <v>400</v>
      </c>
      <c r="T504" s="34" t="str">
        <f>IF(X504="","",X504&amp;IF(Y504="",""," "&amp;Y504)&amp;IF(Z504="",""," "&amp;Z504)&amp;IF(AA504="",""," "&amp;AA504))</f>
        <v/>
      </c>
      <c r="U504" s="35"/>
      <c r="V504" s="36"/>
      <c r="W504" s="40" t="s">
        <v>114</v>
      </c>
      <c r="X504" s="33" t="str">
        <f t="shared" ref="X504:AA504" si="89">IF(ISERROR(IF(LEN(X503)&gt;1,X503,VLOOKUP(X502,$AC:$AD,2,FALSE))),"",IF(LEN(X503)&gt;1,X503,VLOOKUP(X502,$AC:$AD,2,FALSE)))</f>
        <v/>
      </c>
      <c r="Y504" s="33" t="str">
        <f t="shared" si="89"/>
        <v/>
      </c>
      <c r="Z504" s="33" t="str">
        <f t="shared" si="89"/>
        <v/>
      </c>
      <c r="AA504" s="33" t="str">
        <f t="shared" si="89"/>
        <v> </v>
      </c>
      <c r="AC504" s="52"/>
      <c r="AD504" s="52"/>
      <c r="BF504" s="64" t="s">
        <v>0</v>
      </c>
    </row>
    <row r="505" spans="1:58">
      <c r="A505" t="str">
        <f t="shared" si="81"/>
        <v>|英テキスト|&gt;|&gt;|&gt;|&gt;|When this creature becomes the target of a spell, this creature is Destroyed.&amp;br;Embalm 2.|</v>
      </c>
      <c r="B505" t="s">
        <v>0</v>
      </c>
      <c r="C505" t="s">
        <v>81</v>
      </c>
      <c r="D505" s="27" t="s">
        <v>125</v>
      </c>
      <c r="E505" t="s">
        <v>81</v>
      </c>
      <c r="F505" s="27" t="s">
        <v>113</v>
      </c>
      <c r="G505" t="s">
        <v>81</v>
      </c>
      <c r="H505" s="27" t="s">
        <v>113</v>
      </c>
      <c r="I505" t="s">
        <v>81</v>
      </c>
      <c r="J505" s="27" t="s">
        <v>113</v>
      </c>
      <c r="K505" t="s">
        <v>81</v>
      </c>
      <c r="L505" s="27" t="s">
        <v>113</v>
      </c>
      <c r="M505" t="s">
        <v>81</v>
      </c>
      <c r="N505" t="str">
        <f>IF(T504="","",T504&amp;"&amp;br;")&amp;IF(R504=0,"",R504)</f>
        <v>When this creature becomes the target of a spell, this creature is Destroyed.&amp;br;Embalm 2.</v>
      </c>
      <c r="O505" t="s">
        <v>81</v>
      </c>
      <c r="Q505" s="33" t="s">
        <v>18</v>
      </c>
      <c r="R505" s="34" t="str">
        <f>IF(INDEX(AX:AX,W499+1)="",0,INDEX(AX:AX,W499+1)&amp;"/"&amp;INDEX(AY:AY,W499+1))</f>
        <v>3/4</v>
      </c>
      <c r="S505" s="35"/>
      <c r="T505" s="35"/>
      <c r="U505" s="35"/>
      <c r="V505" s="36"/>
      <c r="W505" s="40"/>
      <c r="X505" s="33"/>
      <c r="Y505" s="52"/>
      <c r="Z505" s="52"/>
      <c r="AA505" s="53"/>
      <c r="AC505" s="52"/>
      <c r="AD505" s="52"/>
      <c r="BF505" s="64" t="s">
        <v>0</v>
      </c>
    </row>
    <row r="506" spans="1:58">
      <c r="A506" t="str">
        <f t="shared" si="81"/>
        <v>|PT|&gt;|3/4|シールド数|&gt;||</v>
      </c>
      <c r="B506" t="s">
        <v>0</v>
      </c>
      <c r="C506" t="s">
        <v>81</v>
      </c>
      <c r="D506" t="s">
        <v>18</v>
      </c>
      <c r="E506" t="s">
        <v>81</v>
      </c>
      <c r="F506" t="s">
        <v>113</v>
      </c>
      <c r="G506" t="s">
        <v>81</v>
      </c>
      <c r="H506" t="str">
        <f>IF(R505=0,"",R505)</f>
        <v>3/4</v>
      </c>
      <c r="I506" t="s">
        <v>81</v>
      </c>
      <c r="J506" t="s">
        <v>136</v>
      </c>
      <c r="K506" t="s">
        <v>81</v>
      </c>
      <c r="L506" t="s">
        <v>113</v>
      </c>
      <c r="M506" t="s">
        <v>81</v>
      </c>
      <c r="N506" t="str">
        <f>IF(R506=0,"",R506)</f>
        <v/>
      </c>
      <c r="O506" t="s">
        <v>81</v>
      </c>
      <c r="Q506" s="41" t="s">
        <v>19</v>
      </c>
      <c r="R506" s="34">
        <f>INDEX(AW:AW,W499+1)</f>
        <v>0</v>
      </c>
      <c r="S506" s="42"/>
      <c r="T506" s="42"/>
      <c r="U506" s="42"/>
      <c r="V506" s="43"/>
      <c r="W506" s="44"/>
      <c r="X506" s="45"/>
      <c r="Y506" s="55"/>
      <c r="Z506" s="55"/>
      <c r="AA506" s="56"/>
      <c r="BF506" s="64" t="s">
        <v>0</v>
      </c>
    </row>
    <row r="507" spans="1:58">
      <c r="A507" t="str">
        <f t="shared" si="81"/>
        <v>&amp;br;&amp;br;</v>
      </c>
      <c r="B507" t="s">
        <v>0</v>
      </c>
      <c r="C507" t="s">
        <v>145</v>
      </c>
      <c r="R507"/>
      <c r="S507"/>
      <c r="T507"/>
      <c r="U507"/>
      <c r="V507"/>
      <c r="BF507" s="64" t="s">
        <v>0</v>
      </c>
    </row>
    <row r="508" spans="1:58">
      <c r="A508" t="str">
        <f t="shared" si="81"/>
        <v>#back(text=戻る,left)</v>
      </c>
      <c r="B508" t="s">
        <v>0</v>
      </c>
      <c r="C508" t="s">
        <v>153</v>
      </c>
      <c r="R508"/>
      <c r="S508"/>
      <c r="T508"/>
      <c r="U508"/>
      <c r="V508"/>
      <c r="BF508" s="64" t="s">
        <v>0</v>
      </c>
    </row>
    <row r="509" spans="1:58">
      <c r="A509" t="str">
        <f t="shared" si="81"/>
        <v>&amp;br;</v>
      </c>
      <c r="B509" t="s">
        <v>0</v>
      </c>
      <c r="C509" t="s">
        <v>164</v>
      </c>
      <c r="R509"/>
      <c r="S509"/>
      <c r="T509"/>
      <c r="U509"/>
      <c r="V509"/>
      <c r="BF509" s="64" t="s">
        <v>0</v>
      </c>
    </row>
    <row r="510" spans="1:58">
      <c r="A510" t="str">
        <f t="shared" si="81"/>
        <v>#comment(above,nsize=[15],size=[30],num=[10])</v>
      </c>
      <c r="B510" t="s">
        <v>0</v>
      </c>
      <c r="C510" t="s">
        <v>173</v>
      </c>
      <c r="R510"/>
      <c r="S510"/>
      <c r="T510"/>
      <c r="U510"/>
      <c r="V510"/>
      <c r="BF510" s="64" t="s">
        <v>0</v>
      </c>
    </row>
    <row r="511" spans="1:58">
      <c r="A511" t="str">
        <f t="shared" si="81"/>
        <v>&amp;br;&amp;br;</v>
      </c>
      <c r="B511" t="s">
        <v>0</v>
      </c>
      <c r="C511" t="s">
        <v>145</v>
      </c>
      <c r="R511"/>
      <c r="S511"/>
      <c r="T511"/>
      <c r="U511"/>
      <c r="V511"/>
      <c r="AC511" s="52"/>
      <c r="AD511" s="52"/>
      <c r="BF511" s="64" t="s">
        <v>0</v>
      </c>
    </row>
    <row r="512" spans="1:58">
      <c r="A512" t="str">
        <f t="shared" si="81"/>
        <v/>
      </c>
      <c r="B512" t="s">
        <v>0</v>
      </c>
      <c r="Q512" s="29"/>
      <c r="R512" s="30"/>
      <c r="S512" s="30"/>
      <c r="T512" s="30"/>
      <c r="U512" s="30"/>
      <c r="V512" s="31"/>
      <c r="W512" s="32">
        <v>40</v>
      </c>
      <c r="X512" s="29"/>
      <c r="Y512" s="50"/>
      <c r="Z512" s="50"/>
      <c r="AA512" s="51"/>
      <c r="AC512" s="52"/>
      <c r="AD512" s="52"/>
      <c r="BF512" s="64" t="s">
        <v>0</v>
      </c>
    </row>
    <row r="513" spans="1:58">
      <c r="A513" t="str">
        <f t="shared" si="81"/>
        <v>*砂時計の侍臣/Vizier of Tumbling Sands</v>
      </c>
      <c r="B513" t="s">
        <v>0</v>
      </c>
      <c r="C513" t="str">
        <f>"*"&amp;R513&amp;"/"&amp;T513</f>
        <v>*砂時計の侍臣/Vizier of Tumbling Sands</v>
      </c>
      <c r="Q513" s="33" t="s">
        <v>9</v>
      </c>
      <c r="R513" s="34" t="str">
        <f>INDEX(AJ:AJ,W512+1)</f>
        <v>砂時計の侍臣</v>
      </c>
      <c r="S513" s="35" t="s">
        <v>10</v>
      </c>
      <c r="T513" s="34" t="str">
        <f>INDEX(AK:AK,W512+1)</f>
        <v>Vizier of Tumbling Sands</v>
      </c>
      <c r="U513" s="35"/>
      <c r="V513" s="36"/>
      <c r="W513" s="37"/>
      <c r="X513" s="33"/>
      <c r="Y513" s="52"/>
      <c r="Z513" s="52"/>
      <c r="AA513" s="53"/>
      <c r="AC513" s="52"/>
      <c r="AD513" s="52"/>
      <c r="BF513" s="64" t="s">
        <v>0</v>
      </c>
    </row>
    <row r="514" spans="1:58">
      <c r="A514" t="str">
        <f t="shared" si="81"/>
        <v>|LEFT:80|LEFT:100|LEFT:100|LEFT:100|LEFT:100|LEFT:100|c</v>
      </c>
      <c r="B514" t="s">
        <v>0</v>
      </c>
      <c r="C514" t="s">
        <v>81</v>
      </c>
      <c r="D514" s="26" t="str">
        <f>$Q$1</f>
        <v>LEFT:80</v>
      </c>
      <c r="E514" s="26" t="s">
        <v>81</v>
      </c>
      <c r="F514" s="26" t="str">
        <f t="shared" ref="F514:J514" si="90">$R$1</f>
        <v>LEFT:100</v>
      </c>
      <c r="G514" s="26" t="s">
        <v>81</v>
      </c>
      <c r="H514" s="26" t="str">
        <f t="shared" si="90"/>
        <v>LEFT:100</v>
      </c>
      <c r="I514" s="26" t="s">
        <v>81</v>
      </c>
      <c r="J514" s="26" t="str">
        <f t="shared" si="90"/>
        <v>LEFT:100</v>
      </c>
      <c r="K514" s="26" t="s">
        <v>81</v>
      </c>
      <c r="L514" s="26" t="str">
        <f>$R$1</f>
        <v>LEFT:100</v>
      </c>
      <c r="M514" s="26" t="s">
        <v>81</v>
      </c>
      <c r="N514" s="26" t="str">
        <f>$R$1</f>
        <v>LEFT:100</v>
      </c>
      <c r="O514" t="s">
        <v>81</v>
      </c>
      <c r="P514" t="s">
        <v>82</v>
      </c>
      <c r="Q514" s="38" t="s">
        <v>6</v>
      </c>
      <c r="R514" s="34" t="str">
        <f>INDEX(AF:AF,W512+1)</f>
        <v>青</v>
      </c>
      <c r="S514" s="39" t="s">
        <v>7</v>
      </c>
      <c r="T514" s="34" t="str">
        <f>INDEX(AG:AG,W512+1)</f>
        <v>アンコモン</v>
      </c>
      <c r="U514" s="39" t="s">
        <v>8</v>
      </c>
      <c r="V514" s="34">
        <f>INDEX(AI:AI,W512+1)</f>
        <v>6</v>
      </c>
      <c r="W514" s="40"/>
      <c r="X514" s="34" t="str">
        <f>INDEX(AQ:AQ,W512+1)</f>
        <v>このクリーチャーが戦場に出たとき、あなたがコントロールする各クリーチャーは無効化を失う。</v>
      </c>
      <c r="Y514" s="52"/>
      <c r="Z514" s="52"/>
      <c r="AA514" s="53"/>
      <c r="AC514" s="35"/>
      <c r="AD514" s="35"/>
      <c r="BF514" s="64" t="s">
        <v>0</v>
      </c>
    </row>
    <row r="515" spans="1:58">
      <c r="A515" t="str">
        <f t="shared" si="81"/>
        <v>|色|青|レアリティ|アンコモン|マナコスト|6|</v>
      </c>
      <c r="B515" t="s">
        <v>0</v>
      </c>
      <c r="C515" t="s">
        <v>81</v>
      </c>
      <c r="D515" s="27" t="s">
        <v>6</v>
      </c>
      <c r="E515" t="s">
        <v>81</v>
      </c>
      <c r="F515" t="str">
        <f>IF(R514=0,"",R514)</f>
        <v>青</v>
      </c>
      <c r="G515" t="s">
        <v>81</v>
      </c>
      <c r="H515" s="27" t="s">
        <v>93</v>
      </c>
      <c r="I515" t="s">
        <v>81</v>
      </c>
      <c r="J515" t="str">
        <f>IF(T514=0,"",T514)</f>
        <v>アンコモン</v>
      </c>
      <c r="K515" t="s">
        <v>81</v>
      </c>
      <c r="L515" s="27" t="s">
        <v>94</v>
      </c>
      <c r="M515" t="s">
        <v>81</v>
      </c>
      <c r="N515">
        <f>IF(V514=0,"",V514)</f>
        <v>6</v>
      </c>
      <c r="O515" t="s">
        <v>81</v>
      </c>
      <c r="Q515" s="33" t="s">
        <v>11</v>
      </c>
      <c r="R515" s="34" t="str">
        <f>INDEX(AL:AL,W512+1)</f>
        <v>クリーチャー</v>
      </c>
      <c r="S515" s="39" t="s">
        <v>95</v>
      </c>
      <c r="T515" s="34" t="str">
        <f>INDEX(AN:AN,W512+1)</f>
        <v>人間</v>
      </c>
      <c r="U515" s="34" t="str">
        <f>INDEX(AO:AO,W512+1)</f>
        <v>クレリック</v>
      </c>
      <c r="V515" s="34">
        <f>INDEX(AP:AP,W512+1)</f>
        <v>0</v>
      </c>
      <c r="W515" s="40"/>
      <c r="X515" s="34" t="str">
        <f>INDEX(AZ:AZ,W512+1)</f>
        <v>この</v>
      </c>
      <c r="Y515" s="34" t="str">
        <f>INDEX(BA:BA,W512+1)</f>
        <v/>
      </c>
      <c r="Z515" s="34" t="str">
        <f>INDEX(BB:BB,W512+1)</f>
        <v/>
      </c>
      <c r="AA515" s="34">
        <f>INDEX(BC:BC,W512+1)</f>
        <v>0</v>
      </c>
      <c r="AC515" s="52"/>
      <c r="AD515" s="52"/>
      <c r="BF515" s="64" t="s">
        <v>0</v>
      </c>
    </row>
    <row r="516" spans="1:58">
      <c r="A516" t="str">
        <f t="shared" si="81"/>
        <v>|種別|クリーチャー|サブタイプ|人間|クレリック||</v>
      </c>
      <c r="B516" t="s">
        <v>0</v>
      </c>
      <c r="C516" t="s">
        <v>81</v>
      </c>
      <c r="D516" s="27" t="s">
        <v>11</v>
      </c>
      <c r="E516" t="s">
        <v>81</v>
      </c>
      <c r="F516" t="str">
        <f>IF(R515=0,"",R515)</f>
        <v>クリーチャー</v>
      </c>
      <c r="G516" t="s">
        <v>81</v>
      </c>
      <c r="H516" s="27" t="s">
        <v>103</v>
      </c>
      <c r="I516" t="s">
        <v>81</v>
      </c>
      <c r="J516" t="str">
        <f>IF(T515=0,"",T515)</f>
        <v>人間</v>
      </c>
      <c r="K516" t="s">
        <v>81</v>
      </c>
      <c r="L516" t="str">
        <f>IF(U515=0,"",U515)</f>
        <v>クレリック</v>
      </c>
      <c r="M516" t="s">
        <v>81</v>
      </c>
      <c r="N516" t="str">
        <f>IF(V515=0,"",V515)</f>
        <v/>
      </c>
      <c r="O516" t="s">
        <v>81</v>
      </c>
      <c r="Q516" s="33" t="s">
        <v>104</v>
      </c>
      <c r="R516" s="34" t="str">
        <f>INDEX(BD:BD,W512+1)</f>
        <v>このクリーチャーが戦場に出たとき、あなたがコントロールする各クリーチャーは無効化を失う。&amp;br;サイクリング3&amp;br;あなたがこのカードをサイクリングしたとき、あなたがコントロールする各クリーチャーは無効化を失う。</v>
      </c>
      <c r="S516" s="35"/>
      <c r="T516" s="35"/>
      <c r="U516" s="35"/>
      <c r="V516" s="36"/>
      <c r="W516" s="40"/>
      <c r="X516" s="32"/>
      <c r="Y516" s="32"/>
      <c r="Z516" s="32"/>
      <c r="AA516" s="54"/>
      <c r="AC516" s="52"/>
      <c r="AD516" s="52"/>
      <c r="BF516" s="64" t="s">
        <v>0</v>
      </c>
    </row>
    <row r="517" spans="1:58">
      <c r="A517" t="str">
        <f t="shared" si="81"/>
        <v>|テキスト|&gt;|&gt;|&gt;|&gt;|このクリーチャーが戦場に出たとき、あなたがコントロールする各クリーチャーは無効化を失う。&amp;br;サイクリング3&amp;br;あなたがこのカードをサイクリングしたとき、あなたがコントロールする各クリーチャーは無効化を失う。|</v>
      </c>
      <c r="B517" t="s">
        <v>0</v>
      </c>
      <c r="C517" t="s">
        <v>81</v>
      </c>
      <c r="D517" s="27" t="s">
        <v>104</v>
      </c>
      <c r="E517" t="s">
        <v>81</v>
      </c>
      <c r="F517" s="27" t="s">
        <v>113</v>
      </c>
      <c r="G517" t="s">
        <v>81</v>
      </c>
      <c r="H517" s="27" t="s">
        <v>113</v>
      </c>
      <c r="I517" t="s">
        <v>81</v>
      </c>
      <c r="J517" s="27" t="s">
        <v>113</v>
      </c>
      <c r="K517" t="s">
        <v>81</v>
      </c>
      <c r="L517" s="27" t="s">
        <v>113</v>
      </c>
      <c r="M517" t="s">
        <v>81</v>
      </c>
      <c r="N517" t="str">
        <f>IF(R516=0,"",R516)</f>
        <v>このクリーチャーが戦場に出たとき、あなたがコントロールする各クリーチャーは無効化を失う。&amp;br;サイクリング3&amp;br;あなたがこのカードをサイクリングしたとき、あなたがコントロールする各クリーチャーは無効化を失う。</v>
      </c>
      <c r="O517" t="s">
        <v>81</v>
      </c>
      <c r="Q517" s="38" t="s">
        <v>27</v>
      </c>
      <c r="R517" s="34" t="str">
        <f>INDEX(BE:BE,W512+1)</f>
        <v>When this creature enters the battlefield, each creature you control loses disabled.&amp;br;Cycling 3.&amp;br;When you cycle this card, each creature you control loses disabled.</v>
      </c>
      <c r="S517" s="35" t="s">
        <v>400</v>
      </c>
      <c r="T517" s="34" t="str">
        <f>IF(X517="","",X517&amp;IF(Y517="",""," "&amp;Y517)&amp;IF(Z517="",""," "&amp;Z517)&amp;IF(AA517="",""," "&amp;AA517))</f>
        <v/>
      </c>
      <c r="U517" s="35"/>
      <c r="V517" s="36"/>
      <c r="W517" s="40" t="s">
        <v>114</v>
      </c>
      <c r="X517" s="33" t="str">
        <f t="shared" ref="X517:AA517" si="91">IF(ISERROR(IF(LEN(X516)&gt;1,X516,VLOOKUP(X515,$AC:$AD,2,FALSE))),"",IF(LEN(X516)&gt;1,X516,VLOOKUP(X515,$AC:$AD,2,FALSE)))</f>
        <v/>
      </c>
      <c r="Y517" s="33" t="str">
        <f t="shared" si="91"/>
        <v/>
      </c>
      <c r="Z517" s="33" t="str">
        <f t="shared" si="91"/>
        <v/>
      </c>
      <c r="AA517" s="33" t="str">
        <f t="shared" si="91"/>
        <v> </v>
      </c>
      <c r="AC517" s="52"/>
      <c r="AD517" s="52"/>
      <c r="BF517" s="64" t="s">
        <v>0</v>
      </c>
    </row>
    <row r="518" spans="1:58">
      <c r="A518" t="str">
        <f t="shared" ref="A518:A581" si="92">CONCATENATE(C518,D518,E518,F518,G518,H518,I518,J518,K518,L518,M518,N518,O518,P518)</f>
        <v>|英テキスト|&gt;|&gt;|&gt;|&gt;|When this creature enters the battlefield, each creature you control loses disabled.&amp;br;Cycling 3.&amp;br;When you cycle this card, each creature you control loses disabled.|</v>
      </c>
      <c r="B518" t="s">
        <v>0</v>
      </c>
      <c r="C518" t="s">
        <v>81</v>
      </c>
      <c r="D518" s="27" t="s">
        <v>125</v>
      </c>
      <c r="E518" t="s">
        <v>81</v>
      </c>
      <c r="F518" s="27" t="s">
        <v>113</v>
      </c>
      <c r="G518" t="s">
        <v>81</v>
      </c>
      <c r="H518" s="27" t="s">
        <v>113</v>
      </c>
      <c r="I518" t="s">
        <v>81</v>
      </c>
      <c r="J518" s="27" t="s">
        <v>113</v>
      </c>
      <c r="K518" t="s">
        <v>81</v>
      </c>
      <c r="L518" s="27" t="s">
        <v>113</v>
      </c>
      <c r="M518" t="s">
        <v>81</v>
      </c>
      <c r="N518" t="str">
        <f>IF(T517="","",T517&amp;"&amp;br;")&amp;IF(R517=0,"",R517)</f>
        <v>When this creature enters the battlefield, each creature you control loses disabled.&amp;br;Cycling 3.&amp;br;When you cycle this card, each creature you control loses disabled.</v>
      </c>
      <c r="O518" t="s">
        <v>81</v>
      </c>
      <c r="Q518" s="33" t="s">
        <v>18</v>
      </c>
      <c r="R518" s="34" t="str">
        <f>IF(INDEX(AX:AX,W512+1)="",0,INDEX(AX:AX,W512+1)&amp;"/"&amp;INDEX(AY:AY,W512+1))</f>
        <v>2/4</v>
      </c>
      <c r="S518" s="35"/>
      <c r="T518" s="35"/>
      <c r="U518" s="35"/>
      <c r="V518" s="36"/>
      <c r="W518" s="40"/>
      <c r="X518" s="33"/>
      <c r="Y518" s="52"/>
      <c r="Z518" s="52"/>
      <c r="AA518" s="53"/>
      <c r="AC518" s="52"/>
      <c r="AD518" s="52"/>
      <c r="BF518" s="64" t="s">
        <v>0</v>
      </c>
    </row>
    <row r="519" spans="1:58">
      <c r="A519" t="str">
        <f t="shared" si="92"/>
        <v>|PT|&gt;|2/4|シールド数|&gt;||</v>
      </c>
      <c r="B519" t="s">
        <v>0</v>
      </c>
      <c r="C519" t="s">
        <v>81</v>
      </c>
      <c r="D519" t="s">
        <v>18</v>
      </c>
      <c r="E519" t="s">
        <v>81</v>
      </c>
      <c r="F519" t="s">
        <v>113</v>
      </c>
      <c r="G519" t="s">
        <v>81</v>
      </c>
      <c r="H519" t="str">
        <f>IF(R518=0,"",R518)</f>
        <v>2/4</v>
      </c>
      <c r="I519" t="s">
        <v>81</v>
      </c>
      <c r="J519" t="s">
        <v>136</v>
      </c>
      <c r="K519" t="s">
        <v>81</v>
      </c>
      <c r="L519" t="s">
        <v>113</v>
      </c>
      <c r="M519" t="s">
        <v>81</v>
      </c>
      <c r="N519" t="str">
        <f>IF(R519=0,"",R519)</f>
        <v/>
      </c>
      <c r="O519" t="s">
        <v>81</v>
      </c>
      <c r="Q519" s="41" t="s">
        <v>19</v>
      </c>
      <c r="R519" s="34">
        <f>INDEX(AW:AW,W512+1)</f>
        <v>0</v>
      </c>
      <c r="S519" s="42"/>
      <c r="T519" s="42"/>
      <c r="U519" s="42"/>
      <c r="V519" s="43"/>
      <c r="W519" s="44"/>
      <c r="X519" s="45"/>
      <c r="Y519" s="55"/>
      <c r="Z519" s="55"/>
      <c r="AA519" s="56"/>
      <c r="BF519" s="64" t="s">
        <v>0</v>
      </c>
    </row>
    <row r="520" spans="1:58">
      <c r="A520" t="str">
        <f t="shared" si="92"/>
        <v>&amp;br;&amp;br;</v>
      </c>
      <c r="B520" t="s">
        <v>0</v>
      </c>
      <c r="C520" t="s">
        <v>145</v>
      </c>
      <c r="R520"/>
      <c r="S520"/>
      <c r="T520"/>
      <c r="U520"/>
      <c r="V520"/>
      <c r="BF520" s="64" t="s">
        <v>0</v>
      </c>
    </row>
    <row r="521" spans="1:58">
      <c r="A521" t="str">
        <f t="shared" si="92"/>
        <v>#back(text=戻る,left)</v>
      </c>
      <c r="B521" t="s">
        <v>0</v>
      </c>
      <c r="C521" t="s">
        <v>153</v>
      </c>
      <c r="R521"/>
      <c r="S521"/>
      <c r="T521"/>
      <c r="U521"/>
      <c r="V521"/>
      <c r="BF521" s="64" t="s">
        <v>0</v>
      </c>
    </row>
    <row r="522" spans="1:58">
      <c r="A522" t="str">
        <f t="shared" si="92"/>
        <v>&amp;br;</v>
      </c>
      <c r="B522" t="s">
        <v>0</v>
      </c>
      <c r="C522" t="s">
        <v>164</v>
      </c>
      <c r="R522"/>
      <c r="S522"/>
      <c r="T522"/>
      <c r="U522"/>
      <c r="V522"/>
      <c r="BF522" s="64" t="s">
        <v>0</v>
      </c>
    </row>
    <row r="523" spans="1:58">
      <c r="A523" t="str">
        <f t="shared" si="92"/>
        <v>#comment(above,nsize=[15],size=[30],num=[10])</v>
      </c>
      <c r="B523" t="s">
        <v>0</v>
      </c>
      <c r="C523" t="s">
        <v>173</v>
      </c>
      <c r="R523"/>
      <c r="S523"/>
      <c r="T523"/>
      <c r="U523"/>
      <c r="V523"/>
      <c r="BF523" s="64" t="s">
        <v>0</v>
      </c>
    </row>
    <row r="524" spans="1:58">
      <c r="A524" t="str">
        <f t="shared" si="92"/>
        <v>&amp;br;&amp;br;</v>
      </c>
      <c r="B524" t="s">
        <v>0</v>
      </c>
      <c r="C524" t="s">
        <v>145</v>
      </c>
      <c r="R524"/>
      <c r="S524"/>
      <c r="T524"/>
      <c r="U524"/>
      <c r="V524"/>
      <c r="AC524" s="52"/>
      <c r="AD524" s="52"/>
      <c r="BF524" s="64" t="s">
        <v>0</v>
      </c>
    </row>
    <row r="525" spans="1:58">
      <c r="A525" t="str">
        <f t="shared" si="92"/>
        <v/>
      </c>
      <c r="B525" t="s">
        <v>0</v>
      </c>
      <c r="Q525" s="29"/>
      <c r="R525" s="30"/>
      <c r="S525" s="30"/>
      <c r="T525" s="30"/>
      <c r="U525" s="30"/>
      <c r="V525" s="31"/>
      <c r="W525" s="32">
        <v>41</v>
      </c>
      <c r="X525" s="29"/>
      <c r="Y525" s="50"/>
      <c r="Z525" s="50"/>
      <c r="AA525" s="51"/>
      <c r="AC525" s="52"/>
      <c r="AD525" s="52"/>
      <c r="BF525" s="64" t="s">
        <v>0</v>
      </c>
    </row>
    <row r="526" spans="1:58">
      <c r="A526" t="str">
        <f t="shared" si="92"/>
        <v>*天頂の探求者/Zenith Seeker</v>
      </c>
      <c r="B526" t="s">
        <v>0</v>
      </c>
      <c r="C526" t="str">
        <f>"*"&amp;R526&amp;"/"&amp;T526</f>
        <v>*天頂の探求者/Zenith Seeker</v>
      </c>
      <c r="Q526" s="33" t="s">
        <v>9</v>
      </c>
      <c r="R526" s="34" t="str">
        <f>INDEX(AJ:AJ,W525+1)</f>
        <v>天頂の探求者</v>
      </c>
      <c r="S526" s="35" t="s">
        <v>10</v>
      </c>
      <c r="T526" s="34" t="str">
        <f>INDEX(AK:AK,W525+1)</f>
        <v>Zenith Seeker</v>
      </c>
      <c r="U526" s="35"/>
      <c r="V526" s="36"/>
      <c r="W526" s="37"/>
      <c r="X526" s="33"/>
      <c r="Y526" s="52"/>
      <c r="Z526" s="52"/>
      <c r="AA526" s="53"/>
      <c r="AC526" s="52"/>
      <c r="AD526" s="52"/>
      <c r="BF526" s="64" t="s">
        <v>0</v>
      </c>
    </row>
    <row r="527" spans="1:58">
      <c r="A527" t="str">
        <f t="shared" si="92"/>
        <v>|LEFT:80|LEFT:100|LEFT:100|LEFT:100|LEFT:100|LEFT:100|c</v>
      </c>
      <c r="B527" t="s">
        <v>0</v>
      </c>
      <c r="C527" t="s">
        <v>81</v>
      </c>
      <c r="D527" s="26" t="str">
        <f>$Q$1</f>
        <v>LEFT:80</v>
      </c>
      <c r="E527" s="26" t="s">
        <v>81</v>
      </c>
      <c r="F527" s="26" t="str">
        <f t="shared" ref="F527:J527" si="93">$R$1</f>
        <v>LEFT:100</v>
      </c>
      <c r="G527" s="26" t="s">
        <v>81</v>
      </c>
      <c r="H527" s="26" t="str">
        <f t="shared" si="93"/>
        <v>LEFT:100</v>
      </c>
      <c r="I527" s="26" t="s">
        <v>81</v>
      </c>
      <c r="J527" s="26" t="str">
        <f t="shared" si="93"/>
        <v>LEFT:100</v>
      </c>
      <c r="K527" s="26" t="s">
        <v>81</v>
      </c>
      <c r="L527" s="26" t="str">
        <f>$R$1</f>
        <v>LEFT:100</v>
      </c>
      <c r="M527" s="26" t="s">
        <v>81</v>
      </c>
      <c r="N527" s="26" t="str">
        <f>$R$1</f>
        <v>LEFT:100</v>
      </c>
      <c r="O527" t="s">
        <v>81</v>
      </c>
      <c r="P527" t="s">
        <v>82</v>
      </c>
      <c r="Q527" s="38" t="s">
        <v>6</v>
      </c>
      <c r="R527" s="34" t="str">
        <f>INDEX(AF:AF,W525+1)</f>
        <v>青</v>
      </c>
      <c r="S527" s="39" t="s">
        <v>7</v>
      </c>
      <c r="T527" s="34" t="str">
        <f>INDEX(AG:AG,W525+1)</f>
        <v>アンコモン</v>
      </c>
      <c r="U527" s="39" t="s">
        <v>8</v>
      </c>
      <c r="V527" s="34">
        <f>INDEX(AI:AI,W525+1)</f>
        <v>11</v>
      </c>
      <c r="W527" s="40"/>
      <c r="X527" s="34" t="str">
        <f>INDEX(AQ:AQ,W525+1)</f>
        <v>飛行</v>
      </c>
      <c r="Y527" s="52"/>
      <c r="Z527" s="52"/>
      <c r="AA527" s="53"/>
      <c r="AC527" s="35"/>
      <c r="AD527" s="35"/>
      <c r="BF527" s="64" t="s">
        <v>0</v>
      </c>
    </row>
    <row r="528" spans="1:58">
      <c r="A528" t="str">
        <f t="shared" si="92"/>
        <v>|色|青|レアリティ|アンコモン|マナコスト|11|</v>
      </c>
      <c r="B528" t="s">
        <v>0</v>
      </c>
      <c r="C528" t="s">
        <v>81</v>
      </c>
      <c r="D528" s="27" t="s">
        <v>6</v>
      </c>
      <c r="E528" t="s">
        <v>81</v>
      </c>
      <c r="F528" t="str">
        <f>IF(R527=0,"",R527)</f>
        <v>青</v>
      </c>
      <c r="G528" t="s">
        <v>81</v>
      </c>
      <c r="H528" s="27" t="s">
        <v>93</v>
      </c>
      <c r="I528" t="s">
        <v>81</v>
      </c>
      <c r="J528" t="str">
        <f>IF(T527=0,"",T527)</f>
        <v>アンコモン</v>
      </c>
      <c r="K528" t="s">
        <v>81</v>
      </c>
      <c r="L528" s="27" t="s">
        <v>94</v>
      </c>
      <c r="M528" t="s">
        <v>81</v>
      </c>
      <c r="N528">
        <f>IF(V527=0,"",V527)</f>
        <v>11</v>
      </c>
      <c r="O528" t="s">
        <v>81</v>
      </c>
      <c r="Q528" s="33" t="s">
        <v>11</v>
      </c>
      <c r="R528" s="34" t="str">
        <f>INDEX(AL:AL,W525+1)</f>
        <v>クリーチャー</v>
      </c>
      <c r="S528" s="39" t="s">
        <v>95</v>
      </c>
      <c r="T528" s="34" t="str">
        <f>INDEX(AN:AN,W525+1)</f>
        <v>鳥</v>
      </c>
      <c r="U528" s="34" t="str">
        <f>INDEX(AO:AO,W525+1)</f>
        <v>ウィザード</v>
      </c>
      <c r="V528" s="34">
        <f>INDEX(AP:AP,W525+1)</f>
        <v>0</v>
      </c>
      <c r="W528" s="40"/>
      <c r="X528" s="34" t="str">
        <f>INDEX(AZ:AZ,W525+1)</f>
        <v>飛行</v>
      </c>
      <c r="Y528" s="34" t="str">
        <f>INDEX(BA:BA,W525+1)</f>
        <v/>
      </c>
      <c r="Z528" s="34" t="str">
        <f>INDEX(BB:BB,W525+1)</f>
        <v/>
      </c>
      <c r="AA528" s="34">
        <f>INDEX(BC:BC,W525+1)</f>
        <v>0</v>
      </c>
      <c r="AC528" s="52"/>
      <c r="AD528" s="52"/>
      <c r="BF528" s="64" t="s">
        <v>0</v>
      </c>
    </row>
    <row r="529" spans="1:58">
      <c r="A529" t="str">
        <f t="shared" si="92"/>
        <v>|種別|クリーチャー|サブタイプ|鳥|ウィザード||</v>
      </c>
      <c r="B529" t="s">
        <v>0</v>
      </c>
      <c r="C529" t="s">
        <v>81</v>
      </c>
      <c r="D529" s="27" t="s">
        <v>11</v>
      </c>
      <c r="E529" t="s">
        <v>81</v>
      </c>
      <c r="F529" t="str">
        <f>IF(R528=0,"",R528)</f>
        <v>クリーチャー</v>
      </c>
      <c r="G529" t="s">
        <v>81</v>
      </c>
      <c r="H529" s="27" t="s">
        <v>103</v>
      </c>
      <c r="I529" t="s">
        <v>81</v>
      </c>
      <c r="J529" t="str">
        <f>IF(T528=0,"",T528)</f>
        <v>鳥</v>
      </c>
      <c r="K529" t="s">
        <v>81</v>
      </c>
      <c r="L529" t="str">
        <f>IF(U528=0,"",U528)</f>
        <v>ウィザード</v>
      </c>
      <c r="M529" t="s">
        <v>81</v>
      </c>
      <c r="N529" t="str">
        <f>IF(V528=0,"",V528)</f>
        <v/>
      </c>
      <c r="O529" t="s">
        <v>81</v>
      </c>
      <c r="Q529" s="33" t="s">
        <v>104</v>
      </c>
      <c r="R529" s="34" t="str">
        <f>INDEX(BD:BD,W525+1)</f>
        <v>飛行&amp;br;あなたがカードをサイクリングしたとき、あなたのターン終了時まで、あなたがコントロールする各クリーチャーは飛行を得る。</v>
      </c>
      <c r="S529" s="35"/>
      <c r="T529" s="35"/>
      <c r="U529" s="35"/>
      <c r="V529" s="36"/>
      <c r="W529" s="40"/>
      <c r="X529" s="32"/>
      <c r="Y529" s="32"/>
      <c r="Z529" s="32"/>
      <c r="AA529" s="54"/>
      <c r="AC529" s="52"/>
      <c r="AD529" s="52"/>
      <c r="BF529" s="64" t="s">
        <v>0</v>
      </c>
    </row>
    <row r="530" spans="1:58">
      <c r="A530" t="str">
        <f t="shared" si="92"/>
        <v>|テキスト|&gt;|&gt;|&gt;|&gt;|飛行&amp;br;あなたがカードをサイクリングしたとき、あなたのターン終了時まで、あなたがコントロールする各クリーチャーは飛行を得る。|</v>
      </c>
      <c r="B530" t="s">
        <v>0</v>
      </c>
      <c r="C530" t="s">
        <v>81</v>
      </c>
      <c r="D530" s="27" t="s">
        <v>104</v>
      </c>
      <c r="E530" t="s">
        <v>81</v>
      </c>
      <c r="F530" s="27" t="s">
        <v>113</v>
      </c>
      <c r="G530" t="s">
        <v>81</v>
      </c>
      <c r="H530" s="27" t="s">
        <v>113</v>
      </c>
      <c r="I530" t="s">
        <v>81</v>
      </c>
      <c r="J530" s="27" t="s">
        <v>113</v>
      </c>
      <c r="K530" t="s">
        <v>81</v>
      </c>
      <c r="L530" s="27" t="s">
        <v>113</v>
      </c>
      <c r="M530" t="s">
        <v>81</v>
      </c>
      <c r="N530" t="str">
        <f>IF(R529=0,"",R529)</f>
        <v>飛行&amp;br;あなたがカードをサイクリングしたとき、あなたのターン終了時まで、あなたがコントロールする各クリーチャーは飛行を得る。</v>
      </c>
      <c r="O530" t="s">
        <v>81</v>
      </c>
      <c r="Q530" s="38" t="s">
        <v>27</v>
      </c>
      <c r="R530" s="34" t="str">
        <f>INDEX(BE:BE,W525+1)</f>
        <v>When you cycle a card, each creature you control gains Flying until the end of your turn.</v>
      </c>
      <c r="S530" s="35" t="s">
        <v>400</v>
      </c>
      <c r="T530" s="34" t="str">
        <f>IF(X530="","",X530&amp;IF(Y530="",""," "&amp;Y530)&amp;IF(Z530="",""," "&amp;Z530)&amp;IF(AA530="",""," "&amp;AA530))</f>
        <v>Flying  </v>
      </c>
      <c r="U530" s="35"/>
      <c r="V530" s="36"/>
      <c r="W530" s="40" t="s">
        <v>114</v>
      </c>
      <c r="X530" s="33" t="str">
        <f t="shared" ref="X530:AA530" si="94">IF(ISERROR(IF(LEN(X529)&gt;1,X529,VLOOKUP(X528,$AC:$AD,2,FALSE))),"",IF(LEN(X529)&gt;1,X529,VLOOKUP(X528,$AC:$AD,2,FALSE)))</f>
        <v>Flying</v>
      </c>
      <c r="Y530" s="33" t="str">
        <f t="shared" si="94"/>
        <v/>
      </c>
      <c r="Z530" s="33" t="str">
        <f t="shared" si="94"/>
        <v/>
      </c>
      <c r="AA530" s="33" t="str">
        <f t="shared" si="94"/>
        <v> </v>
      </c>
      <c r="AC530" s="52"/>
      <c r="AD530" s="52"/>
      <c r="BF530" s="64" t="s">
        <v>0</v>
      </c>
    </row>
    <row r="531" spans="1:58">
      <c r="A531" t="str">
        <f t="shared" si="92"/>
        <v>|英テキスト|&gt;|&gt;|&gt;|&gt;|Flying  &amp;br;When you cycle a card, each creature you control gains Flying until the end of your turn.|</v>
      </c>
      <c r="B531" t="s">
        <v>0</v>
      </c>
      <c r="C531" t="s">
        <v>81</v>
      </c>
      <c r="D531" s="27" t="s">
        <v>125</v>
      </c>
      <c r="E531" t="s">
        <v>81</v>
      </c>
      <c r="F531" s="27" t="s">
        <v>113</v>
      </c>
      <c r="G531" t="s">
        <v>81</v>
      </c>
      <c r="H531" s="27" t="s">
        <v>113</v>
      </c>
      <c r="I531" t="s">
        <v>81</v>
      </c>
      <c r="J531" s="27" t="s">
        <v>113</v>
      </c>
      <c r="K531" t="s">
        <v>81</v>
      </c>
      <c r="L531" s="27" t="s">
        <v>113</v>
      </c>
      <c r="M531" t="s">
        <v>81</v>
      </c>
      <c r="N531" t="str">
        <f>IF(T530="","",T530&amp;"&amp;br;")&amp;IF(R530=0,"",R530)</f>
        <v>Flying  &amp;br;When you cycle a card, each creature you control gains Flying until the end of your turn.</v>
      </c>
      <c r="O531" t="s">
        <v>81</v>
      </c>
      <c r="Q531" s="33" t="s">
        <v>18</v>
      </c>
      <c r="R531" s="34" t="str">
        <f>IF(INDEX(AX:AX,W525+1)="",0,INDEX(AX:AX,W525+1)&amp;"/"&amp;INDEX(AY:AY,W525+1))</f>
        <v>4/4</v>
      </c>
      <c r="S531" s="35"/>
      <c r="T531" s="35"/>
      <c r="U531" s="35"/>
      <c r="V531" s="36"/>
      <c r="W531" s="40"/>
      <c r="X531" s="33"/>
      <c r="Y531" s="52"/>
      <c r="Z531" s="52"/>
      <c r="AA531" s="53"/>
      <c r="AC531" s="52"/>
      <c r="AD531" s="52"/>
      <c r="BF531" s="64" t="s">
        <v>0</v>
      </c>
    </row>
    <row r="532" spans="1:58">
      <c r="A532" t="str">
        <f t="shared" si="92"/>
        <v>|PT|&gt;|4/4|シールド数|&gt;||</v>
      </c>
      <c r="B532" t="s">
        <v>0</v>
      </c>
      <c r="C532" t="s">
        <v>81</v>
      </c>
      <c r="D532" t="s">
        <v>18</v>
      </c>
      <c r="E532" t="s">
        <v>81</v>
      </c>
      <c r="F532" t="s">
        <v>113</v>
      </c>
      <c r="G532" t="s">
        <v>81</v>
      </c>
      <c r="H532" t="str">
        <f>IF(R531=0,"",R531)</f>
        <v>4/4</v>
      </c>
      <c r="I532" t="s">
        <v>81</v>
      </c>
      <c r="J532" t="s">
        <v>136</v>
      </c>
      <c r="K532" t="s">
        <v>81</v>
      </c>
      <c r="L532" t="s">
        <v>113</v>
      </c>
      <c r="M532" t="s">
        <v>81</v>
      </c>
      <c r="N532" t="str">
        <f>IF(R532=0,"",R532)</f>
        <v/>
      </c>
      <c r="O532" t="s">
        <v>81</v>
      </c>
      <c r="Q532" s="41" t="s">
        <v>19</v>
      </c>
      <c r="R532" s="34">
        <f>INDEX(AW:AW,W525+1)</f>
        <v>0</v>
      </c>
      <c r="S532" s="42"/>
      <c r="T532" s="42"/>
      <c r="U532" s="42"/>
      <c r="V532" s="43"/>
      <c r="W532" s="44"/>
      <c r="X532" s="45"/>
      <c r="Y532" s="55"/>
      <c r="Z532" s="55"/>
      <c r="AA532" s="56"/>
      <c r="BF532" s="64" t="s">
        <v>0</v>
      </c>
    </row>
    <row r="533" spans="1:58">
      <c r="A533" t="str">
        <f t="shared" si="92"/>
        <v>&amp;br;&amp;br;</v>
      </c>
      <c r="B533" t="s">
        <v>0</v>
      </c>
      <c r="C533" t="s">
        <v>145</v>
      </c>
      <c r="R533"/>
      <c r="S533"/>
      <c r="T533"/>
      <c r="U533"/>
      <c r="V533"/>
      <c r="BF533" s="64" t="s">
        <v>0</v>
      </c>
    </row>
    <row r="534" spans="1:58">
      <c r="A534" t="str">
        <f t="shared" si="92"/>
        <v>#back(text=戻る,left)</v>
      </c>
      <c r="B534" t="s">
        <v>0</v>
      </c>
      <c r="C534" t="s">
        <v>153</v>
      </c>
      <c r="R534"/>
      <c r="S534"/>
      <c r="T534"/>
      <c r="U534"/>
      <c r="V534"/>
      <c r="BF534" s="64" t="s">
        <v>0</v>
      </c>
    </row>
    <row r="535" spans="1:58">
      <c r="A535" t="str">
        <f t="shared" si="92"/>
        <v>&amp;br;</v>
      </c>
      <c r="B535" t="s">
        <v>0</v>
      </c>
      <c r="C535" t="s">
        <v>164</v>
      </c>
      <c r="R535"/>
      <c r="S535"/>
      <c r="T535"/>
      <c r="U535"/>
      <c r="V535"/>
      <c r="BF535" s="64" t="s">
        <v>0</v>
      </c>
    </row>
    <row r="536" spans="1:58">
      <c r="A536" t="str">
        <f t="shared" si="92"/>
        <v>#comment(above,nsize=[15],size=[30],num=[10])</v>
      </c>
      <c r="B536" t="s">
        <v>0</v>
      </c>
      <c r="C536" t="s">
        <v>173</v>
      </c>
      <c r="R536"/>
      <c r="S536"/>
      <c r="T536"/>
      <c r="U536"/>
      <c r="V536"/>
      <c r="BF536" s="64" t="s">
        <v>0</v>
      </c>
    </row>
    <row r="537" spans="1:58">
      <c r="A537" t="str">
        <f t="shared" si="92"/>
        <v>&amp;br;&amp;br;</v>
      </c>
      <c r="B537" t="s">
        <v>0</v>
      </c>
      <c r="C537" t="s">
        <v>145</v>
      </c>
      <c r="R537"/>
      <c r="S537"/>
      <c r="T537"/>
      <c r="U537"/>
      <c r="V537"/>
      <c r="AC537" s="52"/>
      <c r="AD537" s="52"/>
      <c r="BF537" s="64" t="s">
        <v>0</v>
      </c>
    </row>
    <row r="538" spans="1:58">
      <c r="A538" t="str">
        <f t="shared" si="92"/>
        <v/>
      </c>
      <c r="B538" t="s">
        <v>0</v>
      </c>
      <c r="Q538" s="29"/>
      <c r="R538" s="30"/>
      <c r="S538" s="30"/>
      <c r="T538" s="30"/>
      <c r="U538" s="30"/>
      <c r="V538" s="31"/>
      <c r="W538" s="32">
        <v>42</v>
      </c>
      <c r="X538" s="29"/>
      <c r="Y538" s="50"/>
      <c r="Z538" s="50"/>
      <c r="AA538" s="51"/>
      <c r="AC538" s="52"/>
      <c r="AD538" s="52"/>
      <c r="BF538" s="64" t="s">
        <v>0</v>
      </c>
    </row>
    <row r="539" spans="1:58">
      <c r="A539" t="str">
        <f t="shared" si="92"/>
        <v>*検閲/Censor</v>
      </c>
      <c r="B539" t="s">
        <v>0</v>
      </c>
      <c r="C539" t="str">
        <f>"*"&amp;R539&amp;"/"&amp;T539</f>
        <v>*検閲/Censor</v>
      </c>
      <c r="Q539" s="33" t="s">
        <v>9</v>
      </c>
      <c r="R539" s="34" t="str">
        <f>INDEX(AJ:AJ,W538+1)</f>
        <v>検閲</v>
      </c>
      <c r="S539" s="35" t="s">
        <v>10</v>
      </c>
      <c r="T539" s="34" t="str">
        <f>INDEX(AK:AK,W538+1)</f>
        <v>Censor</v>
      </c>
      <c r="U539" s="35"/>
      <c r="V539" s="36"/>
      <c r="W539" s="37"/>
      <c r="X539" s="33"/>
      <c r="Y539" s="52"/>
      <c r="Z539" s="52"/>
      <c r="AA539" s="53"/>
      <c r="AC539" s="52"/>
      <c r="AD539" s="52"/>
      <c r="BF539" s="64" t="s">
        <v>0</v>
      </c>
    </row>
    <row r="540" spans="1:58">
      <c r="A540" t="str">
        <f t="shared" si="92"/>
        <v>|LEFT:80|LEFT:100|LEFT:100|LEFT:100|LEFT:100|LEFT:100|c</v>
      </c>
      <c r="B540" t="s">
        <v>0</v>
      </c>
      <c r="C540" t="s">
        <v>81</v>
      </c>
      <c r="D540" s="26" t="str">
        <f>$Q$1</f>
        <v>LEFT:80</v>
      </c>
      <c r="E540" s="26" t="s">
        <v>81</v>
      </c>
      <c r="F540" s="26" t="str">
        <f t="shared" ref="F540:J540" si="95">$R$1</f>
        <v>LEFT:100</v>
      </c>
      <c r="G540" s="26" t="s">
        <v>81</v>
      </c>
      <c r="H540" s="26" t="str">
        <f t="shared" si="95"/>
        <v>LEFT:100</v>
      </c>
      <c r="I540" s="26" t="s">
        <v>81</v>
      </c>
      <c r="J540" s="26" t="str">
        <f t="shared" si="95"/>
        <v>LEFT:100</v>
      </c>
      <c r="K540" s="26" t="s">
        <v>81</v>
      </c>
      <c r="L540" s="26" t="str">
        <f>$R$1</f>
        <v>LEFT:100</v>
      </c>
      <c r="M540" s="26" t="s">
        <v>81</v>
      </c>
      <c r="N540" s="26" t="str">
        <f>$R$1</f>
        <v>LEFT:100</v>
      </c>
      <c r="O540" t="s">
        <v>81</v>
      </c>
      <c r="P540" t="s">
        <v>82</v>
      </c>
      <c r="Q540" s="38" t="s">
        <v>6</v>
      </c>
      <c r="R540" s="34" t="str">
        <f>INDEX(AF:AF,W538+1)</f>
        <v>青</v>
      </c>
      <c r="S540" s="39" t="s">
        <v>7</v>
      </c>
      <c r="T540" s="34" t="str">
        <f>INDEX(AG:AG,W538+1)</f>
        <v>アンコモン</v>
      </c>
      <c r="U540" s="39" t="s">
        <v>8</v>
      </c>
      <c r="V540" s="34">
        <f>INDEX(AI:AI,W538+1)</f>
        <v>7</v>
      </c>
      <c r="W540" s="40"/>
      <c r="X540" s="34" t="str">
        <f>INDEX(AQ:AQ,W538+1)</f>
        <v>対戦相手の手札の最初のカードからすべてのマナを吸収する。</v>
      </c>
      <c r="Y540" s="52"/>
      <c r="Z540" s="52"/>
      <c r="AA540" s="53"/>
      <c r="AC540" s="35"/>
      <c r="AD540" s="35"/>
      <c r="BF540" s="64" t="s">
        <v>0</v>
      </c>
    </row>
    <row r="541" spans="1:58">
      <c r="A541" t="str">
        <f t="shared" si="92"/>
        <v>|色|青|レアリティ|アンコモン|マナコスト|7|</v>
      </c>
      <c r="B541" t="s">
        <v>0</v>
      </c>
      <c r="C541" t="s">
        <v>81</v>
      </c>
      <c r="D541" s="27" t="s">
        <v>6</v>
      </c>
      <c r="E541" t="s">
        <v>81</v>
      </c>
      <c r="F541" t="str">
        <f>IF(R540=0,"",R540)</f>
        <v>青</v>
      </c>
      <c r="G541" t="s">
        <v>81</v>
      </c>
      <c r="H541" s="27" t="s">
        <v>93</v>
      </c>
      <c r="I541" t="s">
        <v>81</v>
      </c>
      <c r="J541" t="str">
        <f>IF(T540=0,"",T540)</f>
        <v>アンコモン</v>
      </c>
      <c r="K541" t="s">
        <v>81</v>
      </c>
      <c r="L541" s="27" t="s">
        <v>94</v>
      </c>
      <c r="M541" t="s">
        <v>81</v>
      </c>
      <c r="N541">
        <f>IF(V540=0,"",V540)</f>
        <v>7</v>
      </c>
      <c r="O541" t="s">
        <v>81</v>
      </c>
      <c r="Q541" s="33" t="s">
        <v>11</v>
      </c>
      <c r="R541" s="34" t="str">
        <f>INDEX(AL:AL,W538+1)</f>
        <v>呪文</v>
      </c>
      <c r="S541" s="39" t="s">
        <v>95</v>
      </c>
      <c r="T541" s="34">
        <f>INDEX(AN:AN,W538+1)</f>
        <v>0</v>
      </c>
      <c r="U541" s="34">
        <f>INDEX(AO:AO,W538+1)</f>
        <v>0</v>
      </c>
      <c r="V541" s="34">
        <f>INDEX(AP:AP,W538+1)</f>
        <v>0</v>
      </c>
      <c r="W541" s="40"/>
      <c r="X541" s="34" t="str">
        <f>INDEX(AZ:AZ,W538+1)</f>
        <v>対戦</v>
      </c>
      <c r="Y541" s="34" t="str">
        <f>INDEX(BA:BA,W538+1)</f>
        <v/>
      </c>
      <c r="Z541" s="34" t="str">
        <f>INDEX(BB:BB,W538+1)</f>
        <v/>
      </c>
      <c r="AA541" s="34">
        <f>INDEX(BC:BC,W538+1)</f>
        <v>0</v>
      </c>
      <c r="AC541" s="52"/>
      <c r="AD541" s="52"/>
      <c r="BF541" s="64" t="s">
        <v>0</v>
      </c>
    </row>
    <row r="542" spans="1:58">
      <c r="A542" t="str">
        <f t="shared" si="92"/>
        <v>|種別|呪文|サブタイプ||||</v>
      </c>
      <c r="B542" t="s">
        <v>0</v>
      </c>
      <c r="C542" t="s">
        <v>81</v>
      </c>
      <c r="D542" s="27" t="s">
        <v>11</v>
      </c>
      <c r="E542" t="s">
        <v>81</v>
      </c>
      <c r="F542" t="str">
        <f>IF(R541=0,"",R541)</f>
        <v>呪文</v>
      </c>
      <c r="G542" t="s">
        <v>81</v>
      </c>
      <c r="H542" s="27" t="s">
        <v>103</v>
      </c>
      <c r="I542" t="s">
        <v>81</v>
      </c>
      <c r="J542" t="str">
        <f>IF(T541=0,"",T541)</f>
        <v/>
      </c>
      <c r="K542" t="s">
        <v>81</v>
      </c>
      <c r="L542" t="str">
        <f>IF(U541=0,"",U541)</f>
        <v/>
      </c>
      <c r="M542" t="s">
        <v>81</v>
      </c>
      <c r="N542" t="str">
        <f>IF(V541=0,"",V541)</f>
        <v/>
      </c>
      <c r="O542" t="s">
        <v>81</v>
      </c>
      <c r="Q542" s="33" t="s">
        <v>104</v>
      </c>
      <c r="R542" s="34" t="str">
        <f>INDEX(BD:BD,W538+1)</f>
        <v>対戦相手の手札の最初のカードからすべてのマナを吸収する。&amp;br;サイクリング1</v>
      </c>
      <c r="S542" s="35"/>
      <c r="T542" s="35"/>
      <c r="U542" s="35"/>
      <c r="V542" s="36"/>
      <c r="W542" s="40"/>
      <c r="X542" s="32"/>
      <c r="Y542" s="32"/>
      <c r="Z542" s="32"/>
      <c r="AA542" s="54"/>
      <c r="AC542" s="52"/>
      <c r="AD542" s="52"/>
      <c r="BF542" s="64" t="s">
        <v>0</v>
      </c>
    </row>
    <row r="543" spans="1:58">
      <c r="A543" t="str">
        <f t="shared" si="92"/>
        <v>|テキスト|&gt;|&gt;|&gt;|&gt;|対戦相手の手札の最初のカードからすべてのマナを吸収する。&amp;br;サイクリング1|</v>
      </c>
      <c r="B543" t="s">
        <v>0</v>
      </c>
      <c r="C543" t="s">
        <v>81</v>
      </c>
      <c r="D543" s="27" t="s">
        <v>104</v>
      </c>
      <c r="E543" t="s">
        <v>81</v>
      </c>
      <c r="F543" s="27" t="s">
        <v>113</v>
      </c>
      <c r="G543" t="s">
        <v>81</v>
      </c>
      <c r="H543" s="27" t="s">
        <v>113</v>
      </c>
      <c r="I543" t="s">
        <v>81</v>
      </c>
      <c r="J543" s="27" t="s">
        <v>113</v>
      </c>
      <c r="K543" t="s">
        <v>81</v>
      </c>
      <c r="L543" s="27" t="s">
        <v>113</v>
      </c>
      <c r="M543" t="s">
        <v>81</v>
      </c>
      <c r="N543" t="str">
        <f>IF(R542=0,"",R542)</f>
        <v>対戦相手の手札の最初のカードからすべてのマナを吸収する。&amp;br;サイクリング1</v>
      </c>
      <c r="O543" t="s">
        <v>81</v>
      </c>
      <c r="Q543" s="38" t="s">
        <v>27</v>
      </c>
      <c r="R543" s="34" t="str">
        <f>INDEX(BE:BE,W538+1)</f>
        <v>The first card in your opponent's hand is drained of all it's mana.&amp;br;Cycling 1.</v>
      </c>
      <c r="S543" s="35" t="s">
        <v>400</v>
      </c>
      <c r="T543" s="34" t="str">
        <f>IF(X543="","",X543&amp;IF(Y543="",""," "&amp;Y543)&amp;IF(Z543="",""," "&amp;Z543)&amp;IF(AA543="",""," "&amp;AA543))</f>
        <v/>
      </c>
      <c r="U543" s="35"/>
      <c r="V543" s="36"/>
      <c r="W543" s="40" t="s">
        <v>114</v>
      </c>
      <c r="X543" s="33" t="str">
        <f t="shared" ref="X543:AA543" si="96">IF(ISERROR(IF(LEN(X542)&gt;1,X542,VLOOKUP(X541,$AC:$AD,2,FALSE))),"",IF(LEN(X542)&gt;1,X542,VLOOKUP(X541,$AC:$AD,2,FALSE)))</f>
        <v/>
      </c>
      <c r="Y543" s="33" t="str">
        <f t="shared" si="96"/>
        <v/>
      </c>
      <c r="Z543" s="33" t="str">
        <f t="shared" si="96"/>
        <v/>
      </c>
      <c r="AA543" s="33" t="str">
        <f t="shared" si="96"/>
        <v> </v>
      </c>
      <c r="AC543" s="52"/>
      <c r="AD543" s="52"/>
      <c r="BF543" s="64" t="s">
        <v>0</v>
      </c>
    </row>
    <row r="544" spans="1:58">
      <c r="A544" t="str">
        <f t="shared" si="92"/>
        <v>|英テキスト|&gt;|&gt;|&gt;|&gt;|The first card in your opponent's hand is drained of all it's mana.&amp;br;Cycling 1.|</v>
      </c>
      <c r="B544" t="s">
        <v>0</v>
      </c>
      <c r="C544" t="s">
        <v>81</v>
      </c>
      <c r="D544" s="27" t="s">
        <v>125</v>
      </c>
      <c r="E544" t="s">
        <v>81</v>
      </c>
      <c r="F544" s="27" t="s">
        <v>113</v>
      </c>
      <c r="G544" t="s">
        <v>81</v>
      </c>
      <c r="H544" s="27" t="s">
        <v>113</v>
      </c>
      <c r="I544" t="s">
        <v>81</v>
      </c>
      <c r="J544" s="27" t="s">
        <v>113</v>
      </c>
      <c r="K544" t="s">
        <v>81</v>
      </c>
      <c r="L544" s="27" t="s">
        <v>113</v>
      </c>
      <c r="M544" t="s">
        <v>81</v>
      </c>
      <c r="N544" t="str">
        <f>IF(T543="","",T543&amp;"&amp;br;")&amp;IF(R543=0,"",R543)</f>
        <v>The first card in your opponent's hand is drained of all it's mana.&amp;br;Cycling 1.</v>
      </c>
      <c r="O544" t="s">
        <v>81</v>
      </c>
      <c r="Q544" s="33" t="s">
        <v>18</v>
      </c>
      <c r="R544" s="34">
        <f>IF(INDEX(AX:AX,W538+1)="",0,INDEX(AX:AX,W538+1)&amp;"/"&amp;INDEX(AY:AY,W538+1))</f>
        <v>0</v>
      </c>
      <c r="S544" s="35"/>
      <c r="T544" s="35"/>
      <c r="U544" s="35"/>
      <c r="V544" s="36"/>
      <c r="W544" s="40"/>
      <c r="X544" s="33"/>
      <c r="Y544" s="52"/>
      <c r="Z544" s="52"/>
      <c r="AA544" s="53"/>
      <c r="AC544" s="52"/>
      <c r="AD544" s="52"/>
      <c r="BF544" s="64" t="s">
        <v>0</v>
      </c>
    </row>
    <row r="545" spans="1:58">
      <c r="A545" t="str">
        <f t="shared" si="92"/>
        <v>|PT|&gt;||シールド数|&gt;||</v>
      </c>
      <c r="B545" t="s">
        <v>0</v>
      </c>
      <c r="C545" t="s">
        <v>81</v>
      </c>
      <c r="D545" t="s">
        <v>18</v>
      </c>
      <c r="E545" t="s">
        <v>81</v>
      </c>
      <c r="F545" t="s">
        <v>113</v>
      </c>
      <c r="G545" t="s">
        <v>81</v>
      </c>
      <c r="H545" t="str">
        <f>IF(R544=0,"",R544)</f>
        <v/>
      </c>
      <c r="I545" t="s">
        <v>81</v>
      </c>
      <c r="J545" t="s">
        <v>136</v>
      </c>
      <c r="K545" t="s">
        <v>81</v>
      </c>
      <c r="L545" t="s">
        <v>113</v>
      </c>
      <c r="M545" t="s">
        <v>81</v>
      </c>
      <c r="N545" t="str">
        <f>IF(R545=0,"",R545)</f>
        <v/>
      </c>
      <c r="O545" t="s">
        <v>81</v>
      </c>
      <c r="Q545" s="41" t="s">
        <v>19</v>
      </c>
      <c r="R545" s="34">
        <f>INDEX(AW:AW,W538+1)</f>
        <v>0</v>
      </c>
      <c r="S545" s="42"/>
      <c r="T545" s="42"/>
      <c r="U545" s="42"/>
      <c r="V545" s="43"/>
      <c r="W545" s="44"/>
      <c r="X545" s="45"/>
      <c r="Y545" s="55"/>
      <c r="Z545" s="55"/>
      <c r="AA545" s="56"/>
      <c r="BF545" s="64" t="s">
        <v>0</v>
      </c>
    </row>
    <row r="546" spans="1:58">
      <c r="A546" t="str">
        <f t="shared" si="92"/>
        <v>&amp;br;&amp;br;</v>
      </c>
      <c r="B546" t="s">
        <v>0</v>
      </c>
      <c r="C546" t="s">
        <v>145</v>
      </c>
      <c r="R546"/>
      <c r="S546"/>
      <c r="T546"/>
      <c r="U546"/>
      <c r="V546"/>
      <c r="BF546" s="64" t="s">
        <v>0</v>
      </c>
    </row>
    <row r="547" spans="1:58">
      <c r="A547" t="str">
        <f t="shared" si="92"/>
        <v>#back(text=戻る,left)</v>
      </c>
      <c r="B547" t="s">
        <v>0</v>
      </c>
      <c r="C547" t="s">
        <v>153</v>
      </c>
      <c r="R547"/>
      <c r="S547"/>
      <c r="T547"/>
      <c r="U547"/>
      <c r="V547"/>
      <c r="BF547" s="64" t="s">
        <v>0</v>
      </c>
    </row>
    <row r="548" spans="1:58">
      <c r="A548" t="str">
        <f t="shared" si="92"/>
        <v>&amp;br;</v>
      </c>
      <c r="B548" t="s">
        <v>0</v>
      </c>
      <c r="C548" t="s">
        <v>164</v>
      </c>
      <c r="R548"/>
      <c r="S548"/>
      <c r="T548"/>
      <c r="U548"/>
      <c r="V548"/>
      <c r="BF548" s="64" t="s">
        <v>0</v>
      </c>
    </row>
    <row r="549" spans="1:58">
      <c r="A549" t="str">
        <f t="shared" si="92"/>
        <v>#comment(above,nsize=[15],size=[30],num=[10])</v>
      </c>
      <c r="B549" t="s">
        <v>0</v>
      </c>
      <c r="C549" t="s">
        <v>173</v>
      </c>
      <c r="R549"/>
      <c r="S549"/>
      <c r="T549"/>
      <c r="U549"/>
      <c r="V549"/>
      <c r="BF549" s="64" t="s">
        <v>0</v>
      </c>
    </row>
    <row r="550" spans="1:58">
      <c r="A550" t="str">
        <f t="shared" si="92"/>
        <v>&amp;br;&amp;br;</v>
      </c>
      <c r="B550" t="s">
        <v>0</v>
      </c>
      <c r="C550" t="s">
        <v>145</v>
      </c>
      <c r="R550"/>
      <c r="S550"/>
      <c r="T550"/>
      <c r="U550"/>
      <c r="V550"/>
      <c r="AC550" s="52"/>
      <c r="AD550" s="52"/>
      <c r="BF550" s="64" t="s">
        <v>0</v>
      </c>
    </row>
    <row r="551" spans="1:58">
      <c r="A551" t="str">
        <f t="shared" si="92"/>
        <v/>
      </c>
      <c r="B551" t="s">
        <v>0</v>
      </c>
      <c r="Q551" s="29"/>
      <c r="R551" s="30"/>
      <c r="S551" s="30"/>
      <c r="T551" s="30"/>
      <c r="U551" s="30"/>
      <c r="V551" s="31"/>
      <c r="W551" s="32">
        <v>43</v>
      </c>
      <c r="X551" s="29"/>
      <c r="Y551" s="50"/>
      <c r="Z551" s="50"/>
      <c r="AA551" s="51"/>
      <c r="AC551" s="52"/>
      <c r="AD551" s="52"/>
      <c r="BF551" s="64" t="s">
        <v>0</v>
      </c>
    </row>
    <row r="552" spans="1:58">
      <c r="A552" t="str">
        <f t="shared" si="92"/>
        <v>*象形の守り手/Glyph Keeper</v>
      </c>
      <c r="B552" t="s">
        <v>0</v>
      </c>
      <c r="C552" t="str">
        <f>"*"&amp;R552&amp;"/"&amp;T552</f>
        <v>*象形の守り手/Glyph Keeper</v>
      </c>
      <c r="Q552" s="33" t="s">
        <v>9</v>
      </c>
      <c r="R552" s="34" t="str">
        <f>INDEX(AJ:AJ,W551+1)</f>
        <v>象形の守り手</v>
      </c>
      <c r="S552" s="35" t="s">
        <v>10</v>
      </c>
      <c r="T552" s="34" t="str">
        <f>INDEX(AK:AK,W551+1)</f>
        <v>Glyph Keeper</v>
      </c>
      <c r="U552" s="35"/>
      <c r="V552" s="36"/>
      <c r="W552" s="37"/>
      <c r="X552" s="33"/>
      <c r="Y552" s="52"/>
      <c r="Z552" s="52"/>
      <c r="AA552" s="53"/>
      <c r="AC552" s="52"/>
      <c r="AD552" s="52"/>
      <c r="BF552" s="64" t="s">
        <v>0</v>
      </c>
    </row>
    <row r="553" spans="1:58">
      <c r="A553" t="str">
        <f t="shared" si="92"/>
        <v>|LEFT:80|LEFT:100|LEFT:100|LEFT:100|LEFT:100|LEFT:100|c</v>
      </c>
      <c r="B553" t="s">
        <v>0</v>
      </c>
      <c r="C553" t="s">
        <v>81</v>
      </c>
      <c r="D553" s="26" t="str">
        <f>$Q$1</f>
        <v>LEFT:80</v>
      </c>
      <c r="E553" s="26" t="s">
        <v>81</v>
      </c>
      <c r="F553" s="26" t="str">
        <f t="shared" ref="F553:J553" si="97">$R$1</f>
        <v>LEFT:100</v>
      </c>
      <c r="G553" s="26" t="s">
        <v>81</v>
      </c>
      <c r="H553" s="26" t="str">
        <f t="shared" si="97"/>
        <v>LEFT:100</v>
      </c>
      <c r="I553" s="26" t="s">
        <v>81</v>
      </c>
      <c r="J553" s="26" t="str">
        <f t="shared" si="97"/>
        <v>LEFT:100</v>
      </c>
      <c r="K553" s="26" t="s">
        <v>81</v>
      </c>
      <c r="L553" s="26" t="str">
        <f>$R$1</f>
        <v>LEFT:100</v>
      </c>
      <c r="M553" s="26" t="s">
        <v>81</v>
      </c>
      <c r="N553" s="26" t="str">
        <f>$R$1</f>
        <v>LEFT:100</v>
      </c>
      <c r="O553" t="s">
        <v>81</v>
      </c>
      <c r="P553" t="s">
        <v>82</v>
      </c>
      <c r="Q553" s="38" t="s">
        <v>6</v>
      </c>
      <c r="R553" s="34" t="str">
        <f>INDEX(AF:AF,W551+1)</f>
        <v>青</v>
      </c>
      <c r="S553" s="39" t="s">
        <v>7</v>
      </c>
      <c r="T553" s="34" t="str">
        <f>INDEX(AG:AG,W551+1)</f>
        <v>レア</v>
      </c>
      <c r="U553" s="39" t="s">
        <v>8</v>
      </c>
      <c r="V553" s="34">
        <f>INDEX(AI:AI,W551+1)</f>
        <v>15</v>
      </c>
      <c r="W553" s="40"/>
      <c r="X553" s="34" t="str">
        <f>INDEX(AQ:AQ,W551+1)</f>
        <v>飛行</v>
      </c>
      <c r="Y553" s="52"/>
      <c r="Z553" s="52"/>
      <c r="AA553" s="53"/>
      <c r="AC553" s="35"/>
      <c r="AD553" s="35"/>
      <c r="BF553" s="64" t="s">
        <v>0</v>
      </c>
    </row>
    <row r="554" spans="1:58">
      <c r="A554" t="str">
        <f t="shared" si="92"/>
        <v>|色|青|レアリティ|レア|マナコスト|15|</v>
      </c>
      <c r="B554" t="s">
        <v>0</v>
      </c>
      <c r="C554" t="s">
        <v>81</v>
      </c>
      <c r="D554" s="27" t="s">
        <v>6</v>
      </c>
      <c r="E554" t="s">
        <v>81</v>
      </c>
      <c r="F554" t="str">
        <f>IF(R553=0,"",R553)</f>
        <v>青</v>
      </c>
      <c r="G554" t="s">
        <v>81</v>
      </c>
      <c r="H554" s="27" t="s">
        <v>93</v>
      </c>
      <c r="I554" t="s">
        <v>81</v>
      </c>
      <c r="J554" t="str">
        <f>IF(T553=0,"",T553)</f>
        <v>レア</v>
      </c>
      <c r="K554" t="s">
        <v>81</v>
      </c>
      <c r="L554" s="27" t="s">
        <v>94</v>
      </c>
      <c r="M554" t="s">
        <v>81</v>
      </c>
      <c r="N554">
        <f>IF(V553=0,"",V553)</f>
        <v>15</v>
      </c>
      <c r="O554" t="s">
        <v>81</v>
      </c>
      <c r="Q554" s="33" t="s">
        <v>11</v>
      </c>
      <c r="R554" s="34" t="str">
        <f>INDEX(AL:AL,W551+1)</f>
        <v>クリーチャー</v>
      </c>
      <c r="S554" s="39" t="s">
        <v>95</v>
      </c>
      <c r="T554" s="34" t="str">
        <f>INDEX(AN:AN,W551+1)</f>
        <v>スフィンクス</v>
      </c>
      <c r="U554" s="34">
        <f>INDEX(AO:AO,W551+1)</f>
        <v>0</v>
      </c>
      <c r="V554" s="34">
        <f>INDEX(AP:AP,W551+1)</f>
        <v>0</v>
      </c>
      <c r="W554" s="40"/>
      <c r="X554" s="34" t="str">
        <f>INDEX(AZ:AZ,W551+1)</f>
        <v>飛行</v>
      </c>
      <c r="Y554" s="34" t="str">
        <f>INDEX(BA:BA,W551+1)</f>
        <v/>
      </c>
      <c r="Z554" s="34" t="str">
        <f>INDEX(BB:BB,W551+1)</f>
        <v/>
      </c>
      <c r="AA554" s="34">
        <f>INDEX(BC:BC,W551+1)</f>
        <v>0</v>
      </c>
      <c r="AC554" s="52"/>
      <c r="AD554" s="52"/>
      <c r="BF554" s="64" t="s">
        <v>0</v>
      </c>
    </row>
    <row r="555" spans="1:58">
      <c r="A555" t="str">
        <f t="shared" si="92"/>
        <v>|種別|クリーチャー|サブタイプ|スフィンクス|||</v>
      </c>
      <c r="B555" t="s">
        <v>0</v>
      </c>
      <c r="C555" t="s">
        <v>81</v>
      </c>
      <c r="D555" s="27" t="s">
        <v>11</v>
      </c>
      <c r="E555" t="s">
        <v>81</v>
      </c>
      <c r="F555" t="str">
        <f>IF(R554=0,"",R554)</f>
        <v>クリーチャー</v>
      </c>
      <c r="G555" t="s">
        <v>81</v>
      </c>
      <c r="H555" s="27" t="s">
        <v>103</v>
      </c>
      <c r="I555" t="s">
        <v>81</v>
      </c>
      <c r="J555" t="str">
        <f>IF(T554=0,"",T554)</f>
        <v>スフィンクス</v>
      </c>
      <c r="K555" t="s">
        <v>81</v>
      </c>
      <c r="L555" t="str">
        <f>IF(U554=0,"",U554)</f>
        <v/>
      </c>
      <c r="M555" t="s">
        <v>81</v>
      </c>
      <c r="N555" t="str">
        <f>IF(V554=0,"",V554)</f>
        <v/>
      </c>
      <c r="O555" t="s">
        <v>81</v>
      </c>
      <c r="Q555" s="33" t="s">
        <v>104</v>
      </c>
      <c r="R555" s="34" t="str">
        <f>INDEX(BD:BD,W551+1)</f>
        <v>飛行&amp;br;対戦相手がこのクリーチャーに呪文を唱えたとき、代わりにその呪文を破壊し、それの効果は誘発せず、その後、あなたの次のターン終了時まで、このクリーチャーを無効化する。&amp;br;不朽1</v>
      </c>
      <c r="S555" s="35"/>
      <c r="T555" s="35"/>
      <c r="U555" s="35"/>
      <c r="V555" s="36"/>
      <c r="W555" s="40"/>
      <c r="X555" s="32"/>
      <c r="Y555" s="32"/>
      <c r="Z555" s="32"/>
      <c r="AA555" s="54"/>
      <c r="AC555" s="52"/>
      <c r="AD555" s="52"/>
      <c r="BF555" s="64" t="s">
        <v>0</v>
      </c>
    </row>
    <row r="556" spans="1:58">
      <c r="A556" t="str">
        <f t="shared" si="92"/>
        <v>|テキスト|&gt;|&gt;|&gt;|&gt;|飛行&amp;br;対戦相手がこのクリーチャーに呪文を唱えたとき、代わりにその呪文を破壊し、それの効果は誘発せず、その後、あなたの次のターン終了時まで、このクリーチャーを無効化する。&amp;br;不朽1|</v>
      </c>
      <c r="B556" t="s">
        <v>0</v>
      </c>
      <c r="C556" t="s">
        <v>81</v>
      </c>
      <c r="D556" s="27" t="s">
        <v>104</v>
      </c>
      <c r="E556" t="s">
        <v>81</v>
      </c>
      <c r="F556" s="27" t="s">
        <v>113</v>
      </c>
      <c r="G556" t="s">
        <v>81</v>
      </c>
      <c r="H556" s="27" t="s">
        <v>113</v>
      </c>
      <c r="I556" t="s">
        <v>81</v>
      </c>
      <c r="J556" s="27" t="s">
        <v>113</v>
      </c>
      <c r="K556" t="s">
        <v>81</v>
      </c>
      <c r="L556" s="27" t="s">
        <v>113</v>
      </c>
      <c r="M556" t="s">
        <v>81</v>
      </c>
      <c r="N556" t="str">
        <f>IF(R555=0,"",R555)</f>
        <v>飛行&amp;br;対戦相手がこのクリーチャーに呪文を唱えたとき、代わりにその呪文を破壊し、それの効果は誘発せず、その後、あなたの次のターン終了時まで、このクリーチャーを無効化する。&amp;br;不朽1</v>
      </c>
      <c r="O556" t="s">
        <v>81</v>
      </c>
      <c r="Q556" s="38" t="s">
        <v>27</v>
      </c>
      <c r="R556" s="34" t="str">
        <f>INDEX(BE:BE,W551+1)</f>
        <v>When your opponent casts a spell on this creature, that spell is destroyed instead and its effects do not trigger, then this creature is Disabled until the end of your next turn.&amp;br;Embalm 1</v>
      </c>
      <c r="S556" s="35" t="s">
        <v>400</v>
      </c>
      <c r="T556" s="34" t="str">
        <f>IF(X556="","",X556&amp;IF(Y556="",""," "&amp;Y556)&amp;IF(Z556="",""," "&amp;Z556)&amp;IF(AA556="",""," "&amp;AA556))</f>
        <v>Flying  </v>
      </c>
      <c r="U556" s="35"/>
      <c r="V556" s="36"/>
      <c r="W556" s="40" t="s">
        <v>114</v>
      </c>
      <c r="X556" s="33" t="str">
        <f t="shared" ref="X556:AA556" si="98">IF(ISERROR(IF(LEN(X555)&gt;1,X555,VLOOKUP(X554,$AC:$AD,2,FALSE))),"",IF(LEN(X555)&gt;1,X555,VLOOKUP(X554,$AC:$AD,2,FALSE)))</f>
        <v>Flying</v>
      </c>
      <c r="Y556" s="33" t="str">
        <f t="shared" si="98"/>
        <v/>
      </c>
      <c r="Z556" s="33" t="str">
        <f t="shared" si="98"/>
        <v/>
      </c>
      <c r="AA556" s="33" t="str">
        <f t="shared" si="98"/>
        <v> </v>
      </c>
      <c r="AC556" s="52"/>
      <c r="AD556" s="52"/>
      <c r="BF556" s="64" t="s">
        <v>0</v>
      </c>
    </row>
    <row r="557" spans="1:58">
      <c r="A557" t="str">
        <f t="shared" si="92"/>
        <v>|英テキスト|&gt;|&gt;|&gt;|&gt;|Flying  &amp;br;When your opponent casts a spell on this creature, that spell is destroyed instead and its effects do not trigger, then this creature is Disabled until the end of your next turn.&amp;br;Embalm 1|</v>
      </c>
      <c r="B557" t="s">
        <v>0</v>
      </c>
      <c r="C557" t="s">
        <v>81</v>
      </c>
      <c r="D557" s="27" t="s">
        <v>125</v>
      </c>
      <c r="E557" t="s">
        <v>81</v>
      </c>
      <c r="F557" s="27" t="s">
        <v>113</v>
      </c>
      <c r="G557" t="s">
        <v>81</v>
      </c>
      <c r="H557" s="27" t="s">
        <v>113</v>
      </c>
      <c r="I557" t="s">
        <v>81</v>
      </c>
      <c r="J557" s="27" t="s">
        <v>113</v>
      </c>
      <c r="K557" t="s">
        <v>81</v>
      </c>
      <c r="L557" s="27" t="s">
        <v>113</v>
      </c>
      <c r="M557" t="s">
        <v>81</v>
      </c>
      <c r="N557" t="str">
        <f>IF(T556="","",T556&amp;"&amp;br;")&amp;IF(R556=0,"",R556)</f>
        <v>Flying  &amp;br;When your opponent casts a spell on this creature, that spell is destroyed instead and its effects do not trigger, then this creature is Disabled until the end of your next turn.&amp;br;Embalm 1</v>
      </c>
      <c r="O557" t="s">
        <v>81</v>
      </c>
      <c r="Q557" s="33" t="s">
        <v>18</v>
      </c>
      <c r="R557" s="34" t="str">
        <f>IF(INDEX(AX:AX,W551+1)="",0,INDEX(AX:AX,W551+1)&amp;"/"&amp;INDEX(AY:AY,W551+1))</f>
        <v>6/6</v>
      </c>
      <c r="S557" s="35"/>
      <c r="T557" s="35"/>
      <c r="U557" s="35"/>
      <c r="V557" s="36"/>
      <c r="W557" s="40"/>
      <c r="X557" s="33"/>
      <c r="Y557" s="52"/>
      <c r="Z557" s="52"/>
      <c r="AA557" s="53"/>
      <c r="AC557" s="52"/>
      <c r="AD557" s="52"/>
      <c r="BF557" s="64" t="s">
        <v>0</v>
      </c>
    </row>
    <row r="558" spans="1:58">
      <c r="A558" t="str">
        <f t="shared" si="92"/>
        <v>|PT|&gt;|6/6|シールド数|&gt;||</v>
      </c>
      <c r="B558" t="s">
        <v>0</v>
      </c>
      <c r="C558" t="s">
        <v>81</v>
      </c>
      <c r="D558" t="s">
        <v>18</v>
      </c>
      <c r="E558" t="s">
        <v>81</v>
      </c>
      <c r="F558" t="s">
        <v>113</v>
      </c>
      <c r="G558" t="s">
        <v>81</v>
      </c>
      <c r="H558" t="str">
        <f>IF(R557=0,"",R557)</f>
        <v>6/6</v>
      </c>
      <c r="I558" t="s">
        <v>81</v>
      </c>
      <c r="J558" t="s">
        <v>136</v>
      </c>
      <c r="K558" t="s">
        <v>81</v>
      </c>
      <c r="L558" t="s">
        <v>113</v>
      </c>
      <c r="M558" t="s">
        <v>81</v>
      </c>
      <c r="N558" t="str">
        <f>IF(R558=0,"",R558)</f>
        <v/>
      </c>
      <c r="O558" t="s">
        <v>81</v>
      </c>
      <c r="Q558" s="41" t="s">
        <v>19</v>
      </c>
      <c r="R558" s="34">
        <f>INDEX(AW:AW,W551+1)</f>
        <v>0</v>
      </c>
      <c r="S558" s="42"/>
      <c r="T558" s="42"/>
      <c r="U558" s="42"/>
      <c r="V558" s="43"/>
      <c r="W558" s="44"/>
      <c r="X558" s="45"/>
      <c r="Y558" s="55"/>
      <c r="Z558" s="55"/>
      <c r="AA558" s="56"/>
      <c r="BF558" s="64" t="s">
        <v>0</v>
      </c>
    </row>
    <row r="559" spans="1:58">
      <c r="A559" t="str">
        <f t="shared" si="92"/>
        <v>&amp;br;&amp;br;</v>
      </c>
      <c r="B559" t="s">
        <v>0</v>
      </c>
      <c r="C559" t="s">
        <v>145</v>
      </c>
      <c r="R559"/>
      <c r="S559"/>
      <c r="T559"/>
      <c r="U559"/>
      <c r="V559"/>
      <c r="BF559" s="64" t="s">
        <v>0</v>
      </c>
    </row>
    <row r="560" spans="1:58">
      <c r="A560" t="str">
        <f t="shared" si="92"/>
        <v>#back(text=戻る,left)</v>
      </c>
      <c r="B560" t="s">
        <v>0</v>
      </c>
      <c r="C560" t="s">
        <v>153</v>
      </c>
      <c r="R560"/>
      <c r="S560"/>
      <c r="T560"/>
      <c r="U560"/>
      <c r="V560"/>
      <c r="BF560" s="64" t="s">
        <v>0</v>
      </c>
    </row>
    <row r="561" spans="1:58">
      <c r="A561" t="str">
        <f t="shared" si="92"/>
        <v>&amp;br;</v>
      </c>
      <c r="B561" t="s">
        <v>0</v>
      </c>
      <c r="C561" t="s">
        <v>164</v>
      </c>
      <c r="R561"/>
      <c r="S561"/>
      <c r="T561"/>
      <c r="U561"/>
      <c r="V561"/>
      <c r="BF561" s="64" t="s">
        <v>0</v>
      </c>
    </row>
    <row r="562" spans="1:58">
      <c r="A562" t="str">
        <f t="shared" si="92"/>
        <v>#comment(above,nsize=[15],size=[30],num=[10])</v>
      </c>
      <c r="B562" t="s">
        <v>0</v>
      </c>
      <c r="C562" t="s">
        <v>173</v>
      </c>
      <c r="R562"/>
      <c r="S562"/>
      <c r="T562"/>
      <c r="U562"/>
      <c r="V562"/>
      <c r="BF562" s="64" t="s">
        <v>0</v>
      </c>
    </row>
    <row r="563" spans="1:58">
      <c r="A563" t="str">
        <f t="shared" si="92"/>
        <v>&amp;br;&amp;br;</v>
      </c>
      <c r="B563" t="s">
        <v>0</v>
      </c>
      <c r="C563" t="s">
        <v>145</v>
      </c>
      <c r="R563"/>
      <c r="S563"/>
      <c r="T563"/>
      <c r="U563"/>
      <c r="V563"/>
      <c r="AC563" s="52"/>
      <c r="AD563" s="52"/>
      <c r="BF563" s="64" t="s">
        <v>0</v>
      </c>
    </row>
    <row r="564" spans="1:58">
      <c r="A564" t="str">
        <f t="shared" si="92"/>
        <v/>
      </c>
      <c r="B564" t="s">
        <v>0</v>
      </c>
      <c r="Q564" s="29"/>
      <c r="R564" s="30"/>
      <c r="S564" s="30"/>
      <c r="T564" s="30"/>
      <c r="U564" s="30"/>
      <c r="V564" s="31"/>
      <c r="W564" s="32">
        <v>44</v>
      </c>
      <c r="X564" s="29"/>
      <c r="Y564" s="50"/>
      <c r="Z564" s="50"/>
      <c r="AA564" s="51"/>
      <c r="AC564" s="52"/>
      <c r="AD564" s="52"/>
      <c r="BF564" s="64" t="s">
        <v>0</v>
      </c>
    </row>
    <row r="565" spans="1:58">
      <c r="A565" t="str">
        <f t="shared" si="92"/>
        <v>*ドレイクの安息地/Drake Haven</v>
      </c>
      <c r="B565" t="s">
        <v>0</v>
      </c>
      <c r="C565" t="str">
        <f>"*"&amp;R565&amp;"/"&amp;T565</f>
        <v>*ドレイクの安息地/Drake Haven</v>
      </c>
      <c r="Q565" s="33" t="s">
        <v>9</v>
      </c>
      <c r="R565" s="34" t="str">
        <f>INDEX(AJ:AJ,W564+1)</f>
        <v>ドレイクの安息地</v>
      </c>
      <c r="S565" s="35" t="s">
        <v>10</v>
      </c>
      <c r="T565" s="34" t="str">
        <f>INDEX(AK:AK,W564+1)</f>
        <v>Drake Haven</v>
      </c>
      <c r="U565" s="35"/>
      <c r="V565" s="36"/>
      <c r="W565" s="37"/>
      <c r="X565" s="33"/>
      <c r="Y565" s="52"/>
      <c r="Z565" s="52"/>
      <c r="AA565" s="53"/>
      <c r="AC565" s="52"/>
      <c r="AD565" s="52"/>
      <c r="BF565" s="64" t="s">
        <v>0</v>
      </c>
    </row>
    <row r="566" spans="1:58">
      <c r="A566" t="str">
        <f t="shared" si="92"/>
        <v>|LEFT:80|LEFT:100|LEFT:100|LEFT:100|LEFT:100|LEFT:100|c</v>
      </c>
      <c r="B566" t="s">
        <v>0</v>
      </c>
      <c r="C566" t="s">
        <v>81</v>
      </c>
      <c r="D566" s="26" t="str">
        <f>$Q$1</f>
        <v>LEFT:80</v>
      </c>
      <c r="E566" s="26" t="s">
        <v>81</v>
      </c>
      <c r="F566" s="26" t="str">
        <f t="shared" ref="F566:J566" si="99">$R$1</f>
        <v>LEFT:100</v>
      </c>
      <c r="G566" s="26" t="s">
        <v>81</v>
      </c>
      <c r="H566" s="26" t="str">
        <f t="shared" si="99"/>
        <v>LEFT:100</v>
      </c>
      <c r="I566" s="26" t="s">
        <v>81</v>
      </c>
      <c r="J566" s="26" t="str">
        <f t="shared" si="99"/>
        <v>LEFT:100</v>
      </c>
      <c r="K566" s="26" t="s">
        <v>81</v>
      </c>
      <c r="L566" s="26" t="str">
        <f>$R$1</f>
        <v>LEFT:100</v>
      </c>
      <c r="M566" s="26" t="s">
        <v>81</v>
      </c>
      <c r="N566" s="26" t="str">
        <f>$R$1</f>
        <v>LEFT:100</v>
      </c>
      <c r="O566" t="s">
        <v>81</v>
      </c>
      <c r="P566" t="s">
        <v>82</v>
      </c>
      <c r="Q566" s="38" t="s">
        <v>6</v>
      </c>
      <c r="R566" s="34" t="str">
        <f>INDEX(AF:AF,W564+1)</f>
        <v>青</v>
      </c>
      <c r="S566" s="39" t="s">
        <v>7</v>
      </c>
      <c r="T566" s="34" t="str">
        <f>INDEX(AG:AG,W564+1)</f>
        <v>レア</v>
      </c>
      <c r="U566" s="39" t="s">
        <v>8</v>
      </c>
      <c r="V566" s="34">
        <f>INDEX(AI:AI,W564+1)</f>
        <v>4</v>
      </c>
      <c r="W566" s="40"/>
      <c r="X566" s="34" t="str">
        <f>INDEX(AQ:AQ,W564+1)</f>
        <v>あなたがカードをサイクリングしたとき、飛行を持つ2/2のドレイク･トークンを2体召喚する。</v>
      </c>
      <c r="Y566" s="52"/>
      <c r="Z566" s="52"/>
      <c r="AA566" s="53"/>
      <c r="AC566" s="35"/>
      <c r="AD566" s="35"/>
      <c r="BF566" s="64" t="s">
        <v>0</v>
      </c>
    </row>
    <row r="567" spans="1:58">
      <c r="A567" t="str">
        <f t="shared" si="92"/>
        <v>|色|青|レアリティ|レア|マナコスト|4|</v>
      </c>
      <c r="B567" t="s">
        <v>0</v>
      </c>
      <c r="C567" t="s">
        <v>81</v>
      </c>
      <c r="D567" s="27" t="s">
        <v>6</v>
      </c>
      <c r="E567" t="s">
        <v>81</v>
      </c>
      <c r="F567" t="str">
        <f>IF(R566=0,"",R566)</f>
        <v>青</v>
      </c>
      <c r="G567" t="s">
        <v>81</v>
      </c>
      <c r="H567" s="27" t="s">
        <v>93</v>
      </c>
      <c r="I567" t="s">
        <v>81</v>
      </c>
      <c r="J567" t="str">
        <f>IF(T566=0,"",T566)</f>
        <v>レア</v>
      </c>
      <c r="K567" t="s">
        <v>81</v>
      </c>
      <c r="L567" s="27" t="s">
        <v>94</v>
      </c>
      <c r="M567" t="s">
        <v>81</v>
      </c>
      <c r="N567">
        <f>IF(V566=0,"",V566)</f>
        <v>4</v>
      </c>
      <c r="O567" t="s">
        <v>81</v>
      </c>
      <c r="Q567" s="33" t="s">
        <v>11</v>
      </c>
      <c r="R567" s="34" t="str">
        <f>INDEX(AL:AL,W564+1)</f>
        <v>サポート</v>
      </c>
      <c r="S567" s="39" t="s">
        <v>95</v>
      </c>
      <c r="T567" s="34">
        <f>INDEX(AN:AN,W564+1)</f>
        <v>0</v>
      </c>
      <c r="U567" s="34">
        <f>INDEX(AO:AO,W564+1)</f>
        <v>0</v>
      </c>
      <c r="V567" s="34">
        <f>INDEX(AP:AP,W564+1)</f>
        <v>0</v>
      </c>
      <c r="W567" s="40"/>
      <c r="X567" s="34" t="str">
        <f>INDEX(AZ:AZ,W564+1)</f>
        <v>あな</v>
      </c>
      <c r="Y567" s="34" t="str">
        <f>INDEX(BA:BA,W564+1)</f>
        <v/>
      </c>
      <c r="Z567" s="34" t="str">
        <f>INDEX(BB:BB,W564+1)</f>
        <v/>
      </c>
      <c r="AA567" s="34">
        <f>INDEX(BC:BC,W564+1)</f>
        <v>0</v>
      </c>
      <c r="AC567" s="52"/>
      <c r="AD567" s="52"/>
      <c r="BF567" s="64" t="s">
        <v>0</v>
      </c>
    </row>
    <row r="568" spans="1:58">
      <c r="A568" t="str">
        <f t="shared" si="92"/>
        <v>|種別|サポート|サブタイプ||||</v>
      </c>
      <c r="B568" t="s">
        <v>0</v>
      </c>
      <c r="C568" t="s">
        <v>81</v>
      </c>
      <c r="D568" s="27" t="s">
        <v>11</v>
      </c>
      <c r="E568" t="s">
        <v>81</v>
      </c>
      <c r="F568" t="str">
        <f>IF(R567=0,"",R567)</f>
        <v>サポート</v>
      </c>
      <c r="G568" t="s">
        <v>81</v>
      </c>
      <c r="H568" s="27" t="s">
        <v>103</v>
      </c>
      <c r="I568" t="s">
        <v>81</v>
      </c>
      <c r="J568" t="str">
        <f>IF(T567=0,"",T567)</f>
        <v/>
      </c>
      <c r="K568" t="s">
        <v>81</v>
      </c>
      <c r="L568" t="str">
        <f>IF(U567=0,"",U567)</f>
        <v/>
      </c>
      <c r="M568" t="s">
        <v>81</v>
      </c>
      <c r="N568" t="str">
        <f>IF(V567=0,"",V567)</f>
        <v/>
      </c>
      <c r="O568" t="s">
        <v>81</v>
      </c>
      <c r="Q568" s="33" t="s">
        <v>104</v>
      </c>
      <c r="R568" s="34" t="str">
        <f>INDEX(BD:BD,W564+1)</f>
        <v>あなたがカードをサイクリングしたとき、飛行を持つ2/2のドレイク･トークンを2体召喚する。</v>
      </c>
      <c r="S568" s="35"/>
      <c r="T568" s="35"/>
      <c r="U568" s="35"/>
      <c r="V568" s="36"/>
      <c r="W568" s="40"/>
      <c r="X568" s="32"/>
      <c r="Y568" s="32"/>
      <c r="Z568" s="32"/>
      <c r="AA568" s="54"/>
      <c r="AC568" s="52"/>
      <c r="AD568" s="52"/>
      <c r="BF568" s="64" t="s">
        <v>0</v>
      </c>
    </row>
    <row r="569" spans="1:58">
      <c r="A569" t="str">
        <f t="shared" si="92"/>
        <v>|テキスト|&gt;|&gt;|&gt;|&gt;|あなたがカードをサイクリングしたとき、飛行を持つ2/2のドレイク･トークンを2体召喚する。|</v>
      </c>
      <c r="B569" t="s">
        <v>0</v>
      </c>
      <c r="C569" t="s">
        <v>81</v>
      </c>
      <c r="D569" s="27" t="s">
        <v>104</v>
      </c>
      <c r="E569" t="s">
        <v>81</v>
      </c>
      <c r="F569" s="27" t="s">
        <v>113</v>
      </c>
      <c r="G569" t="s">
        <v>81</v>
      </c>
      <c r="H569" s="27" t="s">
        <v>113</v>
      </c>
      <c r="I569" t="s">
        <v>81</v>
      </c>
      <c r="J569" s="27" t="s">
        <v>113</v>
      </c>
      <c r="K569" t="s">
        <v>81</v>
      </c>
      <c r="L569" s="27" t="s">
        <v>113</v>
      </c>
      <c r="M569" t="s">
        <v>81</v>
      </c>
      <c r="N569" t="str">
        <f>IF(R568=0,"",R568)</f>
        <v>あなたがカードをサイクリングしたとき、飛行を持つ2/2のドレイク･トークンを2体召喚する。</v>
      </c>
      <c r="O569" t="s">
        <v>81</v>
      </c>
      <c r="Q569" s="38" t="s">
        <v>27</v>
      </c>
      <c r="R569" s="34" t="str">
        <f>INDEX(BE:BE,W564+1)</f>
        <v>When you cycle a card, summon 2 2/2 Drake token with Flying.</v>
      </c>
      <c r="S569" s="35" t="s">
        <v>400</v>
      </c>
      <c r="T569" s="34" t="str">
        <f>IF(X569="","",X569&amp;IF(Y569="",""," "&amp;Y569)&amp;IF(Z569="",""," "&amp;Z569)&amp;IF(AA569="",""," "&amp;AA569))</f>
        <v/>
      </c>
      <c r="U569" s="35"/>
      <c r="V569" s="36"/>
      <c r="W569" s="40" t="s">
        <v>114</v>
      </c>
      <c r="X569" s="33" t="str">
        <f t="shared" ref="X569:AA569" si="100">IF(ISERROR(IF(LEN(X568)&gt;1,X568,VLOOKUP(X567,$AC:$AD,2,FALSE))),"",IF(LEN(X568)&gt;1,X568,VLOOKUP(X567,$AC:$AD,2,FALSE)))</f>
        <v/>
      </c>
      <c r="Y569" s="33" t="str">
        <f t="shared" si="100"/>
        <v/>
      </c>
      <c r="Z569" s="33" t="str">
        <f t="shared" si="100"/>
        <v/>
      </c>
      <c r="AA569" s="33" t="str">
        <f t="shared" si="100"/>
        <v> </v>
      </c>
      <c r="AC569" s="52"/>
      <c r="AD569" s="52"/>
      <c r="BF569" s="64" t="s">
        <v>0</v>
      </c>
    </row>
    <row r="570" spans="1:58">
      <c r="A570" t="str">
        <f t="shared" si="92"/>
        <v>|英テキスト|&gt;|&gt;|&gt;|&gt;|When you cycle a card, summon 2 2/2 Drake token with Flying.|</v>
      </c>
      <c r="B570" t="s">
        <v>0</v>
      </c>
      <c r="C570" t="s">
        <v>81</v>
      </c>
      <c r="D570" s="27" t="s">
        <v>125</v>
      </c>
      <c r="E570" t="s">
        <v>81</v>
      </c>
      <c r="F570" s="27" t="s">
        <v>113</v>
      </c>
      <c r="G570" t="s">
        <v>81</v>
      </c>
      <c r="H570" s="27" t="s">
        <v>113</v>
      </c>
      <c r="I570" t="s">
        <v>81</v>
      </c>
      <c r="J570" s="27" t="s">
        <v>113</v>
      </c>
      <c r="K570" t="s">
        <v>81</v>
      </c>
      <c r="L570" s="27" t="s">
        <v>113</v>
      </c>
      <c r="M570" t="s">
        <v>81</v>
      </c>
      <c r="N570" t="str">
        <f>IF(T569="","",T569&amp;"&amp;br;")&amp;IF(R569=0,"",R569)</f>
        <v>When you cycle a card, summon 2 2/2 Drake token with Flying.</v>
      </c>
      <c r="O570" t="s">
        <v>81</v>
      </c>
      <c r="Q570" s="33" t="s">
        <v>18</v>
      </c>
      <c r="R570" s="34">
        <f>IF(INDEX(AX:AX,W564+1)="",0,INDEX(AX:AX,W564+1)&amp;"/"&amp;INDEX(AY:AY,W564+1))</f>
        <v>0</v>
      </c>
      <c r="S570" s="35"/>
      <c r="T570" s="35"/>
      <c r="U570" s="35"/>
      <c r="V570" s="36"/>
      <c r="W570" s="40"/>
      <c r="X570" s="33"/>
      <c r="Y570" s="52"/>
      <c r="Z570" s="52"/>
      <c r="AA570" s="53"/>
      <c r="AC570" s="52"/>
      <c r="AD570" s="52"/>
      <c r="BF570" s="64" t="s">
        <v>0</v>
      </c>
    </row>
    <row r="571" spans="1:58">
      <c r="A571" t="str">
        <f t="shared" si="92"/>
        <v>|PT|&gt;||シールド数|&gt;|3|</v>
      </c>
      <c r="B571" t="s">
        <v>0</v>
      </c>
      <c r="C571" t="s">
        <v>81</v>
      </c>
      <c r="D571" t="s">
        <v>18</v>
      </c>
      <c r="E571" t="s">
        <v>81</v>
      </c>
      <c r="F571" t="s">
        <v>113</v>
      </c>
      <c r="G571" t="s">
        <v>81</v>
      </c>
      <c r="H571" t="str">
        <f>IF(R570=0,"",R570)</f>
        <v/>
      </c>
      <c r="I571" t="s">
        <v>81</v>
      </c>
      <c r="J571" t="s">
        <v>136</v>
      </c>
      <c r="K571" t="s">
        <v>81</v>
      </c>
      <c r="L571" t="s">
        <v>113</v>
      </c>
      <c r="M571" t="s">
        <v>81</v>
      </c>
      <c r="N571">
        <f>IF(R571=0,"",R571)</f>
        <v>3</v>
      </c>
      <c r="O571" t="s">
        <v>81</v>
      </c>
      <c r="Q571" s="41" t="s">
        <v>19</v>
      </c>
      <c r="R571" s="34">
        <f>INDEX(AW:AW,W564+1)</f>
        <v>3</v>
      </c>
      <c r="S571" s="42"/>
      <c r="T571" s="42"/>
      <c r="U571" s="42"/>
      <c r="V571" s="43"/>
      <c r="W571" s="44"/>
      <c r="X571" s="45"/>
      <c r="Y571" s="55"/>
      <c r="Z571" s="55"/>
      <c r="AA571" s="56"/>
      <c r="BF571" s="64" t="s">
        <v>0</v>
      </c>
    </row>
    <row r="572" spans="1:58">
      <c r="A572" t="str">
        <f t="shared" si="92"/>
        <v>&amp;br;&amp;br;</v>
      </c>
      <c r="B572" t="s">
        <v>0</v>
      </c>
      <c r="C572" t="s">
        <v>145</v>
      </c>
      <c r="R572"/>
      <c r="S572"/>
      <c r="T572"/>
      <c r="U572"/>
      <c r="V572"/>
      <c r="BF572" s="64" t="s">
        <v>0</v>
      </c>
    </row>
    <row r="573" spans="1:58">
      <c r="A573" t="str">
        <f t="shared" si="92"/>
        <v>#back(text=戻る,left)</v>
      </c>
      <c r="B573" t="s">
        <v>0</v>
      </c>
      <c r="C573" t="s">
        <v>153</v>
      </c>
      <c r="R573"/>
      <c r="S573"/>
      <c r="T573"/>
      <c r="U573"/>
      <c r="V573"/>
      <c r="BF573" s="64" t="s">
        <v>0</v>
      </c>
    </row>
    <row r="574" spans="1:58">
      <c r="A574" t="str">
        <f t="shared" si="92"/>
        <v>&amp;br;</v>
      </c>
      <c r="B574" t="s">
        <v>0</v>
      </c>
      <c r="C574" t="s">
        <v>164</v>
      </c>
      <c r="R574"/>
      <c r="S574"/>
      <c r="T574"/>
      <c r="U574"/>
      <c r="V574"/>
      <c r="BF574" s="64" t="s">
        <v>0</v>
      </c>
    </row>
    <row r="575" spans="1:58">
      <c r="A575" t="str">
        <f t="shared" si="92"/>
        <v>#comment(above,nsize=[15],size=[30],num=[10])</v>
      </c>
      <c r="B575" t="s">
        <v>0</v>
      </c>
      <c r="C575" t="s">
        <v>173</v>
      </c>
      <c r="R575"/>
      <c r="S575"/>
      <c r="T575"/>
      <c r="U575"/>
      <c r="V575"/>
      <c r="BF575" s="64" t="s">
        <v>0</v>
      </c>
    </row>
    <row r="576" spans="1:58">
      <c r="A576" t="str">
        <f t="shared" si="92"/>
        <v>&amp;br;&amp;br;</v>
      </c>
      <c r="B576" t="s">
        <v>0</v>
      </c>
      <c r="C576" t="s">
        <v>145</v>
      </c>
      <c r="R576"/>
      <c r="S576"/>
      <c r="T576"/>
      <c r="U576"/>
      <c r="V576"/>
      <c r="AC576" s="52"/>
      <c r="AD576" s="52"/>
      <c r="BF576" s="64" t="s">
        <v>0</v>
      </c>
    </row>
    <row r="577" spans="1:58">
      <c r="A577" t="str">
        <f t="shared" si="92"/>
        <v/>
      </c>
      <c r="B577" t="s">
        <v>0</v>
      </c>
      <c r="Q577" s="29"/>
      <c r="R577" s="30"/>
      <c r="S577" s="30"/>
      <c r="T577" s="30"/>
      <c r="U577" s="30"/>
      <c r="V577" s="31"/>
      <c r="W577" s="32">
        <v>45</v>
      </c>
      <c r="X577" s="29"/>
      <c r="Y577" s="50"/>
      <c r="Z577" s="50"/>
      <c r="AA577" s="51"/>
      <c r="AC577" s="52"/>
      <c r="AD577" s="52"/>
      <c r="BF577" s="64" t="s">
        <v>0</v>
      </c>
    </row>
    <row r="578" spans="1:58">
      <c r="A578" t="str">
        <f t="shared" si="92"/>
        <v>*新たな視点/New Perspectives</v>
      </c>
      <c r="B578" t="s">
        <v>0</v>
      </c>
      <c r="C578" t="str">
        <f>"*"&amp;R578&amp;"/"&amp;T578</f>
        <v>*新たな視点/New Perspectives</v>
      </c>
      <c r="Q578" s="33" t="s">
        <v>9</v>
      </c>
      <c r="R578" s="34" t="str">
        <f>INDEX(AJ:AJ,W577+1)</f>
        <v>新たな視点</v>
      </c>
      <c r="S578" s="35" t="s">
        <v>10</v>
      </c>
      <c r="T578" s="34" t="str">
        <f>INDEX(AK:AK,W577+1)</f>
        <v>New Perspectives</v>
      </c>
      <c r="U578" s="35"/>
      <c r="V578" s="36"/>
      <c r="W578" s="37"/>
      <c r="X578" s="33"/>
      <c r="Y578" s="52"/>
      <c r="Z578" s="52"/>
      <c r="AA578" s="53"/>
      <c r="AC578" s="52"/>
      <c r="AD578" s="52"/>
      <c r="BF578" s="64" t="s">
        <v>0</v>
      </c>
    </row>
    <row r="579" spans="1:58">
      <c r="A579" t="str">
        <f t="shared" si="92"/>
        <v>|LEFT:80|LEFT:100|LEFT:100|LEFT:100|LEFT:100|LEFT:100|c</v>
      </c>
      <c r="B579" t="s">
        <v>0</v>
      </c>
      <c r="C579" t="s">
        <v>81</v>
      </c>
      <c r="D579" s="26" t="str">
        <f>$Q$1</f>
        <v>LEFT:80</v>
      </c>
      <c r="E579" s="26" t="s">
        <v>81</v>
      </c>
      <c r="F579" s="26" t="str">
        <f t="shared" ref="F579:J579" si="101">$R$1</f>
        <v>LEFT:100</v>
      </c>
      <c r="G579" s="26" t="s">
        <v>81</v>
      </c>
      <c r="H579" s="26" t="str">
        <f t="shared" si="101"/>
        <v>LEFT:100</v>
      </c>
      <c r="I579" s="26" t="s">
        <v>81</v>
      </c>
      <c r="J579" s="26" t="str">
        <f t="shared" si="101"/>
        <v>LEFT:100</v>
      </c>
      <c r="K579" s="26" t="s">
        <v>81</v>
      </c>
      <c r="L579" s="26" t="str">
        <f>$R$1</f>
        <v>LEFT:100</v>
      </c>
      <c r="M579" s="26" t="s">
        <v>81</v>
      </c>
      <c r="N579" s="26" t="str">
        <f>$R$1</f>
        <v>LEFT:100</v>
      </c>
      <c r="O579" t="s">
        <v>81</v>
      </c>
      <c r="P579" t="s">
        <v>82</v>
      </c>
      <c r="Q579" s="38" t="s">
        <v>6</v>
      </c>
      <c r="R579" s="34" t="str">
        <f>INDEX(AF:AF,W577+1)</f>
        <v>青</v>
      </c>
      <c r="S579" s="39" t="s">
        <v>7</v>
      </c>
      <c r="T579" s="34" t="str">
        <f>INDEX(AG:AG,W577+1)</f>
        <v>レア</v>
      </c>
      <c r="U579" s="39" t="s">
        <v>8</v>
      </c>
      <c r="V579" s="34">
        <f>INDEX(AI:AI,W577+1)</f>
        <v>5</v>
      </c>
      <c r="W579" s="40"/>
      <c r="X579" s="34" t="str">
        <f>INDEX(AQ:AQ,W577+1)</f>
        <v>このサポートがボード上にある間、あなたがサイクリングを持つカードを引いたとき、それは3マナを得る。</v>
      </c>
      <c r="Y579" s="52"/>
      <c r="Z579" s="52"/>
      <c r="AA579" s="53"/>
      <c r="AC579" s="35"/>
      <c r="AD579" s="35"/>
      <c r="BF579" s="64" t="s">
        <v>0</v>
      </c>
    </row>
    <row r="580" spans="1:58">
      <c r="A580" t="str">
        <f t="shared" si="92"/>
        <v>|色|青|レアリティ|レア|マナコスト|5|</v>
      </c>
      <c r="B580" t="s">
        <v>0</v>
      </c>
      <c r="C580" t="s">
        <v>81</v>
      </c>
      <c r="D580" s="27" t="s">
        <v>6</v>
      </c>
      <c r="E580" t="s">
        <v>81</v>
      </c>
      <c r="F580" t="str">
        <f>IF(R579=0,"",R579)</f>
        <v>青</v>
      </c>
      <c r="G580" t="s">
        <v>81</v>
      </c>
      <c r="H580" s="27" t="s">
        <v>93</v>
      </c>
      <c r="I580" t="s">
        <v>81</v>
      </c>
      <c r="J580" t="str">
        <f>IF(T579=0,"",T579)</f>
        <v>レア</v>
      </c>
      <c r="K580" t="s">
        <v>81</v>
      </c>
      <c r="L580" s="27" t="s">
        <v>94</v>
      </c>
      <c r="M580" t="s">
        <v>81</v>
      </c>
      <c r="N580">
        <f>IF(V579=0,"",V579)</f>
        <v>5</v>
      </c>
      <c r="O580" t="s">
        <v>81</v>
      </c>
      <c r="Q580" s="33" t="s">
        <v>11</v>
      </c>
      <c r="R580" s="34" t="str">
        <f>INDEX(AL:AL,W577+1)</f>
        <v>サポート</v>
      </c>
      <c r="S580" s="39" t="s">
        <v>95</v>
      </c>
      <c r="T580" s="34">
        <f>INDEX(AN:AN,W577+1)</f>
        <v>0</v>
      </c>
      <c r="U580" s="34">
        <f>INDEX(AO:AO,W577+1)</f>
        <v>0</v>
      </c>
      <c r="V580" s="34">
        <f>INDEX(AP:AP,W577+1)</f>
        <v>0</v>
      </c>
      <c r="W580" s="40"/>
      <c r="X580" s="34" t="str">
        <f>INDEX(AZ:AZ,W577+1)</f>
        <v>この</v>
      </c>
      <c r="Y580" s="34" t="str">
        <f>INDEX(BA:BA,W577+1)</f>
        <v/>
      </c>
      <c r="Z580" s="34" t="str">
        <f>INDEX(BB:BB,W577+1)</f>
        <v/>
      </c>
      <c r="AA580" s="34">
        <f>INDEX(BC:BC,W577+1)</f>
        <v>0</v>
      </c>
      <c r="AC580" s="52"/>
      <c r="AD580" s="52"/>
      <c r="BF580" s="64" t="s">
        <v>0</v>
      </c>
    </row>
    <row r="581" spans="1:58">
      <c r="A581" t="str">
        <f t="shared" si="92"/>
        <v>|種別|サポート|サブタイプ||||</v>
      </c>
      <c r="B581" t="s">
        <v>0</v>
      </c>
      <c r="C581" t="s">
        <v>81</v>
      </c>
      <c r="D581" s="27" t="s">
        <v>11</v>
      </c>
      <c r="E581" t="s">
        <v>81</v>
      </c>
      <c r="F581" t="str">
        <f>IF(R580=0,"",R580)</f>
        <v>サポート</v>
      </c>
      <c r="G581" t="s">
        <v>81</v>
      </c>
      <c r="H581" s="27" t="s">
        <v>103</v>
      </c>
      <c r="I581" t="s">
        <v>81</v>
      </c>
      <c r="J581" t="str">
        <f>IF(T580=0,"",T580)</f>
        <v/>
      </c>
      <c r="K581" t="s">
        <v>81</v>
      </c>
      <c r="L581" t="str">
        <f>IF(U580=0,"",U580)</f>
        <v/>
      </c>
      <c r="M581" t="s">
        <v>81</v>
      </c>
      <c r="N581" t="str">
        <f>IF(V580=0,"",V580)</f>
        <v/>
      </c>
      <c r="O581" t="s">
        <v>81</v>
      </c>
      <c r="Q581" s="33" t="s">
        <v>104</v>
      </c>
      <c r="R581" s="34" t="str">
        <f>INDEX(BD:BD,W577+1)</f>
        <v>このサポートがボード上にある間、あなたがサイクリングを持つカードを引いたとき、それは3マナを得る。&amp;br;このサポートがボードに出たとき、あなたの手札のサイクリングを持つ各カードは3マナを得て、その後あなたはカードを3枚引く。</v>
      </c>
      <c r="S581" s="35"/>
      <c r="T581" s="35"/>
      <c r="U581" s="35"/>
      <c r="V581" s="36"/>
      <c r="W581" s="40"/>
      <c r="X581" s="32"/>
      <c r="Y581" s="32"/>
      <c r="Z581" s="32"/>
      <c r="AA581" s="54"/>
      <c r="AC581" s="52"/>
      <c r="AD581" s="52"/>
      <c r="BF581" s="64" t="s">
        <v>0</v>
      </c>
    </row>
    <row r="582" spans="1:58">
      <c r="A582" t="str">
        <f t="shared" ref="A582:A645" si="102">CONCATENATE(C582,D582,E582,F582,G582,H582,I582,J582,K582,L582,M582,N582,O582,P582)</f>
        <v>|テキスト|&gt;|&gt;|&gt;|&gt;|このサポートがボード上にある間、あなたがサイクリングを持つカードを引いたとき、それは3マナを得る。&amp;br;このサポートがボードに出たとき、あなたの手札のサイクリングを持つ各カードは3マナを得て、その後あなたはカードを3枚引く。|</v>
      </c>
      <c r="B582" t="s">
        <v>0</v>
      </c>
      <c r="C582" t="s">
        <v>81</v>
      </c>
      <c r="D582" s="27" t="s">
        <v>104</v>
      </c>
      <c r="E582" t="s">
        <v>81</v>
      </c>
      <c r="F582" s="27" t="s">
        <v>113</v>
      </c>
      <c r="G582" t="s">
        <v>81</v>
      </c>
      <c r="H582" s="27" t="s">
        <v>113</v>
      </c>
      <c r="I582" t="s">
        <v>81</v>
      </c>
      <c r="J582" s="27" t="s">
        <v>113</v>
      </c>
      <c r="K582" t="s">
        <v>81</v>
      </c>
      <c r="L582" s="27" t="s">
        <v>113</v>
      </c>
      <c r="M582" t="s">
        <v>81</v>
      </c>
      <c r="N582" t="str">
        <f>IF(R581=0,"",R581)</f>
        <v>このサポートがボード上にある間、あなたがサイクリングを持つカードを引いたとき、それは3マナを得る。&amp;br;このサポートがボードに出たとき、あなたの手札のサイクリングを持つ各カードは3マナを得て、その後あなたはカードを3枚引く。</v>
      </c>
      <c r="O582" t="s">
        <v>81</v>
      </c>
      <c r="Q582" s="38" t="s">
        <v>27</v>
      </c>
      <c r="R582" s="34" t="str">
        <f>INDEX(BE:BE,W577+1)</f>
        <v>While this support is on the board, when you draw a card with Cycling, that card gains 3 mana.&amp;br;When this support enters the board, each card in your hand with Cycling gains 3 mana then you draw 3 cards.</v>
      </c>
      <c r="S582" s="35" t="s">
        <v>400</v>
      </c>
      <c r="T582" s="34" t="str">
        <f>IF(X582="","",X582&amp;IF(Y582="",""," "&amp;Y582)&amp;IF(Z582="",""," "&amp;Z582)&amp;IF(AA582="",""," "&amp;AA582))</f>
        <v/>
      </c>
      <c r="U582" s="35"/>
      <c r="V582" s="36"/>
      <c r="W582" s="40" t="s">
        <v>114</v>
      </c>
      <c r="X582" s="33" t="str">
        <f t="shared" ref="X582:AA582" si="103">IF(ISERROR(IF(LEN(X581)&gt;1,X581,VLOOKUP(X580,$AC:$AD,2,FALSE))),"",IF(LEN(X581)&gt;1,X581,VLOOKUP(X580,$AC:$AD,2,FALSE)))</f>
        <v/>
      </c>
      <c r="Y582" s="33" t="str">
        <f t="shared" si="103"/>
        <v/>
      </c>
      <c r="Z582" s="33" t="str">
        <f t="shared" si="103"/>
        <v/>
      </c>
      <c r="AA582" s="33" t="str">
        <f t="shared" si="103"/>
        <v> </v>
      </c>
      <c r="AC582" s="52"/>
      <c r="AD582" s="52"/>
      <c r="BF582" s="64" t="s">
        <v>0</v>
      </c>
    </row>
    <row r="583" spans="1:58">
      <c r="A583" t="str">
        <f t="shared" si="102"/>
        <v>|英テキスト|&gt;|&gt;|&gt;|&gt;|While this support is on the board, when you draw a card with Cycling, that card gains 3 mana.&amp;br;When this support enters the board, each card in your hand with Cycling gains 3 mana then you draw 3 cards.|</v>
      </c>
      <c r="B583" t="s">
        <v>0</v>
      </c>
      <c r="C583" t="s">
        <v>81</v>
      </c>
      <c r="D583" s="27" t="s">
        <v>125</v>
      </c>
      <c r="E583" t="s">
        <v>81</v>
      </c>
      <c r="F583" s="27" t="s">
        <v>113</v>
      </c>
      <c r="G583" t="s">
        <v>81</v>
      </c>
      <c r="H583" s="27" t="s">
        <v>113</v>
      </c>
      <c r="I583" t="s">
        <v>81</v>
      </c>
      <c r="J583" s="27" t="s">
        <v>113</v>
      </c>
      <c r="K583" t="s">
        <v>81</v>
      </c>
      <c r="L583" s="27" t="s">
        <v>113</v>
      </c>
      <c r="M583" t="s">
        <v>81</v>
      </c>
      <c r="N583" t="str">
        <f>IF(T582="","",T582&amp;"&amp;br;")&amp;IF(R582=0,"",R582)</f>
        <v>While this support is on the board, when you draw a card with Cycling, that card gains 3 mana.&amp;br;When this support enters the board, each card in your hand with Cycling gains 3 mana then you draw 3 cards.</v>
      </c>
      <c r="O583" t="s">
        <v>81</v>
      </c>
      <c r="Q583" s="33" t="s">
        <v>18</v>
      </c>
      <c r="R583" s="34">
        <f>IF(INDEX(AX:AX,W577+1)="",0,INDEX(AX:AX,W577+1)&amp;"/"&amp;INDEX(AY:AY,W577+1))</f>
        <v>0</v>
      </c>
      <c r="S583" s="35"/>
      <c r="T583" s="35"/>
      <c r="U583" s="35"/>
      <c r="V583" s="36"/>
      <c r="W583" s="40"/>
      <c r="X583" s="33"/>
      <c r="Y583" s="52"/>
      <c r="Z583" s="52"/>
      <c r="AA583" s="53"/>
      <c r="AC583" s="52"/>
      <c r="AD583" s="52"/>
      <c r="BF583" s="64" t="s">
        <v>0</v>
      </c>
    </row>
    <row r="584" spans="1:58">
      <c r="A584" t="str">
        <f t="shared" si="102"/>
        <v>|PT|&gt;||シールド数|&gt;|3|</v>
      </c>
      <c r="B584" t="s">
        <v>0</v>
      </c>
      <c r="C584" t="s">
        <v>81</v>
      </c>
      <c r="D584" t="s">
        <v>18</v>
      </c>
      <c r="E584" t="s">
        <v>81</v>
      </c>
      <c r="F584" t="s">
        <v>113</v>
      </c>
      <c r="G584" t="s">
        <v>81</v>
      </c>
      <c r="H584" t="str">
        <f>IF(R583=0,"",R583)</f>
        <v/>
      </c>
      <c r="I584" t="s">
        <v>81</v>
      </c>
      <c r="J584" t="s">
        <v>136</v>
      </c>
      <c r="K584" t="s">
        <v>81</v>
      </c>
      <c r="L584" t="s">
        <v>113</v>
      </c>
      <c r="M584" t="s">
        <v>81</v>
      </c>
      <c r="N584">
        <f>IF(R584=0,"",R584)</f>
        <v>3</v>
      </c>
      <c r="O584" t="s">
        <v>81</v>
      </c>
      <c r="Q584" s="41" t="s">
        <v>19</v>
      </c>
      <c r="R584" s="34">
        <f>INDEX(AW:AW,W577+1)</f>
        <v>3</v>
      </c>
      <c r="S584" s="42"/>
      <c r="T584" s="42"/>
      <c r="U584" s="42"/>
      <c r="V584" s="43"/>
      <c r="W584" s="44"/>
      <c r="X584" s="45"/>
      <c r="Y584" s="55"/>
      <c r="Z584" s="55"/>
      <c r="AA584" s="56"/>
      <c r="BF584" s="64" t="s">
        <v>0</v>
      </c>
    </row>
    <row r="585" spans="1:58">
      <c r="A585" t="str">
        <f t="shared" si="102"/>
        <v>&amp;br;&amp;br;</v>
      </c>
      <c r="B585" t="s">
        <v>0</v>
      </c>
      <c r="C585" t="s">
        <v>145</v>
      </c>
      <c r="R585"/>
      <c r="S585"/>
      <c r="T585"/>
      <c r="U585"/>
      <c r="V585"/>
      <c r="BF585" s="64" t="s">
        <v>0</v>
      </c>
    </row>
    <row r="586" spans="1:58">
      <c r="A586" t="str">
        <f t="shared" si="102"/>
        <v>#back(text=戻る,left)</v>
      </c>
      <c r="B586" t="s">
        <v>0</v>
      </c>
      <c r="C586" t="s">
        <v>153</v>
      </c>
      <c r="R586"/>
      <c r="S586"/>
      <c r="T586"/>
      <c r="U586"/>
      <c r="V586"/>
      <c r="BF586" s="64" t="s">
        <v>0</v>
      </c>
    </row>
    <row r="587" spans="1:58">
      <c r="A587" t="str">
        <f t="shared" si="102"/>
        <v>&amp;br;</v>
      </c>
      <c r="B587" t="s">
        <v>0</v>
      </c>
      <c r="C587" t="s">
        <v>164</v>
      </c>
      <c r="R587"/>
      <c r="S587"/>
      <c r="T587"/>
      <c r="U587"/>
      <c r="V587"/>
      <c r="BF587" s="64" t="s">
        <v>0</v>
      </c>
    </row>
    <row r="588" spans="1:58">
      <c r="A588" t="str">
        <f t="shared" si="102"/>
        <v>#comment(above,nsize=[15],size=[30],num=[10])</v>
      </c>
      <c r="B588" t="s">
        <v>0</v>
      </c>
      <c r="C588" t="s">
        <v>173</v>
      </c>
      <c r="R588"/>
      <c r="S588"/>
      <c r="T588"/>
      <c r="U588"/>
      <c r="V588"/>
      <c r="BF588" s="64" t="s">
        <v>0</v>
      </c>
    </row>
    <row r="589" spans="1:58">
      <c r="A589" t="str">
        <f t="shared" si="102"/>
        <v>&amp;br;&amp;br;</v>
      </c>
      <c r="B589" t="s">
        <v>0</v>
      </c>
      <c r="C589" t="s">
        <v>145</v>
      </c>
      <c r="R589"/>
      <c r="S589"/>
      <c r="T589"/>
      <c r="U589"/>
      <c r="V589"/>
      <c r="AC589" s="52"/>
      <c r="AD589" s="52"/>
      <c r="BF589" s="64" t="s">
        <v>0</v>
      </c>
    </row>
    <row r="590" spans="1:58">
      <c r="A590" t="str">
        <f t="shared" si="102"/>
        <v/>
      </c>
      <c r="B590" t="s">
        <v>0</v>
      </c>
      <c r="Q590" s="29"/>
      <c r="R590" s="30"/>
      <c r="S590" s="30"/>
      <c r="T590" s="30"/>
      <c r="U590" s="30"/>
      <c r="V590" s="31"/>
      <c r="W590" s="32">
        <v>46</v>
      </c>
      <c r="X590" s="29"/>
      <c r="Y590" s="50"/>
      <c r="Z590" s="50"/>
      <c r="AA590" s="51"/>
      <c r="AC590" s="52"/>
      <c r="AD590" s="52"/>
      <c r="BF590" s="64" t="s">
        <v>0</v>
      </c>
    </row>
    <row r="591" spans="1:58">
      <c r="A591" t="str">
        <f t="shared" si="102"/>
        <v>*知識の試練/Trial of Knowledge</v>
      </c>
      <c r="B591" t="s">
        <v>0</v>
      </c>
      <c r="C591" t="str">
        <f>"*"&amp;R591&amp;"/"&amp;T591</f>
        <v>*知識の試練/Trial of Knowledge</v>
      </c>
      <c r="Q591" s="33" t="s">
        <v>9</v>
      </c>
      <c r="R591" s="34" t="str">
        <f>INDEX(AJ:AJ,W590+1)</f>
        <v>知識の試練</v>
      </c>
      <c r="S591" s="35" t="s">
        <v>10</v>
      </c>
      <c r="T591" s="34" t="str">
        <f>INDEX(AK:AK,W590+1)</f>
        <v>Trial of Knowledge</v>
      </c>
      <c r="U591" s="35"/>
      <c r="V591" s="36"/>
      <c r="W591" s="37"/>
      <c r="X591" s="33"/>
      <c r="Y591" s="52"/>
      <c r="Z591" s="52"/>
      <c r="AA591" s="53"/>
      <c r="AC591" s="52"/>
      <c r="AD591" s="52"/>
      <c r="BF591" s="64" t="s">
        <v>0</v>
      </c>
    </row>
    <row r="592" spans="1:58">
      <c r="A592" t="str">
        <f t="shared" si="102"/>
        <v>|LEFT:80|LEFT:100|LEFT:100|LEFT:100|LEFT:100|LEFT:100|c</v>
      </c>
      <c r="B592" t="s">
        <v>0</v>
      </c>
      <c r="C592" t="s">
        <v>81</v>
      </c>
      <c r="D592" s="26" t="str">
        <f>$Q$1</f>
        <v>LEFT:80</v>
      </c>
      <c r="E592" s="26" t="s">
        <v>81</v>
      </c>
      <c r="F592" s="26" t="str">
        <f t="shared" ref="F592:J592" si="104">$R$1</f>
        <v>LEFT:100</v>
      </c>
      <c r="G592" s="26" t="s">
        <v>81</v>
      </c>
      <c r="H592" s="26" t="str">
        <f t="shared" si="104"/>
        <v>LEFT:100</v>
      </c>
      <c r="I592" s="26" t="s">
        <v>81</v>
      </c>
      <c r="J592" s="26" t="str">
        <f t="shared" si="104"/>
        <v>LEFT:100</v>
      </c>
      <c r="K592" s="26" t="s">
        <v>81</v>
      </c>
      <c r="L592" s="26" t="str">
        <f>$R$1</f>
        <v>LEFT:100</v>
      </c>
      <c r="M592" s="26" t="s">
        <v>81</v>
      </c>
      <c r="N592" s="26" t="str">
        <f>$R$1</f>
        <v>LEFT:100</v>
      </c>
      <c r="O592" t="s">
        <v>81</v>
      </c>
      <c r="P592" t="s">
        <v>82</v>
      </c>
      <c r="Q592" s="38" t="s">
        <v>6</v>
      </c>
      <c r="R592" s="34" t="str">
        <f>INDEX(AF:AF,W590+1)</f>
        <v>青</v>
      </c>
      <c r="S592" s="39" t="s">
        <v>7</v>
      </c>
      <c r="T592" s="34" t="str">
        <f>INDEX(AG:AG,W590+1)</f>
        <v>レア</v>
      </c>
      <c r="U592" s="39" t="s">
        <v>8</v>
      </c>
      <c r="V592" s="34">
        <f>INDEX(AI:AI,W590+1)</f>
        <v>11</v>
      </c>
      <c r="W592" s="40"/>
      <c r="X592" s="34" t="str">
        <f>INDEX(AQ:AQ,W590+1)</f>
        <v>このサポートがボードに出たとき、あなたはカードを3枚引く。</v>
      </c>
      <c r="Y592" s="52"/>
      <c r="Z592" s="52"/>
      <c r="AA592" s="53"/>
      <c r="AC592" s="35"/>
      <c r="AD592" s="35"/>
      <c r="BF592" s="64" t="s">
        <v>0</v>
      </c>
    </row>
    <row r="593" spans="1:58">
      <c r="A593" t="str">
        <f t="shared" si="102"/>
        <v>|色|青|レアリティ|レア|マナコスト|11|</v>
      </c>
      <c r="B593" t="s">
        <v>0</v>
      </c>
      <c r="C593" t="s">
        <v>81</v>
      </c>
      <c r="D593" s="27" t="s">
        <v>6</v>
      </c>
      <c r="E593" t="s">
        <v>81</v>
      </c>
      <c r="F593" t="str">
        <f>IF(R592=0,"",R592)</f>
        <v>青</v>
      </c>
      <c r="G593" t="s">
        <v>81</v>
      </c>
      <c r="H593" s="27" t="s">
        <v>93</v>
      </c>
      <c r="I593" t="s">
        <v>81</v>
      </c>
      <c r="J593" t="str">
        <f>IF(T592=0,"",T592)</f>
        <v>レア</v>
      </c>
      <c r="K593" t="s">
        <v>81</v>
      </c>
      <c r="L593" s="27" t="s">
        <v>94</v>
      </c>
      <c r="M593" t="s">
        <v>81</v>
      </c>
      <c r="N593">
        <f>IF(V592=0,"",V592)</f>
        <v>11</v>
      </c>
      <c r="O593" t="s">
        <v>81</v>
      </c>
      <c r="Q593" s="33" t="s">
        <v>11</v>
      </c>
      <c r="R593" s="34" t="str">
        <f>INDEX(AL:AL,W590+1)</f>
        <v>サポート</v>
      </c>
      <c r="S593" s="39" t="s">
        <v>95</v>
      </c>
      <c r="T593" s="34">
        <f>INDEX(AN:AN,W590+1)</f>
        <v>0</v>
      </c>
      <c r="U593" s="34">
        <f>INDEX(AO:AO,W590+1)</f>
        <v>0</v>
      </c>
      <c r="V593" s="34">
        <f>INDEX(AP:AP,W590+1)</f>
        <v>0</v>
      </c>
      <c r="W593" s="40"/>
      <c r="X593" s="34" t="str">
        <f>INDEX(AZ:AZ,W590+1)</f>
        <v>この</v>
      </c>
      <c r="Y593" s="34" t="str">
        <f>INDEX(BA:BA,W590+1)</f>
        <v/>
      </c>
      <c r="Z593" s="34" t="str">
        <f>INDEX(BB:BB,W590+1)</f>
        <v/>
      </c>
      <c r="AA593" s="34">
        <f>INDEX(BC:BC,W590+1)</f>
        <v>0</v>
      </c>
      <c r="AC593" s="52"/>
      <c r="AD593" s="52"/>
      <c r="BF593" s="64" t="s">
        <v>0</v>
      </c>
    </row>
    <row r="594" spans="1:58">
      <c r="A594" t="str">
        <f t="shared" si="102"/>
        <v>|種別|サポート|サブタイプ||||</v>
      </c>
      <c r="B594" t="s">
        <v>0</v>
      </c>
      <c r="C594" t="s">
        <v>81</v>
      </c>
      <c r="D594" s="27" t="s">
        <v>11</v>
      </c>
      <c r="E594" t="s">
        <v>81</v>
      </c>
      <c r="F594" t="str">
        <f>IF(R593=0,"",R593)</f>
        <v>サポート</v>
      </c>
      <c r="G594" t="s">
        <v>81</v>
      </c>
      <c r="H594" s="27" t="s">
        <v>103</v>
      </c>
      <c r="I594" t="s">
        <v>81</v>
      </c>
      <c r="J594" t="str">
        <f>IF(T593=0,"",T593)</f>
        <v/>
      </c>
      <c r="K594" t="s">
        <v>81</v>
      </c>
      <c r="L594" t="str">
        <f>IF(U593=0,"",U593)</f>
        <v/>
      </c>
      <c r="M594" t="s">
        <v>81</v>
      </c>
      <c r="N594" t="str">
        <f>IF(V593=0,"",V593)</f>
        <v/>
      </c>
      <c r="O594" t="s">
        <v>81</v>
      </c>
      <c r="Q594" s="33" t="s">
        <v>104</v>
      </c>
      <c r="R594" s="34" t="str">
        <f>INDEX(BD:BD,W590+1)</f>
        <v>このサポートがボードに出たとき、あなたはカードを3枚引く。&amp;br;あなたがコントロールするカルトーシュ・サポートがボードに出たとき、このサポートをあなたの手札に戻す。&amp;br;このサポートは強化されない。</v>
      </c>
      <c r="S594" s="35"/>
      <c r="T594" s="35"/>
      <c r="U594" s="35"/>
      <c r="V594" s="36"/>
      <c r="W594" s="40"/>
      <c r="X594" s="32"/>
      <c r="Y594" s="32"/>
      <c r="Z594" s="32"/>
      <c r="AA594" s="54"/>
      <c r="AC594" s="52"/>
      <c r="AD594" s="52"/>
      <c r="BF594" s="64" t="s">
        <v>0</v>
      </c>
    </row>
    <row r="595" spans="1:58">
      <c r="A595" t="str">
        <f t="shared" si="102"/>
        <v>|テキスト|&gt;|&gt;|&gt;|&gt;|このサポートがボードに出たとき、あなたはカードを3枚引く。&amp;br;あなたがコントロールするカルトーシュ・サポートがボードに出たとき、このサポートをあなたの手札に戻す。&amp;br;このサポートは強化されない。|</v>
      </c>
      <c r="B595" t="s">
        <v>0</v>
      </c>
      <c r="C595" t="s">
        <v>81</v>
      </c>
      <c r="D595" s="27" t="s">
        <v>104</v>
      </c>
      <c r="E595" t="s">
        <v>81</v>
      </c>
      <c r="F595" s="27" t="s">
        <v>113</v>
      </c>
      <c r="G595" t="s">
        <v>81</v>
      </c>
      <c r="H595" s="27" t="s">
        <v>113</v>
      </c>
      <c r="I595" t="s">
        <v>81</v>
      </c>
      <c r="J595" s="27" t="s">
        <v>113</v>
      </c>
      <c r="K595" t="s">
        <v>81</v>
      </c>
      <c r="L595" s="27" t="s">
        <v>113</v>
      </c>
      <c r="M595" t="s">
        <v>81</v>
      </c>
      <c r="N595" t="str">
        <f>IF(R594=0,"",R594)</f>
        <v>このサポートがボードに出たとき、あなたはカードを3枚引く。&amp;br;あなたがコントロールするカルトーシュ・サポートがボードに出たとき、このサポートをあなたの手札に戻す。&amp;br;このサポートは強化されない。</v>
      </c>
      <c r="O595" t="s">
        <v>81</v>
      </c>
      <c r="Q595" s="38" t="s">
        <v>27</v>
      </c>
      <c r="R595" s="34" t="str">
        <f>INDEX(BE:BE,W590+1)</f>
        <v>When this support enters the board, you draw 3 cards.&amp;br;When a Cartouche support enters the board, this support is Returned to your hand.&amp;br;This support does not reinforce.</v>
      </c>
      <c r="S595" s="35" t="s">
        <v>400</v>
      </c>
      <c r="T595" s="34" t="str">
        <f>IF(X595="","",X595&amp;IF(Y595="",""," "&amp;Y595)&amp;IF(Z595="",""," "&amp;Z595)&amp;IF(AA595="",""," "&amp;AA595))</f>
        <v/>
      </c>
      <c r="U595" s="35"/>
      <c r="V595" s="36"/>
      <c r="W595" s="40" t="s">
        <v>114</v>
      </c>
      <c r="X595" s="33" t="str">
        <f t="shared" ref="X595:AA595" si="105">IF(ISERROR(IF(LEN(X594)&gt;1,X594,VLOOKUP(X593,$AC:$AD,2,FALSE))),"",IF(LEN(X594)&gt;1,X594,VLOOKUP(X593,$AC:$AD,2,FALSE)))</f>
        <v/>
      </c>
      <c r="Y595" s="33" t="str">
        <f t="shared" si="105"/>
        <v/>
      </c>
      <c r="Z595" s="33" t="str">
        <f t="shared" si="105"/>
        <v/>
      </c>
      <c r="AA595" s="33" t="str">
        <f t="shared" si="105"/>
        <v> </v>
      </c>
      <c r="AC595" s="52"/>
      <c r="AD595" s="52"/>
      <c r="BF595" s="64" t="s">
        <v>0</v>
      </c>
    </row>
    <row r="596" spans="1:58">
      <c r="A596" t="str">
        <f t="shared" si="102"/>
        <v>|英テキスト|&gt;|&gt;|&gt;|&gt;|When this support enters the board, you draw 3 cards.&amp;br;When a Cartouche support enters the board, this support is Returned to your hand.&amp;br;This support does not reinforce.|</v>
      </c>
      <c r="B596" t="s">
        <v>0</v>
      </c>
      <c r="C596" t="s">
        <v>81</v>
      </c>
      <c r="D596" s="27" t="s">
        <v>125</v>
      </c>
      <c r="E596" t="s">
        <v>81</v>
      </c>
      <c r="F596" s="27" t="s">
        <v>113</v>
      </c>
      <c r="G596" t="s">
        <v>81</v>
      </c>
      <c r="H596" s="27" t="s">
        <v>113</v>
      </c>
      <c r="I596" t="s">
        <v>81</v>
      </c>
      <c r="J596" s="27" t="s">
        <v>113</v>
      </c>
      <c r="K596" t="s">
        <v>81</v>
      </c>
      <c r="L596" s="27" t="s">
        <v>113</v>
      </c>
      <c r="M596" t="s">
        <v>81</v>
      </c>
      <c r="N596" t="str">
        <f>IF(T595="","",T595&amp;"&amp;br;")&amp;IF(R595=0,"",R595)</f>
        <v>When this support enters the board, you draw 3 cards.&amp;br;When a Cartouche support enters the board, this support is Returned to your hand.&amp;br;This support does not reinforce.</v>
      </c>
      <c r="O596" t="s">
        <v>81</v>
      </c>
      <c r="Q596" s="33" t="s">
        <v>18</v>
      </c>
      <c r="R596" s="34">
        <f>IF(INDEX(AX:AX,W590+1)="",0,INDEX(AX:AX,W590+1)&amp;"/"&amp;INDEX(AY:AY,W590+1))</f>
        <v>0</v>
      </c>
      <c r="S596" s="35"/>
      <c r="T596" s="35"/>
      <c r="U596" s="35"/>
      <c r="V596" s="36"/>
      <c r="W596" s="40"/>
      <c r="X596" s="33"/>
      <c r="Y596" s="52"/>
      <c r="Z596" s="52"/>
      <c r="AA596" s="53"/>
      <c r="AC596" s="52"/>
      <c r="AD596" s="52"/>
      <c r="BF596" s="64" t="s">
        <v>0</v>
      </c>
    </row>
    <row r="597" spans="1:58">
      <c r="A597" t="str">
        <f t="shared" si="102"/>
        <v>|PT|&gt;||シールド数|&gt;|3|</v>
      </c>
      <c r="B597" t="s">
        <v>0</v>
      </c>
      <c r="C597" t="s">
        <v>81</v>
      </c>
      <c r="D597" t="s">
        <v>18</v>
      </c>
      <c r="E597" t="s">
        <v>81</v>
      </c>
      <c r="F597" t="s">
        <v>113</v>
      </c>
      <c r="G597" t="s">
        <v>81</v>
      </c>
      <c r="H597" t="str">
        <f>IF(R596=0,"",R596)</f>
        <v/>
      </c>
      <c r="I597" t="s">
        <v>81</v>
      </c>
      <c r="J597" t="s">
        <v>136</v>
      </c>
      <c r="K597" t="s">
        <v>81</v>
      </c>
      <c r="L597" t="s">
        <v>113</v>
      </c>
      <c r="M597" t="s">
        <v>81</v>
      </c>
      <c r="N597">
        <f>IF(R597=0,"",R597)</f>
        <v>3</v>
      </c>
      <c r="O597" t="s">
        <v>81</v>
      </c>
      <c r="Q597" s="41" t="s">
        <v>19</v>
      </c>
      <c r="R597" s="34">
        <f>INDEX(AW:AW,W590+1)</f>
        <v>3</v>
      </c>
      <c r="S597" s="42"/>
      <c r="T597" s="42"/>
      <c r="U597" s="42"/>
      <c r="V597" s="43"/>
      <c r="W597" s="44"/>
      <c r="X597" s="45"/>
      <c r="Y597" s="55"/>
      <c r="Z597" s="55"/>
      <c r="AA597" s="56"/>
      <c r="BF597" s="64" t="s">
        <v>0</v>
      </c>
    </row>
    <row r="598" spans="1:58">
      <c r="A598" t="str">
        <f t="shared" si="102"/>
        <v>&amp;br;&amp;br;</v>
      </c>
      <c r="B598" t="s">
        <v>0</v>
      </c>
      <c r="C598" t="s">
        <v>145</v>
      </c>
      <c r="R598"/>
      <c r="S598"/>
      <c r="T598"/>
      <c r="U598"/>
      <c r="V598"/>
      <c r="BF598" s="64" t="s">
        <v>0</v>
      </c>
    </row>
    <row r="599" spans="1:58">
      <c r="A599" t="str">
        <f t="shared" si="102"/>
        <v>#back(text=戻る,left)</v>
      </c>
      <c r="B599" t="s">
        <v>0</v>
      </c>
      <c r="C599" t="s">
        <v>153</v>
      </c>
      <c r="R599"/>
      <c r="S599"/>
      <c r="T599"/>
      <c r="U599"/>
      <c r="V599"/>
      <c r="BF599" s="64" t="s">
        <v>0</v>
      </c>
    </row>
    <row r="600" spans="1:58">
      <c r="A600" t="str">
        <f t="shared" si="102"/>
        <v>&amp;br;</v>
      </c>
      <c r="B600" t="s">
        <v>0</v>
      </c>
      <c r="C600" t="s">
        <v>164</v>
      </c>
      <c r="R600"/>
      <c r="S600"/>
      <c r="T600"/>
      <c r="U600"/>
      <c r="V600"/>
      <c r="BF600" s="64" t="s">
        <v>0</v>
      </c>
    </row>
    <row r="601" spans="1:58">
      <c r="A601" t="str">
        <f t="shared" si="102"/>
        <v>#comment(above,nsize=[15],size=[30],num=[10])</v>
      </c>
      <c r="B601" t="s">
        <v>0</v>
      </c>
      <c r="C601" t="s">
        <v>173</v>
      </c>
      <c r="R601"/>
      <c r="S601"/>
      <c r="T601"/>
      <c r="U601"/>
      <c r="V601"/>
      <c r="BF601" s="64" t="s">
        <v>0</v>
      </c>
    </row>
    <row r="602" spans="1:58">
      <c r="A602" t="str">
        <f t="shared" si="102"/>
        <v>&amp;br;&amp;br;</v>
      </c>
      <c r="B602" t="s">
        <v>0</v>
      </c>
      <c r="C602" t="s">
        <v>145</v>
      </c>
      <c r="R602"/>
      <c r="S602"/>
      <c r="T602"/>
      <c r="U602"/>
      <c r="V602"/>
      <c r="AC602" s="52"/>
      <c r="AD602" s="52"/>
      <c r="BF602" s="64" t="s">
        <v>0</v>
      </c>
    </row>
    <row r="603" spans="1:58">
      <c r="A603" t="str">
        <f t="shared" si="102"/>
        <v/>
      </c>
      <c r="B603" t="s">
        <v>0</v>
      </c>
      <c r="Q603" s="29"/>
      <c r="R603" s="30"/>
      <c r="S603" s="30"/>
      <c r="T603" s="30"/>
      <c r="U603" s="30"/>
      <c r="V603" s="31"/>
      <c r="W603" s="32">
        <v>47</v>
      </c>
      <c r="X603" s="29"/>
      <c r="Y603" s="50"/>
      <c r="Z603" s="50"/>
      <c r="AA603" s="51"/>
      <c r="AC603" s="52"/>
      <c r="AD603" s="52"/>
      <c r="BF603" s="64" t="s">
        <v>0</v>
      </c>
    </row>
    <row r="604" spans="1:58">
      <c r="A604" t="str">
        <f t="shared" si="102"/>
        <v>*秘法の管理者/Curator of Mysteries</v>
      </c>
      <c r="B604" t="s">
        <v>0</v>
      </c>
      <c r="C604" t="str">
        <f>"*"&amp;R604&amp;"/"&amp;T604</f>
        <v>*秘法の管理者/Curator of Mysteries</v>
      </c>
      <c r="Q604" s="33" t="s">
        <v>9</v>
      </c>
      <c r="R604" s="34" t="str">
        <f>INDEX(AJ:AJ,W603+1)</f>
        <v>秘法の管理者</v>
      </c>
      <c r="S604" s="35" t="s">
        <v>10</v>
      </c>
      <c r="T604" s="34" t="str">
        <f>INDEX(AK:AK,W603+1)</f>
        <v>Curator of Mysteries</v>
      </c>
      <c r="U604" s="35"/>
      <c r="V604" s="36"/>
      <c r="W604" s="37"/>
      <c r="X604" s="33"/>
      <c r="Y604" s="52"/>
      <c r="Z604" s="52"/>
      <c r="AA604" s="53"/>
      <c r="AC604" s="52"/>
      <c r="AD604" s="52"/>
      <c r="BF604" s="64" t="s">
        <v>0</v>
      </c>
    </row>
    <row r="605" spans="1:58">
      <c r="A605" t="str">
        <f t="shared" si="102"/>
        <v>|LEFT:80|LEFT:100|LEFT:100|LEFT:100|LEFT:100|LEFT:100|c</v>
      </c>
      <c r="B605" t="s">
        <v>0</v>
      </c>
      <c r="C605" t="s">
        <v>81</v>
      </c>
      <c r="D605" s="26" t="str">
        <f>$Q$1</f>
        <v>LEFT:80</v>
      </c>
      <c r="E605" s="26" t="s">
        <v>81</v>
      </c>
      <c r="F605" s="26" t="str">
        <f t="shared" ref="F605:J605" si="106">$R$1</f>
        <v>LEFT:100</v>
      </c>
      <c r="G605" s="26" t="s">
        <v>81</v>
      </c>
      <c r="H605" s="26" t="str">
        <f t="shared" si="106"/>
        <v>LEFT:100</v>
      </c>
      <c r="I605" s="26" t="s">
        <v>81</v>
      </c>
      <c r="J605" s="26" t="str">
        <f t="shared" si="106"/>
        <v>LEFT:100</v>
      </c>
      <c r="K605" s="26" t="s">
        <v>81</v>
      </c>
      <c r="L605" s="26" t="str">
        <f>$R$1</f>
        <v>LEFT:100</v>
      </c>
      <c r="M605" s="26" t="s">
        <v>81</v>
      </c>
      <c r="N605" s="26" t="str">
        <f>$R$1</f>
        <v>LEFT:100</v>
      </c>
      <c r="O605" t="s">
        <v>81</v>
      </c>
      <c r="P605" t="s">
        <v>82</v>
      </c>
      <c r="Q605" s="38" t="s">
        <v>6</v>
      </c>
      <c r="R605" s="34" t="str">
        <f>INDEX(AF:AF,W603+1)</f>
        <v>青</v>
      </c>
      <c r="S605" s="39" t="s">
        <v>7</v>
      </c>
      <c r="T605" s="34" t="str">
        <f>INDEX(AG:AG,W603+1)</f>
        <v>神話レア</v>
      </c>
      <c r="U605" s="39" t="s">
        <v>8</v>
      </c>
      <c r="V605" s="34">
        <f>INDEX(AI:AI,W603+1)</f>
        <v>10</v>
      </c>
      <c r="W605" s="40"/>
      <c r="X605" s="34" t="str">
        <f>INDEX(AQ:AQ,W603+1)</f>
        <v>飛行</v>
      </c>
      <c r="Y605" s="52"/>
      <c r="Z605" s="52"/>
      <c r="AA605" s="53"/>
      <c r="AC605" s="35"/>
      <c r="AD605" s="35"/>
      <c r="BF605" s="64" t="s">
        <v>0</v>
      </c>
    </row>
    <row r="606" spans="1:58">
      <c r="A606" t="str">
        <f t="shared" si="102"/>
        <v>|色|青|レアリティ|神話レア|マナコスト|10|</v>
      </c>
      <c r="B606" t="s">
        <v>0</v>
      </c>
      <c r="C606" t="s">
        <v>81</v>
      </c>
      <c r="D606" s="27" t="s">
        <v>6</v>
      </c>
      <c r="E606" t="s">
        <v>81</v>
      </c>
      <c r="F606" t="str">
        <f>IF(R605=0,"",R605)</f>
        <v>青</v>
      </c>
      <c r="G606" t="s">
        <v>81</v>
      </c>
      <c r="H606" s="27" t="s">
        <v>93</v>
      </c>
      <c r="I606" t="s">
        <v>81</v>
      </c>
      <c r="J606" t="str">
        <f>IF(T605=0,"",T605)</f>
        <v>神話レア</v>
      </c>
      <c r="K606" t="s">
        <v>81</v>
      </c>
      <c r="L606" s="27" t="s">
        <v>94</v>
      </c>
      <c r="M606" t="s">
        <v>81</v>
      </c>
      <c r="N606">
        <f>IF(V605=0,"",V605)</f>
        <v>10</v>
      </c>
      <c r="O606" t="s">
        <v>81</v>
      </c>
      <c r="Q606" s="33" t="s">
        <v>11</v>
      </c>
      <c r="R606" s="34" t="str">
        <f>INDEX(AL:AL,W603+1)</f>
        <v>クリーチャー</v>
      </c>
      <c r="S606" s="39" t="s">
        <v>95</v>
      </c>
      <c r="T606" s="34" t="str">
        <f>INDEX(AN:AN,W603+1)</f>
        <v>スフィンクス</v>
      </c>
      <c r="U606" s="34">
        <f>INDEX(AO:AO,W603+1)</f>
        <v>0</v>
      </c>
      <c r="V606" s="34">
        <f>INDEX(AP:AP,W603+1)</f>
        <v>0</v>
      </c>
      <c r="W606" s="40"/>
      <c r="X606" s="34" t="str">
        <f>INDEX(AZ:AZ,W603+1)</f>
        <v>飛行</v>
      </c>
      <c r="Y606" s="34" t="str">
        <f>INDEX(BA:BA,W603+1)</f>
        <v/>
      </c>
      <c r="Z606" s="34" t="str">
        <f>INDEX(BB:BB,W603+1)</f>
        <v/>
      </c>
      <c r="AA606" s="34">
        <f>INDEX(BC:BC,W603+1)</f>
        <v>0</v>
      </c>
      <c r="AC606" s="52"/>
      <c r="AD606" s="52"/>
      <c r="BF606" s="64" t="s">
        <v>0</v>
      </c>
    </row>
    <row r="607" spans="1:58">
      <c r="A607" t="str">
        <f t="shared" si="102"/>
        <v>|種別|クリーチャー|サブタイプ|スフィンクス|||</v>
      </c>
      <c r="B607" t="s">
        <v>0</v>
      </c>
      <c r="C607" t="s">
        <v>81</v>
      </c>
      <c r="D607" s="27" t="s">
        <v>11</v>
      </c>
      <c r="E607" t="s">
        <v>81</v>
      </c>
      <c r="F607" t="str">
        <f>IF(R606=0,"",R606)</f>
        <v>クリーチャー</v>
      </c>
      <c r="G607" t="s">
        <v>81</v>
      </c>
      <c r="H607" s="27" t="s">
        <v>103</v>
      </c>
      <c r="I607" t="s">
        <v>81</v>
      </c>
      <c r="J607" t="str">
        <f>IF(T606=0,"",T606)</f>
        <v>スフィンクス</v>
      </c>
      <c r="K607" t="s">
        <v>81</v>
      </c>
      <c r="L607" t="str">
        <f>IF(U606=0,"",U606)</f>
        <v/>
      </c>
      <c r="M607" t="s">
        <v>81</v>
      </c>
      <c r="N607" t="str">
        <f>IF(V606=0,"",V606)</f>
        <v/>
      </c>
      <c r="O607" t="s">
        <v>81</v>
      </c>
      <c r="Q607" s="33" t="s">
        <v>104</v>
      </c>
      <c r="R607" s="34" t="str">
        <f>INDEX(BD:BD,W603+1)</f>
        <v>飛行&amp;br;あなたが他のカードをサイクリングしたとき、あなたはカードを1枚引く。&amp;br;サイクリング2</v>
      </c>
      <c r="S607" s="35"/>
      <c r="T607" s="35"/>
      <c r="U607" s="35"/>
      <c r="V607" s="36"/>
      <c r="W607" s="40"/>
      <c r="X607" s="32"/>
      <c r="Y607" s="32"/>
      <c r="Z607" s="32"/>
      <c r="AA607" s="54"/>
      <c r="AC607" s="52"/>
      <c r="AD607" s="52"/>
      <c r="BF607" s="64" t="s">
        <v>0</v>
      </c>
    </row>
    <row r="608" spans="1:58">
      <c r="A608" t="str">
        <f t="shared" si="102"/>
        <v>|テキスト|&gt;|&gt;|&gt;|&gt;|飛行&amp;br;あなたが他のカードをサイクリングしたとき、あなたはカードを1枚引く。&amp;br;サイクリング2|</v>
      </c>
      <c r="B608" t="s">
        <v>0</v>
      </c>
      <c r="C608" t="s">
        <v>81</v>
      </c>
      <c r="D608" s="27" t="s">
        <v>104</v>
      </c>
      <c r="E608" t="s">
        <v>81</v>
      </c>
      <c r="F608" s="27" t="s">
        <v>113</v>
      </c>
      <c r="G608" t="s">
        <v>81</v>
      </c>
      <c r="H608" s="27" t="s">
        <v>113</v>
      </c>
      <c r="I608" t="s">
        <v>81</v>
      </c>
      <c r="J608" s="27" t="s">
        <v>113</v>
      </c>
      <c r="K608" t="s">
        <v>81</v>
      </c>
      <c r="L608" s="27" t="s">
        <v>113</v>
      </c>
      <c r="M608" t="s">
        <v>81</v>
      </c>
      <c r="N608" t="str">
        <f>IF(R607=0,"",R607)</f>
        <v>飛行&amp;br;あなたが他のカードをサイクリングしたとき、あなたはカードを1枚引く。&amp;br;サイクリング2</v>
      </c>
      <c r="O608" t="s">
        <v>81</v>
      </c>
      <c r="Q608" s="38" t="s">
        <v>27</v>
      </c>
      <c r="R608" s="34" t="str">
        <f>INDEX(BE:BE,W603+1)</f>
        <v>When you cycle another card, you draw 1 card.&amp;br;Cycling 2.</v>
      </c>
      <c r="S608" s="35" t="s">
        <v>400</v>
      </c>
      <c r="T608" s="34" t="str">
        <f>IF(X608="","",X608&amp;IF(Y608="",""," "&amp;Y608)&amp;IF(Z608="",""," "&amp;Z608)&amp;IF(AA608="",""," "&amp;AA608))</f>
        <v>Flying  </v>
      </c>
      <c r="U608" s="35"/>
      <c r="V608" s="36"/>
      <c r="W608" s="40" t="s">
        <v>114</v>
      </c>
      <c r="X608" s="33" t="str">
        <f t="shared" ref="X608:AA608" si="107">IF(ISERROR(IF(LEN(X607)&gt;1,X607,VLOOKUP(X606,$AC:$AD,2,FALSE))),"",IF(LEN(X607)&gt;1,X607,VLOOKUP(X606,$AC:$AD,2,FALSE)))</f>
        <v>Flying</v>
      </c>
      <c r="Y608" s="33" t="str">
        <f t="shared" si="107"/>
        <v/>
      </c>
      <c r="Z608" s="33" t="str">
        <f t="shared" si="107"/>
        <v/>
      </c>
      <c r="AA608" s="33" t="str">
        <f t="shared" si="107"/>
        <v> </v>
      </c>
      <c r="AC608" s="52"/>
      <c r="AD608" s="52"/>
      <c r="BF608" s="64" t="s">
        <v>0</v>
      </c>
    </row>
    <row r="609" spans="1:58">
      <c r="A609" t="str">
        <f t="shared" si="102"/>
        <v>|英テキスト|&gt;|&gt;|&gt;|&gt;|Flying  &amp;br;When you cycle another card, you draw 1 card.&amp;br;Cycling 2.|</v>
      </c>
      <c r="B609" t="s">
        <v>0</v>
      </c>
      <c r="C609" t="s">
        <v>81</v>
      </c>
      <c r="D609" s="27" t="s">
        <v>125</v>
      </c>
      <c r="E609" t="s">
        <v>81</v>
      </c>
      <c r="F609" s="27" t="s">
        <v>113</v>
      </c>
      <c r="G609" t="s">
        <v>81</v>
      </c>
      <c r="H609" s="27" t="s">
        <v>113</v>
      </c>
      <c r="I609" t="s">
        <v>81</v>
      </c>
      <c r="J609" s="27" t="s">
        <v>113</v>
      </c>
      <c r="K609" t="s">
        <v>81</v>
      </c>
      <c r="L609" s="27" t="s">
        <v>113</v>
      </c>
      <c r="M609" t="s">
        <v>81</v>
      </c>
      <c r="N609" t="str">
        <f>IF(T608="","",T608&amp;"&amp;br;")&amp;IF(R608=0,"",R608)</f>
        <v>Flying  &amp;br;When you cycle another card, you draw 1 card.&amp;br;Cycling 2.</v>
      </c>
      <c r="O609" t="s">
        <v>81</v>
      </c>
      <c r="Q609" s="33" t="s">
        <v>18</v>
      </c>
      <c r="R609" s="34" t="str">
        <f>IF(INDEX(AX:AX,W603+1)="",0,INDEX(AX:AX,W603+1)&amp;"/"&amp;INDEX(AY:AY,W603+1))</f>
        <v>6/6</v>
      </c>
      <c r="S609" s="35"/>
      <c r="T609" s="35"/>
      <c r="U609" s="35"/>
      <c r="V609" s="36"/>
      <c r="W609" s="40"/>
      <c r="X609" s="33"/>
      <c r="Y609" s="52"/>
      <c r="Z609" s="52"/>
      <c r="AA609" s="53"/>
      <c r="AC609" s="52"/>
      <c r="AD609" s="52"/>
      <c r="BF609" s="64" t="s">
        <v>0</v>
      </c>
    </row>
    <row r="610" spans="1:58">
      <c r="A610" t="str">
        <f t="shared" si="102"/>
        <v>|PT|&gt;|6/6|シールド数|&gt;||</v>
      </c>
      <c r="B610" t="s">
        <v>0</v>
      </c>
      <c r="C610" t="s">
        <v>81</v>
      </c>
      <c r="D610" t="s">
        <v>18</v>
      </c>
      <c r="E610" t="s">
        <v>81</v>
      </c>
      <c r="F610" t="s">
        <v>113</v>
      </c>
      <c r="G610" t="s">
        <v>81</v>
      </c>
      <c r="H610" t="str">
        <f>IF(R609=0,"",R609)</f>
        <v>6/6</v>
      </c>
      <c r="I610" t="s">
        <v>81</v>
      </c>
      <c r="J610" t="s">
        <v>136</v>
      </c>
      <c r="K610" t="s">
        <v>81</v>
      </c>
      <c r="L610" t="s">
        <v>113</v>
      </c>
      <c r="M610" t="s">
        <v>81</v>
      </c>
      <c r="N610" t="str">
        <f>IF(R610=0,"",R610)</f>
        <v/>
      </c>
      <c r="O610" t="s">
        <v>81</v>
      </c>
      <c r="Q610" s="41" t="s">
        <v>19</v>
      </c>
      <c r="R610" s="34">
        <f>INDEX(AW:AW,W603+1)</f>
        <v>0</v>
      </c>
      <c r="S610" s="42"/>
      <c r="T610" s="42"/>
      <c r="U610" s="42"/>
      <c r="V610" s="43"/>
      <c r="W610" s="44"/>
      <c r="X610" s="45"/>
      <c r="Y610" s="55"/>
      <c r="Z610" s="55"/>
      <c r="AA610" s="56"/>
      <c r="BF610" s="64" t="s">
        <v>0</v>
      </c>
    </row>
    <row r="611" spans="1:58">
      <c r="A611" t="str">
        <f t="shared" si="102"/>
        <v>&amp;br;&amp;br;</v>
      </c>
      <c r="B611" t="s">
        <v>0</v>
      </c>
      <c r="C611" t="s">
        <v>145</v>
      </c>
      <c r="R611"/>
      <c r="S611"/>
      <c r="T611"/>
      <c r="U611"/>
      <c r="V611"/>
      <c r="BF611" s="64" t="s">
        <v>0</v>
      </c>
    </row>
    <row r="612" spans="1:58">
      <c r="A612" t="str">
        <f t="shared" si="102"/>
        <v>#back(text=戻る,left)</v>
      </c>
      <c r="B612" t="s">
        <v>0</v>
      </c>
      <c r="C612" t="s">
        <v>153</v>
      </c>
      <c r="R612"/>
      <c r="S612"/>
      <c r="T612"/>
      <c r="U612"/>
      <c r="V612"/>
      <c r="BF612" s="64" t="s">
        <v>0</v>
      </c>
    </row>
    <row r="613" spans="1:58">
      <c r="A613" t="str">
        <f t="shared" si="102"/>
        <v>&amp;br;</v>
      </c>
      <c r="B613" t="s">
        <v>0</v>
      </c>
      <c r="C613" t="s">
        <v>164</v>
      </c>
      <c r="R613"/>
      <c r="S613"/>
      <c r="T613"/>
      <c r="U613"/>
      <c r="V613"/>
      <c r="BF613" s="64" t="s">
        <v>0</v>
      </c>
    </row>
    <row r="614" spans="1:58">
      <c r="A614" t="str">
        <f t="shared" si="102"/>
        <v>#comment(above,nsize=[15],size=[30],num=[10])</v>
      </c>
      <c r="B614" t="s">
        <v>0</v>
      </c>
      <c r="C614" t="s">
        <v>173</v>
      </c>
      <c r="R614"/>
      <c r="S614"/>
      <c r="T614"/>
      <c r="U614"/>
      <c r="V614"/>
      <c r="BF614" s="64" t="s">
        <v>0</v>
      </c>
    </row>
    <row r="615" spans="1:58">
      <c r="A615" t="str">
        <f t="shared" si="102"/>
        <v>&amp;br;&amp;br;</v>
      </c>
      <c r="B615" t="s">
        <v>0</v>
      </c>
      <c r="C615" t="s">
        <v>145</v>
      </c>
      <c r="R615"/>
      <c r="S615"/>
      <c r="T615"/>
      <c r="U615"/>
      <c r="V615"/>
      <c r="AC615" s="52"/>
      <c r="AD615" s="52"/>
      <c r="BF615" s="64" t="s">
        <v>0</v>
      </c>
    </row>
    <row r="616" spans="1:58">
      <c r="A616" t="str">
        <f t="shared" si="102"/>
        <v/>
      </c>
      <c r="B616" t="s">
        <v>0</v>
      </c>
      <c r="Q616" s="29"/>
      <c r="R616" s="30"/>
      <c r="S616" s="30"/>
      <c r="T616" s="30"/>
      <c r="U616" s="30"/>
      <c r="V616" s="31"/>
      <c r="W616" s="32">
        <v>48</v>
      </c>
      <c r="X616" s="29"/>
      <c r="Y616" s="50"/>
      <c r="Z616" s="50"/>
      <c r="AA616" s="51"/>
      <c r="AC616" s="52"/>
      <c r="AD616" s="52"/>
      <c r="BF616" s="64" t="s">
        <v>0</v>
      </c>
    </row>
    <row r="617" spans="1:58">
      <c r="A617" t="str">
        <f t="shared" si="102"/>
        <v>*周到の神ケフネト/Kefnet the Mindful</v>
      </c>
      <c r="B617" t="s">
        <v>0</v>
      </c>
      <c r="C617" t="str">
        <f>"*"&amp;R617&amp;"/"&amp;T617</f>
        <v>*周到の神ケフネト/Kefnet the Mindful</v>
      </c>
      <c r="Q617" s="33" t="s">
        <v>9</v>
      </c>
      <c r="R617" s="34" t="str">
        <f>INDEX(AJ:AJ,W616+1)</f>
        <v>周到の神ケフネト</v>
      </c>
      <c r="S617" s="35" t="s">
        <v>10</v>
      </c>
      <c r="T617" s="34" t="str">
        <f>INDEX(AK:AK,W616+1)</f>
        <v>Kefnet the Mindful</v>
      </c>
      <c r="U617" s="35"/>
      <c r="V617" s="36"/>
      <c r="W617" s="37"/>
      <c r="X617" s="33"/>
      <c r="Y617" s="52"/>
      <c r="Z617" s="52"/>
      <c r="AA617" s="53"/>
      <c r="AC617" s="52"/>
      <c r="AD617" s="52"/>
      <c r="BF617" s="64" t="s">
        <v>0</v>
      </c>
    </row>
    <row r="618" spans="1:58">
      <c r="A618" t="str">
        <f t="shared" si="102"/>
        <v>|LEFT:80|LEFT:100|LEFT:100|LEFT:100|LEFT:100|LEFT:100|c</v>
      </c>
      <c r="B618" t="s">
        <v>0</v>
      </c>
      <c r="C618" t="s">
        <v>81</v>
      </c>
      <c r="D618" s="26" t="str">
        <f>$Q$1</f>
        <v>LEFT:80</v>
      </c>
      <c r="E618" s="26" t="s">
        <v>81</v>
      </c>
      <c r="F618" s="26" t="str">
        <f t="shared" ref="F618:J618" si="108">$R$1</f>
        <v>LEFT:100</v>
      </c>
      <c r="G618" s="26" t="s">
        <v>81</v>
      </c>
      <c r="H618" s="26" t="str">
        <f t="shared" si="108"/>
        <v>LEFT:100</v>
      </c>
      <c r="I618" s="26" t="s">
        <v>81</v>
      </c>
      <c r="J618" s="26" t="str">
        <f t="shared" si="108"/>
        <v>LEFT:100</v>
      </c>
      <c r="K618" s="26" t="s">
        <v>81</v>
      </c>
      <c r="L618" s="26" t="str">
        <f>$R$1</f>
        <v>LEFT:100</v>
      </c>
      <c r="M618" s="26" t="s">
        <v>81</v>
      </c>
      <c r="N618" s="26" t="str">
        <f>$R$1</f>
        <v>LEFT:100</v>
      </c>
      <c r="O618" t="s">
        <v>81</v>
      </c>
      <c r="P618" t="s">
        <v>82</v>
      </c>
      <c r="Q618" s="38" t="s">
        <v>6</v>
      </c>
      <c r="R618" s="34" t="str">
        <f>INDEX(AF:AF,W616+1)</f>
        <v>青</v>
      </c>
      <c r="S618" s="39" t="s">
        <v>7</v>
      </c>
      <c r="T618" s="34" t="str">
        <f>INDEX(AG:AG,W616+1)</f>
        <v>神話レア</v>
      </c>
      <c r="U618" s="39" t="s">
        <v>8</v>
      </c>
      <c r="V618" s="34">
        <f>INDEX(AI:AI,W616+1)</f>
        <v>10</v>
      </c>
      <c r="W618" s="40"/>
      <c r="X618" s="34" t="str">
        <f>INDEX(AQ:AQ,W616+1)</f>
        <v>飛行 ダメージ軽減</v>
      </c>
      <c r="Y618" s="52"/>
      <c r="Z618" s="52"/>
      <c r="AA618" s="53"/>
      <c r="AC618" s="35"/>
      <c r="AD618" s="35"/>
      <c r="BF618" s="64" t="s">
        <v>0</v>
      </c>
    </row>
    <row r="619" spans="1:58">
      <c r="A619" t="str">
        <f t="shared" si="102"/>
        <v>|色|青|レアリティ|神話レア|マナコスト|10|</v>
      </c>
      <c r="B619" t="s">
        <v>0</v>
      </c>
      <c r="C619" t="s">
        <v>81</v>
      </c>
      <c r="D619" s="27" t="s">
        <v>6</v>
      </c>
      <c r="E619" t="s">
        <v>81</v>
      </c>
      <c r="F619" t="str">
        <f>IF(R618=0,"",R618)</f>
        <v>青</v>
      </c>
      <c r="G619" t="s">
        <v>81</v>
      </c>
      <c r="H619" s="27" t="s">
        <v>93</v>
      </c>
      <c r="I619" t="s">
        <v>81</v>
      </c>
      <c r="J619" t="str">
        <f>IF(T618=0,"",T618)</f>
        <v>神話レア</v>
      </c>
      <c r="K619" t="s">
        <v>81</v>
      </c>
      <c r="L619" s="27" t="s">
        <v>94</v>
      </c>
      <c r="M619" t="s">
        <v>81</v>
      </c>
      <c r="N619">
        <f>IF(V618=0,"",V618)</f>
        <v>10</v>
      </c>
      <c r="O619" t="s">
        <v>81</v>
      </c>
      <c r="Q619" s="33" t="s">
        <v>11</v>
      </c>
      <c r="R619" s="34" t="str">
        <f>INDEX(AL:AL,W616+1)</f>
        <v>クリーチャー</v>
      </c>
      <c r="S619" s="39" t="s">
        <v>95</v>
      </c>
      <c r="T619" s="34" t="str">
        <f>INDEX(AN:AN,W616+1)</f>
        <v>神</v>
      </c>
      <c r="U619" s="34">
        <f>INDEX(AO:AO,W616+1)</f>
        <v>0</v>
      </c>
      <c r="V619" s="34">
        <f>INDEX(AP:AP,W616+1)</f>
        <v>0</v>
      </c>
      <c r="W619" s="40"/>
      <c r="X619" s="34" t="str">
        <f>INDEX(AZ:AZ,W616+1)</f>
        <v>飛行</v>
      </c>
      <c r="Y619" s="34" t="str">
        <f>INDEX(BA:BA,W616+1)</f>
        <v>ダメ</v>
      </c>
      <c r="Z619" s="34" t="str">
        <f>INDEX(BB:BB,W616+1)</f>
        <v/>
      </c>
      <c r="AA619" s="34">
        <f>INDEX(BC:BC,W616+1)</f>
        <v>0</v>
      </c>
      <c r="AC619" s="52"/>
      <c r="AD619" s="52"/>
      <c r="BF619" s="64" t="s">
        <v>0</v>
      </c>
    </row>
    <row r="620" spans="1:58">
      <c r="A620" t="str">
        <f t="shared" si="102"/>
        <v>|種別|クリーチャー|サブタイプ|神|||</v>
      </c>
      <c r="B620" t="s">
        <v>0</v>
      </c>
      <c r="C620" t="s">
        <v>81</v>
      </c>
      <c r="D620" s="27" t="s">
        <v>11</v>
      </c>
      <c r="E620" t="s">
        <v>81</v>
      </c>
      <c r="F620" t="str">
        <f>IF(R619=0,"",R619)</f>
        <v>クリーチャー</v>
      </c>
      <c r="G620" t="s">
        <v>81</v>
      </c>
      <c r="H620" s="27" t="s">
        <v>103</v>
      </c>
      <c r="I620" t="s">
        <v>81</v>
      </c>
      <c r="J620" t="str">
        <f>IF(T619=0,"",T619)</f>
        <v>神</v>
      </c>
      <c r="K620" t="s">
        <v>81</v>
      </c>
      <c r="L620" t="str">
        <f>IF(U619=0,"",U619)</f>
        <v/>
      </c>
      <c r="M620" t="s">
        <v>81</v>
      </c>
      <c r="N620" t="str">
        <f>IF(V619=0,"",V619)</f>
        <v/>
      </c>
      <c r="O620" t="s">
        <v>81</v>
      </c>
      <c r="Q620" s="33" t="s">
        <v>104</v>
      </c>
      <c r="R620" s="34" t="str">
        <f>INDEX(BD:BD,W616+1)</f>
        <v>飛行 ダメージ軽減&amp;br;ジェム2個を起動する：あなたはカードを2枚引く。&amp;br;あなたの手札のカードが少なくとも5枚でないかぎり、このクリーチャーは攻撃できずブロックできない。</v>
      </c>
      <c r="S620" s="35"/>
      <c r="T620" s="35"/>
      <c r="U620" s="35"/>
      <c r="V620" s="36"/>
      <c r="W620" s="40"/>
      <c r="X620" s="32"/>
      <c r="Y620" s="32"/>
      <c r="Z620" s="32"/>
      <c r="AA620" s="54"/>
      <c r="AC620" s="52"/>
      <c r="AD620" s="52"/>
      <c r="BF620" s="64" t="s">
        <v>0</v>
      </c>
    </row>
    <row r="621" spans="1:58">
      <c r="A621" t="str">
        <f t="shared" si="102"/>
        <v>|テキスト|&gt;|&gt;|&gt;|&gt;|飛行 ダメージ軽減&amp;br;ジェム2個を起動する：あなたはカードを2枚引く。&amp;br;あなたの手札のカードが少なくとも5枚でないかぎり、このクリーチャーは攻撃できずブロックできない。|</v>
      </c>
      <c r="B621" t="s">
        <v>0</v>
      </c>
      <c r="C621" t="s">
        <v>81</v>
      </c>
      <c r="D621" s="27" t="s">
        <v>104</v>
      </c>
      <c r="E621" t="s">
        <v>81</v>
      </c>
      <c r="F621" s="27" t="s">
        <v>113</v>
      </c>
      <c r="G621" t="s">
        <v>81</v>
      </c>
      <c r="H621" s="27" t="s">
        <v>113</v>
      </c>
      <c r="I621" t="s">
        <v>81</v>
      </c>
      <c r="J621" s="27" t="s">
        <v>113</v>
      </c>
      <c r="K621" t="s">
        <v>81</v>
      </c>
      <c r="L621" s="27" t="s">
        <v>113</v>
      </c>
      <c r="M621" t="s">
        <v>81</v>
      </c>
      <c r="N621" t="str">
        <f>IF(R620=0,"",R620)</f>
        <v>飛行 ダメージ軽減&amp;br;ジェム2個を起動する：あなたはカードを2枚引く。&amp;br;あなたの手札のカードが少なくとも5枚でないかぎり、このクリーチャーは攻撃できずブロックできない。</v>
      </c>
      <c r="O621" t="s">
        <v>81</v>
      </c>
      <c r="Q621" s="38" t="s">
        <v>27</v>
      </c>
      <c r="R621" s="34" t="str">
        <f>INDEX(BE:BE,W616+1)</f>
        <v>Activate 2:You draw 2 cards.&amp;br;This creature can't attack and can't block unless you have at least 5 cards in your hand.</v>
      </c>
      <c r="S621" s="35" t="s">
        <v>400</v>
      </c>
      <c r="T621" s="34" t="str">
        <f>IF(X621="","",X621&amp;IF(Y621="",""," "&amp;Y621)&amp;IF(Z621="",""," "&amp;Z621)&amp;IF(AA621="",""," "&amp;AA621))</f>
        <v>Flying Prevent Damage  </v>
      </c>
      <c r="U621" s="35"/>
      <c r="V621" s="36"/>
      <c r="W621" s="40" t="s">
        <v>114</v>
      </c>
      <c r="X621" s="33" t="str">
        <f t="shared" ref="X621:AA621" si="109">IF(ISERROR(IF(LEN(X620)&gt;1,X620,VLOOKUP(X619,$AC:$AD,2,FALSE))),"",IF(LEN(X620)&gt;1,X620,VLOOKUP(X619,$AC:$AD,2,FALSE)))</f>
        <v>Flying</v>
      </c>
      <c r="Y621" s="33" t="str">
        <f t="shared" si="109"/>
        <v>Prevent Damage</v>
      </c>
      <c r="Z621" s="33" t="str">
        <f t="shared" si="109"/>
        <v/>
      </c>
      <c r="AA621" s="33" t="str">
        <f t="shared" si="109"/>
        <v> </v>
      </c>
      <c r="AC621" s="52"/>
      <c r="AD621" s="52"/>
      <c r="BF621" s="64" t="s">
        <v>0</v>
      </c>
    </row>
    <row r="622" spans="1:58">
      <c r="A622" t="str">
        <f t="shared" si="102"/>
        <v>|英テキスト|&gt;|&gt;|&gt;|&gt;|Flying Prevent Damage  &amp;br;Activate 2:You draw 2 cards.&amp;br;This creature can't attack and can't block unless you have at least 5 cards in your hand.|</v>
      </c>
      <c r="B622" t="s">
        <v>0</v>
      </c>
      <c r="C622" t="s">
        <v>81</v>
      </c>
      <c r="D622" s="27" t="s">
        <v>125</v>
      </c>
      <c r="E622" t="s">
        <v>81</v>
      </c>
      <c r="F622" s="27" t="s">
        <v>113</v>
      </c>
      <c r="G622" t="s">
        <v>81</v>
      </c>
      <c r="H622" s="27" t="s">
        <v>113</v>
      </c>
      <c r="I622" t="s">
        <v>81</v>
      </c>
      <c r="J622" s="27" t="s">
        <v>113</v>
      </c>
      <c r="K622" t="s">
        <v>81</v>
      </c>
      <c r="L622" s="27" t="s">
        <v>113</v>
      </c>
      <c r="M622" t="s">
        <v>81</v>
      </c>
      <c r="N622" t="str">
        <f>IF(T621="","",T621&amp;"&amp;br;")&amp;IF(R621=0,"",R621)</f>
        <v>Flying Prevent Damage  &amp;br;Activate 2:You draw 2 cards.&amp;br;This creature can't attack and can't block unless you have at least 5 cards in your hand.</v>
      </c>
      <c r="O622" t="s">
        <v>81</v>
      </c>
      <c r="Q622" s="33" t="s">
        <v>18</v>
      </c>
      <c r="R622" s="34" t="str">
        <f>IF(INDEX(AX:AX,W616+1)="",0,INDEX(AX:AX,W616+1)&amp;"/"&amp;INDEX(AY:AY,W616+1))</f>
        <v>5/5</v>
      </c>
      <c r="S622" s="35"/>
      <c r="T622" s="35"/>
      <c r="U622" s="35"/>
      <c r="V622" s="36"/>
      <c r="W622" s="40"/>
      <c r="X622" s="33"/>
      <c r="Y622" s="52"/>
      <c r="Z622" s="52"/>
      <c r="AA622" s="53"/>
      <c r="AC622" s="52"/>
      <c r="AD622" s="52"/>
      <c r="BF622" s="64" t="s">
        <v>0</v>
      </c>
    </row>
    <row r="623" spans="1:58">
      <c r="A623" t="str">
        <f t="shared" si="102"/>
        <v>|PT|&gt;|5/5|シールド数|&gt;||</v>
      </c>
      <c r="B623" t="s">
        <v>0</v>
      </c>
      <c r="C623" t="s">
        <v>81</v>
      </c>
      <c r="D623" t="s">
        <v>18</v>
      </c>
      <c r="E623" t="s">
        <v>81</v>
      </c>
      <c r="F623" t="s">
        <v>113</v>
      </c>
      <c r="G623" t="s">
        <v>81</v>
      </c>
      <c r="H623" t="str">
        <f>IF(R622=0,"",R622)</f>
        <v>5/5</v>
      </c>
      <c r="I623" t="s">
        <v>81</v>
      </c>
      <c r="J623" t="s">
        <v>136</v>
      </c>
      <c r="K623" t="s">
        <v>81</v>
      </c>
      <c r="L623" t="s">
        <v>113</v>
      </c>
      <c r="M623" t="s">
        <v>81</v>
      </c>
      <c r="N623" t="str">
        <f>IF(R623=0,"",R623)</f>
        <v/>
      </c>
      <c r="O623" t="s">
        <v>81</v>
      </c>
      <c r="Q623" s="41" t="s">
        <v>19</v>
      </c>
      <c r="R623" s="34">
        <f>INDEX(AW:AW,W616+1)</f>
        <v>0</v>
      </c>
      <c r="S623" s="42"/>
      <c r="T623" s="42"/>
      <c r="U623" s="42"/>
      <c r="V623" s="43"/>
      <c r="W623" s="44"/>
      <c r="X623" s="45"/>
      <c r="Y623" s="55"/>
      <c r="Z623" s="55"/>
      <c r="AA623" s="56"/>
      <c r="BF623" s="64" t="s">
        <v>0</v>
      </c>
    </row>
    <row r="624" spans="1:58">
      <c r="A624" t="str">
        <f t="shared" si="102"/>
        <v>&amp;br;&amp;br;</v>
      </c>
      <c r="B624" t="s">
        <v>0</v>
      </c>
      <c r="C624" t="s">
        <v>145</v>
      </c>
      <c r="R624"/>
      <c r="S624"/>
      <c r="T624"/>
      <c r="U624"/>
      <c r="V624"/>
      <c r="BF624" s="64" t="s">
        <v>0</v>
      </c>
    </row>
    <row r="625" spans="1:58">
      <c r="A625" t="str">
        <f t="shared" si="102"/>
        <v>#back(text=戻る,left)</v>
      </c>
      <c r="B625" t="s">
        <v>0</v>
      </c>
      <c r="C625" t="s">
        <v>153</v>
      </c>
      <c r="R625"/>
      <c r="S625"/>
      <c r="T625"/>
      <c r="U625"/>
      <c r="V625"/>
      <c r="BF625" s="64" t="s">
        <v>0</v>
      </c>
    </row>
    <row r="626" spans="1:58">
      <c r="A626" t="str">
        <f t="shared" si="102"/>
        <v>&amp;br;</v>
      </c>
      <c r="B626" t="s">
        <v>0</v>
      </c>
      <c r="C626" t="s">
        <v>164</v>
      </c>
      <c r="R626"/>
      <c r="S626"/>
      <c r="T626"/>
      <c r="U626"/>
      <c r="V626"/>
      <c r="BF626" s="64" t="s">
        <v>0</v>
      </c>
    </row>
    <row r="627" spans="1:58">
      <c r="A627" t="str">
        <f t="shared" si="102"/>
        <v>#comment(above,nsize=[15],size=[30],num=[10])</v>
      </c>
      <c r="B627" t="s">
        <v>0</v>
      </c>
      <c r="C627" t="s">
        <v>173</v>
      </c>
      <c r="R627"/>
      <c r="S627"/>
      <c r="T627"/>
      <c r="U627"/>
      <c r="V627"/>
      <c r="BF627" s="64" t="s">
        <v>0</v>
      </c>
    </row>
    <row r="628" spans="1:58">
      <c r="A628" t="str">
        <f t="shared" si="102"/>
        <v>&amp;br;&amp;br;</v>
      </c>
      <c r="B628" t="s">
        <v>0</v>
      </c>
      <c r="C628" t="s">
        <v>145</v>
      </c>
      <c r="R628"/>
      <c r="S628"/>
      <c r="T628"/>
      <c r="U628"/>
      <c r="V628"/>
      <c r="AC628" s="52"/>
      <c r="AD628" s="52"/>
      <c r="BF628" s="64" t="s">
        <v>0</v>
      </c>
    </row>
    <row r="629" spans="1:58">
      <c r="A629" t="str">
        <f t="shared" si="102"/>
        <v/>
      </c>
      <c r="B629" t="s">
        <v>0</v>
      </c>
      <c r="Q629" s="29"/>
      <c r="R629" s="30"/>
      <c r="S629" s="30"/>
      <c r="T629" s="30"/>
      <c r="U629" s="30"/>
      <c r="V629" s="31"/>
      <c r="W629" s="32">
        <v>49</v>
      </c>
      <c r="X629" s="29"/>
      <c r="Y629" s="50"/>
      <c r="Z629" s="50"/>
      <c r="AA629" s="51"/>
      <c r="AC629" s="52"/>
      <c r="AD629" s="52"/>
      <c r="BF629" s="64" t="s">
        <v>0</v>
      </c>
    </row>
    <row r="630" spans="1:58">
      <c r="A630" t="str">
        <f t="shared" si="102"/>
        <v>*多面相の侍臣/Vizier of Many Faces</v>
      </c>
      <c r="B630" t="s">
        <v>0</v>
      </c>
      <c r="C630" t="str">
        <f>"*"&amp;R630&amp;"/"&amp;T630</f>
        <v>*多面相の侍臣/Vizier of Many Faces</v>
      </c>
      <c r="Q630" s="33" t="s">
        <v>9</v>
      </c>
      <c r="R630" s="34" t="str">
        <f>INDEX(AJ:AJ,W629+1)</f>
        <v>多面相の侍臣</v>
      </c>
      <c r="S630" s="35" t="s">
        <v>10</v>
      </c>
      <c r="T630" s="34" t="str">
        <f>INDEX(AK:AK,W629+1)</f>
        <v>Vizier of Many Faces</v>
      </c>
      <c r="U630" s="35"/>
      <c r="V630" s="36"/>
      <c r="W630" s="37"/>
      <c r="X630" s="33"/>
      <c r="Y630" s="52"/>
      <c r="Z630" s="52"/>
      <c r="AA630" s="53"/>
      <c r="AC630" s="52"/>
      <c r="AD630" s="52"/>
      <c r="BF630" s="64" t="s">
        <v>0</v>
      </c>
    </row>
    <row r="631" spans="1:58">
      <c r="A631" t="str">
        <f t="shared" si="102"/>
        <v>|LEFT:80|LEFT:100|LEFT:100|LEFT:100|LEFT:100|LEFT:100|c</v>
      </c>
      <c r="B631" t="s">
        <v>0</v>
      </c>
      <c r="C631" t="s">
        <v>81</v>
      </c>
      <c r="D631" s="26" t="str">
        <f>$Q$1</f>
        <v>LEFT:80</v>
      </c>
      <c r="E631" s="26" t="s">
        <v>81</v>
      </c>
      <c r="F631" s="26" t="str">
        <f t="shared" ref="F631:J631" si="110">$R$1</f>
        <v>LEFT:100</v>
      </c>
      <c r="G631" s="26" t="s">
        <v>81</v>
      </c>
      <c r="H631" s="26" t="str">
        <f t="shared" si="110"/>
        <v>LEFT:100</v>
      </c>
      <c r="I631" s="26" t="s">
        <v>81</v>
      </c>
      <c r="J631" s="26" t="str">
        <f t="shared" si="110"/>
        <v>LEFT:100</v>
      </c>
      <c r="K631" s="26" t="s">
        <v>81</v>
      </c>
      <c r="L631" s="26" t="str">
        <f>$R$1</f>
        <v>LEFT:100</v>
      </c>
      <c r="M631" s="26" t="s">
        <v>81</v>
      </c>
      <c r="N631" s="26" t="str">
        <f>$R$1</f>
        <v>LEFT:100</v>
      </c>
      <c r="O631" t="s">
        <v>81</v>
      </c>
      <c r="P631" t="s">
        <v>82</v>
      </c>
      <c r="Q631" s="38" t="s">
        <v>6</v>
      </c>
      <c r="R631" s="34" t="str">
        <f>INDEX(AF:AF,W629+1)</f>
        <v>青</v>
      </c>
      <c r="S631" s="39" t="s">
        <v>7</v>
      </c>
      <c r="T631" s="34" t="str">
        <f>INDEX(AG:AG,W629+1)</f>
        <v>神話レア</v>
      </c>
      <c r="U631" s="39" t="s">
        <v>8</v>
      </c>
      <c r="V631" s="34">
        <f>INDEX(AI:AI,W629+1)</f>
        <v>7</v>
      </c>
      <c r="W631" s="40"/>
      <c r="X631" s="34" t="str">
        <f>INDEX(AQ:AQ,W629+1)</f>
        <v>このクリーチャーが戦場に出たとき、それは+X/+Yの修整を受ける。Xはあなたがコントロールする他の最初のクリーチャーのパワーに等しく、Yはあなたがコントロールする他の最初のクリーチャーのタフネスに等しい。</v>
      </c>
      <c r="Y631" s="52"/>
      <c r="Z631" s="52"/>
      <c r="AA631" s="53"/>
      <c r="AC631" s="35"/>
      <c r="AD631" s="35"/>
      <c r="BF631" s="64" t="s">
        <v>0</v>
      </c>
    </row>
    <row r="632" spans="1:58">
      <c r="A632" t="str">
        <f t="shared" si="102"/>
        <v>|色|青|レアリティ|神話レア|マナコスト|7|</v>
      </c>
      <c r="B632" t="s">
        <v>0</v>
      </c>
      <c r="C632" t="s">
        <v>81</v>
      </c>
      <c r="D632" s="27" t="s">
        <v>6</v>
      </c>
      <c r="E632" t="s">
        <v>81</v>
      </c>
      <c r="F632" t="str">
        <f>IF(R631=0,"",R631)</f>
        <v>青</v>
      </c>
      <c r="G632" t="s">
        <v>81</v>
      </c>
      <c r="H632" s="27" t="s">
        <v>93</v>
      </c>
      <c r="I632" t="s">
        <v>81</v>
      </c>
      <c r="J632" t="str">
        <f>IF(T631=0,"",T631)</f>
        <v>神話レア</v>
      </c>
      <c r="K632" t="s">
        <v>81</v>
      </c>
      <c r="L632" s="27" t="s">
        <v>94</v>
      </c>
      <c r="M632" t="s">
        <v>81</v>
      </c>
      <c r="N632">
        <f>IF(V631=0,"",V631)</f>
        <v>7</v>
      </c>
      <c r="O632" t="s">
        <v>81</v>
      </c>
      <c r="Q632" s="33" t="s">
        <v>11</v>
      </c>
      <c r="R632" s="34" t="str">
        <f>INDEX(AL:AL,W629+1)</f>
        <v>クリーチャー</v>
      </c>
      <c r="S632" s="39" t="s">
        <v>95</v>
      </c>
      <c r="T632" s="34" t="str">
        <f>INDEX(AN:AN,W629+1)</f>
        <v>多相の戦士</v>
      </c>
      <c r="U632" s="34" t="str">
        <f>INDEX(AO:AO,W629+1)</f>
        <v>クレリック</v>
      </c>
      <c r="V632" s="34">
        <f>INDEX(AP:AP,W629+1)</f>
        <v>0</v>
      </c>
      <c r="W632" s="40"/>
      <c r="X632" s="34" t="str">
        <f>INDEX(AZ:AZ,W629+1)</f>
        <v>この</v>
      </c>
      <c r="Y632" s="34" t="str">
        <f>INDEX(BA:BA,W629+1)</f>
        <v/>
      </c>
      <c r="Z632" s="34" t="str">
        <f>INDEX(BB:BB,W629+1)</f>
        <v/>
      </c>
      <c r="AA632" s="34">
        <f>INDEX(BC:BC,W629+1)</f>
        <v>0</v>
      </c>
      <c r="AC632" s="52"/>
      <c r="AD632" s="52"/>
      <c r="BF632" s="64" t="s">
        <v>0</v>
      </c>
    </row>
    <row r="633" spans="1:58">
      <c r="A633" t="str">
        <f t="shared" si="102"/>
        <v>|種別|クリーチャー|サブタイプ|多相の戦士|クレリック||</v>
      </c>
      <c r="B633" t="s">
        <v>0</v>
      </c>
      <c r="C633" t="s">
        <v>81</v>
      </c>
      <c r="D633" s="27" t="s">
        <v>11</v>
      </c>
      <c r="E633" t="s">
        <v>81</v>
      </c>
      <c r="F633" t="str">
        <f>IF(R632=0,"",R632)</f>
        <v>クリーチャー</v>
      </c>
      <c r="G633" t="s">
        <v>81</v>
      </c>
      <c r="H633" s="27" t="s">
        <v>103</v>
      </c>
      <c r="I633" t="s">
        <v>81</v>
      </c>
      <c r="J633" t="str">
        <f>IF(T632=0,"",T632)</f>
        <v>多相の戦士</v>
      </c>
      <c r="K633" t="s">
        <v>81</v>
      </c>
      <c r="L633" t="str">
        <f>IF(U632=0,"",U632)</f>
        <v>クレリック</v>
      </c>
      <c r="M633" t="s">
        <v>81</v>
      </c>
      <c r="N633" t="str">
        <f>IF(V632=0,"",V632)</f>
        <v/>
      </c>
      <c r="O633" t="s">
        <v>81</v>
      </c>
      <c r="Q633" s="33" t="s">
        <v>104</v>
      </c>
      <c r="R633" s="34" t="str">
        <f>INDEX(BD:BD,W629+1)</f>
        <v>このクリーチャーが戦場に出たとき、それは+X/+Yの修整を受ける。Xはあなたがコントロールする他の最初のクリーチャーのパワーに等しく、Yはあなたがコントロールする他の最初のクリーチャーのタフネスに等しい。&amp;br;不朽1</v>
      </c>
      <c r="S633" s="35"/>
      <c r="T633" s="35"/>
      <c r="U633" s="35"/>
      <c r="V633" s="36"/>
      <c r="W633" s="40"/>
      <c r="X633" s="32"/>
      <c r="Y633" s="32"/>
      <c r="Z633" s="32"/>
      <c r="AA633" s="54"/>
      <c r="AC633" s="52"/>
      <c r="AD633" s="52"/>
      <c r="BF633" s="64" t="s">
        <v>0</v>
      </c>
    </row>
    <row r="634" spans="1:58">
      <c r="A634" t="str">
        <f t="shared" si="102"/>
        <v>|テキスト|&gt;|&gt;|&gt;|&gt;|このクリーチャーが戦場に出たとき、それは+X/+Yの修整を受ける。Xはあなたがコントロールする他の最初のクリーチャーのパワーに等しく、Yはあなたがコントロールする他の最初のクリーチャーのタフネスに等しい。&amp;br;不朽1|</v>
      </c>
      <c r="B634" t="s">
        <v>0</v>
      </c>
      <c r="C634" t="s">
        <v>81</v>
      </c>
      <c r="D634" s="27" t="s">
        <v>104</v>
      </c>
      <c r="E634" t="s">
        <v>81</v>
      </c>
      <c r="F634" s="27" t="s">
        <v>113</v>
      </c>
      <c r="G634" t="s">
        <v>81</v>
      </c>
      <c r="H634" s="27" t="s">
        <v>113</v>
      </c>
      <c r="I634" t="s">
        <v>81</v>
      </c>
      <c r="J634" s="27" t="s">
        <v>113</v>
      </c>
      <c r="K634" t="s">
        <v>81</v>
      </c>
      <c r="L634" s="27" t="s">
        <v>113</v>
      </c>
      <c r="M634" t="s">
        <v>81</v>
      </c>
      <c r="N634" t="str">
        <f>IF(R633=0,"",R633)</f>
        <v>このクリーチャーが戦場に出たとき、それは+X/+Yの修整を受ける。Xはあなたがコントロールする他の最初のクリーチャーのパワーに等しく、Yはあなたがコントロールする他の最初のクリーチャーのタフネスに等しい。&amp;br;不朽1</v>
      </c>
      <c r="O634" t="s">
        <v>81</v>
      </c>
      <c r="Q634" s="38" t="s">
        <v>27</v>
      </c>
      <c r="R634" s="34" t="str">
        <f>INDEX(BE:BE,W629+1)</f>
        <v>When this creature enters the battlefield, it gains +X/+Y, where X is the first other creature you control's power and Y is the first other creature you control's toughness.&amp;br;Embalm 1.&amp;br;#Not Yet Available in Boosters.</v>
      </c>
      <c r="S634" s="35" t="s">
        <v>400</v>
      </c>
      <c r="T634" s="34" t="str">
        <f>IF(X634="","",X634&amp;IF(Y634="",""," "&amp;Y634)&amp;IF(Z634="",""," "&amp;Z634)&amp;IF(AA634="",""," "&amp;AA634))</f>
        <v/>
      </c>
      <c r="U634" s="35"/>
      <c r="V634" s="36"/>
      <c r="W634" s="40" t="s">
        <v>114</v>
      </c>
      <c r="X634" s="33" t="str">
        <f t="shared" ref="X634:AA634" si="111">IF(ISERROR(IF(LEN(X633)&gt;1,X633,VLOOKUP(X632,$AC:$AD,2,FALSE))),"",IF(LEN(X633)&gt;1,X633,VLOOKUP(X632,$AC:$AD,2,FALSE)))</f>
        <v/>
      </c>
      <c r="Y634" s="33" t="str">
        <f t="shared" si="111"/>
        <v/>
      </c>
      <c r="Z634" s="33" t="str">
        <f t="shared" si="111"/>
        <v/>
      </c>
      <c r="AA634" s="33" t="str">
        <f t="shared" si="111"/>
        <v> </v>
      </c>
      <c r="AC634" s="52"/>
      <c r="AD634" s="52"/>
      <c r="BF634" s="64" t="s">
        <v>0</v>
      </c>
    </row>
    <row r="635" spans="1:58">
      <c r="A635" t="str">
        <f t="shared" si="102"/>
        <v>|英テキスト|&gt;|&gt;|&gt;|&gt;|When this creature enters the battlefield, it gains +X/+Y, where X is the first other creature you control's power and Y is the first other creature you control's toughness.&amp;br;Embalm 1.&amp;br;#Not Yet Available in Boosters.|</v>
      </c>
      <c r="B635" t="s">
        <v>0</v>
      </c>
      <c r="C635" t="s">
        <v>81</v>
      </c>
      <c r="D635" s="27" t="s">
        <v>125</v>
      </c>
      <c r="E635" t="s">
        <v>81</v>
      </c>
      <c r="F635" s="27" t="s">
        <v>113</v>
      </c>
      <c r="G635" t="s">
        <v>81</v>
      </c>
      <c r="H635" s="27" t="s">
        <v>113</v>
      </c>
      <c r="I635" t="s">
        <v>81</v>
      </c>
      <c r="J635" s="27" t="s">
        <v>113</v>
      </c>
      <c r="K635" t="s">
        <v>81</v>
      </c>
      <c r="L635" s="27" t="s">
        <v>113</v>
      </c>
      <c r="M635" t="s">
        <v>81</v>
      </c>
      <c r="N635" t="str">
        <f>IF(T634="","",T634&amp;"&amp;br;")&amp;IF(R634=0,"",R634)</f>
        <v>When this creature enters the battlefield, it gains +X/+Y, where X is the first other creature you control's power and Y is the first other creature you control's toughness.&amp;br;Embalm 1.&amp;br;#Not Yet Available in Boosters.</v>
      </c>
      <c r="O635" t="s">
        <v>81</v>
      </c>
      <c r="Q635" s="33" t="s">
        <v>18</v>
      </c>
      <c r="R635" s="34" t="str">
        <f>IF(INDEX(AX:AX,W629+1)="",0,INDEX(AX:AX,W629+1)&amp;"/"&amp;INDEX(AY:AY,W629+1))</f>
        <v>1/1</v>
      </c>
      <c r="S635" s="35"/>
      <c r="T635" s="35"/>
      <c r="U635" s="35"/>
      <c r="V635" s="36"/>
      <c r="W635" s="40"/>
      <c r="X635" s="33"/>
      <c r="Y635" s="52"/>
      <c r="Z635" s="52"/>
      <c r="AA635" s="53"/>
      <c r="AC635" s="52"/>
      <c r="AD635" s="52"/>
      <c r="BF635" s="64" t="s">
        <v>0</v>
      </c>
    </row>
    <row r="636" spans="1:58">
      <c r="A636" t="str">
        <f t="shared" si="102"/>
        <v>|PT|&gt;|1/1|シールド数|&gt;||</v>
      </c>
      <c r="B636" t="s">
        <v>0</v>
      </c>
      <c r="C636" t="s">
        <v>81</v>
      </c>
      <c r="D636" t="s">
        <v>18</v>
      </c>
      <c r="E636" t="s">
        <v>81</v>
      </c>
      <c r="F636" t="s">
        <v>113</v>
      </c>
      <c r="G636" t="s">
        <v>81</v>
      </c>
      <c r="H636" t="str">
        <f>IF(R635=0,"",R635)</f>
        <v>1/1</v>
      </c>
      <c r="I636" t="s">
        <v>81</v>
      </c>
      <c r="J636" t="s">
        <v>136</v>
      </c>
      <c r="K636" t="s">
        <v>81</v>
      </c>
      <c r="L636" t="s">
        <v>113</v>
      </c>
      <c r="M636" t="s">
        <v>81</v>
      </c>
      <c r="N636" t="str">
        <f>IF(R636=0,"",R636)</f>
        <v/>
      </c>
      <c r="O636" t="s">
        <v>81</v>
      </c>
      <c r="Q636" s="41" t="s">
        <v>19</v>
      </c>
      <c r="R636" s="34">
        <f>INDEX(AW:AW,W629+1)</f>
        <v>0</v>
      </c>
      <c r="S636" s="42"/>
      <c r="T636" s="42"/>
      <c r="U636" s="42"/>
      <c r="V636" s="43"/>
      <c r="W636" s="44"/>
      <c r="X636" s="45"/>
      <c r="Y636" s="55"/>
      <c r="Z636" s="55"/>
      <c r="AA636" s="56"/>
      <c r="BF636" s="64" t="s">
        <v>0</v>
      </c>
    </row>
    <row r="637" spans="1:58">
      <c r="A637" t="str">
        <f t="shared" si="102"/>
        <v>&amp;br;&amp;br;</v>
      </c>
      <c r="B637" t="s">
        <v>0</v>
      </c>
      <c r="C637" t="s">
        <v>145</v>
      </c>
      <c r="R637"/>
      <c r="S637"/>
      <c r="T637"/>
      <c r="U637"/>
      <c r="V637"/>
      <c r="BF637" s="64" t="s">
        <v>0</v>
      </c>
    </row>
    <row r="638" spans="1:58">
      <c r="A638" t="str">
        <f t="shared" si="102"/>
        <v>#back(text=戻る,left)</v>
      </c>
      <c r="B638" t="s">
        <v>0</v>
      </c>
      <c r="C638" t="s">
        <v>153</v>
      </c>
      <c r="R638"/>
      <c r="S638"/>
      <c r="T638"/>
      <c r="U638"/>
      <c r="V638"/>
      <c r="BF638" s="64" t="s">
        <v>0</v>
      </c>
    </row>
    <row r="639" spans="1:58">
      <c r="A639" t="str">
        <f t="shared" si="102"/>
        <v>&amp;br;</v>
      </c>
      <c r="B639" t="s">
        <v>0</v>
      </c>
      <c r="C639" t="s">
        <v>164</v>
      </c>
      <c r="R639"/>
      <c r="S639"/>
      <c r="T639"/>
      <c r="U639"/>
      <c r="V639"/>
      <c r="BF639" s="64" t="s">
        <v>0</v>
      </c>
    </row>
    <row r="640" spans="1:58">
      <c r="A640" t="str">
        <f t="shared" si="102"/>
        <v>#comment(above,nsize=[15],size=[30],num=[10])</v>
      </c>
      <c r="B640" t="s">
        <v>0</v>
      </c>
      <c r="C640" t="s">
        <v>173</v>
      </c>
      <c r="R640"/>
      <c r="S640"/>
      <c r="T640"/>
      <c r="U640"/>
      <c r="V640"/>
      <c r="BF640" s="64" t="s">
        <v>0</v>
      </c>
    </row>
    <row r="641" spans="1:58">
      <c r="A641" t="str">
        <f t="shared" si="102"/>
        <v>&amp;br;&amp;br;</v>
      </c>
      <c r="B641" t="s">
        <v>0</v>
      </c>
      <c r="C641" t="s">
        <v>145</v>
      </c>
      <c r="R641"/>
      <c r="S641"/>
      <c r="T641"/>
      <c r="U641"/>
      <c r="V641"/>
      <c r="AC641" s="52"/>
      <c r="AD641" s="52"/>
      <c r="BF641" s="64" t="s">
        <v>0</v>
      </c>
    </row>
    <row r="642" spans="1:58">
      <c r="A642" t="str">
        <f t="shared" si="102"/>
        <v/>
      </c>
      <c r="B642" t="s">
        <v>0</v>
      </c>
      <c r="Q642" s="29"/>
      <c r="R642" s="30"/>
      <c r="S642" s="30"/>
      <c r="T642" s="30"/>
      <c r="U642" s="30"/>
      <c r="V642" s="31"/>
      <c r="W642" s="32">
        <v>50</v>
      </c>
      <c r="X642" s="29"/>
      <c r="Y642" s="50"/>
      <c r="Z642" s="50"/>
      <c r="AA642" s="51"/>
      <c r="AC642" s="52"/>
      <c r="AD642" s="52"/>
      <c r="BF642" s="64" t="s">
        <v>0</v>
      </c>
    </row>
    <row r="643" spans="1:58">
      <c r="A643" t="str">
        <f t="shared" si="102"/>
        <v>*0/0</v>
      </c>
      <c r="B643" t="s">
        <v>0</v>
      </c>
      <c r="C643" t="str">
        <f>"*"&amp;R643&amp;"/"&amp;T643</f>
        <v>*0/0</v>
      </c>
      <c r="Q643" s="33" t="s">
        <v>9</v>
      </c>
      <c r="R643" s="34">
        <f>INDEX(AJ:AJ,W642+1)</f>
        <v>0</v>
      </c>
      <c r="S643" s="35" t="s">
        <v>10</v>
      </c>
      <c r="T643" s="34">
        <f>INDEX(AK:AK,W642+1)</f>
        <v>0</v>
      </c>
      <c r="U643" s="35"/>
      <c r="V643" s="36"/>
      <c r="W643" s="37"/>
      <c r="X643" s="33"/>
      <c r="Y643" s="52"/>
      <c r="Z643" s="52"/>
      <c r="AA643" s="53"/>
      <c r="AC643" s="52"/>
      <c r="AD643" s="52"/>
      <c r="BF643" s="64" t="s">
        <v>0</v>
      </c>
    </row>
    <row r="644" spans="1:58">
      <c r="A644" t="str">
        <f t="shared" si="102"/>
        <v>|LEFT:80|LEFT:100|LEFT:100|LEFT:100|LEFT:100|LEFT:100|c</v>
      </c>
      <c r="B644" t="s">
        <v>0</v>
      </c>
      <c r="C644" t="s">
        <v>81</v>
      </c>
      <c r="D644" s="26" t="str">
        <f>$Q$1</f>
        <v>LEFT:80</v>
      </c>
      <c r="E644" s="26" t="s">
        <v>81</v>
      </c>
      <c r="F644" s="26" t="str">
        <f t="shared" ref="F644:J644" si="112">$R$1</f>
        <v>LEFT:100</v>
      </c>
      <c r="G644" s="26" t="s">
        <v>81</v>
      </c>
      <c r="H644" s="26" t="str">
        <f t="shared" si="112"/>
        <v>LEFT:100</v>
      </c>
      <c r="I644" s="26" t="s">
        <v>81</v>
      </c>
      <c r="J644" s="26" t="str">
        <f t="shared" si="112"/>
        <v>LEFT:100</v>
      </c>
      <c r="K644" s="26" t="s">
        <v>81</v>
      </c>
      <c r="L644" s="26" t="str">
        <f>$R$1</f>
        <v>LEFT:100</v>
      </c>
      <c r="M644" s="26" t="s">
        <v>81</v>
      </c>
      <c r="N644" s="26" t="str">
        <f>$R$1</f>
        <v>LEFT:100</v>
      </c>
      <c r="O644" t="s">
        <v>81</v>
      </c>
      <c r="P644" t="s">
        <v>82</v>
      </c>
      <c r="Q644" s="38" t="s">
        <v>6</v>
      </c>
      <c r="R644" s="34" t="str">
        <f>INDEX(AF:AF,W642+1)</f>
        <v>青</v>
      </c>
      <c r="S644" s="39" t="s">
        <v>7</v>
      </c>
      <c r="T644" s="34">
        <f>INDEX(AG:AG,W642+1)</f>
        <v>0</v>
      </c>
      <c r="U644" s="39" t="s">
        <v>8</v>
      </c>
      <c r="V644" s="34">
        <f>INDEX(AI:AI,W642+1)</f>
        <v>0</v>
      </c>
      <c r="W644" s="40"/>
      <c r="X644" s="34">
        <f>INDEX(AQ:AQ,W642+1)</f>
        <v>0</v>
      </c>
      <c r="Y644" s="52"/>
      <c r="Z644" s="52"/>
      <c r="AA644" s="53"/>
      <c r="AC644" s="35"/>
      <c r="AD644" s="35"/>
      <c r="BF644" s="64" t="s">
        <v>0</v>
      </c>
    </row>
    <row r="645" spans="1:58">
      <c r="A645" t="str">
        <f t="shared" si="102"/>
        <v>|色|青|レアリティ||マナコスト||</v>
      </c>
      <c r="B645" t="s">
        <v>0</v>
      </c>
      <c r="C645" t="s">
        <v>81</v>
      </c>
      <c r="D645" s="27" t="s">
        <v>6</v>
      </c>
      <c r="E645" t="s">
        <v>81</v>
      </c>
      <c r="F645" t="str">
        <f>IF(R644=0,"",R644)</f>
        <v>青</v>
      </c>
      <c r="G645" t="s">
        <v>81</v>
      </c>
      <c r="H645" s="27" t="s">
        <v>93</v>
      </c>
      <c r="I645" t="s">
        <v>81</v>
      </c>
      <c r="J645" t="str">
        <f>IF(T644=0,"",T644)</f>
        <v/>
      </c>
      <c r="K645" t="s">
        <v>81</v>
      </c>
      <c r="L645" s="27" t="s">
        <v>94</v>
      </c>
      <c r="M645" t="s">
        <v>81</v>
      </c>
      <c r="N645" t="str">
        <f>IF(V644=0,"",V644)</f>
        <v/>
      </c>
      <c r="O645" t="s">
        <v>81</v>
      </c>
      <c r="Q645" s="33" t="s">
        <v>11</v>
      </c>
      <c r="R645" s="34">
        <f>INDEX(AL:AL,W642+1)</f>
        <v>0</v>
      </c>
      <c r="S645" s="39" t="s">
        <v>95</v>
      </c>
      <c r="T645" s="34">
        <f>INDEX(AN:AN,W642+1)</f>
        <v>0</v>
      </c>
      <c r="U645" s="34">
        <f>INDEX(AO:AO,W642+1)</f>
        <v>0</v>
      </c>
      <c r="V645" s="34">
        <f>INDEX(AP:AP,W642+1)</f>
        <v>0</v>
      </c>
      <c r="W645" s="40"/>
      <c r="X645" s="34" t="str">
        <f>INDEX(AZ:AZ,W642+1)</f>
        <v/>
      </c>
      <c r="Y645" s="34" t="str">
        <f>INDEX(BA:BA,W642+1)</f>
        <v/>
      </c>
      <c r="Z645" s="34" t="str">
        <f>INDEX(BB:BB,W642+1)</f>
        <v/>
      </c>
      <c r="AA645" s="34">
        <f>INDEX(BC:BC,W642+1)</f>
        <v>0</v>
      </c>
      <c r="AC645" s="52"/>
      <c r="AD645" s="52"/>
      <c r="BF645" s="64" t="s">
        <v>0</v>
      </c>
    </row>
    <row r="646" spans="1:58">
      <c r="A646" t="str">
        <f t="shared" ref="A646:A654" si="113">CONCATENATE(C646,D646,E646,F646,G646,H646,I646,J646,K646,L646,M646,N646,O646,P646)</f>
        <v>|種別||サブタイプ||||</v>
      </c>
      <c r="B646" t="s">
        <v>0</v>
      </c>
      <c r="C646" t="s">
        <v>81</v>
      </c>
      <c r="D646" s="27" t="s">
        <v>11</v>
      </c>
      <c r="E646" t="s">
        <v>81</v>
      </c>
      <c r="F646" t="str">
        <f>IF(R645=0,"",R645)</f>
        <v/>
      </c>
      <c r="G646" t="s">
        <v>81</v>
      </c>
      <c r="H646" s="27" t="s">
        <v>103</v>
      </c>
      <c r="I646" t="s">
        <v>81</v>
      </c>
      <c r="J646" t="str">
        <f>IF(T645=0,"",T645)</f>
        <v/>
      </c>
      <c r="K646" t="s">
        <v>81</v>
      </c>
      <c r="L646" t="str">
        <f>IF(U645=0,"",U645)</f>
        <v/>
      </c>
      <c r="M646" t="s">
        <v>81</v>
      </c>
      <c r="N646" t="str">
        <f>IF(V645=0,"",V645)</f>
        <v/>
      </c>
      <c r="O646" t="s">
        <v>81</v>
      </c>
      <c r="Q646" s="33" t="s">
        <v>104</v>
      </c>
      <c r="R646" s="34" t="str">
        <f>INDEX(BD:BD,W642+1)</f>
        <v/>
      </c>
      <c r="S646" s="35"/>
      <c r="T646" s="35"/>
      <c r="U646" s="35"/>
      <c r="V646" s="36"/>
      <c r="W646" s="40"/>
      <c r="X646" s="32"/>
      <c r="Y646" s="32"/>
      <c r="Z646" s="32"/>
      <c r="AA646" s="54"/>
      <c r="AC646" s="52"/>
      <c r="AD646" s="52"/>
      <c r="BF646" s="64" t="s">
        <v>0</v>
      </c>
    </row>
    <row r="647" spans="1:58">
      <c r="A647" t="str">
        <f t="shared" si="113"/>
        <v>|テキスト|&gt;|&gt;|&gt;|&gt;||</v>
      </c>
      <c r="B647" t="s">
        <v>0</v>
      </c>
      <c r="C647" t="s">
        <v>81</v>
      </c>
      <c r="D647" s="27" t="s">
        <v>104</v>
      </c>
      <c r="E647" t="s">
        <v>81</v>
      </c>
      <c r="F647" s="27" t="s">
        <v>113</v>
      </c>
      <c r="G647" t="s">
        <v>81</v>
      </c>
      <c r="H647" s="27" t="s">
        <v>113</v>
      </c>
      <c r="I647" t="s">
        <v>81</v>
      </c>
      <c r="J647" s="27" t="s">
        <v>113</v>
      </c>
      <c r="K647" t="s">
        <v>81</v>
      </c>
      <c r="L647" s="27" t="s">
        <v>113</v>
      </c>
      <c r="M647" t="s">
        <v>81</v>
      </c>
      <c r="N647" t="str">
        <f>IF(R646=0,"",R646)</f>
        <v/>
      </c>
      <c r="O647" t="s">
        <v>81</v>
      </c>
      <c r="Q647" s="38" t="s">
        <v>27</v>
      </c>
      <c r="R647" s="34" t="str">
        <f>INDEX(BE:BE,W642+1)</f>
        <v/>
      </c>
      <c r="S647" s="35" t="s">
        <v>400</v>
      </c>
      <c r="T647" s="34" t="str">
        <f>IF(X647="","",X647&amp;IF(Y647="",""," "&amp;Y647)&amp;IF(Z647="",""," "&amp;Z647)&amp;IF(AA647="",""," "&amp;AA647))</f>
        <v/>
      </c>
      <c r="U647" s="35"/>
      <c r="V647" s="36"/>
      <c r="W647" s="40" t="s">
        <v>114</v>
      </c>
      <c r="X647" s="33" t="str">
        <f t="shared" ref="X647:AA647" si="114">IF(ISERROR(IF(LEN(X646)&gt;1,X646,VLOOKUP(X645,$AC:$AD,2,FALSE))),"",IF(LEN(X646)&gt;1,X646,VLOOKUP(X645,$AC:$AD,2,FALSE)))</f>
        <v/>
      </c>
      <c r="Y647" s="33" t="str">
        <f t="shared" si="114"/>
        <v/>
      </c>
      <c r="Z647" s="33" t="str">
        <f t="shared" si="114"/>
        <v/>
      </c>
      <c r="AA647" s="33" t="str">
        <f t="shared" si="114"/>
        <v> </v>
      </c>
      <c r="AC647" s="52"/>
      <c r="AD647" s="52"/>
      <c r="BF647" s="64" t="s">
        <v>0</v>
      </c>
    </row>
    <row r="648" spans="1:58">
      <c r="A648" t="str">
        <f t="shared" si="113"/>
        <v>|英テキスト|&gt;|&gt;|&gt;|&gt;||</v>
      </c>
      <c r="B648" t="s">
        <v>0</v>
      </c>
      <c r="C648" t="s">
        <v>81</v>
      </c>
      <c r="D648" s="27" t="s">
        <v>125</v>
      </c>
      <c r="E648" t="s">
        <v>81</v>
      </c>
      <c r="F648" s="27" t="s">
        <v>113</v>
      </c>
      <c r="G648" t="s">
        <v>81</v>
      </c>
      <c r="H648" s="27" t="s">
        <v>113</v>
      </c>
      <c r="I648" t="s">
        <v>81</v>
      </c>
      <c r="J648" s="27" t="s">
        <v>113</v>
      </c>
      <c r="K648" t="s">
        <v>81</v>
      </c>
      <c r="L648" s="27" t="s">
        <v>113</v>
      </c>
      <c r="M648" t="s">
        <v>81</v>
      </c>
      <c r="N648" t="str">
        <f>IF(T647="","",T647&amp;"&amp;br;")&amp;IF(R647=0,"",R647)</f>
        <v/>
      </c>
      <c r="O648" t="s">
        <v>81</v>
      </c>
      <c r="Q648" s="33" t="s">
        <v>18</v>
      </c>
      <c r="R648" s="34">
        <f>IF(INDEX(AX:AX,W642+1)="",0,INDEX(AX:AX,W642+1)&amp;"/"&amp;INDEX(AY:AY,W642+1))</f>
        <v>0</v>
      </c>
      <c r="S648" s="35"/>
      <c r="T648" s="35"/>
      <c r="U648" s="35"/>
      <c r="V648" s="36"/>
      <c r="W648" s="40"/>
      <c r="X648" s="33"/>
      <c r="Y648" s="52"/>
      <c r="Z648" s="52"/>
      <c r="AA648" s="53"/>
      <c r="AC648" s="52"/>
      <c r="AD648" s="52"/>
      <c r="BF648" s="64" t="s">
        <v>0</v>
      </c>
    </row>
    <row r="649" spans="1:58">
      <c r="A649" t="str">
        <f t="shared" si="113"/>
        <v>|PT|&gt;||シールド数|&gt;||</v>
      </c>
      <c r="B649" t="s">
        <v>0</v>
      </c>
      <c r="C649" t="s">
        <v>81</v>
      </c>
      <c r="D649" t="s">
        <v>18</v>
      </c>
      <c r="E649" t="s">
        <v>81</v>
      </c>
      <c r="F649" t="s">
        <v>113</v>
      </c>
      <c r="G649" t="s">
        <v>81</v>
      </c>
      <c r="H649" t="str">
        <f>IF(R648=0,"",R648)</f>
        <v/>
      </c>
      <c r="I649" t="s">
        <v>81</v>
      </c>
      <c r="J649" t="s">
        <v>136</v>
      </c>
      <c r="K649" t="s">
        <v>81</v>
      </c>
      <c r="L649" t="s">
        <v>113</v>
      </c>
      <c r="M649" t="s">
        <v>81</v>
      </c>
      <c r="N649" t="str">
        <f>IF(R649=0,"",R649)</f>
        <v/>
      </c>
      <c r="O649" t="s">
        <v>81</v>
      </c>
      <c r="Q649" s="41" t="s">
        <v>19</v>
      </c>
      <c r="R649" s="34">
        <f>INDEX(AW:AW,W642+1)</f>
        <v>0</v>
      </c>
      <c r="S649" s="42"/>
      <c r="T649" s="42"/>
      <c r="U649" s="42"/>
      <c r="V649" s="43"/>
      <c r="W649" s="44"/>
      <c r="X649" s="45"/>
      <c r="Y649" s="55"/>
      <c r="Z649" s="55"/>
      <c r="AA649" s="56"/>
      <c r="BF649" s="64" t="s">
        <v>0</v>
      </c>
    </row>
    <row r="650" spans="1:58">
      <c r="A650" t="str">
        <f t="shared" si="113"/>
        <v>&amp;br;&amp;br;</v>
      </c>
      <c r="B650" t="s">
        <v>0</v>
      </c>
      <c r="C650" t="s">
        <v>145</v>
      </c>
      <c r="R650"/>
      <c r="S650"/>
      <c r="T650"/>
      <c r="U650"/>
      <c r="V650"/>
      <c r="BF650" s="64" t="s">
        <v>0</v>
      </c>
    </row>
    <row r="651" spans="1:58">
      <c r="A651" t="str">
        <f t="shared" si="113"/>
        <v>#back(text=戻る,left)</v>
      </c>
      <c r="B651" t="s">
        <v>0</v>
      </c>
      <c r="C651" t="s">
        <v>153</v>
      </c>
      <c r="R651"/>
      <c r="S651"/>
      <c r="T651"/>
      <c r="U651"/>
      <c r="V651"/>
      <c r="BF651" s="64" t="s">
        <v>0</v>
      </c>
    </row>
    <row r="652" spans="1:58">
      <c r="A652" t="str">
        <f t="shared" si="113"/>
        <v>&amp;br;</v>
      </c>
      <c r="B652" t="s">
        <v>0</v>
      </c>
      <c r="C652" t="s">
        <v>164</v>
      </c>
      <c r="R652"/>
      <c r="S652"/>
      <c r="T652"/>
      <c r="U652"/>
      <c r="V652"/>
      <c r="BF652" s="64" t="s">
        <v>0</v>
      </c>
    </row>
    <row r="653" spans="1:58">
      <c r="A653" t="str">
        <f t="shared" si="113"/>
        <v>#comment(above,nsize=[15],size=[30],num=[10])</v>
      </c>
      <c r="B653" t="s">
        <v>0</v>
      </c>
      <c r="C653" t="s">
        <v>173</v>
      </c>
      <c r="R653"/>
      <c r="S653"/>
      <c r="T653"/>
      <c r="U653"/>
      <c r="V653"/>
      <c r="BF653" s="64" t="s">
        <v>0</v>
      </c>
    </row>
    <row r="654" spans="1:58">
      <c r="A654" t="str">
        <f t="shared" si="113"/>
        <v>&amp;br;&amp;br;</v>
      </c>
      <c r="B654" t="s">
        <v>0</v>
      </c>
      <c r="C654" t="s">
        <v>145</v>
      </c>
      <c r="R654"/>
      <c r="S654"/>
      <c r="T654"/>
      <c r="U654"/>
      <c r="V654"/>
      <c r="BF654" s="64"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654" sqref="A6:A654"/>
    </sheetView>
  </sheetViews>
  <sheetFormatPr defaultColWidth="9" defaultRowHeight="13.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25" hidden="1" customWidth="1"/>
    <col min="28" max="30" width="9" hidden="1" customWidth="1"/>
    <col min="31" max="31" width="3.5" customWidth="1"/>
    <col min="32" max="32" width="5.25" customWidth="1"/>
    <col min="33" max="33" width="3.75" customWidth="1"/>
    <col min="34" max="34" width="9" hidden="1" customWidth="1"/>
    <col min="35" max="35" width="5" customWidth="1"/>
    <col min="39" max="39" width="9" hidden="1" customWidth="1"/>
    <col min="47" max="48" width="9" hidden="1" customWidth="1"/>
    <col min="49" max="49" width="4.875" customWidth="1"/>
    <col min="50" max="51" width="2.75" customWidth="1"/>
    <col min="52" max="55" width="4.75" customWidth="1"/>
  </cols>
  <sheetData>
    <row r="1" spans="2:58">
      <c r="B1" t="s">
        <v>0</v>
      </c>
      <c r="Q1" t="s">
        <v>1</v>
      </c>
      <c r="R1" s="25" t="s">
        <v>2</v>
      </c>
      <c r="AB1" t="s">
        <v>3</v>
      </c>
      <c r="AC1" t="s">
        <v>4</v>
      </c>
      <c r="AD1" s="40" t="s">
        <v>5</v>
      </c>
      <c r="AE1" s="46"/>
      <c r="AF1" s="47" t="s">
        <v>6</v>
      </c>
      <c r="AG1" s="59" t="s">
        <v>7</v>
      </c>
      <c r="AH1" s="59"/>
      <c r="AI1" s="59" t="s">
        <v>8</v>
      </c>
      <c r="AJ1" s="59" t="s">
        <v>9</v>
      </c>
      <c r="AK1" s="59" t="s">
        <v>10</v>
      </c>
      <c r="AL1" s="59" t="s">
        <v>11</v>
      </c>
      <c r="AM1" s="59"/>
      <c r="AN1" s="59" t="s">
        <v>12</v>
      </c>
      <c r="AO1" s="59" t="s">
        <v>13</v>
      </c>
      <c r="AP1" s="59" t="s">
        <v>14</v>
      </c>
      <c r="AQ1" s="59" t="s">
        <v>15</v>
      </c>
      <c r="AR1" s="59" t="s">
        <v>16</v>
      </c>
      <c r="AS1" s="59" t="s">
        <v>17</v>
      </c>
      <c r="AT1" s="59" t="s">
        <v>18</v>
      </c>
      <c r="AU1" s="59"/>
      <c r="AV1" s="59"/>
      <c r="AW1" s="59" t="s">
        <v>19</v>
      </c>
      <c r="AX1" s="59" t="s">
        <v>20</v>
      </c>
      <c r="AY1" s="59" t="s">
        <v>21</v>
      </c>
      <c r="AZ1" s="59" t="s">
        <v>22</v>
      </c>
      <c r="BA1" s="59" t="s">
        <v>23</v>
      </c>
      <c r="BB1" s="59" t="s">
        <v>24</v>
      </c>
      <c r="BC1" s="59" t="s">
        <v>25</v>
      </c>
      <c r="BD1" s="59" t="s">
        <v>26</v>
      </c>
      <c r="BE1" s="63" t="s">
        <v>27</v>
      </c>
      <c r="BF1" s="64" t="s">
        <v>0</v>
      </c>
    </row>
    <row r="2" spans="2:62">
      <c r="B2" t="s">
        <v>0</v>
      </c>
      <c r="AB2" t="s">
        <v>28</v>
      </c>
      <c r="AC2" t="s">
        <v>29</v>
      </c>
      <c r="AD2" s="40" t="s">
        <v>30</v>
      </c>
      <c r="AE2" s="48">
        <v>1</v>
      </c>
      <c r="AF2" s="49" t="s">
        <v>42</v>
      </c>
      <c r="AG2" s="24" t="s">
        <v>31</v>
      </c>
      <c r="AH2" s="24"/>
      <c r="AI2" s="24">
        <v>8</v>
      </c>
      <c r="AJ2" s="24" t="s">
        <v>523</v>
      </c>
      <c r="AK2" s="24" t="s">
        <v>318</v>
      </c>
      <c r="AL2" s="24" t="s">
        <v>34</v>
      </c>
      <c r="AM2" s="24"/>
      <c r="AN2" s="24" t="s">
        <v>35</v>
      </c>
      <c r="AO2" s="24"/>
      <c r="AP2" s="24"/>
      <c r="AQ2" s="24" t="s">
        <v>147</v>
      </c>
      <c r="AR2" s="24" t="s">
        <v>524</v>
      </c>
      <c r="AS2" s="24"/>
      <c r="AT2" s="61">
        <v>42736</v>
      </c>
      <c r="AU2" s="24"/>
      <c r="AV2" s="24"/>
      <c r="AW2" s="24"/>
      <c r="AX2" s="24">
        <v>1</v>
      </c>
      <c r="AY2" s="24">
        <v>1</v>
      </c>
      <c r="AZ2" s="24" t="str">
        <f t="shared" ref="AZ2:AZ51" si="0">LEFT(AQ2,2)</f>
        <v>到達</v>
      </c>
      <c r="BA2" s="24" t="str">
        <f t="shared" ref="BA2:BA51" si="1">IF(ISERROR(FIND(" ",AQ2)),"",MID(AQ2,FIND(" ",AQ2)+1,2))</f>
        <v/>
      </c>
      <c r="BB2" s="24" t="str">
        <f t="shared" ref="BB2:BB51" si="2">IF(LEN(BA2)&gt;1,IF(ISERROR(FIND(" ",AQ2,FIND(" ",AQ2)+1)),"",MID(AQ2,FIND(" ",AQ2)+4,2)),"")</f>
        <v/>
      </c>
      <c r="BC2" s="24"/>
      <c r="BD2" s="24" t="str">
        <f t="shared" ref="BD2:BD51" si="3">IF(AQ2="","",AQ2&amp;IF(AR2="","","&amp;br;"&amp;AR2)&amp;IF(AS2="","","&amp;br;"&amp;AS2))</f>
        <v>到達&amp;br;このクリーチャーが死亡したとき、あなたは2/2のゾンビ･トークンを1体召喚する。</v>
      </c>
      <c r="BE2" s="54" t="str">
        <f>IF(AK2="","",VLOOKUP(AK2,BH:BJ,3,FALSE))</f>
        <v>When this creature dies, you summon 1 2/2 Zombie token.</v>
      </c>
      <c r="BF2" s="64" t="s">
        <v>0</v>
      </c>
      <c r="BG2">
        <v>1</v>
      </c>
      <c r="BH2" t="s">
        <v>39</v>
      </c>
      <c r="BI2" t="s">
        <v>40</v>
      </c>
      <c r="BJ2" t="s">
        <v>41</v>
      </c>
    </row>
    <row r="3" spans="2:62">
      <c r="B3" t="s">
        <v>0</v>
      </c>
      <c r="Q3" s="25" t="s">
        <v>3</v>
      </c>
      <c r="R3" s="25" t="s">
        <v>28</v>
      </c>
      <c r="S3" s="25" t="s">
        <v>42</v>
      </c>
      <c r="T3" s="25" t="s">
        <v>43</v>
      </c>
      <c r="U3" s="25" t="s">
        <v>44</v>
      </c>
      <c r="V3" s="25" t="s">
        <v>45</v>
      </c>
      <c r="W3" s="25"/>
      <c r="AB3" t="s">
        <v>42</v>
      </c>
      <c r="AC3" t="s">
        <v>46</v>
      </c>
      <c r="AD3" s="40" t="s">
        <v>47</v>
      </c>
      <c r="AE3" s="48">
        <v>2</v>
      </c>
      <c r="AF3" s="49" t="s">
        <v>42</v>
      </c>
      <c r="AG3" s="24" t="s">
        <v>31</v>
      </c>
      <c r="AH3" s="24"/>
      <c r="AI3" s="24">
        <v>6</v>
      </c>
      <c r="AJ3" s="24" t="s">
        <v>525</v>
      </c>
      <c r="AK3" s="24" t="s">
        <v>361</v>
      </c>
      <c r="AL3" s="24" t="s">
        <v>34</v>
      </c>
      <c r="AM3" s="24"/>
      <c r="AN3" s="24" t="s">
        <v>50</v>
      </c>
      <c r="AO3" s="24"/>
      <c r="AP3" s="24"/>
      <c r="AQ3" s="24" t="s">
        <v>526</v>
      </c>
      <c r="AR3" s="24"/>
      <c r="AS3" s="24"/>
      <c r="AT3" s="61">
        <v>42736</v>
      </c>
      <c r="AU3" s="24"/>
      <c r="AV3" s="24"/>
      <c r="AW3" s="24"/>
      <c r="AX3" s="24">
        <v>1</v>
      </c>
      <c r="AY3" s="24">
        <v>1</v>
      </c>
      <c r="AZ3" s="24" t="str">
        <f t="shared" si="0"/>
        <v>この</v>
      </c>
      <c r="BA3" s="24" t="str">
        <f t="shared" si="1"/>
        <v/>
      </c>
      <c r="BB3" s="24" t="str">
        <f t="shared" si="2"/>
        <v/>
      </c>
      <c r="BC3" s="24"/>
      <c r="BD3" s="24" t="str">
        <f t="shared" si="3"/>
        <v>このクリーチャーが死亡したとき、対戦相手がコントロールする最初のクリーチャーは-1/-1の修整を受ける。</v>
      </c>
      <c r="BE3" s="54" t="str">
        <f>IF(AK3="","",VLOOKUP(AK3,BH:BJ,3,FALSE))</f>
        <v>When this creature dies, the first creature your opponent controls gets -1/-1.</v>
      </c>
      <c r="BF3" s="64" t="s">
        <v>0</v>
      </c>
      <c r="BG3">
        <v>2</v>
      </c>
      <c r="BH3" t="s">
        <v>52</v>
      </c>
      <c r="BI3" t="s">
        <v>40</v>
      </c>
      <c r="BJ3" t="s">
        <v>53</v>
      </c>
    </row>
    <row r="4" spans="2:62">
      <c r="B4" t="s">
        <v>0</v>
      </c>
      <c r="Q4" t="s">
        <v>31</v>
      </c>
      <c r="R4" s="25" t="s">
        <v>54</v>
      </c>
      <c r="S4" s="25" t="s">
        <v>55</v>
      </c>
      <c r="T4" s="25" t="s">
        <v>56</v>
      </c>
      <c r="AB4" t="s">
        <v>43</v>
      </c>
      <c r="AC4" t="s">
        <v>57</v>
      </c>
      <c r="AD4" s="40" t="s">
        <v>58</v>
      </c>
      <c r="AE4" s="48">
        <v>3</v>
      </c>
      <c r="AF4" s="49" t="s">
        <v>42</v>
      </c>
      <c r="AG4" s="24" t="s">
        <v>31</v>
      </c>
      <c r="AH4" s="24"/>
      <c r="AI4" s="24">
        <v>10</v>
      </c>
      <c r="AJ4" s="24" t="s">
        <v>527</v>
      </c>
      <c r="AK4" s="24" t="s">
        <v>405</v>
      </c>
      <c r="AL4" s="24" t="s">
        <v>34</v>
      </c>
      <c r="AM4" s="24"/>
      <c r="AN4" s="24" t="s">
        <v>528</v>
      </c>
      <c r="AO4" s="24"/>
      <c r="AP4" s="24"/>
      <c r="AQ4" s="24" t="s">
        <v>529</v>
      </c>
      <c r="AR4" s="24" t="s">
        <v>122</v>
      </c>
      <c r="AS4" s="24"/>
      <c r="AT4" s="61">
        <v>42797</v>
      </c>
      <c r="AU4" s="24"/>
      <c r="AV4" s="24"/>
      <c r="AW4" s="24"/>
      <c r="AX4" s="24">
        <v>3</v>
      </c>
      <c r="AY4" s="24">
        <v>3</v>
      </c>
      <c r="AZ4" s="24" t="str">
        <f t="shared" si="0"/>
        <v>あな</v>
      </c>
      <c r="BA4" s="24" t="str">
        <f t="shared" si="1"/>
        <v/>
      </c>
      <c r="BB4" s="24" t="str">
        <f t="shared" si="2"/>
        <v/>
      </c>
      <c r="BC4" s="24"/>
      <c r="BD4" s="24" t="str">
        <f t="shared" si="3"/>
        <v>あなたがカードをサイクリングしたとき、あなたのターン終了時まで、このクリーチャーは+2/+1の修整を受ける。&amp;br;サイクリング1</v>
      </c>
      <c r="BE4" s="54" t="str">
        <f>IF(AK4="","",VLOOKUP(AK4,BH:BJ,3,FALSE))</f>
        <v>When you cycle a card, this creature gets +2/+1 until the end of your turn.&amp;br;Cycling 1.</v>
      </c>
      <c r="BF4" s="64" t="s">
        <v>0</v>
      </c>
      <c r="BG4">
        <v>3</v>
      </c>
      <c r="BH4" t="s">
        <v>63</v>
      </c>
      <c r="BI4" t="s">
        <v>40</v>
      </c>
      <c r="BJ4" t="s">
        <v>64</v>
      </c>
    </row>
    <row r="5" spans="2:62">
      <c r="B5" t="s">
        <v>0</v>
      </c>
      <c r="Q5" s="29"/>
      <c r="R5" s="30"/>
      <c r="S5" s="30"/>
      <c r="T5" s="30"/>
      <c r="U5" s="30"/>
      <c r="V5" s="31"/>
      <c r="W5" s="32">
        <v>1</v>
      </c>
      <c r="X5" s="29"/>
      <c r="Y5" s="50"/>
      <c r="Z5" s="50"/>
      <c r="AA5" s="51"/>
      <c r="AB5" t="s">
        <v>44</v>
      </c>
      <c r="AC5" t="s">
        <v>65</v>
      </c>
      <c r="AD5" s="40" t="s">
        <v>66</v>
      </c>
      <c r="AE5" s="48">
        <v>4</v>
      </c>
      <c r="AF5" s="49" t="s">
        <v>42</v>
      </c>
      <c r="AG5" s="24" t="s">
        <v>31</v>
      </c>
      <c r="AH5" s="24"/>
      <c r="AI5" s="24">
        <v>6</v>
      </c>
      <c r="AJ5" s="24" t="s">
        <v>530</v>
      </c>
      <c r="AK5" s="24" t="s">
        <v>422</v>
      </c>
      <c r="AL5" s="24" t="s">
        <v>34</v>
      </c>
      <c r="AM5" s="24"/>
      <c r="AN5" s="24" t="s">
        <v>50</v>
      </c>
      <c r="AO5" s="24" t="s">
        <v>531</v>
      </c>
      <c r="AP5" s="24"/>
      <c r="AQ5" s="24" t="s">
        <v>532</v>
      </c>
      <c r="AR5" s="24"/>
      <c r="AS5" s="24"/>
      <c r="AT5" s="61">
        <v>42768</v>
      </c>
      <c r="AU5" s="24"/>
      <c r="AV5" s="24"/>
      <c r="AW5" s="24"/>
      <c r="AX5" s="24">
        <v>2</v>
      </c>
      <c r="AY5" s="24">
        <v>2</v>
      </c>
      <c r="AZ5" s="24" t="str">
        <f t="shared" si="0"/>
        <v>この</v>
      </c>
      <c r="BA5" s="24" t="str">
        <f t="shared" si="1"/>
        <v/>
      </c>
      <c r="BB5" s="24" t="str">
        <f t="shared" si="2"/>
        <v/>
      </c>
      <c r="BC5" s="24"/>
      <c r="BD5" s="24" t="str">
        <f t="shared" si="3"/>
        <v>このクリーチャーが戦場に出たとき、各プレイヤーはカードを1枚捨てる。</v>
      </c>
      <c r="BE5" s="54" t="str">
        <f>IF(AK5="","",VLOOKUP(AK5,BH:BJ,3,FALSE))</f>
        <v>When this creature enters the battlefield, both Planeswalkers discard 1 card.</v>
      </c>
      <c r="BF5" s="64" t="s">
        <v>0</v>
      </c>
      <c r="BG5">
        <v>4</v>
      </c>
      <c r="BH5" t="s">
        <v>71</v>
      </c>
      <c r="BI5" t="s">
        <v>40</v>
      </c>
      <c r="BJ5" t="s">
        <v>72</v>
      </c>
    </row>
    <row r="6" spans="1:62">
      <c r="A6" t="str">
        <f t="shared" ref="A6:A69" si="4">CONCATENATE(C6,D6,E6,F6,G6,H6,I6,J6,K6,L6,M6,N6,O6,P6)</f>
        <v>*悪運尽きた造反者/Doomed Dissenter</v>
      </c>
      <c r="B6" t="s">
        <v>0</v>
      </c>
      <c r="C6" t="str">
        <f>"*"&amp;R6&amp;"/"&amp;T6</f>
        <v>*悪運尽きた造反者/Doomed Dissenter</v>
      </c>
      <c r="Q6" s="33" t="s">
        <v>9</v>
      </c>
      <c r="R6" s="34" t="str">
        <f>INDEX(AJ:AJ,W5+1)</f>
        <v>悪運尽きた造反者</v>
      </c>
      <c r="S6" s="35" t="s">
        <v>10</v>
      </c>
      <c r="T6" s="34" t="str">
        <f>INDEX(AK:AK,W5+1)</f>
        <v>Doomed Dissenter</v>
      </c>
      <c r="U6" s="35"/>
      <c r="V6" s="36"/>
      <c r="W6" s="37"/>
      <c r="X6" s="33"/>
      <c r="Y6" s="52"/>
      <c r="Z6" s="52"/>
      <c r="AA6" s="53"/>
      <c r="AB6" t="s">
        <v>73</v>
      </c>
      <c r="AC6" t="s">
        <v>74</v>
      </c>
      <c r="AD6" s="40" t="s">
        <v>75</v>
      </c>
      <c r="AE6" s="48">
        <v>5</v>
      </c>
      <c r="AF6" s="49" t="s">
        <v>42</v>
      </c>
      <c r="AG6" s="24" t="s">
        <v>31</v>
      </c>
      <c r="AH6" s="24"/>
      <c r="AI6" s="24">
        <v>9</v>
      </c>
      <c r="AJ6" s="24" t="s">
        <v>533</v>
      </c>
      <c r="AK6" s="24" t="s">
        <v>445</v>
      </c>
      <c r="AL6" s="24" t="s">
        <v>34</v>
      </c>
      <c r="AM6" s="24"/>
      <c r="AN6" s="24" t="s">
        <v>534</v>
      </c>
      <c r="AO6" s="24" t="s">
        <v>36</v>
      </c>
      <c r="AP6" s="24"/>
      <c r="AQ6" s="24" t="s">
        <v>535</v>
      </c>
      <c r="AR6" s="24"/>
      <c r="AS6" s="24"/>
      <c r="AT6" s="61">
        <v>42796</v>
      </c>
      <c r="AU6" s="24"/>
      <c r="AV6" s="24"/>
      <c r="AW6" s="24"/>
      <c r="AX6" s="24">
        <v>3</v>
      </c>
      <c r="AY6" s="24">
        <v>2</v>
      </c>
      <c r="AZ6" s="24" t="str">
        <f t="shared" si="0"/>
        <v>あな</v>
      </c>
      <c r="BA6" s="24" t="str">
        <f t="shared" si="1"/>
        <v/>
      </c>
      <c r="BB6" s="24" t="str">
        <f t="shared" si="2"/>
        <v/>
      </c>
      <c r="BC6" s="24"/>
      <c r="BD6" s="24" t="str">
        <f t="shared" si="3"/>
        <v>あなたがカードをサイクリングしたとき、あなたのターン終了時まで、このクリーチャーはダメージ軽減とバーサーカーを得る。</v>
      </c>
      <c r="BE6" s="54" t="str">
        <f>IF(AK6="","",VLOOKUP(AK6,BH:BJ,3,FALSE))</f>
        <v>When you cycle a card, this creature gains Prevent Damage and Berserker until the end of your turn.</v>
      </c>
      <c r="BF6" s="64" t="s">
        <v>0</v>
      </c>
      <c r="BG6">
        <v>5</v>
      </c>
      <c r="BH6" t="s">
        <v>33</v>
      </c>
      <c r="BI6" t="s">
        <v>40</v>
      </c>
      <c r="BJ6" t="s">
        <v>80</v>
      </c>
    </row>
    <row r="7" spans="1:62">
      <c r="A7" t="str">
        <f t="shared" si="4"/>
        <v>|LEFT:80|LEFT:100|LEFT:100|LEFT:100|LEFT:100|LEFT:100|c</v>
      </c>
      <c r="B7" t="s">
        <v>0</v>
      </c>
      <c r="C7" t="s">
        <v>81</v>
      </c>
      <c r="D7" s="26" t="str">
        <f>$Q$1</f>
        <v>LEFT:80</v>
      </c>
      <c r="E7" s="26" t="s">
        <v>81</v>
      </c>
      <c r="F7" s="26" t="str">
        <f t="shared" ref="F7:J7" si="5">$R$1</f>
        <v>LEFT:100</v>
      </c>
      <c r="G7" s="26" t="s">
        <v>81</v>
      </c>
      <c r="H7" s="26" t="str">
        <f t="shared" si="5"/>
        <v>LEFT:100</v>
      </c>
      <c r="I7" s="26" t="s">
        <v>81</v>
      </c>
      <c r="J7" s="26" t="str">
        <f t="shared" si="5"/>
        <v>LEFT:100</v>
      </c>
      <c r="K7" s="26" t="s">
        <v>81</v>
      </c>
      <c r="L7" s="26" t="str">
        <f>$R$1</f>
        <v>LEFT:100</v>
      </c>
      <c r="M7" s="26" t="s">
        <v>81</v>
      </c>
      <c r="N7" s="26" t="str">
        <f>$R$1</f>
        <v>LEFT:100</v>
      </c>
      <c r="O7" t="s">
        <v>81</v>
      </c>
      <c r="P7" t="s">
        <v>82</v>
      </c>
      <c r="Q7" s="38" t="s">
        <v>6</v>
      </c>
      <c r="R7" s="34" t="str">
        <f>INDEX(AF:AF,W5+1)</f>
        <v>黒</v>
      </c>
      <c r="S7" s="39" t="s">
        <v>7</v>
      </c>
      <c r="T7" s="34" t="str">
        <f>INDEX(AG:AG,W5+1)</f>
        <v>コモン</v>
      </c>
      <c r="U7" s="39" t="s">
        <v>8</v>
      </c>
      <c r="V7" s="34">
        <f>INDEX(AI:AI,W5+1)</f>
        <v>8</v>
      </c>
      <c r="W7" s="40"/>
      <c r="X7" s="34" t="str">
        <f>INDEX(AQ:AQ,W5+1)</f>
        <v>到達</v>
      </c>
      <c r="Y7" s="52"/>
      <c r="Z7" s="52"/>
      <c r="AA7" s="53"/>
      <c r="AB7" t="s">
        <v>83</v>
      </c>
      <c r="AC7" t="s">
        <v>84</v>
      </c>
      <c r="AD7" s="40" t="s">
        <v>85</v>
      </c>
      <c r="AE7" s="48">
        <v>6</v>
      </c>
      <c r="AF7" s="49" t="s">
        <v>42</v>
      </c>
      <c r="AG7" s="24" t="s">
        <v>31</v>
      </c>
      <c r="AH7" s="24"/>
      <c r="AI7" s="24">
        <v>5</v>
      </c>
      <c r="AJ7" s="24" t="s">
        <v>536</v>
      </c>
      <c r="AK7" s="24" t="s">
        <v>478</v>
      </c>
      <c r="AL7" s="24" t="s">
        <v>34</v>
      </c>
      <c r="AM7" s="24"/>
      <c r="AN7" s="24" t="s">
        <v>537</v>
      </c>
      <c r="AO7" s="24" t="s">
        <v>538</v>
      </c>
      <c r="AP7" s="24"/>
      <c r="AQ7" s="24" t="s">
        <v>539</v>
      </c>
      <c r="AR7" s="24"/>
      <c r="AS7" s="24"/>
      <c r="AT7" s="61">
        <v>42830</v>
      </c>
      <c r="AU7" s="24"/>
      <c r="AV7" s="24"/>
      <c r="AW7" s="24"/>
      <c r="AX7" s="24">
        <v>4</v>
      </c>
      <c r="AY7" s="24">
        <v>5</v>
      </c>
      <c r="AZ7" s="24" t="str">
        <f t="shared" si="0"/>
        <v>この</v>
      </c>
      <c r="BA7" s="24" t="str">
        <f t="shared" si="1"/>
        <v/>
      </c>
      <c r="BB7" s="24" t="str">
        <f t="shared" si="2"/>
        <v/>
      </c>
      <c r="BC7" s="24"/>
      <c r="BD7" s="24" t="str">
        <f t="shared" si="3"/>
        <v>このクリーチャーが戦場に出たとき、あなたがコントロールする他の各クリーチャーは-3/-3の修整を受ける。</v>
      </c>
      <c r="BE7" s="54" t="str">
        <f>IF(AK7="","",VLOOKUP(AK7,BH:BJ,3,FALSE))</f>
        <v>When this creature enters the battlefield, each other creature you control gets -3/-3.</v>
      </c>
      <c r="BF7" s="64" t="s">
        <v>0</v>
      </c>
      <c r="BG7">
        <v>6</v>
      </c>
      <c r="BH7" t="s">
        <v>91</v>
      </c>
      <c r="BI7" t="s">
        <v>40</v>
      </c>
      <c r="BJ7" t="s">
        <v>92</v>
      </c>
    </row>
    <row r="8" spans="1:62">
      <c r="A8" t="str">
        <f t="shared" si="4"/>
        <v>|色|黒|レアリティ|コモン|マナコスト|8|</v>
      </c>
      <c r="B8" t="s">
        <v>0</v>
      </c>
      <c r="C8" t="s">
        <v>81</v>
      </c>
      <c r="D8" s="27" t="s">
        <v>6</v>
      </c>
      <c r="E8" t="s">
        <v>81</v>
      </c>
      <c r="F8" t="str">
        <f>IF(R7=0,"",R7)</f>
        <v>黒</v>
      </c>
      <c r="G8" t="s">
        <v>81</v>
      </c>
      <c r="H8" s="27" t="s">
        <v>93</v>
      </c>
      <c r="I8" t="s">
        <v>81</v>
      </c>
      <c r="J8" t="str">
        <f>IF(T7=0,"",T7)</f>
        <v>コモン</v>
      </c>
      <c r="K8" t="s">
        <v>81</v>
      </c>
      <c r="L8" s="27" t="s">
        <v>94</v>
      </c>
      <c r="M8" t="s">
        <v>81</v>
      </c>
      <c r="N8">
        <f>IF(V7=0,"",V7)</f>
        <v>8</v>
      </c>
      <c r="O8" t="s">
        <v>81</v>
      </c>
      <c r="Q8" s="33" t="s">
        <v>11</v>
      </c>
      <c r="R8" s="34" t="str">
        <f>INDEX(AL:AL,W5+1)</f>
        <v>クリーチャー</v>
      </c>
      <c r="S8" s="39" t="s">
        <v>95</v>
      </c>
      <c r="T8" s="34" t="str">
        <f>INDEX(AN:AN,W5+1)</f>
        <v>人間</v>
      </c>
      <c r="U8" s="34">
        <f>INDEX(AO:AO,W5+1)</f>
        <v>0</v>
      </c>
      <c r="V8" s="34">
        <f>INDEX(AP:AP,W5+1)</f>
        <v>0</v>
      </c>
      <c r="W8" s="40"/>
      <c r="X8" s="34" t="str">
        <f>INDEX(AZ:AZ,W5+1)</f>
        <v>到達</v>
      </c>
      <c r="Y8" s="34" t="str">
        <f>INDEX(BA:BA,W5+1)</f>
        <v/>
      </c>
      <c r="Z8" s="34" t="str">
        <f>INDEX(BB:BB,W5+1)</f>
        <v/>
      </c>
      <c r="AA8" s="34">
        <f>INDEX(BC:BC,W5+1)</f>
        <v>0</v>
      </c>
      <c r="AB8" t="s">
        <v>96</v>
      </c>
      <c r="AC8" t="s">
        <v>97</v>
      </c>
      <c r="AD8" s="40" t="s">
        <v>98</v>
      </c>
      <c r="AE8" s="48">
        <v>7</v>
      </c>
      <c r="AF8" s="49" t="s">
        <v>42</v>
      </c>
      <c r="AG8" s="24" t="s">
        <v>31</v>
      </c>
      <c r="AH8" s="24"/>
      <c r="AI8" s="24">
        <v>7</v>
      </c>
      <c r="AJ8" s="24" t="s">
        <v>540</v>
      </c>
      <c r="AK8" s="24" t="s">
        <v>365</v>
      </c>
      <c r="AL8" s="24" t="s">
        <v>131</v>
      </c>
      <c r="AM8" s="24"/>
      <c r="AN8" s="24"/>
      <c r="AO8" s="24"/>
      <c r="AP8" s="24"/>
      <c r="AQ8" s="24" t="s">
        <v>541</v>
      </c>
      <c r="AR8" s="24"/>
      <c r="AS8" s="24"/>
      <c r="AT8" s="61"/>
      <c r="AU8" s="24"/>
      <c r="AV8" s="24"/>
      <c r="AW8" s="24"/>
      <c r="AX8" s="24" t="s">
        <v>133</v>
      </c>
      <c r="AY8" s="24" t="s">
        <v>133</v>
      </c>
      <c r="AZ8" s="24" t="str">
        <f t="shared" si="0"/>
        <v>クリ</v>
      </c>
      <c r="BA8" s="24" t="str">
        <f t="shared" si="1"/>
        <v/>
      </c>
      <c r="BB8" s="24" t="str">
        <f t="shared" si="2"/>
        <v/>
      </c>
      <c r="BC8" s="24"/>
      <c r="BD8" s="24" t="str">
        <f t="shared" si="3"/>
        <v>クリーチャー1体を対象とし、それを破壊する。</v>
      </c>
      <c r="BE8" s="54" t="str">
        <f>IF(AK8="","",VLOOKUP(AK8,BH:BJ,3,FALSE))</f>
        <v>Target creature is Destroyed.</v>
      </c>
      <c r="BF8" s="64" t="s">
        <v>0</v>
      </c>
      <c r="BG8">
        <v>7</v>
      </c>
      <c r="BH8" t="s">
        <v>101</v>
      </c>
      <c r="BI8" t="s">
        <v>40</v>
      </c>
      <c r="BJ8" t="s">
        <v>102</v>
      </c>
    </row>
    <row r="9" spans="1:62">
      <c r="A9" t="str">
        <f t="shared" si="4"/>
        <v>|種別|クリーチャー|サブタイプ|人間|||</v>
      </c>
      <c r="B9" t="s">
        <v>0</v>
      </c>
      <c r="C9" t="s">
        <v>81</v>
      </c>
      <c r="D9" s="27" t="s">
        <v>11</v>
      </c>
      <c r="E9" t="s">
        <v>81</v>
      </c>
      <c r="F9" t="str">
        <f>IF(R8=0,"",R8)</f>
        <v>クリーチャー</v>
      </c>
      <c r="G9" t="s">
        <v>81</v>
      </c>
      <c r="H9" s="27" t="s">
        <v>103</v>
      </c>
      <c r="I9" t="s">
        <v>81</v>
      </c>
      <c r="J9" t="str">
        <f>IF(T8=0,"",T8)</f>
        <v>人間</v>
      </c>
      <c r="K9" t="s">
        <v>81</v>
      </c>
      <c r="L9" t="str">
        <f>IF(U8=0,"",U8)</f>
        <v/>
      </c>
      <c r="M9" t="s">
        <v>81</v>
      </c>
      <c r="N9" t="str">
        <f>IF(V8=0,"",V8)</f>
        <v/>
      </c>
      <c r="O9" t="s">
        <v>81</v>
      </c>
      <c r="Q9" s="33" t="s">
        <v>104</v>
      </c>
      <c r="R9" s="34" t="str">
        <f>INDEX(BD:BD,W5+1)</f>
        <v>到達&amp;br;このクリーチャーが死亡したとき、あなたは2/2のゾンビ･トークンを1体召喚する。</v>
      </c>
      <c r="S9" s="35"/>
      <c r="T9" s="35"/>
      <c r="U9" s="35"/>
      <c r="V9" s="36"/>
      <c r="W9" s="40"/>
      <c r="X9" s="32" t="s">
        <v>0</v>
      </c>
      <c r="Y9" s="32"/>
      <c r="Z9" s="32"/>
      <c r="AA9" s="54" t="s">
        <v>0</v>
      </c>
      <c r="AB9" t="s">
        <v>105</v>
      </c>
      <c r="AC9" t="s">
        <v>106</v>
      </c>
      <c r="AD9" s="40" t="s">
        <v>107</v>
      </c>
      <c r="AE9" s="48">
        <v>8</v>
      </c>
      <c r="AF9" s="49" t="s">
        <v>42</v>
      </c>
      <c r="AG9" s="24" t="s">
        <v>31</v>
      </c>
      <c r="AH9" s="24"/>
      <c r="AI9" s="24">
        <v>10</v>
      </c>
      <c r="AJ9" s="24" t="s">
        <v>542</v>
      </c>
      <c r="AK9" s="24" t="s">
        <v>441</v>
      </c>
      <c r="AL9" s="24" t="s">
        <v>131</v>
      </c>
      <c r="AM9" s="24"/>
      <c r="AN9" s="24"/>
      <c r="AO9" s="24"/>
      <c r="AP9" s="24"/>
      <c r="AQ9" s="24" t="s">
        <v>543</v>
      </c>
      <c r="AR9" s="24"/>
      <c r="AS9" s="24"/>
      <c r="AT9" s="61"/>
      <c r="AU9" s="24"/>
      <c r="AV9" s="24"/>
      <c r="AW9" s="24"/>
      <c r="AX9" s="24" t="s">
        <v>133</v>
      </c>
      <c r="AY9" s="24" t="s">
        <v>133</v>
      </c>
      <c r="AZ9" s="24" t="str">
        <f t="shared" si="0"/>
        <v>プレ</v>
      </c>
      <c r="BA9" s="24" t="str">
        <f t="shared" si="1"/>
        <v/>
      </c>
      <c r="BB9" s="24" t="str">
        <f t="shared" si="2"/>
        <v/>
      </c>
      <c r="BC9" s="24"/>
      <c r="BD9" s="24" t="str">
        <f t="shared" si="3"/>
        <v>プレイヤー1人を対象とする。そのプレイヤーはカードを2枚引き、4点のダメージを受ける。</v>
      </c>
      <c r="BE9" s="54" t="str">
        <f>IF(AK9="","",VLOOKUP(AK9,BH:BJ,3,FALSE))</f>
        <v>Target Planeswalker draws 2 cards and takes 4 damage.</v>
      </c>
      <c r="BF9" s="64" t="s">
        <v>0</v>
      </c>
      <c r="BG9">
        <v>8</v>
      </c>
      <c r="BH9" t="s">
        <v>111</v>
      </c>
      <c r="BI9" t="s">
        <v>40</v>
      </c>
      <c r="BJ9" t="s">
        <v>112</v>
      </c>
    </row>
    <row r="10" spans="1:62">
      <c r="A10" t="str">
        <f t="shared" si="4"/>
        <v>|テキスト|&gt;|&gt;|&gt;|&gt;|到達&amp;br;このクリーチャーが死亡したとき、あなたは2/2のゾンビ･トークンを1体召喚する。|</v>
      </c>
      <c r="B10" t="s">
        <v>0</v>
      </c>
      <c r="C10" t="s">
        <v>81</v>
      </c>
      <c r="D10" s="27" t="s">
        <v>104</v>
      </c>
      <c r="E10" t="s">
        <v>81</v>
      </c>
      <c r="F10" s="27" t="s">
        <v>113</v>
      </c>
      <c r="G10" t="s">
        <v>81</v>
      </c>
      <c r="H10" s="27" t="s">
        <v>113</v>
      </c>
      <c r="I10" t="s">
        <v>81</v>
      </c>
      <c r="J10" s="27" t="s">
        <v>113</v>
      </c>
      <c r="K10" t="s">
        <v>81</v>
      </c>
      <c r="L10" s="27" t="s">
        <v>113</v>
      </c>
      <c r="M10" t="s">
        <v>81</v>
      </c>
      <c r="N10" t="str">
        <f>IF(R9=0,"",R9)</f>
        <v>到達&amp;br;このクリーチャーが死亡したとき、あなたは2/2のゾンビ･トークンを1体召喚する。</v>
      </c>
      <c r="O10" t="s">
        <v>81</v>
      </c>
      <c r="Q10" s="38" t="s">
        <v>27</v>
      </c>
      <c r="R10" s="34" t="str">
        <f>INDEX(BE:BE,W5+1)</f>
        <v>When this creature dies, you summon 1 2/2 Zombie token.</v>
      </c>
      <c r="S10" s="33" t="s">
        <v>114</v>
      </c>
      <c r="T10" s="34" t="str">
        <f>IF(X10="","",X10&amp;IF(Y10="",""," "&amp;Y10)&amp;IF(Z10="",""," "&amp;Z10)&amp;IF(AA10="",""," "&amp;AA10))</f>
        <v>Reach  </v>
      </c>
      <c r="U10" s="35"/>
      <c r="V10" s="36"/>
      <c r="W10" s="40" t="s">
        <v>114</v>
      </c>
      <c r="X10" s="33" t="str">
        <f t="shared" ref="X10:AA10" si="6">IF(ISERROR(IF(LEN(X9)&gt;1,X9,VLOOKUP(X8,$AC:$AD,2,FALSE))),"",IF(LEN(X9)&gt;1,X9,VLOOKUP(X8,$AC:$AD,2,FALSE)))</f>
        <v>Reach</v>
      </c>
      <c r="Y10" s="33" t="str">
        <f t="shared" si="6"/>
        <v/>
      </c>
      <c r="Z10" s="33" t="str">
        <f t="shared" si="6"/>
        <v/>
      </c>
      <c r="AA10" s="33" t="str">
        <f t="shared" si="6"/>
        <v> </v>
      </c>
      <c r="AB10" t="s">
        <v>115</v>
      </c>
      <c r="AC10" t="s">
        <v>116</v>
      </c>
      <c r="AD10" s="40" t="s">
        <v>117</v>
      </c>
      <c r="AE10" s="48">
        <v>9</v>
      </c>
      <c r="AF10" s="49" t="s">
        <v>42</v>
      </c>
      <c r="AG10" s="24" t="s">
        <v>31</v>
      </c>
      <c r="AH10" s="24"/>
      <c r="AI10" s="24">
        <v>5</v>
      </c>
      <c r="AJ10" s="24" t="s">
        <v>544</v>
      </c>
      <c r="AK10" s="24" t="s">
        <v>488</v>
      </c>
      <c r="AL10" s="24" t="s">
        <v>131</v>
      </c>
      <c r="AM10" s="24"/>
      <c r="AN10" s="24"/>
      <c r="AO10" s="24"/>
      <c r="AP10" s="24"/>
      <c r="AQ10" s="24" t="s">
        <v>545</v>
      </c>
      <c r="AR10" s="24"/>
      <c r="AS10" s="24"/>
      <c r="AT10" s="61"/>
      <c r="AU10" s="24"/>
      <c r="AV10" s="24"/>
      <c r="AW10" s="24"/>
      <c r="AX10" s="24" t="s">
        <v>133</v>
      </c>
      <c r="AY10" s="24" t="s">
        <v>133</v>
      </c>
      <c r="AZ10" s="24" t="str">
        <f t="shared" si="0"/>
        <v>クリ</v>
      </c>
      <c r="BA10" s="24" t="str">
        <f t="shared" si="1"/>
        <v/>
      </c>
      <c r="BB10" s="24" t="str">
        <f t="shared" si="2"/>
        <v/>
      </c>
      <c r="BC10" s="24"/>
      <c r="BD10" s="24" t="str">
        <f t="shared" si="3"/>
        <v>クリーチャー1体を対象とする。あなたのターン終了時まで、それは+2/0の修整を受けるとともに「このクリーチャーが死亡したとき、これを戦場に戻す。｣を得る。</v>
      </c>
      <c r="BE10" s="54" t="str">
        <f>IF(AK10="","",VLOOKUP(AK10,BH:BJ,3,FALSE))</f>
        <v>Target creature gets +2/0 and &amp;#8216;When this creature dies, it is returned to the battlefield' until the end of your turn.</v>
      </c>
      <c r="BF10" s="64" t="s">
        <v>0</v>
      </c>
      <c r="BG10">
        <v>9</v>
      </c>
      <c r="BH10" t="s">
        <v>123</v>
      </c>
      <c r="BI10" t="s">
        <v>40</v>
      </c>
      <c r="BJ10" t="s">
        <v>124</v>
      </c>
    </row>
    <row r="11" spans="1:62">
      <c r="A11" t="str">
        <f t="shared" si="4"/>
        <v>|英テキスト|&gt;|&gt;|&gt;|&gt;|Reach  &amp;br;When this creature dies, you summon 1 2/2 Zombie token.|</v>
      </c>
      <c r="B11" t="s">
        <v>0</v>
      </c>
      <c r="C11" t="s">
        <v>81</v>
      </c>
      <c r="D11" s="27" t="s">
        <v>125</v>
      </c>
      <c r="E11" t="s">
        <v>81</v>
      </c>
      <c r="F11" s="27" t="s">
        <v>113</v>
      </c>
      <c r="G11" t="s">
        <v>81</v>
      </c>
      <c r="H11" s="27" t="s">
        <v>113</v>
      </c>
      <c r="I11" t="s">
        <v>81</v>
      </c>
      <c r="J11" s="27" t="s">
        <v>113</v>
      </c>
      <c r="K11" t="s">
        <v>81</v>
      </c>
      <c r="L11" s="27" t="s">
        <v>113</v>
      </c>
      <c r="M11" t="s">
        <v>81</v>
      </c>
      <c r="N11" t="str">
        <f>IF(T10="","",T10&amp;"&amp;br;")&amp;IF(R10=0,"",R10)</f>
        <v>Reach  &amp;br;When this creature dies, you summon 1 2/2 Zombie token.</v>
      </c>
      <c r="O11" t="s">
        <v>81</v>
      </c>
      <c r="Q11" s="33" t="s">
        <v>18</v>
      </c>
      <c r="R11" s="34" t="str">
        <f>IF(INDEX(AX:AX,W5+1)="",0,INDEX(AX:AX,W5+1)&amp;"/"&amp;INDEX(AY:AY,W5+1))</f>
        <v>1/1</v>
      </c>
      <c r="S11" s="35"/>
      <c r="T11" s="35"/>
      <c r="U11" s="35"/>
      <c r="V11" s="36"/>
      <c r="W11" s="40"/>
      <c r="X11" s="33"/>
      <c r="Y11" s="52"/>
      <c r="Z11" s="52"/>
      <c r="AA11" s="53"/>
      <c r="AB11" t="s">
        <v>126</v>
      </c>
      <c r="AC11" t="s">
        <v>127</v>
      </c>
      <c r="AD11" s="40" t="s">
        <v>128</v>
      </c>
      <c r="AE11" s="48">
        <v>10</v>
      </c>
      <c r="AF11" s="49" t="s">
        <v>42</v>
      </c>
      <c r="AG11" s="24" t="s">
        <v>31</v>
      </c>
      <c r="AH11" s="24"/>
      <c r="AI11" s="24">
        <v>7</v>
      </c>
      <c r="AJ11" s="24" t="s">
        <v>546</v>
      </c>
      <c r="AK11" s="24" t="s">
        <v>505</v>
      </c>
      <c r="AL11" s="24" t="s">
        <v>131</v>
      </c>
      <c r="AM11" s="24"/>
      <c r="AN11" s="24"/>
      <c r="AO11" s="24"/>
      <c r="AP11" s="24"/>
      <c r="AQ11" s="24" t="s">
        <v>547</v>
      </c>
      <c r="AR11" s="24" t="s">
        <v>203</v>
      </c>
      <c r="AS11" s="24"/>
      <c r="AT11" s="61"/>
      <c r="AU11" s="24"/>
      <c r="AV11" s="24"/>
      <c r="AW11" s="24"/>
      <c r="AX11" s="24" t="s">
        <v>133</v>
      </c>
      <c r="AY11" s="24" t="s">
        <v>133</v>
      </c>
      <c r="AZ11" s="24" t="str">
        <f t="shared" si="0"/>
        <v>プレ</v>
      </c>
      <c r="BA11" s="24" t="str">
        <f t="shared" si="1"/>
        <v/>
      </c>
      <c r="BB11" s="24" t="str">
        <f t="shared" si="2"/>
        <v/>
      </c>
      <c r="BC11" s="24"/>
      <c r="BD11" s="24" t="str">
        <f t="shared" si="3"/>
        <v>プレイヤー1人を対象とする。そのプレイヤーはカードを2枚捨てる。&amp;br;サイクリング2</v>
      </c>
      <c r="BE11" s="54" t="str">
        <f>IF(AK11="","",VLOOKUP(AK11,BH:BJ,3,FALSE))</f>
        <v>Target Planeswalker discards 2 cards.&amp;br;Cycling 2.</v>
      </c>
      <c r="BF11" s="64" t="s">
        <v>0</v>
      </c>
      <c r="BG11">
        <v>10</v>
      </c>
      <c r="BH11" t="s">
        <v>134</v>
      </c>
      <c r="BI11" t="s">
        <v>40</v>
      </c>
      <c r="BJ11" t="s">
        <v>135</v>
      </c>
    </row>
    <row r="12" spans="1:62">
      <c r="A12" t="str">
        <f t="shared" si="4"/>
        <v>|PT|&gt;|1/1|シールド数|&gt;||</v>
      </c>
      <c r="B12" t="s">
        <v>0</v>
      </c>
      <c r="C12" t="s">
        <v>81</v>
      </c>
      <c r="D12" t="s">
        <v>18</v>
      </c>
      <c r="E12" t="s">
        <v>81</v>
      </c>
      <c r="F12" t="s">
        <v>113</v>
      </c>
      <c r="G12" t="s">
        <v>81</v>
      </c>
      <c r="H12" t="str">
        <f>IF(R11=0,"",R11)</f>
        <v>1/1</v>
      </c>
      <c r="I12" t="s">
        <v>81</v>
      </c>
      <c r="J12" t="s">
        <v>136</v>
      </c>
      <c r="K12" t="s">
        <v>81</v>
      </c>
      <c r="L12" t="s">
        <v>113</v>
      </c>
      <c r="M12" t="s">
        <v>81</v>
      </c>
      <c r="N12" t="str">
        <f>IF(R12=0,"",R12)</f>
        <v/>
      </c>
      <c r="O12" t="s">
        <v>81</v>
      </c>
      <c r="Q12" s="41" t="s">
        <v>19</v>
      </c>
      <c r="R12" s="34">
        <f>INDEX(AW:AW,W5+1)</f>
        <v>0</v>
      </c>
      <c r="S12" s="42"/>
      <c r="T12" s="42"/>
      <c r="U12" s="42"/>
      <c r="V12" s="43"/>
      <c r="W12" s="44"/>
      <c r="X12" s="45"/>
      <c r="Y12" s="55"/>
      <c r="Z12" s="55"/>
      <c r="AA12" s="56"/>
      <c r="AB12" t="s">
        <v>137</v>
      </c>
      <c r="AC12" t="s">
        <v>138</v>
      </c>
      <c r="AD12" s="40" t="s">
        <v>139</v>
      </c>
      <c r="AE12" s="48">
        <v>11</v>
      </c>
      <c r="AF12" s="49" t="s">
        <v>42</v>
      </c>
      <c r="AG12" s="24" t="s">
        <v>31</v>
      </c>
      <c r="AH12" s="24"/>
      <c r="AI12" s="24">
        <v>9</v>
      </c>
      <c r="AJ12" s="24" t="s">
        <v>548</v>
      </c>
      <c r="AK12" s="24" t="s">
        <v>513</v>
      </c>
      <c r="AL12" s="24" t="s">
        <v>131</v>
      </c>
      <c r="AM12" s="24"/>
      <c r="AN12" s="24"/>
      <c r="AO12" s="24"/>
      <c r="AP12" s="24"/>
      <c r="AQ12" s="24" t="s">
        <v>549</v>
      </c>
      <c r="AR12" s="24" t="s">
        <v>203</v>
      </c>
      <c r="AS12" s="24"/>
      <c r="AT12" s="61"/>
      <c r="AU12" s="24"/>
      <c r="AV12" s="24"/>
      <c r="AW12" s="24"/>
      <c r="AX12" s="24" t="s">
        <v>133</v>
      </c>
      <c r="AY12" s="24" t="s">
        <v>133</v>
      </c>
      <c r="AZ12" s="24" t="str">
        <f t="shared" si="0"/>
        <v>あな</v>
      </c>
      <c r="BA12" s="24" t="str">
        <f t="shared" si="1"/>
        <v/>
      </c>
      <c r="BB12" s="24" t="str">
        <f t="shared" si="2"/>
        <v/>
      </c>
      <c r="BC12" s="24"/>
      <c r="BD12" s="24" t="str">
        <f t="shared" si="3"/>
        <v>あなたがコントロールしていて破壊されたクリーチャー2体をあなたの手札に戻す。&amp;br;サイクリング2</v>
      </c>
      <c r="BE12" s="54" t="str">
        <f>IF(AK12="","",VLOOKUP(AK12,BH:BJ,3,FALSE))</f>
        <v>The last 2 creatures you controlled that were Destroyed are Returned to your hand.&amp;br;Cycling 2.</v>
      </c>
      <c r="BF12" s="64" t="s">
        <v>0</v>
      </c>
      <c r="BG12">
        <v>11</v>
      </c>
      <c r="BH12" t="s">
        <v>143</v>
      </c>
      <c r="BI12" t="s">
        <v>40</v>
      </c>
      <c r="BJ12" t="s">
        <v>144</v>
      </c>
    </row>
    <row r="13" spans="1:62">
      <c r="A13" t="str">
        <f t="shared" si="4"/>
        <v>&amp;br;&amp;br;</v>
      </c>
      <c r="B13" t="s">
        <v>0</v>
      </c>
      <c r="C13" t="s">
        <v>145</v>
      </c>
      <c r="R13"/>
      <c r="S13"/>
      <c r="T13"/>
      <c r="U13"/>
      <c r="V13"/>
      <c r="AB13" t="s">
        <v>146</v>
      </c>
      <c r="AC13" t="s">
        <v>147</v>
      </c>
      <c r="AD13" s="40" t="s">
        <v>148</v>
      </c>
      <c r="AE13" s="48">
        <v>12</v>
      </c>
      <c r="AF13" s="49" t="s">
        <v>42</v>
      </c>
      <c r="AG13" s="24" t="s">
        <v>31</v>
      </c>
      <c r="AH13" s="24"/>
      <c r="AI13" s="24">
        <v>9</v>
      </c>
      <c r="AJ13" s="24" t="s">
        <v>550</v>
      </c>
      <c r="AK13" s="24" t="s">
        <v>218</v>
      </c>
      <c r="AL13" s="24" t="s">
        <v>159</v>
      </c>
      <c r="AM13" s="24"/>
      <c r="AN13" s="24"/>
      <c r="AO13" s="24"/>
      <c r="AP13" s="24"/>
      <c r="AQ13" s="24" t="s">
        <v>551</v>
      </c>
      <c r="AR13" s="24" t="s">
        <v>552</v>
      </c>
      <c r="AS13" s="24"/>
      <c r="AT13" s="61"/>
      <c r="AU13" s="24"/>
      <c r="AV13" s="24"/>
      <c r="AW13" s="24">
        <v>3</v>
      </c>
      <c r="AX13" s="24" t="s">
        <v>133</v>
      </c>
      <c r="AY13" s="24" t="s">
        <v>133</v>
      </c>
      <c r="AZ13" s="24" t="str">
        <f t="shared" si="0"/>
        <v>この</v>
      </c>
      <c r="BA13" s="24" t="str">
        <f t="shared" si="1"/>
        <v/>
      </c>
      <c r="BB13" s="24" t="str">
        <f t="shared" si="2"/>
        <v/>
      </c>
      <c r="BC13" s="24"/>
      <c r="BD13" s="24" t="str">
        <f t="shared" si="3"/>
        <v>このサポートがボードに出たとき、クリーチャー1体を対象とする。それは-1/-1の修整を受ける。&amp;br;このサポートがボード上にある間、あなたがコントロールする最初のクリーチャーは+2/+2の修整を受けるとともに絆魂を得る。</v>
      </c>
      <c r="BE13" s="54" t="str">
        <f>IF(AK13="","",VLOOKUP(AK13,BH:BJ,3,FALSE))</f>
        <v>When this support enters the board, target creature gets -1/-1.&amp;br;While this support is on the board, the first creature you control gets +2/+2 and Lifelink.</v>
      </c>
      <c r="BF13" s="64" t="s">
        <v>0</v>
      </c>
      <c r="BG13">
        <v>12</v>
      </c>
      <c r="BH13" t="s">
        <v>49</v>
      </c>
      <c r="BI13" t="s">
        <v>40</v>
      </c>
      <c r="BJ13" t="s">
        <v>152</v>
      </c>
    </row>
    <row r="14" spans="1:62">
      <c r="A14" t="str">
        <f t="shared" si="4"/>
        <v>#back(text=戻る,left)</v>
      </c>
      <c r="B14" t="s">
        <v>0</v>
      </c>
      <c r="C14" t="s">
        <v>153</v>
      </c>
      <c r="R14"/>
      <c r="S14"/>
      <c r="T14"/>
      <c r="U14"/>
      <c r="V14"/>
      <c r="AB14" t="s">
        <v>154</v>
      </c>
      <c r="AC14" t="s">
        <v>155</v>
      </c>
      <c r="AD14" s="40" t="s">
        <v>156</v>
      </c>
      <c r="AE14" s="48">
        <v>13</v>
      </c>
      <c r="AF14" s="49" t="s">
        <v>42</v>
      </c>
      <c r="AG14" s="24" t="s">
        <v>54</v>
      </c>
      <c r="AH14" s="24"/>
      <c r="AI14" s="24">
        <v>15</v>
      </c>
      <c r="AJ14" s="24" t="s">
        <v>553</v>
      </c>
      <c r="AK14" s="24" t="s">
        <v>171</v>
      </c>
      <c r="AL14" s="24" t="s">
        <v>34</v>
      </c>
      <c r="AM14" s="24"/>
      <c r="AN14" s="24" t="s">
        <v>88</v>
      </c>
      <c r="AO14" s="24"/>
      <c r="AP14" s="24"/>
      <c r="AQ14" s="24" t="s">
        <v>554</v>
      </c>
      <c r="AR14" s="24" t="s">
        <v>555</v>
      </c>
      <c r="AS14" s="24"/>
      <c r="AT14" s="61">
        <v>42828</v>
      </c>
      <c r="AU14" s="24"/>
      <c r="AV14" s="24"/>
      <c r="AW14" s="24"/>
      <c r="AX14" s="24">
        <v>4</v>
      </c>
      <c r="AY14" s="24">
        <v>3</v>
      </c>
      <c r="AZ14" s="24" t="str">
        <f t="shared" si="0"/>
        <v>接死</v>
      </c>
      <c r="BA14" s="24" t="str">
        <f t="shared" si="1"/>
        <v>飛行</v>
      </c>
      <c r="BB14" s="24" t="str">
        <f t="shared" si="2"/>
        <v/>
      </c>
      <c r="BC14" s="24"/>
      <c r="BD14" s="24" t="str">
        <f t="shared" si="3"/>
        <v>接死 飛行&amp;br;あなたがコントロールするクリーチャーが死亡したとき、このクリーチャーは3マナを得る。</v>
      </c>
      <c r="BE14" s="54" t="str">
        <f>IF(AK14="","",VLOOKUP(AK14,BH:BJ,3,FALSE))</f>
        <v>When a creature you control dies, this creature gains 3 mana.</v>
      </c>
      <c r="BF14" s="64" t="s">
        <v>0</v>
      </c>
      <c r="BG14">
        <v>13</v>
      </c>
      <c r="BH14" t="s">
        <v>162</v>
      </c>
      <c r="BI14" t="s">
        <v>40</v>
      </c>
      <c r="BJ14" t="s">
        <v>163</v>
      </c>
    </row>
    <row r="15" spans="1:62">
      <c r="A15" t="str">
        <f t="shared" si="4"/>
        <v>&amp;br;</v>
      </c>
      <c r="B15" t="s">
        <v>0</v>
      </c>
      <c r="C15" t="s">
        <v>164</v>
      </c>
      <c r="R15"/>
      <c r="S15"/>
      <c r="T15"/>
      <c r="U15"/>
      <c r="V15"/>
      <c r="AB15" t="s">
        <v>165</v>
      </c>
      <c r="AC15" t="s">
        <v>166</v>
      </c>
      <c r="AD15" s="40" t="s">
        <v>167</v>
      </c>
      <c r="AE15" s="48">
        <v>14</v>
      </c>
      <c r="AF15" s="49" t="s">
        <v>42</v>
      </c>
      <c r="AG15" s="24" t="s">
        <v>54</v>
      </c>
      <c r="AH15" s="24"/>
      <c r="AI15" s="24">
        <v>13</v>
      </c>
      <c r="AJ15" s="24" t="s">
        <v>556</v>
      </c>
      <c r="AK15" s="24" t="s">
        <v>380</v>
      </c>
      <c r="AL15" s="24" t="s">
        <v>34</v>
      </c>
      <c r="AM15" s="24"/>
      <c r="AN15" s="24" t="s">
        <v>50</v>
      </c>
      <c r="AO15" s="24"/>
      <c r="AP15" s="24"/>
      <c r="AQ15" s="24" t="s">
        <v>557</v>
      </c>
      <c r="AR15" s="24"/>
      <c r="AS15" s="24"/>
      <c r="AT15" s="61">
        <v>42829</v>
      </c>
      <c r="AU15" s="24"/>
      <c r="AV15" s="24"/>
      <c r="AW15" s="24"/>
      <c r="AX15" s="24">
        <v>4</v>
      </c>
      <c r="AY15" s="24">
        <v>4</v>
      </c>
      <c r="AZ15" s="24" t="str">
        <f t="shared" si="0"/>
        <v>この</v>
      </c>
      <c r="BA15" s="24" t="str">
        <f t="shared" si="1"/>
        <v/>
      </c>
      <c r="BB15" s="24" t="str">
        <f t="shared" si="2"/>
        <v/>
      </c>
      <c r="BC15" s="24"/>
      <c r="BD15" s="24" t="str">
        <f t="shared" si="3"/>
        <v>このクリーチャーが戦場に出たとき、あなたがコントロールしていて破壊された最後のクリーチャーをあなたの手札に戻す。</v>
      </c>
      <c r="BE15" s="54" t="str">
        <f>IF(AK15="","",VLOOKUP(AK15,BH:BJ,3,FALSE))</f>
        <v>When this creature enters the battlefield, the last creature you controlled that was Destroyed is returned to your hand.</v>
      </c>
      <c r="BF15" s="64" t="s">
        <v>0</v>
      </c>
      <c r="BG15">
        <v>14</v>
      </c>
      <c r="BH15" t="s">
        <v>171</v>
      </c>
      <c r="BI15" t="s">
        <v>40</v>
      </c>
      <c r="BJ15" t="s">
        <v>172</v>
      </c>
    </row>
    <row r="16" spans="1:62">
      <c r="A16" t="str">
        <f t="shared" si="4"/>
        <v>#comment(above,nsize=[15],size=[30],num=[10])</v>
      </c>
      <c r="B16" t="s">
        <v>0</v>
      </c>
      <c r="C16" t="s">
        <v>173</v>
      </c>
      <c r="R16"/>
      <c r="S16"/>
      <c r="T16"/>
      <c r="U16"/>
      <c r="V16"/>
      <c r="AB16" t="s">
        <v>174</v>
      </c>
      <c r="AC16" t="s">
        <v>175</v>
      </c>
      <c r="AD16" s="40" t="s">
        <v>176</v>
      </c>
      <c r="AE16" s="48">
        <v>15</v>
      </c>
      <c r="AF16" s="49" t="s">
        <v>42</v>
      </c>
      <c r="AG16" s="24" t="s">
        <v>54</v>
      </c>
      <c r="AH16" s="24"/>
      <c r="AI16" s="24">
        <v>14</v>
      </c>
      <c r="AJ16" s="24" t="s">
        <v>558</v>
      </c>
      <c r="AK16" s="24" t="s">
        <v>418</v>
      </c>
      <c r="AL16" s="24" t="s">
        <v>34</v>
      </c>
      <c r="AM16" s="24"/>
      <c r="AN16" s="24" t="s">
        <v>50</v>
      </c>
      <c r="AO16" s="24"/>
      <c r="AP16" s="24"/>
      <c r="AQ16" s="24" t="s">
        <v>559</v>
      </c>
      <c r="AR16" s="24" t="s">
        <v>560</v>
      </c>
      <c r="AS16" s="24"/>
      <c r="AT16" s="61">
        <v>42798</v>
      </c>
      <c r="AU16" s="24"/>
      <c r="AV16" s="24"/>
      <c r="AW16" s="24"/>
      <c r="AX16" s="24">
        <v>3</v>
      </c>
      <c r="AY16" s="24">
        <v>4</v>
      </c>
      <c r="AZ16" s="24" t="str">
        <f t="shared" si="0"/>
        <v>ジェ</v>
      </c>
      <c r="BA16" s="24" t="str">
        <f t="shared" si="1"/>
        <v/>
      </c>
      <c r="BB16" s="24" t="str">
        <f t="shared" si="2"/>
        <v/>
      </c>
      <c r="BC16" s="24"/>
      <c r="BD16" s="24" t="str">
        <f t="shared" si="3"/>
        <v>ジェム2個を起動する：あなたのターン終了時まで、あなたがコントロールする各ゾンビは威迫を得る。&amp;br;このクリーチャーが戦場に出ている間、あなたがコントロールする各ゾンビは+1/+1の修整を受ける。</v>
      </c>
      <c r="BE16" s="54" t="str">
        <f>IF(AK16="","",VLOOKUP(AK16,BH:BJ,3,FALSE))</f>
        <v>Activate 2:Each Zombie you control gains Menace until the end of your turn.&amp;br;While this creature is on the battlefield, each Zombie you control gains +1/+1.</v>
      </c>
      <c r="BF16" s="64" t="s">
        <v>0</v>
      </c>
      <c r="BG16">
        <v>15</v>
      </c>
      <c r="BH16" t="s">
        <v>182</v>
      </c>
      <c r="BI16" t="s">
        <v>40</v>
      </c>
      <c r="BJ16" t="s">
        <v>183</v>
      </c>
    </row>
    <row r="17" spans="1:62">
      <c r="A17" t="str">
        <f t="shared" si="4"/>
        <v>&amp;br;&amp;br;</v>
      </c>
      <c r="B17" t="s">
        <v>0</v>
      </c>
      <c r="C17" t="s">
        <v>145</v>
      </c>
      <c r="R17"/>
      <c r="S17"/>
      <c r="T17"/>
      <c r="U17"/>
      <c r="V17"/>
      <c r="AC17" t="s">
        <v>89</v>
      </c>
      <c r="AD17" s="40" t="s">
        <v>184</v>
      </c>
      <c r="AE17" s="48">
        <v>16</v>
      </c>
      <c r="AF17" s="49" t="s">
        <v>42</v>
      </c>
      <c r="AG17" s="24" t="s">
        <v>54</v>
      </c>
      <c r="AH17" s="24"/>
      <c r="AI17" s="24">
        <v>9</v>
      </c>
      <c r="AJ17" s="24" t="s">
        <v>561</v>
      </c>
      <c r="AK17" s="24" t="s">
        <v>459</v>
      </c>
      <c r="AL17" s="24" t="s">
        <v>34</v>
      </c>
      <c r="AM17" s="24"/>
      <c r="AN17" s="24" t="s">
        <v>35</v>
      </c>
      <c r="AO17" s="24" t="s">
        <v>562</v>
      </c>
      <c r="AP17" s="24"/>
      <c r="AQ17" s="24" t="s">
        <v>563</v>
      </c>
      <c r="AR17" s="24"/>
      <c r="AS17" s="24"/>
      <c r="AT17" s="61">
        <v>42798</v>
      </c>
      <c r="AU17" s="24"/>
      <c r="AV17" s="24"/>
      <c r="AW17" s="24"/>
      <c r="AX17" s="24">
        <v>3</v>
      </c>
      <c r="AY17" s="24">
        <v>4</v>
      </c>
      <c r="AZ17" s="24" t="str">
        <f t="shared" si="0"/>
        <v>あな</v>
      </c>
      <c r="BA17" s="24" t="str">
        <f t="shared" si="1"/>
        <v/>
      </c>
      <c r="BB17" s="24" t="str">
        <f t="shared" si="2"/>
        <v/>
      </c>
      <c r="BC17" s="24"/>
      <c r="BD17" s="24" t="str">
        <f t="shared" si="3"/>
        <v>あなたがカードをサイクリングしたとき、対戦相手がコントロールする最初のクリーチャーは-1/-1の修整を受ける。</v>
      </c>
      <c r="BE17" s="54" t="str">
        <f>IF(AK17="","",VLOOKUP(AK17,BH:BJ,3,FALSE))</f>
        <v>When you cycle a card, the first creature your opponent controls gets -1/-1.</v>
      </c>
      <c r="BF17" s="64" t="s">
        <v>0</v>
      </c>
      <c r="BG17">
        <v>16</v>
      </c>
      <c r="BH17" t="s">
        <v>188</v>
      </c>
      <c r="BI17" t="s">
        <v>40</v>
      </c>
      <c r="BJ17" t="s">
        <v>189</v>
      </c>
    </row>
    <row r="18" spans="1:62">
      <c r="A18" t="str">
        <f t="shared" si="4"/>
        <v/>
      </c>
      <c r="B18" t="s">
        <v>0</v>
      </c>
      <c r="C18" s="28"/>
      <c r="Q18" s="29"/>
      <c r="R18" s="30"/>
      <c r="S18" s="30"/>
      <c r="T18" s="30"/>
      <c r="U18" s="30"/>
      <c r="V18" s="31"/>
      <c r="W18" s="32">
        <v>2</v>
      </c>
      <c r="X18" s="29"/>
      <c r="Y18" s="50"/>
      <c r="Z18" s="50"/>
      <c r="AA18" s="51"/>
      <c r="AC18" t="s">
        <v>190</v>
      </c>
      <c r="AD18" s="40" t="s">
        <v>191</v>
      </c>
      <c r="AE18" s="48">
        <v>17</v>
      </c>
      <c r="AF18" s="49" t="s">
        <v>42</v>
      </c>
      <c r="AG18" s="24" t="s">
        <v>54</v>
      </c>
      <c r="AH18" s="24"/>
      <c r="AI18" s="24">
        <v>7</v>
      </c>
      <c r="AJ18" s="24" t="s">
        <v>564</v>
      </c>
      <c r="AK18" s="24" t="s">
        <v>484</v>
      </c>
      <c r="AL18" s="24" t="s">
        <v>131</v>
      </c>
      <c r="AM18" s="24"/>
      <c r="AN18" s="24"/>
      <c r="AO18" s="24"/>
      <c r="AP18" s="24"/>
      <c r="AQ18" s="24" t="s">
        <v>565</v>
      </c>
      <c r="AR18" s="24" t="s">
        <v>203</v>
      </c>
      <c r="AS18" s="24" t="s">
        <v>566</v>
      </c>
      <c r="AT18" s="61"/>
      <c r="AU18" s="24"/>
      <c r="AV18" s="24"/>
      <c r="AW18" s="24"/>
      <c r="AX18" s="24" t="s">
        <v>133</v>
      </c>
      <c r="AY18" s="24" t="s">
        <v>133</v>
      </c>
      <c r="AZ18" s="24" t="str">
        <f t="shared" si="0"/>
        <v>あな</v>
      </c>
      <c r="BA18" s="24" t="str">
        <f t="shared" si="1"/>
        <v/>
      </c>
      <c r="BB18" s="24" t="str">
        <f t="shared" si="2"/>
        <v/>
      </c>
      <c r="BC18" s="24"/>
      <c r="BD18" s="24" t="str">
        <f t="shared" si="3"/>
        <v>あなたは2/2のゾンビ・トークンを3体召喚する。&amp;br;サイクリング2&amp;br;あなたがこのカードをサイクリングしたとき、あなたは2/2のゾンビ・トークンを1体召喚する。</v>
      </c>
      <c r="BE18" s="54" t="str">
        <f>IF(AK18="","",VLOOKUP(AK18,BH:BJ,3,FALSE))</f>
        <v>You summon 3 2/2 Zombie tokens.&amp;br;Cycling 2.&amp;br;When you cycle this card, you summon 1 2/2 Zombie token.</v>
      </c>
      <c r="BF18" s="64" t="s">
        <v>0</v>
      </c>
      <c r="BG18">
        <v>17</v>
      </c>
      <c r="BH18" t="s">
        <v>196</v>
      </c>
      <c r="BI18" t="s">
        <v>40</v>
      </c>
      <c r="BJ18" t="s">
        <v>197</v>
      </c>
    </row>
    <row r="19" spans="1:62">
      <c r="A19" t="str">
        <f t="shared" si="4"/>
        <v>*ただれたミイラ/Festering Mummy</v>
      </c>
      <c r="B19" t="s">
        <v>0</v>
      </c>
      <c r="C19" t="str">
        <f>"*"&amp;R19&amp;"/"&amp;T19</f>
        <v>*ただれたミイラ/Festering Mummy</v>
      </c>
      <c r="Q19" s="33" t="s">
        <v>9</v>
      </c>
      <c r="R19" s="34" t="str">
        <f>INDEX(AJ:AJ,W18+1)</f>
        <v>ただれたミイラ</v>
      </c>
      <c r="S19" s="35" t="s">
        <v>10</v>
      </c>
      <c r="T19" s="34" t="str">
        <f>INDEX(AK:AK,W18+1)</f>
        <v>Festering Mummy</v>
      </c>
      <c r="U19" s="35"/>
      <c r="V19" s="36"/>
      <c r="W19" s="37"/>
      <c r="X19" s="33"/>
      <c r="Y19" s="52"/>
      <c r="Z19" s="52"/>
      <c r="AA19" s="53"/>
      <c r="AC19" t="s">
        <v>198</v>
      </c>
      <c r="AD19" s="40" t="s">
        <v>199</v>
      </c>
      <c r="AE19" s="48">
        <v>18</v>
      </c>
      <c r="AF19" s="49" t="s">
        <v>42</v>
      </c>
      <c r="AG19" s="24" t="s">
        <v>54</v>
      </c>
      <c r="AH19" s="24"/>
      <c r="AI19" s="24">
        <v>5</v>
      </c>
      <c r="AJ19" s="24" t="s">
        <v>567</v>
      </c>
      <c r="AK19" s="24" t="s">
        <v>359</v>
      </c>
      <c r="AL19" s="24" t="s">
        <v>159</v>
      </c>
      <c r="AM19" s="24"/>
      <c r="AN19" s="24"/>
      <c r="AO19" s="24"/>
      <c r="AP19" s="24"/>
      <c r="AQ19" s="24" t="s">
        <v>568</v>
      </c>
      <c r="AR19" s="24"/>
      <c r="AS19" s="24"/>
      <c r="AT19" s="61"/>
      <c r="AU19" s="24"/>
      <c r="AV19" s="24"/>
      <c r="AW19" s="24">
        <v>3</v>
      </c>
      <c r="AX19" s="24" t="s">
        <v>133</v>
      </c>
      <c r="AY19" s="24" t="s">
        <v>133</v>
      </c>
      <c r="AZ19" s="24" t="str">
        <f t="shared" si="0"/>
        <v>あな</v>
      </c>
      <c r="BA19" s="24" t="str">
        <f t="shared" si="1"/>
        <v/>
      </c>
      <c r="BB19" s="24" t="str">
        <f t="shared" si="2"/>
        <v/>
      </c>
      <c r="BC19" s="24"/>
      <c r="BD19" s="24" t="str">
        <f t="shared" si="3"/>
        <v>あなたがカードをサイクリングしたとき、対戦相手は5点のダメージを受け、あなたは5点のライフを得る。</v>
      </c>
      <c r="BE19" s="54" t="str">
        <f>IF(AK19="","",VLOOKUP(AK19,BH:BJ,3,FALSE))</f>
        <v>When you cycle a card, your opponent takes 5 damage and you gain 5 life.</v>
      </c>
      <c r="BF19" s="64" t="s">
        <v>0</v>
      </c>
      <c r="BG19">
        <v>18</v>
      </c>
      <c r="BH19" t="s">
        <v>204</v>
      </c>
      <c r="BI19" t="s">
        <v>40</v>
      </c>
      <c r="BJ19" t="s">
        <v>205</v>
      </c>
    </row>
    <row r="20" spans="1:62">
      <c r="A20" t="str">
        <f t="shared" si="4"/>
        <v>|LEFT:80|LEFT:100|LEFT:100|LEFT:100|LEFT:100|LEFT:100|c</v>
      </c>
      <c r="B20" t="s">
        <v>0</v>
      </c>
      <c r="C20" t="s">
        <v>81</v>
      </c>
      <c r="D20" s="26" t="str">
        <f>$Q$1</f>
        <v>LEFT:80</v>
      </c>
      <c r="E20" s="26" t="s">
        <v>81</v>
      </c>
      <c r="F20" s="26" t="str">
        <f t="shared" ref="F20:J20" si="7">$R$1</f>
        <v>LEFT:100</v>
      </c>
      <c r="G20" s="26" t="s">
        <v>81</v>
      </c>
      <c r="H20" s="26" t="str">
        <f t="shared" si="7"/>
        <v>LEFT:100</v>
      </c>
      <c r="I20" s="26" t="s">
        <v>81</v>
      </c>
      <c r="J20" s="26" t="str">
        <f t="shared" si="7"/>
        <v>LEFT:100</v>
      </c>
      <c r="K20" s="26" t="s">
        <v>81</v>
      </c>
      <c r="L20" s="26" t="str">
        <f>$R$1</f>
        <v>LEFT:100</v>
      </c>
      <c r="M20" s="26" t="s">
        <v>81</v>
      </c>
      <c r="N20" s="26" t="str">
        <f>$R$1</f>
        <v>LEFT:100</v>
      </c>
      <c r="O20" t="s">
        <v>81</v>
      </c>
      <c r="P20" t="s">
        <v>82</v>
      </c>
      <c r="Q20" s="38" t="s">
        <v>6</v>
      </c>
      <c r="R20" s="34" t="str">
        <f>INDEX(AF:AF,W18+1)</f>
        <v>黒</v>
      </c>
      <c r="S20" s="39" t="s">
        <v>7</v>
      </c>
      <c r="T20" s="34" t="str">
        <f>INDEX(AG:AG,W18+1)</f>
        <v>コモン</v>
      </c>
      <c r="U20" s="39" t="s">
        <v>8</v>
      </c>
      <c r="V20" s="34">
        <f>INDEX(AI:AI,W18+1)</f>
        <v>6</v>
      </c>
      <c r="W20" s="40"/>
      <c r="X20" s="34" t="str">
        <f>INDEX(AQ:AQ,W18+1)</f>
        <v>このクリーチャーが死亡したとき、対戦相手がコントロールする最初のクリーチャーは-1/-1の修整を受ける。</v>
      </c>
      <c r="Y20" s="52"/>
      <c r="Z20" s="52"/>
      <c r="AA20" s="53"/>
      <c r="AC20">
        <v>0</v>
      </c>
      <c r="AD20" s="40" t="s">
        <v>0</v>
      </c>
      <c r="AE20" s="48">
        <v>19</v>
      </c>
      <c r="AF20" s="49" t="s">
        <v>42</v>
      </c>
      <c r="AG20" s="24" t="s">
        <v>54</v>
      </c>
      <c r="AH20" s="24"/>
      <c r="AI20" s="24">
        <v>8</v>
      </c>
      <c r="AJ20" s="24" t="s">
        <v>569</v>
      </c>
      <c r="AK20" s="24" t="s">
        <v>497</v>
      </c>
      <c r="AL20" s="24" t="s">
        <v>159</v>
      </c>
      <c r="AM20" s="24"/>
      <c r="AN20" s="24"/>
      <c r="AO20" s="24"/>
      <c r="AP20" s="24"/>
      <c r="AQ20" s="24" t="s">
        <v>570</v>
      </c>
      <c r="AR20" s="24" t="s">
        <v>228</v>
      </c>
      <c r="AS20" s="24" t="s">
        <v>229</v>
      </c>
      <c r="AT20" s="61"/>
      <c r="AU20" s="24"/>
      <c r="AV20" s="24"/>
      <c r="AW20" s="24">
        <v>3</v>
      </c>
      <c r="AX20" s="24" t="s">
        <v>133</v>
      </c>
      <c r="AY20" s="24" t="s">
        <v>133</v>
      </c>
      <c r="AZ20" s="24" t="str">
        <f t="shared" si="0"/>
        <v>この</v>
      </c>
      <c r="BA20" s="24" t="str">
        <f t="shared" si="1"/>
        <v/>
      </c>
      <c r="BB20" s="24" t="str">
        <f t="shared" si="2"/>
        <v/>
      </c>
      <c r="BC20" s="24"/>
      <c r="BD20" s="24" t="str">
        <f t="shared" si="3"/>
        <v>このサポートがボードに出たとき、対戦相手がコントロールするクリーチャー1体を対象とし、それを破壊する。&amp;br;あなたがコントロールするカルトーシュ・サポートがボードに出たとき、このサポートをあなたの手札に戻す。&amp;br;このサポートは強化されない。</v>
      </c>
      <c r="BE20" s="54" t="str">
        <f>IF(AK20="","",VLOOKUP(AK20,BH:BJ,3,FALSE))</f>
        <v>When you cast this support, target creature your opponent controls is Destroyed.&amp;br;When a Cartouche support enters the board, this support is Returned to your hand.&amp;br;This support does not reinforce.</v>
      </c>
      <c r="BF20" s="64" t="s">
        <v>0</v>
      </c>
      <c r="BG20">
        <v>19</v>
      </c>
      <c r="BH20" t="s">
        <v>208</v>
      </c>
      <c r="BI20" t="s">
        <v>40</v>
      </c>
      <c r="BJ20" t="s">
        <v>209</v>
      </c>
    </row>
    <row r="21" spans="1:62">
      <c r="A21" t="str">
        <f t="shared" si="4"/>
        <v>|色|黒|レアリティ|コモン|マナコスト|6|</v>
      </c>
      <c r="B21" t="s">
        <v>0</v>
      </c>
      <c r="C21" t="s">
        <v>81</v>
      </c>
      <c r="D21" s="27" t="s">
        <v>6</v>
      </c>
      <c r="E21" t="s">
        <v>81</v>
      </c>
      <c r="F21" t="str">
        <f>IF(R20=0,"",R20)</f>
        <v>黒</v>
      </c>
      <c r="G21" t="s">
        <v>81</v>
      </c>
      <c r="H21" s="27" t="s">
        <v>93</v>
      </c>
      <c r="I21" t="s">
        <v>81</v>
      </c>
      <c r="J21" t="str">
        <f>IF(T20=0,"",T20)</f>
        <v>コモン</v>
      </c>
      <c r="K21" t="s">
        <v>81</v>
      </c>
      <c r="L21" s="27" t="s">
        <v>94</v>
      </c>
      <c r="M21" t="s">
        <v>81</v>
      </c>
      <c r="N21">
        <f>IF(V20=0,"",V20)</f>
        <v>6</v>
      </c>
      <c r="O21" t="s">
        <v>81</v>
      </c>
      <c r="Q21" s="33" t="s">
        <v>11</v>
      </c>
      <c r="R21" s="34" t="str">
        <f>INDEX(AL:AL,W18+1)</f>
        <v>クリーチャー</v>
      </c>
      <c r="S21" s="39" t="s">
        <v>95</v>
      </c>
      <c r="T21" s="34" t="str">
        <f>INDEX(AN:AN,W18+1)</f>
        <v>ゾンビ</v>
      </c>
      <c r="U21" s="34">
        <f>INDEX(AO:AO,W18+1)</f>
        <v>0</v>
      </c>
      <c r="V21" s="34">
        <f>INDEX(AP:AP,W18+1)</f>
        <v>0</v>
      </c>
      <c r="W21" s="40"/>
      <c r="X21" s="34" t="str">
        <f>INDEX(AZ:AZ,W18+1)</f>
        <v>この</v>
      </c>
      <c r="Y21" s="34" t="str">
        <f>INDEX(BA:BA,W18+1)</f>
        <v/>
      </c>
      <c r="Z21" s="34" t="str">
        <f>INDEX(BB:BB,W18+1)</f>
        <v/>
      </c>
      <c r="AA21" s="34">
        <f>INDEX(BC:BC,W18+1)</f>
        <v>0</v>
      </c>
      <c r="AD21" s="40"/>
      <c r="AE21" s="48">
        <v>20</v>
      </c>
      <c r="AF21" s="49" t="s">
        <v>42</v>
      </c>
      <c r="AG21" s="24" t="s">
        <v>55</v>
      </c>
      <c r="AH21" s="24"/>
      <c r="AI21" s="24">
        <v>19</v>
      </c>
      <c r="AJ21" s="24" t="s">
        <v>571</v>
      </c>
      <c r="AK21" s="24" t="s">
        <v>101</v>
      </c>
      <c r="AL21" s="24" t="s">
        <v>34</v>
      </c>
      <c r="AM21" s="24"/>
      <c r="AN21" s="24" t="s">
        <v>538</v>
      </c>
      <c r="AO21" s="24"/>
      <c r="AP21" s="24"/>
      <c r="AQ21" s="24" t="s">
        <v>89</v>
      </c>
      <c r="AR21" s="24" t="s">
        <v>572</v>
      </c>
      <c r="AS21" s="24" t="s">
        <v>573</v>
      </c>
      <c r="AT21" s="61">
        <v>42859</v>
      </c>
      <c r="AU21" s="24"/>
      <c r="AV21" s="24"/>
      <c r="AW21" s="24"/>
      <c r="AX21" s="24">
        <v>5</v>
      </c>
      <c r="AY21" s="24">
        <v>4</v>
      </c>
      <c r="AZ21" s="24" t="str">
        <f t="shared" si="0"/>
        <v>飛行</v>
      </c>
      <c r="BA21" s="24" t="str">
        <f t="shared" si="1"/>
        <v/>
      </c>
      <c r="BB21" s="24" t="str">
        <f t="shared" si="2"/>
        <v/>
      </c>
      <c r="BC21" s="24"/>
      <c r="BD21" s="24" t="str">
        <f t="shared" si="3"/>
        <v>飛行&amp;br;あなたが他のカードをサイクリングしたとき、対戦相手がコントロールする最初のクリーチャーは-2/-2の修整を受ける。&amp;br;サイクリング4</v>
      </c>
      <c r="BE21" s="54" t="str">
        <f>IF(AK21="","",VLOOKUP(AK21,BH:BJ,3,FALSE))</f>
        <v>When you cycle another card, the first creature your opponent controls gains -2/-2.&amp;br;Cycling 4.</v>
      </c>
      <c r="BF21" s="64" t="s">
        <v>0</v>
      </c>
      <c r="BG21">
        <v>20</v>
      </c>
      <c r="BH21" t="s">
        <v>214</v>
      </c>
      <c r="BI21" t="s">
        <v>40</v>
      </c>
      <c r="BJ21" t="s">
        <v>215</v>
      </c>
    </row>
    <row r="22" spans="1:62">
      <c r="A22" t="str">
        <f t="shared" si="4"/>
        <v>|種別|クリーチャー|サブタイプ|ゾンビ|||</v>
      </c>
      <c r="B22" t="s">
        <v>0</v>
      </c>
      <c r="C22" t="s">
        <v>81</v>
      </c>
      <c r="D22" s="27" t="s">
        <v>11</v>
      </c>
      <c r="E22" t="s">
        <v>81</v>
      </c>
      <c r="F22" t="str">
        <f>IF(R21=0,"",R21)</f>
        <v>クリーチャー</v>
      </c>
      <c r="G22" t="s">
        <v>81</v>
      </c>
      <c r="H22" s="27" t="s">
        <v>103</v>
      </c>
      <c r="I22" t="s">
        <v>81</v>
      </c>
      <c r="J22" t="str">
        <f>IF(T21=0,"",T21)</f>
        <v>ゾンビ</v>
      </c>
      <c r="K22" t="s">
        <v>81</v>
      </c>
      <c r="L22" t="str">
        <f>IF(U21=0,"",U21)</f>
        <v/>
      </c>
      <c r="M22" t="s">
        <v>81</v>
      </c>
      <c r="N22" t="str">
        <f>IF(V21=0,"",V21)</f>
        <v/>
      </c>
      <c r="O22" t="s">
        <v>81</v>
      </c>
      <c r="Q22" s="33" t="s">
        <v>104</v>
      </c>
      <c r="R22" s="34" t="str">
        <f>INDEX(BD:BD,W18+1)</f>
        <v>このクリーチャーが死亡したとき、対戦相手がコントロールする最初のクリーチャーは-1/-1の修整を受ける。</v>
      </c>
      <c r="S22" s="35"/>
      <c r="T22" s="35"/>
      <c r="U22" s="35"/>
      <c r="V22" s="36"/>
      <c r="W22" s="40"/>
      <c r="X22" s="32"/>
      <c r="Y22" s="32"/>
      <c r="Z22" s="32"/>
      <c r="AA22" s="54"/>
      <c r="AD22" s="40"/>
      <c r="AE22" s="48">
        <v>21</v>
      </c>
      <c r="AF22" s="49" t="s">
        <v>42</v>
      </c>
      <c r="AG22" s="24" t="s">
        <v>55</v>
      </c>
      <c r="AH22" s="24"/>
      <c r="AI22" s="24">
        <v>15</v>
      </c>
      <c r="AJ22" s="24" t="s">
        <v>574</v>
      </c>
      <c r="AK22" s="24" t="s">
        <v>328</v>
      </c>
      <c r="AL22" s="24" t="s">
        <v>34</v>
      </c>
      <c r="AM22" s="24"/>
      <c r="AN22" s="24" t="s">
        <v>50</v>
      </c>
      <c r="AO22" s="24" t="s">
        <v>531</v>
      </c>
      <c r="AP22" s="24"/>
      <c r="AQ22" s="24" t="s">
        <v>257</v>
      </c>
      <c r="AR22" s="24" t="s">
        <v>575</v>
      </c>
      <c r="AS22" s="24" t="s">
        <v>576</v>
      </c>
      <c r="AT22" s="61">
        <v>42828</v>
      </c>
      <c r="AU22" s="24"/>
      <c r="AV22" s="24"/>
      <c r="AW22" s="24"/>
      <c r="AX22" s="24">
        <v>4</v>
      </c>
      <c r="AY22" s="24">
        <v>3</v>
      </c>
      <c r="AZ22" s="24" t="str">
        <f t="shared" si="0"/>
        <v>ディ</v>
      </c>
      <c r="BA22" s="24" t="str">
        <f t="shared" si="1"/>
        <v/>
      </c>
      <c r="BB22" s="24" t="str">
        <f t="shared" si="2"/>
        <v/>
      </c>
      <c r="BC22" s="24"/>
      <c r="BD22" s="24" t="str">
        <f t="shared" si="3"/>
        <v>ディフェンダー&amp;br;ジェム2個を起動する：このクリーチャーを戦場に戻す。この能力はこのクリーチャーが破壊された後にのみ発動する。&amp;br;このクリーチャーが戦場に出たとき、あなたの次のターン開始時までこれを無効化する。</v>
      </c>
      <c r="BE22" s="54" t="str">
        <f>IF(AK22="","",VLOOKUP(AK22,BH:BJ,3,FALSE))</f>
        <v>Activate 2:This creature is Returned to the battlefield. This ability only activates after this creature has been destroyed.&amp;br;When this creature enters the battlefield, it is Disabled until the beginning of your next turn.</v>
      </c>
      <c r="BF22" s="64" t="s">
        <v>0</v>
      </c>
      <c r="BG22">
        <v>21</v>
      </c>
      <c r="BH22" t="s">
        <v>218</v>
      </c>
      <c r="BI22" t="s">
        <v>40</v>
      </c>
      <c r="BJ22" t="s">
        <v>219</v>
      </c>
    </row>
    <row r="23" spans="1:62">
      <c r="A23" t="str">
        <f t="shared" si="4"/>
        <v>|テキスト|&gt;|&gt;|&gt;|&gt;|このクリーチャーが死亡したとき、対戦相手がコントロールする最初のクリーチャーは-1/-1の修整を受ける。|</v>
      </c>
      <c r="B23" t="s">
        <v>0</v>
      </c>
      <c r="C23" t="s">
        <v>81</v>
      </c>
      <c r="D23" s="27" t="s">
        <v>104</v>
      </c>
      <c r="E23" t="s">
        <v>81</v>
      </c>
      <c r="F23" s="27" t="s">
        <v>113</v>
      </c>
      <c r="G23" t="s">
        <v>81</v>
      </c>
      <c r="H23" s="27" t="s">
        <v>113</v>
      </c>
      <c r="I23" t="s">
        <v>81</v>
      </c>
      <c r="J23" s="27" t="s">
        <v>113</v>
      </c>
      <c r="K23" t="s">
        <v>81</v>
      </c>
      <c r="L23" s="27" t="s">
        <v>113</v>
      </c>
      <c r="M23" t="s">
        <v>81</v>
      </c>
      <c r="N23" t="str">
        <f>IF(R22=0,"",R22)</f>
        <v>このクリーチャーが死亡したとき、対戦相手がコントロールする最初のクリーチャーは-1/-1の修整を受ける。</v>
      </c>
      <c r="O23" t="s">
        <v>81</v>
      </c>
      <c r="Q23" s="38" t="s">
        <v>27</v>
      </c>
      <c r="R23" s="34" t="str">
        <f>INDEX(BE:BE,W18+1)</f>
        <v>When this creature dies, the first creature your opponent controls gets -1/-1.</v>
      </c>
      <c r="S23" s="33" t="s">
        <v>114</v>
      </c>
      <c r="T23" s="34" t="str">
        <f>IF(X23="","",X23&amp;IF(Y23="",""," "&amp;Y23)&amp;IF(Z23="",""," "&amp;Z23)&amp;IF(AA23="",""," "&amp;AA23))</f>
        <v/>
      </c>
      <c r="U23" s="35"/>
      <c r="V23" s="36"/>
      <c r="W23" s="40" t="s">
        <v>114</v>
      </c>
      <c r="X23" s="33" t="str">
        <f t="shared" ref="X23:AA23" si="8">IF(ISERROR(IF(LEN(X22)&gt;1,X22,VLOOKUP(X21,$AC:$AD,2,FALSE))),"",IF(LEN(X22)&gt;1,X22,VLOOKUP(X21,$AC:$AD,2,FALSE)))</f>
        <v/>
      </c>
      <c r="Y23" s="33" t="str">
        <f t="shared" si="8"/>
        <v/>
      </c>
      <c r="Z23" s="33" t="str">
        <f t="shared" si="8"/>
        <v/>
      </c>
      <c r="AA23" s="33" t="str">
        <f t="shared" si="8"/>
        <v> </v>
      </c>
      <c r="AD23" s="40"/>
      <c r="AE23" s="48">
        <v>22</v>
      </c>
      <c r="AF23" s="49" t="s">
        <v>42</v>
      </c>
      <c r="AG23" s="24" t="s">
        <v>55</v>
      </c>
      <c r="AH23" s="24"/>
      <c r="AI23" s="24">
        <v>12</v>
      </c>
      <c r="AJ23" s="24" t="s">
        <v>577</v>
      </c>
      <c r="AK23" s="24" t="s">
        <v>447</v>
      </c>
      <c r="AL23" s="24" t="s">
        <v>34</v>
      </c>
      <c r="AM23" s="24"/>
      <c r="AN23" s="24" t="s">
        <v>50</v>
      </c>
      <c r="AO23" s="24" t="s">
        <v>578</v>
      </c>
      <c r="AP23" s="24"/>
      <c r="AQ23" s="24" t="s">
        <v>4</v>
      </c>
      <c r="AR23" s="24" t="s">
        <v>579</v>
      </c>
      <c r="AS23" s="24" t="s">
        <v>580</v>
      </c>
      <c r="AT23" s="61">
        <v>42891</v>
      </c>
      <c r="AU23" s="24"/>
      <c r="AV23" s="24"/>
      <c r="AW23" s="24"/>
      <c r="AX23" s="24">
        <v>6</v>
      </c>
      <c r="AY23" s="24">
        <v>5</v>
      </c>
      <c r="AZ23" s="24" t="str">
        <f t="shared" si="0"/>
        <v>威迫</v>
      </c>
      <c r="BA23" s="24" t="str">
        <f t="shared" si="1"/>
        <v/>
      </c>
      <c r="BB23" s="24" t="str">
        <f t="shared" si="2"/>
        <v/>
      </c>
      <c r="BC23" s="24"/>
      <c r="BD23" s="24" t="str">
        <f t="shared" si="3"/>
        <v>威迫&amp;br;このクリーチャーが戦場に出たとき、あなたがコントロールする他の各クリーチャーは-1/-1の修整を受ける。&amp;br;あなたがコントロールするゾンビが死亡したとき、対戦相手は3点のダメージを受ける。</v>
      </c>
      <c r="BE23" s="54" t="str">
        <f>IF(AK23="","",VLOOKUP(AK23,BH:BJ,3,FALSE))</f>
        <v>When this creature enters the battlefield, each other creature you control gets -1/-1.&amp;br;When a zombie you control dies, your opponent takes 3 damage.</v>
      </c>
      <c r="BF23" s="64" t="s">
        <v>0</v>
      </c>
      <c r="BG23">
        <v>22</v>
      </c>
      <c r="BH23" t="s">
        <v>223</v>
      </c>
      <c r="BI23" t="s">
        <v>40</v>
      </c>
      <c r="BJ23" t="s">
        <v>224</v>
      </c>
    </row>
    <row r="24" spans="1:62">
      <c r="A24" t="str">
        <f t="shared" si="4"/>
        <v>|英テキスト|&gt;|&gt;|&gt;|&gt;|When this creature dies, the first creature your opponent controls gets -1/-1.|</v>
      </c>
      <c r="B24" t="s">
        <v>0</v>
      </c>
      <c r="C24" t="s">
        <v>81</v>
      </c>
      <c r="D24" s="27" t="s">
        <v>125</v>
      </c>
      <c r="E24" t="s">
        <v>81</v>
      </c>
      <c r="F24" s="27" t="s">
        <v>113</v>
      </c>
      <c r="G24" t="s">
        <v>81</v>
      </c>
      <c r="H24" s="27" t="s">
        <v>113</v>
      </c>
      <c r="I24" t="s">
        <v>81</v>
      </c>
      <c r="J24" s="27" t="s">
        <v>113</v>
      </c>
      <c r="K24" t="s">
        <v>81</v>
      </c>
      <c r="L24" s="27" t="s">
        <v>113</v>
      </c>
      <c r="M24" t="s">
        <v>81</v>
      </c>
      <c r="N24" t="str">
        <f>IF(T23="","",T23&amp;"&amp;br;")&amp;IF(R23=0,"",R23)</f>
        <v>When this creature dies, the first creature your opponent controls gets -1/-1.</v>
      </c>
      <c r="O24" t="s">
        <v>81</v>
      </c>
      <c r="Q24" s="33" t="s">
        <v>18</v>
      </c>
      <c r="R24" s="34" t="str">
        <f>IF(INDEX(AX:AX,W18+1)="",0,INDEX(AX:AX,W18+1)&amp;"/"&amp;INDEX(AY:AY,W18+1))</f>
        <v>1/1</v>
      </c>
      <c r="S24" s="35"/>
      <c r="T24" s="35"/>
      <c r="U24" s="35"/>
      <c r="V24" s="36"/>
      <c r="W24" s="40"/>
      <c r="X24" s="33"/>
      <c r="Y24" s="52"/>
      <c r="Z24" s="52"/>
      <c r="AA24" s="53"/>
      <c r="AD24" s="44"/>
      <c r="AE24" s="48">
        <v>23</v>
      </c>
      <c r="AF24" s="49" t="s">
        <v>42</v>
      </c>
      <c r="AG24" s="24" t="s">
        <v>55</v>
      </c>
      <c r="AH24" s="24"/>
      <c r="AI24" s="24">
        <v>12</v>
      </c>
      <c r="AJ24" s="24" t="s">
        <v>581</v>
      </c>
      <c r="AK24" s="24" t="s">
        <v>467</v>
      </c>
      <c r="AL24" s="24" t="s">
        <v>131</v>
      </c>
      <c r="AM24" s="24"/>
      <c r="AN24" s="24"/>
      <c r="AO24" s="24"/>
      <c r="AP24" s="24"/>
      <c r="AQ24" s="24" t="s">
        <v>582</v>
      </c>
      <c r="AR24" s="24"/>
      <c r="AS24" s="24"/>
      <c r="AT24" s="61"/>
      <c r="AU24" s="24"/>
      <c r="AV24" s="24"/>
      <c r="AW24" s="24"/>
      <c r="AX24" s="24" t="s">
        <v>133</v>
      </c>
      <c r="AY24" s="24" t="s">
        <v>133</v>
      </c>
      <c r="AZ24" s="24" t="str">
        <f t="shared" si="0"/>
        <v>あな</v>
      </c>
      <c r="BA24" s="24" t="str">
        <f t="shared" si="1"/>
        <v/>
      </c>
      <c r="BB24" s="24" t="str">
        <f t="shared" si="2"/>
        <v/>
      </c>
      <c r="BC24" s="24"/>
      <c r="BD24" s="24" t="str">
        <f t="shared" si="3"/>
        <v>あなたがコントロールしていて追放された各カードをあなたの手札に戻す。</v>
      </c>
      <c r="BE24" s="54" t="str">
        <f>IF(AK24="","",VLOOKUP(AK24,BH:BJ,3,FALSE))</f>
        <v>Each card you controlled that was exiled is Returned to your hand.</v>
      </c>
      <c r="BF24" s="64" t="s">
        <v>0</v>
      </c>
      <c r="BG24">
        <v>23</v>
      </c>
      <c r="BH24" t="s">
        <v>158</v>
      </c>
      <c r="BI24" t="s">
        <v>40</v>
      </c>
      <c r="BJ24" t="s">
        <v>230</v>
      </c>
    </row>
    <row r="25" spans="1:62">
      <c r="A25" t="str">
        <f t="shared" si="4"/>
        <v>|PT|&gt;|1/1|シールド数|&gt;||</v>
      </c>
      <c r="B25" t="s">
        <v>0</v>
      </c>
      <c r="C25" t="s">
        <v>81</v>
      </c>
      <c r="D25" t="s">
        <v>18</v>
      </c>
      <c r="E25" t="s">
        <v>81</v>
      </c>
      <c r="F25" t="s">
        <v>113</v>
      </c>
      <c r="G25" t="s">
        <v>81</v>
      </c>
      <c r="H25" t="str">
        <f>IF(R24=0,"",R24)</f>
        <v>1/1</v>
      </c>
      <c r="I25" t="s">
        <v>81</v>
      </c>
      <c r="J25" t="s">
        <v>136</v>
      </c>
      <c r="K25" t="s">
        <v>81</v>
      </c>
      <c r="L25" t="s">
        <v>113</v>
      </c>
      <c r="M25" t="s">
        <v>81</v>
      </c>
      <c r="N25" t="str">
        <f>IF(R25=0,"",R25)</f>
        <v/>
      </c>
      <c r="O25" t="s">
        <v>81</v>
      </c>
      <c r="Q25" s="41" t="s">
        <v>19</v>
      </c>
      <c r="R25" s="34">
        <f>INDEX(AW:AW,W18+1)</f>
        <v>0</v>
      </c>
      <c r="S25" s="42"/>
      <c r="T25" s="42"/>
      <c r="U25" s="42"/>
      <c r="V25" s="43"/>
      <c r="W25" s="44"/>
      <c r="X25" s="45"/>
      <c r="Y25" s="55"/>
      <c r="Z25" s="55"/>
      <c r="AA25" s="56"/>
      <c r="AE25" s="48">
        <v>24</v>
      </c>
      <c r="AF25" s="49" t="s">
        <v>42</v>
      </c>
      <c r="AG25" s="24" t="s">
        <v>56</v>
      </c>
      <c r="AH25" s="24"/>
      <c r="AI25" s="24">
        <v>8</v>
      </c>
      <c r="AJ25" s="24" t="s">
        <v>583</v>
      </c>
      <c r="AK25" s="24" t="s">
        <v>182</v>
      </c>
      <c r="AL25" s="24" t="s">
        <v>34</v>
      </c>
      <c r="AM25" s="24"/>
      <c r="AN25" s="24" t="s">
        <v>237</v>
      </c>
      <c r="AO25" s="24"/>
      <c r="AP25" s="24"/>
      <c r="AQ25" s="24" t="s">
        <v>584</v>
      </c>
      <c r="AR25" s="24" t="s">
        <v>585</v>
      </c>
      <c r="AS25" s="24" t="s">
        <v>586</v>
      </c>
      <c r="AT25" s="61">
        <v>42955</v>
      </c>
      <c r="AU25" s="24"/>
      <c r="AV25" s="24"/>
      <c r="AW25" s="24"/>
      <c r="AX25" s="24">
        <v>8</v>
      </c>
      <c r="AY25" s="24">
        <v>8</v>
      </c>
      <c r="AZ25" s="24" t="str">
        <f t="shared" si="0"/>
        <v>威迫</v>
      </c>
      <c r="BA25" s="24" t="str">
        <f t="shared" si="1"/>
        <v>ダメ</v>
      </c>
      <c r="BB25" s="24" t="str">
        <f t="shared" si="2"/>
        <v/>
      </c>
      <c r="BC25" s="24"/>
      <c r="BD25" s="24" t="str">
        <f t="shared" si="3"/>
        <v>威迫 ダメージ軽減&amp;br;ジェム3個を起動する：あなたがコントロールする他の最初のクリーチャーを破壊する。その後、あなたはカードを1枚引き、対戦相手は5点のダメージを受け、あなたは5点のライフを得る。&amp;br;あなたがコントロールするクリーチャーが死亡したとき、あなたの次のターン開始時まで、このクリーチャーは「攻撃できない」と「ブロックできない」を失う。</v>
      </c>
      <c r="BE25" s="54" t="str">
        <f>IF(AK25="","",VLOOKUP(AK25,BH:BJ,3,FALSE))</f>
        <v>Activate 3:The first other creature you control is Destroyed, then you draw 1 card, your opponent takes 5 damage and you gain 5 life.&amp;br;When a creature you control dies, this creature loses Can't Attack and Can't Block until the beginning of your next turn.</v>
      </c>
      <c r="BF25" s="64" t="s">
        <v>0</v>
      </c>
      <c r="BG25">
        <v>24</v>
      </c>
      <c r="BH25" t="s">
        <v>233</v>
      </c>
      <c r="BI25" t="s">
        <v>40</v>
      </c>
      <c r="BJ25" t="s">
        <v>234</v>
      </c>
    </row>
    <row r="26" spans="1:62">
      <c r="A26" t="str">
        <f t="shared" si="4"/>
        <v>&amp;br;&amp;br;</v>
      </c>
      <c r="B26" t="s">
        <v>0</v>
      </c>
      <c r="C26" t="s">
        <v>145</v>
      </c>
      <c r="R26"/>
      <c r="S26"/>
      <c r="T26"/>
      <c r="U26"/>
      <c r="V26"/>
      <c r="AE26" s="48">
        <v>25</v>
      </c>
      <c r="AF26" s="49" t="s">
        <v>43</v>
      </c>
      <c r="AG26" s="24" t="s">
        <v>31</v>
      </c>
      <c r="AH26" s="24"/>
      <c r="AI26" s="24">
        <v>9</v>
      </c>
      <c r="AJ26" s="24" t="s">
        <v>587</v>
      </c>
      <c r="AK26" s="24" t="s">
        <v>297</v>
      </c>
      <c r="AL26" s="24" t="s">
        <v>34</v>
      </c>
      <c r="AM26" s="24"/>
      <c r="AN26" s="24" t="s">
        <v>578</v>
      </c>
      <c r="AO26" s="24"/>
      <c r="AP26" s="24"/>
      <c r="AQ26" s="24" t="s">
        <v>122</v>
      </c>
      <c r="AR26" s="24"/>
      <c r="AS26" s="24"/>
      <c r="AT26" s="61">
        <v>42828</v>
      </c>
      <c r="AU26" s="24"/>
      <c r="AV26" s="24"/>
      <c r="AW26" s="24"/>
      <c r="AX26" s="24">
        <v>4</v>
      </c>
      <c r="AY26" s="24">
        <v>3</v>
      </c>
      <c r="AZ26" s="24" t="str">
        <f t="shared" si="0"/>
        <v>サイ</v>
      </c>
      <c r="BA26" s="24" t="str">
        <f t="shared" si="1"/>
        <v/>
      </c>
      <c r="BB26" s="24" t="str">
        <f t="shared" si="2"/>
        <v/>
      </c>
      <c r="BC26" s="24"/>
      <c r="BD26" s="24" t="str">
        <f t="shared" si="3"/>
        <v>サイクリング1</v>
      </c>
      <c r="BE26" s="54" t="str">
        <f>IF(AK26="","",VLOOKUP(AK26,BH:BJ,3,FALSE))</f>
        <v>Cycling 1.</v>
      </c>
      <c r="BF26" s="64" t="s">
        <v>0</v>
      </c>
      <c r="BG26">
        <v>25</v>
      </c>
      <c r="BH26" t="s">
        <v>241</v>
      </c>
      <c r="BI26" t="s">
        <v>40</v>
      </c>
      <c r="BJ26" t="s">
        <v>242</v>
      </c>
    </row>
    <row r="27" spans="1:62">
      <c r="A27" t="str">
        <f t="shared" si="4"/>
        <v>#back(text=戻る,left)</v>
      </c>
      <c r="B27" t="s">
        <v>0</v>
      </c>
      <c r="C27" t="s">
        <v>153</v>
      </c>
      <c r="R27"/>
      <c r="S27"/>
      <c r="T27"/>
      <c r="U27"/>
      <c r="V27"/>
      <c r="AE27" s="48">
        <v>26</v>
      </c>
      <c r="AF27" s="49" t="s">
        <v>43</v>
      </c>
      <c r="AG27" s="24" t="s">
        <v>31</v>
      </c>
      <c r="AH27" s="24"/>
      <c r="AI27" s="24">
        <v>6</v>
      </c>
      <c r="AJ27" s="24" t="s">
        <v>588</v>
      </c>
      <c r="AK27" s="24" t="s">
        <v>338</v>
      </c>
      <c r="AL27" s="24" t="s">
        <v>34</v>
      </c>
      <c r="AM27" s="24"/>
      <c r="AN27" s="24" t="s">
        <v>534</v>
      </c>
      <c r="AO27" s="24" t="s">
        <v>69</v>
      </c>
      <c r="AP27" s="24"/>
      <c r="AQ27" s="24" t="s">
        <v>589</v>
      </c>
      <c r="AR27" s="24"/>
      <c r="AS27" s="24"/>
      <c r="AT27" s="61">
        <v>42796</v>
      </c>
      <c r="AU27" s="24"/>
      <c r="AV27" s="24"/>
      <c r="AW27" s="24"/>
      <c r="AX27" s="24">
        <v>3</v>
      </c>
      <c r="AY27" s="24">
        <v>2</v>
      </c>
      <c r="AZ27" s="24" t="str">
        <f t="shared" si="0"/>
        <v>督励</v>
      </c>
      <c r="BA27" s="24" t="str">
        <f t="shared" si="1"/>
        <v/>
      </c>
      <c r="BB27" s="24" t="str">
        <f t="shared" si="2"/>
        <v/>
      </c>
      <c r="BC27" s="24"/>
      <c r="BD27" s="24" t="str">
        <f t="shared" si="3"/>
        <v>督励2：あなたのターン終了時まで、このクリーチャーは+1/+1の修整を受けるとともに威迫を得る。</v>
      </c>
      <c r="BE27" s="54" t="str">
        <f>IF(AK27="","",VLOOKUP(AK27,BH:BJ,3,FALSE))</f>
        <v>Exert 2:This creature gains +1/+1 and Menace until the end of your turn.</v>
      </c>
      <c r="BF27" s="64" t="s">
        <v>0</v>
      </c>
      <c r="BG27">
        <v>26</v>
      </c>
      <c r="BH27" t="s">
        <v>245</v>
      </c>
      <c r="BI27" t="s">
        <v>40</v>
      </c>
      <c r="BJ27" t="s">
        <v>246</v>
      </c>
    </row>
    <row r="28" spans="1:62">
      <c r="A28" t="str">
        <f t="shared" si="4"/>
        <v>&amp;br;</v>
      </c>
      <c r="B28" t="s">
        <v>0</v>
      </c>
      <c r="C28" t="s">
        <v>164</v>
      </c>
      <c r="R28"/>
      <c r="S28"/>
      <c r="T28"/>
      <c r="U28"/>
      <c r="V28"/>
      <c r="AE28" s="48">
        <v>27</v>
      </c>
      <c r="AF28" s="49" t="s">
        <v>43</v>
      </c>
      <c r="AG28" s="24" t="s">
        <v>31</v>
      </c>
      <c r="AH28" s="24"/>
      <c r="AI28" s="24">
        <v>10</v>
      </c>
      <c r="AJ28" s="24" t="s">
        <v>590</v>
      </c>
      <c r="AK28" s="24" t="s">
        <v>420</v>
      </c>
      <c r="AL28" s="24" t="s">
        <v>34</v>
      </c>
      <c r="AM28" s="24"/>
      <c r="AN28" s="24" t="s">
        <v>591</v>
      </c>
      <c r="AO28" s="24"/>
      <c r="AP28" s="24"/>
      <c r="AQ28" s="24" t="s">
        <v>592</v>
      </c>
      <c r="AR28" s="24"/>
      <c r="AS28" s="24"/>
      <c r="AT28" s="61">
        <v>42796</v>
      </c>
      <c r="AU28" s="24"/>
      <c r="AV28" s="24"/>
      <c r="AW28" s="24"/>
      <c r="AX28" s="24">
        <v>3</v>
      </c>
      <c r="AY28" s="24">
        <v>2</v>
      </c>
      <c r="AZ28" s="24" t="str">
        <f t="shared" si="0"/>
        <v>この</v>
      </c>
      <c r="BA28" s="24" t="str">
        <f t="shared" si="1"/>
        <v/>
      </c>
      <c r="BB28" s="24" t="str">
        <f t="shared" si="2"/>
        <v/>
      </c>
      <c r="BC28" s="24"/>
      <c r="BD28" s="24" t="str">
        <f t="shared" si="3"/>
        <v>このクリーチャーが戦場に出たとき、あなたがコントロールする他の最初のクリーチャーは-1/-1の修整を受け、対戦相手は3点のダメージを受ける。</v>
      </c>
      <c r="BE28" s="54" t="str">
        <f>IF(AK28="","",VLOOKUP(AK28,BH:BJ,3,FALSE))</f>
        <v>When this creature enters the battlefield, the first other creature you control gets -1/-1 and your opponent takes 3 damage.</v>
      </c>
      <c r="BF28" s="64" t="s">
        <v>0</v>
      </c>
      <c r="BG28">
        <v>27</v>
      </c>
      <c r="BH28" t="s">
        <v>201</v>
      </c>
      <c r="BI28" t="s">
        <v>40</v>
      </c>
      <c r="BJ28" t="s">
        <v>249</v>
      </c>
    </row>
    <row r="29" spans="1:62">
      <c r="A29" t="str">
        <f t="shared" si="4"/>
        <v>#comment(above,nsize=[15],size=[30],num=[10])</v>
      </c>
      <c r="B29" t="s">
        <v>0</v>
      </c>
      <c r="C29" t="s">
        <v>173</v>
      </c>
      <c r="R29"/>
      <c r="S29"/>
      <c r="T29"/>
      <c r="U29"/>
      <c r="V29"/>
      <c r="AE29" s="48">
        <v>28</v>
      </c>
      <c r="AF29" s="49" t="s">
        <v>43</v>
      </c>
      <c r="AG29" s="24" t="s">
        <v>31</v>
      </c>
      <c r="AH29" s="24"/>
      <c r="AI29" s="24">
        <v>16</v>
      </c>
      <c r="AJ29" s="24" t="s">
        <v>593</v>
      </c>
      <c r="AK29" s="24" t="s">
        <v>424</v>
      </c>
      <c r="AL29" s="24" t="s">
        <v>34</v>
      </c>
      <c r="AM29" s="24"/>
      <c r="AN29" s="24" t="s">
        <v>534</v>
      </c>
      <c r="AO29" s="24" t="s">
        <v>562</v>
      </c>
      <c r="AP29" s="24"/>
      <c r="AQ29" s="24" t="s">
        <v>147</v>
      </c>
      <c r="AR29" s="24" t="s">
        <v>594</v>
      </c>
      <c r="AS29" s="24"/>
      <c r="AT29" s="61">
        <v>42769</v>
      </c>
      <c r="AU29" s="24"/>
      <c r="AV29" s="24"/>
      <c r="AW29" s="24"/>
      <c r="AX29" s="24">
        <v>2</v>
      </c>
      <c r="AY29" s="24">
        <v>3</v>
      </c>
      <c r="AZ29" s="24" t="str">
        <f t="shared" si="0"/>
        <v>到達</v>
      </c>
      <c r="BA29" s="24" t="str">
        <f t="shared" si="1"/>
        <v/>
      </c>
      <c r="BB29" s="24" t="str">
        <f t="shared" si="2"/>
        <v/>
      </c>
      <c r="BC29" s="24"/>
      <c r="BD29" s="24" t="str">
        <f t="shared" si="3"/>
        <v>到達&amp;br;ジェム1個を起動する：あなたの次のターン開始時まで、このクリーチャーは+1/0の修整を受ける。</v>
      </c>
      <c r="BE29" s="54" t="str">
        <f>IF(AK29="","",VLOOKUP(AK29,BH:BJ,3,FALSE))</f>
        <v>Activate 1:This creature gets +1/0 until the beginning of your next turn.</v>
      </c>
      <c r="BF29" s="64" t="s">
        <v>0</v>
      </c>
      <c r="BG29">
        <v>28</v>
      </c>
      <c r="BH29" t="s">
        <v>253</v>
      </c>
      <c r="BI29" t="s">
        <v>40</v>
      </c>
      <c r="BJ29" t="s">
        <v>254</v>
      </c>
    </row>
    <row r="30" spans="1:62">
      <c r="A30" t="str">
        <f t="shared" si="4"/>
        <v>&amp;br;&amp;br;</v>
      </c>
      <c r="B30" t="s">
        <v>0</v>
      </c>
      <c r="C30" t="s">
        <v>145</v>
      </c>
      <c r="R30"/>
      <c r="S30"/>
      <c r="T30"/>
      <c r="U30"/>
      <c r="V30"/>
      <c r="AE30" s="48">
        <v>29</v>
      </c>
      <c r="AF30" s="49" t="s">
        <v>43</v>
      </c>
      <c r="AG30" s="24" t="s">
        <v>31</v>
      </c>
      <c r="AH30" s="24"/>
      <c r="AI30" s="24">
        <v>5</v>
      </c>
      <c r="AJ30" s="24" t="s">
        <v>595</v>
      </c>
      <c r="AK30" s="24" t="s">
        <v>428</v>
      </c>
      <c r="AL30" s="24" t="s">
        <v>34</v>
      </c>
      <c r="AM30" s="24"/>
      <c r="AN30" s="24" t="s">
        <v>35</v>
      </c>
      <c r="AO30" s="24" t="s">
        <v>69</v>
      </c>
      <c r="AP30" s="24"/>
      <c r="AQ30" s="24" t="s">
        <v>596</v>
      </c>
      <c r="AR30" s="24" t="s">
        <v>597</v>
      </c>
      <c r="AS30" s="24"/>
      <c r="AT30" s="61">
        <v>42767</v>
      </c>
      <c r="AU30" s="24"/>
      <c r="AV30" s="24"/>
      <c r="AW30" s="24"/>
      <c r="AX30" s="24">
        <v>2</v>
      </c>
      <c r="AY30" s="24">
        <v>1</v>
      </c>
      <c r="AZ30" s="24" t="str">
        <f t="shared" si="0"/>
        <v>トラ</v>
      </c>
      <c r="BA30" s="24" t="str">
        <f t="shared" si="1"/>
        <v/>
      </c>
      <c r="BB30" s="24" t="str">
        <f t="shared" si="2"/>
        <v/>
      </c>
      <c r="BC30" s="24"/>
      <c r="BD30" s="24" t="str">
        <f t="shared" si="3"/>
        <v>トランプル&amp;br;督励2：あなたのターン終了時まで、このクリーチャーは+1/+2の修整を受ける。</v>
      </c>
      <c r="BE30" s="54" t="str">
        <f>IF(AK30="","",VLOOKUP(AK30,BH:BJ,3,FALSE))</f>
        <v>Exert 2:This creature gets +1/+2 until the end of your turn.</v>
      </c>
      <c r="BF30" s="64" t="s">
        <v>0</v>
      </c>
      <c r="BG30">
        <v>29</v>
      </c>
      <c r="BH30" t="s">
        <v>259</v>
      </c>
      <c r="BI30" t="s">
        <v>40</v>
      </c>
      <c r="BJ30" t="s">
        <v>260</v>
      </c>
    </row>
    <row r="31" spans="1:62">
      <c r="A31" t="str">
        <f t="shared" si="4"/>
        <v/>
      </c>
      <c r="B31" t="s">
        <v>0</v>
      </c>
      <c r="Q31" s="29"/>
      <c r="R31" s="30"/>
      <c r="S31" s="30"/>
      <c r="T31" s="30"/>
      <c r="U31" s="30"/>
      <c r="V31" s="31"/>
      <c r="W31" s="32">
        <v>3</v>
      </c>
      <c r="X31" s="29"/>
      <c r="Y31" s="50"/>
      <c r="Z31" s="50"/>
      <c r="AA31" s="51"/>
      <c r="AE31" s="48">
        <v>30</v>
      </c>
      <c r="AF31" s="49" t="s">
        <v>43</v>
      </c>
      <c r="AG31" s="24" t="s">
        <v>31</v>
      </c>
      <c r="AH31" s="24"/>
      <c r="AI31" s="24">
        <v>6</v>
      </c>
      <c r="AJ31" s="24" t="s">
        <v>598</v>
      </c>
      <c r="AK31" s="24" t="s">
        <v>433</v>
      </c>
      <c r="AL31" s="24" t="s">
        <v>34</v>
      </c>
      <c r="AM31" s="24"/>
      <c r="AN31" s="24" t="s">
        <v>531</v>
      </c>
      <c r="AO31" s="24" t="s">
        <v>69</v>
      </c>
      <c r="AP31" s="24"/>
      <c r="AQ31" s="24" t="s">
        <v>599</v>
      </c>
      <c r="AR31" s="24"/>
      <c r="AS31" s="24"/>
      <c r="AT31" s="61">
        <v>42738</v>
      </c>
      <c r="AU31" s="24"/>
      <c r="AV31" s="24"/>
      <c r="AW31" s="24"/>
      <c r="AX31" s="24">
        <v>1</v>
      </c>
      <c r="AY31" s="24">
        <v>3</v>
      </c>
      <c r="AZ31" s="24" t="str">
        <f t="shared" si="0"/>
        <v>あな</v>
      </c>
      <c r="BA31" s="24" t="str">
        <f t="shared" si="1"/>
        <v/>
      </c>
      <c r="BB31" s="24" t="str">
        <f t="shared" si="2"/>
        <v/>
      </c>
      <c r="BC31" s="24"/>
      <c r="BD31" s="24" t="str">
        <f t="shared" si="3"/>
        <v>あなたが呪文を唱えたとき、あなたのターン終了時までこのクリーチャーは+1/+1の修整を受ける。</v>
      </c>
      <c r="BE31" s="54" t="str">
        <f>IF(AK31="","",VLOOKUP(AK31,BH:BJ,3,FALSE))</f>
        <v>When you cast a spell, this creature gets +1/+1 until the end of your turn.</v>
      </c>
      <c r="BF31" s="64" t="s">
        <v>0</v>
      </c>
      <c r="BG31">
        <v>30</v>
      </c>
      <c r="BH31" t="s">
        <v>264</v>
      </c>
      <c r="BI31" t="s">
        <v>40</v>
      </c>
      <c r="BJ31" t="s">
        <v>265</v>
      </c>
    </row>
    <row r="32" spans="1:62">
      <c r="A32" t="str">
        <f t="shared" si="4"/>
        <v>*遺棄地の恐怖/Horror of the Broken Lands</v>
      </c>
      <c r="B32" t="s">
        <v>0</v>
      </c>
      <c r="C32" t="str">
        <f>"*"&amp;R32&amp;"/"&amp;T32</f>
        <v>*遺棄地の恐怖/Horror of the Broken Lands</v>
      </c>
      <c r="Q32" s="33" t="s">
        <v>9</v>
      </c>
      <c r="R32" s="34" t="str">
        <f>INDEX(AJ:AJ,W31+1)</f>
        <v>遺棄地の恐怖</v>
      </c>
      <c r="S32" s="35" t="s">
        <v>10</v>
      </c>
      <c r="T32" s="34" t="str">
        <f>INDEX(AK:AK,W31+1)</f>
        <v>Horror of the Broken Lands</v>
      </c>
      <c r="U32" s="35"/>
      <c r="V32" s="36"/>
      <c r="W32" s="37"/>
      <c r="X32" s="33"/>
      <c r="Y32" s="52"/>
      <c r="Z32" s="52"/>
      <c r="AA32" s="53"/>
      <c r="AE32" s="48">
        <v>31</v>
      </c>
      <c r="AF32" s="49" t="s">
        <v>43</v>
      </c>
      <c r="AG32" s="24" t="s">
        <v>31</v>
      </c>
      <c r="AH32" s="24"/>
      <c r="AI32" s="24">
        <v>8</v>
      </c>
      <c r="AJ32" s="24" t="s">
        <v>600</v>
      </c>
      <c r="AK32" s="24" t="s">
        <v>495</v>
      </c>
      <c r="AL32" s="24" t="s">
        <v>34</v>
      </c>
      <c r="AM32" s="24"/>
      <c r="AN32" s="24" t="s">
        <v>601</v>
      </c>
      <c r="AO32" s="24"/>
      <c r="AP32" s="24"/>
      <c r="AQ32" s="24" t="s">
        <v>602</v>
      </c>
      <c r="AR32" s="24"/>
      <c r="AS32" s="24"/>
      <c r="AT32" s="61">
        <v>42796</v>
      </c>
      <c r="AU32" s="24"/>
      <c r="AV32" s="24"/>
      <c r="AW32" s="24"/>
      <c r="AX32" s="24">
        <v>3</v>
      </c>
      <c r="AY32" s="24">
        <v>2</v>
      </c>
      <c r="AZ32" s="24" t="str">
        <f t="shared" si="0"/>
        <v>あな</v>
      </c>
      <c r="BA32" s="24" t="str">
        <f t="shared" si="1"/>
        <v/>
      </c>
      <c r="BB32" s="24" t="str">
        <f t="shared" si="2"/>
        <v/>
      </c>
      <c r="BC32" s="24"/>
      <c r="BD32" s="24" t="str">
        <f t="shared" si="3"/>
        <v>あなたの手札が1枚以下の間、このクリーチャーは+1/+2の修整を受ける。</v>
      </c>
      <c r="BE32" s="54" t="str">
        <f>IF(AK32="","",VLOOKUP(AK32,BH:BJ,3,FALSE))</f>
        <v>While you have 1 or less cards in hand, this creature gets +1/+2.</v>
      </c>
      <c r="BF32" s="64" t="s">
        <v>0</v>
      </c>
      <c r="BG32">
        <v>31</v>
      </c>
      <c r="BH32" t="s">
        <v>269</v>
      </c>
      <c r="BI32" t="s">
        <v>40</v>
      </c>
      <c r="BJ32" t="s">
        <v>270</v>
      </c>
    </row>
    <row r="33" spans="1:62">
      <c r="A33" t="str">
        <f t="shared" si="4"/>
        <v>|LEFT:80|LEFT:100|LEFT:100|LEFT:100|LEFT:100|LEFT:100|c</v>
      </c>
      <c r="B33" t="s">
        <v>0</v>
      </c>
      <c r="C33" t="s">
        <v>81</v>
      </c>
      <c r="D33" s="26" t="str">
        <f>$Q$1</f>
        <v>LEFT:80</v>
      </c>
      <c r="E33" s="26" t="s">
        <v>81</v>
      </c>
      <c r="F33" s="26" t="str">
        <f t="shared" ref="F33:J33" si="9">$R$1</f>
        <v>LEFT:100</v>
      </c>
      <c r="G33" s="26" t="s">
        <v>81</v>
      </c>
      <c r="H33" s="26" t="str">
        <f t="shared" si="9"/>
        <v>LEFT:100</v>
      </c>
      <c r="I33" s="26" t="s">
        <v>81</v>
      </c>
      <c r="J33" s="26" t="str">
        <f t="shared" si="9"/>
        <v>LEFT:100</v>
      </c>
      <c r="K33" s="26" t="s">
        <v>81</v>
      </c>
      <c r="L33" s="26" t="str">
        <f>$R$1</f>
        <v>LEFT:100</v>
      </c>
      <c r="M33" s="26" t="s">
        <v>81</v>
      </c>
      <c r="N33" s="26" t="str">
        <f>$R$1</f>
        <v>LEFT:100</v>
      </c>
      <c r="O33" t="s">
        <v>81</v>
      </c>
      <c r="P33" t="s">
        <v>82</v>
      </c>
      <c r="Q33" s="38" t="s">
        <v>6</v>
      </c>
      <c r="R33" s="34" t="str">
        <f>INDEX(AF:AF,W31+1)</f>
        <v>黒</v>
      </c>
      <c r="S33" s="39" t="s">
        <v>7</v>
      </c>
      <c r="T33" s="34" t="str">
        <f>INDEX(AG:AG,W31+1)</f>
        <v>コモン</v>
      </c>
      <c r="U33" s="39" t="s">
        <v>8</v>
      </c>
      <c r="V33" s="34">
        <f>INDEX(AI:AI,W31+1)</f>
        <v>10</v>
      </c>
      <c r="W33" s="40"/>
      <c r="X33" s="34" t="str">
        <f>INDEX(AQ:AQ,W31+1)</f>
        <v>あなたがカードをサイクリングしたとき、あなたのターン終了時まで、このクリーチャーは+2/+1の修整を受ける。</v>
      </c>
      <c r="Y33" s="52"/>
      <c r="Z33" s="52"/>
      <c r="AA33" s="53"/>
      <c r="AE33" s="48">
        <v>32</v>
      </c>
      <c r="AF33" s="49" t="s">
        <v>43</v>
      </c>
      <c r="AG33" s="24" t="s">
        <v>31</v>
      </c>
      <c r="AH33" s="24"/>
      <c r="AI33" s="24">
        <v>3</v>
      </c>
      <c r="AJ33" s="24" t="s">
        <v>603</v>
      </c>
      <c r="AK33" s="24" t="s">
        <v>204</v>
      </c>
      <c r="AL33" s="24" t="s">
        <v>131</v>
      </c>
      <c r="AM33" s="24"/>
      <c r="AN33" s="24"/>
      <c r="AO33" s="24"/>
      <c r="AP33" s="24"/>
      <c r="AQ33" s="24" t="s">
        <v>604</v>
      </c>
      <c r="AR33" s="24"/>
      <c r="AS33" s="24"/>
      <c r="AT33" s="61"/>
      <c r="AU33" s="24"/>
      <c r="AV33" s="24"/>
      <c r="AW33" s="24"/>
      <c r="AX33" s="24" t="s">
        <v>133</v>
      </c>
      <c r="AY33" s="24" t="s">
        <v>133</v>
      </c>
      <c r="AZ33" s="24" t="str">
        <f t="shared" si="0"/>
        <v>クリ</v>
      </c>
      <c r="BA33" s="24" t="str">
        <f t="shared" si="1"/>
        <v/>
      </c>
      <c r="BB33" s="24" t="str">
        <f t="shared" si="2"/>
        <v/>
      </c>
      <c r="BC33" s="24"/>
      <c r="BD33" s="24" t="str">
        <f t="shared" si="3"/>
        <v>クリーチャー1体を対象とする。それは+3/+1の修整を受けるとともにトランプルを得る。</v>
      </c>
      <c r="BE33" s="54" t="str">
        <f>IF(AK33="","",VLOOKUP(AK33,BH:BJ,3,FALSE))</f>
        <v>Target creature gets +3/+1 and Trample until the end of your turn.</v>
      </c>
      <c r="BF33" s="64" t="s">
        <v>0</v>
      </c>
      <c r="BG33">
        <v>32</v>
      </c>
      <c r="BH33" t="s">
        <v>273</v>
      </c>
      <c r="BI33" t="s">
        <v>40</v>
      </c>
      <c r="BJ33" t="s">
        <v>274</v>
      </c>
    </row>
    <row r="34" spans="1:62">
      <c r="A34" t="str">
        <f t="shared" si="4"/>
        <v>|色|黒|レアリティ|コモン|マナコスト|10|</v>
      </c>
      <c r="B34" t="s">
        <v>0</v>
      </c>
      <c r="C34" t="s">
        <v>81</v>
      </c>
      <c r="D34" s="27" t="s">
        <v>6</v>
      </c>
      <c r="E34" t="s">
        <v>81</v>
      </c>
      <c r="F34" t="str">
        <f>IF(R33=0,"",R33)</f>
        <v>黒</v>
      </c>
      <c r="G34" t="s">
        <v>81</v>
      </c>
      <c r="H34" s="27" t="s">
        <v>93</v>
      </c>
      <c r="I34" t="s">
        <v>81</v>
      </c>
      <c r="J34" t="str">
        <f>IF(T33=0,"",T33)</f>
        <v>コモン</v>
      </c>
      <c r="K34" t="s">
        <v>81</v>
      </c>
      <c r="L34" s="27" t="s">
        <v>94</v>
      </c>
      <c r="M34" t="s">
        <v>81</v>
      </c>
      <c r="N34">
        <f>IF(V33=0,"",V33)</f>
        <v>10</v>
      </c>
      <c r="O34" t="s">
        <v>81</v>
      </c>
      <c r="Q34" s="33" t="s">
        <v>11</v>
      </c>
      <c r="R34" s="34" t="str">
        <f>INDEX(AL:AL,W31+1)</f>
        <v>クリーチャー</v>
      </c>
      <c r="S34" s="39" t="s">
        <v>95</v>
      </c>
      <c r="T34" s="34" t="str">
        <f>INDEX(AN:AN,W31+1)</f>
        <v>ホラー</v>
      </c>
      <c r="U34" s="34">
        <f>INDEX(AO:AO,W31+1)</f>
        <v>0</v>
      </c>
      <c r="V34" s="34">
        <f>INDEX(AP:AP,W31+1)</f>
        <v>0</v>
      </c>
      <c r="W34" s="40"/>
      <c r="X34" s="34" t="str">
        <f>INDEX(AZ:AZ,W31+1)</f>
        <v>あな</v>
      </c>
      <c r="Y34" s="34" t="str">
        <f>INDEX(BA:BA,W31+1)</f>
        <v/>
      </c>
      <c r="Z34" s="34" t="str">
        <f>INDEX(BB:BB,W31+1)</f>
        <v/>
      </c>
      <c r="AA34" s="34">
        <f>INDEX(BC:BC,W31+1)</f>
        <v>0</v>
      </c>
      <c r="AE34" s="48">
        <v>33</v>
      </c>
      <c r="AF34" s="49" t="s">
        <v>43</v>
      </c>
      <c r="AG34" s="24" t="s">
        <v>31</v>
      </c>
      <c r="AH34" s="24"/>
      <c r="AI34" s="24">
        <v>8</v>
      </c>
      <c r="AJ34" s="24" t="s">
        <v>605</v>
      </c>
      <c r="AK34" s="24" t="s">
        <v>332</v>
      </c>
      <c r="AL34" s="24" t="s">
        <v>131</v>
      </c>
      <c r="AM34" s="24"/>
      <c r="AN34" s="24"/>
      <c r="AO34" s="24"/>
      <c r="AP34" s="24"/>
      <c r="AQ34" s="24" t="s">
        <v>606</v>
      </c>
      <c r="AR34" s="24"/>
      <c r="AS34" s="24"/>
      <c r="AT34" s="61"/>
      <c r="AU34" s="24"/>
      <c r="AV34" s="24"/>
      <c r="AW34" s="24"/>
      <c r="AX34" s="24" t="s">
        <v>133</v>
      </c>
      <c r="AY34" s="24" t="s">
        <v>133</v>
      </c>
      <c r="AZ34" s="24" t="str">
        <f t="shared" si="0"/>
        <v>クリ</v>
      </c>
      <c r="BA34" s="24" t="str">
        <f t="shared" si="1"/>
        <v/>
      </c>
      <c r="BB34" s="24" t="str">
        <f t="shared" si="2"/>
        <v/>
      </c>
      <c r="BC34" s="24"/>
      <c r="BD34" s="24" t="str">
        <f t="shared" si="3"/>
        <v>クリーチャー1体を対象とする。それは4点のダメージを受ける。</v>
      </c>
      <c r="BE34" s="54" t="str">
        <f>IF(AK34="","",VLOOKUP(AK34,BH:BJ,3,FALSE))</f>
        <v>Target creature takes 4 damage.</v>
      </c>
      <c r="BF34" s="64" t="s">
        <v>0</v>
      </c>
      <c r="BG34">
        <v>33</v>
      </c>
      <c r="BH34" t="s">
        <v>277</v>
      </c>
      <c r="BI34" t="s">
        <v>40</v>
      </c>
      <c r="BJ34" t="s">
        <v>278</v>
      </c>
    </row>
    <row r="35" spans="1:62">
      <c r="A35" t="str">
        <f t="shared" si="4"/>
        <v>|種別|クリーチャー|サブタイプ|ホラー|||</v>
      </c>
      <c r="B35" t="s">
        <v>0</v>
      </c>
      <c r="C35" t="s">
        <v>81</v>
      </c>
      <c r="D35" s="27" t="s">
        <v>11</v>
      </c>
      <c r="E35" t="s">
        <v>81</v>
      </c>
      <c r="F35" t="str">
        <f>IF(R34=0,"",R34)</f>
        <v>クリーチャー</v>
      </c>
      <c r="G35" t="s">
        <v>81</v>
      </c>
      <c r="H35" s="27" t="s">
        <v>103</v>
      </c>
      <c r="I35" t="s">
        <v>81</v>
      </c>
      <c r="J35" t="str">
        <f>IF(T34=0,"",T34)</f>
        <v>ホラー</v>
      </c>
      <c r="K35" t="s">
        <v>81</v>
      </c>
      <c r="L35" t="str">
        <f>IF(U34=0,"",U34)</f>
        <v/>
      </c>
      <c r="M35" t="s">
        <v>81</v>
      </c>
      <c r="N35" t="str">
        <f>IF(V34=0,"",V34)</f>
        <v/>
      </c>
      <c r="O35" t="s">
        <v>81</v>
      </c>
      <c r="Q35" s="33" t="s">
        <v>104</v>
      </c>
      <c r="R35" s="34" t="str">
        <f>INDEX(BD:BD,W31+1)</f>
        <v>あなたがカードをサイクリングしたとき、あなたのターン終了時まで、このクリーチャーは+2/+1の修整を受ける。&amp;br;サイクリング1</v>
      </c>
      <c r="S35" s="35"/>
      <c r="T35" s="35"/>
      <c r="U35" s="35"/>
      <c r="V35" s="36"/>
      <c r="W35" s="40"/>
      <c r="X35" s="32"/>
      <c r="Y35" s="32"/>
      <c r="Z35" s="32"/>
      <c r="AA35" s="54"/>
      <c r="AE35" s="48">
        <v>34</v>
      </c>
      <c r="AF35" s="49" t="s">
        <v>43</v>
      </c>
      <c r="AG35" s="24" t="s">
        <v>31</v>
      </c>
      <c r="AH35" s="24"/>
      <c r="AI35" s="24">
        <v>4</v>
      </c>
      <c r="AJ35" s="24" t="s">
        <v>607</v>
      </c>
      <c r="AK35" s="24" t="s">
        <v>450</v>
      </c>
      <c r="AL35" s="24" t="s">
        <v>131</v>
      </c>
      <c r="AM35" s="24"/>
      <c r="AN35" s="24"/>
      <c r="AO35" s="24"/>
      <c r="AP35" s="24"/>
      <c r="AQ35" s="24" t="s">
        <v>608</v>
      </c>
      <c r="AR35" s="24" t="s">
        <v>203</v>
      </c>
      <c r="AS35" s="24"/>
      <c r="AT35" s="61"/>
      <c r="AU35" s="24"/>
      <c r="AV35" s="24"/>
      <c r="AW35" s="24"/>
      <c r="AX35" s="24" t="s">
        <v>133</v>
      </c>
      <c r="AY35" s="24" t="s">
        <v>133</v>
      </c>
      <c r="AZ35" s="24" t="str">
        <f t="shared" si="0"/>
        <v>あな</v>
      </c>
      <c r="BA35" s="24" t="str">
        <f t="shared" si="1"/>
        <v/>
      </c>
      <c r="BB35" s="24" t="str">
        <f t="shared" si="2"/>
        <v/>
      </c>
      <c r="BC35" s="24"/>
      <c r="BD35" s="24" t="str">
        <f t="shared" si="3"/>
        <v>あなたのターン終了時まで、あなたがこんとろーるする各クリーチャーは+2/0の修整を受ける。&amp;br;サイクリング2</v>
      </c>
      <c r="BE35" s="54" t="str">
        <f>IF(AK35="","",VLOOKUP(AK35,BH:BJ,3,FALSE))</f>
        <v>Each creature you control gets +2/0 until the end of your turn.&amp;br;Cycling 2.</v>
      </c>
      <c r="BF35" s="64" t="s">
        <v>0</v>
      </c>
      <c r="BG35">
        <v>34</v>
      </c>
      <c r="BH35" t="s">
        <v>282</v>
      </c>
      <c r="BI35" t="s">
        <v>40</v>
      </c>
      <c r="BJ35" t="s">
        <v>283</v>
      </c>
    </row>
    <row r="36" spans="1:62">
      <c r="A36" t="str">
        <f t="shared" si="4"/>
        <v>|テキスト|&gt;|&gt;|&gt;|&gt;|あなたがカードをサイクリングしたとき、あなたのターン終了時まで、このクリーチャーは+2/+1の修整を受ける。&amp;br;サイクリング1|</v>
      </c>
      <c r="B36" t="s">
        <v>0</v>
      </c>
      <c r="C36" t="s">
        <v>81</v>
      </c>
      <c r="D36" s="27" t="s">
        <v>104</v>
      </c>
      <c r="E36" t="s">
        <v>81</v>
      </c>
      <c r="F36" s="27" t="s">
        <v>113</v>
      </c>
      <c r="G36" t="s">
        <v>81</v>
      </c>
      <c r="H36" s="27" t="s">
        <v>113</v>
      </c>
      <c r="I36" t="s">
        <v>81</v>
      </c>
      <c r="J36" s="27" t="s">
        <v>113</v>
      </c>
      <c r="K36" t="s">
        <v>81</v>
      </c>
      <c r="L36" s="27" t="s">
        <v>113</v>
      </c>
      <c r="M36" t="s">
        <v>81</v>
      </c>
      <c r="N36" t="str">
        <f>IF(R35=0,"",R35)</f>
        <v>あなたがカードをサイクリングしたとき、あなたのターン終了時まで、このクリーチャーは+2/+1の修整を受ける。&amp;br;サイクリング1</v>
      </c>
      <c r="O36" t="s">
        <v>81</v>
      </c>
      <c r="Q36" s="38" t="s">
        <v>27</v>
      </c>
      <c r="R36" s="34" t="str">
        <f>INDEX(BE:BE,W31+1)</f>
        <v>When you cycle a card, this creature gets +2/+1 until the end of your turn.&amp;br;Cycling 1.</v>
      </c>
      <c r="S36" s="33" t="s">
        <v>114</v>
      </c>
      <c r="T36" s="34" t="str">
        <f>IF(X36="","",X36&amp;IF(Y36="",""," "&amp;Y36)&amp;IF(Z36="",""," "&amp;Z36)&amp;IF(AA36="",""," "&amp;AA36))</f>
        <v/>
      </c>
      <c r="U36" s="35"/>
      <c r="V36" s="36"/>
      <c r="W36" s="40" t="s">
        <v>114</v>
      </c>
      <c r="X36" s="33" t="str">
        <f t="shared" ref="X36:AA36" si="10">IF(ISERROR(IF(LEN(X35)&gt;1,X35,VLOOKUP(X34,$AC:$AD,2,FALSE))),"",IF(LEN(X35)&gt;1,X35,VLOOKUP(X34,$AC:$AD,2,FALSE)))</f>
        <v/>
      </c>
      <c r="Y36" s="33" t="str">
        <f t="shared" si="10"/>
        <v/>
      </c>
      <c r="Z36" s="33" t="str">
        <f t="shared" si="10"/>
        <v/>
      </c>
      <c r="AA36" s="33" t="str">
        <f t="shared" si="10"/>
        <v> </v>
      </c>
      <c r="AE36" s="48">
        <v>35</v>
      </c>
      <c r="AF36" s="49" t="s">
        <v>43</v>
      </c>
      <c r="AG36" s="24" t="s">
        <v>31</v>
      </c>
      <c r="AH36" s="24"/>
      <c r="AI36" s="24">
        <v>5</v>
      </c>
      <c r="AJ36" s="24" t="s">
        <v>609</v>
      </c>
      <c r="AK36" s="24" t="s">
        <v>507</v>
      </c>
      <c r="AL36" s="24" t="s">
        <v>131</v>
      </c>
      <c r="AM36" s="24"/>
      <c r="AN36" s="24"/>
      <c r="AO36" s="24"/>
      <c r="AP36" s="24"/>
      <c r="AQ36" s="24" t="s">
        <v>610</v>
      </c>
      <c r="AR36" s="24" t="s">
        <v>203</v>
      </c>
      <c r="AS36" s="24"/>
      <c r="AT36" s="61"/>
      <c r="AU36" s="24"/>
      <c r="AV36" s="24"/>
      <c r="AW36" s="24"/>
      <c r="AX36" s="24" t="s">
        <v>133</v>
      </c>
      <c r="AY36" s="24" t="s">
        <v>133</v>
      </c>
      <c r="AZ36" s="24" t="str">
        <f t="shared" si="0"/>
        <v>対戦</v>
      </c>
      <c r="BA36" s="24" t="str">
        <f t="shared" si="1"/>
        <v/>
      </c>
      <c r="BB36" s="24" t="str">
        <f t="shared" si="2"/>
        <v/>
      </c>
      <c r="BC36" s="24"/>
      <c r="BD36" s="24" t="str">
        <f t="shared" si="3"/>
        <v>対戦相手がコントロールするサポートを1個破壊する。&amp;br;サイクリング2</v>
      </c>
      <c r="BE36" s="54" t="str">
        <f>IF(AK36="","",VLOOKUP(AK36,BH:BJ,3,FALSE))</f>
        <v>A support your opponent controls is Destroyed.&amp;br;Cycling 2.</v>
      </c>
      <c r="BF36" s="64" t="s">
        <v>0</v>
      </c>
      <c r="BG36">
        <v>35</v>
      </c>
      <c r="BH36" t="s">
        <v>287</v>
      </c>
      <c r="BI36" t="s">
        <v>40</v>
      </c>
      <c r="BJ36" t="s">
        <v>288</v>
      </c>
    </row>
    <row r="37" spans="1:62">
      <c r="A37" t="str">
        <f t="shared" si="4"/>
        <v>|英テキスト|&gt;|&gt;|&gt;|&gt;|When you cycle a card, this creature gets +2/+1 until the end of your turn.&amp;br;Cycling 1.|</v>
      </c>
      <c r="B37" t="s">
        <v>0</v>
      </c>
      <c r="C37" t="s">
        <v>81</v>
      </c>
      <c r="D37" s="27" t="s">
        <v>125</v>
      </c>
      <c r="E37" t="s">
        <v>81</v>
      </c>
      <c r="F37" s="27" t="s">
        <v>113</v>
      </c>
      <c r="G37" t="s">
        <v>81</v>
      </c>
      <c r="H37" s="27" t="s">
        <v>113</v>
      </c>
      <c r="I37" t="s">
        <v>81</v>
      </c>
      <c r="J37" s="27" t="s">
        <v>113</v>
      </c>
      <c r="K37" t="s">
        <v>81</v>
      </c>
      <c r="L37" s="27" t="s">
        <v>113</v>
      </c>
      <c r="M37" t="s">
        <v>81</v>
      </c>
      <c r="N37" t="str">
        <f>IF(T36="","",T36&amp;"&amp;br;")&amp;IF(R36=0,"",R36)</f>
        <v>When you cycle a card, this creature gets +2/+1 until the end of your turn.&amp;br;Cycling 1.</v>
      </c>
      <c r="O37" t="s">
        <v>81</v>
      </c>
      <c r="Q37" s="33" t="s">
        <v>18</v>
      </c>
      <c r="R37" s="34" t="str">
        <f>IF(INDEX(AX:AX,W31+1)="",0,INDEX(AX:AX,W31+1)&amp;"/"&amp;INDEX(AY:AY,W31+1))</f>
        <v>3/3</v>
      </c>
      <c r="S37" s="35"/>
      <c r="T37" s="35"/>
      <c r="U37" s="35"/>
      <c r="V37" s="36"/>
      <c r="W37" s="40"/>
      <c r="X37" s="33"/>
      <c r="Y37" s="52"/>
      <c r="Z37" s="52"/>
      <c r="AA37" s="53"/>
      <c r="AE37" s="48">
        <v>36</v>
      </c>
      <c r="AF37" s="49" t="s">
        <v>43</v>
      </c>
      <c r="AG37" s="24" t="s">
        <v>31</v>
      </c>
      <c r="AH37" s="24"/>
      <c r="AI37" s="24">
        <v>6</v>
      </c>
      <c r="AJ37" s="24" t="s">
        <v>611</v>
      </c>
      <c r="AK37" s="24" t="s">
        <v>241</v>
      </c>
      <c r="AL37" s="24" t="s">
        <v>159</v>
      </c>
      <c r="AM37" s="24"/>
      <c r="AN37" s="24"/>
      <c r="AO37" s="24"/>
      <c r="AP37" s="24"/>
      <c r="AQ37" s="24" t="s">
        <v>612</v>
      </c>
      <c r="AR37" s="24" t="s">
        <v>613</v>
      </c>
      <c r="AS37" s="24"/>
      <c r="AT37" s="61"/>
      <c r="AU37" s="24"/>
      <c r="AV37" s="24"/>
      <c r="AW37" s="24">
        <v>3</v>
      </c>
      <c r="AX37" s="24" t="s">
        <v>133</v>
      </c>
      <c r="AY37" s="24" t="s">
        <v>133</v>
      </c>
      <c r="AZ37" s="24" t="str">
        <f t="shared" si="0"/>
        <v>この</v>
      </c>
      <c r="BA37" s="24" t="str">
        <f t="shared" si="1"/>
        <v/>
      </c>
      <c r="BB37" s="24" t="str">
        <f t="shared" si="2"/>
        <v/>
      </c>
      <c r="BC37" s="24"/>
      <c r="BD37" s="24" t="str">
        <f t="shared" si="3"/>
        <v>このサポートがボードに出たとき、クリーチャー1体を対象とする。あなたのターン終了時まで、それではブロックできない。&amp;br;このサポートがボード上にある間、あなたがコントロールする最初のクリーチャーは+2/+2の修整を受けるとともに速攻を得る。</v>
      </c>
      <c r="BE37" s="54" t="str">
        <f>IF(AK37="","",VLOOKUP(AK37,BH:BJ,3,FALSE))</f>
        <v>When this support enters the board, target creature cannot block until the end of your turn.&amp;br;While this support is on the board, the first creature you control gets +2/+2 and Haste.</v>
      </c>
      <c r="BF37" s="64" t="s">
        <v>0</v>
      </c>
      <c r="BG37">
        <v>36</v>
      </c>
      <c r="BH37" t="s">
        <v>292</v>
      </c>
      <c r="BI37" t="s">
        <v>40</v>
      </c>
      <c r="BJ37" t="s">
        <v>293</v>
      </c>
    </row>
    <row r="38" spans="1:62">
      <c r="A38" t="str">
        <f t="shared" si="4"/>
        <v>|PT|&gt;|3/3|シールド数|&gt;||</v>
      </c>
      <c r="B38" t="s">
        <v>0</v>
      </c>
      <c r="C38" t="s">
        <v>81</v>
      </c>
      <c r="D38" t="s">
        <v>18</v>
      </c>
      <c r="E38" t="s">
        <v>81</v>
      </c>
      <c r="F38" t="s">
        <v>113</v>
      </c>
      <c r="G38" t="s">
        <v>81</v>
      </c>
      <c r="H38" t="str">
        <f>IF(R37=0,"",R37)</f>
        <v>3/3</v>
      </c>
      <c r="I38" t="s">
        <v>81</v>
      </c>
      <c r="J38" t="s">
        <v>136</v>
      </c>
      <c r="K38" t="s">
        <v>81</v>
      </c>
      <c r="L38" t="s">
        <v>113</v>
      </c>
      <c r="M38" t="s">
        <v>81</v>
      </c>
      <c r="N38" t="str">
        <f>IF(R38=0,"",R38)</f>
        <v/>
      </c>
      <c r="O38" t="s">
        <v>81</v>
      </c>
      <c r="Q38" s="41" t="s">
        <v>19</v>
      </c>
      <c r="R38" s="34">
        <f>INDEX(AW:AW,W31+1)</f>
        <v>0</v>
      </c>
      <c r="S38" s="42"/>
      <c r="T38" s="42"/>
      <c r="U38" s="42"/>
      <c r="V38" s="43"/>
      <c r="W38" s="44"/>
      <c r="X38" s="45"/>
      <c r="Y38" s="55"/>
      <c r="Z38" s="55"/>
      <c r="AA38" s="56"/>
      <c r="AE38" s="48">
        <v>37</v>
      </c>
      <c r="AF38" s="49" t="s">
        <v>43</v>
      </c>
      <c r="AG38" s="24" t="s">
        <v>54</v>
      </c>
      <c r="AH38" s="24"/>
      <c r="AI38" s="24">
        <v>9</v>
      </c>
      <c r="AJ38" s="24" t="s">
        <v>614</v>
      </c>
      <c r="AK38" s="24" t="s">
        <v>52</v>
      </c>
      <c r="AL38" s="24" t="s">
        <v>34</v>
      </c>
      <c r="AM38" s="24"/>
      <c r="AN38" s="24" t="s">
        <v>534</v>
      </c>
      <c r="AO38" s="24" t="s">
        <v>69</v>
      </c>
      <c r="AP38" s="24"/>
      <c r="AQ38" s="24" t="s">
        <v>116</v>
      </c>
      <c r="AR38" s="24" t="s">
        <v>615</v>
      </c>
      <c r="AS38" s="24"/>
      <c r="AT38" s="61">
        <v>42828</v>
      </c>
      <c r="AU38" s="24"/>
      <c r="AV38" s="24"/>
      <c r="AW38" s="24"/>
      <c r="AX38" s="24">
        <v>4</v>
      </c>
      <c r="AY38" s="24">
        <v>3</v>
      </c>
      <c r="AZ38" s="24" t="str">
        <f t="shared" si="0"/>
        <v>速攻</v>
      </c>
      <c r="BA38" s="24" t="str">
        <f t="shared" si="1"/>
        <v/>
      </c>
      <c r="BB38" s="24" t="str">
        <f t="shared" si="2"/>
        <v/>
      </c>
      <c r="BC38" s="24"/>
      <c r="BD38" s="24" t="str">
        <f t="shared" si="3"/>
        <v>速攻&amp;br;督励2：あなたのターン終了時まで、対戦相手がコントロールする、ディフェンダーか到達か警戒を持つ最初のクリーチャーではブロックできない。</v>
      </c>
      <c r="BE38" s="54" t="str">
        <f>IF(AK38="","",VLOOKUP(AK38,BH:BJ,3,FALSE))</f>
        <v>Exert 2:The first creature with Defender, Reach or Vigilance your opponent controls cannot block until the end of your turn.</v>
      </c>
      <c r="BF38" s="64" t="s">
        <v>0</v>
      </c>
      <c r="BG38">
        <v>37</v>
      </c>
      <c r="BH38" t="s">
        <v>297</v>
      </c>
      <c r="BI38" t="s">
        <v>40</v>
      </c>
      <c r="BJ38" t="s">
        <v>298</v>
      </c>
    </row>
    <row r="39" spans="1:62">
      <c r="A39" t="str">
        <f t="shared" si="4"/>
        <v>&amp;br;&amp;br;</v>
      </c>
      <c r="B39" t="s">
        <v>0</v>
      </c>
      <c r="C39" t="s">
        <v>145</v>
      </c>
      <c r="R39"/>
      <c r="S39"/>
      <c r="T39"/>
      <c r="U39"/>
      <c r="V39"/>
      <c r="AE39" s="48">
        <v>38</v>
      </c>
      <c r="AF39" s="49" t="s">
        <v>43</v>
      </c>
      <c r="AG39" s="24" t="s">
        <v>54</v>
      </c>
      <c r="AH39" s="24"/>
      <c r="AI39" s="24">
        <v>7</v>
      </c>
      <c r="AJ39" s="24" t="s">
        <v>616</v>
      </c>
      <c r="AK39" s="24" t="s">
        <v>143</v>
      </c>
      <c r="AL39" s="24" t="s">
        <v>34</v>
      </c>
      <c r="AM39" s="24"/>
      <c r="AN39" s="24" t="s">
        <v>531</v>
      </c>
      <c r="AO39" s="24" t="s">
        <v>617</v>
      </c>
      <c r="AP39" s="24"/>
      <c r="AQ39" s="24" t="s">
        <v>618</v>
      </c>
      <c r="AR39" s="24"/>
      <c r="AS39" s="24"/>
      <c r="AT39" s="61">
        <v>42829</v>
      </c>
      <c r="AU39" s="24"/>
      <c r="AV39" s="24"/>
      <c r="AW39" s="24"/>
      <c r="AX39" s="24">
        <v>4</v>
      </c>
      <c r="AY39" s="24">
        <v>4</v>
      </c>
      <c r="AZ39" s="24" t="str">
        <f t="shared" si="0"/>
        <v>督励</v>
      </c>
      <c r="BA39" s="24" t="str">
        <f t="shared" si="1"/>
        <v/>
      </c>
      <c r="BB39" s="24" t="str">
        <f t="shared" si="2"/>
        <v/>
      </c>
      <c r="BC39" s="24"/>
      <c r="BD39" s="24" t="str">
        <f t="shared" si="3"/>
        <v>督励2：あなたはカードを1枚捨てて1枚引く。</v>
      </c>
      <c r="BE39" s="54" t="str">
        <f>IF(AK39="","",VLOOKUP(AK39,BH:BJ,3,FALSE))</f>
        <v>Exert 2:You discard 1 card and you draw 1 card.</v>
      </c>
      <c r="BF39" s="64" t="s">
        <v>0</v>
      </c>
      <c r="BG39">
        <v>38</v>
      </c>
      <c r="BH39" t="s">
        <v>169</v>
      </c>
      <c r="BI39" t="s">
        <v>40</v>
      </c>
      <c r="BJ39" t="s">
        <v>302</v>
      </c>
    </row>
    <row r="40" spans="1:62">
      <c r="A40" t="str">
        <f t="shared" si="4"/>
        <v>#back(text=戻る,left)</v>
      </c>
      <c r="B40" t="s">
        <v>0</v>
      </c>
      <c r="C40" t="s">
        <v>153</v>
      </c>
      <c r="R40"/>
      <c r="S40"/>
      <c r="T40"/>
      <c r="U40"/>
      <c r="V40"/>
      <c r="AE40" s="48">
        <v>39</v>
      </c>
      <c r="AF40" s="49" t="s">
        <v>43</v>
      </c>
      <c r="AG40" s="24" t="s">
        <v>54</v>
      </c>
      <c r="AH40" s="24"/>
      <c r="AI40" s="24">
        <v>9</v>
      </c>
      <c r="AJ40" s="24" t="s">
        <v>619</v>
      </c>
      <c r="AK40" s="24" t="s">
        <v>367</v>
      </c>
      <c r="AL40" s="24" t="s">
        <v>34</v>
      </c>
      <c r="AM40" s="24"/>
      <c r="AN40" s="24" t="s">
        <v>531</v>
      </c>
      <c r="AO40" s="24" t="s">
        <v>69</v>
      </c>
      <c r="AP40" s="24"/>
      <c r="AQ40" s="24" t="s">
        <v>4</v>
      </c>
      <c r="AR40" s="24" t="s">
        <v>620</v>
      </c>
      <c r="AS40" s="24"/>
      <c r="AT40" s="61">
        <v>42798</v>
      </c>
      <c r="AU40" s="24"/>
      <c r="AV40" s="24"/>
      <c r="AW40" s="24"/>
      <c r="AX40" s="24">
        <v>3</v>
      </c>
      <c r="AY40" s="24">
        <v>4</v>
      </c>
      <c r="AZ40" s="24" t="str">
        <f t="shared" si="0"/>
        <v>威迫</v>
      </c>
      <c r="BA40" s="24" t="str">
        <f t="shared" si="1"/>
        <v/>
      </c>
      <c r="BB40" s="24" t="str">
        <f t="shared" si="2"/>
        <v/>
      </c>
      <c r="BC40" s="24"/>
      <c r="BD40" s="24" t="str">
        <f t="shared" si="3"/>
        <v>威迫&amp;br;あなたがカードをサイクリングしたとき、このクリーチャーは+1/0の修整を受ける。</v>
      </c>
      <c r="BE40" s="54" t="str">
        <f>IF(AK40="","",VLOOKUP(AK40,BH:BJ,3,FALSE))</f>
        <v>When you cycle a card, this creature gets +1/0.</v>
      </c>
      <c r="BF40" s="64" t="s">
        <v>0</v>
      </c>
      <c r="BG40">
        <v>39</v>
      </c>
      <c r="BH40" t="s">
        <v>307</v>
      </c>
      <c r="BI40" t="s">
        <v>40</v>
      </c>
      <c r="BJ40" t="s">
        <v>308</v>
      </c>
    </row>
    <row r="41" spans="1:62">
      <c r="A41" t="str">
        <f t="shared" si="4"/>
        <v>&amp;br;</v>
      </c>
      <c r="B41" t="s">
        <v>0</v>
      </c>
      <c r="C41" t="s">
        <v>164</v>
      </c>
      <c r="R41"/>
      <c r="S41"/>
      <c r="T41"/>
      <c r="U41"/>
      <c r="V41"/>
      <c r="AE41" s="48">
        <v>40</v>
      </c>
      <c r="AF41" s="49" t="s">
        <v>43</v>
      </c>
      <c r="AG41" s="24" t="s">
        <v>54</v>
      </c>
      <c r="AH41" s="24"/>
      <c r="AI41" s="24">
        <v>6</v>
      </c>
      <c r="AJ41" s="24" t="s">
        <v>621</v>
      </c>
      <c r="AK41" s="24" t="s">
        <v>273</v>
      </c>
      <c r="AL41" s="24" t="s">
        <v>131</v>
      </c>
      <c r="AM41" s="24"/>
      <c r="AN41" s="24"/>
      <c r="AO41" s="24"/>
      <c r="AP41" s="24"/>
      <c r="AQ41" s="24" t="s">
        <v>622</v>
      </c>
      <c r="AR41" s="24"/>
      <c r="AS41" s="24"/>
      <c r="AT41" s="61"/>
      <c r="AU41" s="24"/>
      <c r="AV41" s="24"/>
      <c r="AW41" s="24"/>
      <c r="AX41" s="24" t="s">
        <v>133</v>
      </c>
      <c r="AY41" s="24" t="s">
        <v>133</v>
      </c>
      <c r="AZ41" s="24" t="str">
        <f t="shared" si="0"/>
        <v>クリ</v>
      </c>
      <c r="BA41" s="24" t="str">
        <f t="shared" si="1"/>
        <v/>
      </c>
      <c r="BB41" s="24" t="str">
        <f t="shared" si="2"/>
        <v/>
      </c>
      <c r="BC41" s="24"/>
      <c r="BD41" s="24" t="str">
        <f t="shared" si="3"/>
        <v>クリーチャー1体を対象とする。それは+5/+5の修整を受けるとともに「あなたのターン開始時に、このクリーチャーは-1/-1の修整を受ける。」を得る。</v>
      </c>
      <c r="BE41" s="54" t="str">
        <f>IF(AK41="","",VLOOKUP(AK41,BH:BJ,3,FALSE))</f>
        <v>Target creature gets +5/+5 and &amp;#8216;At the beginning of your turn, this creature gets -1/-1'.</v>
      </c>
      <c r="BF41" s="64" t="s">
        <v>0</v>
      </c>
      <c r="BG41">
        <v>40</v>
      </c>
      <c r="BH41" t="s">
        <v>130</v>
      </c>
      <c r="BI41" t="s">
        <v>40</v>
      </c>
      <c r="BJ41" t="s">
        <v>314</v>
      </c>
    </row>
    <row r="42" spans="1:62">
      <c r="A42" t="str">
        <f t="shared" si="4"/>
        <v>#comment(above,nsize=[15],size=[30],num=[10])</v>
      </c>
      <c r="B42" t="s">
        <v>0</v>
      </c>
      <c r="C42" t="s">
        <v>173</v>
      </c>
      <c r="R42"/>
      <c r="S42"/>
      <c r="T42"/>
      <c r="U42"/>
      <c r="V42"/>
      <c r="AE42" s="48">
        <v>41</v>
      </c>
      <c r="AF42" s="49" t="s">
        <v>43</v>
      </c>
      <c r="AG42" s="24" t="s">
        <v>54</v>
      </c>
      <c r="AH42" s="24"/>
      <c r="AI42" s="24">
        <v>8</v>
      </c>
      <c r="AJ42" s="24" t="s">
        <v>623</v>
      </c>
      <c r="AK42" s="24" t="s">
        <v>416</v>
      </c>
      <c r="AL42" s="24" t="s">
        <v>131</v>
      </c>
      <c r="AM42" s="24"/>
      <c r="AN42" s="24"/>
      <c r="AO42" s="24"/>
      <c r="AP42" s="24"/>
      <c r="AQ42" s="24" t="s">
        <v>624</v>
      </c>
      <c r="AR42" s="24" t="s">
        <v>312</v>
      </c>
      <c r="AS42" s="24"/>
      <c r="AT42" s="61"/>
      <c r="AU42" s="24"/>
      <c r="AV42" s="24"/>
      <c r="AW42" s="24"/>
      <c r="AX42" s="24" t="s">
        <v>133</v>
      </c>
      <c r="AY42" s="24" t="s">
        <v>133</v>
      </c>
      <c r="AZ42" s="24" t="str">
        <f t="shared" si="0"/>
        <v>対戦</v>
      </c>
      <c r="BA42" s="24" t="str">
        <f t="shared" si="1"/>
        <v/>
      </c>
      <c r="BB42" s="24" t="str">
        <f t="shared" si="2"/>
        <v/>
      </c>
      <c r="BC42" s="24"/>
      <c r="BD42" s="24" t="str">
        <f t="shared" si="3"/>
        <v>対戦相手がコントロールするクリーチャー1体を対象とする。あなたのターン終了時まで、あなたはそれをコントロールし、それは速攻を得る。&amp;br;サイクリング3</v>
      </c>
      <c r="BE42" s="54" t="str">
        <f>IF(AK42="","",VLOOKUP(AK42,BH:BJ,3,FALSE))</f>
        <v>Target creature your opponent controls is controlled by you and gains Haste until the end of your turn.&amp;br;Cycling 3.</v>
      </c>
      <c r="BF42" s="64" t="s">
        <v>0</v>
      </c>
      <c r="BG42">
        <v>41</v>
      </c>
      <c r="BH42" t="s">
        <v>318</v>
      </c>
      <c r="BI42" t="s">
        <v>40</v>
      </c>
      <c r="BJ42" t="s">
        <v>319</v>
      </c>
    </row>
    <row r="43" spans="1:62">
      <c r="A43" t="str">
        <f t="shared" si="4"/>
        <v>&amp;br;&amp;br;</v>
      </c>
      <c r="B43" t="s">
        <v>0</v>
      </c>
      <c r="C43" t="s">
        <v>145</v>
      </c>
      <c r="R43"/>
      <c r="S43"/>
      <c r="T43"/>
      <c r="U43"/>
      <c r="V43"/>
      <c r="AE43" s="48">
        <v>42</v>
      </c>
      <c r="AF43" s="49" t="s">
        <v>43</v>
      </c>
      <c r="AG43" s="24" t="s">
        <v>55</v>
      </c>
      <c r="AH43" s="24"/>
      <c r="AI43" s="24">
        <v>18</v>
      </c>
      <c r="AJ43" s="24" t="s">
        <v>625</v>
      </c>
      <c r="AK43" s="24" t="s">
        <v>394</v>
      </c>
      <c r="AL43" s="24" t="s">
        <v>34</v>
      </c>
      <c r="AM43" s="24"/>
      <c r="AN43" s="24" t="s">
        <v>591</v>
      </c>
      <c r="AO43" s="24"/>
      <c r="AP43" s="24"/>
      <c r="AQ43" s="24" t="s">
        <v>626</v>
      </c>
      <c r="AR43" s="24" t="s">
        <v>110</v>
      </c>
      <c r="AS43" s="24"/>
      <c r="AT43" s="61">
        <v>42891</v>
      </c>
      <c r="AU43" s="24"/>
      <c r="AV43" s="24"/>
      <c r="AW43" s="24"/>
      <c r="AX43" s="24">
        <v>6</v>
      </c>
      <c r="AY43" s="24">
        <v>5</v>
      </c>
      <c r="AZ43" s="24" t="str">
        <f t="shared" si="0"/>
        <v>この</v>
      </c>
      <c r="BA43" s="24" t="str">
        <f t="shared" si="1"/>
        <v/>
      </c>
      <c r="BB43" s="24" t="str">
        <f t="shared" si="2"/>
        <v/>
      </c>
      <c r="BC43" s="24"/>
      <c r="BD43" s="24" t="str">
        <f t="shared" si="3"/>
        <v>このクリーチャーが戦場に出たとき、対戦相手はX点のダメージを受ける。Xはあなたがコントロールする他の最初のクリーチャーのパワーの2倍に等しい。その後、そのクリーチャーを破壊する。&amp;br;不朽1</v>
      </c>
      <c r="BE43" s="54" t="str">
        <f>IF(AK43="","",VLOOKUP(AK43,BH:BJ,3,FALSE))</f>
        <v>When this creature enters the battlefield, your opponent takes X damage, where X is equal to the first other creature you control's Power multiplied by 2, then that creature is destroyed.&amp;br;Embalm 1.</v>
      </c>
      <c r="BF43" s="64" t="s">
        <v>0</v>
      </c>
      <c r="BG43">
        <v>42</v>
      </c>
      <c r="BH43" t="s">
        <v>322</v>
      </c>
      <c r="BI43" t="s">
        <v>40</v>
      </c>
      <c r="BJ43" t="s">
        <v>323</v>
      </c>
    </row>
    <row r="44" spans="1:62">
      <c r="A44" t="str">
        <f t="shared" si="4"/>
        <v/>
      </c>
      <c r="B44" t="s">
        <v>0</v>
      </c>
      <c r="Q44" s="29"/>
      <c r="R44" s="30"/>
      <c r="S44" s="30"/>
      <c r="T44" s="30"/>
      <c r="U44" s="30"/>
      <c r="V44" s="31"/>
      <c r="W44" s="32">
        <v>4</v>
      </c>
      <c r="X44" s="29"/>
      <c r="Y44" s="50"/>
      <c r="Z44" s="50"/>
      <c r="AA44" s="51"/>
      <c r="AE44" s="48">
        <v>43</v>
      </c>
      <c r="AF44" s="49" t="s">
        <v>43</v>
      </c>
      <c r="AG44" s="24" t="s">
        <v>55</v>
      </c>
      <c r="AH44" s="24"/>
      <c r="AI44" s="24">
        <v>11</v>
      </c>
      <c r="AJ44" s="24" t="s">
        <v>627</v>
      </c>
      <c r="AK44" s="24" t="s">
        <v>292</v>
      </c>
      <c r="AL44" s="24" t="s">
        <v>131</v>
      </c>
      <c r="AM44" s="24"/>
      <c r="AN44" s="24"/>
      <c r="AO44" s="24"/>
      <c r="AP44" s="24"/>
      <c r="AQ44" s="24" t="s">
        <v>628</v>
      </c>
      <c r="AR44" s="24" t="s">
        <v>573</v>
      </c>
      <c r="AS44" s="24" t="s">
        <v>629</v>
      </c>
      <c r="AT44" s="61"/>
      <c r="AU44" s="24"/>
      <c r="AV44" s="24"/>
      <c r="AW44" s="24"/>
      <c r="AX44" s="24" t="s">
        <v>133</v>
      </c>
      <c r="AY44" s="24" t="s">
        <v>133</v>
      </c>
      <c r="AZ44" s="24" t="str">
        <f t="shared" si="0"/>
        <v>クリ</v>
      </c>
      <c r="BA44" s="24" t="str">
        <f t="shared" si="1"/>
        <v/>
      </c>
      <c r="BB44" s="24" t="str">
        <f t="shared" si="2"/>
        <v/>
      </c>
      <c r="BC44" s="24"/>
      <c r="BD44" s="24" t="str">
        <f t="shared" si="3"/>
        <v>クリーチャー1体を対象とする。それは12点のダメージを受ける。&amp;br;サイクリング4&amp;br;あなたがこのカードをサイクリングしたとき、クリーチャー1体を対象とする。それは3点のダメージを受ける。</v>
      </c>
      <c r="BE44" s="54" t="str">
        <f>IF(AK44="","",VLOOKUP(AK44,BH:BJ,3,FALSE))</f>
        <v>Target creature takes 12 damage.&amp;br;Cycling 4.&amp;br;When you cycle this card, target creature takes 3 damage.</v>
      </c>
      <c r="BF44" s="64" t="s">
        <v>0</v>
      </c>
      <c r="BG44">
        <v>43</v>
      </c>
      <c r="BH44" t="s">
        <v>328</v>
      </c>
      <c r="BI44" t="s">
        <v>40</v>
      </c>
      <c r="BJ44" t="s">
        <v>329</v>
      </c>
    </row>
    <row r="45" spans="1:62">
      <c r="A45" t="str">
        <f t="shared" si="4"/>
        <v>*瘴気ミイラ/Miasmic Mummy</v>
      </c>
      <c r="B45" t="s">
        <v>0</v>
      </c>
      <c r="C45" t="str">
        <f>"*"&amp;R45&amp;"/"&amp;T45</f>
        <v>*瘴気ミイラ/Miasmic Mummy</v>
      </c>
      <c r="Q45" s="33" t="s">
        <v>9</v>
      </c>
      <c r="R45" s="34" t="str">
        <f>INDEX(AJ:AJ,W44+1)</f>
        <v>瘴気ミイラ</v>
      </c>
      <c r="S45" s="35" t="s">
        <v>10</v>
      </c>
      <c r="T45" s="34" t="str">
        <f>INDEX(AK:AK,W44+1)</f>
        <v>Miasmic Mummy</v>
      </c>
      <c r="U45" s="35"/>
      <c r="V45" s="36"/>
      <c r="W45" s="37"/>
      <c r="X45" s="33"/>
      <c r="Y45" s="52"/>
      <c r="Z45" s="52"/>
      <c r="AA45" s="53"/>
      <c r="AE45" s="48">
        <v>44</v>
      </c>
      <c r="AF45" s="49" t="s">
        <v>43</v>
      </c>
      <c r="AG45" s="24" t="s">
        <v>55</v>
      </c>
      <c r="AH45" s="24"/>
      <c r="AI45" s="24">
        <v>11</v>
      </c>
      <c r="AJ45" s="24" t="s">
        <v>630</v>
      </c>
      <c r="AK45" s="24" t="s">
        <v>490</v>
      </c>
      <c r="AL45" s="24" t="s">
        <v>131</v>
      </c>
      <c r="AM45" s="24"/>
      <c r="AN45" s="24"/>
      <c r="AO45" s="24"/>
      <c r="AP45" s="24"/>
      <c r="AQ45" s="24" t="s">
        <v>631</v>
      </c>
      <c r="AR45" s="24" t="s">
        <v>312</v>
      </c>
      <c r="AS45" s="24"/>
      <c r="AT45" s="61"/>
      <c r="AU45" s="24"/>
      <c r="AV45" s="24"/>
      <c r="AW45" s="24"/>
      <c r="AX45" s="24" t="s">
        <v>133</v>
      </c>
      <c r="AY45" s="24" t="s">
        <v>133</v>
      </c>
      <c r="AZ45" s="24" t="str">
        <f t="shared" si="0"/>
        <v>各ク</v>
      </c>
      <c r="BA45" s="24" t="str">
        <f t="shared" si="1"/>
        <v/>
      </c>
      <c r="BB45" s="24" t="str">
        <f t="shared" si="2"/>
        <v/>
      </c>
      <c r="BC45" s="24"/>
      <c r="BD45" s="24" t="str">
        <f t="shared" si="3"/>
        <v>各クリーチャーは6点のダメージを受ける。&amp;br;サイクリング3</v>
      </c>
      <c r="BE45" s="54" t="str">
        <f>IF(AK45="","",VLOOKUP(AK45,BH:BJ,3,FALSE))</f>
        <v>Each creature takes 6 damage.&amp;br;Cycling 3.</v>
      </c>
      <c r="BF45" s="64" t="s">
        <v>0</v>
      </c>
      <c r="BG45">
        <v>44</v>
      </c>
      <c r="BH45" t="s">
        <v>332</v>
      </c>
      <c r="BI45" t="s">
        <v>40</v>
      </c>
      <c r="BJ45" t="s">
        <v>333</v>
      </c>
    </row>
    <row r="46" spans="1:62">
      <c r="A46" t="str">
        <f t="shared" si="4"/>
        <v>|LEFT:80|LEFT:100|LEFT:100|LEFT:100|LEFT:100|LEFT:100|c</v>
      </c>
      <c r="B46" t="s">
        <v>0</v>
      </c>
      <c r="C46" t="s">
        <v>81</v>
      </c>
      <c r="D46" s="26" t="str">
        <f>$Q$1</f>
        <v>LEFT:80</v>
      </c>
      <c r="E46" s="26" t="s">
        <v>81</v>
      </c>
      <c r="F46" s="26" t="str">
        <f t="shared" ref="F46:J46" si="11">$R$1</f>
        <v>LEFT:100</v>
      </c>
      <c r="G46" s="26" t="s">
        <v>81</v>
      </c>
      <c r="H46" s="26" t="str">
        <f t="shared" si="11"/>
        <v>LEFT:100</v>
      </c>
      <c r="I46" s="26" t="s">
        <v>81</v>
      </c>
      <c r="J46" s="26" t="str">
        <f t="shared" si="11"/>
        <v>LEFT:100</v>
      </c>
      <c r="K46" s="26" t="s">
        <v>81</v>
      </c>
      <c r="L46" s="26" t="str">
        <f>$R$1</f>
        <v>LEFT:100</v>
      </c>
      <c r="M46" s="26" t="s">
        <v>81</v>
      </c>
      <c r="N46" s="26" t="str">
        <f>$R$1</f>
        <v>LEFT:100</v>
      </c>
      <c r="O46" t="s">
        <v>81</v>
      </c>
      <c r="P46" t="s">
        <v>82</v>
      </c>
      <c r="Q46" s="38" t="s">
        <v>6</v>
      </c>
      <c r="R46" s="34" t="str">
        <f>INDEX(AF:AF,W44+1)</f>
        <v>黒</v>
      </c>
      <c r="S46" s="39" t="s">
        <v>7</v>
      </c>
      <c r="T46" s="34" t="str">
        <f>INDEX(AG:AG,W44+1)</f>
        <v>コモン</v>
      </c>
      <c r="U46" s="39" t="s">
        <v>8</v>
      </c>
      <c r="V46" s="34">
        <f>INDEX(AI:AI,W44+1)</f>
        <v>6</v>
      </c>
      <c r="W46" s="40"/>
      <c r="X46" s="34" t="str">
        <f>INDEX(AQ:AQ,W44+1)</f>
        <v>このクリーチャーが戦場に出たとき、各プレイヤーはカードを1枚捨てる。</v>
      </c>
      <c r="Y46" s="52"/>
      <c r="Z46" s="52"/>
      <c r="AA46" s="53"/>
      <c r="AE46" s="48">
        <v>45</v>
      </c>
      <c r="AF46" s="49" t="s">
        <v>43</v>
      </c>
      <c r="AG46" s="24" t="s">
        <v>55</v>
      </c>
      <c r="AH46" s="24"/>
      <c r="AI46" s="24">
        <v>5</v>
      </c>
      <c r="AJ46" s="24" t="s">
        <v>632</v>
      </c>
      <c r="AK46" s="24" t="s">
        <v>390</v>
      </c>
      <c r="AL46" s="24" t="s">
        <v>159</v>
      </c>
      <c r="AM46" s="24"/>
      <c r="AN46" s="24"/>
      <c r="AO46" s="24"/>
      <c r="AP46" s="24"/>
      <c r="AQ46" s="24" t="s">
        <v>633</v>
      </c>
      <c r="AR46" s="24"/>
      <c r="AS46" s="24"/>
      <c r="AT46" s="61"/>
      <c r="AU46" s="24"/>
      <c r="AV46" s="24"/>
      <c r="AW46" s="24">
        <v>3</v>
      </c>
      <c r="AX46" s="24" t="s">
        <v>133</v>
      </c>
      <c r="AY46" s="24" t="s">
        <v>133</v>
      </c>
      <c r="AZ46" s="24" t="str">
        <f t="shared" si="0"/>
        <v>あな</v>
      </c>
      <c r="BA46" s="24" t="str">
        <f t="shared" si="1"/>
        <v/>
      </c>
      <c r="BB46" s="24" t="str">
        <f t="shared" si="2"/>
        <v/>
      </c>
      <c r="BC46" s="24"/>
      <c r="BD46" s="24" t="str">
        <f t="shared" si="3"/>
        <v>あなたがコントロールするトークンでないクリーチャーが戦場に出たとき、そのクリーチャーは+2//0の修整を受けるとともに速攻を得る。</v>
      </c>
      <c r="BE46" s="54" t="str">
        <f>IF(AK46="","",VLOOKUP(AK46,BH:BJ,3,FALSE))</f>
        <v>When a non-token creature you control enters the battlefield, that creature gains +2/0 and Haste.</v>
      </c>
      <c r="BF46" s="64" t="s">
        <v>0</v>
      </c>
      <c r="BG46">
        <v>45</v>
      </c>
      <c r="BH46" t="s">
        <v>338</v>
      </c>
      <c r="BI46" t="s">
        <v>40</v>
      </c>
      <c r="BJ46" t="s">
        <v>339</v>
      </c>
    </row>
    <row r="47" spans="1:62">
      <c r="A47" t="str">
        <f t="shared" si="4"/>
        <v>|色|黒|レアリティ|コモン|マナコスト|6|</v>
      </c>
      <c r="B47" t="s">
        <v>0</v>
      </c>
      <c r="C47" t="s">
        <v>81</v>
      </c>
      <c r="D47" s="27" t="s">
        <v>6</v>
      </c>
      <c r="E47" t="s">
        <v>81</v>
      </c>
      <c r="F47" t="str">
        <f>IF(R46=0,"",R46)</f>
        <v>黒</v>
      </c>
      <c r="G47" t="s">
        <v>81</v>
      </c>
      <c r="H47" s="27" t="s">
        <v>93</v>
      </c>
      <c r="I47" t="s">
        <v>81</v>
      </c>
      <c r="J47" t="str">
        <f>IF(T46=0,"",T46)</f>
        <v>コモン</v>
      </c>
      <c r="K47" t="s">
        <v>81</v>
      </c>
      <c r="L47" s="27" t="s">
        <v>94</v>
      </c>
      <c r="M47" t="s">
        <v>81</v>
      </c>
      <c r="N47">
        <f>IF(V46=0,"",V46)</f>
        <v>6</v>
      </c>
      <c r="O47" t="s">
        <v>81</v>
      </c>
      <c r="Q47" s="33" t="s">
        <v>11</v>
      </c>
      <c r="R47" s="34" t="str">
        <f>INDEX(AL:AL,W44+1)</f>
        <v>クリーチャー</v>
      </c>
      <c r="S47" s="39" t="s">
        <v>95</v>
      </c>
      <c r="T47" s="34" t="str">
        <f>INDEX(AN:AN,W44+1)</f>
        <v>ゾンビ</v>
      </c>
      <c r="U47" s="34" t="str">
        <f>INDEX(AO:AO,W44+1)</f>
        <v>ジャッカル</v>
      </c>
      <c r="V47" s="34">
        <f>INDEX(AP:AP,W44+1)</f>
        <v>0</v>
      </c>
      <c r="W47" s="40"/>
      <c r="X47" s="34" t="str">
        <f>INDEX(AZ:AZ,W44+1)</f>
        <v>この</v>
      </c>
      <c r="Y47" s="34" t="str">
        <f>INDEX(BA:BA,W44+1)</f>
        <v/>
      </c>
      <c r="Z47" s="34" t="str">
        <f>INDEX(BB:BB,W44+1)</f>
        <v/>
      </c>
      <c r="AA47" s="34">
        <f>INDEX(BC:BC,W44+1)</f>
        <v>0</v>
      </c>
      <c r="AE47" s="48">
        <v>46</v>
      </c>
      <c r="AF47" s="49" t="s">
        <v>43</v>
      </c>
      <c r="AG47" s="24" t="s">
        <v>55</v>
      </c>
      <c r="AH47" s="24"/>
      <c r="AI47" s="24">
        <v>17</v>
      </c>
      <c r="AJ47" s="24" t="s">
        <v>634</v>
      </c>
      <c r="AK47" s="24" t="s">
        <v>503</v>
      </c>
      <c r="AL47" s="24" t="s">
        <v>159</v>
      </c>
      <c r="AM47" s="24"/>
      <c r="AN47" s="24"/>
      <c r="AO47" s="24"/>
      <c r="AP47" s="24"/>
      <c r="AQ47" s="24" t="s">
        <v>635</v>
      </c>
      <c r="AR47" s="24" t="s">
        <v>228</v>
      </c>
      <c r="AS47" s="24" t="s">
        <v>229</v>
      </c>
      <c r="AT47" s="61"/>
      <c r="AU47" s="24"/>
      <c r="AV47" s="24"/>
      <c r="AW47" s="24">
        <v>3</v>
      </c>
      <c r="AX47" s="24" t="s">
        <v>133</v>
      </c>
      <c r="AY47" s="24" t="s">
        <v>133</v>
      </c>
      <c r="AZ47" s="24" t="str">
        <f t="shared" si="0"/>
        <v>この</v>
      </c>
      <c r="BA47" s="24" t="str">
        <f t="shared" si="1"/>
        <v/>
      </c>
      <c r="BB47" s="24" t="str">
        <f t="shared" si="2"/>
        <v/>
      </c>
      <c r="BC47" s="24"/>
      <c r="BD47" s="24" t="str">
        <f t="shared" si="3"/>
        <v>このサポートがボードに出たとき、クリーチャー1体かプレインズウォーカー1体を対象とする。それは8点のダメージを受ける。&amp;br;あなたがコントロールするカルトーシュ・サポートがボードに出たとき、このサポートをあなたの手札に戻す。&amp;br;このサポートは強化されない。</v>
      </c>
      <c r="BE47" s="54" t="str">
        <f>IF(AK47="","",VLOOKUP(AK47,BH:BJ,3,FALSE))</f>
        <v>When this support enters the board, target creature or planeswalker takes 8 damage.&amp;br;When a Cartouche support enters the board, this support is Returned to your hand.&amp;br;This support does not reinforce.</v>
      </c>
      <c r="BF47" s="64" t="s">
        <v>0</v>
      </c>
      <c r="BG47">
        <v>46</v>
      </c>
      <c r="BH47" t="s">
        <v>343</v>
      </c>
      <c r="BI47" t="s">
        <v>40</v>
      </c>
      <c r="BJ47" t="s">
        <v>344</v>
      </c>
    </row>
    <row r="48" spans="1:62">
      <c r="A48" t="str">
        <f t="shared" si="4"/>
        <v>|種別|クリーチャー|サブタイプ|ゾンビ|ジャッカル||</v>
      </c>
      <c r="B48" t="s">
        <v>0</v>
      </c>
      <c r="C48" t="s">
        <v>81</v>
      </c>
      <c r="D48" s="27" t="s">
        <v>11</v>
      </c>
      <c r="E48" t="s">
        <v>81</v>
      </c>
      <c r="F48" t="str">
        <f>IF(R47=0,"",R47)</f>
        <v>クリーチャー</v>
      </c>
      <c r="G48" t="s">
        <v>81</v>
      </c>
      <c r="H48" s="27" t="s">
        <v>103</v>
      </c>
      <c r="I48" t="s">
        <v>81</v>
      </c>
      <c r="J48" t="str">
        <f>IF(T47=0,"",T47)</f>
        <v>ゾンビ</v>
      </c>
      <c r="K48" t="s">
        <v>81</v>
      </c>
      <c r="L48" t="str">
        <f>IF(U47=0,"",U47)</f>
        <v>ジャッカル</v>
      </c>
      <c r="M48" t="s">
        <v>81</v>
      </c>
      <c r="N48" t="str">
        <f>IF(V47=0,"",V47)</f>
        <v/>
      </c>
      <c r="O48" t="s">
        <v>81</v>
      </c>
      <c r="Q48" s="33" t="s">
        <v>104</v>
      </c>
      <c r="R48" s="34" t="str">
        <f>INDEX(BD:BD,W44+1)</f>
        <v>このクリーチャーが戦場に出たとき、各プレイヤーはカードを1枚捨てる。</v>
      </c>
      <c r="S48" s="35"/>
      <c r="T48" s="35"/>
      <c r="U48" s="35"/>
      <c r="V48" s="36"/>
      <c r="W48" s="40"/>
      <c r="X48" s="32"/>
      <c r="Y48" s="32"/>
      <c r="Z48" s="32"/>
      <c r="AA48" s="54"/>
      <c r="AE48" s="48">
        <v>47</v>
      </c>
      <c r="AF48" s="49" t="s">
        <v>43</v>
      </c>
      <c r="AG48" s="24" t="s">
        <v>56</v>
      </c>
      <c r="AH48" s="24"/>
      <c r="AI48" s="24">
        <v>6</v>
      </c>
      <c r="AJ48" s="24" t="s">
        <v>636</v>
      </c>
      <c r="AK48" s="24" t="s">
        <v>264</v>
      </c>
      <c r="AL48" s="24" t="s">
        <v>34</v>
      </c>
      <c r="AM48" s="24"/>
      <c r="AN48" s="24" t="s">
        <v>35</v>
      </c>
      <c r="AO48" s="24" t="s">
        <v>69</v>
      </c>
      <c r="AP48" s="24"/>
      <c r="AQ48" s="24" t="s">
        <v>637</v>
      </c>
      <c r="AR48" s="24"/>
      <c r="AS48" s="24"/>
      <c r="AT48" s="61">
        <v>42829</v>
      </c>
      <c r="AU48" s="24"/>
      <c r="AV48" s="24"/>
      <c r="AW48" s="24"/>
      <c r="AX48" s="24">
        <v>4</v>
      </c>
      <c r="AY48" s="24">
        <v>4</v>
      </c>
      <c r="AZ48" s="24" t="str">
        <f t="shared" si="0"/>
        <v>督励</v>
      </c>
      <c r="BA48" s="24" t="str">
        <f t="shared" si="1"/>
        <v/>
      </c>
      <c r="BB48" s="24" t="str">
        <f t="shared" si="2"/>
        <v/>
      </c>
      <c r="BC48" s="24"/>
      <c r="BD48" s="24" t="str">
        <f t="shared" si="3"/>
        <v>督励3：あなたのターン終了時まで、あなたがコントロールする各クリーチャーは無効化を失い、二段攻撃を得る。</v>
      </c>
      <c r="BE48" s="54" t="str">
        <f>IF(AK48="","",VLOOKUP(AK48,BH:BJ,3,FALSE))</f>
        <v>Exert 3:Each creature you control loses Disabled and gains Double Strike until the end of your turn.</v>
      </c>
      <c r="BF48" s="64" t="s">
        <v>0</v>
      </c>
      <c r="BG48">
        <v>47</v>
      </c>
      <c r="BH48" t="s">
        <v>280</v>
      </c>
      <c r="BI48" t="s">
        <v>40</v>
      </c>
      <c r="BJ48" t="s">
        <v>347</v>
      </c>
    </row>
    <row r="49" spans="1:62">
      <c r="A49" t="str">
        <f t="shared" si="4"/>
        <v>|テキスト|&gt;|&gt;|&gt;|&gt;|このクリーチャーが戦場に出たとき、各プレイヤーはカードを1枚捨てる。|</v>
      </c>
      <c r="B49" t="s">
        <v>0</v>
      </c>
      <c r="C49" t="s">
        <v>81</v>
      </c>
      <c r="D49" s="27" t="s">
        <v>104</v>
      </c>
      <c r="E49" t="s">
        <v>81</v>
      </c>
      <c r="F49" s="27" t="s">
        <v>113</v>
      </c>
      <c r="G49" t="s">
        <v>81</v>
      </c>
      <c r="H49" s="27" t="s">
        <v>113</v>
      </c>
      <c r="I49" t="s">
        <v>81</v>
      </c>
      <c r="J49" s="27" t="s">
        <v>113</v>
      </c>
      <c r="K49" t="s">
        <v>81</v>
      </c>
      <c r="L49" s="27" t="s">
        <v>113</v>
      </c>
      <c r="M49" t="s">
        <v>81</v>
      </c>
      <c r="N49" t="str">
        <f>IF(R48=0,"",R48)</f>
        <v>このクリーチャーが戦場に出たとき、各プレイヤーはカードを1枚捨てる。</v>
      </c>
      <c r="O49" t="s">
        <v>81</v>
      </c>
      <c r="Q49" s="38" t="s">
        <v>27</v>
      </c>
      <c r="R49" s="34" t="str">
        <f>INDEX(BE:BE,W44+1)</f>
        <v>When this creature enters the battlefield, both Planeswalkers discard 1 card.</v>
      </c>
      <c r="S49" s="33" t="s">
        <v>114</v>
      </c>
      <c r="T49" s="34" t="str">
        <f>IF(X49="","",X49&amp;IF(Y49="",""," "&amp;Y49)&amp;IF(Z49="",""," "&amp;Z49)&amp;IF(AA49="",""," "&amp;AA49))</f>
        <v/>
      </c>
      <c r="U49" s="35"/>
      <c r="V49" s="36"/>
      <c r="W49" s="40" t="s">
        <v>114</v>
      </c>
      <c r="X49" s="33" t="str">
        <f t="shared" ref="X49:AA49" si="12">IF(ISERROR(IF(LEN(X48)&gt;1,X48,VLOOKUP(X47,$AC:$AD,2,FALSE))),"",IF(LEN(X48)&gt;1,X48,VLOOKUP(X47,$AC:$AD,2,FALSE)))</f>
        <v/>
      </c>
      <c r="Y49" s="33" t="str">
        <f t="shared" si="12"/>
        <v/>
      </c>
      <c r="Z49" s="33" t="str">
        <f t="shared" si="12"/>
        <v/>
      </c>
      <c r="AA49" s="33" t="str">
        <f t="shared" si="12"/>
        <v> </v>
      </c>
      <c r="AE49" s="48">
        <v>48</v>
      </c>
      <c r="AF49" s="49" t="s">
        <v>43</v>
      </c>
      <c r="AG49" s="24" t="s">
        <v>56</v>
      </c>
      <c r="AH49" s="24"/>
      <c r="AI49" s="24">
        <v>19</v>
      </c>
      <c r="AJ49" s="24" t="s">
        <v>638</v>
      </c>
      <c r="AK49" s="24" t="s">
        <v>377</v>
      </c>
      <c r="AL49" s="24" t="s">
        <v>34</v>
      </c>
      <c r="AM49" s="24"/>
      <c r="AN49" s="24" t="s">
        <v>639</v>
      </c>
      <c r="AO49" s="24"/>
      <c r="AP49" s="24"/>
      <c r="AQ49" s="24" t="s">
        <v>640</v>
      </c>
      <c r="AR49" s="24" t="s">
        <v>641</v>
      </c>
      <c r="AS49" s="24"/>
      <c r="AT49" s="61">
        <v>42955</v>
      </c>
      <c r="AU49" s="24"/>
      <c r="AV49" s="24"/>
      <c r="AW49" s="24"/>
      <c r="AX49" s="24">
        <v>8</v>
      </c>
      <c r="AY49" s="24">
        <v>8</v>
      </c>
      <c r="AZ49" s="24" t="str">
        <f t="shared" si="0"/>
        <v>飛行</v>
      </c>
      <c r="BA49" s="24" t="str">
        <f t="shared" si="1"/>
        <v>速攻</v>
      </c>
      <c r="BB49" s="24" t="str">
        <f t="shared" si="2"/>
        <v/>
      </c>
      <c r="BC49" s="24"/>
      <c r="BD49" s="24" t="str">
        <f t="shared" si="3"/>
        <v>飛行 速攻&amp;br;督励2：対戦相手がコントロールする最初のドラゴンでないクリーチャーに8点のダメージを与える。</v>
      </c>
      <c r="BE49" s="54" t="str">
        <f>IF(AK49="","",VLOOKUP(AK49,BH:BJ,3,FALSE))</f>
        <v>Exert 2:The first non-Dragon creature your opponent controls takes 8 damage.&amp;br;#Not Yet Available in Boosters.</v>
      </c>
      <c r="BF49" s="64" t="s">
        <v>0</v>
      </c>
      <c r="BG49">
        <v>48</v>
      </c>
      <c r="BH49" t="s">
        <v>353</v>
      </c>
      <c r="BI49" t="s">
        <v>40</v>
      </c>
      <c r="BJ49" t="s">
        <v>354</v>
      </c>
    </row>
    <row r="50" spans="1:62">
      <c r="A50" t="str">
        <f t="shared" si="4"/>
        <v>|英テキスト|&gt;|&gt;|&gt;|&gt;|When this creature enters the battlefield, both Planeswalkers discard 1 card.|</v>
      </c>
      <c r="B50" t="s">
        <v>0</v>
      </c>
      <c r="C50" t="s">
        <v>81</v>
      </c>
      <c r="D50" s="27" t="s">
        <v>125</v>
      </c>
      <c r="E50" t="s">
        <v>81</v>
      </c>
      <c r="F50" s="27" t="s">
        <v>113</v>
      </c>
      <c r="G50" t="s">
        <v>81</v>
      </c>
      <c r="H50" s="27" t="s">
        <v>113</v>
      </c>
      <c r="I50" t="s">
        <v>81</v>
      </c>
      <c r="J50" s="27" t="s">
        <v>113</v>
      </c>
      <c r="K50" t="s">
        <v>81</v>
      </c>
      <c r="L50" s="27" t="s">
        <v>113</v>
      </c>
      <c r="M50" t="s">
        <v>81</v>
      </c>
      <c r="N50" t="str">
        <f>IF(T49="","",T49&amp;"&amp;br;")&amp;IF(R49=0,"",R49)</f>
        <v>When this creature enters the battlefield, both Planeswalkers discard 1 card.</v>
      </c>
      <c r="O50" t="s">
        <v>81</v>
      </c>
      <c r="Q50" s="33" t="s">
        <v>18</v>
      </c>
      <c r="R50" s="34" t="str">
        <f>IF(INDEX(AX:AX,W44+1)="",0,INDEX(AX:AX,W44+1)&amp;"/"&amp;INDEX(AY:AY,W44+1))</f>
        <v>2/2</v>
      </c>
      <c r="S50" s="35"/>
      <c r="T50" s="35"/>
      <c r="U50" s="35"/>
      <c r="V50" s="36"/>
      <c r="W50" s="40"/>
      <c r="X50" s="33"/>
      <c r="Y50" s="52"/>
      <c r="Z50" s="52"/>
      <c r="AA50" s="53"/>
      <c r="AE50" s="48">
        <v>49</v>
      </c>
      <c r="AF50" s="49" t="s">
        <v>43</v>
      </c>
      <c r="AG50" s="24" t="s">
        <v>56</v>
      </c>
      <c r="AH50" s="24"/>
      <c r="AI50" s="24">
        <v>10</v>
      </c>
      <c r="AJ50" s="24" t="s">
        <v>642</v>
      </c>
      <c r="AK50" s="24" t="s">
        <v>388</v>
      </c>
      <c r="AL50" s="24" t="s">
        <v>34</v>
      </c>
      <c r="AM50" s="24"/>
      <c r="AN50" s="24" t="s">
        <v>237</v>
      </c>
      <c r="AO50" s="24"/>
      <c r="AP50" s="24"/>
      <c r="AQ50" s="24" t="s">
        <v>643</v>
      </c>
      <c r="AR50" s="24" t="s">
        <v>644</v>
      </c>
      <c r="AS50" s="24" t="s">
        <v>645</v>
      </c>
      <c r="AT50" s="61">
        <v>42859</v>
      </c>
      <c r="AU50" s="24"/>
      <c r="AV50" s="24"/>
      <c r="AW50" s="24"/>
      <c r="AX50" s="24">
        <v>5</v>
      </c>
      <c r="AY50" s="24">
        <v>4</v>
      </c>
      <c r="AZ50" s="24" t="str">
        <f t="shared" si="0"/>
        <v>速攻</v>
      </c>
      <c r="BA50" s="24" t="str">
        <f t="shared" si="1"/>
        <v>ダメ</v>
      </c>
      <c r="BB50" s="24" t="str">
        <f t="shared" si="2"/>
        <v/>
      </c>
      <c r="BC50" s="24"/>
      <c r="BD50" s="24" t="str">
        <f t="shared" si="3"/>
        <v>速攻 ダメージ軽減&amp;br;ジェム2個を起動する：あなたはカードを1枚捨てる。その後対戦相手は6点のダメージを受ける。&amp;br;あなたの手札のカードが1枚以下でないかぎり、このクリーチャーは攻撃できずブロックできない。</v>
      </c>
      <c r="BE50" s="54" t="str">
        <f>IF(AK50="","",VLOOKUP(AK50,BH:BJ,3,FALSE))</f>
        <v>Activate 2:You discard 1 card, then your opponent takes 6 damage.&amp;br;This creature can't attack and can't block unless you have 1 or less cards in your hand.</v>
      </c>
      <c r="BF50" s="64" t="s">
        <v>0</v>
      </c>
      <c r="BG50">
        <v>49</v>
      </c>
      <c r="BH50" t="s">
        <v>359</v>
      </c>
      <c r="BI50" t="s">
        <v>40</v>
      </c>
      <c r="BJ50" t="s">
        <v>360</v>
      </c>
    </row>
    <row r="51" ht="14.25" spans="1:62">
      <c r="A51" t="str">
        <f t="shared" si="4"/>
        <v>|PT|&gt;|2/2|シールド数|&gt;||</v>
      </c>
      <c r="B51" t="s">
        <v>0</v>
      </c>
      <c r="C51" t="s">
        <v>81</v>
      </c>
      <c r="D51" t="s">
        <v>18</v>
      </c>
      <c r="E51" t="s">
        <v>81</v>
      </c>
      <c r="F51" t="s">
        <v>113</v>
      </c>
      <c r="G51" t="s">
        <v>81</v>
      </c>
      <c r="H51" t="str">
        <f>IF(R50=0,"",R50)</f>
        <v>2/2</v>
      </c>
      <c r="I51" t="s">
        <v>81</v>
      </c>
      <c r="J51" t="s">
        <v>136</v>
      </c>
      <c r="K51" t="s">
        <v>81</v>
      </c>
      <c r="L51" t="s">
        <v>113</v>
      </c>
      <c r="M51" t="s">
        <v>81</v>
      </c>
      <c r="N51" t="str">
        <f>IF(R51=0,"",R51)</f>
        <v/>
      </c>
      <c r="O51" t="s">
        <v>81</v>
      </c>
      <c r="Q51" s="41" t="s">
        <v>19</v>
      </c>
      <c r="R51" s="34">
        <f>INDEX(AW:AW,W44+1)</f>
        <v>0</v>
      </c>
      <c r="S51" s="42"/>
      <c r="T51" s="42"/>
      <c r="U51" s="42"/>
      <c r="V51" s="43"/>
      <c r="W51" s="44"/>
      <c r="X51" s="45"/>
      <c r="Y51" s="55"/>
      <c r="Z51" s="55"/>
      <c r="AA51" s="56"/>
      <c r="AE51" s="57">
        <v>50</v>
      </c>
      <c r="AF51" s="58" t="s">
        <v>43</v>
      </c>
      <c r="AG51" s="60" t="s">
        <v>56</v>
      </c>
      <c r="AH51" s="60"/>
      <c r="AI51" s="60">
        <v>4</v>
      </c>
      <c r="AJ51" s="60" t="s">
        <v>646</v>
      </c>
      <c r="AK51" s="60" t="s">
        <v>375</v>
      </c>
      <c r="AL51" s="60" t="s">
        <v>131</v>
      </c>
      <c r="AM51" s="60"/>
      <c r="AN51" s="60"/>
      <c r="AO51" s="60"/>
      <c r="AP51" s="60"/>
      <c r="AQ51" s="60" t="s">
        <v>647</v>
      </c>
      <c r="AR51" s="60"/>
      <c r="AS51" s="60"/>
      <c r="AT51" s="62"/>
      <c r="AU51" s="60"/>
      <c r="AV51" s="60"/>
      <c r="AW51" s="24"/>
      <c r="AX51" s="24" t="s">
        <v>133</v>
      </c>
      <c r="AY51" s="24" t="s">
        <v>133</v>
      </c>
      <c r="AZ51" s="24" t="str">
        <f t="shared" si="0"/>
        <v>あな</v>
      </c>
      <c r="BA51" s="24" t="str">
        <f t="shared" si="1"/>
        <v/>
      </c>
      <c r="BB51" s="24" t="str">
        <f t="shared" si="2"/>
        <v/>
      </c>
      <c r="BC51" s="24"/>
      <c r="BD51" s="60" t="str">
        <f t="shared" si="3"/>
        <v>あなたがコントロールする各クリーチャーはトランプルとバーサーカーと先制攻撃とダメージ軽減を得るとともに強化される。あなたのターン終了時に、あなたがコントロールする各クリーチャーを破壊する。</v>
      </c>
      <c r="BE51" s="65" t="str">
        <f>IF(AK51="","",VLOOKUP(AK51,BH:BJ,3,FALSE))</f>
        <v>Each creature you control gains Trample, Berserker, First Strike, Prevent Damage and is Reinforced. At the end of your turn, each creature you control is Destroyed.</v>
      </c>
      <c r="BF51" s="64" t="s">
        <v>0</v>
      </c>
      <c r="BG51">
        <v>50</v>
      </c>
      <c r="BH51" t="s">
        <v>361</v>
      </c>
      <c r="BI51" t="s">
        <v>40</v>
      </c>
      <c r="BJ51" t="s">
        <v>362</v>
      </c>
    </row>
    <row r="52" spans="1:62">
      <c r="A52" t="str">
        <f t="shared" si="4"/>
        <v>&amp;br;&amp;br;</v>
      </c>
      <c r="B52" t="s">
        <v>0</v>
      </c>
      <c r="C52" t="s">
        <v>145</v>
      </c>
      <c r="R52"/>
      <c r="S52"/>
      <c r="T52"/>
      <c r="U52"/>
      <c r="V52"/>
      <c r="BF52" s="64" t="s">
        <v>0</v>
      </c>
      <c r="BG52">
        <v>51</v>
      </c>
      <c r="BH52" t="s">
        <v>363</v>
      </c>
      <c r="BI52" t="s">
        <v>40</v>
      </c>
      <c r="BJ52" t="s">
        <v>364</v>
      </c>
    </row>
    <row r="53" spans="1:62">
      <c r="A53" t="str">
        <f t="shared" si="4"/>
        <v>#back(text=戻る,left)</v>
      </c>
      <c r="B53" t="s">
        <v>0</v>
      </c>
      <c r="C53" t="s">
        <v>153</v>
      </c>
      <c r="R53"/>
      <c r="S53"/>
      <c r="T53"/>
      <c r="U53"/>
      <c r="V53"/>
      <c r="BF53" s="64" t="s">
        <v>0</v>
      </c>
      <c r="BG53">
        <v>52</v>
      </c>
      <c r="BH53" t="s">
        <v>365</v>
      </c>
      <c r="BI53" t="s">
        <v>40</v>
      </c>
      <c r="BJ53" t="s">
        <v>366</v>
      </c>
    </row>
    <row r="54" spans="1:62">
      <c r="A54" t="str">
        <f t="shared" si="4"/>
        <v>&amp;br;</v>
      </c>
      <c r="B54" t="s">
        <v>0</v>
      </c>
      <c r="C54" t="s">
        <v>164</v>
      </c>
      <c r="R54"/>
      <c r="S54"/>
      <c r="T54"/>
      <c r="U54"/>
      <c r="V54"/>
      <c r="BF54" s="64" t="s">
        <v>0</v>
      </c>
      <c r="BG54">
        <v>53</v>
      </c>
      <c r="BH54" t="s">
        <v>367</v>
      </c>
      <c r="BI54" t="s">
        <v>40</v>
      </c>
      <c r="BJ54" t="s">
        <v>368</v>
      </c>
    </row>
    <row r="55" spans="1:62">
      <c r="A55" t="str">
        <f t="shared" si="4"/>
        <v>#comment(above,nsize=[15],size=[30],num=[10])</v>
      </c>
      <c r="B55" t="s">
        <v>0</v>
      </c>
      <c r="C55" t="s">
        <v>173</v>
      </c>
      <c r="R55"/>
      <c r="S55"/>
      <c r="T55"/>
      <c r="U55"/>
      <c r="V55"/>
      <c r="BF55" s="64" t="s">
        <v>0</v>
      </c>
      <c r="BG55">
        <v>54</v>
      </c>
      <c r="BH55" t="s">
        <v>285</v>
      </c>
      <c r="BI55" t="s">
        <v>40</v>
      </c>
      <c r="BJ55" t="s">
        <v>369</v>
      </c>
    </row>
    <row r="56" spans="1:62">
      <c r="A56" t="str">
        <f t="shared" si="4"/>
        <v>&amp;br;&amp;br;</v>
      </c>
      <c r="B56" t="s">
        <v>0</v>
      </c>
      <c r="C56" t="s">
        <v>145</v>
      </c>
      <c r="R56"/>
      <c r="S56"/>
      <c r="T56"/>
      <c r="U56"/>
      <c r="V56"/>
      <c r="BF56" s="64" t="s">
        <v>0</v>
      </c>
      <c r="BG56">
        <v>55</v>
      </c>
      <c r="BH56" t="s">
        <v>141</v>
      </c>
      <c r="BI56" t="s">
        <v>40</v>
      </c>
      <c r="BJ56" t="s">
        <v>370</v>
      </c>
    </row>
    <row r="57" spans="1:62">
      <c r="A57" t="str">
        <f t="shared" si="4"/>
        <v/>
      </c>
      <c r="B57" t="s">
        <v>0</v>
      </c>
      <c r="Q57" s="29"/>
      <c r="R57" s="30"/>
      <c r="S57" s="30"/>
      <c r="T57" s="30"/>
      <c r="U57" s="30"/>
      <c r="V57" s="31"/>
      <c r="W57" s="32">
        <v>5</v>
      </c>
      <c r="X57" s="29"/>
      <c r="Y57" s="50"/>
      <c r="Z57" s="50"/>
      <c r="AA57" s="51"/>
      <c r="BF57" s="64" t="s">
        <v>0</v>
      </c>
      <c r="BG57">
        <v>56</v>
      </c>
      <c r="BH57" t="s">
        <v>371</v>
      </c>
      <c r="BI57" t="s">
        <v>40</v>
      </c>
      <c r="BJ57" t="s">
        <v>133</v>
      </c>
    </row>
    <row r="58" spans="1:62">
      <c r="A58" t="str">
        <f t="shared" si="4"/>
        <v>*冷酷な侍臣/Pitiless Vizier</v>
      </c>
      <c r="B58" t="s">
        <v>0</v>
      </c>
      <c r="C58" t="str">
        <f>"*"&amp;R58&amp;"/"&amp;T58</f>
        <v>*冷酷な侍臣/Pitiless Vizier</v>
      </c>
      <c r="Q58" s="33" t="s">
        <v>9</v>
      </c>
      <c r="R58" s="34" t="str">
        <f>INDEX(AJ:AJ,W57+1)</f>
        <v>冷酷な侍臣</v>
      </c>
      <c r="S58" s="35" t="s">
        <v>10</v>
      </c>
      <c r="T58" s="34" t="str">
        <f>INDEX(AK:AK,W57+1)</f>
        <v>Pitiless Vizier</v>
      </c>
      <c r="U58" s="35"/>
      <c r="V58" s="36"/>
      <c r="W58" s="37"/>
      <c r="X58" s="33"/>
      <c r="Y58" s="52"/>
      <c r="Z58" s="52"/>
      <c r="AA58" s="53"/>
      <c r="BF58" s="64" t="s">
        <v>0</v>
      </c>
      <c r="BG58">
        <v>57</v>
      </c>
      <c r="BH58" t="s">
        <v>221</v>
      </c>
      <c r="BI58" t="s">
        <v>40</v>
      </c>
      <c r="BJ58" t="s">
        <v>372</v>
      </c>
    </row>
    <row r="59" spans="1:62">
      <c r="A59" t="str">
        <f t="shared" si="4"/>
        <v>|LEFT:80|LEFT:100|LEFT:100|LEFT:100|LEFT:100|LEFT:100|c</v>
      </c>
      <c r="B59" t="s">
        <v>0</v>
      </c>
      <c r="C59" t="s">
        <v>81</v>
      </c>
      <c r="D59" s="26" t="str">
        <f>$Q$1</f>
        <v>LEFT:80</v>
      </c>
      <c r="E59" s="26" t="s">
        <v>81</v>
      </c>
      <c r="F59" s="26" t="str">
        <f t="shared" ref="F59:J59" si="13">$R$1</f>
        <v>LEFT:100</v>
      </c>
      <c r="G59" s="26" t="s">
        <v>81</v>
      </c>
      <c r="H59" s="26" t="str">
        <f t="shared" si="13"/>
        <v>LEFT:100</v>
      </c>
      <c r="I59" s="26" t="s">
        <v>81</v>
      </c>
      <c r="J59" s="26" t="str">
        <f t="shared" si="13"/>
        <v>LEFT:100</v>
      </c>
      <c r="K59" s="26" t="s">
        <v>81</v>
      </c>
      <c r="L59" s="26" t="str">
        <f>$R$1</f>
        <v>LEFT:100</v>
      </c>
      <c r="M59" s="26" t="s">
        <v>81</v>
      </c>
      <c r="N59" s="26" t="str">
        <f>$R$1</f>
        <v>LEFT:100</v>
      </c>
      <c r="O59" t="s">
        <v>81</v>
      </c>
      <c r="P59" t="s">
        <v>82</v>
      </c>
      <c r="Q59" s="38" t="s">
        <v>6</v>
      </c>
      <c r="R59" s="34" t="str">
        <f>INDEX(AF:AF,W57+1)</f>
        <v>黒</v>
      </c>
      <c r="S59" s="39" t="s">
        <v>7</v>
      </c>
      <c r="T59" s="34" t="str">
        <f>INDEX(AG:AG,W57+1)</f>
        <v>コモン</v>
      </c>
      <c r="U59" s="39" t="s">
        <v>8</v>
      </c>
      <c r="V59" s="34">
        <f>INDEX(AI:AI,W57+1)</f>
        <v>9</v>
      </c>
      <c r="W59" s="40"/>
      <c r="X59" s="34" t="str">
        <f>INDEX(AQ:AQ,W57+1)</f>
        <v>あなたがカードをサイクリングしたとき、あなたのターン終了時まで、このクリーチャーはダメージ軽減とバーサーカーを得る。</v>
      </c>
      <c r="Y59" s="52"/>
      <c r="Z59" s="52"/>
      <c r="AA59" s="53"/>
      <c r="BF59" s="64" t="s">
        <v>0</v>
      </c>
      <c r="BG59">
        <v>58</v>
      </c>
      <c r="BH59" t="s">
        <v>373</v>
      </c>
      <c r="BI59" t="s">
        <v>40</v>
      </c>
      <c r="BJ59" t="s">
        <v>374</v>
      </c>
    </row>
    <row r="60" spans="1:62">
      <c r="A60" t="str">
        <f t="shared" si="4"/>
        <v>|色|黒|レアリティ|コモン|マナコスト|9|</v>
      </c>
      <c r="B60" t="s">
        <v>0</v>
      </c>
      <c r="C60" t="s">
        <v>81</v>
      </c>
      <c r="D60" s="27" t="s">
        <v>6</v>
      </c>
      <c r="E60" t="s">
        <v>81</v>
      </c>
      <c r="F60" t="str">
        <f>IF(R59=0,"",R59)</f>
        <v>黒</v>
      </c>
      <c r="G60" t="s">
        <v>81</v>
      </c>
      <c r="H60" s="27" t="s">
        <v>93</v>
      </c>
      <c r="I60" t="s">
        <v>81</v>
      </c>
      <c r="J60" t="str">
        <f>IF(T59=0,"",T59)</f>
        <v>コモン</v>
      </c>
      <c r="K60" t="s">
        <v>81</v>
      </c>
      <c r="L60" s="27" t="s">
        <v>94</v>
      </c>
      <c r="M60" t="s">
        <v>81</v>
      </c>
      <c r="N60">
        <f>IF(V59=0,"",V59)</f>
        <v>9</v>
      </c>
      <c r="O60" t="s">
        <v>81</v>
      </c>
      <c r="Q60" s="33" t="s">
        <v>11</v>
      </c>
      <c r="R60" s="34" t="str">
        <f>INDEX(AL:AL,W57+1)</f>
        <v>クリーチャー</v>
      </c>
      <c r="S60" s="39" t="s">
        <v>95</v>
      </c>
      <c r="T60" s="34" t="str">
        <f>INDEX(AN:AN,W57+1)</f>
        <v>ミノタウルス</v>
      </c>
      <c r="U60" s="34" t="str">
        <f>INDEX(AO:AO,W57+1)</f>
        <v>クレリック</v>
      </c>
      <c r="V60" s="34">
        <f>INDEX(AP:AP,W57+1)</f>
        <v>0</v>
      </c>
      <c r="W60" s="40"/>
      <c r="X60" s="34" t="str">
        <f>INDEX(AZ:AZ,W57+1)</f>
        <v>あな</v>
      </c>
      <c r="Y60" s="34" t="str">
        <f>INDEX(BA:BA,W57+1)</f>
        <v/>
      </c>
      <c r="Z60" s="34" t="str">
        <f>INDEX(BB:BB,W57+1)</f>
        <v/>
      </c>
      <c r="AA60" s="34">
        <f>INDEX(BC:BC,W57+1)</f>
        <v>0</v>
      </c>
      <c r="BF60" s="64" t="s">
        <v>0</v>
      </c>
      <c r="BG60">
        <v>59</v>
      </c>
      <c r="BH60" t="s">
        <v>375</v>
      </c>
      <c r="BI60" t="s">
        <v>40</v>
      </c>
      <c r="BJ60" t="s">
        <v>376</v>
      </c>
    </row>
    <row r="61" spans="1:62">
      <c r="A61" t="str">
        <f t="shared" si="4"/>
        <v>|種別|クリーチャー|サブタイプ|ミノタウルス|クレリック||</v>
      </c>
      <c r="B61" t="s">
        <v>0</v>
      </c>
      <c r="C61" t="s">
        <v>81</v>
      </c>
      <c r="D61" s="27" t="s">
        <v>11</v>
      </c>
      <c r="E61" t="s">
        <v>81</v>
      </c>
      <c r="F61" t="str">
        <f>IF(R60=0,"",R60)</f>
        <v>クリーチャー</v>
      </c>
      <c r="G61" t="s">
        <v>81</v>
      </c>
      <c r="H61" s="27" t="s">
        <v>103</v>
      </c>
      <c r="I61" t="s">
        <v>81</v>
      </c>
      <c r="J61" t="str">
        <f>IF(T60=0,"",T60)</f>
        <v>ミノタウルス</v>
      </c>
      <c r="K61" t="s">
        <v>81</v>
      </c>
      <c r="L61" t="str">
        <f>IF(U60=0,"",U60)</f>
        <v>クレリック</v>
      </c>
      <c r="M61" t="s">
        <v>81</v>
      </c>
      <c r="N61" t="str">
        <f>IF(V60=0,"",V60)</f>
        <v/>
      </c>
      <c r="O61" t="s">
        <v>81</v>
      </c>
      <c r="Q61" s="33" t="s">
        <v>104</v>
      </c>
      <c r="R61" s="34" t="str">
        <f>INDEX(BD:BD,W57+1)</f>
        <v>あなたがカードをサイクリングしたとき、あなたのターン終了時まで、このクリーチャーはダメージ軽減とバーサーカーを得る。</v>
      </c>
      <c r="S61" s="35"/>
      <c r="T61" s="35"/>
      <c r="U61" s="35"/>
      <c r="V61" s="36"/>
      <c r="W61" s="40"/>
      <c r="X61" s="32"/>
      <c r="Y61" s="32"/>
      <c r="Z61" s="32"/>
      <c r="AA61" s="54"/>
      <c r="BF61" s="64" t="s">
        <v>0</v>
      </c>
      <c r="BG61">
        <v>60</v>
      </c>
      <c r="BH61" t="s">
        <v>377</v>
      </c>
      <c r="BI61" t="s">
        <v>40</v>
      </c>
      <c r="BJ61" t="s">
        <v>378</v>
      </c>
    </row>
    <row r="62" spans="1:62">
      <c r="A62" t="str">
        <f t="shared" si="4"/>
        <v>|テキスト|&gt;|&gt;|&gt;|&gt;|あなたがカードをサイクリングしたとき、あなたのターン終了時まで、このクリーチャーはダメージ軽減とバーサーカーを得る。|</v>
      </c>
      <c r="B62" t="s">
        <v>0</v>
      </c>
      <c r="C62" t="s">
        <v>81</v>
      </c>
      <c r="D62" s="27" t="s">
        <v>104</v>
      </c>
      <c r="E62" t="s">
        <v>81</v>
      </c>
      <c r="F62" s="27" t="s">
        <v>113</v>
      </c>
      <c r="G62" t="s">
        <v>81</v>
      </c>
      <c r="H62" s="27" t="s">
        <v>113</v>
      </c>
      <c r="I62" t="s">
        <v>81</v>
      </c>
      <c r="J62" s="27" t="s">
        <v>113</v>
      </c>
      <c r="K62" t="s">
        <v>81</v>
      </c>
      <c r="L62" s="27" t="s">
        <v>113</v>
      </c>
      <c r="M62" t="s">
        <v>81</v>
      </c>
      <c r="N62" t="str">
        <f>IF(R61=0,"",R61)</f>
        <v>あなたがカードをサイクリングしたとき、あなたのターン終了時まで、このクリーチャーはダメージ軽減とバーサーカーを得る。</v>
      </c>
      <c r="O62" t="s">
        <v>81</v>
      </c>
      <c r="Q62" s="38" t="s">
        <v>27</v>
      </c>
      <c r="R62" s="34" t="str">
        <f>INDEX(BE:BE,W57+1)</f>
        <v>When you cycle a card, this creature gains Prevent Damage and Berserker until the end of your turn.</v>
      </c>
      <c r="S62" s="33" t="s">
        <v>114</v>
      </c>
      <c r="T62" s="34" t="str">
        <f>IF(X62="","",X62&amp;IF(Y62="",""," "&amp;Y62)&amp;IF(Z62="",""," "&amp;Z62)&amp;IF(AA62="",""," "&amp;AA62))</f>
        <v/>
      </c>
      <c r="U62" s="35"/>
      <c r="V62" s="36"/>
      <c r="W62" s="40" t="s">
        <v>114</v>
      </c>
      <c r="X62" s="33" t="str">
        <f t="shared" ref="X62:AA62" si="14">IF(ISERROR(IF(LEN(X61)&gt;1,X61,VLOOKUP(X60,$AC:$AD,2,FALSE))),"",IF(LEN(X61)&gt;1,X61,VLOOKUP(X60,$AC:$AD,2,FALSE)))</f>
        <v/>
      </c>
      <c r="Y62" s="33" t="str">
        <f t="shared" si="14"/>
        <v/>
      </c>
      <c r="Z62" s="33" t="str">
        <f t="shared" si="14"/>
        <v/>
      </c>
      <c r="AA62" s="33" t="str">
        <f t="shared" si="14"/>
        <v> </v>
      </c>
      <c r="BF62" s="64" t="s">
        <v>0</v>
      </c>
      <c r="BG62">
        <v>61</v>
      </c>
      <c r="BH62" t="s">
        <v>325</v>
      </c>
      <c r="BI62" t="s">
        <v>40</v>
      </c>
      <c r="BJ62" t="s">
        <v>379</v>
      </c>
    </row>
    <row r="63" spans="1:62">
      <c r="A63" t="str">
        <f t="shared" si="4"/>
        <v>|英テキスト|&gt;|&gt;|&gt;|&gt;|When you cycle a card, this creature gains Prevent Damage and Berserker until the end of your turn.|</v>
      </c>
      <c r="B63" t="s">
        <v>0</v>
      </c>
      <c r="C63" t="s">
        <v>81</v>
      </c>
      <c r="D63" s="27" t="s">
        <v>125</v>
      </c>
      <c r="E63" t="s">
        <v>81</v>
      </c>
      <c r="F63" s="27" t="s">
        <v>113</v>
      </c>
      <c r="G63" t="s">
        <v>81</v>
      </c>
      <c r="H63" s="27" t="s">
        <v>113</v>
      </c>
      <c r="I63" t="s">
        <v>81</v>
      </c>
      <c r="J63" s="27" t="s">
        <v>113</v>
      </c>
      <c r="K63" t="s">
        <v>81</v>
      </c>
      <c r="L63" s="27" t="s">
        <v>113</v>
      </c>
      <c r="M63" t="s">
        <v>81</v>
      </c>
      <c r="N63" t="str">
        <f>IF(T62="","",T62&amp;"&amp;br;")&amp;IF(R62=0,"",R62)</f>
        <v>When you cycle a card, this creature gains Prevent Damage and Berserker until the end of your turn.</v>
      </c>
      <c r="O63" t="s">
        <v>81</v>
      </c>
      <c r="Q63" s="33" t="s">
        <v>18</v>
      </c>
      <c r="R63" s="34" t="str">
        <f>IF(INDEX(AX:AX,W57+1)="",0,INDEX(AX:AX,W57+1)&amp;"/"&amp;INDEX(AY:AY,W57+1))</f>
        <v>3/2</v>
      </c>
      <c r="S63" s="35"/>
      <c r="T63" s="35"/>
      <c r="U63" s="35"/>
      <c r="V63" s="36"/>
      <c r="W63" s="40"/>
      <c r="X63" s="33"/>
      <c r="Y63" s="52"/>
      <c r="Z63" s="52"/>
      <c r="AA63" s="53"/>
      <c r="BF63" s="64" t="s">
        <v>0</v>
      </c>
      <c r="BG63">
        <v>62</v>
      </c>
      <c r="BH63" t="s">
        <v>380</v>
      </c>
      <c r="BI63" t="s">
        <v>40</v>
      </c>
      <c r="BJ63" t="s">
        <v>381</v>
      </c>
    </row>
    <row r="64" spans="1:62">
      <c r="A64" t="str">
        <f t="shared" si="4"/>
        <v>|PT|&gt;|3/2|シールド数|&gt;||</v>
      </c>
      <c r="B64" t="s">
        <v>0</v>
      </c>
      <c r="C64" t="s">
        <v>81</v>
      </c>
      <c r="D64" t="s">
        <v>18</v>
      </c>
      <c r="E64" t="s">
        <v>81</v>
      </c>
      <c r="F64" t="s">
        <v>113</v>
      </c>
      <c r="G64" t="s">
        <v>81</v>
      </c>
      <c r="H64" t="str">
        <f>IF(R63=0,"",R63)</f>
        <v>3/2</v>
      </c>
      <c r="I64" t="s">
        <v>81</v>
      </c>
      <c r="J64" t="s">
        <v>136</v>
      </c>
      <c r="K64" t="s">
        <v>81</v>
      </c>
      <c r="L64" t="s">
        <v>113</v>
      </c>
      <c r="M64" t="s">
        <v>81</v>
      </c>
      <c r="N64" t="str">
        <f>IF(R64=0,"",R64)</f>
        <v/>
      </c>
      <c r="O64" t="s">
        <v>81</v>
      </c>
      <c r="Q64" s="41" t="s">
        <v>19</v>
      </c>
      <c r="R64" s="34">
        <f>INDEX(AW:AW,W57+1)</f>
        <v>0</v>
      </c>
      <c r="S64" s="42"/>
      <c r="T64" s="42"/>
      <c r="U64" s="42"/>
      <c r="V64" s="43"/>
      <c r="W64" s="44"/>
      <c r="X64" s="45"/>
      <c r="Y64" s="55"/>
      <c r="Z64" s="55"/>
      <c r="AA64" s="56"/>
      <c r="BF64" s="64" t="s">
        <v>0</v>
      </c>
      <c r="BG64">
        <v>63</v>
      </c>
      <c r="BH64" t="s">
        <v>382</v>
      </c>
      <c r="BI64" t="s">
        <v>40</v>
      </c>
      <c r="BJ64" t="s">
        <v>298</v>
      </c>
    </row>
    <row r="65" spans="1:62">
      <c r="A65" t="str">
        <f t="shared" si="4"/>
        <v>&amp;br;&amp;br;</v>
      </c>
      <c r="B65" t="s">
        <v>0</v>
      </c>
      <c r="C65" t="s">
        <v>145</v>
      </c>
      <c r="R65"/>
      <c r="S65"/>
      <c r="T65"/>
      <c r="U65"/>
      <c r="V65"/>
      <c r="BF65" s="64" t="s">
        <v>0</v>
      </c>
      <c r="BG65">
        <v>64</v>
      </c>
      <c r="BH65" t="s">
        <v>60</v>
      </c>
      <c r="BI65" t="s">
        <v>40</v>
      </c>
      <c r="BJ65" t="s">
        <v>383</v>
      </c>
    </row>
    <row r="66" spans="1:62">
      <c r="A66" t="str">
        <f t="shared" si="4"/>
        <v>#back(text=戻る,left)</v>
      </c>
      <c r="B66" t="s">
        <v>0</v>
      </c>
      <c r="C66" t="s">
        <v>153</v>
      </c>
      <c r="R66"/>
      <c r="S66"/>
      <c r="T66"/>
      <c r="U66"/>
      <c r="V66"/>
      <c r="BF66" s="64" t="s">
        <v>0</v>
      </c>
      <c r="BG66">
        <v>65</v>
      </c>
      <c r="BH66" t="s">
        <v>384</v>
      </c>
      <c r="BI66" t="s">
        <v>40</v>
      </c>
      <c r="BJ66" t="s">
        <v>385</v>
      </c>
    </row>
    <row r="67" spans="1:62">
      <c r="A67" t="str">
        <f t="shared" si="4"/>
        <v>&amp;br;</v>
      </c>
      <c r="B67" t="s">
        <v>0</v>
      </c>
      <c r="C67" t="s">
        <v>164</v>
      </c>
      <c r="R67"/>
      <c r="S67"/>
      <c r="T67"/>
      <c r="U67"/>
      <c r="V67"/>
      <c r="BF67" s="64" t="s">
        <v>0</v>
      </c>
      <c r="BG67">
        <v>66</v>
      </c>
      <c r="BH67" t="s">
        <v>386</v>
      </c>
      <c r="BI67" t="s">
        <v>40</v>
      </c>
      <c r="BJ67" t="s">
        <v>387</v>
      </c>
    </row>
    <row r="68" spans="1:62">
      <c r="A68" t="str">
        <f t="shared" si="4"/>
        <v>#comment(above,nsize=[15],size=[30],num=[10])</v>
      </c>
      <c r="B68" t="s">
        <v>0</v>
      </c>
      <c r="C68" t="s">
        <v>173</v>
      </c>
      <c r="R68"/>
      <c r="S68"/>
      <c r="T68"/>
      <c r="U68"/>
      <c r="V68"/>
      <c r="BF68" s="64" t="s">
        <v>0</v>
      </c>
      <c r="BG68">
        <v>67</v>
      </c>
      <c r="BH68" t="s">
        <v>388</v>
      </c>
      <c r="BI68" t="s">
        <v>40</v>
      </c>
      <c r="BJ68" t="s">
        <v>389</v>
      </c>
    </row>
    <row r="69" spans="1:62">
      <c r="A69" t="str">
        <f t="shared" si="4"/>
        <v>&amp;br;&amp;br;</v>
      </c>
      <c r="B69" t="s">
        <v>0</v>
      </c>
      <c r="C69" t="s">
        <v>145</v>
      </c>
      <c r="R69"/>
      <c r="S69"/>
      <c r="T69"/>
      <c r="U69"/>
      <c r="V69"/>
      <c r="BF69" s="64" t="s">
        <v>0</v>
      </c>
      <c r="BG69">
        <v>68</v>
      </c>
      <c r="BH69" t="s">
        <v>390</v>
      </c>
      <c r="BI69" t="s">
        <v>40</v>
      </c>
      <c r="BJ69" t="s">
        <v>391</v>
      </c>
    </row>
    <row r="70" spans="1:62">
      <c r="A70" t="str">
        <f t="shared" ref="A70:A133" si="15">CONCATENATE(C70,D70,E70,F70,G70,H70,I70,J70,K70,L70,M70,N70,O70,P70)</f>
        <v/>
      </c>
      <c r="B70" t="s">
        <v>0</v>
      </c>
      <c r="Q70" s="29"/>
      <c r="R70" s="30"/>
      <c r="S70" s="30"/>
      <c r="T70" s="30"/>
      <c r="U70" s="30"/>
      <c r="V70" s="31"/>
      <c r="W70" s="32">
        <v>6</v>
      </c>
      <c r="X70" s="29"/>
      <c r="Y70" s="50"/>
      <c r="Z70" s="50"/>
      <c r="AA70" s="51"/>
      <c r="BF70" s="64" t="s">
        <v>0</v>
      </c>
      <c r="BG70">
        <v>69</v>
      </c>
      <c r="BH70" t="s">
        <v>392</v>
      </c>
      <c r="BI70" t="s">
        <v>40</v>
      </c>
      <c r="BJ70" t="s">
        <v>393</v>
      </c>
    </row>
    <row r="71" spans="1:62">
      <c r="A71" t="str">
        <f t="shared" si="15"/>
        <v>*魂刺し/Soulstinger</v>
      </c>
      <c r="B71" t="s">
        <v>0</v>
      </c>
      <c r="C71" t="str">
        <f>"*"&amp;R71&amp;"/"&amp;T71</f>
        <v>*魂刺し/Soulstinger</v>
      </c>
      <c r="Q71" s="33" t="s">
        <v>9</v>
      </c>
      <c r="R71" s="34" t="str">
        <f>INDEX(AJ:AJ,W70+1)</f>
        <v>魂刺し</v>
      </c>
      <c r="S71" s="35" t="s">
        <v>10</v>
      </c>
      <c r="T71" s="34" t="str">
        <f>INDEX(AK:AK,W70+1)</f>
        <v>Soulstinger</v>
      </c>
      <c r="U71" s="35"/>
      <c r="V71" s="36"/>
      <c r="W71" s="37"/>
      <c r="X71" s="33"/>
      <c r="Y71" s="52"/>
      <c r="Z71" s="52"/>
      <c r="AA71" s="53"/>
      <c r="BF71" s="64" t="s">
        <v>0</v>
      </c>
      <c r="BG71">
        <v>70</v>
      </c>
      <c r="BH71" t="s">
        <v>394</v>
      </c>
      <c r="BI71" t="s">
        <v>40</v>
      </c>
      <c r="BJ71" t="s">
        <v>395</v>
      </c>
    </row>
    <row r="72" spans="1:62">
      <c r="A72" t="str">
        <f t="shared" si="15"/>
        <v>|LEFT:80|LEFT:100|LEFT:100|LEFT:100|LEFT:100|LEFT:100|c</v>
      </c>
      <c r="B72" t="s">
        <v>0</v>
      </c>
      <c r="C72" t="s">
        <v>81</v>
      </c>
      <c r="D72" s="26" t="str">
        <f>$Q$1</f>
        <v>LEFT:80</v>
      </c>
      <c r="E72" s="26" t="s">
        <v>81</v>
      </c>
      <c r="F72" s="26" t="str">
        <f t="shared" ref="F72:J72" si="16">$R$1</f>
        <v>LEFT:100</v>
      </c>
      <c r="G72" s="26" t="s">
        <v>81</v>
      </c>
      <c r="H72" s="26" t="str">
        <f t="shared" si="16"/>
        <v>LEFT:100</v>
      </c>
      <c r="I72" s="26" t="s">
        <v>81</v>
      </c>
      <c r="J72" s="26" t="str">
        <f t="shared" si="16"/>
        <v>LEFT:100</v>
      </c>
      <c r="K72" s="26" t="s">
        <v>81</v>
      </c>
      <c r="L72" s="26" t="str">
        <f>$R$1</f>
        <v>LEFT:100</v>
      </c>
      <c r="M72" s="26" t="s">
        <v>81</v>
      </c>
      <c r="N72" s="26" t="str">
        <f>$R$1</f>
        <v>LEFT:100</v>
      </c>
      <c r="O72" t="s">
        <v>81</v>
      </c>
      <c r="P72" t="s">
        <v>82</v>
      </c>
      <c r="Q72" s="38" t="s">
        <v>6</v>
      </c>
      <c r="R72" s="34" t="str">
        <f>INDEX(AF:AF,W70+1)</f>
        <v>黒</v>
      </c>
      <c r="S72" s="39" t="s">
        <v>7</v>
      </c>
      <c r="T72" s="34" t="str">
        <f>INDEX(AG:AG,W70+1)</f>
        <v>コモン</v>
      </c>
      <c r="U72" s="39" t="s">
        <v>8</v>
      </c>
      <c r="V72" s="34">
        <f>INDEX(AI:AI,W70+1)</f>
        <v>5</v>
      </c>
      <c r="W72" s="40"/>
      <c r="X72" s="34" t="str">
        <f>INDEX(AQ:AQ,W70+1)</f>
        <v>このクリーチャーが戦場に出たとき、あなたがコントロールする他の各クリーチャーは-3/-3の修整を受ける。</v>
      </c>
      <c r="Y72" s="52"/>
      <c r="Z72" s="52"/>
      <c r="AA72" s="53"/>
      <c r="BF72" s="64" t="s">
        <v>0</v>
      </c>
      <c r="BG72">
        <v>71</v>
      </c>
      <c r="BH72" t="s">
        <v>251</v>
      </c>
      <c r="BI72" t="s">
        <v>40</v>
      </c>
      <c r="BJ72" t="s">
        <v>396</v>
      </c>
    </row>
    <row r="73" spans="1:62">
      <c r="A73" t="str">
        <f t="shared" si="15"/>
        <v>|色|黒|レアリティ|コモン|マナコスト|5|</v>
      </c>
      <c r="B73" t="s">
        <v>0</v>
      </c>
      <c r="C73" t="s">
        <v>81</v>
      </c>
      <c r="D73" s="27" t="s">
        <v>6</v>
      </c>
      <c r="E73" t="s">
        <v>81</v>
      </c>
      <c r="F73" t="str">
        <f>IF(R72=0,"",R72)</f>
        <v>黒</v>
      </c>
      <c r="G73" t="s">
        <v>81</v>
      </c>
      <c r="H73" s="27" t="s">
        <v>93</v>
      </c>
      <c r="I73" t="s">
        <v>81</v>
      </c>
      <c r="J73" t="str">
        <f>IF(T72=0,"",T72)</f>
        <v>コモン</v>
      </c>
      <c r="K73" t="s">
        <v>81</v>
      </c>
      <c r="L73" s="27" t="s">
        <v>94</v>
      </c>
      <c r="M73" t="s">
        <v>81</v>
      </c>
      <c r="N73">
        <f>IF(V72=0,"",V72)</f>
        <v>5</v>
      </c>
      <c r="O73" t="s">
        <v>81</v>
      </c>
      <c r="Q73" s="33" t="s">
        <v>11</v>
      </c>
      <c r="R73" s="34" t="str">
        <f>INDEX(AL:AL,W70+1)</f>
        <v>クリーチャー</v>
      </c>
      <c r="S73" s="39" t="s">
        <v>95</v>
      </c>
      <c r="T73" s="34" t="str">
        <f>INDEX(AN:AN,W70+1)</f>
        <v>蠍</v>
      </c>
      <c r="U73" s="34" t="str">
        <f>INDEX(AO:AO,W70+1)</f>
        <v>デーモン</v>
      </c>
      <c r="V73" s="34">
        <f>INDEX(AP:AP,W70+1)</f>
        <v>0</v>
      </c>
      <c r="W73" s="40"/>
      <c r="X73" s="34" t="str">
        <f>INDEX(AZ:AZ,W70+1)</f>
        <v>この</v>
      </c>
      <c r="Y73" s="34" t="str">
        <f>INDEX(BA:BA,W70+1)</f>
        <v/>
      </c>
      <c r="Z73" s="34" t="str">
        <f>INDEX(BB:BB,W70+1)</f>
        <v/>
      </c>
      <c r="AA73" s="34">
        <f>INDEX(BC:BC,W70+1)</f>
        <v>0</v>
      </c>
      <c r="BF73" s="64" t="s">
        <v>0</v>
      </c>
      <c r="BG73">
        <v>72</v>
      </c>
      <c r="BH73" t="s">
        <v>290</v>
      </c>
      <c r="BI73" t="s">
        <v>40</v>
      </c>
      <c r="BJ73" t="s">
        <v>397</v>
      </c>
    </row>
    <row r="74" spans="1:62">
      <c r="A74" t="str">
        <f t="shared" si="15"/>
        <v>|種別|クリーチャー|サブタイプ|蠍|デーモン||</v>
      </c>
      <c r="B74" t="s">
        <v>0</v>
      </c>
      <c r="C74" t="s">
        <v>81</v>
      </c>
      <c r="D74" s="27" t="s">
        <v>11</v>
      </c>
      <c r="E74" t="s">
        <v>81</v>
      </c>
      <c r="F74" t="str">
        <f>IF(R73=0,"",R73)</f>
        <v>クリーチャー</v>
      </c>
      <c r="G74" t="s">
        <v>81</v>
      </c>
      <c r="H74" s="27" t="s">
        <v>103</v>
      </c>
      <c r="I74" t="s">
        <v>81</v>
      </c>
      <c r="J74" t="str">
        <f>IF(T73=0,"",T73)</f>
        <v>蠍</v>
      </c>
      <c r="K74" t="s">
        <v>81</v>
      </c>
      <c r="L74" t="str">
        <f>IF(U73=0,"",U73)</f>
        <v>デーモン</v>
      </c>
      <c r="M74" t="s">
        <v>81</v>
      </c>
      <c r="N74" t="str">
        <f>IF(V73=0,"",V73)</f>
        <v/>
      </c>
      <c r="O74" t="s">
        <v>81</v>
      </c>
      <c r="Q74" s="33" t="s">
        <v>104</v>
      </c>
      <c r="R74" s="34" t="str">
        <f>INDEX(BD:BD,W70+1)</f>
        <v>このクリーチャーが戦場に出たとき、あなたがコントロールする他の各クリーチャーは-3/-3の修整を受ける。</v>
      </c>
      <c r="S74" s="35"/>
      <c r="T74" s="35"/>
      <c r="U74" s="35"/>
      <c r="V74" s="36"/>
      <c r="W74" s="40"/>
      <c r="X74" s="32"/>
      <c r="Y74" s="32"/>
      <c r="Z74" s="32"/>
      <c r="AA74" s="54"/>
      <c r="BF74" s="64" t="s">
        <v>0</v>
      </c>
      <c r="BG74">
        <v>73</v>
      </c>
      <c r="BH74" t="s">
        <v>398</v>
      </c>
      <c r="BI74" t="s">
        <v>40</v>
      </c>
      <c r="BJ74" t="s">
        <v>399</v>
      </c>
    </row>
    <row r="75" spans="1:62">
      <c r="A75" t="str">
        <f t="shared" si="15"/>
        <v>|テキスト|&gt;|&gt;|&gt;|&gt;|このクリーチャーが戦場に出たとき、あなたがコントロールする他の各クリーチャーは-3/-3の修整を受ける。|</v>
      </c>
      <c r="B75" t="s">
        <v>0</v>
      </c>
      <c r="C75" t="s">
        <v>81</v>
      </c>
      <c r="D75" s="27" t="s">
        <v>104</v>
      </c>
      <c r="E75" t="s">
        <v>81</v>
      </c>
      <c r="F75" s="27" t="s">
        <v>113</v>
      </c>
      <c r="G75" t="s">
        <v>81</v>
      </c>
      <c r="H75" s="27" t="s">
        <v>113</v>
      </c>
      <c r="I75" t="s">
        <v>81</v>
      </c>
      <c r="J75" s="27" t="s">
        <v>113</v>
      </c>
      <c r="K75" t="s">
        <v>81</v>
      </c>
      <c r="L75" s="27" t="s">
        <v>113</v>
      </c>
      <c r="M75" t="s">
        <v>81</v>
      </c>
      <c r="N75" t="str">
        <f>IF(R74=0,"",R74)</f>
        <v>このクリーチャーが戦場に出たとき、あなたがコントロールする他の各クリーチャーは-3/-3の修整を受ける。</v>
      </c>
      <c r="O75" t="s">
        <v>81</v>
      </c>
      <c r="Q75" s="38" t="s">
        <v>27</v>
      </c>
      <c r="R75" s="34" t="str">
        <f>INDEX(BE:BE,W70+1)</f>
        <v>When this creature enters the battlefield, each other creature you control gets -3/-3.</v>
      </c>
      <c r="S75" s="35" t="s">
        <v>400</v>
      </c>
      <c r="T75" s="34" t="str">
        <f>IF(X75="","",X75&amp;IF(Y75="",""," "&amp;Y75)&amp;IF(Z75="",""," "&amp;Z75)&amp;IF(AA75="",""," "&amp;AA75))</f>
        <v/>
      </c>
      <c r="U75" s="35"/>
      <c r="V75" s="36"/>
      <c r="W75" s="40" t="s">
        <v>114</v>
      </c>
      <c r="X75" s="33" t="str">
        <f t="shared" ref="X75:AA75" si="17">IF(ISERROR(IF(LEN(X74)&gt;1,X74,VLOOKUP(X73,$AC:$AD,2,FALSE))),"",IF(LEN(X74)&gt;1,X74,VLOOKUP(X73,$AC:$AD,2,FALSE)))</f>
        <v/>
      </c>
      <c r="Y75" s="33" t="str">
        <f t="shared" si="17"/>
        <v/>
      </c>
      <c r="Z75" s="33" t="str">
        <f t="shared" si="17"/>
        <v/>
      </c>
      <c r="AA75" s="33" t="str">
        <f t="shared" si="17"/>
        <v> </v>
      </c>
      <c r="BF75" s="64" t="s">
        <v>0</v>
      </c>
      <c r="BG75">
        <v>74</v>
      </c>
      <c r="BH75" t="s">
        <v>401</v>
      </c>
      <c r="BI75" t="s">
        <v>40</v>
      </c>
      <c r="BJ75" t="s">
        <v>402</v>
      </c>
    </row>
    <row r="76" spans="1:62">
      <c r="A76" t="str">
        <f t="shared" si="15"/>
        <v>|英テキスト|&gt;|&gt;|&gt;|&gt;|When this creature enters the battlefield, each other creature you control gets -3/-3.|</v>
      </c>
      <c r="B76" t="s">
        <v>0</v>
      </c>
      <c r="C76" t="s">
        <v>81</v>
      </c>
      <c r="D76" s="27" t="s">
        <v>125</v>
      </c>
      <c r="E76" t="s">
        <v>81</v>
      </c>
      <c r="F76" s="27" t="s">
        <v>113</v>
      </c>
      <c r="G76" t="s">
        <v>81</v>
      </c>
      <c r="H76" s="27" t="s">
        <v>113</v>
      </c>
      <c r="I76" t="s">
        <v>81</v>
      </c>
      <c r="J76" s="27" t="s">
        <v>113</v>
      </c>
      <c r="K76" t="s">
        <v>81</v>
      </c>
      <c r="L76" s="27" t="s">
        <v>113</v>
      </c>
      <c r="M76" t="s">
        <v>81</v>
      </c>
      <c r="N76" t="str">
        <f>IF(T75="","",T75&amp;"&amp;br;")&amp;IF(R75=0,"",R75)</f>
        <v>When this creature enters the battlefield, each other creature you control gets -3/-3.</v>
      </c>
      <c r="O76" t="s">
        <v>81</v>
      </c>
      <c r="Q76" s="33" t="s">
        <v>18</v>
      </c>
      <c r="R76" s="34" t="str">
        <f>IF(INDEX(AX:AX,W70+1)="",0,INDEX(AX:AX,W70+1)&amp;"/"&amp;INDEX(AY:AY,W70+1))</f>
        <v>4/5</v>
      </c>
      <c r="S76" s="35"/>
      <c r="T76" s="35"/>
      <c r="U76" s="35"/>
      <c r="V76" s="36"/>
      <c r="W76" s="40"/>
      <c r="X76" s="33"/>
      <c r="Y76" s="52"/>
      <c r="Z76" s="52"/>
      <c r="AA76" s="53"/>
      <c r="BF76" s="64" t="s">
        <v>0</v>
      </c>
      <c r="BG76">
        <v>75</v>
      </c>
      <c r="BH76" t="s">
        <v>403</v>
      </c>
      <c r="BI76" t="s">
        <v>40</v>
      </c>
      <c r="BJ76" t="s">
        <v>404</v>
      </c>
    </row>
    <row r="77" spans="1:62">
      <c r="A77" t="str">
        <f t="shared" si="15"/>
        <v>|PT|&gt;|4/5|シールド数|&gt;||</v>
      </c>
      <c r="B77" t="s">
        <v>0</v>
      </c>
      <c r="C77" t="s">
        <v>81</v>
      </c>
      <c r="D77" t="s">
        <v>18</v>
      </c>
      <c r="E77" t="s">
        <v>81</v>
      </c>
      <c r="F77" t="s">
        <v>113</v>
      </c>
      <c r="G77" t="s">
        <v>81</v>
      </c>
      <c r="H77" t="str">
        <f>IF(R76=0,"",R76)</f>
        <v>4/5</v>
      </c>
      <c r="I77" t="s">
        <v>81</v>
      </c>
      <c r="J77" t="s">
        <v>136</v>
      </c>
      <c r="K77" t="s">
        <v>81</v>
      </c>
      <c r="L77" t="s">
        <v>113</v>
      </c>
      <c r="M77" t="s">
        <v>81</v>
      </c>
      <c r="N77" t="str">
        <f>IF(R77=0,"",R77)</f>
        <v/>
      </c>
      <c r="O77" t="s">
        <v>81</v>
      </c>
      <c r="Q77" s="41" t="s">
        <v>19</v>
      </c>
      <c r="R77" s="34">
        <f>INDEX(AW:AW,W70+1)</f>
        <v>0</v>
      </c>
      <c r="S77" s="42"/>
      <c r="T77" s="42"/>
      <c r="U77" s="42"/>
      <c r="V77" s="43"/>
      <c r="W77" s="44"/>
      <c r="X77" s="45"/>
      <c r="Y77" s="55"/>
      <c r="Z77" s="55"/>
      <c r="AA77" s="56"/>
      <c r="BF77" s="64" t="s">
        <v>0</v>
      </c>
      <c r="BG77">
        <v>76</v>
      </c>
      <c r="BH77" t="s">
        <v>405</v>
      </c>
      <c r="BI77" t="s">
        <v>40</v>
      </c>
      <c r="BJ77" t="s">
        <v>406</v>
      </c>
    </row>
    <row r="78" spans="1:62">
      <c r="A78" t="str">
        <f t="shared" si="15"/>
        <v>&amp;br;&amp;br;</v>
      </c>
      <c r="B78" t="s">
        <v>0</v>
      </c>
      <c r="C78" t="s">
        <v>145</v>
      </c>
      <c r="R78"/>
      <c r="S78"/>
      <c r="T78"/>
      <c r="U78"/>
      <c r="V78"/>
      <c r="BF78" s="64" t="s">
        <v>0</v>
      </c>
      <c r="BG78">
        <v>77</v>
      </c>
      <c r="BH78" t="s">
        <v>150</v>
      </c>
      <c r="BI78" t="s">
        <v>40</v>
      </c>
      <c r="BJ78" t="s">
        <v>407</v>
      </c>
    </row>
    <row r="79" spans="1:62">
      <c r="A79" t="str">
        <f t="shared" si="15"/>
        <v>#back(text=戻る,left)</v>
      </c>
      <c r="B79" t="s">
        <v>0</v>
      </c>
      <c r="C79" t="s">
        <v>153</v>
      </c>
      <c r="R79"/>
      <c r="S79"/>
      <c r="T79"/>
      <c r="U79"/>
      <c r="V79"/>
      <c r="BF79" s="64" t="s">
        <v>0</v>
      </c>
      <c r="BG79">
        <v>78</v>
      </c>
      <c r="BH79" t="s">
        <v>408</v>
      </c>
      <c r="BI79" t="s">
        <v>40</v>
      </c>
      <c r="BJ79" t="s">
        <v>409</v>
      </c>
    </row>
    <row r="80" spans="1:62">
      <c r="A80" t="str">
        <f t="shared" si="15"/>
        <v>&amp;br;</v>
      </c>
      <c r="B80" t="s">
        <v>0</v>
      </c>
      <c r="C80" t="s">
        <v>164</v>
      </c>
      <c r="R80"/>
      <c r="S80"/>
      <c r="T80"/>
      <c r="U80"/>
      <c r="V80"/>
      <c r="BF80" s="64" t="s">
        <v>0</v>
      </c>
      <c r="BG80">
        <v>79</v>
      </c>
      <c r="BH80" t="s">
        <v>349</v>
      </c>
      <c r="BI80" t="s">
        <v>40</v>
      </c>
      <c r="BJ80" t="s">
        <v>410</v>
      </c>
    </row>
    <row r="81" spans="1:62">
      <c r="A81" t="str">
        <f t="shared" si="15"/>
        <v>#comment(above,nsize=[15],size=[30],num=[10])</v>
      </c>
      <c r="B81" t="s">
        <v>0</v>
      </c>
      <c r="C81" t="s">
        <v>173</v>
      </c>
      <c r="R81"/>
      <c r="S81"/>
      <c r="T81"/>
      <c r="U81"/>
      <c r="V81"/>
      <c r="BF81" s="64" t="s">
        <v>0</v>
      </c>
      <c r="BG81">
        <v>80</v>
      </c>
      <c r="BH81" t="s">
        <v>411</v>
      </c>
      <c r="BI81" t="s">
        <v>40</v>
      </c>
      <c r="BJ81" t="s">
        <v>412</v>
      </c>
    </row>
    <row r="82" spans="1:62">
      <c r="A82" t="str">
        <f t="shared" si="15"/>
        <v>&amp;br;&amp;br;</v>
      </c>
      <c r="B82" t="s">
        <v>0</v>
      </c>
      <c r="C82" t="s">
        <v>145</v>
      </c>
      <c r="R82"/>
      <c r="S82"/>
      <c r="T82"/>
      <c r="U82"/>
      <c r="V82"/>
      <c r="BF82" s="64" t="s">
        <v>0</v>
      </c>
      <c r="BG82">
        <v>81</v>
      </c>
      <c r="BH82" t="s">
        <v>413</v>
      </c>
      <c r="BI82" t="s">
        <v>40</v>
      </c>
      <c r="BJ82" t="s">
        <v>414</v>
      </c>
    </row>
    <row r="83" spans="1:62">
      <c r="A83" t="str">
        <f t="shared" si="15"/>
        <v/>
      </c>
      <c r="B83" t="s">
        <v>0</v>
      </c>
      <c r="Q83" s="29"/>
      <c r="R83" s="30"/>
      <c r="S83" s="30"/>
      <c r="T83" s="30"/>
      <c r="U83" s="30"/>
      <c r="V83" s="31"/>
      <c r="W83" s="32">
        <v>7</v>
      </c>
      <c r="X83" s="29"/>
      <c r="Y83" s="50"/>
      <c r="Z83" s="50"/>
      <c r="AA83" s="51"/>
      <c r="BF83" s="64" t="s">
        <v>0</v>
      </c>
      <c r="BG83">
        <v>82</v>
      </c>
      <c r="BH83" t="s">
        <v>304</v>
      </c>
      <c r="BI83" t="s">
        <v>40</v>
      </c>
      <c r="BJ83" t="s">
        <v>415</v>
      </c>
    </row>
    <row r="84" spans="1:62">
      <c r="A84" t="str">
        <f t="shared" si="15"/>
        <v>*最後の報賞/Final Reward</v>
      </c>
      <c r="B84" t="s">
        <v>0</v>
      </c>
      <c r="C84" t="str">
        <f>"*"&amp;R84&amp;"/"&amp;T84</f>
        <v>*最後の報賞/Final Reward</v>
      </c>
      <c r="Q84" s="33" t="s">
        <v>9</v>
      </c>
      <c r="R84" s="34" t="str">
        <f>INDEX(AJ:AJ,W83+1)</f>
        <v>最後の報賞</v>
      </c>
      <c r="S84" s="35" t="s">
        <v>10</v>
      </c>
      <c r="T84" s="34" t="str">
        <f>INDEX(AK:AK,W83+1)</f>
        <v>Final Reward</v>
      </c>
      <c r="U84" s="35"/>
      <c r="V84" s="36"/>
      <c r="W84" s="37"/>
      <c r="X84" s="33"/>
      <c r="Y84" s="52"/>
      <c r="Z84" s="52"/>
      <c r="AA84" s="53"/>
      <c r="BF84" s="64" t="s">
        <v>0</v>
      </c>
      <c r="BG84">
        <v>83</v>
      </c>
      <c r="BH84" t="s">
        <v>416</v>
      </c>
      <c r="BI84" t="s">
        <v>40</v>
      </c>
      <c r="BJ84" t="s">
        <v>417</v>
      </c>
    </row>
    <row r="85" spans="1:62">
      <c r="A85" t="str">
        <f t="shared" si="15"/>
        <v>|LEFT:80|LEFT:100|LEFT:100|LEFT:100|LEFT:100|LEFT:100|c</v>
      </c>
      <c r="B85" t="s">
        <v>0</v>
      </c>
      <c r="C85" t="s">
        <v>81</v>
      </c>
      <c r="D85" s="26" t="str">
        <f>$Q$1</f>
        <v>LEFT:80</v>
      </c>
      <c r="E85" s="26" t="s">
        <v>81</v>
      </c>
      <c r="F85" s="26" t="str">
        <f t="shared" ref="F85:J85" si="18">$R$1</f>
        <v>LEFT:100</v>
      </c>
      <c r="G85" s="26" t="s">
        <v>81</v>
      </c>
      <c r="H85" s="26" t="str">
        <f t="shared" si="18"/>
        <v>LEFT:100</v>
      </c>
      <c r="I85" s="26" t="s">
        <v>81</v>
      </c>
      <c r="J85" s="26" t="str">
        <f t="shared" si="18"/>
        <v>LEFT:100</v>
      </c>
      <c r="K85" s="26" t="s">
        <v>81</v>
      </c>
      <c r="L85" s="26" t="str">
        <f>$R$1</f>
        <v>LEFT:100</v>
      </c>
      <c r="M85" s="26" t="s">
        <v>81</v>
      </c>
      <c r="N85" s="26" t="str">
        <f>$R$1</f>
        <v>LEFT:100</v>
      </c>
      <c r="O85" t="s">
        <v>81</v>
      </c>
      <c r="P85" t="s">
        <v>82</v>
      </c>
      <c r="Q85" s="38" t="s">
        <v>6</v>
      </c>
      <c r="R85" s="34" t="str">
        <f>INDEX(AF:AF,W83+1)</f>
        <v>黒</v>
      </c>
      <c r="S85" s="39" t="s">
        <v>7</v>
      </c>
      <c r="T85" s="34" t="str">
        <f>INDEX(AG:AG,W83+1)</f>
        <v>コモン</v>
      </c>
      <c r="U85" s="39" t="s">
        <v>8</v>
      </c>
      <c r="V85" s="34">
        <f>INDEX(AI:AI,W83+1)</f>
        <v>7</v>
      </c>
      <c r="W85" s="40"/>
      <c r="X85" s="34" t="str">
        <f>INDEX(AQ:AQ,W83+1)</f>
        <v>クリーチャー1体を対象とし、それを破壊する。</v>
      </c>
      <c r="Y85" s="52"/>
      <c r="Z85" s="52"/>
      <c r="AA85" s="53"/>
      <c r="BF85" s="64" t="s">
        <v>0</v>
      </c>
      <c r="BG85">
        <v>84</v>
      </c>
      <c r="BH85" t="s">
        <v>418</v>
      </c>
      <c r="BI85" t="s">
        <v>40</v>
      </c>
      <c r="BJ85" t="s">
        <v>419</v>
      </c>
    </row>
    <row r="86" spans="1:62">
      <c r="A86" t="str">
        <f t="shared" si="15"/>
        <v>|色|黒|レアリティ|コモン|マナコスト|7|</v>
      </c>
      <c r="B86" t="s">
        <v>0</v>
      </c>
      <c r="C86" t="s">
        <v>81</v>
      </c>
      <c r="D86" s="27" t="s">
        <v>6</v>
      </c>
      <c r="E86" t="s">
        <v>81</v>
      </c>
      <c r="F86" t="str">
        <f>IF(R85=0,"",R85)</f>
        <v>黒</v>
      </c>
      <c r="G86" t="s">
        <v>81</v>
      </c>
      <c r="H86" s="27" t="s">
        <v>93</v>
      </c>
      <c r="I86" t="s">
        <v>81</v>
      </c>
      <c r="J86" t="str">
        <f>IF(T85=0,"",T85)</f>
        <v>コモン</v>
      </c>
      <c r="K86" t="s">
        <v>81</v>
      </c>
      <c r="L86" s="27" t="s">
        <v>94</v>
      </c>
      <c r="M86" t="s">
        <v>81</v>
      </c>
      <c r="N86">
        <f>IF(V85=0,"",V85)</f>
        <v>7</v>
      </c>
      <c r="O86" t="s">
        <v>81</v>
      </c>
      <c r="Q86" s="33" t="s">
        <v>11</v>
      </c>
      <c r="R86" s="34" t="str">
        <f>INDEX(AL:AL,W83+1)</f>
        <v>呪文</v>
      </c>
      <c r="S86" s="39" t="s">
        <v>95</v>
      </c>
      <c r="T86" s="34">
        <f>INDEX(AN:AN,W83+1)</f>
        <v>0</v>
      </c>
      <c r="U86" s="34">
        <f>INDEX(AO:AO,W83+1)</f>
        <v>0</v>
      </c>
      <c r="V86" s="34">
        <f>INDEX(AP:AP,W83+1)</f>
        <v>0</v>
      </c>
      <c r="W86" s="40"/>
      <c r="X86" s="34" t="str">
        <f>INDEX(AZ:AZ,W83+1)</f>
        <v>クリ</v>
      </c>
      <c r="Y86" s="34" t="str">
        <f>INDEX(BA:BA,W83+1)</f>
        <v/>
      </c>
      <c r="Z86" s="34" t="str">
        <f>INDEX(BB:BB,W83+1)</f>
        <v/>
      </c>
      <c r="AA86" s="34">
        <f>INDEX(BC:BC,W83+1)</f>
        <v>0</v>
      </c>
      <c r="BF86" s="64" t="s">
        <v>0</v>
      </c>
      <c r="BG86">
        <v>85</v>
      </c>
      <c r="BH86" t="s">
        <v>420</v>
      </c>
      <c r="BI86" t="s">
        <v>40</v>
      </c>
      <c r="BJ86" t="s">
        <v>421</v>
      </c>
    </row>
    <row r="87" spans="1:62">
      <c r="A87" t="str">
        <f t="shared" si="15"/>
        <v>|種別|呪文|サブタイプ||||</v>
      </c>
      <c r="B87" t="s">
        <v>0</v>
      </c>
      <c r="C87" t="s">
        <v>81</v>
      </c>
      <c r="D87" s="27" t="s">
        <v>11</v>
      </c>
      <c r="E87" t="s">
        <v>81</v>
      </c>
      <c r="F87" t="str">
        <f>IF(R86=0,"",R86)</f>
        <v>呪文</v>
      </c>
      <c r="G87" t="s">
        <v>81</v>
      </c>
      <c r="H87" s="27" t="s">
        <v>103</v>
      </c>
      <c r="I87" t="s">
        <v>81</v>
      </c>
      <c r="J87" t="str">
        <f>IF(T86=0,"",T86)</f>
        <v/>
      </c>
      <c r="K87" t="s">
        <v>81</v>
      </c>
      <c r="L87" t="str">
        <f>IF(U86=0,"",U86)</f>
        <v/>
      </c>
      <c r="M87" t="s">
        <v>81</v>
      </c>
      <c r="N87" t="str">
        <f>IF(V86=0,"",V86)</f>
        <v/>
      </c>
      <c r="O87" t="s">
        <v>81</v>
      </c>
      <c r="Q87" s="33" t="s">
        <v>104</v>
      </c>
      <c r="R87" s="34" t="str">
        <f>INDEX(BD:BD,W83+1)</f>
        <v>クリーチャー1体を対象とし、それを破壊する。</v>
      </c>
      <c r="S87" s="35"/>
      <c r="T87" s="35"/>
      <c r="U87" s="35"/>
      <c r="V87" s="36"/>
      <c r="W87" s="40"/>
      <c r="X87" s="32"/>
      <c r="Y87" s="32"/>
      <c r="Z87" s="32"/>
      <c r="AA87" s="54"/>
      <c r="BF87" s="64" t="s">
        <v>0</v>
      </c>
      <c r="BG87">
        <v>86</v>
      </c>
      <c r="BH87" t="s">
        <v>422</v>
      </c>
      <c r="BI87" t="s">
        <v>40</v>
      </c>
      <c r="BJ87" t="s">
        <v>423</v>
      </c>
    </row>
    <row r="88" spans="1:62">
      <c r="A88" t="str">
        <f t="shared" si="15"/>
        <v>|テキスト|&gt;|&gt;|&gt;|&gt;|クリーチャー1体を対象とし、それを破壊する。|</v>
      </c>
      <c r="B88" t="s">
        <v>0</v>
      </c>
      <c r="C88" t="s">
        <v>81</v>
      </c>
      <c r="D88" s="27" t="s">
        <v>104</v>
      </c>
      <c r="E88" t="s">
        <v>81</v>
      </c>
      <c r="F88" s="27" t="s">
        <v>113</v>
      </c>
      <c r="G88" t="s">
        <v>81</v>
      </c>
      <c r="H88" s="27" t="s">
        <v>113</v>
      </c>
      <c r="I88" t="s">
        <v>81</v>
      </c>
      <c r="J88" s="27" t="s">
        <v>113</v>
      </c>
      <c r="K88" t="s">
        <v>81</v>
      </c>
      <c r="L88" s="27" t="s">
        <v>113</v>
      </c>
      <c r="M88" t="s">
        <v>81</v>
      </c>
      <c r="N88" t="str">
        <f>IF(R87=0,"",R87)</f>
        <v>クリーチャー1体を対象とし、それを破壊する。</v>
      </c>
      <c r="O88" t="s">
        <v>81</v>
      </c>
      <c r="Q88" s="38" t="s">
        <v>27</v>
      </c>
      <c r="R88" s="34" t="str">
        <f>INDEX(BE:BE,W83+1)</f>
        <v>Target creature is Destroyed.</v>
      </c>
      <c r="S88" s="35" t="s">
        <v>400</v>
      </c>
      <c r="T88" s="34" t="str">
        <f>IF(X88="","",X88&amp;IF(Y88="",""," "&amp;Y88)&amp;IF(Z88="",""," "&amp;Z88)&amp;IF(AA88="",""," "&amp;AA88))</f>
        <v/>
      </c>
      <c r="U88" s="35"/>
      <c r="V88" s="36"/>
      <c r="W88" s="40" t="s">
        <v>114</v>
      </c>
      <c r="X88" s="33" t="str">
        <f t="shared" ref="X88:AA88" si="19">IF(ISERROR(IF(LEN(X87)&gt;1,X87,VLOOKUP(X86,$AC:$AD,2,FALSE))),"",IF(LEN(X87)&gt;1,X87,VLOOKUP(X86,$AC:$AD,2,FALSE)))</f>
        <v/>
      </c>
      <c r="Y88" s="33" t="str">
        <f t="shared" si="19"/>
        <v/>
      </c>
      <c r="Z88" s="33" t="str">
        <f t="shared" si="19"/>
        <v/>
      </c>
      <c r="AA88" s="33" t="str">
        <f t="shared" si="19"/>
        <v> </v>
      </c>
      <c r="BF88" s="64" t="s">
        <v>0</v>
      </c>
      <c r="BG88">
        <v>87</v>
      </c>
      <c r="BH88" t="s">
        <v>424</v>
      </c>
      <c r="BI88" t="s">
        <v>40</v>
      </c>
      <c r="BJ88" t="s">
        <v>425</v>
      </c>
    </row>
    <row r="89" spans="1:62">
      <c r="A89" t="str">
        <f t="shared" si="15"/>
        <v>|英テキスト|&gt;|&gt;|&gt;|&gt;|Target creature is Destroyed.|</v>
      </c>
      <c r="B89" t="s">
        <v>0</v>
      </c>
      <c r="C89" t="s">
        <v>81</v>
      </c>
      <c r="D89" s="27" t="s">
        <v>125</v>
      </c>
      <c r="E89" t="s">
        <v>81</v>
      </c>
      <c r="F89" s="27" t="s">
        <v>113</v>
      </c>
      <c r="G89" t="s">
        <v>81</v>
      </c>
      <c r="H89" s="27" t="s">
        <v>113</v>
      </c>
      <c r="I89" t="s">
        <v>81</v>
      </c>
      <c r="J89" s="27" t="s">
        <v>113</v>
      </c>
      <c r="K89" t="s">
        <v>81</v>
      </c>
      <c r="L89" s="27" t="s">
        <v>113</v>
      </c>
      <c r="M89" t="s">
        <v>81</v>
      </c>
      <c r="N89" t="str">
        <f>IF(T88="","",T88&amp;"&amp;br;")&amp;IF(R88=0,"",R88)</f>
        <v>Target creature is Destroyed.</v>
      </c>
      <c r="O89" t="s">
        <v>81</v>
      </c>
      <c r="Q89" s="33" t="s">
        <v>18</v>
      </c>
      <c r="R89" s="34">
        <f>IF(INDEX(AX:AX,W83+1)="",0,INDEX(AX:AX,W83+1)&amp;"/"&amp;INDEX(AY:AY,W83+1))</f>
        <v>0</v>
      </c>
      <c r="S89" s="35"/>
      <c r="T89" s="35"/>
      <c r="U89" s="35"/>
      <c r="V89" s="36"/>
      <c r="W89" s="40"/>
      <c r="X89" s="33"/>
      <c r="Y89" s="52"/>
      <c r="Z89" s="52"/>
      <c r="AA89" s="53"/>
      <c r="BF89" s="64" t="s">
        <v>0</v>
      </c>
      <c r="BG89">
        <v>88</v>
      </c>
      <c r="BH89" t="s">
        <v>426</v>
      </c>
      <c r="BI89" t="s">
        <v>40</v>
      </c>
      <c r="BJ89" t="s">
        <v>427</v>
      </c>
    </row>
    <row r="90" spans="1:62">
      <c r="A90" t="str">
        <f t="shared" si="15"/>
        <v>|PT|&gt;||シールド数|&gt;||</v>
      </c>
      <c r="B90" t="s">
        <v>0</v>
      </c>
      <c r="C90" t="s">
        <v>81</v>
      </c>
      <c r="D90" t="s">
        <v>18</v>
      </c>
      <c r="E90" t="s">
        <v>81</v>
      </c>
      <c r="F90" t="s">
        <v>113</v>
      </c>
      <c r="G90" t="s">
        <v>81</v>
      </c>
      <c r="H90" t="str">
        <f>IF(R89=0,"",R89)</f>
        <v/>
      </c>
      <c r="I90" t="s">
        <v>81</v>
      </c>
      <c r="J90" t="s">
        <v>136</v>
      </c>
      <c r="K90" t="s">
        <v>81</v>
      </c>
      <c r="L90" t="s">
        <v>113</v>
      </c>
      <c r="M90" t="s">
        <v>81</v>
      </c>
      <c r="N90" t="str">
        <f>IF(R90=0,"",R90)</f>
        <v/>
      </c>
      <c r="O90" t="s">
        <v>81</v>
      </c>
      <c r="Q90" s="41" t="s">
        <v>19</v>
      </c>
      <c r="R90" s="34">
        <f>INDEX(AW:AW,W83+1)</f>
        <v>0</v>
      </c>
      <c r="S90" s="42"/>
      <c r="T90" s="42"/>
      <c r="U90" s="42"/>
      <c r="V90" s="43"/>
      <c r="W90" s="44"/>
      <c r="X90" s="45"/>
      <c r="Y90" s="55"/>
      <c r="Z90" s="55"/>
      <c r="AA90" s="56"/>
      <c r="BF90" s="64" t="s">
        <v>0</v>
      </c>
      <c r="BG90">
        <v>89</v>
      </c>
      <c r="BH90" t="s">
        <v>428</v>
      </c>
      <c r="BI90" t="s">
        <v>40</v>
      </c>
      <c r="BJ90" t="s">
        <v>429</v>
      </c>
    </row>
    <row r="91" spans="1:62">
      <c r="A91" t="str">
        <f t="shared" si="15"/>
        <v>&amp;br;&amp;br;</v>
      </c>
      <c r="B91" t="s">
        <v>0</v>
      </c>
      <c r="C91" t="s">
        <v>145</v>
      </c>
      <c r="R91"/>
      <c r="S91"/>
      <c r="T91"/>
      <c r="U91"/>
      <c r="V91"/>
      <c r="BF91" s="64" t="s">
        <v>0</v>
      </c>
      <c r="BG91">
        <v>90</v>
      </c>
      <c r="BH91" t="s">
        <v>430</v>
      </c>
      <c r="BI91" t="s">
        <v>40</v>
      </c>
      <c r="BJ91" t="s">
        <v>431</v>
      </c>
    </row>
    <row r="92" spans="1:62">
      <c r="A92" t="str">
        <f t="shared" si="15"/>
        <v>#back(text=戻る,left)</v>
      </c>
      <c r="B92" t="s">
        <v>0</v>
      </c>
      <c r="C92" t="s">
        <v>153</v>
      </c>
      <c r="R92"/>
      <c r="S92"/>
      <c r="T92"/>
      <c r="U92"/>
      <c r="V92"/>
      <c r="BF92" s="64" t="s">
        <v>0</v>
      </c>
      <c r="BG92">
        <v>91</v>
      </c>
      <c r="BH92" t="s">
        <v>335</v>
      </c>
      <c r="BI92" t="s">
        <v>40</v>
      </c>
      <c r="BJ92" t="s">
        <v>432</v>
      </c>
    </row>
    <row r="93" spans="1:62">
      <c r="A93" t="str">
        <f t="shared" si="15"/>
        <v>&amp;br;</v>
      </c>
      <c r="B93" t="s">
        <v>0</v>
      </c>
      <c r="C93" t="s">
        <v>164</v>
      </c>
      <c r="R93"/>
      <c r="S93"/>
      <c r="T93"/>
      <c r="U93"/>
      <c r="V93"/>
      <c r="BF93" s="64" t="s">
        <v>0</v>
      </c>
      <c r="BG93">
        <v>92</v>
      </c>
      <c r="BH93" t="s">
        <v>433</v>
      </c>
      <c r="BI93" t="s">
        <v>40</v>
      </c>
      <c r="BJ93" t="s">
        <v>434</v>
      </c>
    </row>
    <row r="94" spans="1:62">
      <c r="A94" t="str">
        <f t="shared" si="15"/>
        <v>#comment(above,nsize=[15],size=[30],num=[10])</v>
      </c>
      <c r="B94" t="s">
        <v>0</v>
      </c>
      <c r="C94" t="s">
        <v>173</v>
      </c>
      <c r="R94"/>
      <c r="S94"/>
      <c r="T94"/>
      <c r="U94"/>
      <c r="V94"/>
      <c r="BF94" s="64" t="s">
        <v>0</v>
      </c>
      <c r="BG94">
        <v>93</v>
      </c>
      <c r="BH94" t="s">
        <v>236</v>
      </c>
      <c r="BI94" t="s">
        <v>40</v>
      </c>
      <c r="BJ94" t="s">
        <v>435</v>
      </c>
    </row>
    <row r="95" spans="1:62">
      <c r="A95" t="str">
        <f t="shared" si="15"/>
        <v>&amp;br;&amp;br;</v>
      </c>
      <c r="B95" t="s">
        <v>0</v>
      </c>
      <c r="C95" t="s">
        <v>145</v>
      </c>
      <c r="R95"/>
      <c r="S95"/>
      <c r="T95"/>
      <c r="U95"/>
      <c r="V95"/>
      <c r="BF95" s="64" t="s">
        <v>0</v>
      </c>
      <c r="BG95">
        <v>94</v>
      </c>
      <c r="BH95" t="s">
        <v>178</v>
      </c>
      <c r="BI95" t="s">
        <v>40</v>
      </c>
      <c r="BJ95" t="s">
        <v>436</v>
      </c>
    </row>
    <row r="96" spans="1:62">
      <c r="A96" t="str">
        <f t="shared" si="15"/>
        <v/>
      </c>
      <c r="B96" t="s">
        <v>0</v>
      </c>
      <c r="Q96" s="29"/>
      <c r="R96" s="30"/>
      <c r="S96" s="30"/>
      <c r="T96" s="30"/>
      <c r="U96" s="30"/>
      <c r="V96" s="31"/>
      <c r="W96" s="32">
        <v>8</v>
      </c>
      <c r="X96" s="29"/>
      <c r="Y96" s="50"/>
      <c r="Z96" s="50"/>
      <c r="AA96" s="51"/>
      <c r="BF96" s="64" t="s">
        <v>0</v>
      </c>
      <c r="BG96">
        <v>95</v>
      </c>
      <c r="BH96" t="s">
        <v>437</v>
      </c>
      <c r="BI96" t="s">
        <v>40</v>
      </c>
      <c r="BJ96" t="s">
        <v>438</v>
      </c>
    </row>
    <row r="97" spans="1:62">
      <c r="A97" t="str">
        <f t="shared" si="15"/>
        <v>*痛ましい教訓/Painful Lesson</v>
      </c>
      <c r="B97" t="s">
        <v>0</v>
      </c>
      <c r="C97" t="str">
        <f>"*"&amp;R97&amp;"/"&amp;T97</f>
        <v>*痛ましい教訓/Painful Lesson</v>
      </c>
      <c r="Q97" s="33" t="s">
        <v>9</v>
      </c>
      <c r="R97" s="34" t="str">
        <f>INDEX(AJ:AJ,W96+1)</f>
        <v>痛ましい教訓</v>
      </c>
      <c r="S97" s="35" t="s">
        <v>10</v>
      </c>
      <c r="T97" s="34" t="str">
        <f>INDEX(AK:AK,W96+1)</f>
        <v>Painful Lesson</v>
      </c>
      <c r="U97" s="35"/>
      <c r="V97" s="36"/>
      <c r="W97" s="37"/>
      <c r="X97" s="33"/>
      <c r="Y97" s="52"/>
      <c r="Z97" s="52"/>
      <c r="AA97" s="53"/>
      <c r="BF97" s="64" t="s">
        <v>0</v>
      </c>
      <c r="BG97">
        <v>96</v>
      </c>
      <c r="BH97" t="s">
        <v>439</v>
      </c>
      <c r="BI97" t="s">
        <v>40</v>
      </c>
      <c r="BJ97" t="s">
        <v>440</v>
      </c>
    </row>
    <row r="98" spans="1:62">
      <c r="A98" t="str">
        <f t="shared" si="15"/>
        <v>|LEFT:80|LEFT:100|LEFT:100|LEFT:100|LEFT:100|LEFT:100|c</v>
      </c>
      <c r="B98" t="s">
        <v>0</v>
      </c>
      <c r="C98" t="s">
        <v>81</v>
      </c>
      <c r="D98" s="26" t="str">
        <f>$Q$1</f>
        <v>LEFT:80</v>
      </c>
      <c r="E98" s="26" t="s">
        <v>81</v>
      </c>
      <c r="F98" s="26" t="str">
        <f t="shared" ref="F98:J98" si="20">$R$1</f>
        <v>LEFT:100</v>
      </c>
      <c r="G98" s="26" t="s">
        <v>81</v>
      </c>
      <c r="H98" s="26" t="str">
        <f t="shared" si="20"/>
        <v>LEFT:100</v>
      </c>
      <c r="I98" s="26" t="s">
        <v>81</v>
      </c>
      <c r="J98" s="26" t="str">
        <f t="shared" si="20"/>
        <v>LEFT:100</v>
      </c>
      <c r="K98" s="26" t="s">
        <v>81</v>
      </c>
      <c r="L98" s="26" t="str">
        <f>$R$1</f>
        <v>LEFT:100</v>
      </c>
      <c r="M98" s="26" t="s">
        <v>81</v>
      </c>
      <c r="N98" s="26" t="str">
        <f>$R$1</f>
        <v>LEFT:100</v>
      </c>
      <c r="O98" t="s">
        <v>81</v>
      </c>
      <c r="P98" t="s">
        <v>82</v>
      </c>
      <c r="Q98" s="38" t="s">
        <v>6</v>
      </c>
      <c r="R98" s="34" t="str">
        <f>INDEX(AF:AF,W96+1)</f>
        <v>黒</v>
      </c>
      <c r="S98" s="39" t="s">
        <v>7</v>
      </c>
      <c r="T98" s="34" t="str">
        <f>INDEX(AG:AG,W96+1)</f>
        <v>コモン</v>
      </c>
      <c r="U98" s="39" t="s">
        <v>8</v>
      </c>
      <c r="V98" s="34">
        <f>INDEX(AI:AI,W96+1)</f>
        <v>10</v>
      </c>
      <c r="W98" s="40"/>
      <c r="X98" s="34" t="str">
        <f>INDEX(AQ:AQ,W96+1)</f>
        <v>プレイヤー1人を対象とする。そのプレイヤーはカードを2枚引き、4点のダメージを受ける。</v>
      </c>
      <c r="Y98" s="52"/>
      <c r="Z98" s="52"/>
      <c r="AA98" s="53"/>
      <c r="BF98" s="64" t="s">
        <v>0</v>
      </c>
      <c r="BG98">
        <v>97</v>
      </c>
      <c r="BH98" t="s">
        <v>441</v>
      </c>
      <c r="BI98" t="s">
        <v>40</v>
      </c>
      <c r="BJ98" t="s">
        <v>442</v>
      </c>
    </row>
    <row r="99" spans="1:62">
      <c r="A99" t="str">
        <f t="shared" si="15"/>
        <v>|色|黒|レアリティ|コモン|マナコスト|10|</v>
      </c>
      <c r="B99" t="s">
        <v>0</v>
      </c>
      <c r="C99" t="s">
        <v>81</v>
      </c>
      <c r="D99" s="27" t="s">
        <v>6</v>
      </c>
      <c r="E99" t="s">
        <v>81</v>
      </c>
      <c r="F99" t="str">
        <f>IF(R98=0,"",R98)</f>
        <v>黒</v>
      </c>
      <c r="G99" t="s">
        <v>81</v>
      </c>
      <c r="H99" s="27" t="s">
        <v>93</v>
      </c>
      <c r="I99" t="s">
        <v>81</v>
      </c>
      <c r="J99" t="str">
        <f>IF(T98=0,"",T98)</f>
        <v>コモン</v>
      </c>
      <c r="K99" t="s">
        <v>81</v>
      </c>
      <c r="L99" s="27" t="s">
        <v>94</v>
      </c>
      <c r="M99" t="s">
        <v>81</v>
      </c>
      <c r="N99">
        <f>IF(V98=0,"",V98)</f>
        <v>10</v>
      </c>
      <c r="O99" t="s">
        <v>81</v>
      </c>
      <c r="Q99" s="33" t="s">
        <v>11</v>
      </c>
      <c r="R99" s="34" t="str">
        <f>INDEX(AL:AL,W96+1)</f>
        <v>呪文</v>
      </c>
      <c r="S99" s="39" t="s">
        <v>95</v>
      </c>
      <c r="T99" s="34">
        <f>INDEX(AN:AN,W96+1)</f>
        <v>0</v>
      </c>
      <c r="U99" s="34">
        <f>INDEX(AO:AO,W96+1)</f>
        <v>0</v>
      </c>
      <c r="V99" s="34">
        <f>INDEX(AP:AP,W96+1)</f>
        <v>0</v>
      </c>
      <c r="W99" s="40"/>
      <c r="X99" s="34" t="str">
        <f>INDEX(AZ:AZ,W96+1)</f>
        <v>プレ</v>
      </c>
      <c r="Y99" s="34" t="str">
        <f>INDEX(BA:BA,W96+1)</f>
        <v/>
      </c>
      <c r="Z99" s="34" t="str">
        <f>INDEX(BB:BB,W96+1)</f>
        <v/>
      </c>
      <c r="AA99" s="34">
        <f>INDEX(BC:BC,W96+1)</f>
        <v>0</v>
      </c>
      <c r="BF99" s="64" t="s">
        <v>0</v>
      </c>
      <c r="BG99">
        <v>98</v>
      </c>
      <c r="BH99" t="s">
        <v>443</v>
      </c>
      <c r="BI99" t="s">
        <v>40</v>
      </c>
      <c r="BJ99" t="s">
        <v>444</v>
      </c>
    </row>
    <row r="100" spans="1:62">
      <c r="A100" t="str">
        <f t="shared" si="15"/>
        <v>|種別|呪文|サブタイプ||||</v>
      </c>
      <c r="B100" t="s">
        <v>0</v>
      </c>
      <c r="C100" t="s">
        <v>81</v>
      </c>
      <c r="D100" s="27" t="s">
        <v>11</v>
      </c>
      <c r="E100" t="s">
        <v>81</v>
      </c>
      <c r="F100" t="str">
        <f>IF(R99=0,"",R99)</f>
        <v>呪文</v>
      </c>
      <c r="G100" t="s">
        <v>81</v>
      </c>
      <c r="H100" s="27" t="s">
        <v>103</v>
      </c>
      <c r="I100" t="s">
        <v>81</v>
      </c>
      <c r="J100" t="str">
        <f>IF(T99=0,"",T99)</f>
        <v/>
      </c>
      <c r="K100" t="s">
        <v>81</v>
      </c>
      <c r="L100" t="str">
        <f>IF(U99=0,"",U99)</f>
        <v/>
      </c>
      <c r="M100" t="s">
        <v>81</v>
      </c>
      <c r="N100" t="str">
        <f>IF(V99=0,"",V99)</f>
        <v/>
      </c>
      <c r="O100" t="s">
        <v>81</v>
      </c>
      <c r="Q100" s="33" t="s">
        <v>104</v>
      </c>
      <c r="R100" s="34" t="str">
        <f>INDEX(BD:BD,W96+1)</f>
        <v>プレイヤー1人を対象とする。そのプレイヤーはカードを2枚引き、4点のダメージを受ける。</v>
      </c>
      <c r="S100" s="35"/>
      <c r="T100" s="35"/>
      <c r="U100" s="35"/>
      <c r="V100" s="36"/>
      <c r="W100" s="40"/>
      <c r="X100" s="32"/>
      <c r="Y100" s="32"/>
      <c r="Z100" s="32"/>
      <c r="AA100" s="54"/>
      <c r="BF100" s="64" t="s">
        <v>0</v>
      </c>
      <c r="BG100">
        <v>99</v>
      </c>
      <c r="BH100" t="s">
        <v>445</v>
      </c>
      <c r="BI100" t="s">
        <v>40</v>
      </c>
      <c r="BJ100" t="s">
        <v>446</v>
      </c>
    </row>
    <row r="101" spans="1:62">
      <c r="A101" t="str">
        <f t="shared" si="15"/>
        <v>|テキスト|&gt;|&gt;|&gt;|&gt;|プレイヤー1人を対象とする。そのプレイヤーはカードを2枚引き、4点のダメージを受ける。|</v>
      </c>
      <c r="B101" t="s">
        <v>0</v>
      </c>
      <c r="C101" t="s">
        <v>81</v>
      </c>
      <c r="D101" s="27" t="s">
        <v>104</v>
      </c>
      <c r="E101" t="s">
        <v>81</v>
      </c>
      <c r="F101" s="27" t="s">
        <v>113</v>
      </c>
      <c r="G101" t="s">
        <v>81</v>
      </c>
      <c r="H101" s="27" t="s">
        <v>113</v>
      </c>
      <c r="I101" t="s">
        <v>81</v>
      </c>
      <c r="J101" s="27" t="s">
        <v>113</v>
      </c>
      <c r="K101" t="s">
        <v>81</v>
      </c>
      <c r="L101" s="27" t="s">
        <v>113</v>
      </c>
      <c r="M101" t="s">
        <v>81</v>
      </c>
      <c r="N101" t="str">
        <f>IF(R100=0,"",R100)</f>
        <v>プレイヤー1人を対象とする。そのプレイヤーはカードを2枚引き、4点のダメージを受ける。</v>
      </c>
      <c r="O101" t="s">
        <v>81</v>
      </c>
      <c r="Q101" s="38" t="s">
        <v>27</v>
      </c>
      <c r="R101" s="34" t="str">
        <f>INDEX(BE:BE,W96+1)</f>
        <v>Target Planeswalker draws 2 cards and takes 4 damage.</v>
      </c>
      <c r="S101" s="35" t="s">
        <v>400</v>
      </c>
      <c r="T101" s="34" t="str">
        <f>IF(X101="","",X101&amp;IF(Y101="",""," "&amp;Y101)&amp;IF(Z101="",""," "&amp;Z101)&amp;IF(AA101="",""," "&amp;AA101))</f>
        <v/>
      </c>
      <c r="U101" s="35"/>
      <c r="V101" s="36"/>
      <c r="W101" s="40" t="s">
        <v>114</v>
      </c>
      <c r="X101" s="33" t="str">
        <f t="shared" ref="X101:AA101" si="21">IF(ISERROR(IF(LEN(X100)&gt;1,X100,VLOOKUP(X99,$AC:$AD,2,FALSE))),"",IF(LEN(X100)&gt;1,X100,VLOOKUP(X99,$AC:$AD,2,FALSE)))</f>
        <v/>
      </c>
      <c r="Y101" s="33" t="str">
        <f t="shared" si="21"/>
        <v/>
      </c>
      <c r="Z101" s="33" t="str">
        <f t="shared" si="21"/>
        <v/>
      </c>
      <c r="AA101" s="33" t="str">
        <f t="shared" si="21"/>
        <v> </v>
      </c>
      <c r="BF101" s="64" t="s">
        <v>0</v>
      </c>
      <c r="BG101">
        <v>100</v>
      </c>
      <c r="BH101" t="s">
        <v>447</v>
      </c>
      <c r="BI101" t="s">
        <v>40</v>
      </c>
      <c r="BJ101" t="s">
        <v>448</v>
      </c>
    </row>
    <row r="102" spans="1:62">
      <c r="A102" t="str">
        <f t="shared" si="15"/>
        <v>|英テキスト|&gt;|&gt;|&gt;|&gt;|Target Planeswalker draws 2 cards and takes 4 damage.|</v>
      </c>
      <c r="B102" t="s">
        <v>0</v>
      </c>
      <c r="C102" t="s">
        <v>81</v>
      </c>
      <c r="D102" s="27" t="s">
        <v>125</v>
      </c>
      <c r="E102" t="s">
        <v>81</v>
      </c>
      <c r="F102" s="27" t="s">
        <v>113</v>
      </c>
      <c r="G102" t="s">
        <v>81</v>
      </c>
      <c r="H102" s="27" t="s">
        <v>113</v>
      </c>
      <c r="I102" t="s">
        <v>81</v>
      </c>
      <c r="J102" s="27" t="s">
        <v>113</v>
      </c>
      <c r="K102" t="s">
        <v>81</v>
      </c>
      <c r="L102" s="27" t="s">
        <v>113</v>
      </c>
      <c r="M102" t="s">
        <v>81</v>
      </c>
      <c r="N102" t="str">
        <f>IF(T101="","",T101&amp;"&amp;br;")&amp;IF(R101=0,"",R101)</f>
        <v>Target Planeswalker draws 2 cards and takes 4 damage.</v>
      </c>
      <c r="O102" t="s">
        <v>81</v>
      </c>
      <c r="Q102" s="33" t="s">
        <v>18</v>
      </c>
      <c r="R102" s="34">
        <f>IF(INDEX(AX:AX,W96+1)="",0,INDEX(AX:AX,W96+1)&amp;"/"&amp;INDEX(AY:AY,W96+1))</f>
        <v>0</v>
      </c>
      <c r="S102" s="35"/>
      <c r="T102" s="35"/>
      <c r="U102" s="35"/>
      <c r="V102" s="36"/>
      <c r="W102" s="40"/>
      <c r="X102" s="33"/>
      <c r="Y102" s="52"/>
      <c r="Z102" s="52"/>
      <c r="AA102" s="53"/>
      <c r="BF102" s="64" t="s">
        <v>0</v>
      </c>
      <c r="BG102">
        <v>101</v>
      </c>
      <c r="BH102" t="s">
        <v>449</v>
      </c>
      <c r="BI102" t="s">
        <v>40</v>
      </c>
      <c r="BJ102" t="s">
        <v>133</v>
      </c>
    </row>
    <row r="103" spans="1:62">
      <c r="A103" t="str">
        <f t="shared" si="15"/>
        <v>|PT|&gt;||シールド数|&gt;||</v>
      </c>
      <c r="B103" t="s">
        <v>0</v>
      </c>
      <c r="C103" t="s">
        <v>81</v>
      </c>
      <c r="D103" t="s">
        <v>18</v>
      </c>
      <c r="E103" t="s">
        <v>81</v>
      </c>
      <c r="F103" t="s">
        <v>113</v>
      </c>
      <c r="G103" t="s">
        <v>81</v>
      </c>
      <c r="H103" t="str">
        <f>IF(R102=0,"",R102)</f>
        <v/>
      </c>
      <c r="I103" t="s">
        <v>81</v>
      </c>
      <c r="J103" t="s">
        <v>136</v>
      </c>
      <c r="K103" t="s">
        <v>81</v>
      </c>
      <c r="L103" t="s">
        <v>113</v>
      </c>
      <c r="M103" t="s">
        <v>81</v>
      </c>
      <c r="N103" t="str">
        <f>IF(R103=0,"",R103)</f>
        <v/>
      </c>
      <c r="O103" t="s">
        <v>81</v>
      </c>
      <c r="Q103" s="41" t="s">
        <v>19</v>
      </c>
      <c r="R103" s="34">
        <f>INDEX(AW:AW,W96+1)</f>
        <v>0</v>
      </c>
      <c r="S103" s="42"/>
      <c r="T103" s="42"/>
      <c r="U103" s="42"/>
      <c r="V103" s="43"/>
      <c r="W103" s="44"/>
      <c r="X103" s="45"/>
      <c r="Y103" s="55"/>
      <c r="Z103" s="55"/>
      <c r="AA103" s="56"/>
      <c r="BF103" s="64" t="s">
        <v>0</v>
      </c>
      <c r="BG103">
        <v>102</v>
      </c>
      <c r="BH103" t="s">
        <v>450</v>
      </c>
      <c r="BI103" t="s">
        <v>40</v>
      </c>
      <c r="BJ103" t="s">
        <v>451</v>
      </c>
    </row>
    <row r="104" spans="1:62">
      <c r="A104" t="str">
        <f t="shared" si="15"/>
        <v>&amp;br;&amp;br;</v>
      </c>
      <c r="B104" t="s">
        <v>0</v>
      </c>
      <c r="C104" t="s">
        <v>145</v>
      </c>
      <c r="R104"/>
      <c r="S104"/>
      <c r="T104"/>
      <c r="U104"/>
      <c r="V104"/>
      <c r="BF104" s="64" t="s">
        <v>0</v>
      </c>
      <c r="BG104">
        <v>103</v>
      </c>
      <c r="BH104" t="s">
        <v>211</v>
      </c>
      <c r="BI104" t="s">
        <v>40</v>
      </c>
      <c r="BJ104" t="s">
        <v>452</v>
      </c>
    </row>
    <row r="105" spans="1:62">
      <c r="A105" t="str">
        <f t="shared" si="15"/>
        <v>#back(text=戻る,left)</v>
      </c>
      <c r="B105" t="s">
        <v>0</v>
      </c>
      <c r="C105" t="s">
        <v>153</v>
      </c>
      <c r="R105"/>
      <c r="S105"/>
      <c r="T105"/>
      <c r="U105"/>
      <c r="V105"/>
      <c r="BF105" s="64" t="s">
        <v>0</v>
      </c>
      <c r="BG105">
        <v>104</v>
      </c>
      <c r="BH105" t="s">
        <v>193</v>
      </c>
      <c r="BI105" t="s">
        <v>40</v>
      </c>
      <c r="BJ105" t="s">
        <v>453</v>
      </c>
    </row>
    <row r="106" spans="1:62">
      <c r="A106" t="str">
        <f t="shared" si="15"/>
        <v>&amp;br;</v>
      </c>
      <c r="B106" t="s">
        <v>0</v>
      </c>
      <c r="C106" t="s">
        <v>164</v>
      </c>
      <c r="R106"/>
      <c r="S106"/>
      <c r="T106"/>
      <c r="U106"/>
      <c r="V106"/>
      <c r="BF106" s="64" t="s">
        <v>0</v>
      </c>
      <c r="BG106">
        <v>105</v>
      </c>
      <c r="BH106" t="s">
        <v>68</v>
      </c>
      <c r="BI106" t="s">
        <v>40</v>
      </c>
      <c r="BJ106" t="s">
        <v>454</v>
      </c>
    </row>
    <row r="107" spans="1:62">
      <c r="A107" t="str">
        <f t="shared" si="15"/>
        <v>#comment(above,nsize=[15],size=[30],num=[10])</v>
      </c>
      <c r="B107" t="s">
        <v>0</v>
      </c>
      <c r="C107" t="s">
        <v>173</v>
      </c>
      <c r="R107"/>
      <c r="S107"/>
      <c r="T107"/>
      <c r="U107"/>
      <c r="V107"/>
      <c r="BF107" s="64" t="s">
        <v>0</v>
      </c>
      <c r="BG107">
        <v>106</v>
      </c>
      <c r="BH107" t="s">
        <v>455</v>
      </c>
      <c r="BI107" t="s">
        <v>40</v>
      </c>
      <c r="BJ107" t="s">
        <v>456</v>
      </c>
    </row>
    <row r="108" spans="1:62">
      <c r="A108" t="str">
        <f t="shared" si="15"/>
        <v>&amp;br;&amp;br;</v>
      </c>
      <c r="B108" t="s">
        <v>0</v>
      </c>
      <c r="C108" t="s">
        <v>145</v>
      </c>
      <c r="R108"/>
      <c r="S108"/>
      <c r="T108"/>
      <c r="U108"/>
      <c r="V108"/>
      <c r="BF108" s="64" t="s">
        <v>0</v>
      </c>
      <c r="BG108">
        <v>107</v>
      </c>
      <c r="BH108" t="s">
        <v>457</v>
      </c>
      <c r="BI108" t="s">
        <v>40</v>
      </c>
      <c r="BJ108" t="s">
        <v>458</v>
      </c>
    </row>
    <row r="109" spans="1:62">
      <c r="A109" t="str">
        <f t="shared" si="15"/>
        <v/>
      </c>
      <c r="B109" t="s">
        <v>0</v>
      </c>
      <c r="Q109" s="29"/>
      <c r="R109" s="30"/>
      <c r="S109" s="30"/>
      <c r="T109" s="30"/>
      <c r="U109" s="30"/>
      <c r="V109" s="31"/>
      <c r="W109" s="32">
        <v>9</v>
      </c>
      <c r="X109" s="29"/>
      <c r="Y109" s="50"/>
      <c r="Z109" s="50"/>
      <c r="AA109" s="51"/>
      <c r="BF109" s="64" t="s">
        <v>0</v>
      </c>
      <c r="BG109">
        <v>108</v>
      </c>
      <c r="BH109" t="s">
        <v>459</v>
      </c>
      <c r="BI109" t="s">
        <v>40</v>
      </c>
      <c r="BJ109" t="s">
        <v>460</v>
      </c>
    </row>
    <row r="110" spans="1:62">
      <c r="A110" t="str">
        <f t="shared" si="15"/>
        <v>*超常的耐久力/Supernatural Stamina</v>
      </c>
      <c r="B110" t="s">
        <v>0</v>
      </c>
      <c r="C110" t="str">
        <f>"*"&amp;R110&amp;"/"&amp;T110</f>
        <v>*超常的耐久力/Supernatural Stamina</v>
      </c>
      <c r="Q110" s="33" t="s">
        <v>9</v>
      </c>
      <c r="R110" s="34" t="str">
        <f>INDEX(AJ:AJ,W109+1)</f>
        <v>超常的耐久力</v>
      </c>
      <c r="S110" s="35" t="s">
        <v>10</v>
      </c>
      <c r="T110" s="34" t="str">
        <f>INDEX(AK:AK,W109+1)</f>
        <v>Supernatural Stamina</v>
      </c>
      <c r="U110" s="35"/>
      <c r="V110" s="36"/>
      <c r="W110" s="37"/>
      <c r="X110" s="33"/>
      <c r="Y110" s="52"/>
      <c r="Z110" s="52"/>
      <c r="AA110" s="53"/>
      <c r="BF110" s="64" t="s">
        <v>0</v>
      </c>
      <c r="BG110">
        <v>109</v>
      </c>
      <c r="BH110" t="s">
        <v>77</v>
      </c>
      <c r="BI110" t="s">
        <v>40</v>
      </c>
      <c r="BJ110" t="s">
        <v>461</v>
      </c>
    </row>
    <row r="111" spans="1:62">
      <c r="A111" t="str">
        <f t="shared" si="15"/>
        <v>|LEFT:80|LEFT:100|LEFT:100|LEFT:100|LEFT:100|LEFT:100|c</v>
      </c>
      <c r="B111" t="s">
        <v>0</v>
      </c>
      <c r="C111" t="s">
        <v>81</v>
      </c>
      <c r="D111" s="26" t="str">
        <f>$Q$1</f>
        <v>LEFT:80</v>
      </c>
      <c r="E111" s="26" t="s">
        <v>81</v>
      </c>
      <c r="F111" s="26" t="str">
        <f t="shared" ref="F111:J111" si="22">$R$1</f>
        <v>LEFT:100</v>
      </c>
      <c r="G111" s="26" t="s">
        <v>81</v>
      </c>
      <c r="H111" s="26" t="str">
        <f t="shared" si="22"/>
        <v>LEFT:100</v>
      </c>
      <c r="I111" s="26" t="s">
        <v>81</v>
      </c>
      <c r="J111" s="26" t="str">
        <f t="shared" si="22"/>
        <v>LEFT:100</v>
      </c>
      <c r="K111" s="26" t="s">
        <v>81</v>
      </c>
      <c r="L111" s="26" t="str">
        <f>$R$1</f>
        <v>LEFT:100</v>
      </c>
      <c r="M111" s="26" t="s">
        <v>81</v>
      </c>
      <c r="N111" s="26" t="str">
        <f>$R$1</f>
        <v>LEFT:100</v>
      </c>
      <c r="O111" t="s">
        <v>81</v>
      </c>
      <c r="P111" t="s">
        <v>82</v>
      </c>
      <c r="Q111" s="38" t="s">
        <v>6</v>
      </c>
      <c r="R111" s="34" t="str">
        <f>INDEX(AF:AF,W109+1)</f>
        <v>黒</v>
      </c>
      <c r="S111" s="39" t="s">
        <v>7</v>
      </c>
      <c r="T111" s="34" t="str">
        <f>INDEX(AG:AG,W109+1)</f>
        <v>コモン</v>
      </c>
      <c r="U111" s="39" t="s">
        <v>8</v>
      </c>
      <c r="V111" s="34">
        <f>INDEX(AI:AI,W109+1)</f>
        <v>5</v>
      </c>
      <c r="W111" s="40"/>
      <c r="X111" s="34" t="str">
        <f>INDEX(AQ:AQ,W109+1)</f>
        <v>クリーチャー1体を対象とする。あなたのターン終了時まで、それは+2/0の修整を受けるとともに「このクリーチャーが死亡したとき、これを戦場に戻す。｣を得る。</v>
      </c>
      <c r="Y111" s="52"/>
      <c r="Z111" s="52"/>
      <c r="AA111" s="53"/>
      <c r="BF111" s="64" t="s">
        <v>0</v>
      </c>
      <c r="BG111">
        <v>110</v>
      </c>
      <c r="BH111" t="s">
        <v>462</v>
      </c>
      <c r="BI111" t="s">
        <v>40</v>
      </c>
      <c r="BJ111" t="s">
        <v>463</v>
      </c>
    </row>
    <row r="112" spans="1:62">
      <c r="A112" t="str">
        <f t="shared" si="15"/>
        <v>|色|黒|レアリティ|コモン|マナコスト|5|</v>
      </c>
      <c r="B112" t="s">
        <v>0</v>
      </c>
      <c r="C112" t="s">
        <v>81</v>
      </c>
      <c r="D112" s="27" t="s">
        <v>6</v>
      </c>
      <c r="E112" t="s">
        <v>81</v>
      </c>
      <c r="F112" t="str">
        <f>IF(R111=0,"",R111)</f>
        <v>黒</v>
      </c>
      <c r="G112" t="s">
        <v>81</v>
      </c>
      <c r="H112" s="27" t="s">
        <v>93</v>
      </c>
      <c r="I112" t="s">
        <v>81</v>
      </c>
      <c r="J112" t="str">
        <f>IF(T111=0,"",T111)</f>
        <v>コモン</v>
      </c>
      <c r="K112" t="s">
        <v>81</v>
      </c>
      <c r="L112" s="27" t="s">
        <v>94</v>
      </c>
      <c r="M112" t="s">
        <v>81</v>
      </c>
      <c r="N112">
        <f>IF(V111=0,"",V111)</f>
        <v>5</v>
      </c>
      <c r="O112" t="s">
        <v>81</v>
      </c>
      <c r="Q112" s="33" t="s">
        <v>11</v>
      </c>
      <c r="R112" s="34" t="str">
        <f>INDEX(AL:AL,W109+1)</f>
        <v>呪文</v>
      </c>
      <c r="S112" s="39" t="s">
        <v>95</v>
      </c>
      <c r="T112" s="34">
        <f>INDEX(AN:AN,W109+1)</f>
        <v>0</v>
      </c>
      <c r="U112" s="34">
        <f>INDEX(AO:AO,W109+1)</f>
        <v>0</v>
      </c>
      <c r="V112" s="34">
        <f>INDEX(AP:AP,W109+1)</f>
        <v>0</v>
      </c>
      <c r="W112" s="40"/>
      <c r="X112" s="34" t="str">
        <f>INDEX(AZ:AZ,W109+1)</f>
        <v>クリ</v>
      </c>
      <c r="Y112" s="34" t="str">
        <f>INDEX(BA:BA,W109+1)</f>
        <v/>
      </c>
      <c r="Z112" s="34" t="str">
        <f>INDEX(BB:BB,W109+1)</f>
        <v/>
      </c>
      <c r="AA112" s="34">
        <f>INDEX(BC:BC,W109+1)</f>
        <v>0</v>
      </c>
      <c r="BF112" s="64" t="s">
        <v>0</v>
      </c>
      <c r="BG112">
        <v>111</v>
      </c>
      <c r="BH112" t="s">
        <v>464</v>
      </c>
      <c r="BI112" t="s">
        <v>40</v>
      </c>
      <c r="BJ112" t="s">
        <v>465</v>
      </c>
    </row>
    <row r="113" spans="1:62">
      <c r="A113" t="str">
        <f t="shared" si="15"/>
        <v>|種別|呪文|サブタイプ||||</v>
      </c>
      <c r="B113" t="s">
        <v>0</v>
      </c>
      <c r="C113" t="s">
        <v>81</v>
      </c>
      <c r="D113" s="27" t="s">
        <v>11</v>
      </c>
      <c r="E113" t="s">
        <v>81</v>
      </c>
      <c r="F113" t="str">
        <f>IF(R112=0,"",R112)</f>
        <v>呪文</v>
      </c>
      <c r="G113" t="s">
        <v>81</v>
      </c>
      <c r="H113" s="27" t="s">
        <v>103</v>
      </c>
      <c r="I113" t="s">
        <v>81</v>
      </c>
      <c r="J113" t="str">
        <f>IF(T112=0,"",T112)</f>
        <v/>
      </c>
      <c r="K113" t="s">
        <v>81</v>
      </c>
      <c r="L113" t="str">
        <f>IF(U112=0,"",U112)</f>
        <v/>
      </c>
      <c r="M113" t="s">
        <v>81</v>
      </c>
      <c r="N113" t="str">
        <f>IF(V112=0,"",V112)</f>
        <v/>
      </c>
      <c r="O113" t="s">
        <v>81</v>
      </c>
      <c r="Q113" s="33" t="s">
        <v>104</v>
      </c>
      <c r="R113" s="34" t="str">
        <f>INDEX(BD:BD,W109+1)</f>
        <v>クリーチャー1体を対象とする。あなたのターン終了時まで、それは+2/0の修整を受けるとともに「このクリーチャーが死亡したとき、これを戦場に戻す。｣を得る。</v>
      </c>
      <c r="S113" s="35"/>
      <c r="T113" s="35"/>
      <c r="U113" s="35"/>
      <c r="V113" s="36"/>
      <c r="W113" s="40"/>
      <c r="X113" s="32"/>
      <c r="Y113" s="32"/>
      <c r="Z113" s="32"/>
      <c r="AA113" s="54"/>
      <c r="BF113" s="64" t="s">
        <v>0</v>
      </c>
      <c r="BG113">
        <v>112</v>
      </c>
      <c r="BH113" t="s">
        <v>256</v>
      </c>
      <c r="BI113" t="s">
        <v>40</v>
      </c>
      <c r="BJ113" t="s">
        <v>466</v>
      </c>
    </row>
    <row r="114" spans="1:62">
      <c r="A114" t="str">
        <f t="shared" si="15"/>
        <v>|テキスト|&gt;|&gt;|&gt;|&gt;|クリーチャー1体を対象とする。あなたのターン終了時まで、それは+2/0の修整を受けるとともに「このクリーチャーが死亡したとき、これを戦場に戻す。｣を得る。|</v>
      </c>
      <c r="B114" t="s">
        <v>0</v>
      </c>
      <c r="C114" t="s">
        <v>81</v>
      </c>
      <c r="D114" s="27" t="s">
        <v>104</v>
      </c>
      <c r="E114" t="s">
        <v>81</v>
      </c>
      <c r="F114" s="27" t="s">
        <v>113</v>
      </c>
      <c r="G114" t="s">
        <v>81</v>
      </c>
      <c r="H114" s="27" t="s">
        <v>113</v>
      </c>
      <c r="I114" t="s">
        <v>81</v>
      </c>
      <c r="J114" s="27" t="s">
        <v>113</v>
      </c>
      <c r="K114" t="s">
        <v>81</v>
      </c>
      <c r="L114" s="27" t="s">
        <v>113</v>
      </c>
      <c r="M114" t="s">
        <v>81</v>
      </c>
      <c r="N114" t="str">
        <f>IF(R113=0,"",R113)</f>
        <v>クリーチャー1体を対象とする。あなたのターン終了時まで、それは+2/0の修整を受けるとともに「このクリーチャーが死亡したとき、これを戦場に戻す。｣を得る。</v>
      </c>
      <c r="O114" t="s">
        <v>81</v>
      </c>
      <c r="Q114" s="38" t="s">
        <v>27</v>
      </c>
      <c r="R114" s="34" t="str">
        <f>INDEX(BE:BE,W109+1)</f>
        <v>Target creature gets +2/0 and &amp;#8216;When this creature dies, it is returned to the battlefield' until the end of your turn.</v>
      </c>
      <c r="S114" s="35" t="s">
        <v>400</v>
      </c>
      <c r="T114" s="34" t="str">
        <f>IF(X114="","",X114&amp;IF(Y114="",""," "&amp;Y114)&amp;IF(Z114="",""," "&amp;Z114)&amp;IF(AA114="",""," "&amp;AA114))</f>
        <v/>
      </c>
      <c r="U114" s="35"/>
      <c r="V114" s="36"/>
      <c r="W114" s="40" t="s">
        <v>114</v>
      </c>
      <c r="X114" s="33" t="str">
        <f t="shared" ref="X114:AA114" si="23">IF(ISERROR(IF(LEN(X113)&gt;1,X113,VLOOKUP(X112,$AC:$AD,2,FALSE))),"",IF(LEN(X113)&gt;1,X113,VLOOKUP(X112,$AC:$AD,2,FALSE)))</f>
        <v/>
      </c>
      <c r="Y114" s="33" t="str">
        <f t="shared" si="23"/>
        <v/>
      </c>
      <c r="Z114" s="33" t="str">
        <f t="shared" si="23"/>
        <v/>
      </c>
      <c r="AA114" s="33" t="str">
        <f t="shared" si="23"/>
        <v> </v>
      </c>
      <c r="BF114" s="64" t="s">
        <v>0</v>
      </c>
      <c r="BG114">
        <v>113</v>
      </c>
      <c r="BH114" t="s">
        <v>467</v>
      </c>
      <c r="BI114" t="s">
        <v>40</v>
      </c>
      <c r="BJ114" t="s">
        <v>468</v>
      </c>
    </row>
    <row r="115" spans="1:62">
      <c r="A115" t="str">
        <f t="shared" si="15"/>
        <v>|英テキスト|&gt;|&gt;|&gt;|&gt;|Target creature gets +2/0 and &amp;#8216;When this creature dies, it is returned to the battlefield' until the end of your turn.|</v>
      </c>
      <c r="B115" t="s">
        <v>0</v>
      </c>
      <c r="C115" t="s">
        <v>81</v>
      </c>
      <c r="D115" s="27" t="s">
        <v>125</v>
      </c>
      <c r="E115" t="s">
        <v>81</v>
      </c>
      <c r="F115" s="27" t="s">
        <v>113</v>
      </c>
      <c r="G115" t="s">
        <v>81</v>
      </c>
      <c r="H115" s="27" t="s">
        <v>113</v>
      </c>
      <c r="I115" t="s">
        <v>81</v>
      </c>
      <c r="J115" s="27" t="s">
        <v>113</v>
      </c>
      <c r="K115" t="s">
        <v>81</v>
      </c>
      <c r="L115" s="27" t="s">
        <v>113</v>
      </c>
      <c r="M115" t="s">
        <v>81</v>
      </c>
      <c r="N115" t="str">
        <f>IF(T114="","",T114&amp;"&amp;br;")&amp;IF(R114=0,"",R114)</f>
        <v>Target creature gets +2/0 and &amp;#8216;When this creature dies, it is returned to the battlefield' until the end of your turn.</v>
      </c>
      <c r="O115" t="s">
        <v>81</v>
      </c>
      <c r="Q115" s="33" t="s">
        <v>18</v>
      </c>
      <c r="R115" s="34">
        <f>IF(INDEX(AX:AX,W109+1)="",0,INDEX(AX:AX,W109+1)&amp;"/"&amp;INDEX(AY:AY,W109+1))</f>
        <v>0</v>
      </c>
      <c r="S115" s="35"/>
      <c r="T115" s="35"/>
      <c r="U115" s="35"/>
      <c r="V115" s="36"/>
      <c r="W115" s="40"/>
      <c r="X115" s="33"/>
      <c r="Y115" s="52"/>
      <c r="Z115" s="52"/>
      <c r="AA115" s="53"/>
      <c r="BF115" s="64" t="s">
        <v>0</v>
      </c>
      <c r="BG115">
        <v>114</v>
      </c>
      <c r="BH115" t="s">
        <v>469</v>
      </c>
      <c r="BI115" t="s">
        <v>40</v>
      </c>
      <c r="BJ115" t="s">
        <v>470</v>
      </c>
    </row>
    <row r="116" spans="1:62">
      <c r="A116" t="str">
        <f t="shared" si="15"/>
        <v>|PT|&gt;||シールド数|&gt;||</v>
      </c>
      <c r="B116" t="s">
        <v>0</v>
      </c>
      <c r="C116" t="s">
        <v>81</v>
      </c>
      <c r="D116" t="s">
        <v>18</v>
      </c>
      <c r="E116" t="s">
        <v>81</v>
      </c>
      <c r="F116" t="s">
        <v>113</v>
      </c>
      <c r="G116" t="s">
        <v>81</v>
      </c>
      <c r="H116" t="str">
        <f>IF(R115=0,"",R115)</f>
        <v/>
      </c>
      <c r="I116" t="s">
        <v>81</v>
      </c>
      <c r="J116" t="s">
        <v>136</v>
      </c>
      <c r="K116" t="s">
        <v>81</v>
      </c>
      <c r="L116" t="s">
        <v>113</v>
      </c>
      <c r="M116" t="s">
        <v>81</v>
      </c>
      <c r="N116" t="str">
        <f>IF(R116=0,"",R116)</f>
        <v/>
      </c>
      <c r="O116" t="s">
        <v>81</v>
      </c>
      <c r="Q116" s="41" t="s">
        <v>19</v>
      </c>
      <c r="R116" s="34">
        <f>INDEX(AW:AW,W109+1)</f>
        <v>0</v>
      </c>
      <c r="S116" s="42"/>
      <c r="T116" s="42"/>
      <c r="U116" s="42"/>
      <c r="V116" s="43"/>
      <c r="W116" s="44"/>
      <c r="X116" s="45"/>
      <c r="Y116" s="55"/>
      <c r="Z116" s="55"/>
      <c r="AA116" s="56"/>
      <c r="BF116" s="64" t="s">
        <v>0</v>
      </c>
      <c r="BG116">
        <v>115</v>
      </c>
      <c r="BH116" t="s">
        <v>471</v>
      </c>
      <c r="BI116" t="s">
        <v>40</v>
      </c>
      <c r="BJ116" t="s">
        <v>472</v>
      </c>
    </row>
    <row r="117" spans="1:62">
      <c r="A117" t="str">
        <f t="shared" si="15"/>
        <v>&amp;br;&amp;br;</v>
      </c>
      <c r="B117" t="s">
        <v>0</v>
      </c>
      <c r="C117" t="s">
        <v>145</v>
      </c>
      <c r="R117"/>
      <c r="S117"/>
      <c r="T117"/>
      <c r="U117"/>
      <c r="V117"/>
      <c r="BF117" s="64" t="s">
        <v>0</v>
      </c>
      <c r="BG117">
        <v>116</v>
      </c>
      <c r="BH117" t="s">
        <v>473</v>
      </c>
      <c r="BI117" t="s">
        <v>40</v>
      </c>
      <c r="BJ117" t="s">
        <v>474</v>
      </c>
    </row>
    <row r="118" spans="1:62">
      <c r="A118" t="str">
        <f t="shared" si="15"/>
        <v>#back(text=戻る,left)</v>
      </c>
      <c r="B118" t="s">
        <v>0</v>
      </c>
      <c r="C118" t="s">
        <v>153</v>
      </c>
      <c r="R118"/>
      <c r="S118"/>
      <c r="T118"/>
      <c r="U118"/>
      <c r="V118"/>
      <c r="BF118" s="64" t="s">
        <v>0</v>
      </c>
      <c r="BG118">
        <v>117</v>
      </c>
      <c r="BH118" t="s">
        <v>475</v>
      </c>
      <c r="BI118" t="s">
        <v>40</v>
      </c>
      <c r="BJ118" t="s">
        <v>476</v>
      </c>
    </row>
    <row r="119" spans="1:62">
      <c r="A119" t="str">
        <f t="shared" si="15"/>
        <v>&amp;br;</v>
      </c>
      <c r="B119" t="s">
        <v>0</v>
      </c>
      <c r="C119" t="s">
        <v>164</v>
      </c>
      <c r="R119"/>
      <c r="S119"/>
      <c r="T119"/>
      <c r="U119"/>
      <c r="V119"/>
      <c r="BF119" s="64" t="s">
        <v>0</v>
      </c>
      <c r="BG119">
        <v>118</v>
      </c>
      <c r="BH119" t="s">
        <v>262</v>
      </c>
      <c r="BI119" t="s">
        <v>40</v>
      </c>
      <c r="BJ119" t="s">
        <v>477</v>
      </c>
    </row>
    <row r="120" spans="1:62">
      <c r="A120" t="str">
        <f t="shared" si="15"/>
        <v>#comment(above,nsize=[15],size=[30],num=[10])</v>
      </c>
      <c r="B120" t="s">
        <v>0</v>
      </c>
      <c r="C120" t="s">
        <v>173</v>
      </c>
      <c r="R120"/>
      <c r="S120"/>
      <c r="T120"/>
      <c r="U120"/>
      <c r="V120"/>
      <c r="BF120" s="64" t="s">
        <v>0</v>
      </c>
      <c r="BG120">
        <v>119</v>
      </c>
      <c r="BH120" t="s">
        <v>478</v>
      </c>
      <c r="BI120" t="s">
        <v>40</v>
      </c>
      <c r="BJ120" t="s">
        <v>479</v>
      </c>
    </row>
    <row r="121" spans="1:62">
      <c r="A121" t="str">
        <f t="shared" si="15"/>
        <v>&amp;br;&amp;br;</v>
      </c>
      <c r="B121" t="s">
        <v>0</v>
      </c>
      <c r="C121" t="s">
        <v>145</v>
      </c>
      <c r="R121"/>
      <c r="S121"/>
      <c r="T121"/>
      <c r="U121"/>
      <c r="V121"/>
      <c r="BF121" s="64" t="s">
        <v>0</v>
      </c>
      <c r="BG121">
        <v>120</v>
      </c>
      <c r="BH121" t="s">
        <v>480</v>
      </c>
      <c r="BI121" t="s">
        <v>40</v>
      </c>
      <c r="BJ121" t="s">
        <v>481</v>
      </c>
    </row>
    <row r="122" spans="1:62">
      <c r="A122" t="str">
        <f t="shared" si="15"/>
        <v/>
      </c>
      <c r="B122" t="s">
        <v>0</v>
      </c>
      <c r="Q122" s="29"/>
      <c r="R122" s="30"/>
      <c r="S122" s="30"/>
      <c r="T122" s="30"/>
      <c r="U122" s="30"/>
      <c r="V122" s="31"/>
      <c r="W122" s="32">
        <v>10</v>
      </c>
      <c r="X122" s="29"/>
      <c r="Y122" s="50"/>
      <c r="Z122" s="50"/>
      <c r="AA122" s="51"/>
      <c r="BF122" s="64" t="s">
        <v>0</v>
      </c>
      <c r="BG122">
        <v>121</v>
      </c>
      <c r="BH122" t="s">
        <v>482</v>
      </c>
      <c r="BI122" t="s">
        <v>40</v>
      </c>
      <c r="BJ122" t="s">
        <v>483</v>
      </c>
    </row>
    <row r="123" spans="1:62">
      <c r="A123" t="str">
        <f t="shared" si="15"/>
        <v>*荷降ろし/Unburden</v>
      </c>
      <c r="B123" t="s">
        <v>0</v>
      </c>
      <c r="C123" t="str">
        <f>"*"&amp;R123&amp;"/"&amp;T123</f>
        <v>*荷降ろし/Unburden</v>
      </c>
      <c r="Q123" s="33" t="s">
        <v>9</v>
      </c>
      <c r="R123" s="34" t="str">
        <f>INDEX(AJ:AJ,W122+1)</f>
        <v>荷降ろし</v>
      </c>
      <c r="S123" s="35" t="s">
        <v>10</v>
      </c>
      <c r="T123" s="34" t="str">
        <f>INDEX(AK:AK,W122+1)</f>
        <v>Unburden</v>
      </c>
      <c r="U123" s="35"/>
      <c r="V123" s="36"/>
      <c r="W123" s="37"/>
      <c r="X123" s="33"/>
      <c r="Y123" s="52"/>
      <c r="Z123" s="52"/>
      <c r="AA123" s="53"/>
      <c r="BF123" s="64" t="s">
        <v>0</v>
      </c>
      <c r="BG123">
        <v>122</v>
      </c>
      <c r="BH123" t="s">
        <v>484</v>
      </c>
      <c r="BI123" t="s">
        <v>40</v>
      </c>
      <c r="BJ123" t="s">
        <v>485</v>
      </c>
    </row>
    <row r="124" spans="1:62">
      <c r="A124" t="str">
        <f t="shared" si="15"/>
        <v>|LEFT:80|LEFT:100|LEFT:100|LEFT:100|LEFT:100|LEFT:100|c</v>
      </c>
      <c r="B124" t="s">
        <v>0</v>
      </c>
      <c r="C124" t="s">
        <v>81</v>
      </c>
      <c r="D124" s="26" t="str">
        <f>$Q$1</f>
        <v>LEFT:80</v>
      </c>
      <c r="E124" s="26" t="s">
        <v>81</v>
      </c>
      <c r="F124" s="26" t="str">
        <f t="shared" ref="F124:J124" si="24">$R$1</f>
        <v>LEFT:100</v>
      </c>
      <c r="G124" s="26" t="s">
        <v>81</v>
      </c>
      <c r="H124" s="26" t="str">
        <f t="shared" si="24"/>
        <v>LEFT:100</v>
      </c>
      <c r="I124" s="26" t="s">
        <v>81</v>
      </c>
      <c r="J124" s="26" t="str">
        <f t="shared" si="24"/>
        <v>LEFT:100</v>
      </c>
      <c r="K124" s="26" t="s">
        <v>81</v>
      </c>
      <c r="L124" s="26" t="str">
        <f>$R$1</f>
        <v>LEFT:100</v>
      </c>
      <c r="M124" s="26" t="s">
        <v>81</v>
      </c>
      <c r="N124" s="26" t="str">
        <f>$R$1</f>
        <v>LEFT:100</v>
      </c>
      <c r="O124" t="s">
        <v>81</v>
      </c>
      <c r="P124" t="s">
        <v>82</v>
      </c>
      <c r="Q124" s="38" t="s">
        <v>6</v>
      </c>
      <c r="R124" s="34" t="str">
        <f>INDEX(AF:AF,W122+1)</f>
        <v>黒</v>
      </c>
      <c r="S124" s="39" t="s">
        <v>7</v>
      </c>
      <c r="T124" s="34" t="str">
        <f>INDEX(AG:AG,W122+1)</f>
        <v>コモン</v>
      </c>
      <c r="U124" s="39" t="s">
        <v>8</v>
      </c>
      <c r="V124" s="34">
        <f>INDEX(AI:AI,W122+1)</f>
        <v>7</v>
      </c>
      <c r="W124" s="40"/>
      <c r="X124" s="34" t="str">
        <f>INDEX(AQ:AQ,W122+1)</f>
        <v>プレイヤー1人を対象とする。そのプレイヤーはカードを2枚捨てる。</v>
      </c>
      <c r="Y124" s="52"/>
      <c r="Z124" s="52"/>
      <c r="AA124" s="53"/>
      <c r="BF124" s="64" t="s">
        <v>0</v>
      </c>
      <c r="BG124">
        <v>123</v>
      </c>
      <c r="BH124" t="s">
        <v>486</v>
      </c>
      <c r="BI124" t="s">
        <v>40</v>
      </c>
      <c r="BJ124" t="s">
        <v>487</v>
      </c>
    </row>
    <row r="125" spans="1:62">
      <c r="A125" t="str">
        <f t="shared" si="15"/>
        <v>|色|黒|レアリティ|コモン|マナコスト|7|</v>
      </c>
      <c r="B125" t="s">
        <v>0</v>
      </c>
      <c r="C125" t="s">
        <v>81</v>
      </c>
      <c r="D125" s="27" t="s">
        <v>6</v>
      </c>
      <c r="E125" t="s">
        <v>81</v>
      </c>
      <c r="F125" t="str">
        <f>IF(R124=0,"",R124)</f>
        <v>黒</v>
      </c>
      <c r="G125" t="s">
        <v>81</v>
      </c>
      <c r="H125" s="27" t="s">
        <v>93</v>
      </c>
      <c r="I125" t="s">
        <v>81</v>
      </c>
      <c r="J125" t="str">
        <f>IF(T124=0,"",T124)</f>
        <v>コモン</v>
      </c>
      <c r="K125" t="s">
        <v>81</v>
      </c>
      <c r="L125" s="27" t="s">
        <v>94</v>
      </c>
      <c r="M125" t="s">
        <v>81</v>
      </c>
      <c r="N125">
        <f>IF(V124=0,"",V124)</f>
        <v>7</v>
      </c>
      <c r="O125" t="s">
        <v>81</v>
      </c>
      <c r="Q125" s="33" t="s">
        <v>11</v>
      </c>
      <c r="R125" s="34" t="str">
        <f>INDEX(AL:AL,W122+1)</f>
        <v>呪文</v>
      </c>
      <c r="S125" s="39" t="s">
        <v>95</v>
      </c>
      <c r="T125" s="34">
        <f>INDEX(AN:AN,W122+1)</f>
        <v>0</v>
      </c>
      <c r="U125" s="34">
        <f>INDEX(AO:AO,W122+1)</f>
        <v>0</v>
      </c>
      <c r="V125" s="34">
        <f>INDEX(AP:AP,W122+1)</f>
        <v>0</v>
      </c>
      <c r="W125" s="40"/>
      <c r="X125" s="34" t="str">
        <f>INDEX(AZ:AZ,W122+1)</f>
        <v>プレ</v>
      </c>
      <c r="Y125" s="34" t="str">
        <f>INDEX(BA:BA,W122+1)</f>
        <v/>
      </c>
      <c r="Z125" s="34" t="str">
        <f>INDEX(BB:BB,W122+1)</f>
        <v/>
      </c>
      <c r="AA125" s="34">
        <f>INDEX(BC:BC,W122+1)</f>
        <v>0</v>
      </c>
      <c r="BF125" s="64" t="s">
        <v>0</v>
      </c>
      <c r="BG125">
        <v>124</v>
      </c>
      <c r="BH125" t="s">
        <v>488</v>
      </c>
      <c r="BI125" t="s">
        <v>40</v>
      </c>
      <c r="BJ125" t="s">
        <v>489</v>
      </c>
    </row>
    <row r="126" spans="1:62">
      <c r="A126" t="str">
        <f t="shared" si="15"/>
        <v>|種別|呪文|サブタイプ||||</v>
      </c>
      <c r="B126" t="s">
        <v>0</v>
      </c>
      <c r="C126" t="s">
        <v>81</v>
      </c>
      <c r="D126" s="27" t="s">
        <v>11</v>
      </c>
      <c r="E126" t="s">
        <v>81</v>
      </c>
      <c r="F126" t="str">
        <f>IF(R125=0,"",R125)</f>
        <v>呪文</v>
      </c>
      <c r="G126" t="s">
        <v>81</v>
      </c>
      <c r="H126" s="27" t="s">
        <v>103</v>
      </c>
      <c r="I126" t="s">
        <v>81</v>
      </c>
      <c r="J126" t="str">
        <f>IF(T125=0,"",T125)</f>
        <v/>
      </c>
      <c r="K126" t="s">
        <v>81</v>
      </c>
      <c r="L126" t="str">
        <f>IF(U125=0,"",U125)</f>
        <v/>
      </c>
      <c r="M126" t="s">
        <v>81</v>
      </c>
      <c r="N126" t="str">
        <f>IF(V125=0,"",V125)</f>
        <v/>
      </c>
      <c r="O126" t="s">
        <v>81</v>
      </c>
      <c r="Q126" s="33" t="s">
        <v>104</v>
      </c>
      <c r="R126" s="34" t="str">
        <f>INDEX(BD:BD,W122+1)</f>
        <v>プレイヤー1人を対象とする。そのプレイヤーはカードを2枚捨てる。&amp;br;サイクリング2</v>
      </c>
      <c r="S126" s="35"/>
      <c r="T126" s="35"/>
      <c r="U126" s="35"/>
      <c r="V126" s="36"/>
      <c r="W126" s="40"/>
      <c r="X126" s="32"/>
      <c r="Y126" s="32"/>
      <c r="Z126" s="32"/>
      <c r="AA126" s="54"/>
      <c r="BF126" s="64" t="s">
        <v>0</v>
      </c>
      <c r="BG126">
        <v>125</v>
      </c>
      <c r="BH126" t="s">
        <v>490</v>
      </c>
      <c r="BI126" t="s">
        <v>40</v>
      </c>
      <c r="BJ126" t="s">
        <v>491</v>
      </c>
    </row>
    <row r="127" spans="1:62">
      <c r="A127" t="str">
        <f t="shared" si="15"/>
        <v>|テキスト|&gt;|&gt;|&gt;|&gt;|プレイヤー1人を対象とする。そのプレイヤーはカードを2枚捨てる。&amp;br;サイクリング2|</v>
      </c>
      <c r="B127" t="s">
        <v>0</v>
      </c>
      <c r="C127" t="s">
        <v>81</v>
      </c>
      <c r="D127" s="27" t="s">
        <v>104</v>
      </c>
      <c r="E127" t="s">
        <v>81</v>
      </c>
      <c r="F127" s="27" t="s">
        <v>113</v>
      </c>
      <c r="G127" t="s">
        <v>81</v>
      </c>
      <c r="H127" s="27" t="s">
        <v>113</v>
      </c>
      <c r="I127" t="s">
        <v>81</v>
      </c>
      <c r="J127" s="27" t="s">
        <v>113</v>
      </c>
      <c r="K127" t="s">
        <v>81</v>
      </c>
      <c r="L127" s="27" t="s">
        <v>113</v>
      </c>
      <c r="M127" t="s">
        <v>81</v>
      </c>
      <c r="N127" t="str">
        <f>IF(R126=0,"",R126)</f>
        <v>プレイヤー1人を対象とする。そのプレイヤーはカードを2枚捨てる。&amp;br;サイクリング2</v>
      </c>
      <c r="O127" t="s">
        <v>81</v>
      </c>
      <c r="Q127" s="38" t="s">
        <v>27</v>
      </c>
      <c r="R127" s="34" t="str">
        <f>INDEX(BE:BE,W122+1)</f>
        <v>Target Planeswalker discards 2 cards.&amp;br;Cycling 2.</v>
      </c>
      <c r="S127" s="35" t="s">
        <v>400</v>
      </c>
      <c r="T127" s="34" t="str">
        <f>IF(X127="","",X127&amp;IF(Y127="",""," "&amp;Y127)&amp;IF(Z127="",""," "&amp;Z127)&amp;IF(AA127="",""," "&amp;AA127))</f>
        <v/>
      </c>
      <c r="U127" s="35"/>
      <c r="V127" s="36"/>
      <c r="W127" s="40" t="s">
        <v>114</v>
      </c>
      <c r="X127" s="33" t="str">
        <f t="shared" ref="X127:AA127" si="25">IF(ISERROR(IF(LEN(X126)&gt;1,X126,VLOOKUP(X125,$AC:$AD,2,FALSE))),"",IF(LEN(X126)&gt;1,X126,VLOOKUP(X125,$AC:$AD,2,FALSE)))</f>
        <v/>
      </c>
      <c r="Y127" s="33" t="str">
        <f t="shared" si="25"/>
        <v/>
      </c>
      <c r="Z127" s="33" t="str">
        <f t="shared" si="25"/>
        <v/>
      </c>
      <c r="AA127" s="33" t="str">
        <f t="shared" si="25"/>
        <v> </v>
      </c>
      <c r="BF127" s="64" t="s">
        <v>0</v>
      </c>
      <c r="BG127">
        <v>126</v>
      </c>
      <c r="BH127" t="s">
        <v>87</v>
      </c>
      <c r="BI127" t="s">
        <v>40</v>
      </c>
      <c r="BJ127" t="s">
        <v>492</v>
      </c>
    </row>
    <row r="128" spans="1:62">
      <c r="A128" t="str">
        <f t="shared" si="15"/>
        <v>|英テキスト|&gt;|&gt;|&gt;|&gt;|Target Planeswalker discards 2 cards.&amp;br;Cycling 2.|</v>
      </c>
      <c r="B128" t="s">
        <v>0</v>
      </c>
      <c r="C128" t="s">
        <v>81</v>
      </c>
      <c r="D128" s="27" t="s">
        <v>125</v>
      </c>
      <c r="E128" t="s">
        <v>81</v>
      </c>
      <c r="F128" s="27" t="s">
        <v>113</v>
      </c>
      <c r="G128" t="s">
        <v>81</v>
      </c>
      <c r="H128" s="27" t="s">
        <v>113</v>
      </c>
      <c r="I128" t="s">
        <v>81</v>
      </c>
      <c r="J128" s="27" t="s">
        <v>113</v>
      </c>
      <c r="K128" t="s">
        <v>81</v>
      </c>
      <c r="L128" s="27" t="s">
        <v>113</v>
      </c>
      <c r="M128" t="s">
        <v>81</v>
      </c>
      <c r="N128" t="str">
        <f>IF(T127="","",T127&amp;"&amp;br;")&amp;IF(R127=0,"",R127)</f>
        <v>Target Planeswalker discards 2 cards.&amp;br;Cycling 2.</v>
      </c>
      <c r="O128" t="s">
        <v>81</v>
      </c>
      <c r="Q128" s="33" t="s">
        <v>18</v>
      </c>
      <c r="R128" s="34">
        <f>IF(INDEX(AX:AX,W122+1)="",0,INDEX(AX:AX,W122+1)&amp;"/"&amp;INDEX(AY:AY,W122+1))</f>
        <v>0</v>
      </c>
      <c r="S128" s="35"/>
      <c r="T128" s="35"/>
      <c r="U128" s="35"/>
      <c r="V128" s="36"/>
      <c r="W128" s="40"/>
      <c r="X128" s="33"/>
      <c r="Y128" s="52"/>
      <c r="Z128" s="52"/>
      <c r="AA128" s="53"/>
      <c r="BF128" s="64" t="s">
        <v>0</v>
      </c>
      <c r="BG128">
        <v>127</v>
      </c>
      <c r="BH128" t="s">
        <v>267</v>
      </c>
      <c r="BI128" t="s">
        <v>40</v>
      </c>
      <c r="BJ128" t="s">
        <v>112</v>
      </c>
    </row>
    <row r="129" spans="1:62">
      <c r="A129" t="str">
        <f t="shared" si="15"/>
        <v>|PT|&gt;||シールド数|&gt;||</v>
      </c>
      <c r="B129" t="s">
        <v>0</v>
      </c>
      <c r="C129" t="s">
        <v>81</v>
      </c>
      <c r="D129" t="s">
        <v>18</v>
      </c>
      <c r="E129" t="s">
        <v>81</v>
      </c>
      <c r="F129" t="s">
        <v>113</v>
      </c>
      <c r="G129" t="s">
        <v>81</v>
      </c>
      <c r="H129" t="str">
        <f>IF(R128=0,"",R128)</f>
        <v/>
      </c>
      <c r="I129" t="s">
        <v>81</v>
      </c>
      <c r="J129" t="s">
        <v>136</v>
      </c>
      <c r="K129" t="s">
        <v>81</v>
      </c>
      <c r="L129" t="s">
        <v>113</v>
      </c>
      <c r="M129" t="s">
        <v>81</v>
      </c>
      <c r="N129" t="str">
        <f>IF(R129=0,"",R129)</f>
        <v/>
      </c>
      <c r="O129" t="s">
        <v>81</v>
      </c>
      <c r="Q129" s="41" t="s">
        <v>19</v>
      </c>
      <c r="R129" s="34">
        <f>INDEX(AW:AW,W122+1)</f>
        <v>0</v>
      </c>
      <c r="S129" s="42"/>
      <c r="T129" s="42"/>
      <c r="U129" s="42"/>
      <c r="V129" s="43"/>
      <c r="W129" s="44"/>
      <c r="X129" s="45"/>
      <c r="Y129" s="55"/>
      <c r="Z129" s="55"/>
      <c r="AA129" s="56"/>
      <c r="BF129" s="64" t="s">
        <v>0</v>
      </c>
      <c r="BG129">
        <v>128</v>
      </c>
      <c r="BH129" t="s">
        <v>493</v>
      </c>
      <c r="BI129" t="s">
        <v>40</v>
      </c>
      <c r="BJ129" t="s">
        <v>494</v>
      </c>
    </row>
    <row r="130" spans="1:62">
      <c r="A130" t="str">
        <f t="shared" si="15"/>
        <v>&amp;br;&amp;br;</v>
      </c>
      <c r="B130" t="s">
        <v>0</v>
      </c>
      <c r="C130" t="s">
        <v>145</v>
      </c>
      <c r="R130"/>
      <c r="S130"/>
      <c r="T130"/>
      <c r="U130"/>
      <c r="V130"/>
      <c r="BF130" s="64" t="s">
        <v>0</v>
      </c>
      <c r="BG130">
        <v>129</v>
      </c>
      <c r="BH130" t="s">
        <v>100</v>
      </c>
      <c r="BI130" t="s">
        <v>40</v>
      </c>
      <c r="BJ130" t="s">
        <v>133</v>
      </c>
    </row>
    <row r="131" spans="1:62">
      <c r="A131" t="str">
        <f t="shared" si="15"/>
        <v>#back(text=戻る,left)</v>
      </c>
      <c r="B131" t="s">
        <v>0</v>
      </c>
      <c r="C131" t="s">
        <v>153</v>
      </c>
      <c r="R131"/>
      <c r="S131"/>
      <c r="T131"/>
      <c r="U131"/>
      <c r="V131"/>
      <c r="BF131" s="64" t="s">
        <v>0</v>
      </c>
      <c r="BG131">
        <v>130</v>
      </c>
      <c r="BH131" t="s">
        <v>495</v>
      </c>
      <c r="BI131" t="s">
        <v>40</v>
      </c>
      <c r="BJ131" t="s">
        <v>496</v>
      </c>
    </row>
    <row r="132" spans="1:62">
      <c r="A132" t="str">
        <f t="shared" si="15"/>
        <v>&amp;br;</v>
      </c>
      <c r="B132" t="s">
        <v>0</v>
      </c>
      <c r="C132" t="s">
        <v>164</v>
      </c>
      <c r="R132"/>
      <c r="S132"/>
      <c r="T132"/>
      <c r="U132"/>
      <c r="V132"/>
      <c r="BF132" s="64" t="s">
        <v>0</v>
      </c>
      <c r="BG132">
        <v>131</v>
      </c>
      <c r="BH132" t="s">
        <v>497</v>
      </c>
      <c r="BI132" t="s">
        <v>40</v>
      </c>
      <c r="BJ132" t="s">
        <v>498</v>
      </c>
    </row>
    <row r="133" spans="1:62">
      <c r="A133" t="str">
        <f t="shared" si="15"/>
        <v>#comment(above,nsize=[15],size=[30],num=[10])</v>
      </c>
      <c r="B133" t="s">
        <v>0</v>
      </c>
      <c r="C133" t="s">
        <v>173</v>
      </c>
      <c r="R133"/>
      <c r="S133"/>
      <c r="T133"/>
      <c r="U133"/>
      <c r="V133"/>
      <c r="BF133" s="64" t="s">
        <v>0</v>
      </c>
      <c r="BG133">
        <v>132</v>
      </c>
      <c r="BH133" t="s">
        <v>341</v>
      </c>
      <c r="BI133" t="s">
        <v>40</v>
      </c>
      <c r="BJ133" t="s">
        <v>499</v>
      </c>
    </row>
    <row r="134" spans="1:62">
      <c r="A134" t="str">
        <f t="shared" ref="A134:A197" si="26">CONCATENATE(C134,D134,E134,F134,G134,H134,I134,J134,K134,L134,M134,N134,O134,P134)</f>
        <v>&amp;br;&amp;br;</v>
      </c>
      <c r="B134" t="s">
        <v>0</v>
      </c>
      <c r="C134" t="s">
        <v>145</v>
      </c>
      <c r="R134"/>
      <c r="S134"/>
      <c r="T134"/>
      <c r="U134"/>
      <c r="V134"/>
      <c r="BF134" s="64" t="s">
        <v>0</v>
      </c>
      <c r="BG134">
        <v>133</v>
      </c>
      <c r="BH134" t="s">
        <v>226</v>
      </c>
      <c r="BI134" t="s">
        <v>40</v>
      </c>
      <c r="BJ134" t="s">
        <v>500</v>
      </c>
    </row>
    <row r="135" spans="1:62">
      <c r="A135" t="str">
        <f t="shared" si="26"/>
        <v/>
      </c>
      <c r="B135" t="s">
        <v>0</v>
      </c>
      <c r="Q135" s="29"/>
      <c r="R135" s="30"/>
      <c r="S135" s="30"/>
      <c r="T135" s="30"/>
      <c r="U135" s="30"/>
      <c r="V135" s="31"/>
      <c r="W135" s="32">
        <v>11</v>
      </c>
      <c r="X135" s="29"/>
      <c r="Y135" s="50"/>
      <c r="Z135" s="50"/>
      <c r="AA135" s="51"/>
      <c r="BF135" s="64" t="s">
        <v>0</v>
      </c>
      <c r="BG135">
        <v>134</v>
      </c>
      <c r="BH135" t="s">
        <v>501</v>
      </c>
      <c r="BI135" t="s">
        <v>40</v>
      </c>
      <c r="BJ135" t="s">
        <v>502</v>
      </c>
    </row>
    <row r="136" spans="1:62">
      <c r="A136" t="str">
        <f t="shared" si="26"/>
        <v>*死後の放浪/Wander in Death</v>
      </c>
      <c r="B136" t="s">
        <v>0</v>
      </c>
      <c r="C136" t="str">
        <f>"*"&amp;R136&amp;"/"&amp;T136</f>
        <v>*死後の放浪/Wander in Death</v>
      </c>
      <c r="Q136" s="33" t="s">
        <v>9</v>
      </c>
      <c r="R136" s="34" t="str">
        <f>INDEX(AJ:AJ,W135+1)</f>
        <v>死後の放浪</v>
      </c>
      <c r="S136" s="35" t="s">
        <v>10</v>
      </c>
      <c r="T136" s="34" t="str">
        <f>INDEX(AK:AK,W135+1)</f>
        <v>Wander in Death</v>
      </c>
      <c r="U136" s="35"/>
      <c r="V136" s="36"/>
      <c r="W136" s="37"/>
      <c r="X136" s="33"/>
      <c r="Y136" s="52"/>
      <c r="Z136" s="52"/>
      <c r="AA136" s="53"/>
      <c r="BF136" s="64" t="s">
        <v>0</v>
      </c>
      <c r="BG136">
        <v>135</v>
      </c>
      <c r="BH136" t="s">
        <v>503</v>
      </c>
      <c r="BI136" t="s">
        <v>40</v>
      </c>
      <c r="BJ136" t="s">
        <v>504</v>
      </c>
    </row>
    <row r="137" spans="1:62">
      <c r="A137" t="str">
        <f t="shared" si="26"/>
        <v>|LEFT:80|LEFT:100|LEFT:100|LEFT:100|LEFT:100|LEFT:100|c</v>
      </c>
      <c r="B137" t="s">
        <v>0</v>
      </c>
      <c r="C137" t="s">
        <v>81</v>
      </c>
      <c r="D137" s="26" t="str">
        <f>$Q$1</f>
        <v>LEFT:80</v>
      </c>
      <c r="E137" s="26" t="s">
        <v>81</v>
      </c>
      <c r="F137" s="26" t="str">
        <f t="shared" ref="F137:J137" si="27">$R$1</f>
        <v>LEFT:100</v>
      </c>
      <c r="G137" s="26" t="s">
        <v>81</v>
      </c>
      <c r="H137" s="26" t="str">
        <f t="shared" si="27"/>
        <v>LEFT:100</v>
      </c>
      <c r="I137" s="26" t="s">
        <v>81</v>
      </c>
      <c r="J137" s="26" t="str">
        <f t="shared" si="27"/>
        <v>LEFT:100</v>
      </c>
      <c r="K137" s="26" t="s">
        <v>81</v>
      </c>
      <c r="L137" s="26" t="str">
        <f>$R$1</f>
        <v>LEFT:100</v>
      </c>
      <c r="M137" s="26" t="s">
        <v>81</v>
      </c>
      <c r="N137" s="26" t="str">
        <f>$R$1</f>
        <v>LEFT:100</v>
      </c>
      <c r="O137" t="s">
        <v>81</v>
      </c>
      <c r="P137" t="s">
        <v>82</v>
      </c>
      <c r="Q137" s="38" t="s">
        <v>6</v>
      </c>
      <c r="R137" s="34" t="str">
        <f>INDEX(AF:AF,W135+1)</f>
        <v>黒</v>
      </c>
      <c r="S137" s="39" t="s">
        <v>7</v>
      </c>
      <c r="T137" s="34" t="str">
        <f>INDEX(AG:AG,W135+1)</f>
        <v>コモン</v>
      </c>
      <c r="U137" s="39" t="s">
        <v>8</v>
      </c>
      <c r="V137" s="34">
        <f>INDEX(AI:AI,W135+1)</f>
        <v>9</v>
      </c>
      <c r="W137" s="40"/>
      <c r="X137" s="34" t="str">
        <f>INDEX(AQ:AQ,W135+1)</f>
        <v>あなたがコントロールしていて破壊されたクリーチャー2体をあなたの手札に戻す。</v>
      </c>
      <c r="Y137" s="52"/>
      <c r="Z137" s="52"/>
      <c r="AA137" s="53"/>
      <c r="BF137" s="64" t="s">
        <v>0</v>
      </c>
      <c r="BG137">
        <v>136</v>
      </c>
      <c r="BH137" t="s">
        <v>505</v>
      </c>
      <c r="BI137" t="s">
        <v>40</v>
      </c>
      <c r="BJ137" t="s">
        <v>506</v>
      </c>
    </row>
    <row r="138" spans="1:62">
      <c r="A138" t="str">
        <f t="shared" si="26"/>
        <v>|色|黒|レアリティ|コモン|マナコスト|9|</v>
      </c>
      <c r="B138" t="s">
        <v>0</v>
      </c>
      <c r="C138" t="s">
        <v>81</v>
      </c>
      <c r="D138" s="27" t="s">
        <v>6</v>
      </c>
      <c r="E138" t="s">
        <v>81</v>
      </c>
      <c r="F138" t="str">
        <f>IF(R137=0,"",R137)</f>
        <v>黒</v>
      </c>
      <c r="G138" t="s">
        <v>81</v>
      </c>
      <c r="H138" s="27" t="s">
        <v>93</v>
      </c>
      <c r="I138" t="s">
        <v>81</v>
      </c>
      <c r="J138" t="str">
        <f>IF(T137=0,"",T137)</f>
        <v>コモン</v>
      </c>
      <c r="K138" t="s">
        <v>81</v>
      </c>
      <c r="L138" s="27" t="s">
        <v>94</v>
      </c>
      <c r="M138" t="s">
        <v>81</v>
      </c>
      <c r="N138">
        <f>IF(V137=0,"",V137)</f>
        <v>9</v>
      </c>
      <c r="O138" t="s">
        <v>81</v>
      </c>
      <c r="Q138" s="33" t="s">
        <v>11</v>
      </c>
      <c r="R138" s="34" t="str">
        <f>INDEX(AL:AL,W135+1)</f>
        <v>呪文</v>
      </c>
      <c r="S138" s="39" t="s">
        <v>95</v>
      </c>
      <c r="T138" s="34">
        <f>INDEX(AN:AN,W135+1)</f>
        <v>0</v>
      </c>
      <c r="U138" s="34">
        <f>INDEX(AO:AO,W135+1)</f>
        <v>0</v>
      </c>
      <c r="V138" s="34">
        <f>INDEX(AP:AP,W135+1)</f>
        <v>0</v>
      </c>
      <c r="W138" s="40"/>
      <c r="X138" s="34" t="str">
        <f>INDEX(AZ:AZ,W135+1)</f>
        <v>あな</v>
      </c>
      <c r="Y138" s="34" t="str">
        <f>INDEX(BA:BA,W135+1)</f>
        <v/>
      </c>
      <c r="Z138" s="34" t="str">
        <f>INDEX(BB:BB,W135+1)</f>
        <v/>
      </c>
      <c r="AA138" s="34">
        <f>INDEX(BC:BC,W135+1)</f>
        <v>0</v>
      </c>
      <c r="BF138" s="64" t="s">
        <v>0</v>
      </c>
      <c r="BG138">
        <v>137</v>
      </c>
      <c r="BH138" t="s">
        <v>109</v>
      </c>
      <c r="BI138" t="s">
        <v>40</v>
      </c>
      <c r="BJ138" t="s">
        <v>402</v>
      </c>
    </row>
    <row r="139" spans="1:62">
      <c r="A139" t="str">
        <f t="shared" si="26"/>
        <v>|種別|呪文|サブタイプ||||</v>
      </c>
      <c r="B139" t="s">
        <v>0</v>
      </c>
      <c r="C139" t="s">
        <v>81</v>
      </c>
      <c r="D139" s="27" t="s">
        <v>11</v>
      </c>
      <c r="E139" t="s">
        <v>81</v>
      </c>
      <c r="F139" t="str">
        <f>IF(R138=0,"",R138)</f>
        <v>呪文</v>
      </c>
      <c r="G139" t="s">
        <v>81</v>
      </c>
      <c r="H139" s="27" t="s">
        <v>103</v>
      </c>
      <c r="I139" t="s">
        <v>81</v>
      </c>
      <c r="J139" t="str">
        <f>IF(T138=0,"",T138)</f>
        <v/>
      </c>
      <c r="K139" t="s">
        <v>81</v>
      </c>
      <c r="L139" t="str">
        <f>IF(U138=0,"",U138)</f>
        <v/>
      </c>
      <c r="M139" t="s">
        <v>81</v>
      </c>
      <c r="N139" t="str">
        <f>IF(V138=0,"",V138)</f>
        <v/>
      </c>
      <c r="O139" t="s">
        <v>81</v>
      </c>
      <c r="Q139" s="33" t="s">
        <v>104</v>
      </c>
      <c r="R139" s="34" t="str">
        <f>INDEX(BD:BD,W135+1)</f>
        <v>あなたがコントロールしていて破壊されたクリーチャー2体をあなたの手札に戻す。&amp;br;サイクリング2</v>
      </c>
      <c r="S139" s="35"/>
      <c r="T139" s="35"/>
      <c r="U139" s="35"/>
      <c r="V139" s="36"/>
      <c r="W139" s="40"/>
      <c r="X139" s="32"/>
      <c r="Y139" s="32"/>
      <c r="Z139" s="32"/>
      <c r="AA139" s="54"/>
      <c r="BF139" s="64" t="s">
        <v>0</v>
      </c>
      <c r="BG139">
        <v>138</v>
      </c>
      <c r="BH139" t="s">
        <v>507</v>
      </c>
      <c r="BI139" t="s">
        <v>40</v>
      </c>
      <c r="BJ139" t="s">
        <v>508</v>
      </c>
    </row>
    <row r="140" spans="1:62">
      <c r="A140" t="str">
        <f t="shared" si="26"/>
        <v>|テキスト|&gt;|&gt;|&gt;|&gt;|あなたがコントロールしていて破壊されたクリーチャー2体をあなたの手札に戻す。&amp;br;サイクリング2|</v>
      </c>
      <c r="B140" t="s">
        <v>0</v>
      </c>
      <c r="C140" t="s">
        <v>81</v>
      </c>
      <c r="D140" s="27" t="s">
        <v>104</v>
      </c>
      <c r="E140" t="s">
        <v>81</v>
      </c>
      <c r="F140" s="27" t="s">
        <v>113</v>
      </c>
      <c r="G140" t="s">
        <v>81</v>
      </c>
      <c r="H140" s="27" t="s">
        <v>113</v>
      </c>
      <c r="I140" t="s">
        <v>81</v>
      </c>
      <c r="J140" s="27" t="s">
        <v>113</v>
      </c>
      <c r="K140" t="s">
        <v>81</v>
      </c>
      <c r="L140" s="27" t="s">
        <v>113</v>
      </c>
      <c r="M140" t="s">
        <v>81</v>
      </c>
      <c r="N140" t="str">
        <f>IF(R139=0,"",R139)</f>
        <v>あなたがコントロールしていて破壊されたクリーチャー2体をあなたの手札に戻す。&amp;br;サイクリング2</v>
      </c>
      <c r="O140" t="s">
        <v>81</v>
      </c>
      <c r="Q140" s="38" t="s">
        <v>27</v>
      </c>
      <c r="R140" s="34" t="str">
        <f>INDEX(BE:BE,W135+1)</f>
        <v>The last 2 creatures you controlled that were Destroyed are Returned to your hand.&amp;br;Cycling 2.</v>
      </c>
      <c r="S140" s="35" t="s">
        <v>400</v>
      </c>
      <c r="T140" s="34" t="str">
        <f>IF(X140="","",X140&amp;IF(Y140="",""," "&amp;Y140)&amp;IF(Z140="",""," "&amp;Z140)&amp;IF(AA140="",""," "&amp;AA140))</f>
        <v/>
      </c>
      <c r="U140" s="35"/>
      <c r="V140" s="36"/>
      <c r="W140" s="40" t="s">
        <v>114</v>
      </c>
      <c r="X140" s="33" t="str">
        <f t="shared" ref="X140:AA140" si="28">IF(ISERROR(IF(LEN(X139)&gt;1,X139,VLOOKUP(X138,$AC:$AD,2,FALSE))),"",IF(LEN(X139)&gt;1,X139,VLOOKUP(X138,$AC:$AD,2,FALSE)))</f>
        <v/>
      </c>
      <c r="Y140" s="33" t="str">
        <f t="shared" si="28"/>
        <v/>
      </c>
      <c r="Z140" s="33" t="str">
        <f t="shared" si="28"/>
        <v/>
      </c>
      <c r="AA140" s="33" t="str">
        <f t="shared" si="28"/>
        <v> </v>
      </c>
      <c r="BF140" s="64" t="s">
        <v>0</v>
      </c>
      <c r="BG140">
        <v>139</v>
      </c>
      <c r="BH140" t="s">
        <v>356</v>
      </c>
      <c r="BI140" t="s">
        <v>40</v>
      </c>
      <c r="BJ140" t="s">
        <v>509</v>
      </c>
    </row>
    <row r="141" spans="1:62">
      <c r="A141" t="str">
        <f t="shared" si="26"/>
        <v>|英テキスト|&gt;|&gt;|&gt;|&gt;|The last 2 creatures you controlled that were Destroyed are Returned to your hand.&amp;br;Cycling 2.|</v>
      </c>
      <c r="B141" t="s">
        <v>0</v>
      </c>
      <c r="C141" t="s">
        <v>81</v>
      </c>
      <c r="D141" s="27" t="s">
        <v>125</v>
      </c>
      <c r="E141" t="s">
        <v>81</v>
      </c>
      <c r="F141" s="27" t="s">
        <v>113</v>
      </c>
      <c r="G141" t="s">
        <v>81</v>
      </c>
      <c r="H141" s="27" t="s">
        <v>113</v>
      </c>
      <c r="I141" t="s">
        <v>81</v>
      </c>
      <c r="J141" s="27" t="s">
        <v>113</v>
      </c>
      <c r="K141" t="s">
        <v>81</v>
      </c>
      <c r="L141" s="27" t="s">
        <v>113</v>
      </c>
      <c r="M141" t="s">
        <v>81</v>
      </c>
      <c r="N141" t="str">
        <f>IF(T140="","",T140&amp;"&amp;br;")&amp;IF(R140=0,"",R140)</f>
        <v>The last 2 creatures you controlled that were Destroyed are Returned to your hand.&amp;br;Cycling 2.</v>
      </c>
      <c r="O141" t="s">
        <v>81</v>
      </c>
      <c r="Q141" s="33" t="s">
        <v>18</v>
      </c>
      <c r="R141" s="34">
        <f>IF(INDEX(AX:AX,W135+1)="",0,INDEX(AX:AX,W135+1)&amp;"/"&amp;INDEX(AY:AY,W135+1))</f>
        <v>0</v>
      </c>
      <c r="S141" s="35"/>
      <c r="T141" s="35"/>
      <c r="U141" s="35"/>
      <c r="V141" s="36"/>
      <c r="W141" s="40"/>
      <c r="X141" s="33"/>
      <c r="Y141" s="52"/>
      <c r="Z141" s="52"/>
      <c r="AA141" s="53"/>
      <c r="BF141" s="64" t="s">
        <v>0</v>
      </c>
      <c r="BG141">
        <v>140</v>
      </c>
      <c r="BH141" t="s">
        <v>510</v>
      </c>
      <c r="BI141" t="s">
        <v>40</v>
      </c>
      <c r="BJ141" t="s">
        <v>511</v>
      </c>
    </row>
    <row r="142" spans="1:62">
      <c r="A142" t="str">
        <f t="shared" si="26"/>
        <v>|PT|&gt;||シールド数|&gt;||</v>
      </c>
      <c r="B142" t="s">
        <v>0</v>
      </c>
      <c r="C142" t="s">
        <v>81</v>
      </c>
      <c r="D142" t="s">
        <v>18</v>
      </c>
      <c r="E142" t="s">
        <v>81</v>
      </c>
      <c r="F142" t="s">
        <v>113</v>
      </c>
      <c r="G142" t="s">
        <v>81</v>
      </c>
      <c r="H142" t="str">
        <f>IF(R141=0,"",R141)</f>
        <v/>
      </c>
      <c r="I142" t="s">
        <v>81</v>
      </c>
      <c r="J142" t="s">
        <v>136</v>
      </c>
      <c r="K142" t="s">
        <v>81</v>
      </c>
      <c r="L142" t="s">
        <v>113</v>
      </c>
      <c r="M142" t="s">
        <v>81</v>
      </c>
      <c r="N142" t="str">
        <f>IF(R142=0,"",R142)</f>
        <v/>
      </c>
      <c r="O142" t="s">
        <v>81</v>
      </c>
      <c r="Q142" s="41" t="s">
        <v>19</v>
      </c>
      <c r="R142" s="34">
        <f>INDEX(AW:AW,W135+1)</f>
        <v>0</v>
      </c>
      <c r="S142" s="42"/>
      <c r="T142" s="42"/>
      <c r="U142" s="42"/>
      <c r="V142" s="43"/>
      <c r="W142" s="44"/>
      <c r="X142" s="45"/>
      <c r="Y142" s="55"/>
      <c r="Z142" s="55"/>
      <c r="AA142" s="56"/>
      <c r="BF142" s="64" t="s">
        <v>0</v>
      </c>
      <c r="BG142">
        <v>141</v>
      </c>
      <c r="BH142" t="s">
        <v>310</v>
      </c>
      <c r="BI142" t="s">
        <v>40</v>
      </c>
      <c r="BJ142" t="s">
        <v>512</v>
      </c>
    </row>
    <row r="143" spans="1:62">
      <c r="A143" t="str">
        <f t="shared" si="26"/>
        <v>&amp;br;&amp;br;</v>
      </c>
      <c r="B143" t="s">
        <v>0</v>
      </c>
      <c r="C143" t="s">
        <v>145</v>
      </c>
      <c r="R143"/>
      <c r="S143"/>
      <c r="T143"/>
      <c r="U143"/>
      <c r="V143"/>
      <c r="BF143" s="64" t="s">
        <v>0</v>
      </c>
      <c r="BG143">
        <v>142</v>
      </c>
      <c r="BH143" t="s">
        <v>513</v>
      </c>
      <c r="BI143" t="s">
        <v>40</v>
      </c>
      <c r="BJ143" t="s">
        <v>514</v>
      </c>
    </row>
    <row r="144" spans="1:62">
      <c r="A144" t="str">
        <f t="shared" si="26"/>
        <v>#back(text=戻る,left)</v>
      </c>
      <c r="B144" t="s">
        <v>0</v>
      </c>
      <c r="C144" t="s">
        <v>153</v>
      </c>
      <c r="R144"/>
      <c r="S144"/>
      <c r="T144"/>
      <c r="U144"/>
      <c r="V144"/>
      <c r="BF144" s="64" t="s">
        <v>0</v>
      </c>
      <c r="BG144">
        <v>143</v>
      </c>
      <c r="BH144" t="s">
        <v>515</v>
      </c>
      <c r="BI144" t="s">
        <v>40</v>
      </c>
      <c r="BJ144" t="s">
        <v>516</v>
      </c>
    </row>
    <row r="145" spans="1:62">
      <c r="A145" t="str">
        <f t="shared" si="26"/>
        <v>&amp;br;</v>
      </c>
      <c r="B145" t="s">
        <v>0</v>
      </c>
      <c r="C145" t="s">
        <v>164</v>
      </c>
      <c r="R145"/>
      <c r="S145"/>
      <c r="T145"/>
      <c r="U145"/>
      <c r="V145"/>
      <c r="BF145" s="64" t="s">
        <v>0</v>
      </c>
      <c r="BG145">
        <v>144</v>
      </c>
      <c r="BH145" t="s">
        <v>517</v>
      </c>
      <c r="BI145" t="s">
        <v>40</v>
      </c>
      <c r="BJ145" t="s">
        <v>518</v>
      </c>
    </row>
    <row r="146" spans="1:62">
      <c r="A146" t="str">
        <f t="shared" si="26"/>
        <v>#comment(above,nsize=[15],size=[30],num=[10])</v>
      </c>
      <c r="B146" t="s">
        <v>0</v>
      </c>
      <c r="C146" t="s">
        <v>173</v>
      </c>
      <c r="R146"/>
      <c r="S146"/>
      <c r="T146"/>
      <c r="U146"/>
      <c r="V146"/>
      <c r="BF146" s="64" t="s">
        <v>0</v>
      </c>
      <c r="BG146">
        <v>145</v>
      </c>
      <c r="BH146" t="s">
        <v>519</v>
      </c>
      <c r="BI146" t="s">
        <v>40</v>
      </c>
      <c r="BJ146" t="s">
        <v>520</v>
      </c>
    </row>
    <row r="147" spans="1:62">
      <c r="A147" t="str">
        <f t="shared" si="26"/>
        <v>&amp;br;&amp;br;</v>
      </c>
      <c r="B147" t="s">
        <v>0</v>
      </c>
      <c r="C147" t="s">
        <v>145</v>
      </c>
      <c r="R147"/>
      <c r="S147"/>
      <c r="T147"/>
      <c r="U147"/>
      <c r="V147"/>
      <c r="BF147" s="64" t="s">
        <v>0</v>
      </c>
      <c r="BG147">
        <v>146</v>
      </c>
      <c r="BH147" t="s">
        <v>295</v>
      </c>
      <c r="BI147" t="s">
        <v>40</v>
      </c>
      <c r="BJ147" t="s">
        <v>521</v>
      </c>
    </row>
    <row r="148" spans="1:62">
      <c r="A148" t="str">
        <f t="shared" si="26"/>
        <v/>
      </c>
      <c r="B148" t="s">
        <v>0</v>
      </c>
      <c r="Q148" s="29"/>
      <c r="R148" s="30"/>
      <c r="S148" s="30"/>
      <c r="T148" s="30"/>
      <c r="U148" s="30"/>
      <c r="V148" s="31"/>
      <c r="W148" s="32">
        <v>12</v>
      </c>
      <c r="X148" s="29"/>
      <c r="Y148" s="50"/>
      <c r="Z148" s="50"/>
      <c r="AA148" s="51"/>
      <c r="BF148" s="64" t="s">
        <v>0</v>
      </c>
      <c r="BG148">
        <v>147</v>
      </c>
      <c r="BH148" t="s">
        <v>119</v>
      </c>
      <c r="BI148" t="s">
        <v>40</v>
      </c>
      <c r="BJ148" t="s">
        <v>298</v>
      </c>
    </row>
    <row r="149" spans="1:62">
      <c r="A149" t="str">
        <f t="shared" si="26"/>
        <v>*野望のカルトーシュ/Cartouche of Ambition</v>
      </c>
      <c r="B149" t="s">
        <v>0</v>
      </c>
      <c r="C149" t="str">
        <f>"*"&amp;R149&amp;"/"&amp;T149</f>
        <v>*野望のカルトーシュ/Cartouche of Ambition</v>
      </c>
      <c r="Q149" s="33" t="s">
        <v>9</v>
      </c>
      <c r="R149" s="34" t="str">
        <f>INDEX(AJ:AJ,W148+1)</f>
        <v>野望のカルトーシュ</v>
      </c>
      <c r="S149" s="35" t="s">
        <v>10</v>
      </c>
      <c r="T149" s="34" t="str">
        <f>INDEX(AK:AK,W148+1)</f>
        <v>Cartouche of Ambition</v>
      </c>
      <c r="U149" s="35"/>
      <c r="V149" s="36"/>
      <c r="W149" s="37"/>
      <c r="X149" s="33"/>
      <c r="Y149" s="52"/>
      <c r="Z149" s="52"/>
      <c r="AA149" s="53"/>
      <c r="BF149" s="64" t="s">
        <v>0</v>
      </c>
      <c r="BG149">
        <v>148</v>
      </c>
      <c r="BH149" t="s">
        <v>316</v>
      </c>
      <c r="BI149" t="s">
        <v>40</v>
      </c>
      <c r="BJ149" t="s">
        <v>522</v>
      </c>
    </row>
    <row r="150" spans="1:59">
      <c r="A150" t="str">
        <f t="shared" si="26"/>
        <v>|LEFT:80|LEFT:100|LEFT:100|LEFT:100|LEFT:100|LEFT:100|c</v>
      </c>
      <c r="B150" t="s">
        <v>0</v>
      </c>
      <c r="C150" t="s">
        <v>81</v>
      </c>
      <c r="D150" s="26" t="str">
        <f>$Q$1</f>
        <v>LEFT:80</v>
      </c>
      <c r="E150" s="26" t="s">
        <v>81</v>
      </c>
      <c r="F150" s="26" t="str">
        <f t="shared" ref="F150:J150" si="29">$R$1</f>
        <v>LEFT:100</v>
      </c>
      <c r="G150" s="26" t="s">
        <v>81</v>
      </c>
      <c r="H150" s="26" t="str">
        <f t="shared" si="29"/>
        <v>LEFT:100</v>
      </c>
      <c r="I150" s="26" t="s">
        <v>81</v>
      </c>
      <c r="J150" s="26" t="str">
        <f t="shared" si="29"/>
        <v>LEFT:100</v>
      </c>
      <c r="K150" s="26" t="s">
        <v>81</v>
      </c>
      <c r="L150" s="26" t="str">
        <f>$R$1</f>
        <v>LEFT:100</v>
      </c>
      <c r="M150" s="26" t="s">
        <v>81</v>
      </c>
      <c r="N150" s="26" t="str">
        <f>$R$1</f>
        <v>LEFT:100</v>
      </c>
      <c r="O150" t="s">
        <v>81</v>
      </c>
      <c r="P150" t="s">
        <v>82</v>
      </c>
      <c r="Q150" s="38" t="s">
        <v>6</v>
      </c>
      <c r="R150" s="34" t="str">
        <f>INDEX(AF:AF,W148+1)</f>
        <v>黒</v>
      </c>
      <c r="S150" s="39" t="s">
        <v>7</v>
      </c>
      <c r="T150" s="34" t="str">
        <f>INDEX(AG:AG,W148+1)</f>
        <v>コモン</v>
      </c>
      <c r="U150" s="39" t="s">
        <v>8</v>
      </c>
      <c r="V150" s="34">
        <f>INDEX(AI:AI,W148+1)</f>
        <v>9</v>
      </c>
      <c r="W150" s="40"/>
      <c r="X150" s="34" t="str">
        <f>INDEX(AQ:AQ,W148+1)</f>
        <v>このサポートがボードに出たとき、クリーチャー1体を対象とする。それは-1/-1の修整を受ける。</v>
      </c>
      <c r="Y150" s="52"/>
      <c r="Z150" s="52"/>
      <c r="AA150" s="53"/>
      <c r="BF150" s="64" t="s">
        <v>0</v>
      </c>
      <c r="BG150">
        <v>149</v>
      </c>
    </row>
    <row r="151" spans="1:59">
      <c r="A151" t="str">
        <f t="shared" si="26"/>
        <v>|色|黒|レアリティ|コモン|マナコスト|9|</v>
      </c>
      <c r="B151" t="s">
        <v>0</v>
      </c>
      <c r="C151" t="s">
        <v>81</v>
      </c>
      <c r="D151" s="27" t="s">
        <v>6</v>
      </c>
      <c r="E151" t="s">
        <v>81</v>
      </c>
      <c r="F151" t="str">
        <f>IF(R150=0,"",R150)</f>
        <v>黒</v>
      </c>
      <c r="G151" t="s">
        <v>81</v>
      </c>
      <c r="H151" s="27" t="s">
        <v>93</v>
      </c>
      <c r="I151" t="s">
        <v>81</v>
      </c>
      <c r="J151" t="str">
        <f>IF(T150=0,"",T150)</f>
        <v>コモン</v>
      </c>
      <c r="K151" t="s">
        <v>81</v>
      </c>
      <c r="L151" s="27" t="s">
        <v>94</v>
      </c>
      <c r="M151" t="s">
        <v>81</v>
      </c>
      <c r="N151">
        <f>IF(V150=0,"",V150)</f>
        <v>9</v>
      </c>
      <c r="O151" t="s">
        <v>81</v>
      </c>
      <c r="Q151" s="33" t="s">
        <v>11</v>
      </c>
      <c r="R151" s="34" t="str">
        <f>INDEX(AL:AL,W148+1)</f>
        <v>サポート</v>
      </c>
      <c r="S151" s="39" t="s">
        <v>95</v>
      </c>
      <c r="T151" s="34">
        <f>INDEX(AN:AN,W148+1)</f>
        <v>0</v>
      </c>
      <c r="U151" s="34">
        <f>INDEX(AO:AO,W148+1)</f>
        <v>0</v>
      </c>
      <c r="V151" s="34">
        <f>INDEX(AP:AP,W148+1)</f>
        <v>0</v>
      </c>
      <c r="W151" s="40"/>
      <c r="X151" s="34" t="str">
        <f>INDEX(AZ:AZ,W148+1)</f>
        <v>この</v>
      </c>
      <c r="Y151" s="34" t="str">
        <f>INDEX(BA:BA,W148+1)</f>
        <v/>
      </c>
      <c r="Z151" s="34" t="str">
        <f>INDEX(BB:BB,W148+1)</f>
        <v/>
      </c>
      <c r="AA151" s="34">
        <f>INDEX(BC:BC,W148+1)</f>
        <v>0</v>
      </c>
      <c r="BF151" s="64" t="s">
        <v>0</v>
      </c>
      <c r="BG151">
        <v>150</v>
      </c>
    </row>
    <row r="152" spans="1:59">
      <c r="A152" t="str">
        <f t="shared" si="26"/>
        <v>|種別|サポート|サブタイプ||||</v>
      </c>
      <c r="B152" t="s">
        <v>0</v>
      </c>
      <c r="C152" t="s">
        <v>81</v>
      </c>
      <c r="D152" s="27" t="s">
        <v>11</v>
      </c>
      <c r="E152" t="s">
        <v>81</v>
      </c>
      <c r="F152" t="str">
        <f>IF(R151=0,"",R151)</f>
        <v>サポート</v>
      </c>
      <c r="G152" t="s">
        <v>81</v>
      </c>
      <c r="H152" s="27" t="s">
        <v>103</v>
      </c>
      <c r="I152" t="s">
        <v>81</v>
      </c>
      <c r="J152" t="str">
        <f>IF(T151=0,"",T151)</f>
        <v/>
      </c>
      <c r="K152" t="s">
        <v>81</v>
      </c>
      <c r="L152" t="str">
        <f>IF(U151=0,"",U151)</f>
        <v/>
      </c>
      <c r="M152" t="s">
        <v>81</v>
      </c>
      <c r="N152" t="str">
        <f>IF(V151=0,"",V151)</f>
        <v/>
      </c>
      <c r="O152" t="s">
        <v>81</v>
      </c>
      <c r="Q152" s="33" t="s">
        <v>104</v>
      </c>
      <c r="R152" s="34" t="str">
        <f>INDEX(BD:BD,W148+1)</f>
        <v>このサポートがボードに出たとき、クリーチャー1体を対象とする。それは-1/-1の修整を受ける。&amp;br;このサポートがボード上にある間、あなたがコントロールする最初のクリーチャーは+2/+2の修整を受けるとともに絆魂を得る。</v>
      </c>
      <c r="S152" s="35"/>
      <c r="T152" s="35"/>
      <c r="U152" s="35"/>
      <c r="V152" s="36"/>
      <c r="W152" s="40"/>
      <c r="X152" s="32"/>
      <c r="Y152" s="32"/>
      <c r="Z152" s="32"/>
      <c r="AA152" s="54"/>
      <c r="BF152" s="64" t="s">
        <v>0</v>
      </c>
      <c r="BG152">
        <v>151</v>
      </c>
    </row>
    <row r="153" spans="1:59">
      <c r="A153" t="str">
        <f t="shared" si="26"/>
        <v>|テキスト|&gt;|&gt;|&gt;|&gt;|このサポートがボードに出たとき、クリーチャー1体を対象とする。それは-1/-1の修整を受ける。&amp;br;このサポートがボード上にある間、あなたがコントロールする最初のクリーチャーは+2/+2の修整を受けるとともに絆魂を得る。|</v>
      </c>
      <c r="B153" t="s">
        <v>0</v>
      </c>
      <c r="C153" t="s">
        <v>81</v>
      </c>
      <c r="D153" s="27" t="s">
        <v>104</v>
      </c>
      <c r="E153" t="s">
        <v>81</v>
      </c>
      <c r="F153" s="27" t="s">
        <v>113</v>
      </c>
      <c r="G153" t="s">
        <v>81</v>
      </c>
      <c r="H153" s="27" t="s">
        <v>113</v>
      </c>
      <c r="I153" t="s">
        <v>81</v>
      </c>
      <c r="J153" s="27" t="s">
        <v>113</v>
      </c>
      <c r="K153" t="s">
        <v>81</v>
      </c>
      <c r="L153" s="27" t="s">
        <v>113</v>
      </c>
      <c r="M153" t="s">
        <v>81</v>
      </c>
      <c r="N153" t="str">
        <f>IF(R152=0,"",R152)</f>
        <v>このサポートがボードに出たとき、クリーチャー1体を対象とする。それは-1/-1の修整を受ける。&amp;br;このサポートがボード上にある間、あなたがコントロールする最初のクリーチャーは+2/+2の修整を受けるとともに絆魂を得る。</v>
      </c>
      <c r="O153" t="s">
        <v>81</v>
      </c>
      <c r="Q153" s="38" t="s">
        <v>27</v>
      </c>
      <c r="R153" s="34" t="str">
        <f>INDEX(BE:BE,W148+1)</f>
        <v>When this support enters the board, target creature gets -1/-1.&amp;br;While this support is on the board, the first creature you control gets +2/+2 and Lifelink.</v>
      </c>
      <c r="S153" s="35" t="s">
        <v>400</v>
      </c>
      <c r="T153" s="34" t="str">
        <f>IF(X153="","",X153&amp;IF(Y153="",""," "&amp;Y153)&amp;IF(Z153="",""," "&amp;Z153)&amp;IF(AA153="",""," "&amp;AA153))</f>
        <v/>
      </c>
      <c r="U153" s="35"/>
      <c r="V153" s="36"/>
      <c r="W153" s="40" t="s">
        <v>114</v>
      </c>
      <c r="X153" s="33" t="str">
        <f t="shared" ref="X153:AA153" si="30">IF(ISERROR(IF(LEN(X152)&gt;1,X152,VLOOKUP(X151,$AC:$AD,2,FALSE))),"",IF(LEN(X152)&gt;1,X152,VLOOKUP(X151,$AC:$AD,2,FALSE)))</f>
        <v/>
      </c>
      <c r="Y153" s="33" t="str">
        <f t="shared" si="30"/>
        <v/>
      </c>
      <c r="Z153" s="33" t="str">
        <f t="shared" si="30"/>
        <v/>
      </c>
      <c r="AA153" s="33" t="str">
        <f t="shared" si="30"/>
        <v> </v>
      </c>
      <c r="BF153" s="64" t="s">
        <v>0</v>
      </c>
      <c r="BG153">
        <v>152</v>
      </c>
    </row>
    <row r="154" spans="1:59">
      <c r="A154" t="str">
        <f t="shared" si="26"/>
        <v>|英テキスト|&gt;|&gt;|&gt;|&gt;|When this support enters the board, target creature gets -1/-1.&amp;br;While this support is on the board, the first creature you control gets +2/+2 and Lifelink.|</v>
      </c>
      <c r="B154" t="s">
        <v>0</v>
      </c>
      <c r="C154" t="s">
        <v>81</v>
      </c>
      <c r="D154" s="27" t="s">
        <v>125</v>
      </c>
      <c r="E154" t="s">
        <v>81</v>
      </c>
      <c r="F154" s="27" t="s">
        <v>113</v>
      </c>
      <c r="G154" t="s">
        <v>81</v>
      </c>
      <c r="H154" s="27" t="s">
        <v>113</v>
      </c>
      <c r="I154" t="s">
        <v>81</v>
      </c>
      <c r="J154" s="27" t="s">
        <v>113</v>
      </c>
      <c r="K154" t="s">
        <v>81</v>
      </c>
      <c r="L154" s="27" t="s">
        <v>113</v>
      </c>
      <c r="M154" t="s">
        <v>81</v>
      </c>
      <c r="N154" t="str">
        <f>IF(T153="","",T153&amp;"&amp;br;")&amp;IF(R153=0,"",R153)</f>
        <v>When this support enters the board, target creature gets -1/-1.&amp;br;While this support is on the board, the first creature you control gets +2/+2 and Lifelink.</v>
      </c>
      <c r="O154" t="s">
        <v>81</v>
      </c>
      <c r="Q154" s="33" t="s">
        <v>18</v>
      </c>
      <c r="R154" s="34">
        <f>IF(INDEX(AX:AX,W148+1)="",0,INDEX(AX:AX,W148+1)&amp;"/"&amp;INDEX(AY:AY,W148+1))</f>
        <v>0</v>
      </c>
      <c r="S154" s="35"/>
      <c r="T154" s="35"/>
      <c r="U154" s="35"/>
      <c r="V154" s="36"/>
      <c r="W154" s="40"/>
      <c r="X154" s="33"/>
      <c r="Y154" s="52"/>
      <c r="Z154" s="52"/>
      <c r="AA154" s="53"/>
      <c r="BF154" s="64" t="s">
        <v>0</v>
      </c>
      <c r="BG154">
        <v>153</v>
      </c>
    </row>
    <row r="155" spans="1:59">
      <c r="A155" t="str">
        <f t="shared" si="26"/>
        <v>|PT|&gt;||シールド数|&gt;|3|</v>
      </c>
      <c r="B155" t="s">
        <v>0</v>
      </c>
      <c r="C155" t="s">
        <v>81</v>
      </c>
      <c r="D155" t="s">
        <v>18</v>
      </c>
      <c r="E155" t="s">
        <v>81</v>
      </c>
      <c r="F155" t="s">
        <v>113</v>
      </c>
      <c r="G155" t="s">
        <v>81</v>
      </c>
      <c r="H155" t="str">
        <f>IF(R154=0,"",R154)</f>
        <v/>
      </c>
      <c r="I155" t="s">
        <v>81</v>
      </c>
      <c r="J155" t="s">
        <v>136</v>
      </c>
      <c r="K155" t="s">
        <v>81</v>
      </c>
      <c r="L155" t="s">
        <v>113</v>
      </c>
      <c r="M155" t="s">
        <v>81</v>
      </c>
      <c r="N155">
        <f>IF(R155=0,"",R155)</f>
        <v>3</v>
      </c>
      <c r="O155" t="s">
        <v>81</v>
      </c>
      <c r="Q155" s="41" t="s">
        <v>19</v>
      </c>
      <c r="R155" s="34">
        <f>INDEX(AW:AW,W148+1)</f>
        <v>3</v>
      </c>
      <c r="S155" s="42"/>
      <c r="T155" s="42"/>
      <c r="U155" s="42"/>
      <c r="V155" s="43"/>
      <c r="W155" s="44"/>
      <c r="X155" s="45"/>
      <c r="Y155" s="55"/>
      <c r="Z155" s="55"/>
      <c r="AA155" s="56"/>
      <c r="BF155" s="64" t="s">
        <v>0</v>
      </c>
      <c r="BG155">
        <v>154</v>
      </c>
    </row>
    <row r="156" spans="1:59">
      <c r="A156" t="str">
        <f t="shared" si="26"/>
        <v>&amp;br;&amp;br;</v>
      </c>
      <c r="B156" t="s">
        <v>0</v>
      </c>
      <c r="C156" t="s">
        <v>145</v>
      </c>
      <c r="R156"/>
      <c r="S156"/>
      <c r="T156"/>
      <c r="U156"/>
      <c r="V156"/>
      <c r="BF156" s="64" t="s">
        <v>0</v>
      </c>
      <c r="BG156">
        <v>155</v>
      </c>
    </row>
    <row r="157" spans="1:59">
      <c r="A157" t="str">
        <f t="shared" si="26"/>
        <v>#back(text=戻る,left)</v>
      </c>
      <c r="B157" t="s">
        <v>0</v>
      </c>
      <c r="C157" t="s">
        <v>153</v>
      </c>
      <c r="R157"/>
      <c r="S157"/>
      <c r="T157"/>
      <c r="U157"/>
      <c r="V157"/>
      <c r="BF157" s="64" t="s">
        <v>0</v>
      </c>
      <c r="BG157">
        <v>156</v>
      </c>
    </row>
    <row r="158" spans="1:59">
      <c r="A158" t="str">
        <f t="shared" si="26"/>
        <v>&amp;br;</v>
      </c>
      <c r="B158" t="s">
        <v>0</v>
      </c>
      <c r="C158" t="s">
        <v>164</v>
      </c>
      <c r="R158"/>
      <c r="S158"/>
      <c r="T158"/>
      <c r="U158"/>
      <c r="V158"/>
      <c r="BF158" s="64" t="s">
        <v>0</v>
      </c>
      <c r="BG158">
        <v>157</v>
      </c>
    </row>
    <row r="159" spans="1:59">
      <c r="A159" t="str">
        <f t="shared" si="26"/>
        <v>#comment(above,nsize=[15],size=[30],num=[10])</v>
      </c>
      <c r="B159" t="s">
        <v>0</v>
      </c>
      <c r="C159" t="s">
        <v>173</v>
      </c>
      <c r="R159"/>
      <c r="S159"/>
      <c r="T159"/>
      <c r="U159"/>
      <c r="V159"/>
      <c r="BF159" s="64" t="s">
        <v>0</v>
      </c>
      <c r="BG159">
        <v>158</v>
      </c>
    </row>
    <row r="160" spans="1:59">
      <c r="A160" t="str">
        <f t="shared" si="26"/>
        <v>&amp;br;&amp;br;</v>
      </c>
      <c r="B160" t="s">
        <v>0</v>
      </c>
      <c r="C160" t="s">
        <v>145</v>
      </c>
      <c r="R160"/>
      <c r="S160"/>
      <c r="T160"/>
      <c r="U160"/>
      <c r="V160"/>
      <c r="BF160" s="64" t="s">
        <v>0</v>
      </c>
      <c r="BG160">
        <v>159</v>
      </c>
    </row>
    <row r="161" spans="1:59">
      <c r="A161" t="str">
        <f t="shared" si="26"/>
        <v/>
      </c>
      <c r="B161" t="s">
        <v>0</v>
      </c>
      <c r="Q161" s="29"/>
      <c r="R161" s="30"/>
      <c r="S161" s="30"/>
      <c r="T161" s="30"/>
      <c r="U161" s="30"/>
      <c r="V161" s="31"/>
      <c r="W161" s="32">
        <v>13</v>
      </c>
      <c r="X161" s="29"/>
      <c r="Y161" s="50"/>
      <c r="Z161" s="50"/>
      <c r="AA161" s="51"/>
      <c r="BF161" s="64" t="s">
        <v>0</v>
      </c>
      <c r="BG161">
        <v>160</v>
      </c>
    </row>
    <row r="162" spans="1:59">
      <c r="A162" t="str">
        <f t="shared" si="26"/>
        <v>*ホネツツキ/Bone Picker</v>
      </c>
      <c r="B162" t="s">
        <v>0</v>
      </c>
      <c r="C162" t="str">
        <f>"*"&amp;R162&amp;"/"&amp;T162</f>
        <v>*ホネツツキ/Bone Picker</v>
      </c>
      <c r="Q162" s="33" t="s">
        <v>9</v>
      </c>
      <c r="R162" s="34" t="str">
        <f>INDEX(AJ:AJ,W161+1)</f>
        <v>ホネツツキ</v>
      </c>
      <c r="S162" s="35" t="s">
        <v>10</v>
      </c>
      <c r="T162" s="34" t="str">
        <f>INDEX(AK:AK,W161+1)</f>
        <v>Bone Picker</v>
      </c>
      <c r="U162" s="35"/>
      <c r="V162" s="36"/>
      <c r="W162" s="37"/>
      <c r="X162" s="33"/>
      <c r="Y162" s="52"/>
      <c r="Z162" s="52"/>
      <c r="AA162" s="53"/>
      <c r="BF162" s="64" t="s">
        <v>0</v>
      </c>
      <c r="BG162">
        <v>161</v>
      </c>
    </row>
    <row r="163" spans="1:59">
      <c r="A163" t="str">
        <f t="shared" si="26"/>
        <v>|LEFT:80|LEFT:100|LEFT:100|LEFT:100|LEFT:100|LEFT:100|c</v>
      </c>
      <c r="B163" t="s">
        <v>0</v>
      </c>
      <c r="C163" t="s">
        <v>81</v>
      </c>
      <c r="D163" s="26" t="str">
        <f>$Q$1</f>
        <v>LEFT:80</v>
      </c>
      <c r="E163" s="26" t="s">
        <v>81</v>
      </c>
      <c r="F163" s="26" t="str">
        <f t="shared" ref="F163:J163" si="31">$R$1</f>
        <v>LEFT:100</v>
      </c>
      <c r="G163" s="26" t="s">
        <v>81</v>
      </c>
      <c r="H163" s="26" t="str">
        <f t="shared" si="31"/>
        <v>LEFT:100</v>
      </c>
      <c r="I163" s="26" t="s">
        <v>81</v>
      </c>
      <c r="J163" s="26" t="str">
        <f t="shared" si="31"/>
        <v>LEFT:100</v>
      </c>
      <c r="K163" s="26" t="s">
        <v>81</v>
      </c>
      <c r="L163" s="26" t="str">
        <f>$R$1</f>
        <v>LEFT:100</v>
      </c>
      <c r="M163" s="26" t="s">
        <v>81</v>
      </c>
      <c r="N163" s="26" t="str">
        <f>$R$1</f>
        <v>LEFT:100</v>
      </c>
      <c r="O163" t="s">
        <v>81</v>
      </c>
      <c r="P163" t="s">
        <v>82</v>
      </c>
      <c r="Q163" s="38" t="s">
        <v>6</v>
      </c>
      <c r="R163" s="34" t="str">
        <f>INDEX(AF:AF,W161+1)</f>
        <v>黒</v>
      </c>
      <c r="S163" s="39" t="s">
        <v>7</v>
      </c>
      <c r="T163" s="34" t="str">
        <f>INDEX(AG:AG,W161+1)</f>
        <v>アンコモン</v>
      </c>
      <c r="U163" s="39" t="s">
        <v>8</v>
      </c>
      <c r="V163" s="34">
        <f>INDEX(AI:AI,W161+1)</f>
        <v>15</v>
      </c>
      <c r="W163" s="40"/>
      <c r="X163" s="34" t="str">
        <f>INDEX(AQ:AQ,W161+1)</f>
        <v>接死 飛行</v>
      </c>
      <c r="Y163" s="52"/>
      <c r="Z163" s="52"/>
      <c r="AA163" s="53"/>
      <c r="BF163" s="64" t="s">
        <v>0</v>
      </c>
      <c r="BG163">
        <v>162</v>
      </c>
    </row>
    <row r="164" spans="1:59">
      <c r="A164" t="str">
        <f t="shared" si="26"/>
        <v>|色|黒|レアリティ|アンコモン|マナコスト|15|</v>
      </c>
      <c r="B164" t="s">
        <v>0</v>
      </c>
      <c r="C164" t="s">
        <v>81</v>
      </c>
      <c r="D164" s="27" t="s">
        <v>6</v>
      </c>
      <c r="E164" t="s">
        <v>81</v>
      </c>
      <c r="F164" t="str">
        <f>IF(R163=0,"",R163)</f>
        <v>黒</v>
      </c>
      <c r="G164" t="s">
        <v>81</v>
      </c>
      <c r="H164" s="27" t="s">
        <v>93</v>
      </c>
      <c r="I164" t="s">
        <v>81</v>
      </c>
      <c r="J164" t="str">
        <f>IF(T163=0,"",T163)</f>
        <v>アンコモン</v>
      </c>
      <c r="K164" t="s">
        <v>81</v>
      </c>
      <c r="L164" s="27" t="s">
        <v>94</v>
      </c>
      <c r="M164" t="s">
        <v>81</v>
      </c>
      <c r="N164">
        <f>IF(V163=0,"",V163)</f>
        <v>15</v>
      </c>
      <c r="O164" t="s">
        <v>81</v>
      </c>
      <c r="Q164" s="33" t="s">
        <v>11</v>
      </c>
      <c r="R164" s="34" t="str">
        <f>INDEX(AL:AL,W161+1)</f>
        <v>クリーチャー</v>
      </c>
      <c r="S164" s="39" t="s">
        <v>95</v>
      </c>
      <c r="T164" s="34" t="str">
        <f>INDEX(AN:AN,W161+1)</f>
        <v>鳥</v>
      </c>
      <c r="U164" s="34">
        <f>INDEX(AO:AO,W161+1)</f>
        <v>0</v>
      </c>
      <c r="V164" s="34">
        <f>INDEX(AP:AP,W161+1)</f>
        <v>0</v>
      </c>
      <c r="W164" s="40"/>
      <c r="X164" s="34" t="str">
        <f>INDEX(AZ:AZ,W161+1)</f>
        <v>接死</v>
      </c>
      <c r="Y164" s="34" t="str">
        <f>INDEX(BA:BA,W161+1)</f>
        <v>飛行</v>
      </c>
      <c r="Z164" s="34" t="str">
        <f>INDEX(BB:BB,W161+1)</f>
        <v/>
      </c>
      <c r="AA164" s="34">
        <f>INDEX(BC:BC,W161+1)</f>
        <v>0</v>
      </c>
      <c r="BF164" s="64" t="s">
        <v>0</v>
      </c>
      <c r="BG164">
        <v>163</v>
      </c>
    </row>
    <row r="165" spans="1:59">
      <c r="A165" t="str">
        <f t="shared" si="26"/>
        <v>|種別|クリーチャー|サブタイプ|鳥|||</v>
      </c>
      <c r="B165" t="s">
        <v>0</v>
      </c>
      <c r="C165" t="s">
        <v>81</v>
      </c>
      <c r="D165" s="27" t="s">
        <v>11</v>
      </c>
      <c r="E165" t="s">
        <v>81</v>
      </c>
      <c r="F165" t="str">
        <f>IF(R164=0,"",R164)</f>
        <v>クリーチャー</v>
      </c>
      <c r="G165" t="s">
        <v>81</v>
      </c>
      <c r="H165" s="27" t="s">
        <v>103</v>
      </c>
      <c r="I165" t="s">
        <v>81</v>
      </c>
      <c r="J165" t="str">
        <f>IF(T164=0,"",T164)</f>
        <v>鳥</v>
      </c>
      <c r="K165" t="s">
        <v>81</v>
      </c>
      <c r="L165" t="str">
        <f>IF(U164=0,"",U164)</f>
        <v/>
      </c>
      <c r="M165" t="s">
        <v>81</v>
      </c>
      <c r="N165" t="str">
        <f>IF(V164=0,"",V164)</f>
        <v/>
      </c>
      <c r="O165" t="s">
        <v>81</v>
      </c>
      <c r="Q165" s="33" t="s">
        <v>104</v>
      </c>
      <c r="R165" s="34" t="str">
        <f>INDEX(BD:BD,W161+1)</f>
        <v>接死 飛行&amp;br;あなたがコントロールするクリーチャーが死亡したとき、このクリーチャーは3マナを得る。</v>
      </c>
      <c r="S165" s="35"/>
      <c r="T165" s="35"/>
      <c r="U165" s="35"/>
      <c r="V165" s="36"/>
      <c r="W165" s="40"/>
      <c r="X165" s="32"/>
      <c r="Y165" s="32"/>
      <c r="Z165" s="32"/>
      <c r="AA165" s="54"/>
      <c r="BF165" s="64" t="s">
        <v>0</v>
      </c>
      <c r="BG165">
        <v>164</v>
      </c>
    </row>
    <row r="166" spans="1:59">
      <c r="A166" t="str">
        <f t="shared" si="26"/>
        <v>|テキスト|&gt;|&gt;|&gt;|&gt;|接死 飛行&amp;br;あなたがコントロールするクリーチャーが死亡したとき、このクリーチャーは3マナを得る。|</v>
      </c>
      <c r="B166" t="s">
        <v>0</v>
      </c>
      <c r="C166" t="s">
        <v>81</v>
      </c>
      <c r="D166" s="27" t="s">
        <v>104</v>
      </c>
      <c r="E166" t="s">
        <v>81</v>
      </c>
      <c r="F166" s="27" t="s">
        <v>113</v>
      </c>
      <c r="G166" t="s">
        <v>81</v>
      </c>
      <c r="H166" s="27" t="s">
        <v>113</v>
      </c>
      <c r="I166" t="s">
        <v>81</v>
      </c>
      <c r="J166" s="27" t="s">
        <v>113</v>
      </c>
      <c r="K166" t="s">
        <v>81</v>
      </c>
      <c r="L166" s="27" t="s">
        <v>113</v>
      </c>
      <c r="M166" t="s">
        <v>81</v>
      </c>
      <c r="N166" t="str">
        <f>IF(R165=0,"",R165)</f>
        <v>接死 飛行&amp;br;あなたがコントロールするクリーチャーが死亡したとき、このクリーチャーは3マナを得る。</v>
      </c>
      <c r="O166" t="s">
        <v>81</v>
      </c>
      <c r="Q166" s="38" t="s">
        <v>27</v>
      </c>
      <c r="R166" s="34" t="str">
        <f>INDEX(BE:BE,W161+1)</f>
        <v>When a creature you control dies, this creature gains 3 mana.</v>
      </c>
      <c r="S166" s="35" t="s">
        <v>400</v>
      </c>
      <c r="T166" s="34" t="str">
        <f>IF(X166="","",X166&amp;IF(Y166="",""," "&amp;Y166)&amp;IF(Z166="",""," "&amp;Z166)&amp;IF(AA166="",""," "&amp;AA166))</f>
        <v>Death Touch Flying  </v>
      </c>
      <c r="U166" s="35"/>
      <c r="V166" s="36"/>
      <c r="W166" s="40" t="s">
        <v>114</v>
      </c>
      <c r="X166" s="33" t="str">
        <f t="shared" ref="X166:AA166" si="32">IF(ISERROR(IF(LEN(X165)&gt;1,X165,VLOOKUP(X164,$AC:$AD,2,FALSE))),"",IF(LEN(X165)&gt;1,X165,VLOOKUP(X164,$AC:$AD,2,FALSE)))</f>
        <v>Death Touch</v>
      </c>
      <c r="Y166" s="33" t="str">
        <f t="shared" si="32"/>
        <v>Flying</v>
      </c>
      <c r="Z166" s="33" t="str">
        <f t="shared" si="32"/>
        <v/>
      </c>
      <c r="AA166" s="33" t="str">
        <f t="shared" si="32"/>
        <v> </v>
      </c>
      <c r="BF166" s="64" t="s">
        <v>0</v>
      </c>
      <c r="BG166">
        <v>165</v>
      </c>
    </row>
    <row r="167" spans="1:59">
      <c r="A167" t="str">
        <f t="shared" si="26"/>
        <v>|英テキスト|&gt;|&gt;|&gt;|&gt;|Death Touch Flying  &amp;br;When a creature you control dies, this creature gains 3 mana.|</v>
      </c>
      <c r="B167" t="s">
        <v>0</v>
      </c>
      <c r="C167" t="s">
        <v>81</v>
      </c>
      <c r="D167" s="27" t="s">
        <v>125</v>
      </c>
      <c r="E167" t="s">
        <v>81</v>
      </c>
      <c r="F167" s="27" t="s">
        <v>113</v>
      </c>
      <c r="G167" t="s">
        <v>81</v>
      </c>
      <c r="H167" s="27" t="s">
        <v>113</v>
      </c>
      <c r="I167" t="s">
        <v>81</v>
      </c>
      <c r="J167" s="27" t="s">
        <v>113</v>
      </c>
      <c r="K167" t="s">
        <v>81</v>
      </c>
      <c r="L167" s="27" t="s">
        <v>113</v>
      </c>
      <c r="M167" t="s">
        <v>81</v>
      </c>
      <c r="N167" t="str">
        <f>IF(T166="","",T166&amp;"&amp;br;")&amp;IF(R166=0,"",R166)</f>
        <v>Death Touch Flying  &amp;br;When a creature you control dies, this creature gains 3 mana.</v>
      </c>
      <c r="O167" t="s">
        <v>81</v>
      </c>
      <c r="Q167" s="33" t="s">
        <v>18</v>
      </c>
      <c r="R167" s="34" t="str">
        <f>IF(INDEX(AX:AX,W161+1)="",0,INDEX(AX:AX,W161+1)&amp;"/"&amp;INDEX(AY:AY,W161+1))</f>
        <v>4/3</v>
      </c>
      <c r="S167" s="35"/>
      <c r="T167" s="35"/>
      <c r="U167" s="35"/>
      <c r="V167" s="36"/>
      <c r="W167" s="40"/>
      <c r="X167" s="33"/>
      <c r="Y167" s="52"/>
      <c r="Z167" s="52"/>
      <c r="AA167" s="53"/>
      <c r="BF167" s="64" t="s">
        <v>0</v>
      </c>
      <c r="BG167">
        <v>166</v>
      </c>
    </row>
    <row r="168" spans="1:59">
      <c r="A168" t="str">
        <f t="shared" si="26"/>
        <v>|PT|&gt;|4/3|シールド数|&gt;||</v>
      </c>
      <c r="B168" t="s">
        <v>0</v>
      </c>
      <c r="C168" t="s">
        <v>81</v>
      </c>
      <c r="D168" t="s">
        <v>18</v>
      </c>
      <c r="E168" t="s">
        <v>81</v>
      </c>
      <c r="F168" t="s">
        <v>113</v>
      </c>
      <c r="G168" t="s">
        <v>81</v>
      </c>
      <c r="H168" t="str">
        <f>IF(R167=0,"",R167)</f>
        <v>4/3</v>
      </c>
      <c r="I168" t="s">
        <v>81</v>
      </c>
      <c r="J168" t="s">
        <v>136</v>
      </c>
      <c r="K168" t="s">
        <v>81</v>
      </c>
      <c r="L168" t="s">
        <v>113</v>
      </c>
      <c r="M168" t="s">
        <v>81</v>
      </c>
      <c r="N168" t="str">
        <f>IF(R168=0,"",R168)</f>
        <v/>
      </c>
      <c r="O168" t="s">
        <v>81</v>
      </c>
      <c r="Q168" s="41" t="s">
        <v>19</v>
      </c>
      <c r="R168" s="34">
        <f>INDEX(AW:AW,W161+1)</f>
        <v>0</v>
      </c>
      <c r="S168" s="42"/>
      <c r="T168" s="42"/>
      <c r="U168" s="42"/>
      <c r="V168" s="43"/>
      <c r="W168" s="44"/>
      <c r="X168" s="45"/>
      <c r="Y168" s="55"/>
      <c r="Z168" s="55"/>
      <c r="AA168" s="56"/>
      <c r="BF168" s="64" t="s">
        <v>0</v>
      </c>
      <c r="BG168">
        <v>167</v>
      </c>
    </row>
    <row r="169" spans="1:59">
      <c r="A169" t="str">
        <f t="shared" si="26"/>
        <v>&amp;br;&amp;br;</v>
      </c>
      <c r="B169" t="s">
        <v>0</v>
      </c>
      <c r="C169" t="s">
        <v>145</v>
      </c>
      <c r="R169"/>
      <c r="S169"/>
      <c r="T169"/>
      <c r="U169"/>
      <c r="V169"/>
      <c r="BF169" s="64" t="s">
        <v>0</v>
      </c>
      <c r="BG169">
        <v>168</v>
      </c>
    </row>
    <row r="170" spans="1:59">
      <c r="A170" t="str">
        <f t="shared" si="26"/>
        <v>#back(text=戻る,left)</v>
      </c>
      <c r="B170" t="s">
        <v>0</v>
      </c>
      <c r="C170" t="s">
        <v>153</v>
      </c>
      <c r="R170"/>
      <c r="S170"/>
      <c r="T170"/>
      <c r="U170"/>
      <c r="V170"/>
      <c r="BF170" s="64" t="s">
        <v>0</v>
      </c>
      <c r="BG170">
        <v>169</v>
      </c>
    </row>
    <row r="171" spans="1:59">
      <c r="A171" t="str">
        <f t="shared" si="26"/>
        <v>&amp;br;</v>
      </c>
      <c r="B171" t="s">
        <v>0</v>
      </c>
      <c r="C171" t="s">
        <v>164</v>
      </c>
      <c r="R171"/>
      <c r="S171"/>
      <c r="T171"/>
      <c r="U171"/>
      <c r="V171"/>
      <c r="BF171" s="64" t="s">
        <v>0</v>
      </c>
      <c r="BG171">
        <v>170</v>
      </c>
    </row>
    <row r="172" spans="1:59">
      <c r="A172" t="str">
        <f t="shared" si="26"/>
        <v>#comment(above,nsize=[15],size=[30],num=[10])</v>
      </c>
      <c r="B172" t="s">
        <v>0</v>
      </c>
      <c r="C172" t="s">
        <v>173</v>
      </c>
      <c r="R172"/>
      <c r="S172"/>
      <c r="T172"/>
      <c r="U172"/>
      <c r="V172"/>
      <c r="BF172" s="64" t="s">
        <v>0</v>
      </c>
      <c r="BG172">
        <v>171</v>
      </c>
    </row>
    <row r="173" spans="1:59">
      <c r="A173" t="str">
        <f t="shared" si="26"/>
        <v>&amp;br;&amp;br;</v>
      </c>
      <c r="B173" t="s">
        <v>0</v>
      </c>
      <c r="C173" t="s">
        <v>145</v>
      </c>
      <c r="R173"/>
      <c r="S173"/>
      <c r="T173"/>
      <c r="U173"/>
      <c r="V173"/>
      <c r="BF173" s="64" t="s">
        <v>0</v>
      </c>
      <c r="BG173">
        <v>172</v>
      </c>
    </row>
    <row r="174" spans="1:59">
      <c r="A174" t="str">
        <f t="shared" si="26"/>
        <v/>
      </c>
      <c r="B174" t="s">
        <v>0</v>
      </c>
      <c r="Q174" s="29"/>
      <c r="R174" s="30"/>
      <c r="S174" s="30"/>
      <c r="T174" s="30"/>
      <c r="U174" s="30"/>
      <c r="V174" s="31"/>
      <c r="W174" s="32">
        <v>14</v>
      </c>
      <c r="X174" s="29"/>
      <c r="Y174" s="50"/>
      <c r="Z174" s="50"/>
      <c r="AA174" s="51"/>
      <c r="BF174" s="64" t="s">
        <v>0</v>
      </c>
      <c r="BG174">
        <v>173</v>
      </c>
    </row>
    <row r="175" spans="1:59">
      <c r="A175" t="str">
        <f t="shared" si="26"/>
        <v>*グレイブディガー/Gravedigger</v>
      </c>
      <c r="B175" t="s">
        <v>0</v>
      </c>
      <c r="C175" t="str">
        <f>"*"&amp;R175&amp;"/"&amp;T175</f>
        <v>*グレイブディガー/Gravedigger</v>
      </c>
      <c r="Q175" s="33" t="s">
        <v>9</v>
      </c>
      <c r="R175" s="34" t="str">
        <f>INDEX(AJ:AJ,W174+1)</f>
        <v>グレイブディガー</v>
      </c>
      <c r="S175" s="35" t="s">
        <v>10</v>
      </c>
      <c r="T175" s="34" t="str">
        <f>INDEX(AK:AK,W174+1)</f>
        <v>Gravedigger</v>
      </c>
      <c r="U175" s="35"/>
      <c r="V175" s="36"/>
      <c r="W175" s="37"/>
      <c r="X175" s="33"/>
      <c r="Y175" s="52"/>
      <c r="Z175" s="52"/>
      <c r="AA175" s="53"/>
      <c r="BF175" s="64" t="s">
        <v>0</v>
      </c>
      <c r="BG175">
        <v>174</v>
      </c>
    </row>
    <row r="176" spans="1:59">
      <c r="A176" t="str">
        <f t="shared" si="26"/>
        <v>|LEFT:80|LEFT:100|LEFT:100|LEFT:100|LEFT:100|LEFT:100|c</v>
      </c>
      <c r="B176" t="s">
        <v>0</v>
      </c>
      <c r="C176" t="s">
        <v>81</v>
      </c>
      <c r="D176" s="26" t="str">
        <f>$Q$1</f>
        <v>LEFT:80</v>
      </c>
      <c r="E176" s="26" t="s">
        <v>81</v>
      </c>
      <c r="F176" s="26" t="str">
        <f t="shared" ref="F176:J176" si="33">$R$1</f>
        <v>LEFT:100</v>
      </c>
      <c r="G176" s="26" t="s">
        <v>81</v>
      </c>
      <c r="H176" s="26" t="str">
        <f t="shared" si="33"/>
        <v>LEFT:100</v>
      </c>
      <c r="I176" s="26" t="s">
        <v>81</v>
      </c>
      <c r="J176" s="26" t="str">
        <f t="shared" si="33"/>
        <v>LEFT:100</v>
      </c>
      <c r="K176" s="26" t="s">
        <v>81</v>
      </c>
      <c r="L176" s="26" t="str">
        <f>$R$1</f>
        <v>LEFT:100</v>
      </c>
      <c r="M176" s="26" t="s">
        <v>81</v>
      </c>
      <c r="N176" s="26" t="str">
        <f>$R$1</f>
        <v>LEFT:100</v>
      </c>
      <c r="O176" t="s">
        <v>81</v>
      </c>
      <c r="P176" t="s">
        <v>82</v>
      </c>
      <c r="Q176" s="38" t="s">
        <v>6</v>
      </c>
      <c r="R176" s="34" t="str">
        <f>INDEX(AF:AF,W174+1)</f>
        <v>黒</v>
      </c>
      <c r="S176" s="39" t="s">
        <v>7</v>
      </c>
      <c r="T176" s="34" t="str">
        <f>INDEX(AG:AG,W174+1)</f>
        <v>アンコモン</v>
      </c>
      <c r="U176" s="39" t="s">
        <v>8</v>
      </c>
      <c r="V176" s="34">
        <f>INDEX(AI:AI,W174+1)</f>
        <v>13</v>
      </c>
      <c r="W176" s="40"/>
      <c r="X176" s="34" t="str">
        <f>INDEX(AQ:AQ,W174+1)</f>
        <v>このクリーチャーが戦場に出たとき、あなたがコントロールしていて破壊された最後のクリーチャーをあなたの手札に戻す。</v>
      </c>
      <c r="Y176" s="52"/>
      <c r="Z176" s="52"/>
      <c r="AA176" s="53"/>
      <c r="BF176" s="64" t="s">
        <v>0</v>
      </c>
      <c r="BG176">
        <v>175</v>
      </c>
    </row>
    <row r="177" spans="1:59">
      <c r="A177" t="str">
        <f t="shared" si="26"/>
        <v>|色|黒|レアリティ|アンコモン|マナコスト|13|</v>
      </c>
      <c r="B177" t="s">
        <v>0</v>
      </c>
      <c r="C177" t="s">
        <v>81</v>
      </c>
      <c r="D177" s="27" t="s">
        <v>6</v>
      </c>
      <c r="E177" t="s">
        <v>81</v>
      </c>
      <c r="F177" t="str">
        <f>IF(R176=0,"",R176)</f>
        <v>黒</v>
      </c>
      <c r="G177" t="s">
        <v>81</v>
      </c>
      <c r="H177" s="27" t="s">
        <v>93</v>
      </c>
      <c r="I177" t="s">
        <v>81</v>
      </c>
      <c r="J177" t="str">
        <f>IF(T176=0,"",T176)</f>
        <v>アンコモン</v>
      </c>
      <c r="K177" t="s">
        <v>81</v>
      </c>
      <c r="L177" s="27" t="s">
        <v>94</v>
      </c>
      <c r="M177" t="s">
        <v>81</v>
      </c>
      <c r="N177">
        <f>IF(V176=0,"",V176)</f>
        <v>13</v>
      </c>
      <c r="O177" t="s">
        <v>81</v>
      </c>
      <c r="Q177" s="33" t="s">
        <v>11</v>
      </c>
      <c r="R177" s="34" t="str">
        <f>INDEX(AL:AL,W174+1)</f>
        <v>クリーチャー</v>
      </c>
      <c r="S177" s="39" t="s">
        <v>95</v>
      </c>
      <c r="T177" s="34" t="str">
        <f>INDEX(AN:AN,W174+1)</f>
        <v>ゾンビ</v>
      </c>
      <c r="U177" s="34">
        <f>INDEX(AO:AO,W174+1)</f>
        <v>0</v>
      </c>
      <c r="V177" s="34">
        <f>INDEX(AP:AP,W174+1)</f>
        <v>0</v>
      </c>
      <c r="W177" s="40"/>
      <c r="X177" s="34" t="str">
        <f>INDEX(AZ:AZ,W174+1)</f>
        <v>この</v>
      </c>
      <c r="Y177" s="34" t="str">
        <f>INDEX(BA:BA,W174+1)</f>
        <v/>
      </c>
      <c r="Z177" s="34" t="str">
        <f>INDEX(BB:BB,W174+1)</f>
        <v/>
      </c>
      <c r="AA177" s="34">
        <f>INDEX(BC:BC,W174+1)</f>
        <v>0</v>
      </c>
      <c r="BF177" s="64" t="s">
        <v>0</v>
      </c>
      <c r="BG177">
        <v>176</v>
      </c>
    </row>
    <row r="178" spans="1:59">
      <c r="A178" t="str">
        <f t="shared" si="26"/>
        <v>|種別|クリーチャー|サブタイプ|ゾンビ|||</v>
      </c>
      <c r="B178" t="s">
        <v>0</v>
      </c>
      <c r="C178" t="s">
        <v>81</v>
      </c>
      <c r="D178" s="27" t="s">
        <v>11</v>
      </c>
      <c r="E178" t="s">
        <v>81</v>
      </c>
      <c r="F178" t="str">
        <f>IF(R177=0,"",R177)</f>
        <v>クリーチャー</v>
      </c>
      <c r="G178" t="s">
        <v>81</v>
      </c>
      <c r="H178" s="27" t="s">
        <v>103</v>
      </c>
      <c r="I178" t="s">
        <v>81</v>
      </c>
      <c r="J178" t="str">
        <f>IF(T177=0,"",T177)</f>
        <v>ゾンビ</v>
      </c>
      <c r="K178" t="s">
        <v>81</v>
      </c>
      <c r="L178" t="str">
        <f>IF(U177=0,"",U177)</f>
        <v/>
      </c>
      <c r="M178" t="s">
        <v>81</v>
      </c>
      <c r="N178" t="str">
        <f>IF(V177=0,"",V177)</f>
        <v/>
      </c>
      <c r="O178" t="s">
        <v>81</v>
      </c>
      <c r="Q178" s="33" t="s">
        <v>104</v>
      </c>
      <c r="R178" s="34" t="str">
        <f>INDEX(BD:BD,W174+1)</f>
        <v>このクリーチャーが戦場に出たとき、あなたがコントロールしていて破壊された最後のクリーチャーをあなたの手札に戻す。</v>
      </c>
      <c r="S178" s="35"/>
      <c r="T178" s="35"/>
      <c r="U178" s="35"/>
      <c r="V178" s="36"/>
      <c r="W178" s="40"/>
      <c r="X178" s="32"/>
      <c r="Y178" s="32"/>
      <c r="Z178" s="32"/>
      <c r="AA178" s="54"/>
      <c r="BF178" s="64" t="s">
        <v>0</v>
      </c>
      <c r="BG178">
        <v>177</v>
      </c>
    </row>
    <row r="179" spans="1:59">
      <c r="A179" t="str">
        <f t="shared" si="26"/>
        <v>|テキスト|&gt;|&gt;|&gt;|&gt;|このクリーチャーが戦場に出たとき、あなたがコントロールしていて破壊された最後のクリーチャーをあなたの手札に戻す。|</v>
      </c>
      <c r="B179" t="s">
        <v>0</v>
      </c>
      <c r="C179" t="s">
        <v>81</v>
      </c>
      <c r="D179" s="27" t="s">
        <v>104</v>
      </c>
      <c r="E179" t="s">
        <v>81</v>
      </c>
      <c r="F179" s="27" t="s">
        <v>113</v>
      </c>
      <c r="G179" t="s">
        <v>81</v>
      </c>
      <c r="H179" s="27" t="s">
        <v>113</v>
      </c>
      <c r="I179" t="s">
        <v>81</v>
      </c>
      <c r="J179" s="27" t="s">
        <v>113</v>
      </c>
      <c r="K179" t="s">
        <v>81</v>
      </c>
      <c r="L179" s="27" t="s">
        <v>113</v>
      </c>
      <c r="M179" t="s">
        <v>81</v>
      </c>
      <c r="N179" t="str">
        <f>IF(R178=0,"",R178)</f>
        <v>このクリーチャーが戦場に出たとき、あなたがコントロールしていて破壊された最後のクリーチャーをあなたの手札に戻す。</v>
      </c>
      <c r="O179" t="s">
        <v>81</v>
      </c>
      <c r="Q179" s="38" t="s">
        <v>27</v>
      </c>
      <c r="R179" s="34" t="str">
        <f>INDEX(BE:BE,W174+1)</f>
        <v>When this creature enters the battlefield, the last creature you controlled that was Destroyed is returned to your hand.</v>
      </c>
      <c r="S179" s="35" t="s">
        <v>400</v>
      </c>
      <c r="T179" s="34" t="str">
        <f>IF(X179="","",X179&amp;IF(Y179="",""," "&amp;Y179)&amp;IF(Z179="",""," "&amp;Z179)&amp;IF(AA179="",""," "&amp;AA179))</f>
        <v/>
      </c>
      <c r="U179" s="35"/>
      <c r="V179" s="36"/>
      <c r="W179" s="40" t="s">
        <v>114</v>
      </c>
      <c r="X179" s="33" t="str">
        <f t="shared" ref="X179:AA179" si="34">IF(ISERROR(IF(LEN(X178)&gt;1,X178,VLOOKUP(X177,$AC:$AD,2,FALSE))),"",IF(LEN(X178)&gt;1,X178,VLOOKUP(X177,$AC:$AD,2,FALSE)))</f>
        <v/>
      </c>
      <c r="Y179" s="33" t="str">
        <f t="shared" si="34"/>
        <v/>
      </c>
      <c r="Z179" s="33" t="str">
        <f t="shared" si="34"/>
        <v/>
      </c>
      <c r="AA179" s="33" t="str">
        <f t="shared" si="34"/>
        <v> </v>
      </c>
      <c r="BF179" s="64" t="s">
        <v>0</v>
      </c>
      <c r="BG179">
        <v>178</v>
      </c>
    </row>
    <row r="180" spans="1:59">
      <c r="A180" t="str">
        <f t="shared" si="26"/>
        <v>|英テキスト|&gt;|&gt;|&gt;|&gt;|When this creature enters the battlefield, the last creature you controlled that was Destroyed is returned to your hand.|</v>
      </c>
      <c r="B180" t="s">
        <v>0</v>
      </c>
      <c r="C180" t="s">
        <v>81</v>
      </c>
      <c r="D180" s="27" t="s">
        <v>125</v>
      </c>
      <c r="E180" t="s">
        <v>81</v>
      </c>
      <c r="F180" s="27" t="s">
        <v>113</v>
      </c>
      <c r="G180" t="s">
        <v>81</v>
      </c>
      <c r="H180" s="27" t="s">
        <v>113</v>
      </c>
      <c r="I180" t="s">
        <v>81</v>
      </c>
      <c r="J180" s="27" t="s">
        <v>113</v>
      </c>
      <c r="K180" t="s">
        <v>81</v>
      </c>
      <c r="L180" s="27" t="s">
        <v>113</v>
      </c>
      <c r="M180" t="s">
        <v>81</v>
      </c>
      <c r="N180" t="str">
        <f>IF(T179="","",T179&amp;"&amp;br;")&amp;IF(R179=0,"",R179)</f>
        <v>When this creature enters the battlefield, the last creature you controlled that was Destroyed is returned to your hand.</v>
      </c>
      <c r="O180" t="s">
        <v>81</v>
      </c>
      <c r="Q180" s="33" t="s">
        <v>18</v>
      </c>
      <c r="R180" s="34" t="str">
        <f>IF(INDEX(AX:AX,W174+1)="",0,INDEX(AX:AX,W174+1)&amp;"/"&amp;INDEX(AY:AY,W174+1))</f>
        <v>4/4</v>
      </c>
      <c r="S180" s="35"/>
      <c r="T180" s="35"/>
      <c r="U180" s="35"/>
      <c r="V180" s="36"/>
      <c r="W180" s="40"/>
      <c r="X180" s="33"/>
      <c r="Y180" s="52"/>
      <c r="Z180" s="52"/>
      <c r="AA180" s="53"/>
      <c r="BF180" s="64" t="s">
        <v>0</v>
      </c>
      <c r="BG180">
        <v>179</v>
      </c>
    </row>
    <row r="181" spans="1:59">
      <c r="A181" t="str">
        <f t="shared" si="26"/>
        <v>|PT|&gt;|4/4|シールド数|&gt;||</v>
      </c>
      <c r="B181" t="s">
        <v>0</v>
      </c>
      <c r="C181" t="s">
        <v>81</v>
      </c>
      <c r="D181" t="s">
        <v>18</v>
      </c>
      <c r="E181" t="s">
        <v>81</v>
      </c>
      <c r="F181" t="s">
        <v>113</v>
      </c>
      <c r="G181" t="s">
        <v>81</v>
      </c>
      <c r="H181" t="str">
        <f>IF(R180=0,"",R180)</f>
        <v>4/4</v>
      </c>
      <c r="I181" t="s">
        <v>81</v>
      </c>
      <c r="J181" t="s">
        <v>136</v>
      </c>
      <c r="K181" t="s">
        <v>81</v>
      </c>
      <c r="L181" t="s">
        <v>113</v>
      </c>
      <c r="M181" t="s">
        <v>81</v>
      </c>
      <c r="N181" t="str">
        <f>IF(R181=0,"",R181)</f>
        <v/>
      </c>
      <c r="O181" t="s">
        <v>81</v>
      </c>
      <c r="Q181" s="41" t="s">
        <v>19</v>
      </c>
      <c r="R181" s="34">
        <f>INDEX(AW:AW,W174+1)</f>
        <v>0</v>
      </c>
      <c r="S181" s="42"/>
      <c r="T181" s="42"/>
      <c r="U181" s="42"/>
      <c r="V181" s="43"/>
      <c r="W181" s="44"/>
      <c r="X181" s="45"/>
      <c r="Y181" s="55"/>
      <c r="Z181" s="55"/>
      <c r="AA181" s="56"/>
      <c r="BF181" s="64" t="s">
        <v>0</v>
      </c>
      <c r="BG181">
        <v>180</v>
      </c>
    </row>
    <row r="182" spans="1:59">
      <c r="A182" t="str">
        <f t="shared" si="26"/>
        <v>&amp;br;&amp;br;</v>
      </c>
      <c r="B182" t="s">
        <v>0</v>
      </c>
      <c r="C182" t="s">
        <v>145</v>
      </c>
      <c r="R182"/>
      <c r="S182"/>
      <c r="T182"/>
      <c r="U182"/>
      <c r="V182"/>
      <c r="BF182" s="64" t="s">
        <v>0</v>
      </c>
      <c r="BG182">
        <v>181</v>
      </c>
    </row>
    <row r="183" spans="1:59">
      <c r="A183" t="str">
        <f t="shared" si="26"/>
        <v>#back(text=戻る,left)</v>
      </c>
      <c r="B183" t="s">
        <v>0</v>
      </c>
      <c r="C183" t="s">
        <v>153</v>
      </c>
      <c r="R183"/>
      <c r="S183"/>
      <c r="T183"/>
      <c r="U183"/>
      <c r="V183"/>
      <c r="BF183" s="64" t="s">
        <v>0</v>
      </c>
      <c r="BG183">
        <v>182</v>
      </c>
    </row>
    <row r="184" spans="1:59">
      <c r="A184" t="str">
        <f t="shared" si="26"/>
        <v>&amp;br;</v>
      </c>
      <c r="B184" t="s">
        <v>0</v>
      </c>
      <c r="C184" t="s">
        <v>164</v>
      </c>
      <c r="R184"/>
      <c r="S184"/>
      <c r="T184"/>
      <c r="U184"/>
      <c r="V184"/>
      <c r="BF184" s="64" t="s">
        <v>0</v>
      </c>
      <c r="BG184">
        <v>183</v>
      </c>
    </row>
    <row r="185" spans="1:59">
      <c r="A185" t="str">
        <f t="shared" si="26"/>
        <v>#comment(above,nsize=[15],size=[30],num=[10])</v>
      </c>
      <c r="B185" t="s">
        <v>0</v>
      </c>
      <c r="C185" t="s">
        <v>173</v>
      </c>
      <c r="R185"/>
      <c r="S185"/>
      <c r="T185"/>
      <c r="U185"/>
      <c r="V185"/>
      <c r="BF185" s="64" t="s">
        <v>0</v>
      </c>
      <c r="BG185">
        <v>184</v>
      </c>
    </row>
    <row r="186" spans="1:59">
      <c r="A186" t="str">
        <f t="shared" si="26"/>
        <v>&amp;br;&amp;br;</v>
      </c>
      <c r="B186" t="s">
        <v>0</v>
      </c>
      <c r="C186" t="s">
        <v>145</v>
      </c>
      <c r="R186"/>
      <c r="S186"/>
      <c r="T186"/>
      <c r="U186"/>
      <c r="V186"/>
      <c r="BF186" s="64" t="s">
        <v>0</v>
      </c>
      <c r="BG186">
        <v>185</v>
      </c>
    </row>
    <row r="187" spans="1:59">
      <c r="A187" t="str">
        <f t="shared" si="26"/>
        <v/>
      </c>
      <c r="B187" t="s">
        <v>0</v>
      </c>
      <c r="Q187" s="29"/>
      <c r="R187" s="30"/>
      <c r="S187" s="30"/>
      <c r="T187" s="30"/>
      <c r="U187" s="30"/>
      <c r="V187" s="31"/>
      <c r="W187" s="32">
        <v>15</v>
      </c>
      <c r="X187" s="29"/>
      <c r="Y187" s="50"/>
      <c r="Z187" s="50"/>
      <c r="AA187" s="51"/>
      <c r="BF187" s="64" t="s">
        <v>0</v>
      </c>
      <c r="BG187">
        <v>186</v>
      </c>
    </row>
    <row r="188" spans="1:59">
      <c r="A188" t="str">
        <f t="shared" si="26"/>
        <v>*呪われた者の王/Lord of the Accursed</v>
      </c>
      <c r="B188" t="s">
        <v>0</v>
      </c>
      <c r="C188" t="str">
        <f>"*"&amp;R188&amp;"/"&amp;T188</f>
        <v>*呪われた者の王/Lord of the Accursed</v>
      </c>
      <c r="Q188" s="33" t="s">
        <v>9</v>
      </c>
      <c r="R188" s="34" t="str">
        <f>INDEX(AJ:AJ,W187+1)</f>
        <v>呪われた者の王</v>
      </c>
      <c r="S188" s="35" t="s">
        <v>10</v>
      </c>
      <c r="T188" s="34" t="str">
        <f>INDEX(AK:AK,W187+1)</f>
        <v>Lord of the Accursed</v>
      </c>
      <c r="U188" s="35"/>
      <c r="V188" s="36"/>
      <c r="W188" s="37"/>
      <c r="X188" s="33"/>
      <c r="Y188" s="52"/>
      <c r="Z188" s="52"/>
      <c r="AA188" s="53"/>
      <c r="BF188" s="64" t="s">
        <v>0</v>
      </c>
      <c r="BG188">
        <v>187</v>
      </c>
    </row>
    <row r="189" spans="1:59">
      <c r="A189" t="str">
        <f t="shared" si="26"/>
        <v>|LEFT:80|LEFT:100|LEFT:100|LEFT:100|LEFT:100|LEFT:100|c</v>
      </c>
      <c r="B189" t="s">
        <v>0</v>
      </c>
      <c r="C189" t="s">
        <v>81</v>
      </c>
      <c r="D189" s="26" t="str">
        <f>$Q$1</f>
        <v>LEFT:80</v>
      </c>
      <c r="E189" s="26" t="s">
        <v>81</v>
      </c>
      <c r="F189" s="26" t="str">
        <f t="shared" ref="F189:J189" si="35">$R$1</f>
        <v>LEFT:100</v>
      </c>
      <c r="G189" s="26" t="s">
        <v>81</v>
      </c>
      <c r="H189" s="26" t="str">
        <f t="shared" si="35"/>
        <v>LEFT:100</v>
      </c>
      <c r="I189" s="26" t="s">
        <v>81</v>
      </c>
      <c r="J189" s="26" t="str">
        <f t="shared" si="35"/>
        <v>LEFT:100</v>
      </c>
      <c r="K189" s="26" t="s">
        <v>81</v>
      </c>
      <c r="L189" s="26" t="str">
        <f>$R$1</f>
        <v>LEFT:100</v>
      </c>
      <c r="M189" s="26" t="s">
        <v>81</v>
      </c>
      <c r="N189" s="26" t="str">
        <f>$R$1</f>
        <v>LEFT:100</v>
      </c>
      <c r="O189" t="s">
        <v>81</v>
      </c>
      <c r="P189" t="s">
        <v>82</v>
      </c>
      <c r="Q189" s="38" t="s">
        <v>6</v>
      </c>
      <c r="R189" s="34" t="str">
        <f>INDEX(AF:AF,W187+1)</f>
        <v>黒</v>
      </c>
      <c r="S189" s="39" t="s">
        <v>7</v>
      </c>
      <c r="T189" s="34" t="str">
        <f>INDEX(AG:AG,W187+1)</f>
        <v>アンコモン</v>
      </c>
      <c r="U189" s="39" t="s">
        <v>8</v>
      </c>
      <c r="V189" s="34">
        <f>INDEX(AI:AI,W187+1)</f>
        <v>14</v>
      </c>
      <c r="W189" s="40"/>
      <c r="X189" s="34" t="str">
        <f>INDEX(AQ:AQ,W187+1)</f>
        <v>ジェム2個を起動する：あなたのターン終了時まで、あなたがコントロールする各ゾンビは威迫を得る。</v>
      </c>
      <c r="Y189" s="52"/>
      <c r="Z189" s="52"/>
      <c r="AA189" s="53"/>
      <c r="BF189" s="64" t="s">
        <v>0</v>
      </c>
      <c r="BG189">
        <v>188</v>
      </c>
    </row>
    <row r="190" spans="1:59">
      <c r="A190" t="str">
        <f t="shared" si="26"/>
        <v>|色|黒|レアリティ|アンコモン|マナコスト|14|</v>
      </c>
      <c r="B190" t="s">
        <v>0</v>
      </c>
      <c r="C190" t="s">
        <v>81</v>
      </c>
      <c r="D190" s="27" t="s">
        <v>6</v>
      </c>
      <c r="E190" t="s">
        <v>81</v>
      </c>
      <c r="F190" t="str">
        <f>IF(R189=0,"",R189)</f>
        <v>黒</v>
      </c>
      <c r="G190" t="s">
        <v>81</v>
      </c>
      <c r="H190" s="27" t="s">
        <v>93</v>
      </c>
      <c r="I190" t="s">
        <v>81</v>
      </c>
      <c r="J190" t="str">
        <f>IF(T189=0,"",T189)</f>
        <v>アンコモン</v>
      </c>
      <c r="K190" t="s">
        <v>81</v>
      </c>
      <c r="L190" s="27" t="s">
        <v>94</v>
      </c>
      <c r="M190" t="s">
        <v>81</v>
      </c>
      <c r="N190">
        <f>IF(V189=0,"",V189)</f>
        <v>14</v>
      </c>
      <c r="O190" t="s">
        <v>81</v>
      </c>
      <c r="Q190" s="33" t="s">
        <v>11</v>
      </c>
      <c r="R190" s="34" t="str">
        <f>INDEX(AL:AL,W187+1)</f>
        <v>クリーチャー</v>
      </c>
      <c r="S190" s="39" t="s">
        <v>95</v>
      </c>
      <c r="T190" s="34" t="str">
        <f>INDEX(AN:AN,W187+1)</f>
        <v>ゾンビ</v>
      </c>
      <c r="U190" s="34">
        <f>INDEX(AO:AO,W187+1)</f>
        <v>0</v>
      </c>
      <c r="V190" s="34">
        <f>INDEX(AP:AP,W187+1)</f>
        <v>0</v>
      </c>
      <c r="W190" s="40"/>
      <c r="X190" s="34" t="str">
        <f>INDEX(AZ:AZ,W187+1)</f>
        <v>ジェ</v>
      </c>
      <c r="Y190" s="34" t="str">
        <f>INDEX(BA:BA,W187+1)</f>
        <v/>
      </c>
      <c r="Z190" s="34" t="str">
        <f>INDEX(BB:BB,W187+1)</f>
        <v/>
      </c>
      <c r="AA190" s="34">
        <f>INDEX(BC:BC,W187+1)</f>
        <v>0</v>
      </c>
      <c r="BF190" s="64" t="s">
        <v>0</v>
      </c>
      <c r="BG190">
        <v>189</v>
      </c>
    </row>
    <row r="191" spans="1:59">
      <c r="A191" t="str">
        <f t="shared" si="26"/>
        <v>|種別|クリーチャー|サブタイプ|ゾンビ|||</v>
      </c>
      <c r="B191" t="s">
        <v>0</v>
      </c>
      <c r="C191" t="s">
        <v>81</v>
      </c>
      <c r="D191" s="27" t="s">
        <v>11</v>
      </c>
      <c r="E191" t="s">
        <v>81</v>
      </c>
      <c r="F191" t="str">
        <f>IF(R190=0,"",R190)</f>
        <v>クリーチャー</v>
      </c>
      <c r="G191" t="s">
        <v>81</v>
      </c>
      <c r="H191" s="27" t="s">
        <v>103</v>
      </c>
      <c r="I191" t="s">
        <v>81</v>
      </c>
      <c r="J191" t="str">
        <f>IF(T190=0,"",T190)</f>
        <v>ゾンビ</v>
      </c>
      <c r="K191" t="s">
        <v>81</v>
      </c>
      <c r="L191" t="str">
        <f>IF(U190=0,"",U190)</f>
        <v/>
      </c>
      <c r="M191" t="s">
        <v>81</v>
      </c>
      <c r="N191" t="str">
        <f>IF(V190=0,"",V190)</f>
        <v/>
      </c>
      <c r="O191" t="s">
        <v>81</v>
      </c>
      <c r="Q191" s="33" t="s">
        <v>104</v>
      </c>
      <c r="R191" s="34" t="str">
        <f>INDEX(BD:BD,W187+1)</f>
        <v>ジェム2個を起動する：あなたのターン終了時まで、あなたがコントロールする各ゾンビは威迫を得る。&amp;br;このクリーチャーが戦場に出ている間、あなたがコントロールする各ゾンビは+1/+1の修整を受ける。</v>
      </c>
      <c r="S191" s="35"/>
      <c r="T191" s="35"/>
      <c r="U191" s="35"/>
      <c r="V191" s="36"/>
      <c r="W191" s="40"/>
      <c r="X191" s="32"/>
      <c r="Y191" s="32"/>
      <c r="Z191" s="32"/>
      <c r="AA191" s="54"/>
      <c r="BF191" s="64" t="s">
        <v>0</v>
      </c>
      <c r="BG191">
        <v>190</v>
      </c>
    </row>
    <row r="192" spans="1:59">
      <c r="A192" t="str">
        <f t="shared" si="26"/>
        <v>|テキスト|&gt;|&gt;|&gt;|&gt;|ジェム2個を起動する：あなたのターン終了時まで、あなたがコントロールする各ゾンビは威迫を得る。&amp;br;このクリーチャーが戦場に出ている間、あなたがコントロールする各ゾンビは+1/+1の修整を受ける。|</v>
      </c>
      <c r="B192" t="s">
        <v>0</v>
      </c>
      <c r="C192" t="s">
        <v>81</v>
      </c>
      <c r="D192" s="27" t="s">
        <v>104</v>
      </c>
      <c r="E192" t="s">
        <v>81</v>
      </c>
      <c r="F192" s="27" t="s">
        <v>113</v>
      </c>
      <c r="G192" t="s">
        <v>81</v>
      </c>
      <c r="H192" s="27" t="s">
        <v>113</v>
      </c>
      <c r="I192" t="s">
        <v>81</v>
      </c>
      <c r="J192" s="27" t="s">
        <v>113</v>
      </c>
      <c r="K192" t="s">
        <v>81</v>
      </c>
      <c r="L192" s="27" t="s">
        <v>113</v>
      </c>
      <c r="M192" t="s">
        <v>81</v>
      </c>
      <c r="N192" t="str">
        <f>IF(R191=0,"",R191)</f>
        <v>ジェム2個を起動する：あなたのターン終了時まで、あなたがコントロールする各ゾンビは威迫を得る。&amp;br;このクリーチャーが戦場に出ている間、あなたがコントロールする各ゾンビは+1/+1の修整を受ける。</v>
      </c>
      <c r="O192" t="s">
        <v>81</v>
      </c>
      <c r="Q192" s="38" t="s">
        <v>27</v>
      </c>
      <c r="R192" s="34" t="str">
        <f>INDEX(BE:BE,W187+1)</f>
        <v>Activate 2:Each Zombie you control gains Menace until the end of your turn.&amp;br;While this creature is on the battlefield, each Zombie you control gains +1/+1.</v>
      </c>
      <c r="S192" s="35" t="s">
        <v>400</v>
      </c>
      <c r="T192" s="34" t="str">
        <f>IF(X192="","",X192&amp;IF(Y192="",""," "&amp;Y192)&amp;IF(Z192="",""," "&amp;Z192)&amp;IF(AA192="",""," "&amp;AA192))</f>
        <v/>
      </c>
      <c r="U192" s="35"/>
      <c r="V192" s="36"/>
      <c r="W192" s="40" t="s">
        <v>114</v>
      </c>
      <c r="X192" s="33" t="str">
        <f t="shared" ref="X192:AA192" si="36">IF(ISERROR(IF(LEN(X191)&gt;1,X191,VLOOKUP(X190,$AC:$AD,2,FALSE))),"",IF(LEN(X191)&gt;1,X191,VLOOKUP(X190,$AC:$AD,2,FALSE)))</f>
        <v/>
      </c>
      <c r="Y192" s="33" t="str">
        <f t="shared" si="36"/>
        <v/>
      </c>
      <c r="Z192" s="33" t="str">
        <f t="shared" si="36"/>
        <v/>
      </c>
      <c r="AA192" s="33" t="str">
        <f t="shared" si="36"/>
        <v> </v>
      </c>
      <c r="BF192" s="64" t="s">
        <v>0</v>
      </c>
      <c r="BG192">
        <v>191</v>
      </c>
    </row>
    <row r="193" spans="1:59">
      <c r="A193" t="str">
        <f t="shared" si="26"/>
        <v>|英テキスト|&gt;|&gt;|&gt;|&gt;|Activate 2:Each Zombie you control gains Menace until the end of your turn.&amp;br;While this creature is on the battlefield, each Zombie you control gains +1/+1.|</v>
      </c>
      <c r="B193" t="s">
        <v>0</v>
      </c>
      <c r="C193" t="s">
        <v>81</v>
      </c>
      <c r="D193" s="27" t="s">
        <v>125</v>
      </c>
      <c r="E193" t="s">
        <v>81</v>
      </c>
      <c r="F193" s="27" t="s">
        <v>113</v>
      </c>
      <c r="G193" t="s">
        <v>81</v>
      </c>
      <c r="H193" s="27" t="s">
        <v>113</v>
      </c>
      <c r="I193" t="s">
        <v>81</v>
      </c>
      <c r="J193" s="27" t="s">
        <v>113</v>
      </c>
      <c r="K193" t="s">
        <v>81</v>
      </c>
      <c r="L193" s="27" t="s">
        <v>113</v>
      </c>
      <c r="M193" t="s">
        <v>81</v>
      </c>
      <c r="N193" t="str">
        <f>IF(T192="","",T192&amp;"&amp;br;")&amp;IF(R192=0,"",R192)</f>
        <v>Activate 2:Each Zombie you control gains Menace until the end of your turn.&amp;br;While this creature is on the battlefield, each Zombie you control gains +1/+1.</v>
      </c>
      <c r="O193" t="s">
        <v>81</v>
      </c>
      <c r="Q193" s="33" t="s">
        <v>18</v>
      </c>
      <c r="R193" s="34" t="str">
        <f>IF(INDEX(AX:AX,W187+1)="",0,INDEX(AX:AX,W187+1)&amp;"/"&amp;INDEX(AY:AY,W187+1))</f>
        <v>3/4</v>
      </c>
      <c r="S193" s="35"/>
      <c r="T193" s="35"/>
      <c r="U193" s="35"/>
      <c r="V193" s="36"/>
      <c r="W193" s="40"/>
      <c r="X193" s="33"/>
      <c r="Y193" s="52"/>
      <c r="Z193" s="52"/>
      <c r="AA193" s="53"/>
      <c r="BF193" s="64" t="s">
        <v>0</v>
      </c>
      <c r="BG193">
        <v>192</v>
      </c>
    </row>
    <row r="194" spans="1:59">
      <c r="A194" t="str">
        <f t="shared" si="26"/>
        <v>|PT|&gt;|3/4|シールド数|&gt;||</v>
      </c>
      <c r="B194" t="s">
        <v>0</v>
      </c>
      <c r="C194" t="s">
        <v>81</v>
      </c>
      <c r="D194" t="s">
        <v>18</v>
      </c>
      <c r="E194" t="s">
        <v>81</v>
      </c>
      <c r="F194" t="s">
        <v>113</v>
      </c>
      <c r="G194" t="s">
        <v>81</v>
      </c>
      <c r="H194" t="str">
        <f>IF(R193=0,"",R193)</f>
        <v>3/4</v>
      </c>
      <c r="I194" t="s">
        <v>81</v>
      </c>
      <c r="J194" t="s">
        <v>136</v>
      </c>
      <c r="K194" t="s">
        <v>81</v>
      </c>
      <c r="L194" t="s">
        <v>113</v>
      </c>
      <c r="M194" t="s">
        <v>81</v>
      </c>
      <c r="N194" t="str">
        <f>IF(R194=0,"",R194)</f>
        <v/>
      </c>
      <c r="O194" t="s">
        <v>81</v>
      </c>
      <c r="Q194" s="41" t="s">
        <v>19</v>
      </c>
      <c r="R194" s="34">
        <f>INDEX(AW:AW,W187+1)</f>
        <v>0</v>
      </c>
      <c r="S194" s="42"/>
      <c r="T194" s="42"/>
      <c r="U194" s="42"/>
      <c r="V194" s="43"/>
      <c r="W194" s="44"/>
      <c r="X194" s="45"/>
      <c r="Y194" s="55"/>
      <c r="Z194" s="55"/>
      <c r="AA194" s="56"/>
      <c r="BF194" s="64" t="s">
        <v>0</v>
      </c>
      <c r="BG194">
        <v>193</v>
      </c>
    </row>
    <row r="195" spans="1:59">
      <c r="A195" t="str">
        <f t="shared" si="26"/>
        <v>&amp;br;&amp;br;</v>
      </c>
      <c r="B195" t="s">
        <v>0</v>
      </c>
      <c r="C195" t="s">
        <v>145</v>
      </c>
      <c r="R195"/>
      <c r="S195"/>
      <c r="T195"/>
      <c r="U195"/>
      <c r="V195"/>
      <c r="BF195" s="64" t="s">
        <v>0</v>
      </c>
      <c r="BG195">
        <v>194</v>
      </c>
    </row>
    <row r="196" spans="1:59">
      <c r="A196" t="str">
        <f t="shared" si="26"/>
        <v>#back(text=戻る,left)</v>
      </c>
      <c r="B196" t="s">
        <v>0</v>
      </c>
      <c r="C196" t="s">
        <v>153</v>
      </c>
      <c r="R196"/>
      <c r="S196"/>
      <c r="T196"/>
      <c r="U196"/>
      <c r="V196"/>
      <c r="BF196" s="64" t="s">
        <v>0</v>
      </c>
      <c r="BG196">
        <v>195</v>
      </c>
    </row>
    <row r="197" spans="1:59">
      <c r="A197" t="str">
        <f t="shared" si="26"/>
        <v>&amp;br;</v>
      </c>
      <c r="B197" t="s">
        <v>0</v>
      </c>
      <c r="C197" t="s">
        <v>164</v>
      </c>
      <c r="R197"/>
      <c r="S197"/>
      <c r="T197"/>
      <c r="U197"/>
      <c r="V197"/>
      <c r="BF197" s="64" t="s">
        <v>0</v>
      </c>
      <c r="BG197">
        <v>196</v>
      </c>
    </row>
    <row r="198" spans="1:59">
      <c r="A198" t="str">
        <f t="shared" ref="A198:A261" si="37">CONCATENATE(C198,D198,E198,F198,G198,H198,I198,J198,K198,L198,M198,N198,O198,P198)</f>
        <v>#comment(above,nsize=[15],size=[30],num=[10])</v>
      </c>
      <c r="B198" t="s">
        <v>0</v>
      </c>
      <c r="C198" t="s">
        <v>173</v>
      </c>
      <c r="R198"/>
      <c r="S198"/>
      <c r="T198"/>
      <c r="U198"/>
      <c r="V198"/>
      <c r="BF198" s="64" t="s">
        <v>0</v>
      </c>
      <c r="BG198">
        <v>197</v>
      </c>
    </row>
    <row r="199" spans="1:59">
      <c r="A199" t="str">
        <f t="shared" si="37"/>
        <v>&amp;br;&amp;br;</v>
      </c>
      <c r="B199" t="s">
        <v>0</v>
      </c>
      <c r="C199" t="s">
        <v>145</v>
      </c>
      <c r="R199"/>
      <c r="S199"/>
      <c r="T199"/>
      <c r="U199"/>
      <c r="V199"/>
      <c r="BF199" s="64" t="s">
        <v>0</v>
      </c>
      <c r="BG199">
        <v>198</v>
      </c>
    </row>
    <row r="200" spans="1:59">
      <c r="A200" t="str">
        <f t="shared" si="37"/>
        <v/>
      </c>
      <c r="B200" t="s">
        <v>0</v>
      </c>
      <c r="Q200" s="29"/>
      <c r="R200" s="30"/>
      <c r="S200" s="30"/>
      <c r="T200" s="30"/>
      <c r="U200" s="30"/>
      <c r="V200" s="31"/>
      <c r="W200" s="32">
        <v>16</v>
      </c>
      <c r="X200" s="29"/>
      <c r="Y200" s="50"/>
      <c r="Z200" s="50"/>
      <c r="AA200" s="51"/>
      <c r="BF200" s="64" t="s">
        <v>0</v>
      </c>
      <c r="BG200">
        <v>199</v>
      </c>
    </row>
    <row r="201" spans="1:59">
      <c r="A201" t="str">
        <f t="shared" si="37"/>
        <v>*無情な狙撃手/Ruthless Sniper</v>
      </c>
      <c r="B201" t="s">
        <v>0</v>
      </c>
      <c r="C201" t="str">
        <f>"*"&amp;R201&amp;"/"&amp;T201</f>
        <v>*無情な狙撃手/Ruthless Sniper</v>
      </c>
      <c r="Q201" s="33" t="s">
        <v>9</v>
      </c>
      <c r="R201" s="34" t="str">
        <f>INDEX(AJ:AJ,W200+1)</f>
        <v>無情な狙撃手</v>
      </c>
      <c r="S201" s="35" t="s">
        <v>10</v>
      </c>
      <c r="T201" s="34" t="str">
        <f>INDEX(AK:AK,W200+1)</f>
        <v>Ruthless Sniper</v>
      </c>
      <c r="U201" s="35"/>
      <c r="V201" s="36"/>
      <c r="W201" s="37"/>
      <c r="X201" s="33"/>
      <c r="Y201" s="52"/>
      <c r="Z201" s="52"/>
      <c r="AA201" s="53"/>
      <c r="BF201" s="64" t="s">
        <v>0</v>
      </c>
      <c r="BG201">
        <v>200</v>
      </c>
    </row>
    <row r="202" spans="1:59">
      <c r="A202" t="str">
        <f t="shared" si="37"/>
        <v>|LEFT:80|LEFT:100|LEFT:100|LEFT:100|LEFT:100|LEFT:100|c</v>
      </c>
      <c r="B202" t="s">
        <v>0</v>
      </c>
      <c r="C202" t="s">
        <v>81</v>
      </c>
      <c r="D202" s="26" t="str">
        <f>$Q$1</f>
        <v>LEFT:80</v>
      </c>
      <c r="E202" s="26" t="s">
        <v>81</v>
      </c>
      <c r="F202" s="26" t="str">
        <f t="shared" ref="F202:J202" si="38">$R$1</f>
        <v>LEFT:100</v>
      </c>
      <c r="G202" s="26" t="s">
        <v>81</v>
      </c>
      <c r="H202" s="26" t="str">
        <f t="shared" si="38"/>
        <v>LEFT:100</v>
      </c>
      <c r="I202" s="26" t="s">
        <v>81</v>
      </c>
      <c r="J202" s="26" t="str">
        <f t="shared" si="38"/>
        <v>LEFT:100</v>
      </c>
      <c r="K202" s="26" t="s">
        <v>81</v>
      </c>
      <c r="L202" s="26" t="str">
        <f>$R$1</f>
        <v>LEFT:100</v>
      </c>
      <c r="M202" s="26" t="s">
        <v>81</v>
      </c>
      <c r="N202" s="26" t="str">
        <f>$R$1</f>
        <v>LEFT:100</v>
      </c>
      <c r="O202" t="s">
        <v>81</v>
      </c>
      <c r="P202" t="s">
        <v>82</v>
      </c>
      <c r="Q202" s="38" t="s">
        <v>6</v>
      </c>
      <c r="R202" s="34" t="str">
        <f>INDEX(AF:AF,W200+1)</f>
        <v>黒</v>
      </c>
      <c r="S202" s="39" t="s">
        <v>7</v>
      </c>
      <c r="T202" s="34" t="str">
        <f>INDEX(AG:AG,W200+1)</f>
        <v>アンコモン</v>
      </c>
      <c r="U202" s="39" t="s">
        <v>8</v>
      </c>
      <c r="V202" s="34">
        <f>INDEX(AI:AI,W200+1)</f>
        <v>9</v>
      </c>
      <c r="W202" s="40"/>
      <c r="X202" s="34" t="str">
        <f>INDEX(AQ:AQ,W200+1)</f>
        <v>あなたがカードをサイクリングしたとき、対戦相手がコントロールする最初のクリーチャーは-1/-1の修整を受ける。</v>
      </c>
      <c r="Y202" s="52"/>
      <c r="Z202" s="52"/>
      <c r="AA202" s="53"/>
      <c r="BF202" s="64" t="s">
        <v>0</v>
      </c>
      <c r="BG202">
        <v>201</v>
      </c>
    </row>
    <row r="203" spans="1:59">
      <c r="A203" t="str">
        <f t="shared" si="37"/>
        <v>|色|黒|レアリティ|アンコモン|マナコスト|9|</v>
      </c>
      <c r="B203" t="s">
        <v>0</v>
      </c>
      <c r="C203" t="s">
        <v>81</v>
      </c>
      <c r="D203" s="27" t="s">
        <v>6</v>
      </c>
      <c r="E203" t="s">
        <v>81</v>
      </c>
      <c r="F203" t="str">
        <f>IF(R202=0,"",R202)</f>
        <v>黒</v>
      </c>
      <c r="G203" t="s">
        <v>81</v>
      </c>
      <c r="H203" s="27" t="s">
        <v>93</v>
      </c>
      <c r="I203" t="s">
        <v>81</v>
      </c>
      <c r="J203" t="str">
        <f>IF(T202=0,"",T202)</f>
        <v>アンコモン</v>
      </c>
      <c r="K203" t="s">
        <v>81</v>
      </c>
      <c r="L203" s="27" t="s">
        <v>94</v>
      </c>
      <c r="M203" t="s">
        <v>81</v>
      </c>
      <c r="N203">
        <f>IF(V202=0,"",V202)</f>
        <v>9</v>
      </c>
      <c r="O203" t="s">
        <v>81</v>
      </c>
      <c r="Q203" s="33" t="s">
        <v>11</v>
      </c>
      <c r="R203" s="34" t="str">
        <f>INDEX(AL:AL,W200+1)</f>
        <v>クリーチャー</v>
      </c>
      <c r="S203" s="39" t="s">
        <v>95</v>
      </c>
      <c r="T203" s="34" t="str">
        <f>INDEX(AN:AN,W200+1)</f>
        <v>人間</v>
      </c>
      <c r="U203" s="34" t="str">
        <f>INDEX(AO:AO,W200+1)</f>
        <v>射手</v>
      </c>
      <c r="V203" s="34">
        <f>INDEX(AP:AP,W200+1)</f>
        <v>0</v>
      </c>
      <c r="W203" s="40"/>
      <c r="X203" s="34" t="str">
        <f>INDEX(AZ:AZ,W200+1)</f>
        <v>あな</v>
      </c>
      <c r="Y203" s="34" t="str">
        <f>INDEX(BA:BA,W200+1)</f>
        <v/>
      </c>
      <c r="Z203" s="34" t="str">
        <f>INDEX(BB:BB,W200+1)</f>
        <v/>
      </c>
      <c r="AA203" s="34">
        <f>INDEX(BC:BC,W200+1)</f>
        <v>0</v>
      </c>
      <c r="BF203" s="64" t="s">
        <v>0</v>
      </c>
      <c r="BG203">
        <v>202</v>
      </c>
    </row>
    <row r="204" spans="1:59">
      <c r="A204" t="str">
        <f t="shared" si="37"/>
        <v>|種別|クリーチャー|サブタイプ|人間|射手||</v>
      </c>
      <c r="B204" t="s">
        <v>0</v>
      </c>
      <c r="C204" t="s">
        <v>81</v>
      </c>
      <c r="D204" s="27" t="s">
        <v>11</v>
      </c>
      <c r="E204" t="s">
        <v>81</v>
      </c>
      <c r="F204" t="str">
        <f>IF(R203=0,"",R203)</f>
        <v>クリーチャー</v>
      </c>
      <c r="G204" t="s">
        <v>81</v>
      </c>
      <c r="H204" s="27" t="s">
        <v>103</v>
      </c>
      <c r="I204" t="s">
        <v>81</v>
      </c>
      <c r="J204" t="str">
        <f>IF(T203=0,"",T203)</f>
        <v>人間</v>
      </c>
      <c r="K204" t="s">
        <v>81</v>
      </c>
      <c r="L204" t="str">
        <f>IF(U203=0,"",U203)</f>
        <v>射手</v>
      </c>
      <c r="M204" t="s">
        <v>81</v>
      </c>
      <c r="N204" t="str">
        <f>IF(V203=0,"",V203)</f>
        <v/>
      </c>
      <c r="O204" t="s">
        <v>81</v>
      </c>
      <c r="Q204" s="33" t="s">
        <v>104</v>
      </c>
      <c r="R204" s="34" t="str">
        <f>INDEX(BD:BD,W200+1)</f>
        <v>あなたがカードをサイクリングしたとき、対戦相手がコントロールする最初のクリーチャーは-1/-1の修整を受ける。</v>
      </c>
      <c r="S204" s="35"/>
      <c r="T204" s="35"/>
      <c r="U204" s="35"/>
      <c r="V204" s="36"/>
      <c r="W204" s="40"/>
      <c r="X204" s="32"/>
      <c r="Y204" s="32"/>
      <c r="Z204" s="32"/>
      <c r="AA204" s="54"/>
      <c r="BF204" s="64" t="s">
        <v>0</v>
      </c>
      <c r="BG204">
        <v>203</v>
      </c>
    </row>
    <row r="205" spans="1:59">
      <c r="A205" t="str">
        <f t="shared" si="37"/>
        <v>|テキスト|&gt;|&gt;|&gt;|&gt;|あなたがカードをサイクリングしたとき、対戦相手がコントロールする最初のクリーチャーは-1/-1の修整を受ける。|</v>
      </c>
      <c r="B205" t="s">
        <v>0</v>
      </c>
      <c r="C205" t="s">
        <v>81</v>
      </c>
      <c r="D205" s="27" t="s">
        <v>104</v>
      </c>
      <c r="E205" t="s">
        <v>81</v>
      </c>
      <c r="F205" s="27" t="s">
        <v>113</v>
      </c>
      <c r="G205" t="s">
        <v>81</v>
      </c>
      <c r="H205" s="27" t="s">
        <v>113</v>
      </c>
      <c r="I205" t="s">
        <v>81</v>
      </c>
      <c r="J205" s="27" t="s">
        <v>113</v>
      </c>
      <c r="K205" t="s">
        <v>81</v>
      </c>
      <c r="L205" s="27" t="s">
        <v>113</v>
      </c>
      <c r="M205" t="s">
        <v>81</v>
      </c>
      <c r="N205" t="str">
        <f>IF(R204=0,"",R204)</f>
        <v>あなたがカードをサイクリングしたとき、対戦相手がコントロールする最初のクリーチャーは-1/-1の修整を受ける。</v>
      </c>
      <c r="O205" t="s">
        <v>81</v>
      </c>
      <c r="Q205" s="38" t="s">
        <v>27</v>
      </c>
      <c r="R205" s="34" t="str">
        <f>INDEX(BE:BE,W200+1)</f>
        <v>When you cycle a card, the first creature your opponent controls gets -1/-1.</v>
      </c>
      <c r="S205" s="35" t="s">
        <v>400</v>
      </c>
      <c r="T205" s="34" t="str">
        <f>IF(X205="","",X205&amp;IF(Y205="",""," "&amp;Y205)&amp;IF(Z205="",""," "&amp;Z205)&amp;IF(AA205="",""," "&amp;AA205))</f>
        <v/>
      </c>
      <c r="U205" s="35"/>
      <c r="V205" s="36"/>
      <c r="W205" s="40" t="s">
        <v>114</v>
      </c>
      <c r="X205" s="33" t="str">
        <f t="shared" ref="X205:AA205" si="39">IF(ISERROR(IF(LEN(X204)&gt;1,X204,VLOOKUP(X203,$AC:$AD,2,FALSE))),"",IF(LEN(X204)&gt;1,X204,VLOOKUP(X203,$AC:$AD,2,FALSE)))</f>
        <v/>
      </c>
      <c r="Y205" s="33" t="str">
        <f t="shared" si="39"/>
        <v/>
      </c>
      <c r="Z205" s="33" t="str">
        <f t="shared" si="39"/>
        <v/>
      </c>
      <c r="AA205" s="33" t="str">
        <f t="shared" si="39"/>
        <v> </v>
      </c>
      <c r="BF205" s="64" t="s">
        <v>0</v>
      </c>
      <c r="BG205">
        <v>204</v>
      </c>
    </row>
    <row r="206" spans="1:59">
      <c r="A206" t="str">
        <f t="shared" si="37"/>
        <v>|英テキスト|&gt;|&gt;|&gt;|&gt;|When you cycle a card, the first creature your opponent controls gets -1/-1.|</v>
      </c>
      <c r="B206" t="s">
        <v>0</v>
      </c>
      <c r="C206" t="s">
        <v>81</v>
      </c>
      <c r="D206" s="27" t="s">
        <v>125</v>
      </c>
      <c r="E206" t="s">
        <v>81</v>
      </c>
      <c r="F206" s="27" t="s">
        <v>113</v>
      </c>
      <c r="G206" t="s">
        <v>81</v>
      </c>
      <c r="H206" s="27" t="s">
        <v>113</v>
      </c>
      <c r="I206" t="s">
        <v>81</v>
      </c>
      <c r="J206" s="27" t="s">
        <v>113</v>
      </c>
      <c r="K206" t="s">
        <v>81</v>
      </c>
      <c r="L206" s="27" t="s">
        <v>113</v>
      </c>
      <c r="M206" t="s">
        <v>81</v>
      </c>
      <c r="N206" t="str">
        <f>IF(T205="","",T205&amp;"&amp;br;")&amp;IF(R205=0,"",R205)</f>
        <v>When you cycle a card, the first creature your opponent controls gets -1/-1.</v>
      </c>
      <c r="O206" t="s">
        <v>81</v>
      </c>
      <c r="Q206" s="33" t="s">
        <v>18</v>
      </c>
      <c r="R206" s="34" t="str">
        <f>IF(INDEX(AX:AX,W200+1)="",0,INDEX(AX:AX,W200+1)&amp;"/"&amp;INDEX(AY:AY,W200+1))</f>
        <v>3/4</v>
      </c>
      <c r="S206" s="35"/>
      <c r="T206" s="35"/>
      <c r="U206" s="35"/>
      <c r="V206" s="36"/>
      <c r="W206" s="40"/>
      <c r="X206" s="33"/>
      <c r="Y206" s="52"/>
      <c r="Z206" s="52"/>
      <c r="AA206" s="53"/>
      <c r="BF206" s="64" t="s">
        <v>0</v>
      </c>
      <c r="BG206">
        <v>205</v>
      </c>
    </row>
    <row r="207" spans="1:59">
      <c r="A207" t="str">
        <f t="shared" si="37"/>
        <v>|PT|&gt;|3/4|シールド数|&gt;||</v>
      </c>
      <c r="B207" t="s">
        <v>0</v>
      </c>
      <c r="C207" t="s">
        <v>81</v>
      </c>
      <c r="D207" t="s">
        <v>18</v>
      </c>
      <c r="E207" t="s">
        <v>81</v>
      </c>
      <c r="F207" t="s">
        <v>113</v>
      </c>
      <c r="G207" t="s">
        <v>81</v>
      </c>
      <c r="H207" t="str">
        <f>IF(R206=0,"",R206)</f>
        <v>3/4</v>
      </c>
      <c r="I207" t="s">
        <v>81</v>
      </c>
      <c r="J207" t="s">
        <v>136</v>
      </c>
      <c r="K207" t="s">
        <v>81</v>
      </c>
      <c r="L207" t="s">
        <v>113</v>
      </c>
      <c r="M207" t="s">
        <v>81</v>
      </c>
      <c r="N207" t="str">
        <f>IF(R207=0,"",R207)</f>
        <v/>
      </c>
      <c r="O207" t="s">
        <v>81</v>
      </c>
      <c r="Q207" s="41" t="s">
        <v>19</v>
      </c>
      <c r="R207" s="34">
        <f>INDEX(AW:AW,W200+1)</f>
        <v>0</v>
      </c>
      <c r="S207" s="42"/>
      <c r="T207" s="42"/>
      <c r="U207" s="42"/>
      <c r="V207" s="43"/>
      <c r="W207" s="44"/>
      <c r="X207" s="45"/>
      <c r="Y207" s="55"/>
      <c r="Z207" s="55"/>
      <c r="AA207" s="56"/>
      <c r="BF207" s="64" t="s">
        <v>0</v>
      </c>
      <c r="BG207">
        <v>206</v>
      </c>
    </row>
    <row r="208" spans="1:59">
      <c r="A208" t="str">
        <f t="shared" si="37"/>
        <v>&amp;br;&amp;br;</v>
      </c>
      <c r="B208" t="s">
        <v>0</v>
      </c>
      <c r="C208" t="s">
        <v>145</v>
      </c>
      <c r="R208"/>
      <c r="S208"/>
      <c r="T208"/>
      <c r="U208"/>
      <c r="V208"/>
      <c r="BF208" s="64" t="s">
        <v>0</v>
      </c>
      <c r="BG208">
        <v>207</v>
      </c>
    </row>
    <row r="209" spans="1:59">
      <c r="A209" t="str">
        <f t="shared" si="37"/>
        <v>#back(text=戻る,left)</v>
      </c>
      <c r="B209" t="s">
        <v>0</v>
      </c>
      <c r="C209" t="s">
        <v>153</v>
      </c>
      <c r="R209"/>
      <c r="S209"/>
      <c r="T209"/>
      <c r="U209"/>
      <c r="V209"/>
      <c r="BF209" s="64" t="s">
        <v>0</v>
      </c>
      <c r="BG209">
        <v>208</v>
      </c>
    </row>
    <row r="210" spans="1:59">
      <c r="A210" t="str">
        <f t="shared" si="37"/>
        <v>&amp;br;</v>
      </c>
      <c r="B210" t="s">
        <v>0</v>
      </c>
      <c r="C210" t="s">
        <v>164</v>
      </c>
      <c r="R210"/>
      <c r="S210"/>
      <c r="T210"/>
      <c r="U210"/>
      <c r="V210"/>
      <c r="BF210" s="64" t="s">
        <v>0</v>
      </c>
      <c r="BG210">
        <v>209</v>
      </c>
    </row>
    <row r="211" spans="1:59">
      <c r="A211" t="str">
        <f t="shared" si="37"/>
        <v>#comment(above,nsize=[15],size=[30],num=[10])</v>
      </c>
      <c r="B211" t="s">
        <v>0</v>
      </c>
      <c r="C211" t="s">
        <v>173</v>
      </c>
      <c r="R211"/>
      <c r="S211"/>
      <c r="T211"/>
      <c r="U211"/>
      <c r="V211"/>
      <c r="BF211" s="64" t="s">
        <v>0</v>
      </c>
      <c r="BG211">
        <v>210</v>
      </c>
    </row>
    <row r="212" spans="1:59">
      <c r="A212" t="str">
        <f t="shared" si="37"/>
        <v>&amp;br;&amp;br;</v>
      </c>
      <c r="B212" t="s">
        <v>0</v>
      </c>
      <c r="C212" t="s">
        <v>145</v>
      </c>
      <c r="R212"/>
      <c r="S212"/>
      <c r="T212"/>
      <c r="U212"/>
      <c r="V212"/>
      <c r="BF212" s="64" t="s">
        <v>0</v>
      </c>
      <c r="BG212">
        <v>211</v>
      </c>
    </row>
    <row r="213" spans="1:59">
      <c r="A213" t="str">
        <f t="shared" si="37"/>
        <v/>
      </c>
      <c r="B213" t="s">
        <v>0</v>
      </c>
      <c r="Q213" s="29"/>
      <c r="R213" s="30"/>
      <c r="S213" s="30"/>
      <c r="T213" s="30"/>
      <c r="U213" s="30"/>
      <c r="V213" s="31"/>
      <c r="W213" s="32">
        <v>17</v>
      </c>
      <c r="X213" s="29"/>
      <c r="Y213" s="50"/>
      <c r="Z213" s="50"/>
      <c r="AA213" s="51"/>
      <c r="BF213" s="64" t="s">
        <v>0</v>
      </c>
      <c r="BG213">
        <v>212</v>
      </c>
    </row>
    <row r="214" spans="1:59">
      <c r="A214" t="str">
        <f t="shared" si="37"/>
        <v>*砂の撹拌/Stir the Sands</v>
      </c>
      <c r="B214" t="s">
        <v>0</v>
      </c>
      <c r="C214" t="str">
        <f>"*"&amp;R214&amp;"/"&amp;T214</f>
        <v>*砂の撹拌/Stir the Sands</v>
      </c>
      <c r="Q214" s="33" t="s">
        <v>9</v>
      </c>
      <c r="R214" s="34" t="str">
        <f>INDEX(AJ:AJ,W213+1)</f>
        <v>砂の撹拌</v>
      </c>
      <c r="S214" s="35" t="s">
        <v>10</v>
      </c>
      <c r="T214" s="34" t="str">
        <f>INDEX(AK:AK,W213+1)</f>
        <v>Stir the Sands</v>
      </c>
      <c r="U214" s="35"/>
      <c r="V214" s="36"/>
      <c r="W214" s="37"/>
      <c r="X214" s="33"/>
      <c r="Y214" s="52"/>
      <c r="Z214" s="52"/>
      <c r="AA214" s="53"/>
      <c r="BF214" s="64" t="s">
        <v>0</v>
      </c>
      <c r="BG214">
        <v>213</v>
      </c>
    </row>
    <row r="215" spans="1:59">
      <c r="A215" t="str">
        <f t="shared" si="37"/>
        <v>|LEFT:80|LEFT:100|LEFT:100|LEFT:100|LEFT:100|LEFT:100|c</v>
      </c>
      <c r="B215" t="s">
        <v>0</v>
      </c>
      <c r="C215" t="s">
        <v>81</v>
      </c>
      <c r="D215" s="26" t="str">
        <f>$Q$1</f>
        <v>LEFT:80</v>
      </c>
      <c r="E215" s="26" t="s">
        <v>81</v>
      </c>
      <c r="F215" s="26" t="str">
        <f t="shared" ref="F215:J215" si="40">$R$1</f>
        <v>LEFT:100</v>
      </c>
      <c r="G215" s="26" t="s">
        <v>81</v>
      </c>
      <c r="H215" s="26" t="str">
        <f t="shared" si="40"/>
        <v>LEFT:100</v>
      </c>
      <c r="I215" s="26" t="s">
        <v>81</v>
      </c>
      <c r="J215" s="26" t="str">
        <f t="shared" si="40"/>
        <v>LEFT:100</v>
      </c>
      <c r="K215" s="26" t="s">
        <v>81</v>
      </c>
      <c r="L215" s="26" t="str">
        <f>$R$1</f>
        <v>LEFT:100</v>
      </c>
      <c r="M215" s="26" t="s">
        <v>81</v>
      </c>
      <c r="N215" s="26" t="str">
        <f>$R$1</f>
        <v>LEFT:100</v>
      </c>
      <c r="O215" t="s">
        <v>81</v>
      </c>
      <c r="P215" t="s">
        <v>82</v>
      </c>
      <c r="Q215" s="38" t="s">
        <v>6</v>
      </c>
      <c r="R215" s="34" t="str">
        <f>INDEX(AF:AF,W213+1)</f>
        <v>黒</v>
      </c>
      <c r="S215" s="39" t="s">
        <v>7</v>
      </c>
      <c r="T215" s="34" t="str">
        <f>INDEX(AG:AG,W213+1)</f>
        <v>アンコモン</v>
      </c>
      <c r="U215" s="39" t="s">
        <v>8</v>
      </c>
      <c r="V215" s="34">
        <f>INDEX(AI:AI,W213+1)</f>
        <v>7</v>
      </c>
      <c r="W215" s="40"/>
      <c r="X215" s="34" t="str">
        <f>INDEX(AQ:AQ,W213+1)</f>
        <v>あなたは2/2のゾンビ・トークンを3体召喚する。</v>
      </c>
      <c r="Y215" s="52"/>
      <c r="Z215" s="52"/>
      <c r="AA215" s="53"/>
      <c r="BF215" s="64" t="s">
        <v>0</v>
      </c>
      <c r="BG215">
        <v>214</v>
      </c>
    </row>
    <row r="216" spans="1:59">
      <c r="A216" t="str">
        <f t="shared" si="37"/>
        <v>|色|黒|レアリティ|アンコモン|マナコスト|7|</v>
      </c>
      <c r="B216" t="s">
        <v>0</v>
      </c>
      <c r="C216" t="s">
        <v>81</v>
      </c>
      <c r="D216" s="27" t="s">
        <v>6</v>
      </c>
      <c r="E216" t="s">
        <v>81</v>
      </c>
      <c r="F216" t="str">
        <f>IF(R215=0,"",R215)</f>
        <v>黒</v>
      </c>
      <c r="G216" t="s">
        <v>81</v>
      </c>
      <c r="H216" s="27" t="s">
        <v>93</v>
      </c>
      <c r="I216" t="s">
        <v>81</v>
      </c>
      <c r="J216" t="str">
        <f>IF(T215=0,"",T215)</f>
        <v>アンコモン</v>
      </c>
      <c r="K216" t="s">
        <v>81</v>
      </c>
      <c r="L216" s="27" t="s">
        <v>94</v>
      </c>
      <c r="M216" t="s">
        <v>81</v>
      </c>
      <c r="N216">
        <f>IF(V215=0,"",V215)</f>
        <v>7</v>
      </c>
      <c r="O216" t="s">
        <v>81</v>
      </c>
      <c r="Q216" s="33" t="s">
        <v>11</v>
      </c>
      <c r="R216" s="34" t="str">
        <f>INDEX(AL:AL,W213+1)</f>
        <v>呪文</v>
      </c>
      <c r="S216" s="39" t="s">
        <v>95</v>
      </c>
      <c r="T216" s="34">
        <f>INDEX(AN:AN,W213+1)</f>
        <v>0</v>
      </c>
      <c r="U216" s="34">
        <f>INDEX(AO:AO,W213+1)</f>
        <v>0</v>
      </c>
      <c r="V216" s="34">
        <f>INDEX(AP:AP,W213+1)</f>
        <v>0</v>
      </c>
      <c r="W216" s="40"/>
      <c r="X216" s="34" t="str">
        <f>INDEX(AZ:AZ,W213+1)</f>
        <v>あな</v>
      </c>
      <c r="Y216" s="34" t="str">
        <f>INDEX(BA:BA,W213+1)</f>
        <v/>
      </c>
      <c r="Z216" s="34" t="str">
        <f>INDEX(BB:BB,W213+1)</f>
        <v/>
      </c>
      <c r="AA216" s="34">
        <f>INDEX(BC:BC,W213+1)</f>
        <v>0</v>
      </c>
      <c r="BF216" s="64" t="s">
        <v>0</v>
      </c>
      <c r="BG216">
        <v>215</v>
      </c>
    </row>
    <row r="217" spans="1:59">
      <c r="A217" t="str">
        <f t="shared" si="37"/>
        <v>|種別|呪文|サブタイプ||||</v>
      </c>
      <c r="B217" t="s">
        <v>0</v>
      </c>
      <c r="C217" t="s">
        <v>81</v>
      </c>
      <c r="D217" s="27" t="s">
        <v>11</v>
      </c>
      <c r="E217" t="s">
        <v>81</v>
      </c>
      <c r="F217" t="str">
        <f>IF(R216=0,"",R216)</f>
        <v>呪文</v>
      </c>
      <c r="G217" t="s">
        <v>81</v>
      </c>
      <c r="H217" s="27" t="s">
        <v>103</v>
      </c>
      <c r="I217" t="s">
        <v>81</v>
      </c>
      <c r="J217" t="str">
        <f>IF(T216=0,"",T216)</f>
        <v/>
      </c>
      <c r="K217" t="s">
        <v>81</v>
      </c>
      <c r="L217" t="str">
        <f>IF(U216=0,"",U216)</f>
        <v/>
      </c>
      <c r="M217" t="s">
        <v>81</v>
      </c>
      <c r="N217" t="str">
        <f>IF(V216=0,"",V216)</f>
        <v/>
      </c>
      <c r="O217" t="s">
        <v>81</v>
      </c>
      <c r="Q217" s="33" t="s">
        <v>104</v>
      </c>
      <c r="R217" s="34" t="str">
        <f>INDEX(BD:BD,W213+1)</f>
        <v>あなたは2/2のゾンビ・トークンを3体召喚する。&amp;br;サイクリング2&amp;br;あなたがこのカードをサイクリングしたとき、あなたは2/2のゾンビ・トークンを1体召喚する。</v>
      </c>
      <c r="S217" s="35"/>
      <c r="T217" s="35"/>
      <c r="U217" s="35"/>
      <c r="V217" s="36"/>
      <c r="W217" s="40"/>
      <c r="X217" s="32"/>
      <c r="Y217" s="32"/>
      <c r="Z217" s="32"/>
      <c r="AA217" s="54"/>
      <c r="BF217" s="64" t="s">
        <v>0</v>
      </c>
      <c r="BG217">
        <v>216</v>
      </c>
    </row>
    <row r="218" spans="1:59">
      <c r="A218" t="str">
        <f t="shared" si="37"/>
        <v>|テキスト|&gt;|&gt;|&gt;|&gt;|あなたは2/2のゾンビ・トークンを3体召喚する。&amp;br;サイクリング2&amp;br;あなたがこのカードをサイクリングしたとき、あなたは2/2のゾンビ・トークンを1体召喚する。|</v>
      </c>
      <c r="B218" t="s">
        <v>0</v>
      </c>
      <c r="C218" t="s">
        <v>81</v>
      </c>
      <c r="D218" s="27" t="s">
        <v>104</v>
      </c>
      <c r="E218" t="s">
        <v>81</v>
      </c>
      <c r="F218" s="27" t="s">
        <v>113</v>
      </c>
      <c r="G218" t="s">
        <v>81</v>
      </c>
      <c r="H218" s="27" t="s">
        <v>113</v>
      </c>
      <c r="I218" t="s">
        <v>81</v>
      </c>
      <c r="J218" s="27" t="s">
        <v>113</v>
      </c>
      <c r="K218" t="s">
        <v>81</v>
      </c>
      <c r="L218" s="27" t="s">
        <v>113</v>
      </c>
      <c r="M218" t="s">
        <v>81</v>
      </c>
      <c r="N218" t="str">
        <f>IF(R217=0,"",R217)</f>
        <v>あなたは2/2のゾンビ・トークンを3体召喚する。&amp;br;サイクリング2&amp;br;あなたがこのカードをサイクリングしたとき、あなたは2/2のゾンビ・トークンを1体召喚する。</v>
      </c>
      <c r="O218" t="s">
        <v>81</v>
      </c>
      <c r="Q218" s="38" t="s">
        <v>27</v>
      </c>
      <c r="R218" s="34" t="str">
        <f>INDEX(BE:BE,W213+1)</f>
        <v>You summon 3 2/2 Zombie tokens.&amp;br;Cycling 2.&amp;br;When you cycle this card, you summon 1 2/2 Zombie token.</v>
      </c>
      <c r="S218" s="35" t="s">
        <v>400</v>
      </c>
      <c r="T218" s="34" t="str">
        <f>IF(X218="","",X218&amp;IF(Y218="",""," "&amp;Y218)&amp;IF(Z218="",""," "&amp;Z218)&amp;IF(AA218="",""," "&amp;AA218))</f>
        <v/>
      </c>
      <c r="U218" s="35"/>
      <c r="V218" s="36"/>
      <c r="W218" s="40" t="s">
        <v>114</v>
      </c>
      <c r="X218" s="33" t="str">
        <f t="shared" ref="X218:AA218" si="41">IF(ISERROR(IF(LEN(X217)&gt;1,X217,VLOOKUP(X216,$AC:$AD,2,FALSE))),"",IF(LEN(X217)&gt;1,X217,VLOOKUP(X216,$AC:$AD,2,FALSE)))</f>
        <v/>
      </c>
      <c r="Y218" s="33" t="str">
        <f t="shared" si="41"/>
        <v/>
      </c>
      <c r="Z218" s="33" t="str">
        <f t="shared" si="41"/>
        <v/>
      </c>
      <c r="AA218" s="33" t="str">
        <f t="shared" si="41"/>
        <v> </v>
      </c>
      <c r="BF218" s="64" t="s">
        <v>0</v>
      </c>
      <c r="BG218">
        <v>217</v>
      </c>
    </row>
    <row r="219" spans="1:59">
      <c r="A219" t="str">
        <f t="shared" si="37"/>
        <v>|英テキスト|&gt;|&gt;|&gt;|&gt;|You summon 3 2/2 Zombie tokens.&amp;br;Cycling 2.&amp;br;When you cycle this card, you summon 1 2/2 Zombie token.|</v>
      </c>
      <c r="B219" t="s">
        <v>0</v>
      </c>
      <c r="C219" t="s">
        <v>81</v>
      </c>
      <c r="D219" s="27" t="s">
        <v>125</v>
      </c>
      <c r="E219" t="s">
        <v>81</v>
      </c>
      <c r="F219" s="27" t="s">
        <v>113</v>
      </c>
      <c r="G219" t="s">
        <v>81</v>
      </c>
      <c r="H219" s="27" t="s">
        <v>113</v>
      </c>
      <c r="I219" t="s">
        <v>81</v>
      </c>
      <c r="J219" s="27" t="s">
        <v>113</v>
      </c>
      <c r="K219" t="s">
        <v>81</v>
      </c>
      <c r="L219" s="27" t="s">
        <v>113</v>
      </c>
      <c r="M219" t="s">
        <v>81</v>
      </c>
      <c r="N219" t="str">
        <f>IF(T218="","",T218&amp;"&amp;br;")&amp;IF(R218=0,"",R218)</f>
        <v>You summon 3 2/2 Zombie tokens.&amp;br;Cycling 2.&amp;br;When you cycle this card, you summon 1 2/2 Zombie token.</v>
      </c>
      <c r="O219" t="s">
        <v>81</v>
      </c>
      <c r="Q219" s="33" t="s">
        <v>18</v>
      </c>
      <c r="R219" s="34">
        <f>IF(INDEX(AX:AX,W213+1)="",0,INDEX(AX:AX,W213+1)&amp;"/"&amp;INDEX(AY:AY,W213+1))</f>
        <v>0</v>
      </c>
      <c r="S219" s="35"/>
      <c r="T219" s="35"/>
      <c r="U219" s="35"/>
      <c r="V219" s="36"/>
      <c r="W219" s="40"/>
      <c r="X219" s="33"/>
      <c r="Y219" s="52"/>
      <c r="Z219" s="52"/>
      <c r="AA219" s="53"/>
      <c r="BF219" s="64" t="s">
        <v>0</v>
      </c>
      <c r="BG219">
        <v>218</v>
      </c>
    </row>
    <row r="220" spans="1:59">
      <c r="A220" t="str">
        <f t="shared" si="37"/>
        <v>|PT|&gt;||シールド数|&gt;||</v>
      </c>
      <c r="B220" t="s">
        <v>0</v>
      </c>
      <c r="C220" t="s">
        <v>81</v>
      </c>
      <c r="D220" t="s">
        <v>18</v>
      </c>
      <c r="E220" t="s">
        <v>81</v>
      </c>
      <c r="F220" t="s">
        <v>113</v>
      </c>
      <c r="G220" t="s">
        <v>81</v>
      </c>
      <c r="H220" t="str">
        <f>IF(R219=0,"",R219)</f>
        <v/>
      </c>
      <c r="I220" t="s">
        <v>81</v>
      </c>
      <c r="J220" t="s">
        <v>136</v>
      </c>
      <c r="K220" t="s">
        <v>81</v>
      </c>
      <c r="L220" t="s">
        <v>113</v>
      </c>
      <c r="M220" t="s">
        <v>81</v>
      </c>
      <c r="N220" t="str">
        <f>IF(R220=0,"",R220)</f>
        <v/>
      </c>
      <c r="O220" t="s">
        <v>81</v>
      </c>
      <c r="Q220" s="41" t="s">
        <v>19</v>
      </c>
      <c r="R220" s="34">
        <f>INDEX(AW:AW,W213+1)</f>
        <v>0</v>
      </c>
      <c r="S220" s="42"/>
      <c r="T220" s="42"/>
      <c r="U220" s="42"/>
      <c r="V220" s="43"/>
      <c r="W220" s="44"/>
      <c r="X220" s="45"/>
      <c r="Y220" s="55"/>
      <c r="Z220" s="55"/>
      <c r="AA220" s="56"/>
      <c r="BF220" s="64" t="s">
        <v>0</v>
      </c>
      <c r="BG220">
        <v>219</v>
      </c>
    </row>
    <row r="221" spans="1:59">
      <c r="A221" t="str">
        <f t="shared" si="37"/>
        <v>&amp;br;&amp;br;</v>
      </c>
      <c r="B221" t="s">
        <v>0</v>
      </c>
      <c r="C221" t="s">
        <v>145</v>
      </c>
      <c r="R221"/>
      <c r="S221"/>
      <c r="T221"/>
      <c r="U221"/>
      <c r="V221"/>
      <c r="BF221" s="64" t="s">
        <v>0</v>
      </c>
      <c r="BG221">
        <v>220</v>
      </c>
    </row>
    <row r="222" spans="1:59">
      <c r="A222" t="str">
        <f t="shared" si="37"/>
        <v>#back(text=戻る,left)</v>
      </c>
      <c r="B222" t="s">
        <v>0</v>
      </c>
      <c r="C222" t="s">
        <v>153</v>
      </c>
      <c r="R222"/>
      <c r="S222"/>
      <c r="T222"/>
      <c r="U222"/>
      <c r="V222"/>
      <c r="BF222" s="64" t="s">
        <v>0</v>
      </c>
      <c r="BG222">
        <v>221</v>
      </c>
    </row>
    <row r="223" spans="1:59">
      <c r="A223" t="str">
        <f t="shared" si="37"/>
        <v>&amp;br;</v>
      </c>
      <c r="B223" t="s">
        <v>0</v>
      </c>
      <c r="C223" t="s">
        <v>164</v>
      </c>
      <c r="R223"/>
      <c r="S223"/>
      <c r="T223"/>
      <c r="U223"/>
      <c r="V223"/>
      <c r="BF223" s="64" t="s">
        <v>0</v>
      </c>
      <c r="BG223">
        <v>222</v>
      </c>
    </row>
    <row r="224" spans="1:59">
      <c r="A224" t="str">
        <f t="shared" si="37"/>
        <v>#comment(above,nsize=[15],size=[30],num=[10])</v>
      </c>
      <c r="B224" t="s">
        <v>0</v>
      </c>
      <c r="C224" t="s">
        <v>173</v>
      </c>
      <c r="R224"/>
      <c r="S224"/>
      <c r="T224"/>
      <c r="U224"/>
      <c r="V224"/>
      <c r="BF224" s="64" t="s">
        <v>0</v>
      </c>
      <c r="BG224">
        <v>223</v>
      </c>
    </row>
    <row r="225" spans="1:59">
      <c r="A225" t="str">
        <f t="shared" si="37"/>
        <v>&amp;br;&amp;br;</v>
      </c>
      <c r="B225" t="s">
        <v>0</v>
      </c>
      <c r="C225" t="s">
        <v>145</v>
      </c>
      <c r="R225"/>
      <c r="S225"/>
      <c r="T225"/>
      <c r="U225"/>
      <c r="V225"/>
      <c r="BF225" s="64" t="s">
        <v>0</v>
      </c>
      <c r="BG225">
        <v>224</v>
      </c>
    </row>
    <row r="226" spans="1:59">
      <c r="A226" t="str">
        <f t="shared" si="37"/>
        <v/>
      </c>
      <c r="B226" t="s">
        <v>0</v>
      </c>
      <c r="Q226" s="29"/>
      <c r="R226" s="30"/>
      <c r="S226" s="30"/>
      <c r="T226" s="30"/>
      <c r="U226" s="30"/>
      <c r="V226" s="31"/>
      <c r="W226" s="32">
        <v>18</v>
      </c>
      <c r="X226" s="29"/>
      <c r="Y226" s="50"/>
      <c r="Z226" s="50"/>
      <c r="AA226" s="51"/>
      <c r="BF226" s="64" t="s">
        <v>0</v>
      </c>
      <c r="BG226">
        <v>225</v>
      </c>
    </row>
    <row r="227" spans="1:59">
      <c r="A227" t="str">
        <f t="shared" si="37"/>
        <v>*信者の確信/Faith of the Devoted</v>
      </c>
      <c r="B227" t="s">
        <v>0</v>
      </c>
      <c r="C227" t="str">
        <f>"*"&amp;R227&amp;"/"&amp;T227</f>
        <v>*信者の確信/Faith of the Devoted</v>
      </c>
      <c r="Q227" s="33" t="s">
        <v>9</v>
      </c>
      <c r="R227" s="34" t="str">
        <f>INDEX(AJ:AJ,W226+1)</f>
        <v>信者の確信</v>
      </c>
      <c r="S227" s="35" t="s">
        <v>10</v>
      </c>
      <c r="T227" s="34" t="str">
        <f>INDEX(AK:AK,W226+1)</f>
        <v>Faith of the Devoted</v>
      </c>
      <c r="U227" s="35"/>
      <c r="V227" s="36"/>
      <c r="W227" s="37"/>
      <c r="X227" s="33"/>
      <c r="Y227" s="52"/>
      <c r="Z227" s="52"/>
      <c r="AA227" s="53"/>
      <c r="BF227" s="64" t="s">
        <v>0</v>
      </c>
      <c r="BG227">
        <v>226</v>
      </c>
    </row>
    <row r="228" spans="1:59">
      <c r="A228" t="str">
        <f t="shared" si="37"/>
        <v>|LEFT:80|LEFT:100|LEFT:100|LEFT:100|LEFT:100|LEFT:100|c</v>
      </c>
      <c r="B228" t="s">
        <v>0</v>
      </c>
      <c r="C228" t="s">
        <v>81</v>
      </c>
      <c r="D228" s="26" t="str">
        <f>$Q$1</f>
        <v>LEFT:80</v>
      </c>
      <c r="E228" s="26" t="s">
        <v>81</v>
      </c>
      <c r="F228" s="26" t="str">
        <f t="shared" ref="F228:J228" si="42">$R$1</f>
        <v>LEFT:100</v>
      </c>
      <c r="G228" s="26" t="s">
        <v>81</v>
      </c>
      <c r="H228" s="26" t="str">
        <f t="shared" si="42"/>
        <v>LEFT:100</v>
      </c>
      <c r="I228" s="26" t="s">
        <v>81</v>
      </c>
      <c r="J228" s="26" t="str">
        <f t="shared" si="42"/>
        <v>LEFT:100</v>
      </c>
      <c r="K228" s="26" t="s">
        <v>81</v>
      </c>
      <c r="L228" s="26" t="str">
        <f>$R$1</f>
        <v>LEFT:100</v>
      </c>
      <c r="M228" s="26" t="s">
        <v>81</v>
      </c>
      <c r="N228" s="26" t="str">
        <f>$R$1</f>
        <v>LEFT:100</v>
      </c>
      <c r="O228" t="s">
        <v>81</v>
      </c>
      <c r="P228" t="s">
        <v>82</v>
      </c>
      <c r="Q228" s="38" t="s">
        <v>6</v>
      </c>
      <c r="R228" s="34" t="str">
        <f>INDEX(AF:AF,W226+1)</f>
        <v>黒</v>
      </c>
      <c r="S228" s="39" t="s">
        <v>7</v>
      </c>
      <c r="T228" s="34" t="str">
        <f>INDEX(AG:AG,W226+1)</f>
        <v>アンコモン</v>
      </c>
      <c r="U228" s="39" t="s">
        <v>8</v>
      </c>
      <c r="V228" s="34">
        <f>INDEX(AI:AI,W226+1)</f>
        <v>5</v>
      </c>
      <c r="W228" s="40"/>
      <c r="X228" s="34" t="str">
        <f>INDEX(AQ:AQ,W226+1)</f>
        <v>あなたがカードをサイクリングしたとき、対戦相手は5点のダメージを受け、あなたは5点のライフを得る。</v>
      </c>
      <c r="Y228" s="52"/>
      <c r="Z228" s="52"/>
      <c r="AA228" s="53"/>
      <c r="BF228" s="64" t="s">
        <v>0</v>
      </c>
      <c r="BG228">
        <v>227</v>
      </c>
    </row>
    <row r="229" spans="1:59">
      <c r="A229" t="str">
        <f t="shared" si="37"/>
        <v>|色|黒|レアリティ|アンコモン|マナコスト|5|</v>
      </c>
      <c r="B229" t="s">
        <v>0</v>
      </c>
      <c r="C229" t="s">
        <v>81</v>
      </c>
      <c r="D229" s="27" t="s">
        <v>6</v>
      </c>
      <c r="E229" t="s">
        <v>81</v>
      </c>
      <c r="F229" t="str">
        <f>IF(R228=0,"",R228)</f>
        <v>黒</v>
      </c>
      <c r="G229" t="s">
        <v>81</v>
      </c>
      <c r="H229" s="27" t="s">
        <v>93</v>
      </c>
      <c r="I229" t="s">
        <v>81</v>
      </c>
      <c r="J229" t="str">
        <f>IF(T228=0,"",T228)</f>
        <v>アンコモン</v>
      </c>
      <c r="K229" t="s">
        <v>81</v>
      </c>
      <c r="L229" s="27" t="s">
        <v>94</v>
      </c>
      <c r="M229" t="s">
        <v>81</v>
      </c>
      <c r="N229">
        <f>IF(V228=0,"",V228)</f>
        <v>5</v>
      </c>
      <c r="O229" t="s">
        <v>81</v>
      </c>
      <c r="Q229" s="33" t="s">
        <v>11</v>
      </c>
      <c r="R229" s="34" t="str">
        <f>INDEX(AL:AL,W226+1)</f>
        <v>サポート</v>
      </c>
      <c r="S229" s="39" t="s">
        <v>95</v>
      </c>
      <c r="T229" s="34">
        <f>INDEX(AN:AN,W226+1)</f>
        <v>0</v>
      </c>
      <c r="U229" s="34">
        <f>INDEX(AO:AO,W226+1)</f>
        <v>0</v>
      </c>
      <c r="V229" s="34">
        <f>INDEX(AP:AP,W226+1)</f>
        <v>0</v>
      </c>
      <c r="W229" s="40"/>
      <c r="X229" s="34" t="str">
        <f>INDEX(AZ:AZ,W226+1)</f>
        <v>あな</v>
      </c>
      <c r="Y229" s="34" t="str">
        <f>INDEX(BA:BA,W226+1)</f>
        <v/>
      </c>
      <c r="Z229" s="34" t="str">
        <f>INDEX(BB:BB,W226+1)</f>
        <v/>
      </c>
      <c r="AA229" s="34">
        <f>INDEX(BC:BC,W226+1)</f>
        <v>0</v>
      </c>
      <c r="BF229" s="64" t="s">
        <v>0</v>
      </c>
      <c r="BG229">
        <v>228</v>
      </c>
    </row>
    <row r="230" spans="1:59">
      <c r="A230" t="str">
        <f t="shared" si="37"/>
        <v>|種別|サポート|サブタイプ||||</v>
      </c>
      <c r="B230" t="s">
        <v>0</v>
      </c>
      <c r="C230" t="s">
        <v>81</v>
      </c>
      <c r="D230" s="27" t="s">
        <v>11</v>
      </c>
      <c r="E230" t="s">
        <v>81</v>
      </c>
      <c r="F230" t="str">
        <f>IF(R229=0,"",R229)</f>
        <v>サポート</v>
      </c>
      <c r="G230" t="s">
        <v>81</v>
      </c>
      <c r="H230" s="27" t="s">
        <v>103</v>
      </c>
      <c r="I230" t="s">
        <v>81</v>
      </c>
      <c r="J230" t="str">
        <f>IF(T229=0,"",T229)</f>
        <v/>
      </c>
      <c r="K230" t="s">
        <v>81</v>
      </c>
      <c r="L230" t="str">
        <f>IF(U229=0,"",U229)</f>
        <v/>
      </c>
      <c r="M230" t="s">
        <v>81</v>
      </c>
      <c r="N230" t="str">
        <f>IF(V229=0,"",V229)</f>
        <v/>
      </c>
      <c r="O230" t="s">
        <v>81</v>
      </c>
      <c r="Q230" s="33" t="s">
        <v>104</v>
      </c>
      <c r="R230" s="34" t="str">
        <f>INDEX(BD:BD,W226+1)</f>
        <v>あなたがカードをサイクリングしたとき、対戦相手は5点のダメージを受け、あなたは5点のライフを得る。</v>
      </c>
      <c r="S230" s="35"/>
      <c r="T230" s="35"/>
      <c r="U230" s="35"/>
      <c r="V230" s="36"/>
      <c r="W230" s="40"/>
      <c r="X230" s="32"/>
      <c r="Y230" s="32"/>
      <c r="Z230" s="32"/>
      <c r="AA230" s="54"/>
      <c r="BF230" s="64" t="s">
        <v>0</v>
      </c>
      <c r="BG230">
        <v>229</v>
      </c>
    </row>
    <row r="231" spans="1:59">
      <c r="A231" t="str">
        <f t="shared" si="37"/>
        <v>|テキスト|&gt;|&gt;|&gt;|&gt;|あなたがカードをサイクリングしたとき、対戦相手は5点のダメージを受け、あなたは5点のライフを得る。|</v>
      </c>
      <c r="B231" t="s">
        <v>0</v>
      </c>
      <c r="C231" t="s">
        <v>81</v>
      </c>
      <c r="D231" s="27" t="s">
        <v>104</v>
      </c>
      <c r="E231" t="s">
        <v>81</v>
      </c>
      <c r="F231" s="27" t="s">
        <v>113</v>
      </c>
      <c r="G231" t="s">
        <v>81</v>
      </c>
      <c r="H231" s="27" t="s">
        <v>113</v>
      </c>
      <c r="I231" t="s">
        <v>81</v>
      </c>
      <c r="J231" s="27" t="s">
        <v>113</v>
      </c>
      <c r="K231" t="s">
        <v>81</v>
      </c>
      <c r="L231" s="27" t="s">
        <v>113</v>
      </c>
      <c r="M231" t="s">
        <v>81</v>
      </c>
      <c r="N231" t="str">
        <f>IF(R230=0,"",R230)</f>
        <v>あなたがカードをサイクリングしたとき、対戦相手は5点のダメージを受け、あなたは5点のライフを得る。</v>
      </c>
      <c r="O231" t="s">
        <v>81</v>
      </c>
      <c r="Q231" s="38" t="s">
        <v>27</v>
      </c>
      <c r="R231" s="34" t="str">
        <f>INDEX(BE:BE,W226+1)</f>
        <v>When you cycle a card, your opponent takes 5 damage and you gain 5 life.</v>
      </c>
      <c r="S231" s="35" t="s">
        <v>400</v>
      </c>
      <c r="T231" s="34" t="str">
        <f>IF(X231="","",X231&amp;IF(Y231="",""," "&amp;Y231)&amp;IF(Z231="",""," "&amp;Z231)&amp;IF(AA231="",""," "&amp;AA231))</f>
        <v/>
      </c>
      <c r="U231" s="35"/>
      <c r="V231" s="36"/>
      <c r="W231" s="40" t="s">
        <v>114</v>
      </c>
      <c r="X231" s="33" t="str">
        <f t="shared" ref="X231:AA231" si="43">IF(ISERROR(IF(LEN(X230)&gt;1,X230,VLOOKUP(X229,$AC:$AD,2,FALSE))),"",IF(LEN(X230)&gt;1,X230,VLOOKUP(X229,$AC:$AD,2,FALSE)))</f>
        <v/>
      </c>
      <c r="Y231" s="33" t="str">
        <f t="shared" si="43"/>
        <v/>
      </c>
      <c r="Z231" s="33" t="str">
        <f t="shared" si="43"/>
        <v/>
      </c>
      <c r="AA231" s="33" t="str">
        <f t="shared" si="43"/>
        <v> </v>
      </c>
      <c r="BF231" s="64" t="s">
        <v>0</v>
      </c>
      <c r="BG231">
        <v>230</v>
      </c>
    </row>
    <row r="232" spans="1:59">
      <c r="A232" t="str">
        <f t="shared" si="37"/>
        <v>|英テキスト|&gt;|&gt;|&gt;|&gt;|When you cycle a card, your opponent takes 5 damage and you gain 5 life.|</v>
      </c>
      <c r="B232" t="s">
        <v>0</v>
      </c>
      <c r="C232" t="s">
        <v>81</v>
      </c>
      <c r="D232" s="27" t="s">
        <v>125</v>
      </c>
      <c r="E232" t="s">
        <v>81</v>
      </c>
      <c r="F232" s="27" t="s">
        <v>113</v>
      </c>
      <c r="G232" t="s">
        <v>81</v>
      </c>
      <c r="H232" s="27" t="s">
        <v>113</v>
      </c>
      <c r="I232" t="s">
        <v>81</v>
      </c>
      <c r="J232" s="27" t="s">
        <v>113</v>
      </c>
      <c r="K232" t="s">
        <v>81</v>
      </c>
      <c r="L232" s="27" t="s">
        <v>113</v>
      </c>
      <c r="M232" t="s">
        <v>81</v>
      </c>
      <c r="N232" t="str">
        <f>IF(T231="","",T231&amp;"&amp;br;")&amp;IF(R231=0,"",R231)</f>
        <v>When you cycle a card, your opponent takes 5 damage and you gain 5 life.</v>
      </c>
      <c r="O232" t="s">
        <v>81</v>
      </c>
      <c r="Q232" s="33" t="s">
        <v>18</v>
      </c>
      <c r="R232" s="34">
        <f>IF(INDEX(AX:AX,W226+1)="",0,INDEX(AX:AX,W226+1)&amp;"/"&amp;INDEX(AY:AY,W226+1))</f>
        <v>0</v>
      </c>
      <c r="S232" s="35"/>
      <c r="T232" s="35"/>
      <c r="U232" s="35"/>
      <c r="V232" s="36"/>
      <c r="W232" s="40"/>
      <c r="X232" s="33"/>
      <c r="Y232" s="52"/>
      <c r="Z232" s="52"/>
      <c r="AA232" s="53"/>
      <c r="BF232" s="64" t="s">
        <v>0</v>
      </c>
      <c r="BG232">
        <v>231</v>
      </c>
    </row>
    <row r="233" spans="1:59">
      <c r="A233" t="str">
        <f t="shared" si="37"/>
        <v>|PT|&gt;||シールド数|&gt;|3|</v>
      </c>
      <c r="B233" t="s">
        <v>0</v>
      </c>
      <c r="C233" t="s">
        <v>81</v>
      </c>
      <c r="D233" t="s">
        <v>18</v>
      </c>
      <c r="E233" t="s">
        <v>81</v>
      </c>
      <c r="F233" t="s">
        <v>113</v>
      </c>
      <c r="G233" t="s">
        <v>81</v>
      </c>
      <c r="H233" t="str">
        <f>IF(R232=0,"",R232)</f>
        <v/>
      </c>
      <c r="I233" t="s">
        <v>81</v>
      </c>
      <c r="J233" t="s">
        <v>136</v>
      </c>
      <c r="K233" t="s">
        <v>81</v>
      </c>
      <c r="L233" t="s">
        <v>113</v>
      </c>
      <c r="M233" t="s">
        <v>81</v>
      </c>
      <c r="N233">
        <f>IF(R233=0,"",R233)</f>
        <v>3</v>
      </c>
      <c r="O233" t="s">
        <v>81</v>
      </c>
      <c r="Q233" s="41" t="s">
        <v>19</v>
      </c>
      <c r="R233" s="34">
        <f>INDEX(AW:AW,W226+1)</f>
        <v>3</v>
      </c>
      <c r="S233" s="42"/>
      <c r="T233" s="42"/>
      <c r="U233" s="42"/>
      <c r="V233" s="43"/>
      <c r="W233" s="44"/>
      <c r="X233" s="45"/>
      <c r="Y233" s="55"/>
      <c r="Z233" s="55"/>
      <c r="AA233" s="56"/>
      <c r="BF233" s="64" t="s">
        <v>0</v>
      </c>
      <c r="BG233">
        <v>232</v>
      </c>
    </row>
    <row r="234" spans="1:59">
      <c r="A234" t="str">
        <f t="shared" si="37"/>
        <v>&amp;br;&amp;br;</v>
      </c>
      <c r="B234" t="s">
        <v>0</v>
      </c>
      <c r="C234" t="s">
        <v>145</v>
      </c>
      <c r="R234"/>
      <c r="S234"/>
      <c r="T234"/>
      <c r="U234"/>
      <c r="V234"/>
      <c r="BF234" s="64" t="s">
        <v>0</v>
      </c>
      <c r="BG234">
        <v>233</v>
      </c>
    </row>
    <row r="235" spans="1:59">
      <c r="A235" t="str">
        <f t="shared" si="37"/>
        <v>#back(text=戻る,left)</v>
      </c>
      <c r="B235" t="s">
        <v>0</v>
      </c>
      <c r="C235" t="s">
        <v>153</v>
      </c>
      <c r="R235"/>
      <c r="S235"/>
      <c r="T235"/>
      <c r="U235"/>
      <c r="V235"/>
      <c r="BF235" s="64" t="s">
        <v>0</v>
      </c>
      <c r="BG235">
        <v>234</v>
      </c>
    </row>
    <row r="236" spans="1:59">
      <c r="A236" t="str">
        <f t="shared" si="37"/>
        <v>&amp;br;</v>
      </c>
      <c r="B236" t="s">
        <v>0</v>
      </c>
      <c r="C236" t="s">
        <v>164</v>
      </c>
      <c r="R236"/>
      <c r="S236"/>
      <c r="T236"/>
      <c r="U236"/>
      <c r="V236"/>
      <c r="BF236" s="64" t="s">
        <v>0</v>
      </c>
      <c r="BG236">
        <v>235</v>
      </c>
    </row>
    <row r="237" spans="1:59">
      <c r="A237" t="str">
        <f t="shared" si="37"/>
        <v>#comment(above,nsize=[15],size=[30],num=[10])</v>
      </c>
      <c r="B237" t="s">
        <v>0</v>
      </c>
      <c r="C237" t="s">
        <v>173</v>
      </c>
      <c r="R237"/>
      <c r="S237"/>
      <c r="T237"/>
      <c r="U237"/>
      <c r="V237"/>
      <c r="BF237" s="64" t="s">
        <v>0</v>
      </c>
      <c r="BG237">
        <v>236</v>
      </c>
    </row>
    <row r="238" spans="1:59">
      <c r="A238" t="str">
        <f t="shared" si="37"/>
        <v>&amp;br;&amp;br;</v>
      </c>
      <c r="B238" t="s">
        <v>0</v>
      </c>
      <c r="C238" t="s">
        <v>145</v>
      </c>
      <c r="R238"/>
      <c r="S238"/>
      <c r="T238"/>
      <c r="U238"/>
      <c r="V238"/>
      <c r="BF238" s="64" t="s">
        <v>0</v>
      </c>
      <c r="BG238">
        <v>237</v>
      </c>
    </row>
    <row r="239" spans="1:59">
      <c r="A239" t="str">
        <f t="shared" si="37"/>
        <v/>
      </c>
      <c r="B239" t="s">
        <v>0</v>
      </c>
      <c r="Q239" s="29"/>
      <c r="R239" s="30"/>
      <c r="S239" s="30"/>
      <c r="T239" s="30"/>
      <c r="U239" s="30"/>
      <c r="V239" s="31"/>
      <c r="W239" s="32">
        <v>19</v>
      </c>
      <c r="X239" s="29"/>
      <c r="Y239" s="50"/>
      <c r="Z239" s="50"/>
      <c r="AA239" s="51"/>
      <c r="BF239" s="64" t="s">
        <v>0</v>
      </c>
      <c r="BG239">
        <v>238</v>
      </c>
    </row>
    <row r="240" spans="1:58">
      <c r="A240" t="str">
        <f t="shared" si="37"/>
        <v>*野望の試練/Trial of Ambition</v>
      </c>
      <c r="B240" t="s">
        <v>0</v>
      </c>
      <c r="C240" t="str">
        <f>"*"&amp;R240&amp;"/"&amp;T240</f>
        <v>*野望の試練/Trial of Ambition</v>
      </c>
      <c r="Q240" s="33" t="s">
        <v>9</v>
      </c>
      <c r="R240" s="34" t="str">
        <f>INDEX(AJ:AJ,W239+1)</f>
        <v>野望の試練</v>
      </c>
      <c r="S240" s="35" t="s">
        <v>10</v>
      </c>
      <c r="T240" s="34" t="str">
        <f>INDEX(AK:AK,W239+1)</f>
        <v>Trial of Ambition</v>
      </c>
      <c r="U240" s="35"/>
      <c r="V240" s="36"/>
      <c r="W240" s="37"/>
      <c r="X240" s="33"/>
      <c r="Y240" s="52"/>
      <c r="Z240" s="52"/>
      <c r="AA240" s="53"/>
      <c r="BF240" s="64" t="s">
        <v>0</v>
      </c>
    </row>
    <row r="241" spans="1:58">
      <c r="A241" t="str">
        <f t="shared" si="37"/>
        <v>|LEFT:80|LEFT:100|LEFT:100|LEFT:100|LEFT:100|LEFT:100|c</v>
      </c>
      <c r="B241" t="s">
        <v>0</v>
      </c>
      <c r="C241" t="s">
        <v>81</v>
      </c>
      <c r="D241" s="26" t="str">
        <f>$Q$1</f>
        <v>LEFT:80</v>
      </c>
      <c r="E241" s="26" t="s">
        <v>81</v>
      </c>
      <c r="F241" s="26" t="str">
        <f t="shared" ref="F241:J241" si="44">$R$1</f>
        <v>LEFT:100</v>
      </c>
      <c r="G241" s="26" t="s">
        <v>81</v>
      </c>
      <c r="H241" s="26" t="str">
        <f t="shared" si="44"/>
        <v>LEFT:100</v>
      </c>
      <c r="I241" s="26" t="s">
        <v>81</v>
      </c>
      <c r="J241" s="26" t="str">
        <f t="shared" si="44"/>
        <v>LEFT:100</v>
      </c>
      <c r="K241" s="26" t="s">
        <v>81</v>
      </c>
      <c r="L241" s="26" t="str">
        <f>$R$1</f>
        <v>LEFT:100</v>
      </c>
      <c r="M241" s="26" t="s">
        <v>81</v>
      </c>
      <c r="N241" s="26" t="str">
        <f>$R$1</f>
        <v>LEFT:100</v>
      </c>
      <c r="O241" t="s">
        <v>81</v>
      </c>
      <c r="P241" t="s">
        <v>82</v>
      </c>
      <c r="Q241" s="38" t="s">
        <v>6</v>
      </c>
      <c r="R241" s="34" t="str">
        <f>INDEX(AF:AF,W239+1)</f>
        <v>黒</v>
      </c>
      <c r="S241" s="39" t="s">
        <v>7</v>
      </c>
      <c r="T241" s="34" t="str">
        <f>INDEX(AG:AG,W239+1)</f>
        <v>アンコモン</v>
      </c>
      <c r="U241" s="39" t="s">
        <v>8</v>
      </c>
      <c r="V241" s="34">
        <f>INDEX(AI:AI,W239+1)</f>
        <v>8</v>
      </c>
      <c r="W241" s="40"/>
      <c r="X241" s="34" t="str">
        <f>INDEX(AQ:AQ,W239+1)</f>
        <v>このサポートがボードに出たとき、対戦相手がコントロールするクリーチャー1体を対象とし、それを破壊する。</v>
      </c>
      <c r="Y241" s="52"/>
      <c r="Z241" s="52"/>
      <c r="AA241" s="53"/>
      <c r="BF241" s="64" t="s">
        <v>0</v>
      </c>
    </row>
    <row r="242" spans="1:58">
      <c r="A242" t="str">
        <f t="shared" si="37"/>
        <v>|色|黒|レアリティ|アンコモン|マナコスト|8|</v>
      </c>
      <c r="B242" t="s">
        <v>0</v>
      </c>
      <c r="C242" t="s">
        <v>81</v>
      </c>
      <c r="D242" s="27" t="s">
        <v>6</v>
      </c>
      <c r="E242" t="s">
        <v>81</v>
      </c>
      <c r="F242" t="str">
        <f>IF(R241=0,"",R241)</f>
        <v>黒</v>
      </c>
      <c r="G242" t="s">
        <v>81</v>
      </c>
      <c r="H242" s="27" t="s">
        <v>93</v>
      </c>
      <c r="I242" t="s">
        <v>81</v>
      </c>
      <c r="J242" t="str">
        <f>IF(T241=0,"",T241)</f>
        <v>アンコモン</v>
      </c>
      <c r="K242" t="s">
        <v>81</v>
      </c>
      <c r="L242" s="27" t="s">
        <v>94</v>
      </c>
      <c r="M242" t="s">
        <v>81</v>
      </c>
      <c r="N242">
        <f>IF(V241=0,"",V241)</f>
        <v>8</v>
      </c>
      <c r="O242" t="s">
        <v>81</v>
      </c>
      <c r="Q242" s="33" t="s">
        <v>11</v>
      </c>
      <c r="R242" s="34" t="str">
        <f>INDEX(AL:AL,W239+1)</f>
        <v>サポート</v>
      </c>
      <c r="S242" s="39" t="s">
        <v>95</v>
      </c>
      <c r="T242" s="34">
        <f>INDEX(AN:AN,W239+1)</f>
        <v>0</v>
      </c>
      <c r="U242" s="34">
        <f>INDEX(AO:AO,W239+1)</f>
        <v>0</v>
      </c>
      <c r="V242" s="34">
        <f>INDEX(AP:AP,W239+1)</f>
        <v>0</v>
      </c>
      <c r="W242" s="40"/>
      <c r="X242" s="34" t="str">
        <f>INDEX(AZ:AZ,W239+1)</f>
        <v>この</v>
      </c>
      <c r="Y242" s="34" t="str">
        <f>INDEX(BA:BA,W239+1)</f>
        <v/>
      </c>
      <c r="Z242" s="34" t="str">
        <f>INDEX(BB:BB,W239+1)</f>
        <v/>
      </c>
      <c r="AA242" s="34">
        <f>INDEX(BC:BC,W239+1)</f>
        <v>0</v>
      </c>
      <c r="BF242" s="64" t="s">
        <v>0</v>
      </c>
    </row>
    <row r="243" spans="1:58">
      <c r="A243" t="str">
        <f t="shared" si="37"/>
        <v>|種別|サポート|サブタイプ||||</v>
      </c>
      <c r="B243" t="s">
        <v>0</v>
      </c>
      <c r="C243" t="s">
        <v>81</v>
      </c>
      <c r="D243" s="27" t="s">
        <v>11</v>
      </c>
      <c r="E243" t="s">
        <v>81</v>
      </c>
      <c r="F243" t="str">
        <f>IF(R242=0,"",R242)</f>
        <v>サポート</v>
      </c>
      <c r="G243" t="s">
        <v>81</v>
      </c>
      <c r="H243" s="27" t="s">
        <v>103</v>
      </c>
      <c r="I243" t="s">
        <v>81</v>
      </c>
      <c r="J243" t="str">
        <f>IF(T242=0,"",T242)</f>
        <v/>
      </c>
      <c r="K243" t="s">
        <v>81</v>
      </c>
      <c r="L243" t="str">
        <f>IF(U242=0,"",U242)</f>
        <v/>
      </c>
      <c r="M243" t="s">
        <v>81</v>
      </c>
      <c r="N243" t="str">
        <f>IF(V242=0,"",V242)</f>
        <v/>
      </c>
      <c r="O243" t="s">
        <v>81</v>
      </c>
      <c r="Q243" s="33" t="s">
        <v>104</v>
      </c>
      <c r="R243" s="34" t="str">
        <f>INDEX(BD:BD,W239+1)</f>
        <v>このサポートがボードに出たとき、対戦相手がコントロールするクリーチャー1体を対象とし、それを破壊する。&amp;br;あなたがコントロールするカルトーシュ・サポートがボードに出たとき、このサポートをあなたの手札に戻す。&amp;br;このサポートは強化されない。</v>
      </c>
      <c r="S243" s="35"/>
      <c r="T243" s="35"/>
      <c r="U243" s="35"/>
      <c r="V243" s="36"/>
      <c r="W243" s="40"/>
      <c r="X243" s="32"/>
      <c r="Y243" s="32"/>
      <c r="Z243" s="32"/>
      <c r="AA243" s="54"/>
      <c r="BF243" s="64" t="s">
        <v>0</v>
      </c>
    </row>
    <row r="244" spans="1:58">
      <c r="A244" t="str">
        <f t="shared" si="37"/>
        <v>|テキスト|&gt;|&gt;|&gt;|&gt;|このサポートがボードに出たとき、対戦相手がコントロールするクリーチャー1体を対象とし、それを破壊する。&amp;br;あなたがコントロールするカルトーシュ・サポートがボードに出たとき、このサポートをあなたの手札に戻す。&amp;br;このサポートは強化されない。|</v>
      </c>
      <c r="B244" t="s">
        <v>0</v>
      </c>
      <c r="C244" t="s">
        <v>81</v>
      </c>
      <c r="D244" s="27" t="s">
        <v>104</v>
      </c>
      <c r="E244" t="s">
        <v>81</v>
      </c>
      <c r="F244" s="27" t="s">
        <v>113</v>
      </c>
      <c r="G244" t="s">
        <v>81</v>
      </c>
      <c r="H244" s="27" t="s">
        <v>113</v>
      </c>
      <c r="I244" t="s">
        <v>81</v>
      </c>
      <c r="J244" s="27" t="s">
        <v>113</v>
      </c>
      <c r="K244" t="s">
        <v>81</v>
      </c>
      <c r="L244" s="27" t="s">
        <v>113</v>
      </c>
      <c r="M244" t="s">
        <v>81</v>
      </c>
      <c r="N244" t="str">
        <f>IF(R243=0,"",R243)</f>
        <v>このサポートがボードに出たとき、対戦相手がコントロールするクリーチャー1体を対象とし、それを破壊する。&amp;br;あなたがコントロールするカルトーシュ・サポートがボードに出たとき、このサポートをあなたの手札に戻す。&amp;br;このサポートは強化されない。</v>
      </c>
      <c r="O244" t="s">
        <v>81</v>
      </c>
      <c r="Q244" s="38" t="s">
        <v>27</v>
      </c>
      <c r="R244" s="34" t="str">
        <f>INDEX(BE:BE,W239+1)</f>
        <v>When you cast this support, target creature your opponent controls is Destroyed.&amp;br;When a Cartouche support enters the board, this support is Returned to your hand.&amp;br;This support does not reinforce.</v>
      </c>
      <c r="S244" s="35" t="s">
        <v>400</v>
      </c>
      <c r="T244" s="34" t="str">
        <f>IF(X244="","",X244&amp;IF(Y244="",""," "&amp;Y244)&amp;IF(Z244="",""," "&amp;Z244)&amp;IF(AA244="",""," "&amp;AA244))</f>
        <v/>
      </c>
      <c r="U244" s="35"/>
      <c r="V244" s="36"/>
      <c r="W244" s="40" t="s">
        <v>114</v>
      </c>
      <c r="X244" s="33" t="str">
        <f t="shared" ref="X244:AA244" si="45">IF(ISERROR(IF(LEN(X243)&gt;1,X243,VLOOKUP(X242,$AC:$AD,2,FALSE))),"",IF(LEN(X243)&gt;1,X243,VLOOKUP(X242,$AC:$AD,2,FALSE)))</f>
        <v/>
      </c>
      <c r="Y244" s="33" t="str">
        <f t="shared" si="45"/>
        <v/>
      </c>
      <c r="Z244" s="33" t="str">
        <f t="shared" si="45"/>
        <v/>
      </c>
      <c r="AA244" s="33" t="str">
        <f t="shared" si="45"/>
        <v> </v>
      </c>
      <c r="BF244" s="64" t="s">
        <v>0</v>
      </c>
    </row>
    <row r="245" spans="1:58">
      <c r="A245" t="str">
        <f t="shared" si="37"/>
        <v>|英テキスト|&gt;|&gt;|&gt;|&gt;|When you cast this support, target creature your opponent controls is Destroyed.&amp;br;When a Cartouche support enters the board, this support is Returned to your hand.&amp;br;This support does not reinforce.|</v>
      </c>
      <c r="B245" t="s">
        <v>0</v>
      </c>
      <c r="C245" t="s">
        <v>81</v>
      </c>
      <c r="D245" s="27" t="s">
        <v>125</v>
      </c>
      <c r="E245" t="s">
        <v>81</v>
      </c>
      <c r="F245" s="27" t="s">
        <v>113</v>
      </c>
      <c r="G245" t="s">
        <v>81</v>
      </c>
      <c r="H245" s="27" t="s">
        <v>113</v>
      </c>
      <c r="I245" t="s">
        <v>81</v>
      </c>
      <c r="J245" s="27" t="s">
        <v>113</v>
      </c>
      <c r="K245" t="s">
        <v>81</v>
      </c>
      <c r="L245" s="27" t="s">
        <v>113</v>
      </c>
      <c r="M245" t="s">
        <v>81</v>
      </c>
      <c r="N245" t="str">
        <f>IF(T244="","",T244&amp;"&amp;br;")&amp;IF(R244=0,"",R244)</f>
        <v>When you cast this support, target creature your opponent controls is Destroyed.&amp;br;When a Cartouche support enters the board, this support is Returned to your hand.&amp;br;This support does not reinforce.</v>
      </c>
      <c r="O245" t="s">
        <v>81</v>
      </c>
      <c r="Q245" s="33" t="s">
        <v>18</v>
      </c>
      <c r="R245" s="34">
        <f>IF(INDEX(AX:AX,W239+1)="",0,INDEX(AX:AX,W239+1)&amp;"/"&amp;INDEX(AY:AY,W239+1))</f>
        <v>0</v>
      </c>
      <c r="S245" s="35"/>
      <c r="T245" s="35"/>
      <c r="U245" s="35"/>
      <c r="V245" s="36"/>
      <c r="W245" s="40"/>
      <c r="X245" s="33"/>
      <c r="Y245" s="52"/>
      <c r="Z245" s="52"/>
      <c r="AA245" s="53"/>
      <c r="BF245" s="64" t="s">
        <v>0</v>
      </c>
    </row>
    <row r="246" spans="1:58">
      <c r="A246" t="str">
        <f t="shared" si="37"/>
        <v>|PT|&gt;||シールド数|&gt;|3|</v>
      </c>
      <c r="B246" t="s">
        <v>0</v>
      </c>
      <c r="C246" t="s">
        <v>81</v>
      </c>
      <c r="D246" t="s">
        <v>18</v>
      </c>
      <c r="E246" t="s">
        <v>81</v>
      </c>
      <c r="F246" t="s">
        <v>113</v>
      </c>
      <c r="G246" t="s">
        <v>81</v>
      </c>
      <c r="H246" t="str">
        <f>IF(R245=0,"",R245)</f>
        <v/>
      </c>
      <c r="I246" t="s">
        <v>81</v>
      </c>
      <c r="J246" t="s">
        <v>136</v>
      </c>
      <c r="K246" t="s">
        <v>81</v>
      </c>
      <c r="L246" t="s">
        <v>113</v>
      </c>
      <c r="M246" t="s">
        <v>81</v>
      </c>
      <c r="N246">
        <f>IF(R246=0,"",R246)</f>
        <v>3</v>
      </c>
      <c r="O246" t="s">
        <v>81</v>
      </c>
      <c r="Q246" s="41" t="s">
        <v>19</v>
      </c>
      <c r="R246" s="34">
        <f>INDEX(AW:AW,W239+1)</f>
        <v>3</v>
      </c>
      <c r="S246" s="42"/>
      <c r="T246" s="42"/>
      <c r="U246" s="42"/>
      <c r="V246" s="43"/>
      <c r="W246" s="44"/>
      <c r="X246" s="45"/>
      <c r="Y246" s="55"/>
      <c r="Z246" s="55"/>
      <c r="AA246" s="56"/>
      <c r="BF246" s="64" t="s">
        <v>0</v>
      </c>
    </row>
    <row r="247" spans="1:58">
      <c r="A247" t="str">
        <f t="shared" si="37"/>
        <v>&amp;br;&amp;br;</v>
      </c>
      <c r="B247" t="s">
        <v>0</v>
      </c>
      <c r="C247" t="s">
        <v>145</v>
      </c>
      <c r="R247"/>
      <c r="S247"/>
      <c r="T247"/>
      <c r="U247"/>
      <c r="V247"/>
      <c r="BF247" s="64" t="s">
        <v>0</v>
      </c>
    </row>
    <row r="248" spans="1:58">
      <c r="A248" t="str">
        <f t="shared" si="37"/>
        <v>#back(text=戻る,left)</v>
      </c>
      <c r="B248" t="s">
        <v>0</v>
      </c>
      <c r="C248" t="s">
        <v>153</v>
      </c>
      <c r="R248"/>
      <c r="S248"/>
      <c r="T248"/>
      <c r="U248"/>
      <c r="V248"/>
      <c r="BF248" s="64" t="s">
        <v>0</v>
      </c>
    </row>
    <row r="249" spans="1:58">
      <c r="A249" t="str">
        <f t="shared" si="37"/>
        <v>&amp;br;</v>
      </c>
      <c r="B249" t="s">
        <v>0</v>
      </c>
      <c r="C249" t="s">
        <v>164</v>
      </c>
      <c r="R249"/>
      <c r="S249"/>
      <c r="T249"/>
      <c r="U249"/>
      <c r="V249"/>
      <c r="BF249" s="64" t="s">
        <v>0</v>
      </c>
    </row>
    <row r="250" spans="1:58">
      <c r="A250" t="str">
        <f t="shared" si="37"/>
        <v>#comment(above,nsize=[15],size=[30],num=[10])</v>
      </c>
      <c r="B250" t="s">
        <v>0</v>
      </c>
      <c r="C250" t="s">
        <v>173</v>
      </c>
      <c r="R250"/>
      <c r="S250"/>
      <c r="T250"/>
      <c r="U250"/>
      <c r="V250"/>
      <c r="BF250" s="64" t="s">
        <v>0</v>
      </c>
    </row>
    <row r="251" spans="1:58">
      <c r="A251" t="str">
        <f t="shared" si="37"/>
        <v>&amp;br;&amp;br;</v>
      </c>
      <c r="B251" t="s">
        <v>0</v>
      </c>
      <c r="C251" t="s">
        <v>145</v>
      </c>
      <c r="R251"/>
      <c r="S251"/>
      <c r="T251"/>
      <c r="U251"/>
      <c r="V251"/>
      <c r="BF251" s="64" t="s">
        <v>0</v>
      </c>
    </row>
    <row r="252" spans="1:58">
      <c r="A252" t="str">
        <f t="shared" si="37"/>
        <v/>
      </c>
      <c r="B252" t="s">
        <v>0</v>
      </c>
      <c r="Q252" s="29"/>
      <c r="R252" s="30"/>
      <c r="S252" s="30"/>
      <c r="T252" s="30"/>
      <c r="U252" s="30"/>
      <c r="V252" s="31"/>
      <c r="W252" s="32">
        <v>20</v>
      </c>
      <c r="X252" s="29"/>
      <c r="Y252" s="50"/>
      <c r="Z252" s="50"/>
      <c r="AA252" s="51"/>
      <c r="BF252" s="64" t="s">
        <v>0</v>
      </c>
    </row>
    <row r="253" spans="1:58">
      <c r="A253" t="str">
        <f t="shared" si="37"/>
        <v>*イフニルの魔神/Archfiend of Ifnir</v>
      </c>
      <c r="B253" t="s">
        <v>0</v>
      </c>
      <c r="C253" t="str">
        <f>"*"&amp;R253&amp;"/"&amp;T253</f>
        <v>*イフニルの魔神/Archfiend of Ifnir</v>
      </c>
      <c r="Q253" s="33" t="s">
        <v>9</v>
      </c>
      <c r="R253" s="34" t="str">
        <f>INDEX(AJ:AJ,W252+1)</f>
        <v>イフニルの魔神</v>
      </c>
      <c r="S253" s="35" t="s">
        <v>10</v>
      </c>
      <c r="T253" s="34" t="str">
        <f>INDEX(AK:AK,W252+1)</f>
        <v>Archfiend of Ifnir</v>
      </c>
      <c r="U253" s="35"/>
      <c r="V253" s="36"/>
      <c r="W253" s="37"/>
      <c r="X253" s="33"/>
      <c r="Y253" s="52"/>
      <c r="Z253" s="52"/>
      <c r="AA253" s="53"/>
      <c r="BF253" s="64" t="s">
        <v>0</v>
      </c>
    </row>
    <row r="254" spans="1:58">
      <c r="A254" t="str">
        <f t="shared" si="37"/>
        <v>|LEFT:80|LEFT:100|LEFT:100|LEFT:100|LEFT:100|LEFT:100|c</v>
      </c>
      <c r="B254" t="s">
        <v>0</v>
      </c>
      <c r="C254" t="s">
        <v>81</v>
      </c>
      <c r="D254" s="26" t="str">
        <f>$Q$1</f>
        <v>LEFT:80</v>
      </c>
      <c r="E254" s="26" t="s">
        <v>81</v>
      </c>
      <c r="F254" s="26" t="str">
        <f t="shared" ref="F254:J254" si="46">$R$1</f>
        <v>LEFT:100</v>
      </c>
      <c r="G254" s="26" t="s">
        <v>81</v>
      </c>
      <c r="H254" s="26" t="str">
        <f t="shared" si="46"/>
        <v>LEFT:100</v>
      </c>
      <c r="I254" s="26" t="s">
        <v>81</v>
      </c>
      <c r="J254" s="26" t="str">
        <f t="shared" si="46"/>
        <v>LEFT:100</v>
      </c>
      <c r="K254" s="26" t="s">
        <v>81</v>
      </c>
      <c r="L254" s="26" t="str">
        <f>$R$1</f>
        <v>LEFT:100</v>
      </c>
      <c r="M254" s="26" t="s">
        <v>81</v>
      </c>
      <c r="N254" s="26" t="str">
        <f>$R$1</f>
        <v>LEFT:100</v>
      </c>
      <c r="O254" t="s">
        <v>81</v>
      </c>
      <c r="P254" t="s">
        <v>82</v>
      </c>
      <c r="Q254" s="38" t="s">
        <v>6</v>
      </c>
      <c r="R254" s="34" t="str">
        <f>INDEX(AF:AF,W252+1)</f>
        <v>黒</v>
      </c>
      <c r="S254" s="39" t="s">
        <v>7</v>
      </c>
      <c r="T254" s="34" t="str">
        <f>INDEX(AG:AG,W252+1)</f>
        <v>レア</v>
      </c>
      <c r="U254" s="39" t="s">
        <v>8</v>
      </c>
      <c r="V254" s="34">
        <f>INDEX(AI:AI,W252+1)</f>
        <v>19</v>
      </c>
      <c r="W254" s="40"/>
      <c r="X254" s="34" t="str">
        <f>INDEX(AQ:AQ,W252+1)</f>
        <v>飛行</v>
      </c>
      <c r="Y254" s="52"/>
      <c r="Z254" s="52"/>
      <c r="AA254" s="53"/>
      <c r="BF254" s="64" t="s">
        <v>0</v>
      </c>
    </row>
    <row r="255" spans="1:58">
      <c r="A255" t="str">
        <f t="shared" si="37"/>
        <v>|色|黒|レアリティ|レア|マナコスト|19|</v>
      </c>
      <c r="B255" t="s">
        <v>0</v>
      </c>
      <c r="C255" t="s">
        <v>81</v>
      </c>
      <c r="D255" s="27" t="s">
        <v>6</v>
      </c>
      <c r="E255" t="s">
        <v>81</v>
      </c>
      <c r="F255" t="str">
        <f>IF(R254=0,"",R254)</f>
        <v>黒</v>
      </c>
      <c r="G255" t="s">
        <v>81</v>
      </c>
      <c r="H255" s="27" t="s">
        <v>93</v>
      </c>
      <c r="I255" t="s">
        <v>81</v>
      </c>
      <c r="J255" t="str">
        <f>IF(T254=0,"",T254)</f>
        <v>レア</v>
      </c>
      <c r="K255" t="s">
        <v>81</v>
      </c>
      <c r="L255" s="27" t="s">
        <v>94</v>
      </c>
      <c r="M255" t="s">
        <v>81</v>
      </c>
      <c r="N255">
        <f>IF(V254=0,"",V254)</f>
        <v>19</v>
      </c>
      <c r="O255" t="s">
        <v>81</v>
      </c>
      <c r="Q255" s="33" t="s">
        <v>11</v>
      </c>
      <c r="R255" s="34" t="str">
        <f>INDEX(AL:AL,W252+1)</f>
        <v>クリーチャー</v>
      </c>
      <c r="S255" s="39" t="s">
        <v>95</v>
      </c>
      <c r="T255" s="34" t="str">
        <f>INDEX(AN:AN,W252+1)</f>
        <v>デーモン</v>
      </c>
      <c r="U255" s="34">
        <f>INDEX(AO:AO,W252+1)</f>
        <v>0</v>
      </c>
      <c r="V255" s="34">
        <f>INDEX(AP:AP,W252+1)</f>
        <v>0</v>
      </c>
      <c r="W255" s="40"/>
      <c r="X255" s="34" t="str">
        <f>INDEX(AZ:AZ,W252+1)</f>
        <v>飛行</v>
      </c>
      <c r="Y255" s="34" t="str">
        <f>INDEX(BA:BA,W252+1)</f>
        <v/>
      </c>
      <c r="Z255" s="34" t="str">
        <f>INDEX(BB:BB,W252+1)</f>
        <v/>
      </c>
      <c r="AA255" s="34">
        <f>INDEX(BC:BC,W252+1)</f>
        <v>0</v>
      </c>
      <c r="BF255" s="64" t="s">
        <v>0</v>
      </c>
    </row>
    <row r="256" spans="1:58">
      <c r="A256" t="str">
        <f t="shared" si="37"/>
        <v>|種別|クリーチャー|サブタイプ|デーモン|||</v>
      </c>
      <c r="B256" t="s">
        <v>0</v>
      </c>
      <c r="C256" t="s">
        <v>81</v>
      </c>
      <c r="D256" s="27" t="s">
        <v>11</v>
      </c>
      <c r="E256" t="s">
        <v>81</v>
      </c>
      <c r="F256" t="str">
        <f>IF(R255=0,"",R255)</f>
        <v>クリーチャー</v>
      </c>
      <c r="G256" t="s">
        <v>81</v>
      </c>
      <c r="H256" s="27" t="s">
        <v>103</v>
      </c>
      <c r="I256" t="s">
        <v>81</v>
      </c>
      <c r="J256" t="str">
        <f>IF(T255=0,"",T255)</f>
        <v>デーモン</v>
      </c>
      <c r="K256" t="s">
        <v>81</v>
      </c>
      <c r="L256" t="str">
        <f>IF(U255=0,"",U255)</f>
        <v/>
      </c>
      <c r="M256" t="s">
        <v>81</v>
      </c>
      <c r="N256" t="str">
        <f>IF(V255=0,"",V255)</f>
        <v/>
      </c>
      <c r="O256" t="s">
        <v>81</v>
      </c>
      <c r="Q256" s="33" t="s">
        <v>104</v>
      </c>
      <c r="R256" s="34" t="str">
        <f>INDEX(BD:BD,W252+1)</f>
        <v>飛行&amp;br;あなたが他のカードをサイクリングしたとき、対戦相手がコントロールする最初のクリーチャーは-2/-2の修整を受ける。&amp;br;サイクリング4</v>
      </c>
      <c r="S256" s="35"/>
      <c r="T256" s="35"/>
      <c r="U256" s="35"/>
      <c r="V256" s="36"/>
      <c r="W256" s="40"/>
      <c r="X256" s="32"/>
      <c r="Y256" s="32"/>
      <c r="Z256" s="32"/>
      <c r="AA256" s="54"/>
      <c r="BF256" s="64" t="s">
        <v>0</v>
      </c>
    </row>
    <row r="257" spans="1:58">
      <c r="A257" t="str">
        <f t="shared" si="37"/>
        <v>|テキスト|&gt;|&gt;|&gt;|&gt;|飛行&amp;br;あなたが他のカードをサイクリングしたとき、対戦相手がコントロールする最初のクリーチャーは-2/-2の修整を受ける。&amp;br;サイクリング4|</v>
      </c>
      <c r="B257" t="s">
        <v>0</v>
      </c>
      <c r="C257" t="s">
        <v>81</v>
      </c>
      <c r="D257" s="27" t="s">
        <v>104</v>
      </c>
      <c r="E257" t="s">
        <v>81</v>
      </c>
      <c r="F257" s="27" t="s">
        <v>113</v>
      </c>
      <c r="G257" t="s">
        <v>81</v>
      </c>
      <c r="H257" s="27" t="s">
        <v>113</v>
      </c>
      <c r="I257" t="s">
        <v>81</v>
      </c>
      <c r="J257" s="27" t="s">
        <v>113</v>
      </c>
      <c r="K257" t="s">
        <v>81</v>
      </c>
      <c r="L257" s="27" t="s">
        <v>113</v>
      </c>
      <c r="M257" t="s">
        <v>81</v>
      </c>
      <c r="N257" t="str">
        <f>IF(R256=0,"",R256)</f>
        <v>飛行&amp;br;あなたが他のカードをサイクリングしたとき、対戦相手がコントロールする最初のクリーチャーは-2/-2の修整を受ける。&amp;br;サイクリング4</v>
      </c>
      <c r="O257" t="s">
        <v>81</v>
      </c>
      <c r="Q257" s="38" t="s">
        <v>27</v>
      </c>
      <c r="R257" s="34" t="str">
        <f>INDEX(BE:BE,W252+1)</f>
        <v>When you cycle another card, the first creature your opponent controls gains -2/-2.&amp;br;Cycling 4.</v>
      </c>
      <c r="S257" s="35" t="s">
        <v>400</v>
      </c>
      <c r="T257" s="34" t="str">
        <f>IF(X257="","",X257&amp;IF(Y257="",""," "&amp;Y257)&amp;IF(Z257="",""," "&amp;Z257)&amp;IF(AA257="",""," "&amp;AA257))</f>
        <v>Flying  </v>
      </c>
      <c r="U257" s="35"/>
      <c r="V257" s="36"/>
      <c r="W257" s="40" t="s">
        <v>114</v>
      </c>
      <c r="X257" s="33" t="str">
        <f t="shared" ref="X257:AA257" si="47">IF(ISERROR(IF(LEN(X256)&gt;1,X256,VLOOKUP(X255,$AC:$AD,2,FALSE))),"",IF(LEN(X256)&gt;1,X256,VLOOKUP(X255,$AC:$AD,2,FALSE)))</f>
        <v>Flying</v>
      </c>
      <c r="Y257" s="33" t="str">
        <f t="shared" si="47"/>
        <v/>
      </c>
      <c r="Z257" s="33" t="str">
        <f t="shared" si="47"/>
        <v/>
      </c>
      <c r="AA257" s="33" t="str">
        <f t="shared" si="47"/>
        <v> </v>
      </c>
      <c r="BF257" s="64" t="s">
        <v>0</v>
      </c>
    </row>
    <row r="258" spans="1:58">
      <c r="A258" t="str">
        <f t="shared" si="37"/>
        <v>|英テキスト|&gt;|&gt;|&gt;|&gt;|Flying  &amp;br;When you cycle another card, the first creature your opponent controls gains -2/-2.&amp;br;Cycling 4.|</v>
      </c>
      <c r="B258" t="s">
        <v>0</v>
      </c>
      <c r="C258" t="s">
        <v>81</v>
      </c>
      <c r="D258" s="27" t="s">
        <v>125</v>
      </c>
      <c r="E258" t="s">
        <v>81</v>
      </c>
      <c r="F258" s="27" t="s">
        <v>113</v>
      </c>
      <c r="G258" t="s">
        <v>81</v>
      </c>
      <c r="H258" s="27" t="s">
        <v>113</v>
      </c>
      <c r="I258" t="s">
        <v>81</v>
      </c>
      <c r="J258" s="27" t="s">
        <v>113</v>
      </c>
      <c r="K258" t="s">
        <v>81</v>
      </c>
      <c r="L258" s="27" t="s">
        <v>113</v>
      </c>
      <c r="M258" t="s">
        <v>81</v>
      </c>
      <c r="N258" t="str">
        <f>IF(T257="","",T257&amp;"&amp;br;")&amp;IF(R257=0,"",R257)</f>
        <v>Flying  &amp;br;When you cycle another card, the first creature your opponent controls gains -2/-2.&amp;br;Cycling 4.</v>
      </c>
      <c r="O258" t="s">
        <v>81</v>
      </c>
      <c r="Q258" s="33" t="s">
        <v>18</v>
      </c>
      <c r="R258" s="34" t="str">
        <f>IF(INDEX(AX:AX,W252+1)="",0,INDEX(AX:AX,W252+1)&amp;"/"&amp;INDEX(AY:AY,W252+1))</f>
        <v>5/4</v>
      </c>
      <c r="S258" s="35"/>
      <c r="T258" s="35"/>
      <c r="U258" s="35"/>
      <c r="V258" s="36"/>
      <c r="W258" s="40"/>
      <c r="X258" s="33"/>
      <c r="Y258" s="52"/>
      <c r="Z258" s="52"/>
      <c r="AA258" s="53"/>
      <c r="BF258" s="64" t="s">
        <v>0</v>
      </c>
    </row>
    <row r="259" spans="1:58">
      <c r="A259" t="str">
        <f t="shared" si="37"/>
        <v>|PT|&gt;|5/4|シールド数|&gt;||</v>
      </c>
      <c r="B259" t="s">
        <v>0</v>
      </c>
      <c r="C259" t="s">
        <v>81</v>
      </c>
      <c r="D259" t="s">
        <v>18</v>
      </c>
      <c r="E259" t="s">
        <v>81</v>
      </c>
      <c r="F259" t="s">
        <v>113</v>
      </c>
      <c r="G259" t="s">
        <v>81</v>
      </c>
      <c r="H259" t="str">
        <f>IF(R258=0,"",R258)</f>
        <v>5/4</v>
      </c>
      <c r="I259" t="s">
        <v>81</v>
      </c>
      <c r="J259" t="s">
        <v>136</v>
      </c>
      <c r="K259" t="s">
        <v>81</v>
      </c>
      <c r="L259" t="s">
        <v>113</v>
      </c>
      <c r="M259" t="s">
        <v>81</v>
      </c>
      <c r="N259" t="str">
        <f>IF(R259=0,"",R259)</f>
        <v/>
      </c>
      <c r="O259" t="s">
        <v>81</v>
      </c>
      <c r="Q259" s="41" t="s">
        <v>19</v>
      </c>
      <c r="R259" s="34">
        <f>INDEX(AW:AW,W252+1)</f>
        <v>0</v>
      </c>
      <c r="S259" s="42"/>
      <c r="T259" s="42"/>
      <c r="U259" s="42"/>
      <c r="V259" s="43"/>
      <c r="W259" s="44"/>
      <c r="X259" s="45"/>
      <c r="Y259" s="55"/>
      <c r="Z259" s="55"/>
      <c r="AA259" s="56"/>
      <c r="BF259" s="64" t="s">
        <v>0</v>
      </c>
    </row>
    <row r="260" spans="1:58">
      <c r="A260" t="str">
        <f t="shared" si="37"/>
        <v>&amp;br;&amp;br;</v>
      </c>
      <c r="B260" t="s">
        <v>0</v>
      </c>
      <c r="C260" t="s">
        <v>145</v>
      </c>
      <c r="R260"/>
      <c r="S260"/>
      <c r="T260"/>
      <c r="U260"/>
      <c r="V260"/>
      <c r="BF260" s="64" t="s">
        <v>0</v>
      </c>
    </row>
    <row r="261" spans="1:58">
      <c r="A261" t="str">
        <f t="shared" si="37"/>
        <v>#back(text=戻る,left)</v>
      </c>
      <c r="B261" t="s">
        <v>0</v>
      </c>
      <c r="C261" t="s">
        <v>153</v>
      </c>
      <c r="R261"/>
      <c r="S261"/>
      <c r="T261"/>
      <c r="U261"/>
      <c r="V261"/>
      <c r="BF261" s="64" t="s">
        <v>0</v>
      </c>
    </row>
    <row r="262" spans="1:58">
      <c r="A262" t="str">
        <f t="shared" ref="A262:A325" si="48">CONCATENATE(C262,D262,E262,F262,G262,H262,I262,J262,K262,L262,M262,N262,O262,P262)</f>
        <v>&amp;br;</v>
      </c>
      <c r="B262" t="s">
        <v>0</v>
      </c>
      <c r="C262" t="s">
        <v>164</v>
      </c>
      <c r="R262"/>
      <c r="S262"/>
      <c r="T262"/>
      <c r="U262"/>
      <c r="V262"/>
      <c r="BF262" s="64" t="s">
        <v>0</v>
      </c>
    </row>
    <row r="263" spans="1:58">
      <c r="A263" t="str">
        <f t="shared" si="48"/>
        <v>#comment(above,nsize=[15],size=[30],num=[10])</v>
      </c>
      <c r="B263" t="s">
        <v>0</v>
      </c>
      <c r="C263" t="s">
        <v>173</v>
      </c>
      <c r="R263"/>
      <c r="S263"/>
      <c r="T263"/>
      <c r="U263"/>
      <c r="V263"/>
      <c r="BF263" s="64" t="s">
        <v>0</v>
      </c>
    </row>
    <row r="264" spans="1:58">
      <c r="A264" t="str">
        <f t="shared" si="48"/>
        <v>&amp;br;&amp;br;</v>
      </c>
      <c r="B264" t="s">
        <v>0</v>
      </c>
      <c r="C264" t="s">
        <v>145</v>
      </c>
      <c r="R264"/>
      <c r="S264"/>
      <c r="T264"/>
      <c r="U264"/>
      <c r="V264"/>
      <c r="BF264" s="64" t="s">
        <v>0</v>
      </c>
    </row>
    <row r="265" spans="1:58">
      <c r="A265" t="str">
        <f t="shared" si="48"/>
        <v/>
      </c>
      <c r="B265" t="s">
        <v>0</v>
      </c>
      <c r="Q265" s="29"/>
      <c r="R265" s="30"/>
      <c r="S265" s="30"/>
      <c r="T265" s="30"/>
      <c r="U265" s="30"/>
      <c r="V265" s="31"/>
      <c r="W265" s="32">
        <v>21</v>
      </c>
      <c r="X265" s="29"/>
      <c r="Y265" s="50"/>
      <c r="Z265" s="50"/>
      <c r="AA265" s="51"/>
      <c r="BF265" s="64" t="s">
        <v>0</v>
      </c>
    </row>
    <row r="266" spans="1:58">
      <c r="A266" t="str">
        <f t="shared" si="48"/>
        <v>*戦慄の放浪者/Dread Wanderer</v>
      </c>
      <c r="B266" t="s">
        <v>0</v>
      </c>
      <c r="C266" t="str">
        <f>"*"&amp;R266&amp;"/"&amp;T266</f>
        <v>*戦慄の放浪者/Dread Wanderer</v>
      </c>
      <c r="Q266" s="33" t="s">
        <v>9</v>
      </c>
      <c r="R266" s="34" t="str">
        <f>INDEX(AJ:AJ,W265+1)</f>
        <v>戦慄の放浪者</v>
      </c>
      <c r="S266" s="35" t="s">
        <v>10</v>
      </c>
      <c r="T266" s="34" t="str">
        <f>INDEX(AK:AK,W265+1)</f>
        <v>Dread Wanderer</v>
      </c>
      <c r="U266" s="35"/>
      <c r="V266" s="36"/>
      <c r="W266" s="37"/>
      <c r="X266" s="33"/>
      <c r="Y266" s="52"/>
      <c r="Z266" s="52"/>
      <c r="AA266" s="53"/>
      <c r="AC266" s="52"/>
      <c r="AD266" s="52"/>
      <c r="BF266" s="64" t="s">
        <v>0</v>
      </c>
    </row>
    <row r="267" spans="1:58">
      <c r="A267" t="str">
        <f t="shared" si="48"/>
        <v>|LEFT:80|LEFT:100|LEFT:100|LEFT:100|LEFT:100|LEFT:100|c</v>
      </c>
      <c r="B267" t="s">
        <v>0</v>
      </c>
      <c r="C267" t="s">
        <v>81</v>
      </c>
      <c r="D267" s="26" t="str">
        <f>$Q$1</f>
        <v>LEFT:80</v>
      </c>
      <c r="E267" s="26" t="s">
        <v>81</v>
      </c>
      <c r="F267" s="26" t="str">
        <f t="shared" ref="F267:J267" si="49">$R$1</f>
        <v>LEFT:100</v>
      </c>
      <c r="G267" s="26" t="s">
        <v>81</v>
      </c>
      <c r="H267" s="26" t="str">
        <f t="shared" si="49"/>
        <v>LEFT:100</v>
      </c>
      <c r="I267" s="26" t="s">
        <v>81</v>
      </c>
      <c r="J267" s="26" t="str">
        <f t="shared" si="49"/>
        <v>LEFT:100</v>
      </c>
      <c r="K267" s="26" t="s">
        <v>81</v>
      </c>
      <c r="L267" s="26" t="str">
        <f>$R$1</f>
        <v>LEFT:100</v>
      </c>
      <c r="M267" s="26" t="s">
        <v>81</v>
      </c>
      <c r="N267" s="26" t="str">
        <f>$R$1</f>
        <v>LEFT:100</v>
      </c>
      <c r="O267" t="s">
        <v>81</v>
      </c>
      <c r="P267" t="s">
        <v>82</v>
      </c>
      <c r="Q267" s="38" t="s">
        <v>6</v>
      </c>
      <c r="R267" s="34" t="str">
        <f>INDEX(AF:AF,W265+1)</f>
        <v>黒</v>
      </c>
      <c r="S267" s="39" t="s">
        <v>7</v>
      </c>
      <c r="T267" s="34" t="str">
        <f>INDEX(AG:AG,W265+1)</f>
        <v>レア</v>
      </c>
      <c r="U267" s="39" t="s">
        <v>8</v>
      </c>
      <c r="V267" s="34">
        <f>INDEX(AI:AI,W265+1)</f>
        <v>15</v>
      </c>
      <c r="W267" s="40"/>
      <c r="X267" s="34" t="str">
        <f>INDEX(AQ:AQ,W265+1)</f>
        <v>ディフェンダー</v>
      </c>
      <c r="Y267" s="52"/>
      <c r="Z267" s="52"/>
      <c r="AA267" s="53"/>
      <c r="AC267" s="35"/>
      <c r="AD267" s="35"/>
      <c r="BF267" s="64" t="s">
        <v>0</v>
      </c>
    </row>
    <row r="268" spans="1:58">
      <c r="A268" t="str">
        <f t="shared" si="48"/>
        <v>|色|黒|レアリティ|レア|マナコスト|15|</v>
      </c>
      <c r="B268" t="s">
        <v>0</v>
      </c>
      <c r="C268" t="s">
        <v>81</v>
      </c>
      <c r="D268" s="27" t="s">
        <v>6</v>
      </c>
      <c r="E268" t="s">
        <v>81</v>
      </c>
      <c r="F268" t="str">
        <f>IF(R267=0,"",R267)</f>
        <v>黒</v>
      </c>
      <c r="G268" t="s">
        <v>81</v>
      </c>
      <c r="H268" s="27" t="s">
        <v>93</v>
      </c>
      <c r="I268" t="s">
        <v>81</v>
      </c>
      <c r="J268" t="str">
        <f>IF(T267=0,"",T267)</f>
        <v>レア</v>
      </c>
      <c r="K268" t="s">
        <v>81</v>
      </c>
      <c r="L268" s="27" t="s">
        <v>94</v>
      </c>
      <c r="M268" t="s">
        <v>81</v>
      </c>
      <c r="N268">
        <f>IF(V267=0,"",V267)</f>
        <v>15</v>
      </c>
      <c r="O268" t="s">
        <v>81</v>
      </c>
      <c r="Q268" s="33" t="s">
        <v>11</v>
      </c>
      <c r="R268" s="34" t="str">
        <f>INDEX(AL:AL,W265+1)</f>
        <v>クリーチャー</v>
      </c>
      <c r="S268" s="39" t="s">
        <v>95</v>
      </c>
      <c r="T268" s="34" t="str">
        <f>INDEX(AN:AN,W265+1)</f>
        <v>ゾンビ</v>
      </c>
      <c r="U268" s="34" t="str">
        <f>INDEX(AO:AO,W265+1)</f>
        <v>ジャッカル</v>
      </c>
      <c r="V268" s="34">
        <f>INDEX(AP:AP,W265+1)</f>
        <v>0</v>
      </c>
      <c r="W268" s="40"/>
      <c r="X268" s="34" t="str">
        <f>INDEX(AZ:AZ,W265+1)</f>
        <v>ディ</v>
      </c>
      <c r="Y268" s="34" t="str">
        <f>INDEX(BA:BA,W265+1)</f>
        <v/>
      </c>
      <c r="Z268" s="34" t="str">
        <f>INDEX(BB:BB,W265+1)</f>
        <v/>
      </c>
      <c r="AA268" s="34">
        <f>INDEX(BC:BC,W265+1)</f>
        <v>0</v>
      </c>
      <c r="AC268" s="52"/>
      <c r="AD268" s="52"/>
      <c r="BF268" s="64" t="s">
        <v>0</v>
      </c>
    </row>
    <row r="269" spans="1:58">
      <c r="A269" t="str">
        <f t="shared" si="48"/>
        <v>|種別|クリーチャー|サブタイプ|ゾンビ|ジャッカル||</v>
      </c>
      <c r="B269" t="s">
        <v>0</v>
      </c>
      <c r="C269" t="s">
        <v>81</v>
      </c>
      <c r="D269" s="27" t="s">
        <v>11</v>
      </c>
      <c r="E269" t="s">
        <v>81</v>
      </c>
      <c r="F269" t="str">
        <f>IF(R268=0,"",R268)</f>
        <v>クリーチャー</v>
      </c>
      <c r="G269" t="s">
        <v>81</v>
      </c>
      <c r="H269" s="27" t="s">
        <v>103</v>
      </c>
      <c r="I269" t="s">
        <v>81</v>
      </c>
      <c r="J269" t="str">
        <f>IF(T268=0,"",T268)</f>
        <v>ゾンビ</v>
      </c>
      <c r="K269" t="s">
        <v>81</v>
      </c>
      <c r="L269" t="str">
        <f>IF(U268=0,"",U268)</f>
        <v>ジャッカル</v>
      </c>
      <c r="M269" t="s">
        <v>81</v>
      </c>
      <c r="N269" t="str">
        <f>IF(V268=0,"",V268)</f>
        <v/>
      </c>
      <c r="O269" t="s">
        <v>81</v>
      </c>
      <c r="Q269" s="33" t="s">
        <v>104</v>
      </c>
      <c r="R269" s="34" t="str">
        <f>INDEX(BD:BD,W265+1)</f>
        <v>ディフェンダー&amp;br;ジェム2個を起動する：このクリーチャーを戦場に戻す。この能力はこのクリーチャーが破壊された後にのみ発動する。&amp;br;このクリーチャーが戦場に出たとき、あなたの次のターン開始時までこれを無効化する。</v>
      </c>
      <c r="S269" s="35"/>
      <c r="T269" s="35"/>
      <c r="U269" s="35"/>
      <c r="V269" s="36"/>
      <c r="W269" s="40"/>
      <c r="X269" s="32"/>
      <c r="Y269" s="32"/>
      <c r="Z269" s="32"/>
      <c r="AA269" s="54"/>
      <c r="AC269" s="52"/>
      <c r="AD269" s="52"/>
      <c r="BF269" s="64" t="s">
        <v>0</v>
      </c>
    </row>
    <row r="270" spans="1:58">
      <c r="A270" t="str">
        <f t="shared" si="48"/>
        <v>|テキスト|&gt;|&gt;|&gt;|&gt;|ディフェンダー&amp;br;ジェム2個を起動する：このクリーチャーを戦場に戻す。この能力はこのクリーチャーが破壊された後にのみ発動する。&amp;br;このクリーチャーが戦場に出たとき、あなたの次のターン開始時までこれを無効化する。|</v>
      </c>
      <c r="B270" t="s">
        <v>0</v>
      </c>
      <c r="C270" t="s">
        <v>81</v>
      </c>
      <c r="D270" s="27" t="s">
        <v>104</v>
      </c>
      <c r="E270" t="s">
        <v>81</v>
      </c>
      <c r="F270" s="27" t="s">
        <v>113</v>
      </c>
      <c r="G270" t="s">
        <v>81</v>
      </c>
      <c r="H270" s="27" t="s">
        <v>113</v>
      </c>
      <c r="I270" t="s">
        <v>81</v>
      </c>
      <c r="J270" s="27" t="s">
        <v>113</v>
      </c>
      <c r="K270" t="s">
        <v>81</v>
      </c>
      <c r="L270" s="27" t="s">
        <v>113</v>
      </c>
      <c r="M270" t="s">
        <v>81</v>
      </c>
      <c r="N270" t="str">
        <f>IF(R269=0,"",R269)</f>
        <v>ディフェンダー&amp;br;ジェム2個を起動する：このクリーチャーを戦場に戻す。この能力はこのクリーチャーが破壊された後にのみ発動する。&amp;br;このクリーチャーが戦場に出たとき、あなたの次のターン開始時までこれを無効化する。</v>
      </c>
      <c r="O270" t="s">
        <v>81</v>
      </c>
      <c r="Q270" s="38" t="s">
        <v>27</v>
      </c>
      <c r="R270" s="34" t="str">
        <f>INDEX(BE:BE,W265+1)</f>
        <v>Activate 2:This creature is Returned to the battlefield. This ability only activates after this creature has been destroyed.&amp;br;When this creature enters the battlefield, it is Disabled until the beginning of your next turn.</v>
      </c>
      <c r="S270" s="35" t="s">
        <v>400</v>
      </c>
      <c r="T270" s="34" t="str">
        <f>IF(X270="","",X270&amp;IF(Y270="",""," "&amp;Y270)&amp;IF(Z270="",""," "&amp;Z270)&amp;IF(AA270="",""," "&amp;AA270))</f>
        <v>Defender  </v>
      </c>
      <c r="U270" s="35"/>
      <c r="V270" s="36"/>
      <c r="W270" s="40" t="s">
        <v>114</v>
      </c>
      <c r="X270" s="33" t="str">
        <f t="shared" ref="X270:AA270" si="50">IF(ISERROR(IF(LEN(X269)&gt;1,X269,VLOOKUP(X268,$AC:$AD,2,FALSE))),"",IF(LEN(X269)&gt;1,X269,VLOOKUP(X268,$AC:$AD,2,FALSE)))</f>
        <v>Defender</v>
      </c>
      <c r="Y270" s="33" t="str">
        <f t="shared" si="50"/>
        <v/>
      </c>
      <c r="Z270" s="33" t="str">
        <f t="shared" si="50"/>
        <v/>
      </c>
      <c r="AA270" s="33" t="str">
        <f t="shared" si="50"/>
        <v> </v>
      </c>
      <c r="AC270" s="52"/>
      <c r="AD270" s="52"/>
      <c r="BF270" s="64" t="s">
        <v>0</v>
      </c>
    </row>
    <row r="271" spans="1:58">
      <c r="A271" t="str">
        <f t="shared" si="48"/>
        <v>|英テキスト|&gt;|&gt;|&gt;|&gt;|Defender  &amp;br;Activate 2:This creature is Returned to the battlefield. This ability only activates after this creature has been destroyed.&amp;br;When this creature enters the battlefield, it is Disabled until the beginning of your next turn.|</v>
      </c>
      <c r="B271" t="s">
        <v>0</v>
      </c>
      <c r="C271" t="s">
        <v>81</v>
      </c>
      <c r="D271" s="27" t="s">
        <v>125</v>
      </c>
      <c r="E271" t="s">
        <v>81</v>
      </c>
      <c r="F271" s="27" t="s">
        <v>113</v>
      </c>
      <c r="G271" t="s">
        <v>81</v>
      </c>
      <c r="H271" s="27" t="s">
        <v>113</v>
      </c>
      <c r="I271" t="s">
        <v>81</v>
      </c>
      <c r="J271" s="27" t="s">
        <v>113</v>
      </c>
      <c r="K271" t="s">
        <v>81</v>
      </c>
      <c r="L271" s="27" t="s">
        <v>113</v>
      </c>
      <c r="M271" t="s">
        <v>81</v>
      </c>
      <c r="N271" t="str">
        <f>IF(T270="","",T270&amp;"&amp;br;")&amp;IF(R270=0,"",R270)</f>
        <v>Defender  &amp;br;Activate 2:This creature is Returned to the battlefield. This ability only activates after this creature has been destroyed.&amp;br;When this creature enters the battlefield, it is Disabled until the beginning of your next turn.</v>
      </c>
      <c r="O271" t="s">
        <v>81</v>
      </c>
      <c r="Q271" s="33" t="s">
        <v>18</v>
      </c>
      <c r="R271" s="34" t="str">
        <f>IF(INDEX(AX:AX,W265+1)="",0,INDEX(AX:AX,W265+1)&amp;"/"&amp;INDEX(AY:AY,W265+1))</f>
        <v>4/3</v>
      </c>
      <c r="S271" s="35"/>
      <c r="T271" s="35"/>
      <c r="U271" s="35"/>
      <c r="V271" s="36"/>
      <c r="W271" s="40"/>
      <c r="X271" s="33"/>
      <c r="Y271" s="52"/>
      <c r="Z271" s="52"/>
      <c r="AA271" s="53"/>
      <c r="AC271" s="52"/>
      <c r="AD271" s="52"/>
      <c r="BF271" s="64" t="s">
        <v>0</v>
      </c>
    </row>
    <row r="272" spans="1:58">
      <c r="A272" t="str">
        <f t="shared" si="48"/>
        <v>|PT|&gt;|4/3|シールド数|&gt;||</v>
      </c>
      <c r="B272" t="s">
        <v>0</v>
      </c>
      <c r="C272" t="s">
        <v>81</v>
      </c>
      <c r="D272" t="s">
        <v>18</v>
      </c>
      <c r="E272" t="s">
        <v>81</v>
      </c>
      <c r="F272" t="s">
        <v>113</v>
      </c>
      <c r="G272" t="s">
        <v>81</v>
      </c>
      <c r="H272" t="str">
        <f>IF(R271=0,"",R271)</f>
        <v>4/3</v>
      </c>
      <c r="I272" t="s">
        <v>81</v>
      </c>
      <c r="J272" t="s">
        <v>136</v>
      </c>
      <c r="K272" t="s">
        <v>81</v>
      </c>
      <c r="L272" t="s">
        <v>113</v>
      </c>
      <c r="M272" t="s">
        <v>81</v>
      </c>
      <c r="N272" t="str">
        <f>IF(R272=0,"",R272)</f>
        <v/>
      </c>
      <c r="O272" t="s">
        <v>81</v>
      </c>
      <c r="Q272" s="41" t="s">
        <v>19</v>
      </c>
      <c r="R272" s="34">
        <f>INDEX(AW:AW,W265+1)</f>
        <v>0</v>
      </c>
      <c r="S272" s="42"/>
      <c r="T272" s="42"/>
      <c r="U272" s="42"/>
      <c r="V272" s="43"/>
      <c r="W272" s="44"/>
      <c r="X272" s="45"/>
      <c r="Y272" s="55"/>
      <c r="Z272" s="55"/>
      <c r="AA272" s="56"/>
      <c r="BF272" s="64" t="s">
        <v>0</v>
      </c>
    </row>
    <row r="273" spans="1:58">
      <c r="A273" t="str">
        <f t="shared" si="48"/>
        <v>&amp;br;&amp;br;</v>
      </c>
      <c r="B273" t="s">
        <v>0</v>
      </c>
      <c r="C273" t="s">
        <v>145</v>
      </c>
      <c r="R273"/>
      <c r="S273"/>
      <c r="T273"/>
      <c r="U273"/>
      <c r="V273"/>
      <c r="BF273" s="64" t="s">
        <v>0</v>
      </c>
    </row>
    <row r="274" spans="1:58">
      <c r="A274" t="str">
        <f t="shared" si="48"/>
        <v>#back(text=戻る,left)</v>
      </c>
      <c r="B274" t="s">
        <v>0</v>
      </c>
      <c r="C274" t="s">
        <v>153</v>
      </c>
      <c r="R274"/>
      <c r="S274"/>
      <c r="T274"/>
      <c r="U274"/>
      <c r="V274"/>
      <c r="BF274" s="64" t="s">
        <v>0</v>
      </c>
    </row>
    <row r="275" spans="1:58">
      <c r="A275" t="str">
        <f t="shared" si="48"/>
        <v>&amp;br;</v>
      </c>
      <c r="B275" t="s">
        <v>0</v>
      </c>
      <c r="C275" t="s">
        <v>164</v>
      </c>
      <c r="R275"/>
      <c r="S275"/>
      <c r="T275"/>
      <c r="U275"/>
      <c r="V275"/>
      <c r="BF275" s="64" t="s">
        <v>0</v>
      </c>
    </row>
    <row r="276" spans="1:58">
      <c r="A276" t="str">
        <f t="shared" si="48"/>
        <v>#comment(above,nsize=[15],size=[30],num=[10])</v>
      </c>
      <c r="B276" t="s">
        <v>0</v>
      </c>
      <c r="C276" t="s">
        <v>173</v>
      </c>
      <c r="R276"/>
      <c r="S276"/>
      <c r="T276"/>
      <c r="U276"/>
      <c r="V276"/>
      <c r="BF276" s="64" t="s">
        <v>0</v>
      </c>
    </row>
    <row r="277" spans="1:58">
      <c r="A277" t="str">
        <f t="shared" si="48"/>
        <v>&amp;br;&amp;br;</v>
      </c>
      <c r="B277" t="s">
        <v>0</v>
      </c>
      <c r="C277" t="s">
        <v>145</v>
      </c>
      <c r="R277"/>
      <c r="S277"/>
      <c r="T277"/>
      <c r="U277"/>
      <c r="V277"/>
      <c r="AC277" s="52"/>
      <c r="AD277" s="52"/>
      <c r="BF277" s="64" t="s">
        <v>0</v>
      </c>
    </row>
    <row r="278" spans="1:58">
      <c r="A278" t="str">
        <f t="shared" si="48"/>
        <v/>
      </c>
      <c r="B278" t="s">
        <v>0</v>
      </c>
      <c r="Q278" s="29"/>
      <c r="R278" s="30"/>
      <c r="S278" s="30"/>
      <c r="T278" s="30"/>
      <c r="U278" s="30"/>
      <c r="V278" s="31"/>
      <c r="W278" s="32">
        <v>22</v>
      </c>
      <c r="X278" s="29"/>
      <c r="Y278" s="50"/>
      <c r="Z278" s="50"/>
      <c r="AA278" s="51"/>
      <c r="AC278" s="52"/>
      <c r="AD278" s="52"/>
      <c r="BF278" s="64" t="s">
        <v>0</v>
      </c>
    </row>
    <row r="279" spans="1:58">
      <c r="A279" t="str">
        <f t="shared" si="48"/>
        <v>*疫病吹き/Plague Belcher</v>
      </c>
      <c r="B279" t="s">
        <v>0</v>
      </c>
      <c r="C279" t="str">
        <f>"*"&amp;R279&amp;"/"&amp;T279</f>
        <v>*疫病吹き/Plague Belcher</v>
      </c>
      <c r="Q279" s="33" t="s">
        <v>9</v>
      </c>
      <c r="R279" s="34" t="str">
        <f>INDEX(AJ:AJ,W278+1)</f>
        <v>疫病吹き</v>
      </c>
      <c r="S279" s="35" t="s">
        <v>10</v>
      </c>
      <c r="T279" s="34" t="str">
        <f>INDEX(AK:AK,W278+1)</f>
        <v>Plague Belcher</v>
      </c>
      <c r="U279" s="35"/>
      <c r="V279" s="36"/>
      <c r="W279" s="37"/>
      <c r="X279" s="33"/>
      <c r="Y279" s="52"/>
      <c r="Z279" s="52"/>
      <c r="AA279" s="53"/>
      <c r="AC279" s="52"/>
      <c r="AD279" s="52"/>
      <c r="BF279" s="64" t="s">
        <v>0</v>
      </c>
    </row>
    <row r="280" spans="1:58">
      <c r="A280" t="str">
        <f t="shared" si="48"/>
        <v>|LEFT:80|LEFT:100|LEFT:100|LEFT:100|LEFT:100|LEFT:100|c</v>
      </c>
      <c r="B280" t="s">
        <v>0</v>
      </c>
      <c r="C280" t="s">
        <v>81</v>
      </c>
      <c r="D280" s="26" t="str">
        <f>$Q$1</f>
        <v>LEFT:80</v>
      </c>
      <c r="E280" s="26" t="s">
        <v>81</v>
      </c>
      <c r="F280" s="26" t="str">
        <f t="shared" ref="F280:J280" si="51">$R$1</f>
        <v>LEFT:100</v>
      </c>
      <c r="G280" s="26" t="s">
        <v>81</v>
      </c>
      <c r="H280" s="26" t="str">
        <f t="shared" si="51"/>
        <v>LEFT:100</v>
      </c>
      <c r="I280" s="26" t="s">
        <v>81</v>
      </c>
      <c r="J280" s="26" t="str">
        <f t="shared" si="51"/>
        <v>LEFT:100</v>
      </c>
      <c r="K280" s="26" t="s">
        <v>81</v>
      </c>
      <c r="L280" s="26" t="str">
        <f>$R$1</f>
        <v>LEFT:100</v>
      </c>
      <c r="M280" s="26" t="s">
        <v>81</v>
      </c>
      <c r="N280" s="26" t="str">
        <f>$R$1</f>
        <v>LEFT:100</v>
      </c>
      <c r="O280" t="s">
        <v>81</v>
      </c>
      <c r="P280" t="s">
        <v>82</v>
      </c>
      <c r="Q280" s="38" t="s">
        <v>6</v>
      </c>
      <c r="R280" s="34" t="str">
        <f>INDEX(AF:AF,W278+1)</f>
        <v>黒</v>
      </c>
      <c r="S280" s="39" t="s">
        <v>7</v>
      </c>
      <c r="T280" s="34" t="str">
        <f>INDEX(AG:AG,W278+1)</f>
        <v>レア</v>
      </c>
      <c r="U280" s="39" t="s">
        <v>8</v>
      </c>
      <c r="V280" s="34">
        <f>INDEX(AI:AI,W278+1)</f>
        <v>12</v>
      </c>
      <c r="W280" s="40"/>
      <c r="X280" s="34" t="str">
        <f>INDEX(AQ:AQ,W278+1)</f>
        <v>威迫</v>
      </c>
      <c r="Y280" s="52"/>
      <c r="Z280" s="52"/>
      <c r="AA280" s="53"/>
      <c r="AC280" s="35"/>
      <c r="AD280" s="35"/>
      <c r="BF280" s="64" t="s">
        <v>0</v>
      </c>
    </row>
    <row r="281" spans="1:58">
      <c r="A281" t="str">
        <f t="shared" si="48"/>
        <v>|色|黒|レアリティ|レア|マナコスト|12|</v>
      </c>
      <c r="B281" t="s">
        <v>0</v>
      </c>
      <c r="C281" t="s">
        <v>81</v>
      </c>
      <c r="D281" s="27" t="s">
        <v>6</v>
      </c>
      <c r="E281" t="s">
        <v>81</v>
      </c>
      <c r="F281" t="str">
        <f>IF(R280=0,"",R280)</f>
        <v>黒</v>
      </c>
      <c r="G281" t="s">
        <v>81</v>
      </c>
      <c r="H281" s="27" t="s">
        <v>93</v>
      </c>
      <c r="I281" t="s">
        <v>81</v>
      </c>
      <c r="J281" t="str">
        <f>IF(T280=0,"",T280)</f>
        <v>レア</v>
      </c>
      <c r="K281" t="s">
        <v>81</v>
      </c>
      <c r="L281" s="27" t="s">
        <v>94</v>
      </c>
      <c r="M281" t="s">
        <v>81</v>
      </c>
      <c r="N281">
        <f>IF(V280=0,"",V280)</f>
        <v>12</v>
      </c>
      <c r="O281" t="s">
        <v>81</v>
      </c>
      <c r="Q281" s="33" t="s">
        <v>11</v>
      </c>
      <c r="R281" s="34" t="str">
        <f>INDEX(AL:AL,W278+1)</f>
        <v>クリーチャー</v>
      </c>
      <c r="S281" s="39" t="s">
        <v>95</v>
      </c>
      <c r="T281" s="34" t="str">
        <f>INDEX(AN:AN,W278+1)</f>
        <v>ゾンビ</v>
      </c>
      <c r="U281" s="34" t="str">
        <f>INDEX(AO:AO,W278+1)</f>
        <v>ビースト</v>
      </c>
      <c r="V281" s="34">
        <f>INDEX(AP:AP,W278+1)</f>
        <v>0</v>
      </c>
      <c r="W281" s="40"/>
      <c r="X281" s="34" t="str">
        <f>INDEX(AZ:AZ,W278+1)</f>
        <v>威迫</v>
      </c>
      <c r="Y281" s="34" t="str">
        <f>INDEX(BA:BA,W278+1)</f>
        <v/>
      </c>
      <c r="Z281" s="34" t="str">
        <f>INDEX(BB:BB,W278+1)</f>
        <v/>
      </c>
      <c r="AA281" s="34">
        <f>INDEX(BC:BC,W278+1)</f>
        <v>0</v>
      </c>
      <c r="AC281" s="52"/>
      <c r="AD281" s="52"/>
      <c r="BF281" s="64" t="s">
        <v>0</v>
      </c>
    </row>
    <row r="282" spans="1:58">
      <c r="A282" t="str">
        <f t="shared" si="48"/>
        <v>|種別|クリーチャー|サブタイプ|ゾンビ|ビースト||</v>
      </c>
      <c r="B282" t="s">
        <v>0</v>
      </c>
      <c r="C282" t="s">
        <v>81</v>
      </c>
      <c r="D282" s="27" t="s">
        <v>11</v>
      </c>
      <c r="E282" t="s">
        <v>81</v>
      </c>
      <c r="F282" t="str">
        <f>IF(R281=0,"",R281)</f>
        <v>クリーチャー</v>
      </c>
      <c r="G282" t="s">
        <v>81</v>
      </c>
      <c r="H282" s="27" t="s">
        <v>103</v>
      </c>
      <c r="I282" t="s">
        <v>81</v>
      </c>
      <c r="J282" t="str">
        <f>IF(T281=0,"",T281)</f>
        <v>ゾンビ</v>
      </c>
      <c r="K282" t="s">
        <v>81</v>
      </c>
      <c r="L282" t="str">
        <f>IF(U281=0,"",U281)</f>
        <v>ビースト</v>
      </c>
      <c r="M282" t="s">
        <v>81</v>
      </c>
      <c r="N282" t="str">
        <f>IF(V281=0,"",V281)</f>
        <v/>
      </c>
      <c r="O282" t="s">
        <v>81</v>
      </c>
      <c r="Q282" s="33" t="s">
        <v>104</v>
      </c>
      <c r="R282" s="34" t="str">
        <f>INDEX(BD:BD,W278+1)</f>
        <v>威迫&amp;br;このクリーチャーが戦場に出たとき、あなたがコントロールする他の各クリーチャーは-1/-1の修整を受ける。&amp;br;あなたがコントロールするゾンビが死亡したとき、対戦相手は3点のダメージを受ける。</v>
      </c>
      <c r="S282" s="35"/>
      <c r="T282" s="35"/>
      <c r="U282" s="35"/>
      <c r="V282" s="36"/>
      <c r="W282" s="40"/>
      <c r="X282" s="32"/>
      <c r="Y282" s="32"/>
      <c r="Z282" s="32"/>
      <c r="AA282" s="54"/>
      <c r="AC282" s="52"/>
      <c r="AD282" s="52"/>
      <c r="BF282" s="64" t="s">
        <v>0</v>
      </c>
    </row>
    <row r="283" spans="1:58">
      <c r="A283" t="str">
        <f t="shared" si="48"/>
        <v>|テキスト|&gt;|&gt;|&gt;|&gt;|威迫&amp;br;このクリーチャーが戦場に出たとき、あなたがコントロールする他の各クリーチャーは-1/-1の修整を受ける。&amp;br;あなたがコントロールするゾンビが死亡したとき、対戦相手は3点のダメージを受ける。|</v>
      </c>
      <c r="B283" t="s">
        <v>0</v>
      </c>
      <c r="C283" t="s">
        <v>81</v>
      </c>
      <c r="D283" s="27" t="s">
        <v>104</v>
      </c>
      <c r="E283" t="s">
        <v>81</v>
      </c>
      <c r="F283" s="27" t="s">
        <v>113</v>
      </c>
      <c r="G283" t="s">
        <v>81</v>
      </c>
      <c r="H283" s="27" t="s">
        <v>113</v>
      </c>
      <c r="I283" t="s">
        <v>81</v>
      </c>
      <c r="J283" s="27" t="s">
        <v>113</v>
      </c>
      <c r="K283" t="s">
        <v>81</v>
      </c>
      <c r="L283" s="27" t="s">
        <v>113</v>
      </c>
      <c r="M283" t="s">
        <v>81</v>
      </c>
      <c r="N283" t="str">
        <f>IF(R282=0,"",R282)</f>
        <v>威迫&amp;br;このクリーチャーが戦場に出たとき、あなたがコントロールする他の各クリーチャーは-1/-1の修整を受ける。&amp;br;あなたがコントロールするゾンビが死亡したとき、対戦相手は3点のダメージを受ける。</v>
      </c>
      <c r="O283" t="s">
        <v>81</v>
      </c>
      <c r="Q283" s="38" t="s">
        <v>27</v>
      </c>
      <c r="R283" s="34" t="str">
        <f>INDEX(BE:BE,W278+1)</f>
        <v>When this creature enters the battlefield, each other creature you control gets -1/-1.&amp;br;When a zombie you control dies, your opponent takes 3 damage.</v>
      </c>
      <c r="S283" s="35" t="s">
        <v>400</v>
      </c>
      <c r="T283" s="34" t="str">
        <f>IF(X283="","",X283&amp;IF(Y283="",""," "&amp;Y283)&amp;IF(Z283="",""," "&amp;Z283)&amp;IF(AA283="",""," "&amp;AA283))</f>
        <v>Menace  </v>
      </c>
      <c r="U283" s="35"/>
      <c r="V283" s="36"/>
      <c r="W283" s="40" t="s">
        <v>114</v>
      </c>
      <c r="X283" s="33" t="str">
        <f t="shared" ref="X283:AA283" si="52">IF(ISERROR(IF(LEN(X282)&gt;1,X282,VLOOKUP(X281,$AC:$AD,2,FALSE))),"",IF(LEN(X282)&gt;1,X282,VLOOKUP(X281,$AC:$AD,2,FALSE)))</f>
        <v>Menace</v>
      </c>
      <c r="Y283" s="33" t="str">
        <f t="shared" si="52"/>
        <v/>
      </c>
      <c r="Z283" s="33" t="str">
        <f t="shared" si="52"/>
        <v/>
      </c>
      <c r="AA283" s="33" t="str">
        <f t="shared" si="52"/>
        <v> </v>
      </c>
      <c r="AC283" s="52"/>
      <c r="AD283" s="52"/>
      <c r="BF283" s="64" t="s">
        <v>0</v>
      </c>
    </row>
    <row r="284" spans="1:58">
      <c r="A284" t="str">
        <f t="shared" si="48"/>
        <v>|英テキスト|&gt;|&gt;|&gt;|&gt;|Menace  &amp;br;When this creature enters the battlefield, each other creature you control gets -1/-1.&amp;br;When a zombie you control dies, your opponent takes 3 damage.|</v>
      </c>
      <c r="B284" t="s">
        <v>0</v>
      </c>
      <c r="C284" t="s">
        <v>81</v>
      </c>
      <c r="D284" s="27" t="s">
        <v>125</v>
      </c>
      <c r="E284" t="s">
        <v>81</v>
      </c>
      <c r="F284" s="27" t="s">
        <v>113</v>
      </c>
      <c r="G284" t="s">
        <v>81</v>
      </c>
      <c r="H284" s="27" t="s">
        <v>113</v>
      </c>
      <c r="I284" t="s">
        <v>81</v>
      </c>
      <c r="J284" s="27" t="s">
        <v>113</v>
      </c>
      <c r="K284" t="s">
        <v>81</v>
      </c>
      <c r="L284" s="27" t="s">
        <v>113</v>
      </c>
      <c r="M284" t="s">
        <v>81</v>
      </c>
      <c r="N284" t="str">
        <f>IF(T283="","",T283&amp;"&amp;br;")&amp;IF(R283=0,"",R283)</f>
        <v>Menace  &amp;br;When this creature enters the battlefield, each other creature you control gets -1/-1.&amp;br;When a zombie you control dies, your opponent takes 3 damage.</v>
      </c>
      <c r="O284" t="s">
        <v>81</v>
      </c>
      <c r="Q284" s="33" t="s">
        <v>18</v>
      </c>
      <c r="R284" s="34" t="str">
        <f>IF(INDEX(AX:AX,W278+1)="",0,INDEX(AX:AX,W278+1)&amp;"/"&amp;INDEX(AY:AY,W278+1))</f>
        <v>6/5</v>
      </c>
      <c r="S284" s="35"/>
      <c r="T284" s="35"/>
      <c r="U284" s="35"/>
      <c r="V284" s="36"/>
      <c r="W284" s="40"/>
      <c r="X284" s="33"/>
      <c r="Y284" s="52"/>
      <c r="Z284" s="52"/>
      <c r="AA284" s="53"/>
      <c r="AC284" s="52"/>
      <c r="AD284" s="52"/>
      <c r="BF284" s="64" t="s">
        <v>0</v>
      </c>
    </row>
    <row r="285" spans="1:58">
      <c r="A285" t="str">
        <f t="shared" si="48"/>
        <v>|PT|&gt;|6/5|シールド数|&gt;||</v>
      </c>
      <c r="B285" t="s">
        <v>0</v>
      </c>
      <c r="C285" t="s">
        <v>81</v>
      </c>
      <c r="D285" t="s">
        <v>18</v>
      </c>
      <c r="E285" t="s">
        <v>81</v>
      </c>
      <c r="F285" t="s">
        <v>113</v>
      </c>
      <c r="G285" t="s">
        <v>81</v>
      </c>
      <c r="H285" t="str">
        <f>IF(R284=0,"",R284)</f>
        <v>6/5</v>
      </c>
      <c r="I285" t="s">
        <v>81</v>
      </c>
      <c r="J285" t="s">
        <v>136</v>
      </c>
      <c r="K285" t="s">
        <v>81</v>
      </c>
      <c r="L285" t="s">
        <v>113</v>
      </c>
      <c r="M285" t="s">
        <v>81</v>
      </c>
      <c r="N285" t="str">
        <f>IF(R285=0,"",R285)</f>
        <v/>
      </c>
      <c r="O285" t="s">
        <v>81</v>
      </c>
      <c r="Q285" s="41" t="s">
        <v>19</v>
      </c>
      <c r="R285" s="34">
        <f>INDEX(AW:AW,W278+1)</f>
        <v>0</v>
      </c>
      <c r="S285" s="42"/>
      <c r="T285" s="42"/>
      <c r="U285" s="42"/>
      <c r="V285" s="43"/>
      <c r="W285" s="44"/>
      <c r="X285" s="45"/>
      <c r="Y285" s="55"/>
      <c r="Z285" s="55"/>
      <c r="AA285" s="56"/>
      <c r="BF285" s="64" t="s">
        <v>0</v>
      </c>
    </row>
    <row r="286" spans="1:58">
      <c r="A286" t="str">
        <f t="shared" si="48"/>
        <v>&amp;br;&amp;br;</v>
      </c>
      <c r="B286" t="s">
        <v>0</v>
      </c>
      <c r="C286" t="s">
        <v>145</v>
      </c>
      <c r="R286"/>
      <c r="S286"/>
      <c r="T286"/>
      <c r="U286"/>
      <c r="V286"/>
      <c r="BF286" s="64" t="s">
        <v>0</v>
      </c>
    </row>
    <row r="287" spans="1:58">
      <c r="A287" t="str">
        <f t="shared" si="48"/>
        <v>#back(text=戻る,left)</v>
      </c>
      <c r="B287" t="s">
        <v>0</v>
      </c>
      <c r="C287" t="s">
        <v>153</v>
      </c>
      <c r="R287"/>
      <c r="S287"/>
      <c r="T287"/>
      <c r="U287"/>
      <c r="V287"/>
      <c r="BF287" s="64" t="s">
        <v>0</v>
      </c>
    </row>
    <row r="288" spans="1:58">
      <c r="A288" t="str">
        <f t="shared" si="48"/>
        <v>&amp;br;</v>
      </c>
      <c r="B288" t="s">
        <v>0</v>
      </c>
      <c r="C288" t="s">
        <v>164</v>
      </c>
      <c r="R288"/>
      <c r="S288"/>
      <c r="T288"/>
      <c r="U288"/>
      <c r="V288"/>
      <c r="BF288" s="64" t="s">
        <v>0</v>
      </c>
    </row>
    <row r="289" spans="1:58">
      <c r="A289" t="str">
        <f t="shared" si="48"/>
        <v>#comment(above,nsize=[15],size=[30],num=[10])</v>
      </c>
      <c r="B289" t="s">
        <v>0</v>
      </c>
      <c r="C289" t="s">
        <v>173</v>
      </c>
      <c r="R289"/>
      <c r="S289"/>
      <c r="T289"/>
      <c r="U289"/>
      <c r="V289"/>
      <c r="BF289" s="64" t="s">
        <v>0</v>
      </c>
    </row>
    <row r="290" spans="1:58">
      <c r="A290" t="str">
        <f t="shared" si="48"/>
        <v>&amp;br;&amp;br;</v>
      </c>
      <c r="B290" t="s">
        <v>0</v>
      </c>
      <c r="C290" t="s">
        <v>145</v>
      </c>
      <c r="R290"/>
      <c r="S290"/>
      <c r="T290"/>
      <c r="U290"/>
      <c r="V290"/>
      <c r="AC290" s="52"/>
      <c r="AD290" s="52"/>
      <c r="BF290" s="64" t="s">
        <v>0</v>
      </c>
    </row>
    <row r="291" spans="1:58">
      <c r="A291" t="str">
        <f t="shared" si="48"/>
        <v/>
      </c>
      <c r="B291" t="s">
        <v>0</v>
      </c>
      <c r="Q291" s="29"/>
      <c r="R291" s="30"/>
      <c r="S291" s="30"/>
      <c r="T291" s="30"/>
      <c r="U291" s="30"/>
      <c r="V291" s="31"/>
      <c r="W291" s="32">
        <v>23</v>
      </c>
      <c r="X291" s="29"/>
      <c r="Y291" s="50"/>
      <c r="Z291" s="50"/>
      <c r="AA291" s="51"/>
      <c r="AC291" s="52"/>
      <c r="AD291" s="52"/>
      <c r="BF291" s="64" t="s">
        <v>0</v>
      </c>
    </row>
    <row r="292" spans="1:58">
      <c r="A292" t="str">
        <f t="shared" si="48"/>
        <v>*葬送の影/Shadow of the Grave</v>
      </c>
      <c r="B292" t="s">
        <v>0</v>
      </c>
      <c r="C292" t="str">
        <f>"*"&amp;R292&amp;"/"&amp;T292</f>
        <v>*葬送の影/Shadow of the Grave</v>
      </c>
      <c r="Q292" s="33" t="s">
        <v>9</v>
      </c>
      <c r="R292" s="34" t="str">
        <f>INDEX(AJ:AJ,W291+1)</f>
        <v>葬送の影</v>
      </c>
      <c r="S292" s="35" t="s">
        <v>10</v>
      </c>
      <c r="T292" s="34" t="str">
        <f>INDEX(AK:AK,W291+1)</f>
        <v>Shadow of the Grave</v>
      </c>
      <c r="U292" s="35"/>
      <c r="V292" s="36"/>
      <c r="W292" s="37"/>
      <c r="X292" s="33"/>
      <c r="Y292" s="52"/>
      <c r="Z292" s="52"/>
      <c r="AA292" s="53"/>
      <c r="AC292" s="52"/>
      <c r="AD292" s="52"/>
      <c r="BF292" s="64" t="s">
        <v>0</v>
      </c>
    </row>
    <row r="293" spans="1:58">
      <c r="A293" t="str">
        <f t="shared" si="48"/>
        <v>|LEFT:80|LEFT:100|LEFT:100|LEFT:100|LEFT:100|LEFT:100|c</v>
      </c>
      <c r="B293" t="s">
        <v>0</v>
      </c>
      <c r="C293" t="s">
        <v>81</v>
      </c>
      <c r="D293" s="26" t="str">
        <f>$Q$1</f>
        <v>LEFT:80</v>
      </c>
      <c r="E293" s="26" t="s">
        <v>81</v>
      </c>
      <c r="F293" s="26" t="str">
        <f t="shared" ref="F293:J293" si="53">$R$1</f>
        <v>LEFT:100</v>
      </c>
      <c r="G293" s="26" t="s">
        <v>81</v>
      </c>
      <c r="H293" s="26" t="str">
        <f t="shared" si="53"/>
        <v>LEFT:100</v>
      </c>
      <c r="I293" s="26" t="s">
        <v>81</v>
      </c>
      <c r="J293" s="26" t="str">
        <f t="shared" si="53"/>
        <v>LEFT:100</v>
      </c>
      <c r="K293" s="26" t="s">
        <v>81</v>
      </c>
      <c r="L293" s="26" t="str">
        <f>$R$1</f>
        <v>LEFT:100</v>
      </c>
      <c r="M293" s="26" t="s">
        <v>81</v>
      </c>
      <c r="N293" s="26" t="str">
        <f>$R$1</f>
        <v>LEFT:100</v>
      </c>
      <c r="O293" t="s">
        <v>81</v>
      </c>
      <c r="P293" t="s">
        <v>82</v>
      </c>
      <c r="Q293" s="38" t="s">
        <v>6</v>
      </c>
      <c r="R293" s="34" t="str">
        <f>INDEX(AF:AF,W291+1)</f>
        <v>黒</v>
      </c>
      <c r="S293" s="39" t="s">
        <v>7</v>
      </c>
      <c r="T293" s="34" t="str">
        <f>INDEX(AG:AG,W291+1)</f>
        <v>レア</v>
      </c>
      <c r="U293" s="39" t="s">
        <v>8</v>
      </c>
      <c r="V293" s="34">
        <f>INDEX(AI:AI,W291+1)</f>
        <v>12</v>
      </c>
      <c r="W293" s="40"/>
      <c r="X293" s="34" t="str">
        <f>INDEX(AQ:AQ,W291+1)</f>
        <v>あなたがコントロールしていて追放された各カードをあなたの手札に戻す。</v>
      </c>
      <c r="Y293" s="52"/>
      <c r="Z293" s="52"/>
      <c r="AA293" s="53"/>
      <c r="AC293" s="35"/>
      <c r="AD293" s="35"/>
      <c r="BF293" s="64" t="s">
        <v>0</v>
      </c>
    </row>
    <row r="294" spans="1:58">
      <c r="A294" t="str">
        <f t="shared" si="48"/>
        <v>|色|黒|レアリティ|レア|マナコスト|12|</v>
      </c>
      <c r="B294" t="s">
        <v>0</v>
      </c>
      <c r="C294" t="s">
        <v>81</v>
      </c>
      <c r="D294" s="27" t="s">
        <v>6</v>
      </c>
      <c r="E294" t="s">
        <v>81</v>
      </c>
      <c r="F294" t="str">
        <f>IF(R293=0,"",R293)</f>
        <v>黒</v>
      </c>
      <c r="G294" t="s">
        <v>81</v>
      </c>
      <c r="H294" s="27" t="s">
        <v>93</v>
      </c>
      <c r="I294" t="s">
        <v>81</v>
      </c>
      <c r="J294" t="str">
        <f>IF(T293=0,"",T293)</f>
        <v>レア</v>
      </c>
      <c r="K294" t="s">
        <v>81</v>
      </c>
      <c r="L294" s="27" t="s">
        <v>94</v>
      </c>
      <c r="M294" t="s">
        <v>81</v>
      </c>
      <c r="N294">
        <f>IF(V293=0,"",V293)</f>
        <v>12</v>
      </c>
      <c r="O294" t="s">
        <v>81</v>
      </c>
      <c r="Q294" s="33" t="s">
        <v>11</v>
      </c>
      <c r="R294" s="34" t="str">
        <f>INDEX(AL:AL,W291+1)</f>
        <v>呪文</v>
      </c>
      <c r="S294" s="39" t="s">
        <v>95</v>
      </c>
      <c r="T294" s="34">
        <f>INDEX(AN:AN,W291+1)</f>
        <v>0</v>
      </c>
      <c r="U294" s="34">
        <f>INDEX(AO:AO,W291+1)</f>
        <v>0</v>
      </c>
      <c r="V294" s="34">
        <f>INDEX(AP:AP,W291+1)</f>
        <v>0</v>
      </c>
      <c r="W294" s="40"/>
      <c r="X294" s="34" t="str">
        <f>INDEX(AZ:AZ,W291+1)</f>
        <v>あな</v>
      </c>
      <c r="Y294" s="34" t="str">
        <f>INDEX(BA:BA,W291+1)</f>
        <v/>
      </c>
      <c r="Z294" s="34" t="str">
        <f>INDEX(BB:BB,W291+1)</f>
        <v/>
      </c>
      <c r="AA294" s="34">
        <f>INDEX(BC:BC,W291+1)</f>
        <v>0</v>
      </c>
      <c r="AC294" s="52"/>
      <c r="AD294" s="52"/>
      <c r="BF294" s="64" t="s">
        <v>0</v>
      </c>
    </row>
    <row r="295" spans="1:58">
      <c r="A295" t="str">
        <f t="shared" si="48"/>
        <v>|種別|呪文|サブタイプ||||</v>
      </c>
      <c r="B295" t="s">
        <v>0</v>
      </c>
      <c r="C295" t="s">
        <v>81</v>
      </c>
      <c r="D295" s="27" t="s">
        <v>11</v>
      </c>
      <c r="E295" t="s">
        <v>81</v>
      </c>
      <c r="F295" t="str">
        <f>IF(R294=0,"",R294)</f>
        <v>呪文</v>
      </c>
      <c r="G295" t="s">
        <v>81</v>
      </c>
      <c r="H295" s="27" t="s">
        <v>103</v>
      </c>
      <c r="I295" t="s">
        <v>81</v>
      </c>
      <c r="J295" t="str">
        <f>IF(T294=0,"",T294)</f>
        <v/>
      </c>
      <c r="K295" t="s">
        <v>81</v>
      </c>
      <c r="L295" t="str">
        <f>IF(U294=0,"",U294)</f>
        <v/>
      </c>
      <c r="M295" t="s">
        <v>81</v>
      </c>
      <c r="N295" t="str">
        <f>IF(V294=0,"",V294)</f>
        <v/>
      </c>
      <c r="O295" t="s">
        <v>81</v>
      </c>
      <c r="Q295" s="33" t="s">
        <v>104</v>
      </c>
      <c r="R295" s="34" t="str">
        <f>INDEX(BD:BD,W291+1)</f>
        <v>あなたがコントロールしていて追放された各カードをあなたの手札に戻す。</v>
      </c>
      <c r="S295" s="35"/>
      <c r="T295" s="35"/>
      <c r="U295" s="35"/>
      <c r="V295" s="36"/>
      <c r="W295" s="40"/>
      <c r="X295" s="32"/>
      <c r="Y295" s="32"/>
      <c r="Z295" s="32"/>
      <c r="AA295" s="54"/>
      <c r="AC295" s="52"/>
      <c r="AD295" s="52"/>
      <c r="BF295" s="64" t="s">
        <v>0</v>
      </c>
    </row>
    <row r="296" spans="1:58">
      <c r="A296" t="str">
        <f t="shared" si="48"/>
        <v>|テキスト|&gt;|&gt;|&gt;|&gt;|あなたがコントロールしていて追放された各カードをあなたの手札に戻す。|</v>
      </c>
      <c r="B296" t="s">
        <v>0</v>
      </c>
      <c r="C296" t="s">
        <v>81</v>
      </c>
      <c r="D296" s="27" t="s">
        <v>104</v>
      </c>
      <c r="E296" t="s">
        <v>81</v>
      </c>
      <c r="F296" s="27" t="s">
        <v>113</v>
      </c>
      <c r="G296" t="s">
        <v>81</v>
      </c>
      <c r="H296" s="27" t="s">
        <v>113</v>
      </c>
      <c r="I296" t="s">
        <v>81</v>
      </c>
      <c r="J296" s="27" t="s">
        <v>113</v>
      </c>
      <c r="K296" t="s">
        <v>81</v>
      </c>
      <c r="L296" s="27" t="s">
        <v>113</v>
      </c>
      <c r="M296" t="s">
        <v>81</v>
      </c>
      <c r="N296" t="str">
        <f>IF(R295=0,"",R295)</f>
        <v>あなたがコントロールしていて追放された各カードをあなたの手札に戻す。</v>
      </c>
      <c r="O296" t="s">
        <v>81</v>
      </c>
      <c r="Q296" s="38" t="s">
        <v>27</v>
      </c>
      <c r="R296" s="34" t="str">
        <f>INDEX(BE:BE,W291+1)</f>
        <v>Each card you controlled that was exiled is Returned to your hand.</v>
      </c>
      <c r="S296" s="35" t="s">
        <v>400</v>
      </c>
      <c r="T296" s="34" t="str">
        <f>IF(X296="","",X296&amp;IF(Y296="",""," "&amp;Y296)&amp;IF(Z296="",""," "&amp;Z296)&amp;IF(AA296="",""," "&amp;AA296))</f>
        <v/>
      </c>
      <c r="U296" s="35"/>
      <c r="V296" s="36"/>
      <c r="W296" s="40" t="s">
        <v>114</v>
      </c>
      <c r="X296" s="33" t="str">
        <f t="shared" ref="X296:AA296" si="54">IF(ISERROR(IF(LEN(X295)&gt;1,X295,VLOOKUP(X294,$AC:$AD,2,FALSE))),"",IF(LEN(X295)&gt;1,X295,VLOOKUP(X294,$AC:$AD,2,FALSE)))</f>
        <v/>
      </c>
      <c r="Y296" s="33" t="str">
        <f t="shared" si="54"/>
        <v/>
      </c>
      <c r="Z296" s="33" t="str">
        <f t="shared" si="54"/>
        <v/>
      </c>
      <c r="AA296" s="33" t="str">
        <f t="shared" si="54"/>
        <v> </v>
      </c>
      <c r="AC296" s="52"/>
      <c r="AD296" s="52"/>
      <c r="BF296" s="64" t="s">
        <v>0</v>
      </c>
    </row>
    <row r="297" spans="1:58">
      <c r="A297" t="str">
        <f t="shared" si="48"/>
        <v>|英テキスト|&gt;|&gt;|&gt;|&gt;|Each card you controlled that was exiled is Returned to your hand.|</v>
      </c>
      <c r="B297" t="s">
        <v>0</v>
      </c>
      <c r="C297" t="s">
        <v>81</v>
      </c>
      <c r="D297" s="27" t="s">
        <v>125</v>
      </c>
      <c r="E297" t="s">
        <v>81</v>
      </c>
      <c r="F297" s="27" t="s">
        <v>113</v>
      </c>
      <c r="G297" t="s">
        <v>81</v>
      </c>
      <c r="H297" s="27" t="s">
        <v>113</v>
      </c>
      <c r="I297" t="s">
        <v>81</v>
      </c>
      <c r="J297" s="27" t="s">
        <v>113</v>
      </c>
      <c r="K297" t="s">
        <v>81</v>
      </c>
      <c r="L297" s="27" t="s">
        <v>113</v>
      </c>
      <c r="M297" t="s">
        <v>81</v>
      </c>
      <c r="N297" t="str">
        <f>IF(T296="","",T296&amp;"&amp;br;")&amp;IF(R296=0,"",R296)</f>
        <v>Each card you controlled that was exiled is Returned to your hand.</v>
      </c>
      <c r="O297" t="s">
        <v>81</v>
      </c>
      <c r="Q297" s="33" t="s">
        <v>18</v>
      </c>
      <c r="R297" s="34">
        <f>IF(INDEX(AX:AX,W291+1)="",0,INDEX(AX:AX,W291+1)&amp;"/"&amp;INDEX(AY:AY,W291+1))</f>
        <v>0</v>
      </c>
      <c r="S297" s="35"/>
      <c r="T297" s="35"/>
      <c r="U297" s="35"/>
      <c r="V297" s="36"/>
      <c r="W297" s="40"/>
      <c r="X297" s="33"/>
      <c r="Y297" s="52"/>
      <c r="Z297" s="52"/>
      <c r="AA297" s="53"/>
      <c r="AC297" s="52"/>
      <c r="AD297" s="52"/>
      <c r="BF297" s="64" t="s">
        <v>0</v>
      </c>
    </row>
    <row r="298" spans="1:58">
      <c r="A298" t="str">
        <f t="shared" si="48"/>
        <v>|PT|&gt;||シールド数|&gt;||</v>
      </c>
      <c r="B298" t="s">
        <v>0</v>
      </c>
      <c r="C298" t="s">
        <v>81</v>
      </c>
      <c r="D298" t="s">
        <v>18</v>
      </c>
      <c r="E298" t="s">
        <v>81</v>
      </c>
      <c r="F298" t="s">
        <v>113</v>
      </c>
      <c r="G298" t="s">
        <v>81</v>
      </c>
      <c r="H298" t="str">
        <f>IF(R297=0,"",R297)</f>
        <v/>
      </c>
      <c r="I298" t="s">
        <v>81</v>
      </c>
      <c r="J298" t="s">
        <v>136</v>
      </c>
      <c r="K298" t="s">
        <v>81</v>
      </c>
      <c r="L298" t="s">
        <v>113</v>
      </c>
      <c r="M298" t="s">
        <v>81</v>
      </c>
      <c r="N298" t="str">
        <f>IF(R298=0,"",R298)</f>
        <v/>
      </c>
      <c r="O298" t="s">
        <v>81</v>
      </c>
      <c r="Q298" s="41" t="s">
        <v>19</v>
      </c>
      <c r="R298" s="34">
        <f>INDEX(AW:AW,W291+1)</f>
        <v>0</v>
      </c>
      <c r="S298" s="42"/>
      <c r="T298" s="42"/>
      <c r="U298" s="42"/>
      <c r="V298" s="43"/>
      <c r="W298" s="44"/>
      <c r="X298" s="45"/>
      <c r="Y298" s="55"/>
      <c r="Z298" s="55"/>
      <c r="AA298" s="56"/>
      <c r="BF298" s="64" t="s">
        <v>0</v>
      </c>
    </row>
    <row r="299" spans="1:58">
      <c r="A299" t="str">
        <f t="shared" si="48"/>
        <v>&amp;br;&amp;br;</v>
      </c>
      <c r="B299" t="s">
        <v>0</v>
      </c>
      <c r="C299" t="s">
        <v>145</v>
      </c>
      <c r="R299"/>
      <c r="S299"/>
      <c r="T299"/>
      <c r="U299"/>
      <c r="V299"/>
      <c r="BF299" s="64" t="s">
        <v>0</v>
      </c>
    </row>
    <row r="300" spans="1:58">
      <c r="A300" t="str">
        <f t="shared" si="48"/>
        <v>#back(text=戻る,left)</v>
      </c>
      <c r="B300" t="s">
        <v>0</v>
      </c>
      <c r="C300" t="s">
        <v>153</v>
      </c>
      <c r="R300"/>
      <c r="S300"/>
      <c r="T300"/>
      <c r="U300"/>
      <c r="V300"/>
      <c r="BF300" s="64" t="s">
        <v>0</v>
      </c>
    </row>
    <row r="301" spans="1:58">
      <c r="A301" t="str">
        <f t="shared" si="48"/>
        <v>&amp;br;</v>
      </c>
      <c r="B301" t="s">
        <v>0</v>
      </c>
      <c r="C301" t="s">
        <v>164</v>
      </c>
      <c r="R301"/>
      <c r="S301"/>
      <c r="T301"/>
      <c r="U301"/>
      <c r="V301"/>
      <c r="BF301" s="64" t="s">
        <v>0</v>
      </c>
    </row>
    <row r="302" spans="1:58">
      <c r="A302" t="str">
        <f t="shared" si="48"/>
        <v>#comment(above,nsize=[15],size=[30],num=[10])</v>
      </c>
      <c r="B302" t="s">
        <v>0</v>
      </c>
      <c r="C302" t="s">
        <v>173</v>
      </c>
      <c r="R302"/>
      <c r="S302"/>
      <c r="T302"/>
      <c r="U302"/>
      <c r="V302"/>
      <c r="BF302" s="64" t="s">
        <v>0</v>
      </c>
    </row>
    <row r="303" spans="1:58">
      <c r="A303" t="str">
        <f t="shared" si="48"/>
        <v>&amp;br;&amp;br;</v>
      </c>
      <c r="B303" t="s">
        <v>0</v>
      </c>
      <c r="C303" t="s">
        <v>145</v>
      </c>
      <c r="R303"/>
      <c r="S303"/>
      <c r="T303"/>
      <c r="U303"/>
      <c r="V303"/>
      <c r="AC303" s="52"/>
      <c r="AD303" s="52"/>
      <c r="BF303" s="64" t="s">
        <v>0</v>
      </c>
    </row>
    <row r="304" spans="1:58">
      <c r="A304" t="str">
        <f t="shared" si="48"/>
        <v/>
      </c>
      <c r="B304" t="s">
        <v>0</v>
      </c>
      <c r="Q304" s="29"/>
      <c r="R304" s="30"/>
      <c r="S304" s="30"/>
      <c r="T304" s="30"/>
      <c r="U304" s="30"/>
      <c r="V304" s="31"/>
      <c r="W304" s="32">
        <v>24</v>
      </c>
      <c r="X304" s="29"/>
      <c r="Y304" s="50"/>
      <c r="Z304" s="50"/>
      <c r="AA304" s="51"/>
      <c r="AC304" s="52"/>
      <c r="AD304" s="52"/>
      <c r="BF304" s="64" t="s">
        <v>0</v>
      </c>
    </row>
    <row r="305" spans="1:58">
      <c r="A305" t="str">
        <f t="shared" si="48"/>
        <v>*栄光の神バントゥ/Bontu the Glorified</v>
      </c>
      <c r="B305" t="s">
        <v>0</v>
      </c>
      <c r="C305" t="str">
        <f>"*"&amp;R305&amp;"/"&amp;T305</f>
        <v>*栄光の神バントゥ/Bontu the Glorified</v>
      </c>
      <c r="Q305" s="33" t="s">
        <v>9</v>
      </c>
      <c r="R305" s="34" t="str">
        <f>INDEX(AJ:AJ,W304+1)</f>
        <v>栄光の神バントゥ</v>
      </c>
      <c r="S305" s="35" t="s">
        <v>10</v>
      </c>
      <c r="T305" s="34" t="str">
        <f>INDEX(AK:AK,W304+1)</f>
        <v>Bontu the Glorified</v>
      </c>
      <c r="U305" s="35"/>
      <c r="V305" s="36"/>
      <c r="W305" s="37"/>
      <c r="X305" s="33"/>
      <c r="Y305" s="52"/>
      <c r="Z305" s="52"/>
      <c r="AA305" s="53"/>
      <c r="AC305" s="52"/>
      <c r="AD305" s="52"/>
      <c r="BF305" s="64" t="s">
        <v>0</v>
      </c>
    </row>
    <row r="306" spans="1:58">
      <c r="A306" t="str">
        <f t="shared" si="48"/>
        <v>|LEFT:80|LEFT:100|LEFT:100|LEFT:100|LEFT:100|LEFT:100|c</v>
      </c>
      <c r="B306" t="s">
        <v>0</v>
      </c>
      <c r="C306" t="s">
        <v>81</v>
      </c>
      <c r="D306" s="26" t="str">
        <f>$Q$1</f>
        <v>LEFT:80</v>
      </c>
      <c r="E306" s="26" t="s">
        <v>81</v>
      </c>
      <c r="F306" s="26" t="str">
        <f t="shared" ref="F306:J306" si="55">$R$1</f>
        <v>LEFT:100</v>
      </c>
      <c r="G306" s="26" t="s">
        <v>81</v>
      </c>
      <c r="H306" s="26" t="str">
        <f t="shared" si="55"/>
        <v>LEFT:100</v>
      </c>
      <c r="I306" s="26" t="s">
        <v>81</v>
      </c>
      <c r="J306" s="26" t="str">
        <f t="shared" si="55"/>
        <v>LEFT:100</v>
      </c>
      <c r="K306" s="26" t="s">
        <v>81</v>
      </c>
      <c r="L306" s="26" t="str">
        <f>$R$1</f>
        <v>LEFT:100</v>
      </c>
      <c r="M306" s="26" t="s">
        <v>81</v>
      </c>
      <c r="N306" s="26" t="str">
        <f>$R$1</f>
        <v>LEFT:100</v>
      </c>
      <c r="O306" t="s">
        <v>81</v>
      </c>
      <c r="P306" t="s">
        <v>82</v>
      </c>
      <c r="Q306" s="38" t="s">
        <v>6</v>
      </c>
      <c r="R306" s="34" t="str">
        <f>INDEX(AF:AF,W304+1)</f>
        <v>黒</v>
      </c>
      <c r="S306" s="39" t="s">
        <v>7</v>
      </c>
      <c r="T306" s="34" t="str">
        <f>INDEX(AG:AG,W304+1)</f>
        <v>神話レア</v>
      </c>
      <c r="U306" s="39" t="s">
        <v>8</v>
      </c>
      <c r="V306" s="34">
        <f>INDEX(AI:AI,W304+1)</f>
        <v>8</v>
      </c>
      <c r="W306" s="40"/>
      <c r="X306" s="34" t="str">
        <f>INDEX(AQ:AQ,W304+1)</f>
        <v>威迫 ダメージ軽減</v>
      </c>
      <c r="Y306" s="52"/>
      <c r="Z306" s="52"/>
      <c r="AA306" s="53"/>
      <c r="AC306" s="35"/>
      <c r="AD306" s="35"/>
      <c r="BF306" s="64" t="s">
        <v>0</v>
      </c>
    </row>
    <row r="307" spans="1:58">
      <c r="A307" t="str">
        <f t="shared" si="48"/>
        <v>|色|黒|レアリティ|神話レア|マナコスト|8|</v>
      </c>
      <c r="B307" t="s">
        <v>0</v>
      </c>
      <c r="C307" t="s">
        <v>81</v>
      </c>
      <c r="D307" s="27" t="s">
        <v>6</v>
      </c>
      <c r="E307" t="s">
        <v>81</v>
      </c>
      <c r="F307" t="str">
        <f>IF(R306=0,"",R306)</f>
        <v>黒</v>
      </c>
      <c r="G307" t="s">
        <v>81</v>
      </c>
      <c r="H307" s="27" t="s">
        <v>93</v>
      </c>
      <c r="I307" t="s">
        <v>81</v>
      </c>
      <c r="J307" t="str">
        <f>IF(T306=0,"",T306)</f>
        <v>神話レア</v>
      </c>
      <c r="K307" t="s">
        <v>81</v>
      </c>
      <c r="L307" s="27" t="s">
        <v>94</v>
      </c>
      <c r="M307" t="s">
        <v>81</v>
      </c>
      <c r="N307">
        <f>IF(V306=0,"",V306)</f>
        <v>8</v>
      </c>
      <c r="O307" t="s">
        <v>81</v>
      </c>
      <c r="Q307" s="33" t="s">
        <v>11</v>
      </c>
      <c r="R307" s="34" t="str">
        <f>INDEX(AL:AL,W304+1)</f>
        <v>クリーチャー</v>
      </c>
      <c r="S307" s="39" t="s">
        <v>95</v>
      </c>
      <c r="T307" s="34" t="str">
        <f>INDEX(AN:AN,W304+1)</f>
        <v>神</v>
      </c>
      <c r="U307" s="34">
        <f>INDEX(AO:AO,W304+1)</f>
        <v>0</v>
      </c>
      <c r="V307" s="34">
        <f>INDEX(AP:AP,W304+1)</f>
        <v>0</v>
      </c>
      <c r="W307" s="40"/>
      <c r="X307" s="34" t="str">
        <f>INDEX(AZ:AZ,W304+1)</f>
        <v>威迫</v>
      </c>
      <c r="Y307" s="34" t="str">
        <f>INDEX(BA:BA,W304+1)</f>
        <v>ダメ</v>
      </c>
      <c r="Z307" s="34" t="str">
        <f>INDEX(BB:BB,W304+1)</f>
        <v/>
      </c>
      <c r="AA307" s="34">
        <f>INDEX(BC:BC,W304+1)</f>
        <v>0</v>
      </c>
      <c r="AC307" s="52"/>
      <c r="AD307" s="52"/>
      <c r="BF307" s="64" t="s">
        <v>0</v>
      </c>
    </row>
    <row r="308" spans="1:58">
      <c r="A308" t="str">
        <f t="shared" si="48"/>
        <v>|種別|クリーチャー|サブタイプ|神|||</v>
      </c>
      <c r="B308" t="s">
        <v>0</v>
      </c>
      <c r="C308" t="s">
        <v>81</v>
      </c>
      <c r="D308" s="27" t="s">
        <v>11</v>
      </c>
      <c r="E308" t="s">
        <v>81</v>
      </c>
      <c r="F308" t="str">
        <f>IF(R307=0,"",R307)</f>
        <v>クリーチャー</v>
      </c>
      <c r="G308" t="s">
        <v>81</v>
      </c>
      <c r="H308" s="27" t="s">
        <v>103</v>
      </c>
      <c r="I308" t="s">
        <v>81</v>
      </c>
      <c r="J308" t="str">
        <f>IF(T307=0,"",T307)</f>
        <v>神</v>
      </c>
      <c r="K308" t="s">
        <v>81</v>
      </c>
      <c r="L308" t="str">
        <f>IF(U307=0,"",U307)</f>
        <v/>
      </c>
      <c r="M308" t="s">
        <v>81</v>
      </c>
      <c r="N308" t="str">
        <f>IF(V307=0,"",V307)</f>
        <v/>
      </c>
      <c r="O308" t="s">
        <v>81</v>
      </c>
      <c r="Q308" s="33" t="s">
        <v>104</v>
      </c>
      <c r="R308" s="34" t="str">
        <f>INDEX(BD:BD,W304+1)</f>
        <v>威迫 ダメージ軽減&amp;br;ジェム3個を起動する：あなたがコントロールする他の最初のクリーチャーを破壊する。その後、あなたはカードを1枚引き、対戦相手は5点のダメージを受け、あなたは5点のライフを得る。&amp;br;あなたがコントロールするクリーチャーが死亡したとき、あなたの次のターン開始時まで、このクリーチャーは「攻撃できない」と「ブロックできない」を失う。</v>
      </c>
      <c r="S308" s="35"/>
      <c r="T308" s="35"/>
      <c r="U308" s="35"/>
      <c r="V308" s="36"/>
      <c r="W308" s="40"/>
      <c r="X308" s="32"/>
      <c r="Y308" s="32"/>
      <c r="Z308" s="32"/>
      <c r="AA308" s="54"/>
      <c r="AC308" s="52"/>
      <c r="AD308" s="52"/>
      <c r="BF308" s="64" t="s">
        <v>0</v>
      </c>
    </row>
    <row r="309" spans="1:58">
      <c r="A309" t="str">
        <f t="shared" si="48"/>
        <v>|テキスト|&gt;|&gt;|&gt;|&gt;|威迫 ダメージ軽減&amp;br;ジェム3個を起動する：あなたがコントロールする他の最初のクリーチャーを破壊する。その後、あなたはカードを1枚引き、対戦相手は5点のダメージを受け、あなたは5点のライフを得る。&amp;br;あなたがコントロールするクリーチャーが死亡したとき、あなたの次のターン開始時まで、このクリーチャーは「攻撃できない」と「ブロックできない」を失う。|</v>
      </c>
      <c r="B309" t="s">
        <v>0</v>
      </c>
      <c r="C309" t="s">
        <v>81</v>
      </c>
      <c r="D309" s="27" t="s">
        <v>104</v>
      </c>
      <c r="E309" t="s">
        <v>81</v>
      </c>
      <c r="F309" s="27" t="s">
        <v>113</v>
      </c>
      <c r="G309" t="s">
        <v>81</v>
      </c>
      <c r="H309" s="27" t="s">
        <v>113</v>
      </c>
      <c r="I309" t="s">
        <v>81</v>
      </c>
      <c r="J309" s="27" t="s">
        <v>113</v>
      </c>
      <c r="K309" t="s">
        <v>81</v>
      </c>
      <c r="L309" s="27" t="s">
        <v>113</v>
      </c>
      <c r="M309" t="s">
        <v>81</v>
      </c>
      <c r="N309" t="str">
        <f>IF(R308=0,"",R308)</f>
        <v>威迫 ダメージ軽減&amp;br;ジェム3個を起動する：あなたがコントロールする他の最初のクリーチャーを破壊する。その後、あなたはカードを1枚引き、対戦相手は5点のダメージを受け、あなたは5点のライフを得る。&amp;br;あなたがコントロールするクリーチャーが死亡したとき、あなたの次のターン開始時まで、このクリーチャーは「攻撃できない」と「ブロックできない」を失う。</v>
      </c>
      <c r="O309" t="s">
        <v>81</v>
      </c>
      <c r="Q309" s="38" t="s">
        <v>27</v>
      </c>
      <c r="R309" s="34" t="str">
        <f>INDEX(BE:BE,W304+1)</f>
        <v>Activate 3:The first other creature you control is Destroyed, then you draw 1 card, your opponent takes 5 damage and you gain 5 life.&amp;br;When a creature you control dies, this creature loses Can't Attack and Can't Block until the beginning of your next turn.</v>
      </c>
      <c r="S309" s="35" t="s">
        <v>400</v>
      </c>
      <c r="T309" s="34" t="str">
        <f>IF(X309="","",X309&amp;IF(Y309="",""," "&amp;Y309)&amp;IF(Z309="",""," "&amp;Z309)&amp;IF(AA309="",""," "&amp;AA309))</f>
        <v>Menace Prevent Damage  </v>
      </c>
      <c r="U309" s="35"/>
      <c r="V309" s="36"/>
      <c r="W309" s="40" t="s">
        <v>114</v>
      </c>
      <c r="X309" s="33" t="str">
        <f t="shared" ref="X309:AA309" si="56">IF(ISERROR(IF(LEN(X308)&gt;1,X308,VLOOKUP(X307,$AC:$AD,2,FALSE))),"",IF(LEN(X308)&gt;1,X308,VLOOKUP(X307,$AC:$AD,2,FALSE)))</f>
        <v>Menace</v>
      </c>
      <c r="Y309" s="33" t="str">
        <f t="shared" si="56"/>
        <v>Prevent Damage</v>
      </c>
      <c r="Z309" s="33" t="str">
        <f t="shared" si="56"/>
        <v/>
      </c>
      <c r="AA309" s="33" t="str">
        <f t="shared" si="56"/>
        <v> </v>
      </c>
      <c r="AC309" s="52"/>
      <c r="AD309" s="52"/>
      <c r="BF309" s="64" t="s">
        <v>0</v>
      </c>
    </row>
    <row r="310" spans="1:58">
      <c r="A310" t="str">
        <f t="shared" si="48"/>
        <v>|英テキスト|&gt;|&gt;|&gt;|&gt;|Menace Prevent Damage  &amp;br;Activate 3:The first other creature you control is Destroyed, then you draw 1 card, your opponent takes 5 damage and you gain 5 life.&amp;br;When a creature you control dies, this creature loses Can't Attack and Can't Block until the beginning of your next turn.|</v>
      </c>
      <c r="B310" t="s">
        <v>0</v>
      </c>
      <c r="C310" t="s">
        <v>81</v>
      </c>
      <c r="D310" s="27" t="s">
        <v>125</v>
      </c>
      <c r="E310" t="s">
        <v>81</v>
      </c>
      <c r="F310" s="27" t="s">
        <v>113</v>
      </c>
      <c r="G310" t="s">
        <v>81</v>
      </c>
      <c r="H310" s="27" t="s">
        <v>113</v>
      </c>
      <c r="I310" t="s">
        <v>81</v>
      </c>
      <c r="J310" s="27" t="s">
        <v>113</v>
      </c>
      <c r="K310" t="s">
        <v>81</v>
      </c>
      <c r="L310" s="27" t="s">
        <v>113</v>
      </c>
      <c r="M310" t="s">
        <v>81</v>
      </c>
      <c r="N310" t="str">
        <f>IF(T309="","",T309&amp;"&amp;br;")&amp;IF(R309=0,"",R309)</f>
        <v>Menace Prevent Damage  &amp;br;Activate 3:The first other creature you control is Destroyed, then you draw 1 card, your opponent takes 5 damage and you gain 5 life.&amp;br;When a creature you control dies, this creature loses Can't Attack and Can't Block until the beginning of your next turn.</v>
      </c>
      <c r="O310" t="s">
        <v>81</v>
      </c>
      <c r="Q310" s="33" t="s">
        <v>18</v>
      </c>
      <c r="R310" s="34" t="str">
        <f>IF(INDEX(AX:AX,W304+1)="",0,INDEX(AX:AX,W304+1)&amp;"/"&amp;INDEX(AY:AY,W304+1))</f>
        <v>8/8</v>
      </c>
      <c r="S310" s="35"/>
      <c r="T310" s="35"/>
      <c r="U310" s="35"/>
      <c r="V310" s="36"/>
      <c r="W310" s="40"/>
      <c r="X310" s="33"/>
      <c r="Y310" s="52"/>
      <c r="Z310" s="52"/>
      <c r="AA310" s="53"/>
      <c r="AC310" s="52"/>
      <c r="AD310" s="52"/>
      <c r="BF310" s="64" t="s">
        <v>0</v>
      </c>
    </row>
    <row r="311" spans="1:58">
      <c r="A311" t="str">
        <f t="shared" si="48"/>
        <v>|PT|&gt;|8/8|シールド数|&gt;||</v>
      </c>
      <c r="B311" t="s">
        <v>0</v>
      </c>
      <c r="C311" t="s">
        <v>81</v>
      </c>
      <c r="D311" t="s">
        <v>18</v>
      </c>
      <c r="E311" t="s">
        <v>81</v>
      </c>
      <c r="F311" t="s">
        <v>113</v>
      </c>
      <c r="G311" t="s">
        <v>81</v>
      </c>
      <c r="H311" t="str">
        <f>IF(R310=0,"",R310)</f>
        <v>8/8</v>
      </c>
      <c r="I311" t="s">
        <v>81</v>
      </c>
      <c r="J311" t="s">
        <v>136</v>
      </c>
      <c r="K311" t="s">
        <v>81</v>
      </c>
      <c r="L311" t="s">
        <v>113</v>
      </c>
      <c r="M311" t="s">
        <v>81</v>
      </c>
      <c r="N311" t="str">
        <f>IF(R311=0,"",R311)</f>
        <v/>
      </c>
      <c r="O311" t="s">
        <v>81</v>
      </c>
      <c r="Q311" s="41" t="s">
        <v>19</v>
      </c>
      <c r="R311" s="34">
        <f>INDEX(AW:AW,W304+1)</f>
        <v>0</v>
      </c>
      <c r="S311" s="42"/>
      <c r="T311" s="42"/>
      <c r="U311" s="42"/>
      <c r="V311" s="43"/>
      <c r="W311" s="44"/>
      <c r="X311" s="45"/>
      <c r="Y311" s="55"/>
      <c r="Z311" s="55"/>
      <c r="AA311" s="56"/>
      <c r="BF311" s="64" t="s">
        <v>0</v>
      </c>
    </row>
    <row r="312" spans="1:58">
      <c r="A312" t="str">
        <f t="shared" si="48"/>
        <v>&amp;br;&amp;br;</v>
      </c>
      <c r="B312" t="s">
        <v>0</v>
      </c>
      <c r="C312" t="s">
        <v>145</v>
      </c>
      <c r="R312"/>
      <c r="S312"/>
      <c r="T312"/>
      <c r="U312"/>
      <c r="V312"/>
      <c r="BF312" s="64" t="s">
        <v>0</v>
      </c>
    </row>
    <row r="313" spans="1:58">
      <c r="A313" t="str">
        <f t="shared" si="48"/>
        <v>#back(text=戻る,left)</v>
      </c>
      <c r="B313" t="s">
        <v>0</v>
      </c>
      <c r="C313" t="s">
        <v>153</v>
      </c>
      <c r="R313"/>
      <c r="S313"/>
      <c r="T313"/>
      <c r="U313"/>
      <c r="V313"/>
      <c r="BF313" s="64" t="s">
        <v>0</v>
      </c>
    </row>
    <row r="314" spans="1:58">
      <c r="A314" t="str">
        <f t="shared" si="48"/>
        <v>&amp;br;</v>
      </c>
      <c r="B314" t="s">
        <v>0</v>
      </c>
      <c r="C314" t="s">
        <v>164</v>
      </c>
      <c r="R314"/>
      <c r="S314"/>
      <c r="T314"/>
      <c r="U314"/>
      <c r="V314"/>
      <c r="BF314" s="64" t="s">
        <v>0</v>
      </c>
    </row>
    <row r="315" spans="1:58">
      <c r="A315" t="str">
        <f t="shared" si="48"/>
        <v>#comment(above,nsize=[15],size=[30],num=[10])</v>
      </c>
      <c r="B315" t="s">
        <v>0</v>
      </c>
      <c r="C315" t="s">
        <v>173</v>
      </c>
      <c r="R315"/>
      <c r="S315"/>
      <c r="T315"/>
      <c r="U315"/>
      <c r="V315"/>
      <c r="BF315" s="64" t="s">
        <v>0</v>
      </c>
    </row>
    <row r="316" spans="1:58">
      <c r="A316" t="str">
        <f t="shared" si="48"/>
        <v>&amp;br;&amp;br;</v>
      </c>
      <c r="B316" t="s">
        <v>0</v>
      </c>
      <c r="C316" t="s">
        <v>145</v>
      </c>
      <c r="R316"/>
      <c r="S316"/>
      <c r="T316"/>
      <c r="U316"/>
      <c r="V316"/>
      <c r="AC316" s="52"/>
      <c r="AD316" s="52"/>
      <c r="BF316" s="64" t="s">
        <v>0</v>
      </c>
    </row>
    <row r="317" spans="1:58">
      <c r="A317" t="str">
        <f t="shared" si="48"/>
        <v/>
      </c>
      <c r="B317" t="s">
        <v>0</v>
      </c>
      <c r="Q317" s="29"/>
      <c r="R317" s="30"/>
      <c r="S317" s="30"/>
      <c r="T317" s="30"/>
      <c r="U317" s="30"/>
      <c r="V317" s="31"/>
      <c r="W317" s="32">
        <v>25</v>
      </c>
      <c r="X317" s="29"/>
      <c r="Y317" s="50"/>
      <c r="Z317" s="50"/>
      <c r="AA317" s="51"/>
      <c r="AC317" s="52"/>
      <c r="AD317" s="52"/>
      <c r="BF317" s="64" t="s">
        <v>0</v>
      </c>
    </row>
    <row r="318" spans="1:58">
      <c r="A318" t="str">
        <f t="shared" si="48"/>
        <v>*砂漠セロドン/Desert Cerodon</v>
      </c>
      <c r="B318" t="s">
        <v>0</v>
      </c>
      <c r="C318" t="str">
        <f>"*"&amp;R318&amp;"/"&amp;T318</f>
        <v>*砂漠セロドン/Desert Cerodon</v>
      </c>
      <c r="Q318" s="33" t="s">
        <v>9</v>
      </c>
      <c r="R318" s="34" t="str">
        <f>INDEX(AJ:AJ,W317+1)</f>
        <v>砂漠セロドン</v>
      </c>
      <c r="S318" s="35" t="s">
        <v>10</v>
      </c>
      <c r="T318" s="34" t="str">
        <f>INDEX(AK:AK,W317+1)</f>
        <v>Desert Cerodon</v>
      </c>
      <c r="U318" s="35"/>
      <c r="V318" s="36"/>
      <c r="W318" s="37"/>
      <c r="X318" s="33"/>
      <c r="Y318" s="52"/>
      <c r="Z318" s="52"/>
      <c r="AA318" s="53"/>
      <c r="AC318" s="52"/>
      <c r="AD318" s="52"/>
      <c r="BF318" s="64" t="s">
        <v>0</v>
      </c>
    </row>
    <row r="319" spans="1:58">
      <c r="A319" t="str">
        <f t="shared" si="48"/>
        <v>|LEFT:80|LEFT:100|LEFT:100|LEFT:100|LEFT:100|LEFT:100|c</v>
      </c>
      <c r="B319" t="s">
        <v>0</v>
      </c>
      <c r="C319" t="s">
        <v>81</v>
      </c>
      <c r="D319" s="26" t="str">
        <f>$Q$1</f>
        <v>LEFT:80</v>
      </c>
      <c r="E319" s="26" t="s">
        <v>81</v>
      </c>
      <c r="F319" s="26" t="str">
        <f t="shared" ref="F319:J319" si="57">$R$1</f>
        <v>LEFT:100</v>
      </c>
      <c r="G319" s="26" t="s">
        <v>81</v>
      </c>
      <c r="H319" s="26" t="str">
        <f t="shared" si="57"/>
        <v>LEFT:100</v>
      </c>
      <c r="I319" s="26" t="s">
        <v>81</v>
      </c>
      <c r="J319" s="26" t="str">
        <f t="shared" si="57"/>
        <v>LEFT:100</v>
      </c>
      <c r="K319" s="26" t="s">
        <v>81</v>
      </c>
      <c r="L319" s="26" t="str">
        <f>$R$1</f>
        <v>LEFT:100</v>
      </c>
      <c r="M319" s="26" t="s">
        <v>81</v>
      </c>
      <c r="N319" s="26" t="str">
        <f>$R$1</f>
        <v>LEFT:100</v>
      </c>
      <c r="O319" t="s">
        <v>81</v>
      </c>
      <c r="P319" t="s">
        <v>82</v>
      </c>
      <c r="Q319" s="38" t="s">
        <v>6</v>
      </c>
      <c r="R319" s="34" t="str">
        <f>INDEX(AF:AF,W317+1)</f>
        <v>赤</v>
      </c>
      <c r="S319" s="39" t="s">
        <v>7</v>
      </c>
      <c r="T319" s="34" t="str">
        <f>INDEX(AG:AG,W317+1)</f>
        <v>コモン</v>
      </c>
      <c r="U319" s="39" t="s">
        <v>8</v>
      </c>
      <c r="V319" s="34">
        <f>INDEX(AI:AI,W317+1)</f>
        <v>9</v>
      </c>
      <c r="W319" s="40"/>
      <c r="X319" s="34" t="str">
        <f>INDEX(AQ:AQ,W317+1)</f>
        <v>サイクリング1</v>
      </c>
      <c r="Y319" s="52"/>
      <c r="Z319" s="52"/>
      <c r="AA319" s="53"/>
      <c r="AC319" s="35"/>
      <c r="AD319" s="35"/>
      <c r="BF319" s="64" t="s">
        <v>0</v>
      </c>
    </row>
    <row r="320" spans="1:58">
      <c r="A320" t="str">
        <f t="shared" si="48"/>
        <v>|色|赤|レアリティ|コモン|マナコスト|9|</v>
      </c>
      <c r="B320" t="s">
        <v>0</v>
      </c>
      <c r="C320" t="s">
        <v>81</v>
      </c>
      <c r="D320" s="27" t="s">
        <v>6</v>
      </c>
      <c r="E320" t="s">
        <v>81</v>
      </c>
      <c r="F320" t="str">
        <f>IF(R319=0,"",R319)</f>
        <v>赤</v>
      </c>
      <c r="G320" t="s">
        <v>81</v>
      </c>
      <c r="H320" s="27" t="s">
        <v>93</v>
      </c>
      <c r="I320" t="s">
        <v>81</v>
      </c>
      <c r="J320" t="str">
        <f>IF(T319=0,"",T319)</f>
        <v>コモン</v>
      </c>
      <c r="K320" t="s">
        <v>81</v>
      </c>
      <c r="L320" s="27" t="s">
        <v>94</v>
      </c>
      <c r="M320" t="s">
        <v>81</v>
      </c>
      <c r="N320">
        <f>IF(V319=0,"",V319)</f>
        <v>9</v>
      </c>
      <c r="O320" t="s">
        <v>81</v>
      </c>
      <c r="Q320" s="33" t="s">
        <v>11</v>
      </c>
      <c r="R320" s="34" t="str">
        <f>INDEX(AL:AL,W317+1)</f>
        <v>クリーチャー</v>
      </c>
      <c r="S320" s="39" t="s">
        <v>95</v>
      </c>
      <c r="T320" s="34" t="str">
        <f>INDEX(AN:AN,W317+1)</f>
        <v>ビースト</v>
      </c>
      <c r="U320" s="34">
        <f>INDEX(AO:AO,W317+1)</f>
        <v>0</v>
      </c>
      <c r="V320" s="34">
        <f>INDEX(AP:AP,W317+1)</f>
        <v>0</v>
      </c>
      <c r="W320" s="40"/>
      <c r="X320" s="34" t="str">
        <f>INDEX(AZ:AZ,W317+1)</f>
        <v>サイ</v>
      </c>
      <c r="Y320" s="34" t="str">
        <f>INDEX(BA:BA,W317+1)</f>
        <v/>
      </c>
      <c r="Z320" s="34" t="str">
        <f>INDEX(BB:BB,W317+1)</f>
        <v/>
      </c>
      <c r="AA320" s="34">
        <f>INDEX(BC:BC,W317+1)</f>
        <v>0</v>
      </c>
      <c r="AC320" s="52"/>
      <c r="AD320" s="52"/>
      <c r="BF320" s="64" t="s">
        <v>0</v>
      </c>
    </row>
    <row r="321" spans="1:58">
      <c r="A321" t="str">
        <f t="shared" si="48"/>
        <v>|種別|クリーチャー|サブタイプ|ビースト|||</v>
      </c>
      <c r="B321" t="s">
        <v>0</v>
      </c>
      <c r="C321" t="s">
        <v>81</v>
      </c>
      <c r="D321" s="27" t="s">
        <v>11</v>
      </c>
      <c r="E321" t="s">
        <v>81</v>
      </c>
      <c r="F321" t="str">
        <f>IF(R320=0,"",R320)</f>
        <v>クリーチャー</v>
      </c>
      <c r="G321" t="s">
        <v>81</v>
      </c>
      <c r="H321" s="27" t="s">
        <v>103</v>
      </c>
      <c r="I321" t="s">
        <v>81</v>
      </c>
      <c r="J321" t="str">
        <f>IF(T320=0,"",T320)</f>
        <v>ビースト</v>
      </c>
      <c r="K321" t="s">
        <v>81</v>
      </c>
      <c r="L321" t="str">
        <f>IF(U320=0,"",U320)</f>
        <v/>
      </c>
      <c r="M321" t="s">
        <v>81</v>
      </c>
      <c r="N321" t="str">
        <f>IF(V320=0,"",V320)</f>
        <v/>
      </c>
      <c r="O321" t="s">
        <v>81</v>
      </c>
      <c r="Q321" s="33" t="s">
        <v>104</v>
      </c>
      <c r="R321" s="34" t="str">
        <f>INDEX(BD:BD,W317+1)</f>
        <v>サイクリング1</v>
      </c>
      <c r="S321" s="35"/>
      <c r="T321" s="35"/>
      <c r="U321" s="35"/>
      <c r="V321" s="36"/>
      <c r="W321" s="40"/>
      <c r="X321" s="32"/>
      <c r="Y321" s="32"/>
      <c r="Z321" s="32"/>
      <c r="AA321" s="54"/>
      <c r="AC321" s="52"/>
      <c r="AD321" s="52"/>
      <c r="BF321" s="64" t="s">
        <v>0</v>
      </c>
    </row>
    <row r="322" spans="1:58">
      <c r="A322" t="str">
        <f t="shared" si="48"/>
        <v>|テキスト|&gt;|&gt;|&gt;|&gt;|サイクリング1|</v>
      </c>
      <c r="B322" t="s">
        <v>0</v>
      </c>
      <c r="C322" t="s">
        <v>81</v>
      </c>
      <c r="D322" s="27" t="s">
        <v>104</v>
      </c>
      <c r="E322" t="s">
        <v>81</v>
      </c>
      <c r="F322" s="27" t="s">
        <v>113</v>
      </c>
      <c r="G322" t="s">
        <v>81</v>
      </c>
      <c r="H322" s="27" t="s">
        <v>113</v>
      </c>
      <c r="I322" t="s">
        <v>81</v>
      </c>
      <c r="J322" s="27" t="s">
        <v>113</v>
      </c>
      <c r="K322" t="s">
        <v>81</v>
      </c>
      <c r="L322" s="27" t="s">
        <v>113</v>
      </c>
      <c r="M322" t="s">
        <v>81</v>
      </c>
      <c r="N322" t="str">
        <f>IF(R321=0,"",R321)</f>
        <v>サイクリング1</v>
      </c>
      <c r="O322" t="s">
        <v>81</v>
      </c>
      <c r="Q322" s="38" t="s">
        <v>27</v>
      </c>
      <c r="R322" s="34" t="str">
        <f>INDEX(BE:BE,W317+1)</f>
        <v>Cycling 1.</v>
      </c>
      <c r="S322" s="35" t="s">
        <v>400</v>
      </c>
      <c r="T322" s="34" t="str">
        <f>IF(X322="","",X322&amp;IF(Y322="",""," "&amp;Y322)&amp;IF(Z322="",""," "&amp;Z322)&amp;IF(AA322="",""," "&amp;AA322))</f>
        <v/>
      </c>
      <c r="U322" s="35"/>
      <c r="V322" s="36"/>
      <c r="W322" s="40" t="s">
        <v>114</v>
      </c>
      <c r="X322" s="33" t="str">
        <f t="shared" ref="X322:AA322" si="58">IF(ISERROR(IF(LEN(X321)&gt;1,X321,VLOOKUP(X320,$AC:$AD,2,FALSE))),"",IF(LEN(X321)&gt;1,X321,VLOOKUP(X320,$AC:$AD,2,FALSE)))</f>
        <v/>
      </c>
      <c r="Y322" s="33" t="str">
        <f t="shared" si="58"/>
        <v/>
      </c>
      <c r="Z322" s="33" t="str">
        <f t="shared" si="58"/>
        <v/>
      </c>
      <c r="AA322" s="33" t="str">
        <f t="shared" si="58"/>
        <v> </v>
      </c>
      <c r="AC322" s="52"/>
      <c r="AD322" s="52"/>
      <c r="BF322" s="64" t="s">
        <v>0</v>
      </c>
    </row>
    <row r="323" spans="1:58">
      <c r="A323" t="str">
        <f t="shared" si="48"/>
        <v>|英テキスト|&gt;|&gt;|&gt;|&gt;|Cycling 1.|</v>
      </c>
      <c r="B323" t="s">
        <v>0</v>
      </c>
      <c r="C323" t="s">
        <v>81</v>
      </c>
      <c r="D323" s="27" t="s">
        <v>125</v>
      </c>
      <c r="E323" t="s">
        <v>81</v>
      </c>
      <c r="F323" s="27" t="s">
        <v>113</v>
      </c>
      <c r="G323" t="s">
        <v>81</v>
      </c>
      <c r="H323" s="27" t="s">
        <v>113</v>
      </c>
      <c r="I323" t="s">
        <v>81</v>
      </c>
      <c r="J323" s="27" t="s">
        <v>113</v>
      </c>
      <c r="K323" t="s">
        <v>81</v>
      </c>
      <c r="L323" s="27" t="s">
        <v>113</v>
      </c>
      <c r="M323" t="s">
        <v>81</v>
      </c>
      <c r="N323" t="str">
        <f>IF(T322="","",T322&amp;"&amp;br;")&amp;IF(R322=0,"",R322)</f>
        <v>Cycling 1.</v>
      </c>
      <c r="O323" t="s">
        <v>81</v>
      </c>
      <c r="Q323" s="33" t="s">
        <v>18</v>
      </c>
      <c r="R323" s="34" t="str">
        <f>IF(INDEX(AX:AX,W317+1)="",0,INDEX(AX:AX,W317+1)&amp;"/"&amp;INDEX(AY:AY,W317+1))</f>
        <v>4/3</v>
      </c>
      <c r="S323" s="35"/>
      <c r="T323" s="35"/>
      <c r="U323" s="35"/>
      <c r="V323" s="36"/>
      <c r="W323" s="40"/>
      <c r="X323" s="33"/>
      <c r="Y323" s="52"/>
      <c r="Z323" s="52"/>
      <c r="AA323" s="53"/>
      <c r="AC323" s="52"/>
      <c r="AD323" s="52"/>
      <c r="BF323" s="64" t="s">
        <v>0</v>
      </c>
    </row>
    <row r="324" spans="1:58">
      <c r="A324" t="str">
        <f t="shared" si="48"/>
        <v>|PT|&gt;|4/3|シールド数|&gt;||</v>
      </c>
      <c r="B324" t="s">
        <v>0</v>
      </c>
      <c r="C324" t="s">
        <v>81</v>
      </c>
      <c r="D324" t="s">
        <v>18</v>
      </c>
      <c r="E324" t="s">
        <v>81</v>
      </c>
      <c r="F324" t="s">
        <v>113</v>
      </c>
      <c r="G324" t="s">
        <v>81</v>
      </c>
      <c r="H324" t="str">
        <f>IF(R323=0,"",R323)</f>
        <v>4/3</v>
      </c>
      <c r="I324" t="s">
        <v>81</v>
      </c>
      <c r="J324" t="s">
        <v>136</v>
      </c>
      <c r="K324" t="s">
        <v>81</v>
      </c>
      <c r="L324" t="s">
        <v>113</v>
      </c>
      <c r="M324" t="s">
        <v>81</v>
      </c>
      <c r="N324" t="str">
        <f>IF(R324=0,"",R324)</f>
        <v/>
      </c>
      <c r="O324" t="s">
        <v>81</v>
      </c>
      <c r="Q324" s="41" t="s">
        <v>19</v>
      </c>
      <c r="R324" s="34">
        <f>INDEX(AW:AW,W317+1)</f>
        <v>0</v>
      </c>
      <c r="S324" s="42"/>
      <c r="T324" s="42"/>
      <c r="U324" s="42"/>
      <c r="V324" s="43"/>
      <c r="W324" s="44"/>
      <c r="X324" s="45"/>
      <c r="Y324" s="55"/>
      <c r="Z324" s="55"/>
      <c r="AA324" s="56"/>
      <c r="BF324" s="64" t="s">
        <v>0</v>
      </c>
    </row>
    <row r="325" spans="1:58">
      <c r="A325" t="str">
        <f t="shared" si="48"/>
        <v>&amp;br;&amp;br;</v>
      </c>
      <c r="B325" t="s">
        <v>0</v>
      </c>
      <c r="C325" t="s">
        <v>145</v>
      </c>
      <c r="R325"/>
      <c r="S325"/>
      <c r="T325"/>
      <c r="U325"/>
      <c r="V325"/>
      <c r="BF325" s="64" t="s">
        <v>0</v>
      </c>
    </row>
    <row r="326" spans="1:58">
      <c r="A326" t="str">
        <f t="shared" ref="A326:A389" si="59">CONCATENATE(C326,D326,E326,F326,G326,H326,I326,J326,K326,L326,M326,N326,O326,P326)</f>
        <v>#back(text=戻る,left)</v>
      </c>
      <c r="B326" t="s">
        <v>0</v>
      </c>
      <c r="C326" t="s">
        <v>153</v>
      </c>
      <c r="R326"/>
      <c r="S326"/>
      <c r="T326"/>
      <c r="U326"/>
      <c r="V326"/>
      <c r="BF326" s="64" t="s">
        <v>0</v>
      </c>
    </row>
    <row r="327" spans="1:58">
      <c r="A327" t="str">
        <f t="shared" si="59"/>
        <v>&amp;br;</v>
      </c>
      <c r="B327" t="s">
        <v>0</v>
      </c>
      <c r="C327" t="s">
        <v>164</v>
      </c>
      <c r="R327"/>
      <c r="S327"/>
      <c r="T327"/>
      <c r="U327"/>
      <c r="V327"/>
      <c r="BF327" s="64" t="s">
        <v>0</v>
      </c>
    </row>
    <row r="328" spans="1:58">
      <c r="A328" t="str">
        <f t="shared" si="59"/>
        <v>#comment(above,nsize=[15],size=[30],num=[10])</v>
      </c>
      <c r="B328" t="s">
        <v>0</v>
      </c>
      <c r="C328" t="s">
        <v>173</v>
      </c>
      <c r="R328"/>
      <c r="S328"/>
      <c r="T328"/>
      <c r="U328"/>
      <c r="V328"/>
      <c r="BF328" s="64" t="s">
        <v>0</v>
      </c>
    </row>
    <row r="329" spans="1:58">
      <c r="A329" t="str">
        <f t="shared" si="59"/>
        <v>&amp;br;&amp;br;</v>
      </c>
      <c r="B329" t="s">
        <v>0</v>
      </c>
      <c r="C329" t="s">
        <v>145</v>
      </c>
      <c r="R329"/>
      <c r="S329"/>
      <c r="T329"/>
      <c r="U329"/>
      <c r="V329"/>
      <c r="AC329" s="52"/>
      <c r="AD329" s="52"/>
      <c r="BF329" s="64" t="s">
        <v>0</v>
      </c>
    </row>
    <row r="330" spans="1:58">
      <c r="A330" t="str">
        <f t="shared" si="59"/>
        <v/>
      </c>
      <c r="B330" t="s">
        <v>0</v>
      </c>
      <c r="Q330" s="29"/>
      <c r="R330" s="30"/>
      <c r="S330" s="30"/>
      <c r="T330" s="30"/>
      <c r="U330" s="30"/>
      <c r="V330" s="31"/>
      <c r="W330" s="32">
        <v>26</v>
      </c>
      <c r="X330" s="29"/>
      <c r="Y330" s="50"/>
      <c r="Z330" s="50"/>
      <c r="AA330" s="51"/>
      <c r="AC330" s="52"/>
      <c r="AD330" s="52"/>
      <c r="BF330" s="64" t="s">
        <v>0</v>
      </c>
    </row>
    <row r="331" spans="1:58">
      <c r="A331" t="str">
        <f t="shared" si="59"/>
        <v>*燃えさし角のミノタウルス/Emberhorn Minotaur</v>
      </c>
      <c r="B331" t="s">
        <v>0</v>
      </c>
      <c r="C331" t="str">
        <f>"*"&amp;R331&amp;"/"&amp;T331</f>
        <v>*燃えさし角のミノタウルス/Emberhorn Minotaur</v>
      </c>
      <c r="Q331" s="33" t="s">
        <v>9</v>
      </c>
      <c r="R331" s="34" t="str">
        <f>INDEX(AJ:AJ,W330+1)</f>
        <v>燃えさし角のミノタウルス</v>
      </c>
      <c r="S331" s="35" t="s">
        <v>10</v>
      </c>
      <c r="T331" s="34" t="str">
        <f>INDEX(AK:AK,W330+1)</f>
        <v>Emberhorn Minotaur</v>
      </c>
      <c r="U331" s="35"/>
      <c r="V331" s="36"/>
      <c r="W331" s="37"/>
      <c r="X331" s="33"/>
      <c r="Y331" s="52"/>
      <c r="Z331" s="52"/>
      <c r="AA331" s="53"/>
      <c r="AC331" s="52"/>
      <c r="AD331" s="52"/>
      <c r="BF331" s="64" t="s">
        <v>0</v>
      </c>
    </row>
    <row r="332" spans="1:58">
      <c r="A332" t="str">
        <f t="shared" si="59"/>
        <v>|LEFT:80|LEFT:100|LEFT:100|LEFT:100|LEFT:100|LEFT:100|c</v>
      </c>
      <c r="B332" t="s">
        <v>0</v>
      </c>
      <c r="C332" t="s">
        <v>81</v>
      </c>
      <c r="D332" s="26" t="str">
        <f>$Q$1</f>
        <v>LEFT:80</v>
      </c>
      <c r="E332" s="26" t="s">
        <v>81</v>
      </c>
      <c r="F332" s="26" t="str">
        <f t="shared" ref="F332:J332" si="60">$R$1</f>
        <v>LEFT:100</v>
      </c>
      <c r="G332" s="26" t="s">
        <v>81</v>
      </c>
      <c r="H332" s="26" t="str">
        <f t="shared" si="60"/>
        <v>LEFT:100</v>
      </c>
      <c r="I332" s="26" t="s">
        <v>81</v>
      </c>
      <c r="J332" s="26" t="str">
        <f t="shared" si="60"/>
        <v>LEFT:100</v>
      </c>
      <c r="K332" s="26" t="s">
        <v>81</v>
      </c>
      <c r="L332" s="26" t="str">
        <f>$R$1</f>
        <v>LEFT:100</v>
      </c>
      <c r="M332" s="26" t="s">
        <v>81</v>
      </c>
      <c r="N332" s="26" t="str">
        <f>$R$1</f>
        <v>LEFT:100</v>
      </c>
      <c r="O332" t="s">
        <v>81</v>
      </c>
      <c r="P332" t="s">
        <v>82</v>
      </c>
      <c r="Q332" s="38" t="s">
        <v>6</v>
      </c>
      <c r="R332" s="34" t="str">
        <f>INDEX(AF:AF,W330+1)</f>
        <v>赤</v>
      </c>
      <c r="S332" s="39" t="s">
        <v>7</v>
      </c>
      <c r="T332" s="34" t="str">
        <f>INDEX(AG:AG,W330+1)</f>
        <v>コモン</v>
      </c>
      <c r="U332" s="39" t="s">
        <v>8</v>
      </c>
      <c r="V332" s="34">
        <f>INDEX(AI:AI,W330+1)</f>
        <v>6</v>
      </c>
      <c r="W332" s="40"/>
      <c r="X332" s="34" t="str">
        <f>INDEX(AQ:AQ,W330+1)</f>
        <v>督励2：あなたのターン終了時まで、このクリーチャーは+1/+1の修整を受けるとともに威迫を得る。</v>
      </c>
      <c r="Y332" s="52"/>
      <c r="Z332" s="52"/>
      <c r="AA332" s="53"/>
      <c r="AC332" s="35"/>
      <c r="AD332" s="35"/>
      <c r="BF332" s="64" t="s">
        <v>0</v>
      </c>
    </row>
    <row r="333" spans="1:58">
      <c r="A333" t="str">
        <f t="shared" si="59"/>
        <v>|色|赤|レアリティ|コモン|マナコスト|6|</v>
      </c>
      <c r="B333" t="s">
        <v>0</v>
      </c>
      <c r="C333" t="s">
        <v>81</v>
      </c>
      <c r="D333" s="27" t="s">
        <v>6</v>
      </c>
      <c r="E333" t="s">
        <v>81</v>
      </c>
      <c r="F333" t="str">
        <f>IF(R332=0,"",R332)</f>
        <v>赤</v>
      </c>
      <c r="G333" t="s">
        <v>81</v>
      </c>
      <c r="H333" s="27" t="s">
        <v>93</v>
      </c>
      <c r="I333" t="s">
        <v>81</v>
      </c>
      <c r="J333" t="str">
        <f>IF(T332=0,"",T332)</f>
        <v>コモン</v>
      </c>
      <c r="K333" t="s">
        <v>81</v>
      </c>
      <c r="L333" s="27" t="s">
        <v>94</v>
      </c>
      <c r="M333" t="s">
        <v>81</v>
      </c>
      <c r="N333">
        <f>IF(V332=0,"",V332)</f>
        <v>6</v>
      </c>
      <c r="O333" t="s">
        <v>81</v>
      </c>
      <c r="Q333" s="33" t="s">
        <v>11</v>
      </c>
      <c r="R333" s="34" t="str">
        <f>INDEX(AL:AL,W330+1)</f>
        <v>クリーチャー</v>
      </c>
      <c r="S333" s="39" t="s">
        <v>95</v>
      </c>
      <c r="T333" s="34" t="str">
        <f>INDEX(AN:AN,W330+1)</f>
        <v>ミノタウルス</v>
      </c>
      <c r="U333" s="34" t="str">
        <f>INDEX(AO:AO,W330+1)</f>
        <v>戦士</v>
      </c>
      <c r="V333" s="34">
        <f>INDEX(AP:AP,W330+1)</f>
        <v>0</v>
      </c>
      <c r="W333" s="40"/>
      <c r="X333" s="34" t="str">
        <f>INDEX(AZ:AZ,W330+1)</f>
        <v>督励</v>
      </c>
      <c r="Y333" s="34" t="str">
        <f>INDEX(BA:BA,W330+1)</f>
        <v/>
      </c>
      <c r="Z333" s="34" t="str">
        <f>INDEX(BB:BB,W330+1)</f>
        <v/>
      </c>
      <c r="AA333" s="34">
        <f>INDEX(BC:BC,W330+1)</f>
        <v>0</v>
      </c>
      <c r="AC333" s="52"/>
      <c r="AD333" s="52"/>
      <c r="BF333" s="64" t="s">
        <v>0</v>
      </c>
    </row>
    <row r="334" spans="1:58">
      <c r="A334" t="str">
        <f t="shared" si="59"/>
        <v>|種別|クリーチャー|サブタイプ|ミノタウルス|戦士||</v>
      </c>
      <c r="B334" t="s">
        <v>0</v>
      </c>
      <c r="C334" t="s">
        <v>81</v>
      </c>
      <c r="D334" s="27" t="s">
        <v>11</v>
      </c>
      <c r="E334" t="s">
        <v>81</v>
      </c>
      <c r="F334" t="str">
        <f>IF(R333=0,"",R333)</f>
        <v>クリーチャー</v>
      </c>
      <c r="G334" t="s">
        <v>81</v>
      </c>
      <c r="H334" s="27" t="s">
        <v>103</v>
      </c>
      <c r="I334" t="s">
        <v>81</v>
      </c>
      <c r="J334" t="str">
        <f>IF(T333=0,"",T333)</f>
        <v>ミノタウルス</v>
      </c>
      <c r="K334" t="s">
        <v>81</v>
      </c>
      <c r="L334" t="str">
        <f>IF(U333=0,"",U333)</f>
        <v>戦士</v>
      </c>
      <c r="M334" t="s">
        <v>81</v>
      </c>
      <c r="N334" t="str">
        <f>IF(V333=0,"",V333)</f>
        <v/>
      </c>
      <c r="O334" t="s">
        <v>81</v>
      </c>
      <c r="Q334" s="33" t="s">
        <v>104</v>
      </c>
      <c r="R334" s="34" t="str">
        <f>INDEX(BD:BD,W330+1)</f>
        <v>督励2：あなたのターン終了時まで、このクリーチャーは+1/+1の修整を受けるとともに威迫を得る。</v>
      </c>
      <c r="S334" s="35"/>
      <c r="T334" s="35"/>
      <c r="U334" s="35"/>
      <c r="V334" s="36"/>
      <c r="W334" s="40"/>
      <c r="X334" s="32"/>
      <c r="Y334" s="32"/>
      <c r="Z334" s="32"/>
      <c r="AA334" s="54"/>
      <c r="AC334" s="52"/>
      <c r="AD334" s="52"/>
      <c r="BF334" s="64" t="s">
        <v>0</v>
      </c>
    </row>
    <row r="335" spans="1:58">
      <c r="A335" t="str">
        <f t="shared" si="59"/>
        <v>|テキスト|&gt;|&gt;|&gt;|&gt;|督励2：あなたのターン終了時まで、このクリーチャーは+1/+1の修整を受けるとともに威迫を得る。|</v>
      </c>
      <c r="B335" t="s">
        <v>0</v>
      </c>
      <c r="C335" t="s">
        <v>81</v>
      </c>
      <c r="D335" s="27" t="s">
        <v>104</v>
      </c>
      <c r="E335" t="s">
        <v>81</v>
      </c>
      <c r="F335" s="27" t="s">
        <v>113</v>
      </c>
      <c r="G335" t="s">
        <v>81</v>
      </c>
      <c r="H335" s="27" t="s">
        <v>113</v>
      </c>
      <c r="I335" t="s">
        <v>81</v>
      </c>
      <c r="J335" s="27" t="s">
        <v>113</v>
      </c>
      <c r="K335" t="s">
        <v>81</v>
      </c>
      <c r="L335" s="27" t="s">
        <v>113</v>
      </c>
      <c r="M335" t="s">
        <v>81</v>
      </c>
      <c r="N335" t="str">
        <f>IF(R334=0,"",R334)</f>
        <v>督励2：あなたのターン終了時まで、このクリーチャーは+1/+1の修整を受けるとともに威迫を得る。</v>
      </c>
      <c r="O335" t="s">
        <v>81</v>
      </c>
      <c r="Q335" s="38" t="s">
        <v>27</v>
      </c>
      <c r="R335" s="34" t="str">
        <f>INDEX(BE:BE,W330+1)</f>
        <v>Exert 2:This creature gains +1/+1 and Menace until the end of your turn.</v>
      </c>
      <c r="S335" s="35" t="s">
        <v>400</v>
      </c>
      <c r="T335" s="34" t="str">
        <f>IF(X335="","",X335&amp;IF(Y335="",""," "&amp;Y335)&amp;IF(Z335="",""," "&amp;Z335)&amp;IF(AA335="",""," "&amp;AA335))</f>
        <v/>
      </c>
      <c r="U335" s="35"/>
      <c r="V335" s="36"/>
      <c r="W335" s="40" t="s">
        <v>114</v>
      </c>
      <c r="X335" s="33" t="str">
        <f t="shared" ref="X335:AA335" si="61">IF(ISERROR(IF(LEN(X334)&gt;1,X334,VLOOKUP(X333,$AC:$AD,2,FALSE))),"",IF(LEN(X334)&gt;1,X334,VLOOKUP(X333,$AC:$AD,2,FALSE)))</f>
        <v/>
      </c>
      <c r="Y335" s="33" t="str">
        <f t="shared" si="61"/>
        <v/>
      </c>
      <c r="Z335" s="33" t="str">
        <f t="shared" si="61"/>
        <v/>
      </c>
      <c r="AA335" s="33" t="str">
        <f t="shared" si="61"/>
        <v> </v>
      </c>
      <c r="AC335" s="52"/>
      <c r="AD335" s="52"/>
      <c r="BF335" s="64" t="s">
        <v>0</v>
      </c>
    </row>
    <row r="336" spans="1:58">
      <c r="A336" t="str">
        <f t="shared" si="59"/>
        <v>|英テキスト|&gt;|&gt;|&gt;|&gt;|Exert 2:This creature gains +1/+1 and Menace until the end of your turn.|</v>
      </c>
      <c r="B336" t="s">
        <v>0</v>
      </c>
      <c r="C336" t="s">
        <v>81</v>
      </c>
      <c r="D336" s="27" t="s">
        <v>125</v>
      </c>
      <c r="E336" t="s">
        <v>81</v>
      </c>
      <c r="F336" s="27" t="s">
        <v>113</v>
      </c>
      <c r="G336" t="s">
        <v>81</v>
      </c>
      <c r="H336" s="27" t="s">
        <v>113</v>
      </c>
      <c r="I336" t="s">
        <v>81</v>
      </c>
      <c r="J336" s="27" t="s">
        <v>113</v>
      </c>
      <c r="K336" t="s">
        <v>81</v>
      </c>
      <c r="L336" s="27" t="s">
        <v>113</v>
      </c>
      <c r="M336" t="s">
        <v>81</v>
      </c>
      <c r="N336" t="str">
        <f>IF(T335="","",T335&amp;"&amp;br;")&amp;IF(R335=0,"",R335)</f>
        <v>Exert 2:This creature gains +1/+1 and Menace until the end of your turn.</v>
      </c>
      <c r="O336" t="s">
        <v>81</v>
      </c>
      <c r="Q336" s="33" t="s">
        <v>18</v>
      </c>
      <c r="R336" s="34" t="str">
        <f>IF(INDEX(AX:AX,W330+1)="",0,INDEX(AX:AX,W330+1)&amp;"/"&amp;INDEX(AY:AY,W330+1))</f>
        <v>3/2</v>
      </c>
      <c r="S336" s="35"/>
      <c r="T336" s="35"/>
      <c r="U336" s="35"/>
      <c r="V336" s="36"/>
      <c r="W336" s="40"/>
      <c r="X336" s="33"/>
      <c r="Y336" s="52"/>
      <c r="Z336" s="52"/>
      <c r="AA336" s="53"/>
      <c r="AC336" s="52"/>
      <c r="AD336" s="52"/>
      <c r="BF336" s="64" t="s">
        <v>0</v>
      </c>
    </row>
    <row r="337" spans="1:58">
      <c r="A337" t="str">
        <f t="shared" si="59"/>
        <v>|PT|&gt;|3/2|シールド数|&gt;||</v>
      </c>
      <c r="B337" t="s">
        <v>0</v>
      </c>
      <c r="C337" t="s">
        <v>81</v>
      </c>
      <c r="D337" t="s">
        <v>18</v>
      </c>
      <c r="E337" t="s">
        <v>81</v>
      </c>
      <c r="F337" t="s">
        <v>113</v>
      </c>
      <c r="G337" t="s">
        <v>81</v>
      </c>
      <c r="H337" t="str">
        <f>IF(R336=0,"",R336)</f>
        <v>3/2</v>
      </c>
      <c r="I337" t="s">
        <v>81</v>
      </c>
      <c r="J337" t="s">
        <v>136</v>
      </c>
      <c r="K337" t="s">
        <v>81</v>
      </c>
      <c r="L337" t="s">
        <v>113</v>
      </c>
      <c r="M337" t="s">
        <v>81</v>
      </c>
      <c r="N337" t="str">
        <f>IF(R337=0,"",R337)</f>
        <v/>
      </c>
      <c r="O337" t="s">
        <v>81</v>
      </c>
      <c r="Q337" s="41" t="s">
        <v>19</v>
      </c>
      <c r="R337" s="34">
        <f>INDEX(AW:AW,W330+1)</f>
        <v>0</v>
      </c>
      <c r="S337" s="42"/>
      <c r="T337" s="42"/>
      <c r="U337" s="42"/>
      <c r="V337" s="43"/>
      <c r="W337" s="44"/>
      <c r="X337" s="45"/>
      <c r="Y337" s="55"/>
      <c r="Z337" s="55"/>
      <c r="AA337" s="56"/>
      <c r="BF337" s="64" t="s">
        <v>0</v>
      </c>
    </row>
    <row r="338" spans="1:58">
      <c r="A338" t="str">
        <f t="shared" si="59"/>
        <v>&amp;br;&amp;br;</v>
      </c>
      <c r="B338" t="s">
        <v>0</v>
      </c>
      <c r="C338" t="s">
        <v>145</v>
      </c>
      <c r="R338"/>
      <c r="S338"/>
      <c r="T338"/>
      <c r="U338"/>
      <c r="V338"/>
      <c r="BF338" s="64" t="s">
        <v>0</v>
      </c>
    </row>
    <row r="339" spans="1:58">
      <c r="A339" t="str">
        <f t="shared" si="59"/>
        <v>#back(text=戻る,left)</v>
      </c>
      <c r="B339" t="s">
        <v>0</v>
      </c>
      <c r="C339" t="s">
        <v>153</v>
      </c>
      <c r="R339"/>
      <c r="S339"/>
      <c r="T339"/>
      <c r="U339"/>
      <c r="V339"/>
      <c r="BF339" s="64" t="s">
        <v>0</v>
      </c>
    </row>
    <row r="340" spans="1:58">
      <c r="A340" t="str">
        <f t="shared" si="59"/>
        <v>&amp;br;</v>
      </c>
      <c r="B340" t="s">
        <v>0</v>
      </c>
      <c r="C340" t="s">
        <v>164</v>
      </c>
      <c r="R340"/>
      <c r="S340"/>
      <c r="T340"/>
      <c r="U340"/>
      <c r="V340"/>
      <c r="BF340" s="64" t="s">
        <v>0</v>
      </c>
    </row>
    <row r="341" spans="1:58">
      <c r="A341" t="str">
        <f t="shared" si="59"/>
        <v>#comment(above,nsize=[15],size=[30],num=[10])</v>
      </c>
      <c r="B341" t="s">
        <v>0</v>
      </c>
      <c r="C341" t="s">
        <v>173</v>
      </c>
      <c r="R341"/>
      <c r="S341"/>
      <c r="T341"/>
      <c r="U341"/>
      <c r="V341"/>
      <c r="BF341" s="64" t="s">
        <v>0</v>
      </c>
    </row>
    <row r="342" spans="1:58">
      <c r="A342" t="str">
        <f t="shared" si="59"/>
        <v>&amp;br;&amp;br;</v>
      </c>
      <c r="B342" t="s">
        <v>0</v>
      </c>
      <c r="C342" t="s">
        <v>145</v>
      </c>
      <c r="R342"/>
      <c r="S342"/>
      <c r="T342"/>
      <c r="U342"/>
      <c r="V342"/>
      <c r="AC342" s="52"/>
      <c r="AD342" s="52"/>
      <c r="BF342" s="64" t="s">
        <v>0</v>
      </c>
    </row>
    <row r="343" spans="1:58">
      <c r="A343" t="str">
        <f t="shared" si="59"/>
        <v/>
      </c>
      <c r="B343" t="s">
        <v>0</v>
      </c>
      <c r="Q343" s="29"/>
      <c r="R343" s="30"/>
      <c r="S343" s="30"/>
      <c r="T343" s="30"/>
      <c r="U343" s="30"/>
      <c r="V343" s="31"/>
      <c r="W343" s="32">
        <v>27</v>
      </c>
      <c r="X343" s="29"/>
      <c r="Y343" s="50"/>
      <c r="Z343" s="50"/>
      <c r="AA343" s="51"/>
      <c r="AC343" s="52"/>
      <c r="AD343" s="52"/>
      <c r="BF343" s="64" t="s">
        <v>0</v>
      </c>
    </row>
    <row r="344" spans="1:58">
      <c r="A344" t="str">
        <f t="shared" si="59"/>
        <v>*打擲場のマンティコア/Manticore of the Gauntlet</v>
      </c>
      <c r="B344" t="s">
        <v>0</v>
      </c>
      <c r="C344" t="str">
        <f>"*"&amp;R344&amp;"/"&amp;T344</f>
        <v>*打擲場のマンティコア/Manticore of the Gauntlet</v>
      </c>
      <c r="Q344" s="33" t="s">
        <v>9</v>
      </c>
      <c r="R344" s="34" t="str">
        <f>INDEX(AJ:AJ,W343+1)</f>
        <v>打擲場のマンティコア</v>
      </c>
      <c r="S344" s="35" t="s">
        <v>10</v>
      </c>
      <c r="T344" s="34" t="str">
        <f>INDEX(AK:AK,W343+1)</f>
        <v>Manticore of the Gauntlet</v>
      </c>
      <c r="U344" s="35"/>
      <c r="V344" s="36"/>
      <c r="W344" s="37"/>
      <c r="X344" s="33"/>
      <c r="Y344" s="52"/>
      <c r="Z344" s="52"/>
      <c r="AA344" s="53"/>
      <c r="AC344" s="52"/>
      <c r="AD344" s="52"/>
      <c r="BF344" s="64" t="s">
        <v>0</v>
      </c>
    </row>
    <row r="345" spans="1:58">
      <c r="A345" t="str">
        <f t="shared" si="59"/>
        <v>|LEFT:80|LEFT:100|LEFT:100|LEFT:100|LEFT:100|LEFT:100|c</v>
      </c>
      <c r="B345" t="s">
        <v>0</v>
      </c>
      <c r="C345" t="s">
        <v>81</v>
      </c>
      <c r="D345" s="26" t="str">
        <f>$Q$1</f>
        <v>LEFT:80</v>
      </c>
      <c r="E345" s="26" t="s">
        <v>81</v>
      </c>
      <c r="F345" s="26" t="str">
        <f t="shared" ref="F345:J345" si="62">$R$1</f>
        <v>LEFT:100</v>
      </c>
      <c r="G345" s="26" t="s">
        <v>81</v>
      </c>
      <c r="H345" s="26" t="str">
        <f t="shared" si="62"/>
        <v>LEFT:100</v>
      </c>
      <c r="I345" s="26" t="s">
        <v>81</v>
      </c>
      <c r="J345" s="26" t="str">
        <f t="shared" si="62"/>
        <v>LEFT:100</v>
      </c>
      <c r="K345" s="26" t="s">
        <v>81</v>
      </c>
      <c r="L345" s="26" t="str">
        <f>$R$1</f>
        <v>LEFT:100</v>
      </c>
      <c r="M345" s="26" t="s">
        <v>81</v>
      </c>
      <c r="N345" s="26" t="str">
        <f>$R$1</f>
        <v>LEFT:100</v>
      </c>
      <c r="O345" t="s">
        <v>81</v>
      </c>
      <c r="P345" t="s">
        <v>82</v>
      </c>
      <c r="Q345" s="38" t="s">
        <v>6</v>
      </c>
      <c r="R345" s="34" t="str">
        <f>INDEX(AF:AF,W343+1)</f>
        <v>赤</v>
      </c>
      <c r="S345" s="39" t="s">
        <v>7</v>
      </c>
      <c r="T345" s="34" t="str">
        <f>INDEX(AG:AG,W343+1)</f>
        <v>コモン</v>
      </c>
      <c r="U345" s="39" t="s">
        <v>8</v>
      </c>
      <c r="V345" s="34">
        <f>INDEX(AI:AI,W343+1)</f>
        <v>10</v>
      </c>
      <c r="W345" s="40"/>
      <c r="X345" s="34" t="str">
        <f>INDEX(AQ:AQ,W343+1)</f>
        <v>このクリーチャーが戦場に出たとき、あなたがコントロールする他の最初のクリーチャーは-1/-1の修整を受け、対戦相手は3点のダメージを受ける。</v>
      </c>
      <c r="Y345" s="52"/>
      <c r="Z345" s="52"/>
      <c r="AA345" s="53"/>
      <c r="AC345" s="35"/>
      <c r="AD345" s="35"/>
      <c r="BF345" s="64" t="s">
        <v>0</v>
      </c>
    </row>
    <row r="346" spans="1:58">
      <c r="A346" t="str">
        <f t="shared" si="59"/>
        <v>|色|赤|レアリティ|コモン|マナコスト|10|</v>
      </c>
      <c r="B346" t="s">
        <v>0</v>
      </c>
      <c r="C346" t="s">
        <v>81</v>
      </c>
      <c r="D346" s="27" t="s">
        <v>6</v>
      </c>
      <c r="E346" t="s">
        <v>81</v>
      </c>
      <c r="F346" t="str">
        <f>IF(R345=0,"",R345)</f>
        <v>赤</v>
      </c>
      <c r="G346" t="s">
        <v>81</v>
      </c>
      <c r="H346" s="27" t="s">
        <v>93</v>
      </c>
      <c r="I346" t="s">
        <v>81</v>
      </c>
      <c r="J346" t="str">
        <f>IF(T345=0,"",T345)</f>
        <v>コモン</v>
      </c>
      <c r="K346" t="s">
        <v>81</v>
      </c>
      <c r="L346" s="27" t="s">
        <v>94</v>
      </c>
      <c r="M346" t="s">
        <v>81</v>
      </c>
      <c r="N346">
        <f>IF(V345=0,"",V345)</f>
        <v>10</v>
      </c>
      <c r="O346" t="s">
        <v>81</v>
      </c>
      <c r="Q346" s="33" t="s">
        <v>11</v>
      </c>
      <c r="R346" s="34" t="str">
        <f>INDEX(AL:AL,W343+1)</f>
        <v>クリーチャー</v>
      </c>
      <c r="S346" s="39" t="s">
        <v>95</v>
      </c>
      <c r="T346" s="34" t="str">
        <f>INDEX(AN:AN,W343+1)</f>
        <v>マンティコア</v>
      </c>
      <c r="U346" s="34">
        <f>INDEX(AO:AO,W343+1)</f>
        <v>0</v>
      </c>
      <c r="V346" s="34">
        <f>INDEX(AP:AP,W343+1)</f>
        <v>0</v>
      </c>
      <c r="W346" s="40"/>
      <c r="X346" s="34" t="str">
        <f>INDEX(AZ:AZ,W343+1)</f>
        <v>この</v>
      </c>
      <c r="Y346" s="34" t="str">
        <f>INDEX(BA:BA,W343+1)</f>
        <v/>
      </c>
      <c r="Z346" s="34" t="str">
        <f>INDEX(BB:BB,W343+1)</f>
        <v/>
      </c>
      <c r="AA346" s="34">
        <f>INDEX(BC:BC,W343+1)</f>
        <v>0</v>
      </c>
      <c r="AC346" s="52"/>
      <c r="AD346" s="52"/>
      <c r="BF346" s="64" t="s">
        <v>0</v>
      </c>
    </row>
    <row r="347" spans="1:58">
      <c r="A347" t="str">
        <f t="shared" si="59"/>
        <v>|種別|クリーチャー|サブタイプ|マンティコア|||</v>
      </c>
      <c r="B347" t="s">
        <v>0</v>
      </c>
      <c r="C347" t="s">
        <v>81</v>
      </c>
      <c r="D347" s="27" t="s">
        <v>11</v>
      </c>
      <c r="E347" t="s">
        <v>81</v>
      </c>
      <c r="F347" t="str">
        <f>IF(R346=0,"",R346)</f>
        <v>クリーチャー</v>
      </c>
      <c r="G347" t="s">
        <v>81</v>
      </c>
      <c r="H347" s="27" t="s">
        <v>103</v>
      </c>
      <c r="I347" t="s">
        <v>81</v>
      </c>
      <c r="J347" t="str">
        <f>IF(T346=0,"",T346)</f>
        <v>マンティコア</v>
      </c>
      <c r="K347" t="s">
        <v>81</v>
      </c>
      <c r="L347" t="str">
        <f>IF(U346=0,"",U346)</f>
        <v/>
      </c>
      <c r="M347" t="s">
        <v>81</v>
      </c>
      <c r="N347" t="str">
        <f>IF(V346=0,"",V346)</f>
        <v/>
      </c>
      <c r="O347" t="s">
        <v>81</v>
      </c>
      <c r="Q347" s="33" t="s">
        <v>104</v>
      </c>
      <c r="R347" s="34" t="str">
        <f>INDEX(BD:BD,W343+1)</f>
        <v>このクリーチャーが戦場に出たとき、あなたがコントロールする他の最初のクリーチャーは-1/-1の修整を受け、対戦相手は3点のダメージを受ける。</v>
      </c>
      <c r="S347" s="35"/>
      <c r="T347" s="35"/>
      <c r="U347" s="35"/>
      <c r="V347" s="36"/>
      <c r="W347" s="40"/>
      <c r="X347" s="32"/>
      <c r="Y347" s="32"/>
      <c r="Z347" s="32"/>
      <c r="AA347" s="54"/>
      <c r="AC347" s="52"/>
      <c r="AD347" s="52"/>
      <c r="BF347" s="64" t="s">
        <v>0</v>
      </c>
    </row>
    <row r="348" spans="1:58">
      <c r="A348" t="str">
        <f t="shared" si="59"/>
        <v>|テキスト|&gt;|&gt;|&gt;|&gt;|このクリーチャーが戦場に出たとき、あなたがコントロールする他の最初のクリーチャーは-1/-1の修整を受け、対戦相手は3点のダメージを受ける。|</v>
      </c>
      <c r="B348" t="s">
        <v>0</v>
      </c>
      <c r="C348" t="s">
        <v>81</v>
      </c>
      <c r="D348" s="27" t="s">
        <v>104</v>
      </c>
      <c r="E348" t="s">
        <v>81</v>
      </c>
      <c r="F348" s="27" t="s">
        <v>113</v>
      </c>
      <c r="G348" t="s">
        <v>81</v>
      </c>
      <c r="H348" s="27" t="s">
        <v>113</v>
      </c>
      <c r="I348" t="s">
        <v>81</v>
      </c>
      <c r="J348" s="27" t="s">
        <v>113</v>
      </c>
      <c r="K348" t="s">
        <v>81</v>
      </c>
      <c r="L348" s="27" t="s">
        <v>113</v>
      </c>
      <c r="M348" t="s">
        <v>81</v>
      </c>
      <c r="N348" t="str">
        <f>IF(R347=0,"",R347)</f>
        <v>このクリーチャーが戦場に出たとき、あなたがコントロールする他の最初のクリーチャーは-1/-1の修整を受け、対戦相手は3点のダメージを受ける。</v>
      </c>
      <c r="O348" t="s">
        <v>81</v>
      </c>
      <c r="Q348" s="38" t="s">
        <v>27</v>
      </c>
      <c r="R348" s="34" t="str">
        <f>INDEX(BE:BE,W343+1)</f>
        <v>When this creature enters the battlefield, the first other creature you control gets -1/-1 and your opponent takes 3 damage.</v>
      </c>
      <c r="S348" s="35" t="s">
        <v>400</v>
      </c>
      <c r="T348" s="34" t="str">
        <f>IF(X348="","",X348&amp;IF(Y348="",""," "&amp;Y348)&amp;IF(Z348="",""," "&amp;Z348)&amp;IF(AA348="",""," "&amp;AA348))</f>
        <v/>
      </c>
      <c r="U348" s="35"/>
      <c r="V348" s="36"/>
      <c r="W348" s="40" t="s">
        <v>114</v>
      </c>
      <c r="X348" s="33" t="str">
        <f t="shared" ref="X348:AA348" si="63">IF(ISERROR(IF(LEN(X347)&gt;1,X347,VLOOKUP(X346,$AC:$AD,2,FALSE))),"",IF(LEN(X347)&gt;1,X347,VLOOKUP(X346,$AC:$AD,2,FALSE)))</f>
        <v/>
      </c>
      <c r="Y348" s="33" t="str">
        <f t="shared" si="63"/>
        <v/>
      </c>
      <c r="Z348" s="33" t="str">
        <f t="shared" si="63"/>
        <v/>
      </c>
      <c r="AA348" s="33" t="str">
        <f t="shared" si="63"/>
        <v> </v>
      </c>
      <c r="AC348" s="52"/>
      <c r="AD348" s="52"/>
      <c r="BF348" s="64" t="s">
        <v>0</v>
      </c>
    </row>
    <row r="349" spans="1:58">
      <c r="A349" t="str">
        <f t="shared" si="59"/>
        <v>|英テキスト|&gt;|&gt;|&gt;|&gt;|When this creature enters the battlefield, the first other creature you control gets -1/-1 and your opponent takes 3 damage.|</v>
      </c>
      <c r="B349" t="s">
        <v>0</v>
      </c>
      <c r="C349" t="s">
        <v>81</v>
      </c>
      <c r="D349" s="27" t="s">
        <v>125</v>
      </c>
      <c r="E349" t="s">
        <v>81</v>
      </c>
      <c r="F349" s="27" t="s">
        <v>113</v>
      </c>
      <c r="G349" t="s">
        <v>81</v>
      </c>
      <c r="H349" s="27" t="s">
        <v>113</v>
      </c>
      <c r="I349" t="s">
        <v>81</v>
      </c>
      <c r="J349" s="27" t="s">
        <v>113</v>
      </c>
      <c r="K349" t="s">
        <v>81</v>
      </c>
      <c r="L349" s="27" t="s">
        <v>113</v>
      </c>
      <c r="M349" t="s">
        <v>81</v>
      </c>
      <c r="N349" t="str">
        <f>IF(T348="","",T348&amp;"&amp;br;")&amp;IF(R348=0,"",R348)</f>
        <v>When this creature enters the battlefield, the first other creature you control gets -1/-1 and your opponent takes 3 damage.</v>
      </c>
      <c r="O349" t="s">
        <v>81</v>
      </c>
      <c r="Q349" s="33" t="s">
        <v>18</v>
      </c>
      <c r="R349" s="34" t="str">
        <f>IF(INDEX(AX:AX,W343+1)="",0,INDEX(AX:AX,W343+1)&amp;"/"&amp;INDEX(AY:AY,W343+1))</f>
        <v>3/2</v>
      </c>
      <c r="S349" s="35"/>
      <c r="T349" s="35"/>
      <c r="U349" s="35"/>
      <c r="V349" s="36"/>
      <c r="W349" s="40"/>
      <c r="X349" s="33"/>
      <c r="Y349" s="52"/>
      <c r="Z349" s="52"/>
      <c r="AA349" s="53"/>
      <c r="AC349" s="52"/>
      <c r="AD349" s="52"/>
      <c r="BF349" s="64" t="s">
        <v>0</v>
      </c>
    </row>
    <row r="350" spans="1:58">
      <c r="A350" t="str">
        <f t="shared" si="59"/>
        <v>|PT|&gt;|3/2|シールド数|&gt;||</v>
      </c>
      <c r="B350" t="s">
        <v>0</v>
      </c>
      <c r="C350" t="s">
        <v>81</v>
      </c>
      <c r="D350" t="s">
        <v>18</v>
      </c>
      <c r="E350" t="s">
        <v>81</v>
      </c>
      <c r="F350" t="s">
        <v>113</v>
      </c>
      <c r="G350" t="s">
        <v>81</v>
      </c>
      <c r="H350" t="str">
        <f>IF(R349=0,"",R349)</f>
        <v>3/2</v>
      </c>
      <c r="I350" t="s">
        <v>81</v>
      </c>
      <c r="J350" t="s">
        <v>136</v>
      </c>
      <c r="K350" t="s">
        <v>81</v>
      </c>
      <c r="L350" t="s">
        <v>113</v>
      </c>
      <c r="M350" t="s">
        <v>81</v>
      </c>
      <c r="N350" t="str">
        <f>IF(R350=0,"",R350)</f>
        <v/>
      </c>
      <c r="O350" t="s">
        <v>81</v>
      </c>
      <c r="Q350" s="41" t="s">
        <v>19</v>
      </c>
      <c r="R350" s="34">
        <f>INDEX(AW:AW,W343+1)</f>
        <v>0</v>
      </c>
      <c r="S350" s="42"/>
      <c r="T350" s="42"/>
      <c r="U350" s="42"/>
      <c r="V350" s="43"/>
      <c r="W350" s="44"/>
      <c r="X350" s="45"/>
      <c r="Y350" s="55"/>
      <c r="Z350" s="55"/>
      <c r="AA350" s="56"/>
      <c r="BF350" s="64" t="s">
        <v>0</v>
      </c>
    </row>
    <row r="351" spans="1:58">
      <c r="A351" t="str">
        <f t="shared" si="59"/>
        <v>&amp;br;&amp;br;</v>
      </c>
      <c r="B351" t="s">
        <v>0</v>
      </c>
      <c r="C351" t="s">
        <v>145</v>
      </c>
      <c r="R351"/>
      <c r="S351"/>
      <c r="T351"/>
      <c r="U351"/>
      <c r="V351"/>
      <c r="BF351" s="64" t="s">
        <v>0</v>
      </c>
    </row>
    <row r="352" spans="1:58">
      <c r="A352" t="str">
        <f t="shared" si="59"/>
        <v>#back(text=戻る,left)</v>
      </c>
      <c r="B352" t="s">
        <v>0</v>
      </c>
      <c r="C352" t="s">
        <v>153</v>
      </c>
      <c r="R352"/>
      <c r="S352"/>
      <c r="T352"/>
      <c r="U352"/>
      <c r="V352"/>
      <c r="BF352" s="64" t="s">
        <v>0</v>
      </c>
    </row>
    <row r="353" spans="1:58">
      <c r="A353" t="str">
        <f t="shared" si="59"/>
        <v>&amp;br;</v>
      </c>
      <c r="B353" t="s">
        <v>0</v>
      </c>
      <c r="C353" t="s">
        <v>164</v>
      </c>
      <c r="R353"/>
      <c r="S353"/>
      <c r="T353"/>
      <c r="U353"/>
      <c r="V353"/>
      <c r="BF353" s="64" t="s">
        <v>0</v>
      </c>
    </row>
    <row r="354" spans="1:58">
      <c r="A354" t="str">
        <f t="shared" si="59"/>
        <v>#comment(above,nsize=[15],size=[30],num=[10])</v>
      </c>
      <c r="B354" t="s">
        <v>0</v>
      </c>
      <c r="C354" t="s">
        <v>173</v>
      </c>
      <c r="R354"/>
      <c r="S354"/>
      <c r="T354"/>
      <c r="U354"/>
      <c r="V354"/>
      <c r="BF354" s="64" t="s">
        <v>0</v>
      </c>
    </row>
    <row r="355" spans="1:58">
      <c r="A355" t="str">
        <f t="shared" si="59"/>
        <v>&amp;br;&amp;br;</v>
      </c>
      <c r="B355" t="s">
        <v>0</v>
      </c>
      <c r="C355" t="s">
        <v>145</v>
      </c>
      <c r="R355"/>
      <c r="S355"/>
      <c r="T355"/>
      <c r="U355"/>
      <c r="V355"/>
      <c r="AC355" s="52"/>
      <c r="AD355" s="52"/>
      <c r="BF355" s="64" t="s">
        <v>0</v>
      </c>
    </row>
    <row r="356" spans="1:58">
      <c r="A356" t="str">
        <f t="shared" si="59"/>
        <v/>
      </c>
      <c r="B356" t="s">
        <v>0</v>
      </c>
      <c r="Q356" s="29"/>
      <c r="R356" s="30"/>
      <c r="S356" s="30"/>
      <c r="T356" s="30"/>
      <c r="U356" s="30"/>
      <c r="V356" s="31"/>
      <c r="W356" s="32">
        <v>28</v>
      </c>
      <c r="X356" s="29"/>
      <c r="Y356" s="50"/>
      <c r="Z356" s="50"/>
      <c r="AA356" s="51"/>
      <c r="AC356" s="52"/>
      <c r="AD356" s="52"/>
      <c r="BF356" s="64" t="s">
        <v>0</v>
      </c>
    </row>
    <row r="357" spans="1:58">
      <c r="A357" t="str">
        <f t="shared" si="59"/>
        <v>*ミノタウルスの名射手/Minotaur Sureshot</v>
      </c>
      <c r="B357" t="s">
        <v>0</v>
      </c>
      <c r="C357" t="str">
        <f>"*"&amp;R357&amp;"/"&amp;T357</f>
        <v>*ミノタウルスの名射手/Minotaur Sureshot</v>
      </c>
      <c r="Q357" s="33" t="s">
        <v>9</v>
      </c>
      <c r="R357" s="34" t="str">
        <f>INDEX(AJ:AJ,W356+1)</f>
        <v>ミノタウルスの名射手</v>
      </c>
      <c r="S357" s="35" t="s">
        <v>10</v>
      </c>
      <c r="T357" s="34" t="str">
        <f>INDEX(AK:AK,W356+1)</f>
        <v>Minotaur Sureshot</v>
      </c>
      <c r="U357" s="35"/>
      <c r="V357" s="36"/>
      <c r="W357" s="37"/>
      <c r="X357" s="33"/>
      <c r="Y357" s="52"/>
      <c r="Z357" s="52"/>
      <c r="AA357" s="53"/>
      <c r="AC357" s="52"/>
      <c r="AD357" s="52"/>
      <c r="BF357" s="64" t="s">
        <v>0</v>
      </c>
    </row>
    <row r="358" spans="1:58">
      <c r="A358" t="str">
        <f t="shared" si="59"/>
        <v>|LEFT:80|LEFT:100|LEFT:100|LEFT:100|LEFT:100|LEFT:100|c</v>
      </c>
      <c r="B358" t="s">
        <v>0</v>
      </c>
      <c r="C358" t="s">
        <v>81</v>
      </c>
      <c r="D358" s="26" t="str">
        <f>$Q$1</f>
        <v>LEFT:80</v>
      </c>
      <c r="E358" s="26" t="s">
        <v>81</v>
      </c>
      <c r="F358" s="26" t="str">
        <f t="shared" ref="F358:J358" si="64">$R$1</f>
        <v>LEFT:100</v>
      </c>
      <c r="G358" s="26" t="s">
        <v>81</v>
      </c>
      <c r="H358" s="26" t="str">
        <f t="shared" si="64"/>
        <v>LEFT:100</v>
      </c>
      <c r="I358" s="26" t="s">
        <v>81</v>
      </c>
      <c r="J358" s="26" t="str">
        <f t="shared" si="64"/>
        <v>LEFT:100</v>
      </c>
      <c r="K358" s="26" t="s">
        <v>81</v>
      </c>
      <c r="L358" s="26" t="str">
        <f>$R$1</f>
        <v>LEFT:100</v>
      </c>
      <c r="M358" s="26" t="s">
        <v>81</v>
      </c>
      <c r="N358" s="26" t="str">
        <f>$R$1</f>
        <v>LEFT:100</v>
      </c>
      <c r="O358" t="s">
        <v>81</v>
      </c>
      <c r="P358" t="s">
        <v>82</v>
      </c>
      <c r="Q358" s="38" t="s">
        <v>6</v>
      </c>
      <c r="R358" s="34" t="str">
        <f>INDEX(AF:AF,W356+1)</f>
        <v>赤</v>
      </c>
      <c r="S358" s="39" t="s">
        <v>7</v>
      </c>
      <c r="T358" s="34" t="str">
        <f>INDEX(AG:AG,W356+1)</f>
        <v>コモン</v>
      </c>
      <c r="U358" s="39" t="s">
        <v>8</v>
      </c>
      <c r="V358" s="34">
        <f>INDEX(AI:AI,W356+1)</f>
        <v>16</v>
      </c>
      <c r="W358" s="40"/>
      <c r="X358" s="34" t="str">
        <f>INDEX(AQ:AQ,W356+1)</f>
        <v>到達</v>
      </c>
      <c r="Y358" s="52"/>
      <c r="Z358" s="52"/>
      <c r="AA358" s="53"/>
      <c r="AC358" s="35"/>
      <c r="AD358" s="35"/>
      <c r="BF358" s="64" t="s">
        <v>0</v>
      </c>
    </row>
    <row r="359" spans="1:58">
      <c r="A359" t="str">
        <f t="shared" si="59"/>
        <v>|色|赤|レアリティ|コモン|マナコスト|16|</v>
      </c>
      <c r="B359" t="s">
        <v>0</v>
      </c>
      <c r="C359" t="s">
        <v>81</v>
      </c>
      <c r="D359" s="27" t="s">
        <v>6</v>
      </c>
      <c r="E359" t="s">
        <v>81</v>
      </c>
      <c r="F359" t="str">
        <f>IF(R358=0,"",R358)</f>
        <v>赤</v>
      </c>
      <c r="G359" t="s">
        <v>81</v>
      </c>
      <c r="H359" s="27" t="s">
        <v>93</v>
      </c>
      <c r="I359" t="s">
        <v>81</v>
      </c>
      <c r="J359" t="str">
        <f>IF(T358=0,"",T358)</f>
        <v>コモン</v>
      </c>
      <c r="K359" t="s">
        <v>81</v>
      </c>
      <c r="L359" s="27" t="s">
        <v>94</v>
      </c>
      <c r="M359" t="s">
        <v>81</v>
      </c>
      <c r="N359">
        <f>IF(V358=0,"",V358)</f>
        <v>16</v>
      </c>
      <c r="O359" t="s">
        <v>81</v>
      </c>
      <c r="Q359" s="33" t="s">
        <v>11</v>
      </c>
      <c r="R359" s="34" t="str">
        <f>INDEX(AL:AL,W356+1)</f>
        <v>クリーチャー</v>
      </c>
      <c r="S359" s="39" t="s">
        <v>95</v>
      </c>
      <c r="T359" s="34" t="str">
        <f>INDEX(AN:AN,W356+1)</f>
        <v>ミノタウルス</v>
      </c>
      <c r="U359" s="34" t="str">
        <f>INDEX(AO:AO,W356+1)</f>
        <v>射手</v>
      </c>
      <c r="V359" s="34">
        <f>INDEX(AP:AP,W356+1)</f>
        <v>0</v>
      </c>
      <c r="W359" s="40"/>
      <c r="X359" s="34" t="str">
        <f>INDEX(AZ:AZ,W356+1)</f>
        <v>到達</v>
      </c>
      <c r="Y359" s="34" t="str">
        <f>INDEX(BA:BA,W356+1)</f>
        <v/>
      </c>
      <c r="Z359" s="34" t="str">
        <f>INDEX(BB:BB,W356+1)</f>
        <v/>
      </c>
      <c r="AA359" s="34">
        <f>INDEX(BC:BC,W356+1)</f>
        <v>0</v>
      </c>
      <c r="AC359" s="52"/>
      <c r="AD359" s="52"/>
      <c r="BF359" s="64" t="s">
        <v>0</v>
      </c>
    </row>
    <row r="360" spans="1:58">
      <c r="A360" t="str">
        <f t="shared" si="59"/>
        <v>|種別|クリーチャー|サブタイプ|ミノタウルス|射手||</v>
      </c>
      <c r="B360" t="s">
        <v>0</v>
      </c>
      <c r="C360" t="s">
        <v>81</v>
      </c>
      <c r="D360" s="27" t="s">
        <v>11</v>
      </c>
      <c r="E360" t="s">
        <v>81</v>
      </c>
      <c r="F360" t="str">
        <f>IF(R359=0,"",R359)</f>
        <v>クリーチャー</v>
      </c>
      <c r="G360" t="s">
        <v>81</v>
      </c>
      <c r="H360" s="27" t="s">
        <v>103</v>
      </c>
      <c r="I360" t="s">
        <v>81</v>
      </c>
      <c r="J360" t="str">
        <f>IF(T359=0,"",T359)</f>
        <v>ミノタウルス</v>
      </c>
      <c r="K360" t="s">
        <v>81</v>
      </c>
      <c r="L360" t="str">
        <f>IF(U359=0,"",U359)</f>
        <v>射手</v>
      </c>
      <c r="M360" t="s">
        <v>81</v>
      </c>
      <c r="N360" t="str">
        <f>IF(V359=0,"",V359)</f>
        <v/>
      </c>
      <c r="O360" t="s">
        <v>81</v>
      </c>
      <c r="Q360" s="33" t="s">
        <v>104</v>
      </c>
      <c r="R360" s="34" t="str">
        <f>INDEX(BD:BD,W356+1)</f>
        <v>到達&amp;br;ジェム1個を起動する：あなたの次のターン開始時まで、このクリーチャーは+1/0の修整を受ける。</v>
      </c>
      <c r="S360" s="35"/>
      <c r="T360" s="35"/>
      <c r="U360" s="35"/>
      <c r="V360" s="36"/>
      <c r="W360" s="40"/>
      <c r="X360" s="32"/>
      <c r="Y360" s="32"/>
      <c r="Z360" s="32"/>
      <c r="AA360" s="54"/>
      <c r="AC360" s="52"/>
      <c r="AD360" s="52"/>
      <c r="BF360" s="64" t="s">
        <v>0</v>
      </c>
    </row>
    <row r="361" spans="1:58">
      <c r="A361" t="str">
        <f t="shared" si="59"/>
        <v>|テキスト|&gt;|&gt;|&gt;|&gt;|到達&amp;br;ジェム1個を起動する：あなたの次のターン開始時まで、このクリーチャーは+1/0の修整を受ける。|</v>
      </c>
      <c r="B361" t="s">
        <v>0</v>
      </c>
      <c r="C361" t="s">
        <v>81</v>
      </c>
      <c r="D361" s="27" t="s">
        <v>104</v>
      </c>
      <c r="E361" t="s">
        <v>81</v>
      </c>
      <c r="F361" s="27" t="s">
        <v>113</v>
      </c>
      <c r="G361" t="s">
        <v>81</v>
      </c>
      <c r="H361" s="27" t="s">
        <v>113</v>
      </c>
      <c r="I361" t="s">
        <v>81</v>
      </c>
      <c r="J361" s="27" t="s">
        <v>113</v>
      </c>
      <c r="K361" t="s">
        <v>81</v>
      </c>
      <c r="L361" s="27" t="s">
        <v>113</v>
      </c>
      <c r="M361" t="s">
        <v>81</v>
      </c>
      <c r="N361" t="str">
        <f>IF(R360=0,"",R360)</f>
        <v>到達&amp;br;ジェム1個を起動する：あなたの次のターン開始時まで、このクリーチャーは+1/0の修整を受ける。</v>
      </c>
      <c r="O361" t="s">
        <v>81</v>
      </c>
      <c r="Q361" s="38" t="s">
        <v>27</v>
      </c>
      <c r="R361" s="34" t="str">
        <f>INDEX(BE:BE,W356+1)</f>
        <v>Activate 1:This creature gets +1/0 until the beginning of your next turn.</v>
      </c>
      <c r="S361" s="35" t="s">
        <v>400</v>
      </c>
      <c r="T361" s="34" t="str">
        <f>IF(X361="","",X361&amp;IF(Y361="",""," "&amp;Y361)&amp;IF(Z361="",""," "&amp;Z361)&amp;IF(AA361="",""," "&amp;AA361))</f>
        <v>Reach  </v>
      </c>
      <c r="U361" s="35"/>
      <c r="V361" s="36"/>
      <c r="W361" s="40" t="s">
        <v>114</v>
      </c>
      <c r="X361" s="33" t="str">
        <f t="shared" ref="X361:AA361" si="65">IF(ISERROR(IF(LEN(X360)&gt;1,X360,VLOOKUP(X359,$AC:$AD,2,FALSE))),"",IF(LEN(X360)&gt;1,X360,VLOOKUP(X359,$AC:$AD,2,FALSE)))</f>
        <v>Reach</v>
      </c>
      <c r="Y361" s="33" t="str">
        <f t="shared" si="65"/>
        <v/>
      </c>
      <c r="Z361" s="33" t="str">
        <f t="shared" si="65"/>
        <v/>
      </c>
      <c r="AA361" s="33" t="str">
        <f t="shared" si="65"/>
        <v> </v>
      </c>
      <c r="AC361" s="52"/>
      <c r="AD361" s="52"/>
      <c r="BF361" s="64" t="s">
        <v>0</v>
      </c>
    </row>
    <row r="362" spans="1:58">
      <c r="A362" t="str">
        <f t="shared" si="59"/>
        <v>|英テキスト|&gt;|&gt;|&gt;|&gt;|Reach  &amp;br;Activate 1:This creature gets +1/0 until the beginning of your next turn.|</v>
      </c>
      <c r="B362" t="s">
        <v>0</v>
      </c>
      <c r="C362" t="s">
        <v>81</v>
      </c>
      <c r="D362" s="27" t="s">
        <v>125</v>
      </c>
      <c r="E362" t="s">
        <v>81</v>
      </c>
      <c r="F362" s="27" t="s">
        <v>113</v>
      </c>
      <c r="G362" t="s">
        <v>81</v>
      </c>
      <c r="H362" s="27" t="s">
        <v>113</v>
      </c>
      <c r="I362" t="s">
        <v>81</v>
      </c>
      <c r="J362" s="27" t="s">
        <v>113</v>
      </c>
      <c r="K362" t="s">
        <v>81</v>
      </c>
      <c r="L362" s="27" t="s">
        <v>113</v>
      </c>
      <c r="M362" t="s">
        <v>81</v>
      </c>
      <c r="N362" t="str">
        <f>IF(T361="","",T361&amp;"&amp;br;")&amp;IF(R361=0,"",R361)</f>
        <v>Reach  &amp;br;Activate 1:This creature gets +1/0 until the beginning of your next turn.</v>
      </c>
      <c r="O362" t="s">
        <v>81</v>
      </c>
      <c r="Q362" s="33" t="s">
        <v>18</v>
      </c>
      <c r="R362" s="34" t="str">
        <f>IF(INDEX(AX:AX,W356+1)="",0,INDEX(AX:AX,W356+1)&amp;"/"&amp;INDEX(AY:AY,W356+1))</f>
        <v>2/3</v>
      </c>
      <c r="S362" s="35"/>
      <c r="T362" s="35"/>
      <c r="U362" s="35"/>
      <c r="V362" s="36"/>
      <c r="W362" s="40"/>
      <c r="X362" s="33"/>
      <c r="Y362" s="52"/>
      <c r="Z362" s="52"/>
      <c r="AA362" s="53"/>
      <c r="AC362" s="52"/>
      <c r="AD362" s="52"/>
      <c r="BF362" s="64" t="s">
        <v>0</v>
      </c>
    </row>
    <row r="363" spans="1:58">
      <c r="A363" t="str">
        <f t="shared" si="59"/>
        <v>|PT|&gt;|2/3|シールド数|&gt;||</v>
      </c>
      <c r="B363" t="s">
        <v>0</v>
      </c>
      <c r="C363" t="s">
        <v>81</v>
      </c>
      <c r="D363" t="s">
        <v>18</v>
      </c>
      <c r="E363" t="s">
        <v>81</v>
      </c>
      <c r="F363" t="s">
        <v>113</v>
      </c>
      <c r="G363" t="s">
        <v>81</v>
      </c>
      <c r="H363" t="str">
        <f>IF(R362=0,"",R362)</f>
        <v>2/3</v>
      </c>
      <c r="I363" t="s">
        <v>81</v>
      </c>
      <c r="J363" t="s">
        <v>136</v>
      </c>
      <c r="K363" t="s">
        <v>81</v>
      </c>
      <c r="L363" t="s">
        <v>113</v>
      </c>
      <c r="M363" t="s">
        <v>81</v>
      </c>
      <c r="N363" t="str">
        <f>IF(R363=0,"",R363)</f>
        <v/>
      </c>
      <c r="O363" t="s">
        <v>81</v>
      </c>
      <c r="Q363" s="41" t="s">
        <v>19</v>
      </c>
      <c r="R363" s="34">
        <f>INDEX(AW:AW,W356+1)</f>
        <v>0</v>
      </c>
      <c r="S363" s="42"/>
      <c r="T363" s="42"/>
      <c r="U363" s="42"/>
      <c r="V363" s="43"/>
      <c r="W363" s="44"/>
      <c r="X363" s="45"/>
      <c r="Y363" s="55"/>
      <c r="Z363" s="55"/>
      <c r="AA363" s="56"/>
      <c r="BF363" s="64" t="s">
        <v>0</v>
      </c>
    </row>
    <row r="364" spans="1:58">
      <c r="A364" t="str">
        <f t="shared" si="59"/>
        <v>&amp;br;&amp;br;</v>
      </c>
      <c r="B364" t="s">
        <v>0</v>
      </c>
      <c r="C364" t="s">
        <v>145</v>
      </c>
      <c r="R364"/>
      <c r="S364"/>
      <c r="T364"/>
      <c r="U364"/>
      <c r="V364"/>
      <c r="BF364" s="64" t="s">
        <v>0</v>
      </c>
    </row>
    <row r="365" spans="1:58">
      <c r="A365" t="str">
        <f t="shared" si="59"/>
        <v>#back(text=戻る,left)</v>
      </c>
      <c r="B365" t="s">
        <v>0</v>
      </c>
      <c r="C365" t="s">
        <v>153</v>
      </c>
      <c r="R365"/>
      <c r="S365"/>
      <c r="T365"/>
      <c r="U365"/>
      <c r="V365"/>
      <c r="BF365" s="64" t="s">
        <v>0</v>
      </c>
    </row>
    <row r="366" spans="1:58">
      <c r="A366" t="str">
        <f t="shared" si="59"/>
        <v>&amp;br;</v>
      </c>
      <c r="B366" t="s">
        <v>0</v>
      </c>
      <c r="C366" t="s">
        <v>164</v>
      </c>
      <c r="R366"/>
      <c r="S366"/>
      <c r="T366"/>
      <c r="U366"/>
      <c r="V366"/>
      <c r="BF366" s="64" t="s">
        <v>0</v>
      </c>
    </row>
    <row r="367" spans="1:58">
      <c r="A367" t="str">
        <f t="shared" si="59"/>
        <v>#comment(above,nsize=[15],size=[30],num=[10])</v>
      </c>
      <c r="B367" t="s">
        <v>0</v>
      </c>
      <c r="C367" t="s">
        <v>173</v>
      </c>
      <c r="R367"/>
      <c r="S367"/>
      <c r="T367"/>
      <c r="U367"/>
      <c r="V367"/>
      <c r="BF367" s="64" t="s">
        <v>0</v>
      </c>
    </row>
    <row r="368" spans="1:58">
      <c r="A368" t="str">
        <f t="shared" si="59"/>
        <v>&amp;br;&amp;br;</v>
      </c>
      <c r="B368" t="s">
        <v>0</v>
      </c>
      <c r="C368" t="s">
        <v>145</v>
      </c>
      <c r="R368"/>
      <c r="S368"/>
      <c r="T368"/>
      <c r="U368"/>
      <c r="V368"/>
      <c r="AC368" s="52"/>
      <c r="AD368" s="52"/>
      <c r="BF368" s="64" t="s">
        <v>0</v>
      </c>
    </row>
    <row r="369" spans="1:58">
      <c r="A369" t="str">
        <f t="shared" si="59"/>
        <v/>
      </c>
      <c r="B369" t="s">
        <v>0</v>
      </c>
      <c r="Q369" s="29"/>
      <c r="R369" s="30"/>
      <c r="S369" s="30"/>
      <c r="T369" s="30"/>
      <c r="U369" s="30"/>
      <c r="V369" s="31"/>
      <c r="W369" s="32">
        <v>29</v>
      </c>
      <c r="X369" s="29"/>
      <c r="Y369" s="50"/>
      <c r="Z369" s="50"/>
      <c r="AA369" s="51"/>
      <c r="AC369" s="52"/>
      <c r="AD369" s="52"/>
      <c r="BF369" s="64" t="s">
        <v>0</v>
      </c>
    </row>
    <row r="370" spans="1:58">
      <c r="A370" t="str">
        <f t="shared" si="59"/>
        <v>*ネフ一門の鉄球戦士/Nef-Crop Entangler</v>
      </c>
      <c r="B370" t="s">
        <v>0</v>
      </c>
      <c r="C370" t="str">
        <f>"*"&amp;R370&amp;"/"&amp;T370</f>
        <v>*ネフ一門の鉄球戦士/Nef-Crop Entangler</v>
      </c>
      <c r="Q370" s="33" t="s">
        <v>9</v>
      </c>
      <c r="R370" s="34" t="str">
        <f>INDEX(AJ:AJ,W369+1)</f>
        <v>ネフ一門の鉄球戦士</v>
      </c>
      <c r="S370" s="35" t="s">
        <v>10</v>
      </c>
      <c r="T370" s="34" t="str">
        <f>INDEX(AK:AK,W369+1)</f>
        <v>Nef-Crop Entangler</v>
      </c>
      <c r="U370" s="35"/>
      <c r="V370" s="36"/>
      <c r="W370" s="37"/>
      <c r="X370" s="33"/>
      <c r="Y370" s="52"/>
      <c r="Z370" s="52"/>
      <c r="AA370" s="53"/>
      <c r="AC370" s="52"/>
      <c r="AD370" s="52"/>
      <c r="BF370" s="64" t="s">
        <v>0</v>
      </c>
    </row>
    <row r="371" spans="1:58">
      <c r="A371" t="str">
        <f t="shared" si="59"/>
        <v>|LEFT:80|LEFT:100|LEFT:100|LEFT:100|LEFT:100|LEFT:100|c</v>
      </c>
      <c r="B371" t="s">
        <v>0</v>
      </c>
      <c r="C371" t="s">
        <v>81</v>
      </c>
      <c r="D371" s="26" t="str">
        <f>$Q$1</f>
        <v>LEFT:80</v>
      </c>
      <c r="E371" s="26" t="s">
        <v>81</v>
      </c>
      <c r="F371" s="26" t="str">
        <f t="shared" ref="F371:J371" si="66">$R$1</f>
        <v>LEFT:100</v>
      </c>
      <c r="G371" s="26" t="s">
        <v>81</v>
      </c>
      <c r="H371" s="26" t="str">
        <f t="shared" si="66"/>
        <v>LEFT:100</v>
      </c>
      <c r="I371" s="26" t="s">
        <v>81</v>
      </c>
      <c r="J371" s="26" t="str">
        <f t="shared" si="66"/>
        <v>LEFT:100</v>
      </c>
      <c r="K371" s="26" t="s">
        <v>81</v>
      </c>
      <c r="L371" s="26" t="str">
        <f>$R$1</f>
        <v>LEFT:100</v>
      </c>
      <c r="M371" s="26" t="s">
        <v>81</v>
      </c>
      <c r="N371" s="26" t="str">
        <f>$R$1</f>
        <v>LEFT:100</v>
      </c>
      <c r="O371" t="s">
        <v>81</v>
      </c>
      <c r="P371" t="s">
        <v>82</v>
      </c>
      <c r="Q371" s="38" t="s">
        <v>6</v>
      </c>
      <c r="R371" s="34" t="str">
        <f>INDEX(AF:AF,W369+1)</f>
        <v>赤</v>
      </c>
      <c r="S371" s="39" t="s">
        <v>7</v>
      </c>
      <c r="T371" s="34" t="str">
        <f>INDEX(AG:AG,W369+1)</f>
        <v>コモン</v>
      </c>
      <c r="U371" s="39" t="s">
        <v>8</v>
      </c>
      <c r="V371" s="34">
        <f>INDEX(AI:AI,W369+1)</f>
        <v>5</v>
      </c>
      <c r="W371" s="40"/>
      <c r="X371" s="34" t="str">
        <f>INDEX(AQ:AQ,W369+1)</f>
        <v>トランプル</v>
      </c>
      <c r="Y371" s="52"/>
      <c r="Z371" s="52"/>
      <c r="AA371" s="53"/>
      <c r="AC371" s="35"/>
      <c r="AD371" s="35"/>
      <c r="BF371" s="64" t="s">
        <v>0</v>
      </c>
    </row>
    <row r="372" spans="1:58">
      <c r="A372" t="str">
        <f t="shared" si="59"/>
        <v>|色|赤|レアリティ|コモン|マナコスト|5|</v>
      </c>
      <c r="B372" t="s">
        <v>0</v>
      </c>
      <c r="C372" t="s">
        <v>81</v>
      </c>
      <c r="D372" s="27" t="s">
        <v>6</v>
      </c>
      <c r="E372" t="s">
        <v>81</v>
      </c>
      <c r="F372" t="str">
        <f>IF(R371=0,"",R371)</f>
        <v>赤</v>
      </c>
      <c r="G372" t="s">
        <v>81</v>
      </c>
      <c r="H372" s="27" t="s">
        <v>93</v>
      </c>
      <c r="I372" t="s">
        <v>81</v>
      </c>
      <c r="J372" t="str">
        <f>IF(T371=0,"",T371)</f>
        <v>コモン</v>
      </c>
      <c r="K372" t="s">
        <v>81</v>
      </c>
      <c r="L372" s="27" t="s">
        <v>94</v>
      </c>
      <c r="M372" t="s">
        <v>81</v>
      </c>
      <c r="N372">
        <f>IF(V371=0,"",V371)</f>
        <v>5</v>
      </c>
      <c r="O372" t="s">
        <v>81</v>
      </c>
      <c r="Q372" s="33" t="s">
        <v>11</v>
      </c>
      <c r="R372" s="34" t="str">
        <f>INDEX(AL:AL,W369+1)</f>
        <v>クリーチャー</v>
      </c>
      <c r="S372" s="39" t="s">
        <v>95</v>
      </c>
      <c r="T372" s="34" t="str">
        <f>INDEX(AN:AN,W369+1)</f>
        <v>人間</v>
      </c>
      <c r="U372" s="34" t="str">
        <f>INDEX(AO:AO,W369+1)</f>
        <v>戦士</v>
      </c>
      <c r="V372" s="34">
        <f>INDEX(AP:AP,W369+1)</f>
        <v>0</v>
      </c>
      <c r="W372" s="40"/>
      <c r="X372" s="34" t="str">
        <f>INDEX(AZ:AZ,W369+1)</f>
        <v>トラ</v>
      </c>
      <c r="Y372" s="34" t="str">
        <f>INDEX(BA:BA,W369+1)</f>
        <v/>
      </c>
      <c r="Z372" s="34" t="str">
        <f>INDEX(BB:BB,W369+1)</f>
        <v/>
      </c>
      <c r="AA372" s="34">
        <f>INDEX(BC:BC,W369+1)</f>
        <v>0</v>
      </c>
      <c r="AC372" s="52"/>
      <c r="AD372" s="52"/>
      <c r="BF372" s="64" t="s">
        <v>0</v>
      </c>
    </row>
    <row r="373" spans="1:58">
      <c r="A373" t="str">
        <f t="shared" si="59"/>
        <v>|種別|クリーチャー|サブタイプ|人間|戦士||</v>
      </c>
      <c r="B373" t="s">
        <v>0</v>
      </c>
      <c r="C373" t="s">
        <v>81</v>
      </c>
      <c r="D373" s="27" t="s">
        <v>11</v>
      </c>
      <c r="E373" t="s">
        <v>81</v>
      </c>
      <c r="F373" t="str">
        <f>IF(R372=0,"",R372)</f>
        <v>クリーチャー</v>
      </c>
      <c r="G373" t="s">
        <v>81</v>
      </c>
      <c r="H373" s="27" t="s">
        <v>103</v>
      </c>
      <c r="I373" t="s">
        <v>81</v>
      </c>
      <c r="J373" t="str">
        <f>IF(T372=0,"",T372)</f>
        <v>人間</v>
      </c>
      <c r="K373" t="s">
        <v>81</v>
      </c>
      <c r="L373" t="str">
        <f>IF(U372=0,"",U372)</f>
        <v>戦士</v>
      </c>
      <c r="M373" t="s">
        <v>81</v>
      </c>
      <c r="N373" t="str">
        <f>IF(V372=0,"",V372)</f>
        <v/>
      </c>
      <c r="O373" t="s">
        <v>81</v>
      </c>
      <c r="Q373" s="33" t="s">
        <v>104</v>
      </c>
      <c r="R373" s="34" t="str">
        <f>INDEX(BD:BD,W369+1)</f>
        <v>トランプル&amp;br;督励2：あなたのターン終了時まで、このクリーチャーは+1/+2の修整を受ける。</v>
      </c>
      <c r="S373" s="35"/>
      <c r="T373" s="35"/>
      <c r="U373" s="35"/>
      <c r="V373" s="36"/>
      <c r="W373" s="40"/>
      <c r="X373" s="32"/>
      <c r="Y373" s="32"/>
      <c r="Z373" s="32"/>
      <c r="AA373" s="54"/>
      <c r="AC373" s="52"/>
      <c r="AD373" s="52"/>
      <c r="BF373" s="64" t="s">
        <v>0</v>
      </c>
    </row>
    <row r="374" spans="1:58">
      <c r="A374" t="str">
        <f t="shared" si="59"/>
        <v>|テキスト|&gt;|&gt;|&gt;|&gt;|トランプル&amp;br;督励2：あなたのターン終了時まで、このクリーチャーは+1/+2の修整を受ける。|</v>
      </c>
      <c r="B374" t="s">
        <v>0</v>
      </c>
      <c r="C374" t="s">
        <v>81</v>
      </c>
      <c r="D374" s="27" t="s">
        <v>104</v>
      </c>
      <c r="E374" t="s">
        <v>81</v>
      </c>
      <c r="F374" s="27" t="s">
        <v>113</v>
      </c>
      <c r="G374" t="s">
        <v>81</v>
      </c>
      <c r="H374" s="27" t="s">
        <v>113</v>
      </c>
      <c r="I374" t="s">
        <v>81</v>
      </c>
      <c r="J374" s="27" t="s">
        <v>113</v>
      </c>
      <c r="K374" t="s">
        <v>81</v>
      </c>
      <c r="L374" s="27" t="s">
        <v>113</v>
      </c>
      <c r="M374" t="s">
        <v>81</v>
      </c>
      <c r="N374" t="str">
        <f>IF(R373=0,"",R373)</f>
        <v>トランプル&amp;br;督励2：あなたのターン終了時まで、このクリーチャーは+1/+2の修整を受ける。</v>
      </c>
      <c r="O374" t="s">
        <v>81</v>
      </c>
      <c r="Q374" s="38" t="s">
        <v>27</v>
      </c>
      <c r="R374" s="34" t="str">
        <f>INDEX(BE:BE,W369+1)</f>
        <v>Exert 2:This creature gets +1/+2 until the end of your turn.</v>
      </c>
      <c r="S374" s="35" t="s">
        <v>400</v>
      </c>
      <c r="T374" s="34" t="str">
        <f>IF(X374="","",X374&amp;IF(Y374="",""," "&amp;Y374)&amp;IF(Z374="",""," "&amp;Z374)&amp;IF(AA374="",""," "&amp;AA374))</f>
        <v>Trample  </v>
      </c>
      <c r="U374" s="35"/>
      <c r="V374" s="36"/>
      <c r="W374" s="40" t="s">
        <v>114</v>
      </c>
      <c r="X374" s="33" t="str">
        <f t="shared" ref="X374:AA374" si="67">IF(ISERROR(IF(LEN(X373)&gt;1,X373,VLOOKUP(X372,$AC:$AD,2,FALSE))),"",IF(LEN(X373)&gt;1,X373,VLOOKUP(X372,$AC:$AD,2,FALSE)))</f>
        <v>Trample</v>
      </c>
      <c r="Y374" s="33" t="str">
        <f t="shared" si="67"/>
        <v/>
      </c>
      <c r="Z374" s="33" t="str">
        <f t="shared" si="67"/>
        <v/>
      </c>
      <c r="AA374" s="33" t="str">
        <f t="shared" si="67"/>
        <v> </v>
      </c>
      <c r="AC374" s="52"/>
      <c r="AD374" s="52"/>
      <c r="BF374" s="64" t="s">
        <v>0</v>
      </c>
    </row>
    <row r="375" spans="1:58">
      <c r="A375" t="str">
        <f t="shared" si="59"/>
        <v>|英テキスト|&gt;|&gt;|&gt;|&gt;|Trample  &amp;br;Exert 2:This creature gets +1/+2 until the end of your turn.|</v>
      </c>
      <c r="B375" t="s">
        <v>0</v>
      </c>
      <c r="C375" t="s">
        <v>81</v>
      </c>
      <c r="D375" s="27" t="s">
        <v>125</v>
      </c>
      <c r="E375" t="s">
        <v>81</v>
      </c>
      <c r="F375" s="27" t="s">
        <v>113</v>
      </c>
      <c r="G375" t="s">
        <v>81</v>
      </c>
      <c r="H375" s="27" t="s">
        <v>113</v>
      </c>
      <c r="I375" t="s">
        <v>81</v>
      </c>
      <c r="J375" s="27" t="s">
        <v>113</v>
      </c>
      <c r="K375" t="s">
        <v>81</v>
      </c>
      <c r="L375" s="27" t="s">
        <v>113</v>
      </c>
      <c r="M375" t="s">
        <v>81</v>
      </c>
      <c r="N375" t="str">
        <f>IF(T374="","",T374&amp;"&amp;br;")&amp;IF(R374=0,"",R374)</f>
        <v>Trample  &amp;br;Exert 2:This creature gets +1/+2 until the end of your turn.</v>
      </c>
      <c r="O375" t="s">
        <v>81</v>
      </c>
      <c r="Q375" s="33" t="s">
        <v>18</v>
      </c>
      <c r="R375" s="34" t="str">
        <f>IF(INDEX(AX:AX,W369+1)="",0,INDEX(AX:AX,W369+1)&amp;"/"&amp;INDEX(AY:AY,W369+1))</f>
        <v>2/1</v>
      </c>
      <c r="S375" s="35"/>
      <c r="T375" s="35"/>
      <c r="U375" s="35"/>
      <c r="V375" s="36"/>
      <c r="W375" s="40"/>
      <c r="X375" s="33"/>
      <c r="Y375" s="52"/>
      <c r="Z375" s="52"/>
      <c r="AA375" s="53"/>
      <c r="AC375" s="52"/>
      <c r="AD375" s="52"/>
      <c r="BF375" s="64" t="s">
        <v>0</v>
      </c>
    </row>
    <row r="376" spans="1:58">
      <c r="A376" t="str">
        <f t="shared" si="59"/>
        <v>|PT|&gt;|2/1|シールド数|&gt;||</v>
      </c>
      <c r="B376" t="s">
        <v>0</v>
      </c>
      <c r="C376" t="s">
        <v>81</v>
      </c>
      <c r="D376" t="s">
        <v>18</v>
      </c>
      <c r="E376" t="s">
        <v>81</v>
      </c>
      <c r="F376" t="s">
        <v>113</v>
      </c>
      <c r="G376" t="s">
        <v>81</v>
      </c>
      <c r="H376" t="str">
        <f>IF(R375=0,"",R375)</f>
        <v>2/1</v>
      </c>
      <c r="I376" t="s">
        <v>81</v>
      </c>
      <c r="J376" t="s">
        <v>136</v>
      </c>
      <c r="K376" t="s">
        <v>81</v>
      </c>
      <c r="L376" t="s">
        <v>113</v>
      </c>
      <c r="M376" t="s">
        <v>81</v>
      </c>
      <c r="N376" t="str">
        <f>IF(R376=0,"",R376)</f>
        <v/>
      </c>
      <c r="O376" t="s">
        <v>81</v>
      </c>
      <c r="Q376" s="41" t="s">
        <v>19</v>
      </c>
      <c r="R376" s="34">
        <f>INDEX(AW:AW,W369+1)</f>
        <v>0</v>
      </c>
      <c r="S376" s="42"/>
      <c r="T376" s="42"/>
      <c r="U376" s="42"/>
      <c r="V376" s="43"/>
      <c r="W376" s="44"/>
      <c r="X376" s="45"/>
      <c r="Y376" s="55"/>
      <c r="Z376" s="55"/>
      <c r="AA376" s="56"/>
      <c r="BF376" s="64" t="s">
        <v>0</v>
      </c>
    </row>
    <row r="377" spans="1:58">
      <c r="A377" t="str">
        <f t="shared" si="59"/>
        <v>&amp;br;&amp;br;</v>
      </c>
      <c r="B377" t="s">
        <v>0</v>
      </c>
      <c r="C377" t="s">
        <v>145</v>
      </c>
      <c r="R377"/>
      <c r="S377"/>
      <c r="T377"/>
      <c r="U377"/>
      <c r="V377"/>
      <c r="BF377" s="64" t="s">
        <v>0</v>
      </c>
    </row>
    <row r="378" spans="1:58">
      <c r="A378" t="str">
        <f t="shared" si="59"/>
        <v>#back(text=戻る,left)</v>
      </c>
      <c r="B378" t="s">
        <v>0</v>
      </c>
      <c r="C378" t="s">
        <v>153</v>
      </c>
      <c r="R378"/>
      <c r="S378"/>
      <c r="T378"/>
      <c r="U378"/>
      <c r="V378"/>
      <c r="BF378" s="64" t="s">
        <v>0</v>
      </c>
    </row>
    <row r="379" spans="1:58">
      <c r="A379" t="str">
        <f t="shared" si="59"/>
        <v>&amp;br;</v>
      </c>
      <c r="B379" t="s">
        <v>0</v>
      </c>
      <c r="C379" t="s">
        <v>164</v>
      </c>
      <c r="R379"/>
      <c r="S379"/>
      <c r="T379"/>
      <c r="U379"/>
      <c r="V379"/>
      <c r="BF379" s="64" t="s">
        <v>0</v>
      </c>
    </row>
    <row r="380" spans="1:58">
      <c r="A380" t="str">
        <f t="shared" si="59"/>
        <v>#comment(above,nsize=[15],size=[30],num=[10])</v>
      </c>
      <c r="B380" t="s">
        <v>0</v>
      </c>
      <c r="C380" t="s">
        <v>173</v>
      </c>
      <c r="R380"/>
      <c r="S380"/>
      <c r="T380"/>
      <c r="U380"/>
      <c r="V380"/>
      <c r="BF380" s="64" t="s">
        <v>0</v>
      </c>
    </row>
    <row r="381" spans="1:58">
      <c r="A381" t="str">
        <f t="shared" si="59"/>
        <v>&amp;br;&amp;br;</v>
      </c>
      <c r="B381" t="s">
        <v>0</v>
      </c>
      <c r="C381" t="s">
        <v>145</v>
      </c>
      <c r="R381"/>
      <c r="S381"/>
      <c r="T381"/>
      <c r="U381"/>
      <c r="V381"/>
      <c r="AC381" s="52"/>
      <c r="AD381" s="52"/>
      <c r="BF381" s="64" t="s">
        <v>0</v>
      </c>
    </row>
    <row r="382" spans="1:58">
      <c r="A382" t="str">
        <f t="shared" si="59"/>
        <v/>
      </c>
      <c r="B382" t="s">
        <v>0</v>
      </c>
      <c r="Q382" s="29"/>
      <c r="R382" s="30"/>
      <c r="S382" s="30"/>
      <c r="T382" s="30"/>
      <c r="U382" s="30"/>
      <c r="V382" s="31"/>
      <c r="W382" s="32">
        <v>30</v>
      </c>
      <c r="X382" s="29"/>
      <c r="Y382" s="50"/>
      <c r="Z382" s="50"/>
      <c r="AA382" s="51"/>
      <c r="AC382" s="52"/>
      <c r="AD382" s="52"/>
      <c r="BF382" s="64" t="s">
        <v>0</v>
      </c>
    </row>
    <row r="383" spans="1:58">
      <c r="A383" t="str">
        <f t="shared" si="59"/>
        <v>*捷刃のケンラ/Nimble-Blade Khenra</v>
      </c>
      <c r="B383" t="s">
        <v>0</v>
      </c>
      <c r="C383" t="str">
        <f>"*"&amp;R383&amp;"/"&amp;T383</f>
        <v>*捷刃のケンラ/Nimble-Blade Khenra</v>
      </c>
      <c r="Q383" s="33" t="s">
        <v>9</v>
      </c>
      <c r="R383" s="34" t="str">
        <f>INDEX(AJ:AJ,W382+1)</f>
        <v>捷刃のケンラ</v>
      </c>
      <c r="S383" s="35" t="s">
        <v>10</v>
      </c>
      <c r="T383" s="34" t="str">
        <f>INDEX(AK:AK,W382+1)</f>
        <v>Nimble-Blade Khenra</v>
      </c>
      <c r="U383" s="35"/>
      <c r="V383" s="36"/>
      <c r="W383" s="37"/>
      <c r="X383" s="33"/>
      <c r="Y383" s="52"/>
      <c r="Z383" s="52"/>
      <c r="AA383" s="53"/>
      <c r="AC383" s="52"/>
      <c r="AD383" s="52"/>
      <c r="BF383" s="64" t="s">
        <v>0</v>
      </c>
    </row>
    <row r="384" spans="1:58">
      <c r="A384" t="str">
        <f t="shared" si="59"/>
        <v>|LEFT:80|LEFT:100|LEFT:100|LEFT:100|LEFT:100|LEFT:100|c</v>
      </c>
      <c r="B384" t="s">
        <v>0</v>
      </c>
      <c r="C384" t="s">
        <v>81</v>
      </c>
      <c r="D384" s="26" t="str">
        <f>$Q$1</f>
        <v>LEFT:80</v>
      </c>
      <c r="E384" s="26" t="s">
        <v>81</v>
      </c>
      <c r="F384" s="26" t="str">
        <f t="shared" ref="F384:J384" si="68">$R$1</f>
        <v>LEFT:100</v>
      </c>
      <c r="G384" s="26" t="s">
        <v>81</v>
      </c>
      <c r="H384" s="26" t="str">
        <f t="shared" si="68"/>
        <v>LEFT:100</v>
      </c>
      <c r="I384" s="26" t="s">
        <v>81</v>
      </c>
      <c r="J384" s="26" t="str">
        <f t="shared" si="68"/>
        <v>LEFT:100</v>
      </c>
      <c r="K384" s="26" t="s">
        <v>81</v>
      </c>
      <c r="L384" s="26" t="str">
        <f>$R$1</f>
        <v>LEFT:100</v>
      </c>
      <c r="M384" s="26" t="s">
        <v>81</v>
      </c>
      <c r="N384" s="26" t="str">
        <f>$R$1</f>
        <v>LEFT:100</v>
      </c>
      <c r="O384" t="s">
        <v>81</v>
      </c>
      <c r="P384" t="s">
        <v>82</v>
      </c>
      <c r="Q384" s="38" t="s">
        <v>6</v>
      </c>
      <c r="R384" s="34" t="str">
        <f>INDEX(AF:AF,W382+1)</f>
        <v>赤</v>
      </c>
      <c r="S384" s="39" t="s">
        <v>7</v>
      </c>
      <c r="T384" s="34" t="str">
        <f>INDEX(AG:AG,W382+1)</f>
        <v>コモン</v>
      </c>
      <c r="U384" s="39" t="s">
        <v>8</v>
      </c>
      <c r="V384" s="34">
        <f>INDEX(AI:AI,W382+1)</f>
        <v>6</v>
      </c>
      <c r="W384" s="40"/>
      <c r="X384" s="34" t="str">
        <f>INDEX(AQ:AQ,W382+1)</f>
        <v>あなたが呪文を唱えたとき、あなたのターン終了時までこのクリーチャーは+1/+1の修整を受ける。</v>
      </c>
      <c r="Y384" s="52"/>
      <c r="Z384" s="52"/>
      <c r="AA384" s="53"/>
      <c r="AC384" s="35"/>
      <c r="AD384" s="35"/>
      <c r="BF384" s="64" t="s">
        <v>0</v>
      </c>
    </row>
    <row r="385" spans="1:58">
      <c r="A385" t="str">
        <f t="shared" si="59"/>
        <v>|色|赤|レアリティ|コモン|マナコスト|6|</v>
      </c>
      <c r="B385" t="s">
        <v>0</v>
      </c>
      <c r="C385" t="s">
        <v>81</v>
      </c>
      <c r="D385" s="27" t="s">
        <v>6</v>
      </c>
      <c r="E385" t="s">
        <v>81</v>
      </c>
      <c r="F385" t="str">
        <f>IF(R384=0,"",R384)</f>
        <v>赤</v>
      </c>
      <c r="G385" t="s">
        <v>81</v>
      </c>
      <c r="H385" s="27" t="s">
        <v>93</v>
      </c>
      <c r="I385" t="s">
        <v>81</v>
      </c>
      <c r="J385" t="str">
        <f>IF(T384=0,"",T384)</f>
        <v>コモン</v>
      </c>
      <c r="K385" t="s">
        <v>81</v>
      </c>
      <c r="L385" s="27" t="s">
        <v>94</v>
      </c>
      <c r="M385" t="s">
        <v>81</v>
      </c>
      <c r="N385">
        <f>IF(V384=0,"",V384)</f>
        <v>6</v>
      </c>
      <c r="O385" t="s">
        <v>81</v>
      </c>
      <c r="Q385" s="33" t="s">
        <v>11</v>
      </c>
      <c r="R385" s="34" t="str">
        <f>INDEX(AL:AL,W382+1)</f>
        <v>クリーチャー</v>
      </c>
      <c r="S385" s="39" t="s">
        <v>95</v>
      </c>
      <c r="T385" s="34" t="str">
        <f>INDEX(AN:AN,W382+1)</f>
        <v>ジャッカル</v>
      </c>
      <c r="U385" s="34" t="str">
        <f>INDEX(AO:AO,W382+1)</f>
        <v>戦士</v>
      </c>
      <c r="V385" s="34">
        <f>INDEX(AP:AP,W382+1)</f>
        <v>0</v>
      </c>
      <c r="W385" s="40"/>
      <c r="X385" s="34" t="str">
        <f>INDEX(AZ:AZ,W382+1)</f>
        <v>あな</v>
      </c>
      <c r="Y385" s="34" t="str">
        <f>INDEX(BA:BA,W382+1)</f>
        <v/>
      </c>
      <c r="Z385" s="34" t="str">
        <f>INDEX(BB:BB,W382+1)</f>
        <v/>
      </c>
      <c r="AA385" s="34">
        <f>INDEX(BC:BC,W382+1)</f>
        <v>0</v>
      </c>
      <c r="AC385" s="52"/>
      <c r="AD385" s="52"/>
      <c r="BF385" s="64" t="s">
        <v>0</v>
      </c>
    </row>
    <row r="386" spans="1:58">
      <c r="A386" t="str">
        <f t="shared" si="59"/>
        <v>|種別|クリーチャー|サブタイプ|ジャッカル|戦士||</v>
      </c>
      <c r="B386" t="s">
        <v>0</v>
      </c>
      <c r="C386" t="s">
        <v>81</v>
      </c>
      <c r="D386" s="27" t="s">
        <v>11</v>
      </c>
      <c r="E386" t="s">
        <v>81</v>
      </c>
      <c r="F386" t="str">
        <f>IF(R385=0,"",R385)</f>
        <v>クリーチャー</v>
      </c>
      <c r="G386" t="s">
        <v>81</v>
      </c>
      <c r="H386" s="27" t="s">
        <v>103</v>
      </c>
      <c r="I386" t="s">
        <v>81</v>
      </c>
      <c r="J386" t="str">
        <f>IF(T385=0,"",T385)</f>
        <v>ジャッカル</v>
      </c>
      <c r="K386" t="s">
        <v>81</v>
      </c>
      <c r="L386" t="str">
        <f>IF(U385=0,"",U385)</f>
        <v>戦士</v>
      </c>
      <c r="M386" t="s">
        <v>81</v>
      </c>
      <c r="N386" t="str">
        <f>IF(V385=0,"",V385)</f>
        <v/>
      </c>
      <c r="O386" t="s">
        <v>81</v>
      </c>
      <c r="Q386" s="33" t="s">
        <v>104</v>
      </c>
      <c r="R386" s="34" t="str">
        <f>INDEX(BD:BD,W382+1)</f>
        <v>あなたが呪文を唱えたとき、あなたのターン終了時までこのクリーチャーは+1/+1の修整を受ける。</v>
      </c>
      <c r="S386" s="35"/>
      <c r="T386" s="35"/>
      <c r="U386" s="35"/>
      <c r="V386" s="36"/>
      <c r="W386" s="40"/>
      <c r="X386" s="32"/>
      <c r="Y386" s="32"/>
      <c r="Z386" s="32"/>
      <c r="AA386" s="54"/>
      <c r="AC386" s="52"/>
      <c r="AD386" s="52"/>
      <c r="BF386" s="64" t="s">
        <v>0</v>
      </c>
    </row>
    <row r="387" spans="1:58">
      <c r="A387" t="str">
        <f t="shared" si="59"/>
        <v>|テキスト|&gt;|&gt;|&gt;|&gt;|あなたが呪文を唱えたとき、あなたのターン終了時までこのクリーチャーは+1/+1の修整を受ける。|</v>
      </c>
      <c r="B387" t="s">
        <v>0</v>
      </c>
      <c r="C387" t="s">
        <v>81</v>
      </c>
      <c r="D387" s="27" t="s">
        <v>104</v>
      </c>
      <c r="E387" t="s">
        <v>81</v>
      </c>
      <c r="F387" s="27" t="s">
        <v>113</v>
      </c>
      <c r="G387" t="s">
        <v>81</v>
      </c>
      <c r="H387" s="27" t="s">
        <v>113</v>
      </c>
      <c r="I387" t="s">
        <v>81</v>
      </c>
      <c r="J387" s="27" t="s">
        <v>113</v>
      </c>
      <c r="K387" t="s">
        <v>81</v>
      </c>
      <c r="L387" s="27" t="s">
        <v>113</v>
      </c>
      <c r="M387" t="s">
        <v>81</v>
      </c>
      <c r="N387" t="str">
        <f>IF(R386=0,"",R386)</f>
        <v>あなたが呪文を唱えたとき、あなたのターン終了時までこのクリーチャーは+1/+1の修整を受ける。</v>
      </c>
      <c r="O387" t="s">
        <v>81</v>
      </c>
      <c r="Q387" s="38" t="s">
        <v>27</v>
      </c>
      <c r="R387" s="34" t="str">
        <f>INDEX(BE:BE,W382+1)</f>
        <v>When you cast a spell, this creature gets +1/+1 until the end of your turn.</v>
      </c>
      <c r="S387" s="35" t="s">
        <v>400</v>
      </c>
      <c r="T387" s="34" t="str">
        <f>IF(X387="","",X387&amp;IF(Y387="",""," "&amp;Y387)&amp;IF(Z387="",""," "&amp;Z387)&amp;IF(AA387="",""," "&amp;AA387))</f>
        <v/>
      </c>
      <c r="U387" s="35"/>
      <c r="V387" s="36"/>
      <c r="W387" s="40" t="s">
        <v>114</v>
      </c>
      <c r="X387" s="33" t="str">
        <f t="shared" ref="X387:AA387" si="69">IF(ISERROR(IF(LEN(X386)&gt;1,X386,VLOOKUP(X385,$AC:$AD,2,FALSE))),"",IF(LEN(X386)&gt;1,X386,VLOOKUP(X385,$AC:$AD,2,FALSE)))</f>
        <v/>
      </c>
      <c r="Y387" s="33" t="str">
        <f t="shared" si="69"/>
        <v/>
      </c>
      <c r="Z387" s="33" t="str">
        <f t="shared" si="69"/>
        <v/>
      </c>
      <c r="AA387" s="33" t="str">
        <f t="shared" si="69"/>
        <v> </v>
      </c>
      <c r="AC387" s="52"/>
      <c r="AD387" s="52"/>
      <c r="BF387" s="64" t="s">
        <v>0</v>
      </c>
    </row>
    <row r="388" spans="1:58">
      <c r="A388" t="str">
        <f t="shared" si="59"/>
        <v>|英テキスト|&gt;|&gt;|&gt;|&gt;|When you cast a spell, this creature gets +1/+1 until the end of your turn.|</v>
      </c>
      <c r="B388" t="s">
        <v>0</v>
      </c>
      <c r="C388" t="s">
        <v>81</v>
      </c>
      <c r="D388" s="27" t="s">
        <v>125</v>
      </c>
      <c r="E388" t="s">
        <v>81</v>
      </c>
      <c r="F388" s="27" t="s">
        <v>113</v>
      </c>
      <c r="G388" t="s">
        <v>81</v>
      </c>
      <c r="H388" s="27" t="s">
        <v>113</v>
      </c>
      <c r="I388" t="s">
        <v>81</v>
      </c>
      <c r="J388" s="27" t="s">
        <v>113</v>
      </c>
      <c r="K388" t="s">
        <v>81</v>
      </c>
      <c r="L388" s="27" t="s">
        <v>113</v>
      </c>
      <c r="M388" t="s">
        <v>81</v>
      </c>
      <c r="N388" t="str">
        <f>IF(T387="","",T387&amp;"&amp;br;")&amp;IF(R387=0,"",R387)</f>
        <v>When you cast a spell, this creature gets +1/+1 until the end of your turn.</v>
      </c>
      <c r="O388" t="s">
        <v>81</v>
      </c>
      <c r="Q388" s="33" t="s">
        <v>18</v>
      </c>
      <c r="R388" s="34" t="str">
        <f>IF(INDEX(AX:AX,W382+1)="",0,INDEX(AX:AX,W382+1)&amp;"/"&amp;INDEX(AY:AY,W382+1))</f>
        <v>1/3</v>
      </c>
      <c r="S388" s="35"/>
      <c r="T388" s="35"/>
      <c r="U388" s="35"/>
      <c r="V388" s="36"/>
      <c r="W388" s="40"/>
      <c r="X388" s="33"/>
      <c r="Y388" s="52"/>
      <c r="Z388" s="52"/>
      <c r="AA388" s="53"/>
      <c r="AC388" s="52"/>
      <c r="AD388" s="52"/>
      <c r="BF388" s="64" t="s">
        <v>0</v>
      </c>
    </row>
    <row r="389" spans="1:58">
      <c r="A389" t="str">
        <f t="shared" si="59"/>
        <v>|PT|&gt;|1/3|シールド数|&gt;||</v>
      </c>
      <c r="B389" t="s">
        <v>0</v>
      </c>
      <c r="C389" t="s">
        <v>81</v>
      </c>
      <c r="D389" t="s">
        <v>18</v>
      </c>
      <c r="E389" t="s">
        <v>81</v>
      </c>
      <c r="F389" t="s">
        <v>113</v>
      </c>
      <c r="G389" t="s">
        <v>81</v>
      </c>
      <c r="H389" t="str">
        <f>IF(R388=0,"",R388)</f>
        <v>1/3</v>
      </c>
      <c r="I389" t="s">
        <v>81</v>
      </c>
      <c r="J389" t="s">
        <v>136</v>
      </c>
      <c r="K389" t="s">
        <v>81</v>
      </c>
      <c r="L389" t="s">
        <v>113</v>
      </c>
      <c r="M389" t="s">
        <v>81</v>
      </c>
      <c r="N389" t="str">
        <f>IF(R389=0,"",R389)</f>
        <v/>
      </c>
      <c r="O389" t="s">
        <v>81</v>
      </c>
      <c r="Q389" s="41" t="s">
        <v>19</v>
      </c>
      <c r="R389" s="34">
        <f>INDEX(AW:AW,W382+1)</f>
        <v>0</v>
      </c>
      <c r="S389" s="42"/>
      <c r="T389" s="42"/>
      <c r="U389" s="42"/>
      <c r="V389" s="43"/>
      <c r="W389" s="44"/>
      <c r="X389" s="45"/>
      <c r="Y389" s="55"/>
      <c r="Z389" s="55"/>
      <c r="AA389" s="56"/>
      <c r="BF389" s="64" t="s">
        <v>0</v>
      </c>
    </row>
    <row r="390" spans="1:58">
      <c r="A390" t="str">
        <f t="shared" ref="A390:A453" si="70">CONCATENATE(C390,D390,E390,F390,G390,H390,I390,J390,K390,L390,M390,N390,O390,P390)</f>
        <v>&amp;br;&amp;br;</v>
      </c>
      <c r="B390" t="s">
        <v>0</v>
      </c>
      <c r="C390" t="s">
        <v>145</v>
      </c>
      <c r="R390"/>
      <c r="S390"/>
      <c r="T390"/>
      <c r="U390"/>
      <c r="V390"/>
      <c r="BF390" s="64" t="s">
        <v>0</v>
      </c>
    </row>
    <row r="391" spans="1:58">
      <c r="A391" t="str">
        <f t="shared" si="70"/>
        <v>#back(text=戻る,left)</v>
      </c>
      <c r="B391" t="s">
        <v>0</v>
      </c>
      <c r="C391" t="s">
        <v>153</v>
      </c>
      <c r="R391"/>
      <c r="S391"/>
      <c r="T391"/>
      <c r="U391"/>
      <c r="V391"/>
      <c r="BF391" s="64" t="s">
        <v>0</v>
      </c>
    </row>
    <row r="392" spans="1:58">
      <c r="A392" t="str">
        <f t="shared" si="70"/>
        <v>&amp;br;</v>
      </c>
      <c r="B392" t="s">
        <v>0</v>
      </c>
      <c r="C392" t="s">
        <v>164</v>
      </c>
      <c r="R392"/>
      <c r="S392"/>
      <c r="T392"/>
      <c r="U392"/>
      <c r="V392"/>
      <c r="BF392" s="64" t="s">
        <v>0</v>
      </c>
    </row>
    <row r="393" spans="1:58">
      <c r="A393" t="str">
        <f t="shared" si="70"/>
        <v>#comment(above,nsize=[15],size=[30],num=[10])</v>
      </c>
      <c r="B393" t="s">
        <v>0</v>
      </c>
      <c r="C393" t="s">
        <v>173</v>
      </c>
      <c r="R393"/>
      <c r="S393"/>
      <c r="T393"/>
      <c r="U393"/>
      <c r="V393"/>
      <c r="BF393" s="64" t="s">
        <v>0</v>
      </c>
    </row>
    <row r="394" spans="1:58">
      <c r="A394" t="str">
        <f t="shared" si="70"/>
        <v>&amp;br;&amp;br;</v>
      </c>
      <c r="B394" t="s">
        <v>0</v>
      </c>
      <c r="C394" t="s">
        <v>145</v>
      </c>
      <c r="R394"/>
      <c r="S394"/>
      <c r="T394"/>
      <c r="U394"/>
      <c r="V394"/>
      <c r="AC394" s="52"/>
      <c r="AD394" s="52"/>
      <c r="BF394" s="64" t="s">
        <v>0</v>
      </c>
    </row>
    <row r="395" spans="1:58">
      <c r="A395" t="str">
        <f t="shared" si="70"/>
        <v/>
      </c>
      <c r="B395" t="s">
        <v>0</v>
      </c>
      <c r="Q395" s="29"/>
      <c r="R395" s="30"/>
      <c r="S395" s="30"/>
      <c r="T395" s="30"/>
      <c r="U395" s="30"/>
      <c r="V395" s="31"/>
      <c r="W395" s="32">
        <v>31</v>
      </c>
      <c r="X395" s="29"/>
      <c r="Y395" s="50"/>
      <c r="Z395" s="50"/>
      <c r="AA395" s="51"/>
      <c r="AC395" s="52"/>
      <c r="AD395" s="52"/>
      <c r="BF395" s="64" t="s">
        <v>0</v>
      </c>
    </row>
    <row r="396" spans="1:58">
      <c r="A396" t="str">
        <f t="shared" si="70"/>
        <v>*オナガトカゲ/Thresher Lizard</v>
      </c>
      <c r="B396" t="s">
        <v>0</v>
      </c>
      <c r="C396" t="str">
        <f>"*"&amp;R396&amp;"/"&amp;T396</f>
        <v>*オナガトカゲ/Thresher Lizard</v>
      </c>
      <c r="Q396" s="33" t="s">
        <v>9</v>
      </c>
      <c r="R396" s="34" t="str">
        <f>INDEX(AJ:AJ,W395+1)</f>
        <v>オナガトカゲ</v>
      </c>
      <c r="S396" s="35" t="s">
        <v>10</v>
      </c>
      <c r="T396" s="34" t="str">
        <f>INDEX(AK:AK,W395+1)</f>
        <v>Thresher Lizard</v>
      </c>
      <c r="U396" s="35"/>
      <c r="V396" s="36"/>
      <c r="W396" s="37"/>
      <c r="X396" s="33"/>
      <c r="Y396" s="52"/>
      <c r="Z396" s="52"/>
      <c r="AA396" s="53"/>
      <c r="AC396" s="52"/>
      <c r="AD396" s="52"/>
      <c r="BF396" s="64" t="s">
        <v>0</v>
      </c>
    </row>
    <row r="397" spans="1:58">
      <c r="A397" t="str">
        <f t="shared" si="70"/>
        <v>|LEFT:80|LEFT:100|LEFT:100|LEFT:100|LEFT:100|LEFT:100|c</v>
      </c>
      <c r="B397" t="s">
        <v>0</v>
      </c>
      <c r="C397" t="s">
        <v>81</v>
      </c>
      <c r="D397" s="26" t="str">
        <f>$Q$1</f>
        <v>LEFT:80</v>
      </c>
      <c r="E397" s="26" t="s">
        <v>81</v>
      </c>
      <c r="F397" s="26" t="str">
        <f t="shared" ref="F397:J397" si="71">$R$1</f>
        <v>LEFT:100</v>
      </c>
      <c r="G397" s="26" t="s">
        <v>81</v>
      </c>
      <c r="H397" s="26" t="str">
        <f t="shared" si="71"/>
        <v>LEFT:100</v>
      </c>
      <c r="I397" s="26" t="s">
        <v>81</v>
      </c>
      <c r="J397" s="26" t="str">
        <f t="shared" si="71"/>
        <v>LEFT:100</v>
      </c>
      <c r="K397" s="26" t="s">
        <v>81</v>
      </c>
      <c r="L397" s="26" t="str">
        <f>$R$1</f>
        <v>LEFT:100</v>
      </c>
      <c r="M397" s="26" t="s">
        <v>81</v>
      </c>
      <c r="N397" s="26" t="str">
        <f>$R$1</f>
        <v>LEFT:100</v>
      </c>
      <c r="O397" t="s">
        <v>81</v>
      </c>
      <c r="P397" t="s">
        <v>82</v>
      </c>
      <c r="Q397" s="38" t="s">
        <v>6</v>
      </c>
      <c r="R397" s="34" t="str">
        <f>INDEX(AF:AF,W395+1)</f>
        <v>赤</v>
      </c>
      <c r="S397" s="39" t="s">
        <v>7</v>
      </c>
      <c r="T397" s="34" t="str">
        <f>INDEX(AG:AG,W395+1)</f>
        <v>コモン</v>
      </c>
      <c r="U397" s="39" t="s">
        <v>8</v>
      </c>
      <c r="V397" s="34">
        <f>INDEX(AI:AI,W395+1)</f>
        <v>8</v>
      </c>
      <c r="W397" s="40"/>
      <c r="X397" s="34" t="str">
        <f>INDEX(AQ:AQ,W395+1)</f>
        <v>あなたの手札が1枚以下の間、このクリーチャーは+1/+2の修整を受ける。</v>
      </c>
      <c r="Y397" s="52"/>
      <c r="Z397" s="52"/>
      <c r="AA397" s="53"/>
      <c r="AC397" s="35"/>
      <c r="AD397" s="35"/>
      <c r="BF397" s="64" t="s">
        <v>0</v>
      </c>
    </row>
    <row r="398" spans="1:58">
      <c r="A398" t="str">
        <f t="shared" si="70"/>
        <v>|色|赤|レアリティ|コモン|マナコスト|8|</v>
      </c>
      <c r="B398" t="s">
        <v>0</v>
      </c>
      <c r="C398" t="s">
        <v>81</v>
      </c>
      <c r="D398" s="27" t="s">
        <v>6</v>
      </c>
      <c r="E398" t="s">
        <v>81</v>
      </c>
      <c r="F398" t="str">
        <f>IF(R397=0,"",R397)</f>
        <v>赤</v>
      </c>
      <c r="G398" t="s">
        <v>81</v>
      </c>
      <c r="H398" s="27" t="s">
        <v>93</v>
      </c>
      <c r="I398" t="s">
        <v>81</v>
      </c>
      <c r="J398" t="str">
        <f>IF(T397=0,"",T397)</f>
        <v>コモン</v>
      </c>
      <c r="K398" t="s">
        <v>81</v>
      </c>
      <c r="L398" s="27" t="s">
        <v>94</v>
      </c>
      <c r="M398" t="s">
        <v>81</v>
      </c>
      <c r="N398">
        <f>IF(V397=0,"",V397)</f>
        <v>8</v>
      </c>
      <c r="O398" t="s">
        <v>81</v>
      </c>
      <c r="Q398" s="33" t="s">
        <v>11</v>
      </c>
      <c r="R398" s="34" t="str">
        <f>INDEX(AL:AL,W395+1)</f>
        <v>クリーチャー</v>
      </c>
      <c r="S398" s="39" t="s">
        <v>95</v>
      </c>
      <c r="T398" s="34" t="str">
        <f>INDEX(AN:AN,W395+1)</f>
        <v>トカゲ</v>
      </c>
      <c r="U398" s="34">
        <f>INDEX(AO:AO,W395+1)</f>
        <v>0</v>
      </c>
      <c r="V398" s="34">
        <f>INDEX(AP:AP,W395+1)</f>
        <v>0</v>
      </c>
      <c r="W398" s="40"/>
      <c r="X398" s="34" t="str">
        <f>INDEX(AZ:AZ,W395+1)</f>
        <v>あな</v>
      </c>
      <c r="Y398" s="34" t="str">
        <f>INDEX(BA:BA,W395+1)</f>
        <v/>
      </c>
      <c r="Z398" s="34" t="str">
        <f>INDEX(BB:BB,W395+1)</f>
        <v/>
      </c>
      <c r="AA398" s="34">
        <f>INDEX(BC:BC,W395+1)</f>
        <v>0</v>
      </c>
      <c r="AC398" s="52"/>
      <c r="AD398" s="52"/>
      <c r="BF398" s="64" t="s">
        <v>0</v>
      </c>
    </row>
    <row r="399" spans="1:58">
      <c r="A399" t="str">
        <f t="shared" si="70"/>
        <v>|種別|クリーチャー|サブタイプ|トカゲ|||</v>
      </c>
      <c r="B399" t="s">
        <v>0</v>
      </c>
      <c r="C399" t="s">
        <v>81</v>
      </c>
      <c r="D399" s="27" t="s">
        <v>11</v>
      </c>
      <c r="E399" t="s">
        <v>81</v>
      </c>
      <c r="F399" t="str">
        <f>IF(R398=0,"",R398)</f>
        <v>クリーチャー</v>
      </c>
      <c r="G399" t="s">
        <v>81</v>
      </c>
      <c r="H399" s="27" t="s">
        <v>103</v>
      </c>
      <c r="I399" t="s">
        <v>81</v>
      </c>
      <c r="J399" t="str">
        <f>IF(T398=0,"",T398)</f>
        <v>トカゲ</v>
      </c>
      <c r="K399" t="s">
        <v>81</v>
      </c>
      <c r="L399" t="str">
        <f>IF(U398=0,"",U398)</f>
        <v/>
      </c>
      <c r="M399" t="s">
        <v>81</v>
      </c>
      <c r="N399" t="str">
        <f>IF(V398=0,"",V398)</f>
        <v/>
      </c>
      <c r="O399" t="s">
        <v>81</v>
      </c>
      <c r="Q399" s="33" t="s">
        <v>104</v>
      </c>
      <c r="R399" s="34" t="str">
        <f>INDEX(BD:BD,W395+1)</f>
        <v>あなたの手札が1枚以下の間、このクリーチャーは+1/+2の修整を受ける。</v>
      </c>
      <c r="S399" s="35"/>
      <c r="T399" s="35"/>
      <c r="U399" s="35"/>
      <c r="V399" s="36"/>
      <c r="W399" s="40"/>
      <c r="X399" s="32"/>
      <c r="Y399" s="32"/>
      <c r="Z399" s="32"/>
      <c r="AA399" s="54"/>
      <c r="AC399" s="52"/>
      <c r="AD399" s="52"/>
      <c r="BF399" s="64" t="s">
        <v>0</v>
      </c>
    </row>
    <row r="400" spans="1:58">
      <c r="A400" t="str">
        <f t="shared" si="70"/>
        <v>|テキスト|&gt;|&gt;|&gt;|&gt;|あなたの手札が1枚以下の間、このクリーチャーは+1/+2の修整を受ける。|</v>
      </c>
      <c r="B400" t="s">
        <v>0</v>
      </c>
      <c r="C400" t="s">
        <v>81</v>
      </c>
      <c r="D400" s="27" t="s">
        <v>104</v>
      </c>
      <c r="E400" t="s">
        <v>81</v>
      </c>
      <c r="F400" s="27" t="s">
        <v>113</v>
      </c>
      <c r="G400" t="s">
        <v>81</v>
      </c>
      <c r="H400" s="27" t="s">
        <v>113</v>
      </c>
      <c r="I400" t="s">
        <v>81</v>
      </c>
      <c r="J400" s="27" t="s">
        <v>113</v>
      </c>
      <c r="K400" t="s">
        <v>81</v>
      </c>
      <c r="L400" s="27" t="s">
        <v>113</v>
      </c>
      <c r="M400" t="s">
        <v>81</v>
      </c>
      <c r="N400" t="str">
        <f>IF(R399=0,"",R399)</f>
        <v>あなたの手札が1枚以下の間、このクリーチャーは+1/+2の修整を受ける。</v>
      </c>
      <c r="O400" t="s">
        <v>81</v>
      </c>
      <c r="Q400" s="38" t="s">
        <v>27</v>
      </c>
      <c r="R400" s="34" t="str">
        <f>INDEX(BE:BE,W395+1)</f>
        <v>While you have 1 or less cards in hand, this creature gets +1/+2.</v>
      </c>
      <c r="S400" s="35" t="s">
        <v>400</v>
      </c>
      <c r="T400" s="34" t="str">
        <f>IF(X400="","",X400&amp;IF(Y400="",""," "&amp;Y400)&amp;IF(Z400="",""," "&amp;Z400)&amp;IF(AA400="",""," "&amp;AA400))</f>
        <v/>
      </c>
      <c r="U400" s="35"/>
      <c r="V400" s="36"/>
      <c r="W400" s="40" t="s">
        <v>114</v>
      </c>
      <c r="X400" s="33" t="str">
        <f t="shared" ref="X400:AA400" si="72">IF(ISERROR(IF(LEN(X399)&gt;1,X399,VLOOKUP(X398,$AC:$AD,2,FALSE))),"",IF(LEN(X399)&gt;1,X399,VLOOKUP(X398,$AC:$AD,2,FALSE)))</f>
        <v/>
      </c>
      <c r="Y400" s="33" t="str">
        <f t="shared" si="72"/>
        <v/>
      </c>
      <c r="Z400" s="33" t="str">
        <f t="shared" si="72"/>
        <v/>
      </c>
      <c r="AA400" s="33" t="str">
        <f t="shared" si="72"/>
        <v> </v>
      </c>
      <c r="AC400" s="52"/>
      <c r="AD400" s="52"/>
      <c r="BF400" s="64" t="s">
        <v>0</v>
      </c>
    </row>
    <row r="401" spans="1:58">
      <c r="A401" t="str">
        <f t="shared" si="70"/>
        <v>|英テキスト|&gt;|&gt;|&gt;|&gt;|While you have 1 or less cards in hand, this creature gets +1/+2.|</v>
      </c>
      <c r="B401" t="s">
        <v>0</v>
      </c>
      <c r="C401" t="s">
        <v>81</v>
      </c>
      <c r="D401" s="27" t="s">
        <v>125</v>
      </c>
      <c r="E401" t="s">
        <v>81</v>
      </c>
      <c r="F401" s="27" t="s">
        <v>113</v>
      </c>
      <c r="G401" t="s">
        <v>81</v>
      </c>
      <c r="H401" s="27" t="s">
        <v>113</v>
      </c>
      <c r="I401" t="s">
        <v>81</v>
      </c>
      <c r="J401" s="27" t="s">
        <v>113</v>
      </c>
      <c r="K401" t="s">
        <v>81</v>
      </c>
      <c r="L401" s="27" t="s">
        <v>113</v>
      </c>
      <c r="M401" t="s">
        <v>81</v>
      </c>
      <c r="N401" t="str">
        <f>IF(T400="","",T400&amp;"&amp;br;")&amp;IF(R400=0,"",R400)</f>
        <v>While you have 1 or less cards in hand, this creature gets +1/+2.</v>
      </c>
      <c r="O401" t="s">
        <v>81</v>
      </c>
      <c r="Q401" s="33" t="s">
        <v>18</v>
      </c>
      <c r="R401" s="34" t="str">
        <f>IF(INDEX(AX:AX,W395+1)="",0,INDEX(AX:AX,W395+1)&amp;"/"&amp;INDEX(AY:AY,W395+1))</f>
        <v>3/2</v>
      </c>
      <c r="S401" s="35"/>
      <c r="T401" s="35"/>
      <c r="U401" s="35"/>
      <c r="V401" s="36"/>
      <c r="W401" s="40"/>
      <c r="X401" s="33"/>
      <c r="Y401" s="52"/>
      <c r="Z401" s="52"/>
      <c r="AA401" s="53"/>
      <c r="AC401" s="52"/>
      <c r="AD401" s="52"/>
      <c r="BF401" s="64" t="s">
        <v>0</v>
      </c>
    </row>
    <row r="402" spans="1:58">
      <c r="A402" t="str">
        <f t="shared" si="70"/>
        <v>|PT|&gt;|3/2|シールド数|&gt;||</v>
      </c>
      <c r="B402" t="s">
        <v>0</v>
      </c>
      <c r="C402" t="s">
        <v>81</v>
      </c>
      <c r="D402" t="s">
        <v>18</v>
      </c>
      <c r="E402" t="s">
        <v>81</v>
      </c>
      <c r="F402" t="s">
        <v>113</v>
      </c>
      <c r="G402" t="s">
        <v>81</v>
      </c>
      <c r="H402" t="str">
        <f>IF(R401=0,"",R401)</f>
        <v>3/2</v>
      </c>
      <c r="I402" t="s">
        <v>81</v>
      </c>
      <c r="J402" t="s">
        <v>136</v>
      </c>
      <c r="K402" t="s">
        <v>81</v>
      </c>
      <c r="L402" t="s">
        <v>113</v>
      </c>
      <c r="M402" t="s">
        <v>81</v>
      </c>
      <c r="N402" t="str">
        <f>IF(R402=0,"",R402)</f>
        <v/>
      </c>
      <c r="O402" t="s">
        <v>81</v>
      </c>
      <c r="Q402" s="41" t="s">
        <v>19</v>
      </c>
      <c r="R402" s="34">
        <f>INDEX(AW:AW,W395+1)</f>
        <v>0</v>
      </c>
      <c r="S402" s="42"/>
      <c r="T402" s="42"/>
      <c r="U402" s="42"/>
      <c r="V402" s="43"/>
      <c r="W402" s="44"/>
      <c r="X402" s="45"/>
      <c r="Y402" s="55"/>
      <c r="Z402" s="55"/>
      <c r="AA402" s="56"/>
      <c r="BF402" s="64" t="s">
        <v>0</v>
      </c>
    </row>
    <row r="403" spans="1:58">
      <c r="A403" t="str">
        <f t="shared" si="70"/>
        <v>&amp;br;&amp;br;</v>
      </c>
      <c r="B403" t="s">
        <v>0</v>
      </c>
      <c r="C403" t="s">
        <v>145</v>
      </c>
      <c r="R403"/>
      <c r="S403"/>
      <c r="T403"/>
      <c r="U403"/>
      <c r="V403"/>
      <c r="BF403" s="64" t="s">
        <v>0</v>
      </c>
    </row>
    <row r="404" spans="1:58">
      <c r="A404" t="str">
        <f t="shared" si="70"/>
        <v>#back(text=戻る,left)</v>
      </c>
      <c r="B404" t="s">
        <v>0</v>
      </c>
      <c r="C404" t="s">
        <v>153</v>
      </c>
      <c r="R404"/>
      <c r="S404"/>
      <c r="T404"/>
      <c r="U404"/>
      <c r="V404"/>
      <c r="BF404" s="64" t="s">
        <v>0</v>
      </c>
    </row>
    <row r="405" spans="1:58">
      <c r="A405" t="str">
        <f t="shared" si="70"/>
        <v>&amp;br;</v>
      </c>
      <c r="B405" t="s">
        <v>0</v>
      </c>
      <c r="C405" t="s">
        <v>164</v>
      </c>
      <c r="R405"/>
      <c r="S405"/>
      <c r="T405"/>
      <c r="U405"/>
      <c r="V405"/>
      <c r="BF405" s="64" t="s">
        <v>0</v>
      </c>
    </row>
    <row r="406" spans="1:58">
      <c r="A406" t="str">
        <f t="shared" si="70"/>
        <v>#comment(above,nsize=[15],size=[30],num=[10])</v>
      </c>
      <c r="B406" t="s">
        <v>0</v>
      </c>
      <c r="C406" t="s">
        <v>173</v>
      </c>
      <c r="R406"/>
      <c r="S406"/>
      <c r="T406"/>
      <c r="U406"/>
      <c r="V406"/>
      <c r="BF406" s="64" t="s">
        <v>0</v>
      </c>
    </row>
    <row r="407" spans="1:58">
      <c r="A407" t="str">
        <f t="shared" si="70"/>
        <v>&amp;br;&amp;br;</v>
      </c>
      <c r="B407" t="s">
        <v>0</v>
      </c>
      <c r="C407" t="s">
        <v>145</v>
      </c>
      <c r="R407"/>
      <c r="S407"/>
      <c r="T407"/>
      <c r="U407"/>
      <c r="V407"/>
      <c r="AC407" s="52"/>
      <c r="AD407" s="52"/>
      <c r="BF407" s="64" t="s">
        <v>0</v>
      </c>
    </row>
    <row r="408" spans="1:58">
      <c r="A408" t="str">
        <f t="shared" si="70"/>
        <v/>
      </c>
      <c r="B408" t="s">
        <v>0</v>
      </c>
      <c r="Q408" s="29"/>
      <c r="R408" s="30"/>
      <c r="S408" s="30"/>
      <c r="T408" s="30"/>
      <c r="U408" s="30"/>
      <c r="V408" s="31"/>
      <c r="W408" s="32">
        <v>32</v>
      </c>
      <c r="X408" s="29"/>
      <c r="Y408" s="50"/>
      <c r="Z408" s="50"/>
      <c r="AA408" s="51"/>
      <c r="AC408" s="52"/>
      <c r="AD408" s="52"/>
      <c r="BF408" s="64" t="s">
        <v>0</v>
      </c>
    </row>
    <row r="409" spans="1:58">
      <c r="A409" t="str">
        <f t="shared" si="70"/>
        <v>*凶暴な力/Brute Strength</v>
      </c>
      <c r="B409" t="s">
        <v>0</v>
      </c>
      <c r="C409" t="str">
        <f>"*"&amp;R409&amp;"/"&amp;T409</f>
        <v>*凶暴な力/Brute Strength</v>
      </c>
      <c r="Q409" s="33" t="s">
        <v>9</v>
      </c>
      <c r="R409" s="34" t="str">
        <f>INDEX(AJ:AJ,W408+1)</f>
        <v>凶暴な力</v>
      </c>
      <c r="S409" s="35" t="s">
        <v>10</v>
      </c>
      <c r="T409" s="34" t="str">
        <f>INDEX(AK:AK,W408+1)</f>
        <v>Brute Strength</v>
      </c>
      <c r="U409" s="35"/>
      <c r="V409" s="36"/>
      <c r="W409" s="37"/>
      <c r="X409" s="33"/>
      <c r="Y409" s="52"/>
      <c r="Z409" s="52"/>
      <c r="AA409" s="53"/>
      <c r="AC409" s="52"/>
      <c r="AD409" s="52"/>
      <c r="BF409" s="64" t="s">
        <v>0</v>
      </c>
    </row>
    <row r="410" spans="1:58">
      <c r="A410" t="str">
        <f t="shared" si="70"/>
        <v>|LEFT:80|LEFT:100|LEFT:100|LEFT:100|LEFT:100|LEFT:100|c</v>
      </c>
      <c r="B410" t="s">
        <v>0</v>
      </c>
      <c r="C410" t="s">
        <v>81</v>
      </c>
      <c r="D410" s="26" t="str">
        <f>$Q$1</f>
        <v>LEFT:80</v>
      </c>
      <c r="E410" s="26" t="s">
        <v>81</v>
      </c>
      <c r="F410" s="26" t="str">
        <f t="shared" ref="F410:J410" si="73">$R$1</f>
        <v>LEFT:100</v>
      </c>
      <c r="G410" s="26" t="s">
        <v>81</v>
      </c>
      <c r="H410" s="26" t="str">
        <f t="shared" si="73"/>
        <v>LEFT:100</v>
      </c>
      <c r="I410" s="26" t="s">
        <v>81</v>
      </c>
      <c r="J410" s="26" t="str">
        <f t="shared" si="73"/>
        <v>LEFT:100</v>
      </c>
      <c r="K410" s="26" t="s">
        <v>81</v>
      </c>
      <c r="L410" s="26" t="str">
        <f>$R$1</f>
        <v>LEFT:100</v>
      </c>
      <c r="M410" s="26" t="s">
        <v>81</v>
      </c>
      <c r="N410" s="26" t="str">
        <f>$R$1</f>
        <v>LEFT:100</v>
      </c>
      <c r="O410" t="s">
        <v>81</v>
      </c>
      <c r="P410" t="s">
        <v>82</v>
      </c>
      <c r="Q410" s="38" t="s">
        <v>6</v>
      </c>
      <c r="R410" s="34" t="str">
        <f>INDEX(AF:AF,W408+1)</f>
        <v>赤</v>
      </c>
      <c r="S410" s="39" t="s">
        <v>7</v>
      </c>
      <c r="T410" s="34" t="str">
        <f>INDEX(AG:AG,W408+1)</f>
        <v>コモン</v>
      </c>
      <c r="U410" s="39" t="s">
        <v>8</v>
      </c>
      <c r="V410" s="34">
        <f>INDEX(AI:AI,W408+1)</f>
        <v>3</v>
      </c>
      <c r="W410" s="40"/>
      <c r="X410" s="34" t="str">
        <f>INDEX(AQ:AQ,W408+1)</f>
        <v>クリーチャー1体を対象とする。それは+3/+1の修整を受けるとともにトランプルを得る。</v>
      </c>
      <c r="Y410" s="52"/>
      <c r="Z410" s="52"/>
      <c r="AA410" s="53"/>
      <c r="AC410" s="35"/>
      <c r="AD410" s="35"/>
      <c r="BF410" s="64" t="s">
        <v>0</v>
      </c>
    </row>
    <row r="411" spans="1:58">
      <c r="A411" t="str">
        <f t="shared" si="70"/>
        <v>|色|赤|レアリティ|コモン|マナコスト|3|</v>
      </c>
      <c r="B411" t="s">
        <v>0</v>
      </c>
      <c r="C411" t="s">
        <v>81</v>
      </c>
      <c r="D411" s="27" t="s">
        <v>6</v>
      </c>
      <c r="E411" t="s">
        <v>81</v>
      </c>
      <c r="F411" t="str">
        <f>IF(R410=0,"",R410)</f>
        <v>赤</v>
      </c>
      <c r="G411" t="s">
        <v>81</v>
      </c>
      <c r="H411" s="27" t="s">
        <v>93</v>
      </c>
      <c r="I411" t="s">
        <v>81</v>
      </c>
      <c r="J411" t="str">
        <f>IF(T410=0,"",T410)</f>
        <v>コモン</v>
      </c>
      <c r="K411" t="s">
        <v>81</v>
      </c>
      <c r="L411" s="27" t="s">
        <v>94</v>
      </c>
      <c r="M411" t="s">
        <v>81</v>
      </c>
      <c r="N411">
        <f>IF(V410=0,"",V410)</f>
        <v>3</v>
      </c>
      <c r="O411" t="s">
        <v>81</v>
      </c>
      <c r="Q411" s="33" t="s">
        <v>11</v>
      </c>
      <c r="R411" s="34" t="str">
        <f>INDEX(AL:AL,W408+1)</f>
        <v>呪文</v>
      </c>
      <c r="S411" s="39" t="s">
        <v>95</v>
      </c>
      <c r="T411" s="34">
        <f>INDEX(AN:AN,W408+1)</f>
        <v>0</v>
      </c>
      <c r="U411" s="34">
        <f>INDEX(AO:AO,W408+1)</f>
        <v>0</v>
      </c>
      <c r="V411" s="34">
        <f>INDEX(AP:AP,W408+1)</f>
        <v>0</v>
      </c>
      <c r="W411" s="40"/>
      <c r="X411" s="34" t="str">
        <f>INDEX(AZ:AZ,W408+1)</f>
        <v>クリ</v>
      </c>
      <c r="Y411" s="34" t="str">
        <f>INDEX(BA:BA,W408+1)</f>
        <v/>
      </c>
      <c r="Z411" s="34" t="str">
        <f>INDEX(BB:BB,W408+1)</f>
        <v/>
      </c>
      <c r="AA411" s="34">
        <f>INDEX(BC:BC,W408+1)</f>
        <v>0</v>
      </c>
      <c r="AC411" s="52"/>
      <c r="AD411" s="52"/>
      <c r="BF411" s="64" t="s">
        <v>0</v>
      </c>
    </row>
    <row r="412" spans="1:58">
      <c r="A412" t="str">
        <f t="shared" si="70"/>
        <v>|種別|呪文|サブタイプ||||</v>
      </c>
      <c r="B412" t="s">
        <v>0</v>
      </c>
      <c r="C412" t="s">
        <v>81</v>
      </c>
      <c r="D412" s="27" t="s">
        <v>11</v>
      </c>
      <c r="E412" t="s">
        <v>81</v>
      </c>
      <c r="F412" t="str">
        <f>IF(R411=0,"",R411)</f>
        <v>呪文</v>
      </c>
      <c r="G412" t="s">
        <v>81</v>
      </c>
      <c r="H412" s="27" t="s">
        <v>103</v>
      </c>
      <c r="I412" t="s">
        <v>81</v>
      </c>
      <c r="J412" t="str">
        <f>IF(T411=0,"",T411)</f>
        <v/>
      </c>
      <c r="K412" t="s">
        <v>81</v>
      </c>
      <c r="L412" t="str">
        <f>IF(U411=0,"",U411)</f>
        <v/>
      </c>
      <c r="M412" t="s">
        <v>81</v>
      </c>
      <c r="N412" t="str">
        <f>IF(V411=0,"",V411)</f>
        <v/>
      </c>
      <c r="O412" t="s">
        <v>81</v>
      </c>
      <c r="Q412" s="33" t="s">
        <v>104</v>
      </c>
      <c r="R412" s="34" t="str">
        <f>INDEX(BD:BD,W408+1)</f>
        <v>クリーチャー1体を対象とする。それは+3/+1の修整を受けるとともにトランプルを得る。</v>
      </c>
      <c r="S412" s="35"/>
      <c r="T412" s="35"/>
      <c r="U412" s="35"/>
      <c r="V412" s="36"/>
      <c r="W412" s="40"/>
      <c r="X412" s="32"/>
      <c r="Y412" s="32"/>
      <c r="Z412" s="32"/>
      <c r="AA412" s="54"/>
      <c r="AC412" s="52"/>
      <c r="AD412" s="52"/>
      <c r="BF412" s="64" t="s">
        <v>0</v>
      </c>
    </row>
    <row r="413" spans="1:58">
      <c r="A413" t="str">
        <f t="shared" si="70"/>
        <v>|テキスト|&gt;|&gt;|&gt;|&gt;|クリーチャー1体を対象とする。それは+3/+1の修整を受けるとともにトランプルを得る。|</v>
      </c>
      <c r="B413" t="s">
        <v>0</v>
      </c>
      <c r="C413" t="s">
        <v>81</v>
      </c>
      <c r="D413" s="27" t="s">
        <v>104</v>
      </c>
      <c r="E413" t="s">
        <v>81</v>
      </c>
      <c r="F413" s="27" t="s">
        <v>113</v>
      </c>
      <c r="G413" t="s">
        <v>81</v>
      </c>
      <c r="H413" s="27" t="s">
        <v>113</v>
      </c>
      <c r="I413" t="s">
        <v>81</v>
      </c>
      <c r="J413" s="27" t="s">
        <v>113</v>
      </c>
      <c r="K413" t="s">
        <v>81</v>
      </c>
      <c r="L413" s="27" t="s">
        <v>113</v>
      </c>
      <c r="M413" t="s">
        <v>81</v>
      </c>
      <c r="N413" t="str">
        <f>IF(R412=0,"",R412)</f>
        <v>クリーチャー1体を対象とする。それは+3/+1の修整を受けるとともにトランプルを得る。</v>
      </c>
      <c r="O413" t="s">
        <v>81</v>
      </c>
      <c r="Q413" s="38" t="s">
        <v>27</v>
      </c>
      <c r="R413" s="34" t="str">
        <f>INDEX(BE:BE,W408+1)</f>
        <v>Target creature gets +3/+1 and Trample until the end of your turn.</v>
      </c>
      <c r="S413" s="35" t="s">
        <v>400</v>
      </c>
      <c r="T413" s="34" t="str">
        <f>IF(X413="","",X413&amp;IF(Y413="",""," "&amp;Y413)&amp;IF(Z413="",""," "&amp;Z413)&amp;IF(AA413="",""," "&amp;AA413))</f>
        <v/>
      </c>
      <c r="U413" s="35"/>
      <c r="V413" s="36"/>
      <c r="W413" s="40" t="s">
        <v>114</v>
      </c>
      <c r="X413" s="33" t="str">
        <f t="shared" ref="X413:AA413" si="74">IF(ISERROR(IF(LEN(X412)&gt;1,X412,VLOOKUP(X411,$AC:$AD,2,FALSE))),"",IF(LEN(X412)&gt;1,X412,VLOOKUP(X411,$AC:$AD,2,FALSE)))</f>
        <v/>
      </c>
      <c r="Y413" s="33" t="str">
        <f t="shared" si="74"/>
        <v/>
      </c>
      <c r="Z413" s="33" t="str">
        <f t="shared" si="74"/>
        <v/>
      </c>
      <c r="AA413" s="33" t="str">
        <f t="shared" si="74"/>
        <v> </v>
      </c>
      <c r="AC413" s="52"/>
      <c r="AD413" s="52"/>
      <c r="BF413" s="64" t="s">
        <v>0</v>
      </c>
    </row>
    <row r="414" spans="1:58">
      <c r="A414" t="str">
        <f t="shared" si="70"/>
        <v>|英テキスト|&gt;|&gt;|&gt;|&gt;|Target creature gets +3/+1 and Trample until the end of your turn.|</v>
      </c>
      <c r="B414" t="s">
        <v>0</v>
      </c>
      <c r="C414" t="s">
        <v>81</v>
      </c>
      <c r="D414" s="27" t="s">
        <v>125</v>
      </c>
      <c r="E414" t="s">
        <v>81</v>
      </c>
      <c r="F414" s="27" t="s">
        <v>113</v>
      </c>
      <c r="G414" t="s">
        <v>81</v>
      </c>
      <c r="H414" s="27" t="s">
        <v>113</v>
      </c>
      <c r="I414" t="s">
        <v>81</v>
      </c>
      <c r="J414" s="27" t="s">
        <v>113</v>
      </c>
      <c r="K414" t="s">
        <v>81</v>
      </c>
      <c r="L414" s="27" t="s">
        <v>113</v>
      </c>
      <c r="M414" t="s">
        <v>81</v>
      </c>
      <c r="N414" t="str">
        <f>IF(T413="","",T413&amp;"&amp;br;")&amp;IF(R413=0,"",R413)</f>
        <v>Target creature gets +3/+1 and Trample until the end of your turn.</v>
      </c>
      <c r="O414" t="s">
        <v>81</v>
      </c>
      <c r="Q414" s="33" t="s">
        <v>18</v>
      </c>
      <c r="R414" s="34">
        <f>IF(INDEX(AX:AX,W408+1)="",0,INDEX(AX:AX,W408+1)&amp;"/"&amp;INDEX(AY:AY,W408+1))</f>
        <v>0</v>
      </c>
      <c r="S414" s="35"/>
      <c r="T414" s="35"/>
      <c r="U414" s="35"/>
      <c r="V414" s="36"/>
      <c r="W414" s="40"/>
      <c r="X414" s="33"/>
      <c r="Y414" s="52"/>
      <c r="Z414" s="52"/>
      <c r="AA414" s="53"/>
      <c r="AC414" s="52"/>
      <c r="AD414" s="52"/>
      <c r="BF414" s="64" t="s">
        <v>0</v>
      </c>
    </row>
    <row r="415" spans="1:58">
      <c r="A415" t="str">
        <f t="shared" si="70"/>
        <v>|PT|&gt;||シールド数|&gt;||</v>
      </c>
      <c r="B415" t="s">
        <v>0</v>
      </c>
      <c r="C415" t="s">
        <v>81</v>
      </c>
      <c r="D415" t="s">
        <v>18</v>
      </c>
      <c r="E415" t="s">
        <v>81</v>
      </c>
      <c r="F415" t="s">
        <v>113</v>
      </c>
      <c r="G415" t="s">
        <v>81</v>
      </c>
      <c r="H415" t="str">
        <f>IF(R414=0,"",R414)</f>
        <v/>
      </c>
      <c r="I415" t="s">
        <v>81</v>
      </c>
      <c r="J415" t="s">
        <v>136</v>
      </c>
      <c r="K415" t="s">
        <v>81</v>
      </c>
      <c r="L415" t="s">
        <v>113</v>
      </c>
      <c r="M415" t="s">
        <v>81</v>
      </c>
      <c r="N415" t="str">
        <f>IF(R415=0,"",R415)</f>
        <v/>
      </c>
      <c r="O415" t="s">
        <v>81</v>
      </c>
      <c r="Q415" s="41" t="s">
        <v>19</v>
      </c>
      <c r="R415" s="34">
        <f>INDEX(AW:AW,W408+1)</f>
        <v>0</v>
      </c>
      <c r="S415" s="42"/>
      <c r="T415" s="42"/>
      <c r="U415" s="42"/>
      <c r="V415" s="43"/>
      <c r="W415" s="44"/>
      <c r="X415" s="45"/>
      <c r="Y415" s="55"/>
      <c r="Z415" s="55"/>
      <c r="AA415" s="56"/>
      <c r="BF415" s="64" t="s">
        <v>0</v>
      </c>
    </row>
    <row r="416" spans="1:58">
      <c r="A416" t="str">
        <f t="shared" si="70"/>
        <v>&amp;br;&amp;br;</v>
      </c>
      <c r="B416" t="s">
        <v>0</v>
      </c>
      <c r="C416" t="s">
        <v>145</v>
      </c>
      <c r="R416"/>
      <c r="S416"/>
      <c r="T416"/>
      <c r="U416"/>
      <c r="V416"/>
      <c r="BF416" s="64" t="s">
        <v>0</v>
      </c>
    </row>
    <row r="417" spans="1:58">
      <c r="A417" t="str">
        <f t="shared" si="70"/>
        <v>#back(text=戻る,left)</v>
      </c>
      <c r="B417" t="s">
        <v>0</v>
      </c>
      <c r="C417" t="s">
        <v>153</v>
      </c>
      <c r="R417"/>
      <c r="S417"/>
      <c r="T417"/>
      <c r="U417"/>
      <c r="V417"/>
      <c r="BF417" s="64" t="s">
        <v>0</v>
      </c>
    </row>
    <row r="418" spans="1:58">
      <c r="A418" t="str">
        <f t="shared" si="70"/>
        <v>&amp;br;</v>
      </c>
      <c r="B418" t="s">
        <v>0</v>
      </c>
      <c r="C418" t="s">
        <v>164</v>
      </c>
      <c r="R418"/>
      <c r="S418"/>
      <c r="T418"/>
      <c r="U418"/>
      <c r="V418"/>
      <c r="BF418" s="64" t="s">
        <v>0</v>
      </c>
    </row>
    <row r="419" spans="1:58">
      <c r="A419" t="str">
        <f t="shared" si="70"/>
        <v>#comment(above,nsize=[15],size=[30],num=[10])</v>
      </c>
      <c r="B419" t="s">
        <v>0</v>
      </c>
      <c r="C419" t="s">
        <v>173</v>
      </c>
      <c r="R419"/>
      <c r="S419"/>
      <c r="T419"/>
      <c r="U419"/>
      <c r="V419"/>
      <c r="BF419" s="64" t="s">
        <v>0</v>
      </c>
    </row>
    <row r="420" spans="1:58">
      <c r="A420" t="str">
        <f t="shared" si="70"/>
        <v>&amp;br;&amp;br;</v>
      </c>
      <c r="B420" t="s">
        <v>0</v>
      </c>
      <c r="C420" t="s">
        <v>145</v>
      </c>
      <c r="R420"/>
      <c r="S420"/>
      <c r="T420"/>
      <c r="U420"/>
      <c r="V420"/>
      <c r="AC420" s="52"/>
      <c r="AD420" s="52"/>
      <c r="BF420" s="64" t="s">
        <v>0</v>
      </c>
    </row>
    <row r="421" spans="1:58">
      <c r="A421" t="str">
        <f t="shared" si="70"/>
        <v/>
      </c>
      <c r="B421" t="s">
        <v>0</v>
      </c>
      <c r="Q421" s="29"/>
      <c r="R421" s="30"/>
      <c r="S421" s="30"/>
      <c r="T421" s="30"/>
      <c r="U421" s="30"/>
      <c r="V421" s="31"/>
      <c r="W421" s="32">
        <v>33</v>
      </c>
      <c r="X421" s="29"/>
      <c r="Y421" s="50"/>
      <c r="Z421" s="50"/>
      <c r="AA421" s="51"/>
      <c r="AC421" s="52"/>
      <c r="AD421" s="52"/>
      <c r="BF421" s="64" t="s">
        <v>0</v>
      </c>
    </row>
    <row r="422" spans="1:58">
      <c r="A422" t="str">
        <f t="shared" si="70"/>
        <v>*感電/Electrify</v>
      </c>
      <c r="B422" t="s">
        <v>0</v>
      </c>
      <c r="C422" t="str">
        <f>"*"&amp;R422&amp;"/"&amp;T422</f>
        <v>*感電/Electrify</v>
      </c>
      <c r="Q422" s="33" t="s">
        <v>9</v>
      </c>
      <c r="R422" s="34" t="str">
        <f>INDEX(AJ:AJ,W421+1)</f>
        <v>感電</v>
      </c>
      <c r="S422" s="35" t="s">
        <v>10</v>
      </c>
      <c r="T422" s="34" t="str">
        <f>INDEX(AK:AK,W421+1)</f>
        <v>Electrify</v>
      </c>
      <c r="U422" s="35"/>
      <c r="V422" s="36"/>
      <c r="W422" s="37"/>
      <c r="X422" s="33"/>
      <c r="Y422" s="52"/>
      <c r="Z422" s="52"/>
      <c r="AA422" s="53"/>
      <c r="AC422" s="52"/>
      <c r="AD422" s="52"/>
      <c r="BF422" s="64" t="s">
        <v>0</v>
      </c>
    </row>
    <row r="423" spans="1:58">
      <c r="A423" t="str">
        <f t="shared" si="70"/>
        <v>|LEFT:80|LEFT:100|LEFT:100|LEFT:100|LEFT:100|LEFT:100|c</v>
      </c>
      <c r="B423" t="s">
        <v>0</v>
      </c>
      <c r="C423" t="s">
        <v>81</v>
      </c>
      <c r="D423" s="26" t="str">
        <f>$Q$1</f>
        <v>LEFT:80</v>
      </c>
      <c r="E423" s="26" t="s">
        <v>81</v>
      </c>
      <c r="F423" s="26" t="str">
        <f t="shared" ref="F423:J423" si="75">$R$1</f>
        <v>LEFT:100</v>
      </c>
      <c r="G423" s="26" t="s">
        <v>81</v>
      </c>
      <c r="H423" s="26" t="str">
        <f t="shared" si="75"/>
        <v>LEFT:100</v>
      </c>
      <c r="I423" s="26" t="s">
        <v>81</v>
      </c>
      <c r="J423" s="26" t="str">
        <f t="shared" si="75"/>
        <v>LEFT:100</v>
      </c>
      <c r="K423" s="26" t="s">
        <v>81</v>
      </c>
      <c r="L423" s="26" t="str">
        <f>$R$1</f>
        <v>LEFT:100</v>
      </c>
      <c r="M423" s="26" t="s">
        <v>81</v>
      </c>
      <c r="N423" s="26" t="str">
        <f>$R$1</f>
        <v>LEFT:100</v>
      </c>
      <c r="O423" t="s">
        <v>81</v>
      </c>
      <c r="P423" t="s">
        <v>82</v>
      </c>
      <c r="Q423" s="38" t="s">
        <v>6</v>
      </c>
      <c r="R423" s="34" t="str">
        <f>INDEX(AF:AF,W421+1)</f>
        <v>赤</v>
      </c>
      <c r="S423" s="39" t="s">
        <v>7</v>
      </c>
      <c r="T423" s="34" t="str">
        <f>INDEX(AG:AG,W421+1)</f>
        <v>コモン</v>
      </c>
      <c r="U423" s="39" t="s">
        <v>8</v>
      </c>
      <c r="V423" s="34">
        <f>INDEX(AI:AI,W421+1)</f>
        <v>8</v>
      </c>
      <c r="W423" s="40"/>
      <c r="X423" s="34" t="str">
        <f>INDEX(AQ:AQ,W421+1)</f>
        <v>クリーチャー1体を対象とする。それは4点のダメージを受ける。</v>
      </c>
      <c r="Y423" s="52"/>
      <c r="Z423" s="52"/>
      <c r="AA423" s="53"/>
      <c r="AC423" s="35"/>
      <c r="AD423" s="35"/>
      <c r="BF423" s="64" t="s">
        <v>0</v>
      </c>
    </row>
    <row r="424" spans="1:58">
      <c r="A424" t="str">
        <f t="shared" si="70"/>
        <v>|色|赤|レアリティ|コモン|マナコスト|8|</v>
      </c>
      <c r="B424" t="s">
        <v>0</v>
      </c>
      <c r="C424" t="s">
        <v>81</v>
      </c>
      <c r="D424" s="27" t="s">
        <v>6</v>
      </c>
      <c r="E424" t="s">
        <v>81</v>
      </c>
      <c r="F424" t="str">
        <f>IF(R423=0,"",R423)</f>
        <v>赤</v>
      </c>
      <c r="G424" t="s">
        <v>81</v>
      </c>
      <c r="H424" s="27" t="s">
        <v>93</v>
      </c>
      <c r="I424" t="s">
        <v>81</v>
      </c>
      <c r="J424" t="str">
        <f>IF(T423=0,"",T423)</f>
        <v>コモン</v>
      </c>
      <c r="K424" t="s">
        <v>81</v>
      </c>
      <c r="L424" s="27" t="s">
        <v>94</v>
      </c>
      <c r="M424" t="s">
        <v>81</v>
      </c>
      <c r="N424">
        <f>IF(V423=0,"",V423)</f>
        <v>8</v>
      </c>
      <c r="O424" t="s">
        <v>81</v>
      </c>
      <c r="Q424" s="33" t="s">
        <v>11</v>
      </c>
      <c r="R424" s="34" t="str">
        <f>INDEX(AL:AL,W421+1)</f>
        <v>呪文</v>
      </c>
      <c r="S424" s="39" t="s">
        <v>95</v>
      </c>
      <c r="T424" s="34">
        <f>INDEX(AN:AN,W421+1)</f>
        <v>0</v>
      </c>
      <c r="U424" s="34">
        <f>INDEX(AO:AO,W421+1)</f>
        <v>0</v>
      </c>
      <c r="V424" s="34">
        <f>INDEX(AP:AP,W421+1)</f>
        <v>0</v>
      </c>
      <c r="W424" s="40"/>
      <c r="X424" s="34" t="str">
        <f>INDEX(AZ:AZ,W421+1)</f>
        <v>クリ</v>
      </c>
      <c r="Y424" s="34" t="str">
        <f>INDEX(BA:BA,W421+1)</f>
        <v/>
      </c>
      <c r="Z424" s="34" t="str">
        <f>INDEX(BB:BB,W421+1)</f>
        <v/>
      </c>
      <c r="AA424" s="34">
        <f>INDEX(BC:BC,W421+1)</f>
        <v>0</v>
      </c>
      <c r="AC424" s="52"/>
      <c r="AD424" s="52"/>
      <c r="BF424" s="64" t="s">
        <v>0</v>
      </c>
    </row>
    <row r="425" spans="1:58">
      <c r="A425" t="str">
        <f t="shared" si="70"/>
        <v>|種別|呪文|サブタイプ||||</v>
      </c>
      <c r="B425" t="s">
        <v>0</v>
      </c>
      <c r="C425" t="s">
        <v>81</v>
      </c>
      <c r="D425" s="27" t="s">
        <v>11</v>
      </c>
      <c r="E425" t="s">
        <v>81</v>
      </c>
      <c r="F425" t="str">
        <f>IF(R424=0,"",R424)</f>
        <v>呪文</v>
      </c>
      <c r="G425" t="s">
        <v>81</v>
      </c>
      <c r="H425" s="27" t="s">
        <v>103</v>
      </c>
      <c r="I425" t="s">
        <v>81</v>
      </c>
      <c r="J425" t="str">
        <f>IF(T424=0,"",T424)</f>
        <v/>
      </c>
      <c r="K425" t="s">
        <v>81</v>
      </c>
      <c r="L425" t="str">
        <f>IF(U424=0,"",U424)</f>
        <v/>
      </c>
      <c r="M425" t="s">
        <v>81</v>
      </c>
      <c r="N425" t="str">
        <f>IF(V424=0,"",V424)</f>
        <v/>
      </c>
      <c r="O425" t="s">
        <v>81</v>
      </c>
      <c r="Q425" s="33" t="s">
        <v>104</v>
      </c>
      <c r="R425" s="34" t="str">
        <f>INDEX(BD:BD,W421+1)</f>
        <v>クリーチャー1体を対象とする。それは4点のダメージを受ける。</v>
      </c>
      <c r="S425" s="35"/>
      <c r="T425" s="35"/>
      <c r="U425" s="35"/>
      <c r="V425" s="36"/>
      <c r="W425" s="40"/>
      <c r="X425" s="32"/>
      <c r="Y425" s="32"/>
      <c r="Z425" s="32"/>
      <c r="AA425" s="54"/>
      <c r="AC425" s="52"/>
      <c r="AD425" s="52"/>
      <c r="BF425" s="64" t="s">
        <v>0</v>
      </c>
    </row>
    <row r="426" spans="1:58">
      <c r="A426" t="str">
        <f t="shared" si="70"/>
        <v>|テキスト|&gt;|&gt;|&gt;|&gt;|クリーチャー1体を対象とする。それは4点のダメージを受ける。|</v>
      </c>
      <c r="B426" t="s">
        <v>0</v>
      </c>
      <c r="C426" t="s">
        <v>81</v>
      </c>
      <c r="D426" s="27" t="s">
        <v>104</v>
      </c>
      <c r="E426" t="s">
        <v>81</v>
      </c>
      <c r="F426" s="27" t="s">
        <v>113</v>
      </c>
      <c r="G426" t="s">
        <v>81</v>
      </c>
      <c r="H426" s="27" t="s">
        <v>113</v>
      </c>
      <c r="I426" t="s">
        <v>81</v>
      </c>
      <c r="J426" s="27" t="s">
        <v>113</v>
      </c>
      <c r="K426" t="s">
        <v>81</v>
      </c>
      <c r="L426" s="27" t="s">
        <v>113</v>
      </c>
      <c r="M426" t="s">
        <v>81</v>
      </c>
      <c r="N426" t="str">
        <f>IF(R425=0,"",R425)</f>
        <v>クリーチャー1体を対象とする。それは4点のダメージを受ける。</v>
      </c>
      <c r="O426" t="s">
        <v>81</v>
      </c>
      <c r="Q426" s="38" t="s">
        <v>27</v>
      </c>
      <c r="R426" s="34" t="str">
        <f>INDEX(BE:BE,W421+1)</f>
        <v>Target creature takes 4 damage.</v>
      </c>
      <c r="S426" s="35" t="s">
        <v>400</v>
      </c>
      <c r="T426" s="34" t="str">
        <f>IF(X426="","",X426&amp;IF(Y426="",""," "&amp;Y426)&amp;IF(Z426="",""," "&amp;Z426)&amp;IF(AA426="",""," "&amp;AA426))</f>
        <v/>
      </c>
      <c r="U426" s="35"/>
      <c r="V426" s="36"/>
      <c r="W426" s="40" t="s">
        <v>114</v>
      </c>
      <c r="X426" s="33" t="str">
        <f t="shared" ref="X426:AA426" si="76">IF(ISERROR(IF(LEN(X425)&gt;1,X425,VLOOKUP(X424,$AC:$AD,2,FALSE))),"",IF(LEN(X425)&gt;1,X425,VLOOKUP(X424,$AC:$AD,2,FALSE)))</f>
        <v/>
      </c>
      <c r="Y426" s="33" t="str">
        <f t="shared" si="76"/>
        <v/>
      </c>
      <c r="Z426" s="33" t="str">
        <f t="shared" si="76"/>
        <v/>
      </c>
      <c r="AA426" s="33" t="str">
        <f t="shared" si="76"/>
        <v> </v>
      </c>
      <c r="AC426" s="52"/>
      <c r="AD426" s="52"/>
      <c r="BF426" s="64" t="s">
        <v>0</v>
      </c>
    </row>
    <row r="427" spans="1:58">
      <c r="A427" t="str">
        <f t="shared" si="70"/>
        <v>|英テキスト|&gt;|&gt;|&gt;|&gt;|Target creature takes 4 damage.|</v>
      </c>
      <c r="B427" t="s">
        <v>0</v>
      </c>
      <c r="C427" t="s">
        <v>81</v>
      </c>
      <c r="D427" s="27" t="s">
        <v>125</v>
      </c>
      <c r="E427" t="s">
        <v>81</v>
      </c>
      <c r="F427" s="27" t="s">
        <v>113</v>
      </c>
      <c r="G427" t="s">
        <v>81</v>
      </c>
      <c r="H427" s="27" t="s">
        <v>113</v>
      </c>
      <c r="I427" t="s">
        <v>81</v>
      </c>
      <c r="J427" s="27" t="s">
        <v>113</v>
      </c>
      <c r="K427" t="s">
        <v>81</v>
      </c>
      <c r="L427" s="27" t="s">
        <v>113</v>
      </c>
      <c r="M427" t="s">
        <v>81</v>
      </c>
      <c r="N427" t="str">
        <f>IF(T426="","",T426&amp;"&amp;br;")&amp;IF(R426=0,"",R426)</f>
        <v>Target creature takes 4 damage.</v>
      </c>
      <c r="O427" t="s">
        <v>81</v>
      </c>
      <c r="Q427" s="33" t="s">
        <v>18</v>
      </c>
      <c r="R427" s="34">
        <f>IF(INDEX(AX:AX,W421+1)="",0,INDEX(AX:AX,W421+1)&amp;"/"&amp;INDEX(AY:AY,W421+1))</f>
        <v>0</v>
      </c>
      <c r="S427" s="35"/>
      <c r="T427" s="35"/>
      <c r="U427" s="35"/>
      <c r="V427" s="36"/>
      <c r="W427" s="40"/>
      <c r="X427" s="33"/>
      <c r="Y427" s="52"/>
      <c r="Z427" s="52"/>
      <c r="AA427" s="53"/>
      <c r="AC427" s="52"/>
      <c r="AD427" s="52"/>
      <c r="BF427" s="64" t="s">
        <v>0</v>
      </c>
    </row>
    <row r="428" spans="1:58">
      <c r="A428" t="str">
        <f t="shared" si="70"/>
        <v>|PT|&gt;||シールド数|&gt;||</v>
      </c>
      <c r="B428" t="s">
        <v>0</v>
      </c>
      <c r="C428" t="s">
        <v>81</v>
      </c>
      <c r="D428" t="s">
        <v>18</v>
      </c>
      <c r="E428" t="s">
        <v>81</v>
      </c>
      <c r="F428" t="s">
        <v>113</v>
      </c>
      <c r="G428" t="s">
        <v>81</v>
      </c>
      <c r="H428" t="str">
        <f>IF(R427=0,"",R427)</f>
        <v/>
      </c>
      <c r="I428" t="s">
        <v>81</v>
      </c>
      <c r="J428" t="s">
        <v>136</v>
      </c>
      <c r="K428" t="s">
        <v>81</v>
      </c>
      <c r="L428" t="s">
        <v>113</v>
      </c>
      <c r="M428" t="s">
        <v>81</v>
      </c>
      <c r="N428" t="str">
        <f>IF(R428=0,"",R428)</f>
        <v/>
      </c>
      <c r="O428" t="s">
        <v>81</v>
      </c>
      <c r="Q428" s="41" t="s">
        <v>19</v>
      </c>
      <c r="R428" s="34">
        <f>INDEX(AW:AW,W421+1)</f>
        <v>0</v>
      </c>
      <c r="S428" s="42"/>
      <c r="T428" s="42"/>
      <c r="U428" s="42"/>
      <c r="V428" s="43"/>
      <c r="W428" s="44"/>
      <c r="X428" s="45"/>
      <c r="Y428" s="55"/>
      <c r="Z428" s="55"/>
      <c r="AA428" s="56"/>
      <c r="BF428" s="64" t="s">
        <v>0</v>
      </c>
    </row>
    <row r="429" spans="1:58">
      <c r="A429" t="str">
        <f t="shared" si="70"/>
        <v>&amp;br;&amp;br;</v>
      </c>
      <c r="B429" t="s">
        <v>0</v>
      </c>
      <c r="C429" t="s">
        <v>145</v>
      </c>
      <c r="R429"/>
      <c r="S429"/>
      <c r="T429"/>
      <c r="U429"/>
      <c r="V429"/>
      <c r="BF429" s="64" t="s">
        <v>0</v>
      </c>
    </row>
    <row r="430" spans="1:58">
      <c r="A430" t="str">
        <f t="shared" si="70"/>
        <v>#back(text=戻る,left)</v>
      </c>
      <c r="B430" t="s">
        <v>0</v>
      </c>
      <c r="C430" t="s">
        <v>153</v>
      </c>
      <c r="R430"/>
      <c r="S430"/>
      <c r="T430"/>
      <c r="U430"/>
      <c r="V430"/>
      <c r="BF430" s="64" t="s">
        <v>0</v>
      </c>
    </row>
    <row r="431" spans="1:58">
      <c r="A431" t="str">
        <f t="shared" si="70"/>
        <v>&amp;br;</v>
      </c>
      <c r="B431" t="s">
        <v>0</v>
      </c>
      <c r="C431" t="s">
        <v>164</v>
      </c>
      <c r="R431"/>
      <c r="S431"/>
      <c r="T431"/>
      <c r="U431"/>
      <c r="V431"/>
      <c r="BF431" s="64" t="s">
        <v>0</v>
      </c>
    </row>
    <row r="432" spans="1:58">
      <c r="A432" t="str">
        <f t="shared" si="70"/>
        <v>#comment(above,nsize=[15],size=[30],num=[10])</v>
      </c>
      <c r="B432" t="s">
        <v>0</v>
      </c>
      <c r="C432" t="s">
        <v>173</v>
      </c>
      <c r="R432"/>
      <c r="S432"/>
      <c r="T432"/>
      <c r="U432"/>
      <c r="V432"/>
      <c r="BF432" s="64" t="s">
        <v>0</v>
      </c>
    </row>
    <row r="433" spans="1:58">
      <c r="A433" t="str">
        <f t="shared" si="70"/>
        <v>&amp;br;&amp;br;</v>
      </c>
      <c r="B433" t="s">
        <v>0</v>
      </c>
      <c r="C433" t="s">
        <v>145</v>
      </c>
      <c r="R433"/>
      <c r="S433"/>
      <c r="T433"/>
      <c r="U433"/>
      <c r="V433"/>
      <c r="AC433" s="52"/>
      <c r="AD433" s="52"/>
      <c r="BF433" s="64" t="s">
        <v>0</v>
      </c>
    </row>
    <row r="434" spans="1:58">
      <c r="A434" t="str">
        <f t="shared" si="70"/>
        <v/>
      </c>
      <c r="B434" t="s">
        <v>0</v>
      </c>
      <c r="Q434" s="29"/>
      <c r="R434" s="30"/>
      <c r="S434" s="30"/>
      <c r="T434" s="30"/>
      <c r="U434" s="30"/>
      <c r="V434" s="31"/>
      <c r="W434" s="32">
        <v>34</v>
      </c>
      <c r="X434" s="29"/>
      <c r="Y434" s="50"/>
      <c r="Z434" s="50"/>
      <c r="AA434" s="51"/>
      <c r="AC434" s="52"/>
      <c r="AD434" s="52"/>
      <c r="BF434" s="64" t="s">
        <v>0</v>
      </c>
    </row>
    <row r="435" spans="1:58">
      <c r="A435" t="str">
        <f t="shared" si="70"/>
        <v>*栄光の探究/Pursue Glory</v>
      </c>
      <c r="B435" t="s">
        <v>0</v>
      </c>
      <c r="C435" t="str">
        <f>"*"&amp;R435&amp;"/"&amp;T435</f>
        <v>*栄光の探究/Pursue Glory</v>
      </c>
      <c r="Q435" s="33" t="s">
        <v>9</v>
      </c>
      <c r="R435" s="34" t="str">
        <f>INDEX(AJ:AJ,W434+1)</f>
        <v>栄光の探究</v>
      </c>
      <c r="S435" s="35" t="s">
        <v>10</v>
      </c>
      <c r="T435" s="34" t="str">
        <f>INDEX(AK:AK,W434+1)</f>
        <v>Pursue Glory</v>
      </c>
      <c r="U435" s="35"/>
      <c r="V435" s="36"/>
      <c r="W435" s="37"/>
      <c r="X435" s="33"/>
      <c r="Y435" s="52"/>
      <c r="Z435" s="52"/>
      <c r="AA435" s="53"/>
      <c r="AC435" s="52"/>
      <c r="AD435" s="52"/>
      <c r="BF435" s="64" t="s">
        <v>0</v>
      </c>
    </row>
    <row r="436" spans="1:58">
      <c r="A436" t="str">
        <f t="shared" si="70"/>
        <v>|LEFT:80|LEFT:100|LEFT:100|LEFT:100|LEFT:100|LEFT:100|c</v>
      </c>
      <c r="B436" t="s">
        <v>0</v>
      </c>
      <c r="C436" t="s">
        <v>81</v>
      </c>
      <c r="D436" s="26" t="str">
        <f>$Q$1</f>
        <v>LEFT:80</v>
      </c>
      <c r="E436" s="26" t="s">
        <v>81</v>
      </c>
      <c r="F436" s="26" t="str">
        <f t="shared" ref="F436:J436" si="77">$R$1</f>
        <v>LEFT:100</v>
      </c>
      <c r="G436" s="26" t="s">
        <v>81</v>
      </c>
      <c r="H436" s="26" t="str">
        <f t="shared" si="77"/>
        <v>LEFT:100</v>
      </c>
      <c r="I436" s="26" t="s">
        <v>81</v>
      </c>
      <c r="J436" s="26" t="str">
        <f t="shared" si="77"/>
        <v>LEFT:100</v>
      </c>
      <c r="K436" s="26" t="s">
        <v>81</v>
      </c>
      <c r="L436" s="26" t="str">
        <f>$R$1</f>
        <v>LEFT:100</v>
      </c>
      <c r="M436" s="26" t="s">
        <v>81</v>
      </c>
      <c r="N436" s="26" t="str">
        <f>$R$1</f>
        <v>LEFT:100</v>
      </c>
      <c r="O436" t="s">
        <v>81</v>
      </c>
      <c r="P436" t="s">
        <v>82</v>
      </c>
      <c r="Q436" s="38" t="s">
        <v>6</v>
      </c>
      <c r="R436" s="34" t="str">
        <f>INDEX(AF:AF,W434+1)</f>
        <v>赤</v>
      </c>
      <c r="S436" s="39" t="s">
        <v>7</v>
      </c>
      <c r="T436" s="34" t="str">
        <f>INDEX(AG:AG,W434+1)</f>
        <v>コモン</v>
      </c>
      <c r="U436" s="39" t="s">
        <v>8</v>
      </c>
      <c r="V436" s="34">
        <f>INDEX(AI:AI,W434+1)</f>
        <v>4</v>
      </c>
      <c r="W436" s="40"/>
      <c r="X436" s="34" t="str">
        <f>INDEX(AQ:AQ,W434+1)</f>
        <v>あなたのターン終了時まで、あなたがこんとろーるする各クリーチャーは+2/0の修整を受ける。</v>
      </c>
      <c r="Y436" s="52"/>
      <c r="Z436" s="52"/>
      <c r="AA436" s="53"/>
      <c r="AC436" s="35"/>
      <c r="AD436" s="35"/>
      <c r="BF436" s="64" t="s">
        <v>0</v>
      </c>
    </row>
    <row r="437" spans="1:58">
      <c r="A437" t="str">
        <f t="shared" si="70"/>
        <v>|色|赤|レアリティ|コモン|マナコスト|4|</v>
      </c>
      <c r="B437" t="s">
        <v>0</v>
      </c>
      <c r="C437" t="s">
        <v>81</v>
      </c>
      <c r="D437" s="27" t="s">
        <v>6</v>
      </c>
      <c r="E437" t="s">
        <v>81</v>
      </c>
      <c r="F437" t="str">
        <f>IF(R436=0,"",R436)</f>
        <v>赤</v>
      </c>
      <c r="G437" t="s">
        <v>81</v>
      </c>
      <c r="H437" s="27" t="s">
        <v>93</v>
      </c>
      <c r="I437" t="s">
        <v>81</v>
      </c>
      <c r="J437" t="str">
        <f>IF(T436=0,"",T436)</f>
        <v>コモン</v>
      </c>
      <c r="K437" t="s">
        <v>81</v>
      </c>
      <c r="L437" s="27" t="s">
        <v>94</v>
      </c>
      <c r="M437" t="s">
        <v>81</v>
      </c>
      <c r="N437">
        <f>IF(V436=0,"",V436)</f>
        <v>4</v>
      </c>
      <c r="O437" t="s">
        <v>81</v>
      </c>
      <c r="Q437" s="33" t="s">
        <v>11</v>
      </c>
      <c r="R437" s="34" t="str">
        <f>INDEX(AL:AL,W434+1)</f>
        <v>呪文</v>
      </c>
      <c r="S437" s="39" t="s">
        <v>95</v>
      </c>
      <c r="T437" s="34">
        <f>INDEX(AN:AN,W434+1)</f>
        <v>0</v>
      </c>
      <c r="U437" s="34">
        <f>INDEX(AO:AO,W434+1)</f>
        <v>0</v>
      </c>
      <c r="V437" s="34">
        <f>INDEX(AP:AP,W434+1)</f>
        <v>0</v>
      </c>
      <c r="W437" s="40"/>
      <c r="X437" s="34" t="str">
        <f>INDEX(AZ:AZ,W434+1)</f>
        <v>あな</v>
      </c>
      <c r="Y437" s="34" t="str">
        <f>INDEX(BA:BA,W434+1)</f>
        <v/>
      </c>
      <c r="Z437" s="34" t="str">
        <f>INDEX(BB:BB,W434+1)</f>
        <v/>
      </c>
      <c r="AA437" s="34">
        <f>INDEX(BC:BC,W434+1)</f>
        <v>0</v>
      </c>
      <c r="AC437" s="52"/>
      <c r="AD437" s="52"/>
      <c r="BF437" s="64" t="s">
        <v>0</v>
      </c>
    </row>
    <row r="438" spans="1:58">
      <c r="A438" t="str">
        <f t="shared" si="70"/>
        <v>|種別|呪文|サブタイプ||||</v>
      </c>
      <c r="B438" t="s">
        <v>0</v>
      </c>
      <c r="C438" t="s">
        <v>81</v>
      </c>
      <c r="D438" s="27" t="s">
        <v>11</v>
      </c>
      <c r="E438" t="s">
        <v>81</v>
      </c>
      <c r="F438" t="str">
        <f>IF(R437=0,"",R437)</f>
        <v>呪文</v>
      </c>
      <c r="G438" t="s">
        <v>81</v>
      </c>
      <c r="H438" s="27" t="s">
        <v>103</v>
      </c>
      <c r="I438" t="s">
        <v>81</v>
      </c>
      <c r="J438" t="str">
        <f>IF(T437=0,"",T437)</f>
        <v/>
      </c>
      <c r="K438" t="s">
        <v>81</v>
      </c>
      <c r="L438" t="str">
        <f>IF(U437=0,"",U437)</f>
        <v/>
      </c>
      <c r="M438" t="s">
        <v>81</v>
      </c>
      <c r="N438" t="str">
        <f>IF(V437=0,"",V437)</f>
        <v/>
      </c>
      <c r="O438" t="s">
        <v>81</v>
      </c>
      <c r="Q438" s="33" t="s">
        <v>104</v>
      </c>
      <c r="R438" s="34" t="str">
        <f>INDEX(BD:BD,W434+1)</f>
        <v>あなたのターン終了時まで、あなたがこんとろーるする各クリーチャーは+2/0の修整を受ける。&amp;br;サイクリング2</v>
      </c>
      <c r="S438" s="35"/>
      <c r="T438" s="35"/>
      <c r="U438" s="35"/>
      <c r="V438" s="36"/>
      <c r="W438" s="40"/>
      <c r="X438" s="32"/>
      <c r="Y438" s="32"/>
      <c r="Z438" s="32"/>
      <c r="AA438" s="54"/>
      <c r="AC438" s="52"/>
      <c r="AD438" s="52"/>
      <c r="BF438" s="64" t="s">
        <v>0</v>
      </c>
    </row>
    <row r="439" spans="1:58">
      <c r="A439" t="str">
        <f t="shared" si="70"/>
        <v>|テキスト|&gt;|&gt;|&gt;|&gt;|あなたのターン終了時まで、あなたがこんとろーるする各クリーチャーは+2/0の修整を受ける。&amp;br;サイクリング2|</v>
      </c>
      <c r="B439" t="s">
        <v>0</v>
      </c>
      <c r="C439" t="s">
        <v>81</v>
      </c>
      <c r="D439" s="27" t="s">
        <v>104</v>
      </c>
      <c r="E439" t="s">
        <v>81</v>
      </c>
      <c r="F439" s="27" t="s">
        <v>113</v>
      </c>
      <c r="G439" t="s">
        <v>81</v>
      </c>
      <c r="H439" s="27" t="s">
        <v>113</v>
      </c>
      <c r="I439" t="s">
        <v>81</v>
      </c>
      <c r="J439" s="27" t="s">
        <v>113</v>
      </c>
      <c r="K439" t="s">
        <v>81</v>
      </c>
      <c r="L439" s="27" t="s">
        <v>113</v>
      </c>
      <c r="M439" t="s">
        <v>81</v>
      </c>
      <c r="N439" t="str">
        <f>IF(R438=0,"",R438)</f>
        <v>あなたのターン終了時まで、あなたがこんとろーるする各クリーチャーは+2/0の修整を受ける。&amp;br;サイクリング2</v>
      </c>
      <c r="O439" t="s">
        <v>81</v>
      </c>
      <c r="Q439" s="38" t="s">
        <v>27</v>
      </c>
      <c r="R439" s="34" t="str">
        <f>INDEX(BE:BE,W434+1)</f>
        <v>Each creature you control gets +2/0 until the end of your turn.&amp;br;Cycling 2.</v>
      </c>
      <c r="S439" s="35" t="s">
        <v>400</v>
      </c>
      <c r="T439" s="34" t="str">
        <f>IF(X439="","",X439&amp;IF(Y439="",""," "&amp;Y439)&amp;IF(Z439="",""," "&amp;Z439)&amp;IF(AA439="",""," "&amp;AA439))</f>
        <v/>
      </c>
      <c r="U439" s="35"/>
      <c r="V439" s="36"/>
      <c r="W439" s="40" t="s">
        <v>114</v>
      </c>
      <c r="X439" s="33" t="str">
        <f t="shared" ref="X439:AA439" si="78">IF(ISERROR(IF(LEN(X438)&gt;1,X438,VLOOKUP(X437,$AC:$AD,2,FALSE))),"",IF(LEN(X438)&gt;1,X438,VLOOKUP(X437,$AC:$AD,2,FALSE)))</f>
        <v/>
      </c>
      <c r="Y439" s="33" t="str">
        <f t="shared" si="78"/>
        <v/>
      </c>
      <c r="Z439" s="33" t="str">
        <f t="shared" si="78"/>
        <v/>
      </c>
      <c r="AA439" s="33" t="str">
        <f t="shared" si="78"/>
        <v> </v>
      </c>
      <c r="AC439" s="52"/>
      <c r="AD439" s="52"/>
      <c r="BF439" s="64" t="s">
        <v>0</v>
      </c>
    </row>
    <row r="440" spans="1:58">
      <c r="A440" t="str">
        <f t="shared" si="70"/>
        <v>|英テキスト|&gt;|&gt;|&gt;|&gt;|Each creature you control gets +2/0 until the end of your turn.&amp;br;Cycling 2.|</v>
      </c>
      <c r="B440" t="s">
        <v>0</v>
      </c>
      <c r="C440" t="s">
        <v>81</v>
      </c>
      <c r="D440" s="27" t="s">
        <v>125</v>
      </c>
      <c r="E440" t="s">
        <v>81</v>
      </c>
      <c r="F440" s="27" t="s">
        <v>113</v>
      </c>
      <c r="G440" t="s">
        <v>81</v>
      </c>
      <c r="H440" s="27" t="s">
        <v>113</v>
      </c>
      <c r="I440" t="s">
        <v>81</v>
      </c>
      <c r="J440" s="27" t="s">
        <v>113</v>
      </c>
      <c r="K440" t="s">
        <v>81</v>
      </c>
      <c r="L440" s="27" t="s">
        <v>113</v>
      </c>
      <c r="M440" t="s">
        <v>81</v>
      </c>
      <c r="N440" t="str">
        <f>IF(T439="","",T439&amp;"&amp;br;")&amp;IF(R439=0,"",R439)</f>
        <v>Each creature you control gets +2/0 until the end of your turn.&amp;br;Cycling 2.</v>
      </c>
      <c r="O440" t="s">
        <v>81</v>
      </c>
      <c r="Q440" s="33" t="s">
        <v>18</v>
      </c>
      <c r="R440" s="34">
        <f>IF(INDEX(AX:AX,W434+1)="",0,INDEX(AX:AX,W434+1)&amp;"/"&amp;INDEX(AY:AY,W434+1))</f>
        <v>0</v>
      </c>
      <c r="S440" s="35"/>
      <c r="T440" s="35"/>
      <c r="U440" s="35"/>
      <c r="V440" s="36"/>
      <c r="W440" s="40"/>
      <c r="X440" s="33"/>
      <c r="Y440" s="52"/>
      <c r="Z440" s="52"/>
      <c r="AA440" s="53"/>
      <c r="AC440" s="52"/>
      <c r="AD440" s="52"/>
      <c r="BF440" s="64" t="s">
        <v>0</v>
      </c>
    </row>
    <row r="441" spans="1:58">
      <c r="A441" t="str">
        <f t="shared" si="70"/>
        <v>|PT|&gt;||シールド数|&gt;||</v>
      </c>
      <c r="B441" t="s">
        <v>0</v>
      </c>
      <c r="C441" t="s">
        <v>81</v>
      </c>
      <c r="D441" t="s">
        <v>18</v>
      </c>
      <c r="E441" t="s">
        <v>81</v>
      </c>
      <c r="F441" t="s">
        <v>113</v>
      </c>
      <c r="G441" t="s">
        <v>81</v>
      </c>
      <c r="H441" t="str">
        <f>IF(R440=0,"",R440)</f>
        <v/>
      </c>
      <c r="I441" t="s">
        <v>81</v>
      </c>
      <c r="J441" t="s">
        <v>136</v>
      </c>
      <c r="K441" t="s">
        <v>81</v>
      </c>
      <c r="L441" t="s">
        <v>113</v>
      </c>
      <c r="M441" t="s">
        <v>81</v>
      </c>
      <c r="N441" t="str">
        <f>IF(R441=0,"",R441)</f>
        <v/>
      </c>
      <c r="O441" t="s">
        <v>81</v>
      </c>
      <c r="Q441" s="41" t="s">
        <v>19</v>
      </c>
      <c r="R441" s="34">
        <f>INDEX(AW:AW,W434+1)</f>
        <v>0</v>
      </c>
      <c r="S441" s="42"/>
      <c r="T441" s="42"/>
      <c r="U441" s="42"/>
      <c r="V441" s="43"/>
      <c r="W441" s="44"/>
      <c r="X441" s="45"/>
      <c r="Y441" s="55"/>
      <c r="Z441" s="55"/>
      <c r="AA441" s="56"/>
      <c r="BF441" s="64" t="s">
        <v>0</v>
      </c>
    </row>
    <row r="442" spans="1:58">
      <c r="A442" t="str">
        <f t="shared" si="70"/>
        <v>&amp;br;&amp;br;</v>
      </c>
      <c r="B442" t="s">
        <v>0</v>
      </c>
      <c r="C442" t="s">
        <v>145</v>
      </c>
      <c r="R442"/>
      <c r="S442"/>
      <c r="T442"/>
      <c r="U442"/>
      <c r="V442"/>
      <c r="BF442" s="64" t="s">
        <v>0</v>
      </c>
    </row>
    <row r="443" spans="1:58">
      <c r="A443" t="str">
        <f t="shared" si="70"/>
        <v>#back(text=戻る,left)</v>
      </c>
      <c r="B443" t="s">
        <v>0</v>
      </c>
      <c r="C443" t="s">
        <v>153</v>
      </c>
      <c r="R443"/>
      <c r="S443"/>
      <c r="T443"/>
      <c r="U443"/>
      <c r="V443"/>
      <c r="BF443" s="64" t="s">
        <v>0</v>
      </c>
    </row>
    <row r="444" spans="1:58">
      <c r="A444" t="str">
        <f t="shared" si="70"/>
        <v>&amp;br;</v>
      </c>
      <c r="B444" t="s">
        <v>0</v>
      </c>
      <c r="C444" t="s">
        <v>164</v>
      </c>
      <c r="R444"/>
      <c r="S444"/>
      <c r="T444"/>
      <c r="U444"/>
      <c r="V444"/>
      <c r="BF444" s="64" t="s">
        <v>0</v>
      </c>
    </row>
    <row r="445" spans="1:58">
      <c r="A445" t="str">
        <f t="shared" si="70"/>
        <v>#comment(above,nsize=[15],size=[30],num=[10])</v>
      </c>
      <c r="B445" t="s">
        <v>0</v>
      </c>
      <c r="C445" t="s">
        <v>173</v>
      </c>
      <c r="R445"/>
      <c r="S445"/>
      <c r="T445"/>
      <c r="U445"/>
      <c r="V445"/>
      <c r="BF445" s="64" t="s">
        <v>0</v>
      </c>
    </row>
    <row r="446" spans="1:58">
      <c r="A446" t="str">
        <f t="shared" si="70"/>
        <v>&amp;br;&amp;br;</v>
      </c>
      <c r="B446" t="s">
        <v>0</v>
      </c>
      <c r="C446" t="s">
        <v>145</v>
      </c>
      <c r="R446"/>
      <c r="S446"/>
      <c r="T446"/>
      <c r="U446"/>
      <c r="V446"/>
      <c r="AC446" s="52"/>
      <c r="AD446" s="52"/>
      <c r="BF446" s="64" t="s">
        <v>0</v>
      </c>
    </row>
    <row r="447" spans="1:58">
      <c r="A447" t="str">
        <f t="shared" si="70"/>
        <v/>
      </c>
      <c r="B447" t="s">
        <v>0</v>
      </c>
      <c r="Q447" s="29"/>
      <c r="R447" s="30"/>
      <c r="S447" s="30"/>
      <c r="T447" s="30"/>
      <c r="U447" s="30"/>
      <c r="V447" s="31"/>
      <c r="W447" s="32">
        <v>35</v>
      </c>
      <c r="X447" s="29"/>
      <c r="Y447" s="50"/>
      <c r="Z447" s="50"/>
      <c r="AA447" s="51"/>
      <c r="AC447" s="52"/>
      <c r="AD447" s="52"/>
      <c r="BF447" s="64" t="s">
        <v>0</v>
      </c>
    </row>
    <row r="448" spans="1:58">
      <c r="A448" t="str">
        <f t="shared" si="70"/>
        <v>*暴力的な衝撃/Violent Impact</v>
      </c>
      <c r="B448" t="s">
        <v>0</v>
      </c>
      <c r="C448" t="str">
        <f>"*"&amp;R448&amp;"/"&amp;T448</f>
        <v>*暴力的な衝撃/Violent Impact</v>
      </c>
      <c r="Q448" s="33" t="s">
        <v>9</v>
      </c>
      <c r="R448" s="34" t="str">
        <f>INDEX(AJ:AJ,W447+1)</f>
        <v>暴力的な衝撃</v>
      </c>
      <c r="S448" s="35" t="s">
        <v>10</v>
      </c>
      <c r="T448" s="34" t="str">
        <f>INDEX(AK:AK,W447+1)</f>
        <v>Violent Impact</v>
      </c>
      <c r="U448" s="35"/>
      <c r="V448" s="36"/>
      <c r="W448" s="37"/>
      <c r="X448" s="33"/>
      <c r="Y448" s="52"/>
      <c r="Z448" s="52"/>
      <c r="AA448" s="53"/>
      <c r="AC448" s="52"/>
      <c r="AD448" s="52"/>
      <c r="BF448" s="64" t="s">
        <v>0</v>
      </c>
    </row>
    <row r="449" spans="1:58">
      <c r="A449" t="str">
        <f t="shared" si="70"/>
        <v>|LEFT:80|LEFT:100|LEFT:100|LEFT:100|LEFT:100|LEFT:100|c</v>
      </c>
      <c r="B449" t="s">
        <v>0</v>
      </c>
      <c r="C449" t="s">
        <v>81</v>
      </c>
      <c r="D449" s="26" t="str">
        <f>$Q$1</f>
        <v>LEFT:80</v>
      </c>
      <c r="E449" s="26" t="s">
        <v>81</v>
      </c>
      <c r="F449" s="26" t="str">
        <f t="shared" ref="F449:J449" si="79">$R$1</f>
        <v>LEFT:100</v>
      </c>
      <c r="G449" s="26" t="s">
        <v>81</v>
      </c>
      <c r="H449" s="26" t="str">
        <f t="shared" si="79"/>
        <v>LEFT:100</v>
      </c>
      <c r="I449" s="26" t="s">
        <v>81</v>
      </c>
      <c r="J449" s="26" t="str">
        <f t="shared" si="79"/>
        <v>LEFT:100</v>
      </c>
      <c r="K449" s="26" t="s">
        <v>81</v>
      </c>
      <c r="L449" s="26" t="str">
        <f>$R$1</f>
        <v>LEFT:100</v>
      </c>
      <c r="M449" s="26" t="s">
        <v>81</v>
      </c>
      <c r="N449" s="26" t="str">
        <f>$R$1</f>
        <v>LEFT:100</v>
      </c>
      <c r="O449" t="s">
        <v>81</v>
      </c>
      <c r="P449" t="s">
        <v>82</v>
      </c>
      <c r="Q449" s="38" t="s">
        <v>6</v>
      </c>
      <c r="R449" s="34" t="str">
        <f>INDEX(AF:AF,W447+1)</f>
        <v>赤</v>
      </c>
      <c r="S449" s="39" t="s">
        <v>7</v>
      </c>
      <c r="T449" s="34" t="str">
        <f>INDEX(AG:AG,W447+1)</f>
        <v>コモン</v>
      </c>
      <c r="U449" s="39" t="s">
        <v>8</v>
      </c>
      <c r="V449" s="34">
        <f>INDEX(AI:AI,W447+1)</f>
        <v>5</v>
      </c>
      <c r="W449" s="40"/>
      <c r="X449" s="34" t="str">
        <f>INDEX(AQ:AQ,W447+1)</f>
        <v>対戦相手がコントロールするサポートを1個破壊する。</v>
      </c>
      <c r="Y449" s="52"/>
      <c r="Z449" s="52"/>
      <c r="AA449" s="53"/>
      <c r="AC449" s="35"/>
      <c r="AD449" s="35"/>
      <c r="BF449" s="64" t="s">
        <v>0</v>
      </c>
    </row>
    <row r="450" spans="1:58">
      <c r="A450" t="str">
        <f t="shared" si="70"/>
        <v>|色|赤|レアリティ|コモン|マナコスト|5|</v>
      </c>
      <c r="B450" t="s">
        <v>0</v>
      </c>
      <c r="C450" t="s">
        <v>81</v>
      </c>
      <c r="D450" s="27" t="s">
        <v>6</v>
      </c>
      <c r="E450" t="s">
        <v>81</v>
      </c>
      <c r="F450" t="str">
        <f>IF(R449=0,"",R449)</f>
        <v>赤</v>
      </c>
      <c r="G450" t="s">
        <v>81</v>
      </c>
      <c r="H450" s="27" t="s">
        <v>93</v>
      </c>
      <c r="I450" t="s">
        <v>81</v>
      </c>
      <c r="J450" t="str">
        <f>IF(T449=0,"",T449)</f>
        <v>コモン</v>
      </c>
      <c r="K450" t="s">
        <v>81</v>
      </c>
      <c r="L450" s="27" t="s">
        <v>94</v>
      </c>
      <c r="M450" t="s">
        <v>81</v>
      </c>
      <c r="N450">
        <f>IF(V449=0,"",V449)</f>
        <v>5</v>
      </c>
      <c r="O450" t="s">
        <v>81</v>
      </c>
      <c r="Q450" s="33" t="s">
        <v>11</v>
      </c>
      <c r="R450" s="34" t="str">
        <f>INDEX(AL:AL,W447+1)</f>
        <v>呪文</v>
      </c>
      <c r="S450" s="39" t="s">
        <v>95</v>
      </c>
      <c r="T450" s="34">
        <f>INDEX(AN:AN,W447+1)</f>
        <v>0</v>
      </c>
      <c r="U450" s="34">
        <f>INDEX(AO:AO,W447+1)</f>
        <v>0</v>
      </c>
      <c r="V450" s="34">
        <f>INDEX(AP:AP,W447+1)</f>
        <v>0</v>
      </c>
      <c r="W450" s="40"/>
      <c r="X450" s="34" t="str">
        <f>INDEX(AZ:AZ,W447+1)</f>
        <v>対戦</v>
      </c>
      <c r="Y450" s="34" t="str">
        <f>INDEX(BA:BA,W447+1)</f>
        <v/>
      </c>
      <c r="Z450" s="34" t="str">
        <f>INDEX(BB:BB,W447+1)</f>
        <v/>
      </c>
      <c r="AA450" s="34">
        <f>INDEX(BC:BC,W447+1)</f>
        <v>0</v>
      </c>
      <c r="AC450" s="52"/>
      <c r="AD450" s="52"/>
      <c r="BF450" s="64" t="s">
        <v>0</v>
      </c>
    </row>
    <row r="451" spans="1:58">
      <c r="A451" t="str">
        <f t="shared" si="70"/>
        <v>|種別|呪文|サブタイプ||||</v>
      </c>
      <c r="B451" t="s">
        <v>0</v>
      </c>
      <c r="C451" t="s">
        <v>81</v>
      </c>
      <c r="D451" s="27" t="s">
        <v>11</v>
      </c>
      <c r="E451" t="s">
        <v>81</v>
      </c>
      <c r="F451" t="str">
        <f>IF(R450=0,"",R450)</f>
        <v>呪文</v>
      </c>
      <c r="G451" t="s">
        <v>81</v>
      </c>
      <c r="H451" s="27" t="s">
        <v>103</v>
      </c>
      <c r="I451" t="s">
        <v>81</v>
      </c>
      <c r="J451" t="str">
        <f>IF(T450=0,"",T450)</f>
        <v/>
      </c>
      <c r="K451" t="s">
        <v>81</v>
      </c>
      <c r="L451" t="str">
        <f>IF(U450=0,"",U450)</f>
        <v/>
      </c>
      <c r="M451" t="s">
        <v>81</v>
      </c>
      <c r="N451" t="str">
        <f>IF(V450=0,"",V450)</f>
        <v/>
      </c>
      <c r="O451" t="s">
        <v>81</v>
      </c>
      <c r="Q451" s="33" t="s">
        <v>104</v>
      </c>
      <c r="R451" s="34" t="str">
        <f>INDEX(BD:BD,W447+1)</f>
        <v>対戦相手がコントロールするサポートを1個破壊する。&amp;br;サイクリング2</v>
      </c>
      <c r="S451" s="35"/>
      <c r="T451" s="35"/>
      <c r="U451" s="35"/>
      <c r="V451" s="36"/>
      <c r="W451" s="40"/>
      <c r="X451" s="32"/>
      <c r="Y451" s="32"/>
      <c r="Z451" s="32"/>
      <c r="AA451" s="54"/>
      <c r="AC451" s="52"/>
      <c r="AD451" s="52"/>
      <c r="BF451" s="64" t="s">
        <v>0</v>
      </c>
    </row>
    <row r="452" spans="1:58">
      <c r="A452" t="str">
        <f t="shared" si="70"/>
        <v>|テキスト|&gt;|&gt;|&gt;|&gt;|対戦相手がコントロールするサポートを1個破壊する。&amp;br;サイクリング2|</v>
      </c>
      <c r="B452" t="s">
        <v>0</v>
      </c>
      <c r="C452" t="s">
        <v>81</v>
      </c>
      <c r="D452" s="27" t="s">
        <v>104</v>
      </c>
      <c r="E452" t="s">
        <v>81</v>
      </c>
      <c r="F452" s="27" t="s">
        <v>113</v>
      </c>
      <c r="G452" t="s">
        <v>81</v>
      </c>
      <c r="H452" s="27" t="s">
        <v>113</v>
      </c>
      <c r="I452" t="s">
        <v>81</v>
      </c>
      <c r="J452" s="27" t="s">
        <v>113</v>
      </c>
      <c r="K452" t="s">
        <v>81</v>
      </c>
      <c r="L452" s="27" t="s">
        <v>113</v>
      </c>
      <c r="M452" t="s">
        <v>81</v>
      </c>
      <c r="N452" t="str">
        <f>IF(R451=0,"",R451)</f>
        <v>対戦相手がコントロールするサポートを1個破壊する。&amp;br;サイクリング2</v>
      </c>
      <c r="O452" t="s">
        <v>81</v>
      </c>
      <c r="Q452" s="38" t="s">
        <v>27</v>
      </c>
      <c r="R452" s="34" t="str">
        <f>INDEX(BE:BE,W447+1)</f>
        <v>A support your opponent controls is Destroyed.&amp;br;Cycling 2.</v>
      </c>
      <c r="S452" s="35" t="s">
        <v>400</v>
      </c>
      <c r="T452" s="34" t="str">
        <f>IF(X452="","",X452&amp;IF(Y452="",""," "&amp;Y452)&amp;IF(Z452="",""," "&amp;Z452)&amp;IF(AA452="",""," "&amp;AA452))</f>
        <v/>
      </c>
      <c r="U452" s="35"/>
      <c r="V452" s="36"/>
      <c r="W452" s="40" t="s">
        <v>114</v>
      </c>
      <c r="X452" s="33" t="str">
        <f t="shared" ref="X452:AA452" si="80">IF(ISERROR(IF(LEN(X451)&gt;1,X451,VLOOKUP(X450,$AC:$AD,2,FALSE))),"",IF(LEN(X451)&gt;1,X451,VLOOKUP(X450,$AC:$AD,2,FALSE)))</f>
        <v/>
      </c>
      <c r="Y452" s="33" t="str">
        <f t="shared" si="80"/>
        <v/>
      </c>
      <c r="Z452" s="33" t="str">
        <f t="shared" si="80"/>
        <v/>
      </c>
      <c r="AA452" s="33" t="str">
        <f t="shared" si="80"/>
        <v> </v>
      </c>
      <c r="AC452" s="52"/>
      <c r="AD452" s="52"/>
      <c r="BF452" s="64" t="s">
        <v>0</v>
      </c>
    </row>
    <row r="453" spans="1:58">
      <c r="A453" t="str">
        <f t="shared" si="70"/>
        <v>|英テキスト|&gt;|&gt;|&gt;|&gt;|A support your opponent controls is Destroyed.&amp;br;Cycling 2.|</v>
      </c>
      <c r="B453" t="s">
        <v>0</v>
      </c>
      <c r="C453" t="s">
        <v>81</v>
      </c>
      <c r="D453" s="27" t="s">
        <v>125</v>
      </c>
      <c r="E453" t="s">
        <v>81</v>
      </c>
      <c r="F453" s="27" t="s">
        <v>113</v>
      </c>
      <c r="G453" t="s">
        <v>81</v>
      </c>
      <c r="H453" s="27" t="s">
        <v>113</v>
      </c>
      <c r="I453" t="s">
        <v>81</v>
      </c>
      <c r="J453" s="27" t="s">
        <v>113</v>
      </c>
      <c r="K453" t="s">
        <v>81</v>
      </c>
      <c r="L453" s="27" t="s">
        <v>113</v>
      </c>
      <c r="M453" t="s">
        <v>81</v>
      </c>
      <c r="N453" t="str">
        <f>IF(T452="","",T452&amp;"&amp;br;")&amp;IF(R452=0,"",R452)</f>
        <v>A support your opponent controls is Destroyed.&amp;br;Cycling 2.</v>
      </c>
      <c r="O453" t="s">
        <v>81</v>
      </c>
      <c r="Q453" s="33" t="s">
        <v>18</v>
      </c>
      <c r="R453" s="34">
        <f>IF(INDEX(AX:AX,W447+1)="",0,INDEX(AX:AX,W447+1)&amp;"/"&amp;INDEX(AY:AY,W447+1))</f>
        <v>0</v>
      </c>
      <c r="S453" s="35"/>
      <c r="T453" s="35"/>
      <c r="U453" s="35"/>
      <c r="V453" s="36"/>
      <c r="W453" s="40"/>
      <c r="X453" s="33"/>
      <c r="Y453" s="52"/>
      <c r="Z453" s="52"/>
      <c r="AA453" s="53"/>
      <c r="AC453" s="52"/>
      <c r="AD453" s="52"/>
      <c r="BF453" s="64" t="s">
        <v>0</v>
      </c>
    </row>
    <row r="454" spans="1:58">
      <c r="A454" t="str">
        <f t="shared" ref="A454:A517" si="81">CONCATENATE(C454,D454,E454,F454,G454,H454,I454,J454,K454,L454,M454,N454,O454,P454)</f>
        <v>|PT|&gt;||シールド数|&gt;||</v>
      </c>
      <c r="B454" t="s">
        <v>0</v>
      </c>
      <c r="C454" t="s">
        <v>81</v>
      </c>
      <c r="D454" t="s">
        <v>18</v>
      </c>
      <c r="E454" t="s">
        <v>81</v>
      </c>
      <c r="F454" t="s">
        <v>113</v>
      </c>
      <c r="G454" t="s">
        <v>81</v>
      </c>
      <c r="H454" t="str">
        <f>IF(R453=0,"",R453)</f>
        <v/>
      </c>
      <c r="I454" t="s">
        <v>81</v>
      </c>
      <c r="J454" t="s">
        <v>136</v>
      </c>
      <c r="K454" t="s">
        <v>81</v>
      </c>
      <c r="L454" t="s">
        <v>113</v>
      </c>
      <c r="M454" t="s">
        <v>81</v>
      </c>
      <c r="N454" t="str">
        <f>IF(R454=0,"",R454)</f>
        <v/>
      </c>
      <c r="O454" t="s">
        <v>81</v>
      </c>
      <c r="Q454" s="41" t="s">
        <v>19</v>
      </c>
      <c r="R454" s="34">
        <f>INDEX(AW:AW,W447+1)</f>
        <v>0</v>
      </c>
      <c r="S454" s="42"/>
      <c r="T454" s="42"/>
      <c r="U454" s="42"/>
      <c r="V454" s="43"/>
      <c r="W454" s="44"/>
      <c r="X454" s="45"/>
      <c r="Y454" s="55"/>
      <c r="Z454" s="55"/>
      <c r="AA454" s="56"/>
      <c r="BF454" s="64" t="s">
        <v>0</v>
      </c>
    </row>
    <row r="455" spans="1:58">
      <c r="A455" t="str">
        <f t="shared" si="81"/>
        <v>&amp;br;&amp;br;</v>
      </c>
      <c r="B455" t="s">
        <v>0</v>
      </c>
      <c r="C455" t="s">
        <v>145</v>
      </c>
      <c r="R455"/>
      <c r="S455"/>
      <c r="T455"/>
      <c r="U455"/>
      <c r="V455"/>
      <c r="BF455" s="64" t="s">
        <v>0</v>
      </c>
    </row>
    <row r="456" spans="1:58">
      <c r="A456" t="str">
        <f t="shared" si="81"/>
        <v>#back(text=戻る,left)</v>
      </c>
      <c r="B456" t="s">
        <v>0</v>
      </c>
      <c r="C456" t="s">
        <v>153</v>
      </c>
      <c r="R456"/>
      <c r="S456"/>
      <c r="T456"/>
      <c r="U456"/>
      <c r="V456"/>
      <c r="BF456" s="64" t="s">
        <v>0</v>
      </c>
    </row>
    <row r="457" spans="1:58">
      <c r="A457" t="str">
        <f t="shared" si="81"/>
        <v>&amp;br;</v>
      </c>
      <c r="B457" t="s">
        <v>0</v>
      </c>
      <c r="C457" t="s">
        <v>164</v>
      </c>
      <c r="R457"/>
      <c r="S457"/>
      <c r="T457"/>
      <c r="U457"/>
      <c r="V457"/>
      <c r="BF457" s="64" t="s">
        <v>0</v>
      </c>
    </row>
    <row r="458" spans="1:58">
      <c r="A458" t="str">
        <f t="shared" si="81"/>
        <v>#comment(above,nsize=[15],size=[30],num=[10])</v>
      </c>
      <c r="B458" t="s">
        <v>0</v>
      </c>
      <c r="C458" t="s">
        <v>173</v>
      </c>
      <c r="R458"/>
      <c r="S458"/>
      <c r="T458"/>
      <c r="U458"/>
      <c r="V458"/>
      <c r="BF458" s="64" t="s">
        <v>0</v>
      </c>
    </row>
    <row r="459" spans="1:58">
      <c r="A459" t="str">
        <f t="shared" si="81"/>
        <v>&amp;br;&amp;br;</v>
      </c>
      <c r="B459" t="s">
        <v>0</v>
      </c>
      <c r="C459" t="s">
        <v>145</v>
      </c>
      <c r="R459"/>
      <c r="S459"/>
      <c r="T459"/>
      <c r="U459"/>
      <c r="V459"/>
      <c r="AC459" s="52"/>
      <c r="AD459" s="52"/>
      <c r="BF459" s="64" t="s">
        <v>0</v>
      </c>
    </row>
    <row r="460" spans="1:58">
      <c r="A460" t="str">
        <f t="shared" si="81"/>
        <v/>
      </c>
      <c r="B460" t="s">
        <v>0</v>
      </c>
      <c r="Q460" s="29"/>
      <c r="R460" s="30"/>
      <c r="S460" s="30"/>
      <c r="T460" s="30"/>
      <c r="U460" s="30"/>
      <c r="V460" s="31"/>
      <c r="W460" s="32">
        <v>36</v>
      </c>
      <c r="X460" s="29"/>
      <c r="Y460" s="50"/>
      <c r="Z460" s="50"/>
      <c r="AA460" s="51"/>
      <c r="AC460" s="52"/>
      <c r="AD460" s="52"/>
      <c r="BF460" s="64" t="s">
        <v>0</v>
      </c>
    </row>
    <row r="461" spans="1:58">
      <c r="A461" t="str">
        <f t="shared" si="81"/>
        <v>*激情のカルトーシュ/Cartouche of Zeal</v>
      </c>
      <c r="B461" t="s">
        <v>0</v>
      </c>
      <c r="C461" t="str">
        <f>"*"&amp;R461&amp;"/"&amp;T461</f>
        <v>*激情のカルトーシュ/Cartouche of Zeal</v>
      </c>
      <c r="Q461" s="33" t="s">
        <v>9</v>
      </c>
      <c r="R461" s="34" t="str">
        <f>INDEX(AJ:AJ,W460+1)</f>
        <v>激情のカルトーシュ</v>
      </c>
      <c r="S461" s="35" t="s">
        <v>10</v>
      </c>
      <c r="T461" s="34" t="str">
        <f>INDEX(AK:AK,W460+1)</f>
        <v>Cartouche of Zeal</v>
      </c>
      <c r="U461" s="35"/>
      <c r="V461" s="36"/>
      <c r="W461" s="37"/>
      <c r="X461" s="33"/>
      <c r="Y461" s="52"/>
      <c r="Z461" s="52"/>
      <c r="AA461" s="53"/>
      <c r="AC461" s="52"/>
      <c r="AD461" s="52"/>
      <c r="BF461" s="64" t="s">
        <v>0</v>
      </c>
    </row>
    <row r="462" spans="1:58">
      <c r="A462" t="str">
        <f t="shared" si="81"/>
        <v>|LEFT:80|LEFT:100|LEFT:100|LEFT:100|LEFT:100|LEFT:100|c</v>
      </c>
      <c r="B462" t="s">
        <v>0</v>
      </c>
      <c r="C462" t="s">
        <v>81</v>
      </c>
      <c r="D462" s="26" t="str">
        <f>$Q$1</f>
        <v>LEFT:80</v>
      </c>
      <c r="E462" s="26" t="s">
        <v>81</v>
      </c>
      <c r="F462" s="26" t="str">
        <f t="shared" ref="F462:J462" si="82">$R$1</f>
        <v>LEFT:100</v>
      </c>
      <c r="G462" s="26" t="s">
        <v>81</v>
      </c>
      <c r="H462" s="26" t="str">
        <f t="shared" si="82"/>
        <v>LEFT:100</v>
      </c>
      <c r="I462" s="26" t="s">
        <v>81</v>
      </c>
      <c r="J462" s="26" t="str">
        <f t="shared" si="82"/>
        <v>LEFT:100</v>
      </c>
      <c r="K462" s="26" t="s">
        <v>81</v>
      </c>
      <c r="L462" s="26" t="str">
        <f>$R$1</f>
        <v>LEFT:100</v>
      </c>
      <c r="M462" s="26" t="s">
        <v>81</v>
      </c>
      <c r="N462" s="26" t="str">
        <f>$R$1</f>
        <v>LEFT:100</v>
      </c>
      <c r="O462" t="s">
        <v>81</v>
      </c>
      <c r="P462" t="s">
        <v>82</v>
      </c>
      <c r="Q462" s="38" t="s">
        <v>6</v>
      </c>
      <c r="R462" s="34" t="str">
        <f>INDEX(AF:AF,W460+1)</f>
        <v>赤</v>
      </c>
      <c r="S462" s="39" t="s">
        <v>7</v>
      </c>
      <c r="T462" s="34" t="str">
        <f>INDEX(AG:AG,W460+1)</f>
        <v>コモン</v>
      </c>
      <c r="U462" s="39" t="s">
        <v>8</v>
      </c>
      <c r="V462" s="34">
        <f>INDEX(AI:AI,W460+1)</f>
        <v>6</v>
      </c>
      <c r="W462" s="40"/>
      <c r="X462" s="34" t="str">
        <f>INDEX(AQ:AQ,W460+1)</f>
        <v>このサポートがボードに出たとき、クリーチャー1体を対象とする。あなたのターン終了時まで、それではブロックできない。</v>
      </c>
      <c r="Y462" s="52"/>
      <c r="Z462" s="52"/>
      <c r="AA462" s="53"/>
      <c r="AC462" s="35"/>
      <c r="AD462" s="35"/>
      <c r="BF462" s="64" t="s">
        <v>0</v>
      </c>
    </row>
    <row r="463" spans="1:58">
      <c r="A463" t="str">
        <f t="shared" si="81"/>
        <v>|色|赤|レアリティ|コモン|マナコスト|6|</v>
      </c>
      <c r="B463" t="s">
        <v>0</v>
      </c>
      <c r="C463" t="s">
        <v>81</v>
      </c>
      <c r="D463" s="27" t="s">
        <v>6</v>
      </c>
      <c r="E463" t="s">
        <v>81</v>
      </c>
      <c r="F463" t="str">
        <f>IF(R462=0,"",R462)</f>
        <v>赤</v>
      </c>
      <c r="G463" t="s">
        <v>81</v>
      </c>
      <c r="H463" s="27" t="s">
        <v>93</v>
      </c>
      <c r="I463" t="s">
        <v>81</v>
      </c>
      <c r="J463" t="str">
        <f>IF(T462=0,"",T462)</f>
        <v>コモン</v>
      </c>
      <c r="K463" t="s">
        <v>81</v>
      </c>
      <c r="L463" s="27" t="s">
        <v>94</v>
      </c>
      <c r="M463" t="s">
        <v>81</v>
      </c>
      <c r="N463">
        <f>IF(V462=0,"",V462)</f>
        <v>6</v>
      </c>
      <c r="O463" t="s">
        <v>81</v>
      </c>
      <c r="Q463" s="33" t="s">
        <v>11</v>
      </c>
      <c r="R463" s="34" t="str">
        <f>INDEX(AL:AL,W460+1)</f>
        <v>サポート</v>
      </c>
      <c r="S463" s="39" t="s">
        <v>95</v>
      </c>
      <c r="T463" s="34">
        <f>INDEX(AN:AN,W460+1)</f>
        <v>0</v>
      </c>
      <c r="U463" s="34">
        <f>INDEX(AO:AO,W460+1)</f>
        <v>0</v>
      </c>
      <c r="V463" s="34">
        <f>INDEX(AP:AP,W460+1)</f>
        <v>0</v>
      </c>
      <c r="W463" s="40"/>
      <c r="X463" s="34" t="str">
        <f>INDEX(AZ:AZ,W460+1)</f>
        <v>この</v>
      </c>
      <c r="Y463" s="34" t="str">
        <f>INDEX(BA:BA,W460+1)</f>
        <v/>
      </c>
      <c r="Z463" s="34" t="str">
        <f>INDEX(BB:BB,W460+1)</f>
        <v/>
      </c>
      <c r="AA463" s="34">
        <f>INDEX(BC:BC,W460+1)</f>
        <v>0</v>
      </c>
      <c r="AC463" s="52"/>
      <c r="AD463" s="52"/>
      <c r="BF463" s="64" t="s">
        <v>0</v>
      </c>
    </row>
    <row r="464" spans="1:58">
      <c r="A464" t="str">
        <f t="shared" si="81"/>
        <v>|種別|サポート|サブタイプ||||</v>
      </c>
      <c r="B464" t="s">
        <v>0</v>
      </c>
      <c r="C464" t="s">
        <v>81</v>
      </c>
      <c r="D464" s="27" t="s">
        <v>11</v>
      </c>
      <c r="E464" t="s">
        <v>81</v>
      </c>
      <c r="F464" t="str">
        <f>IF(R463=0,"",R463)</f>
        <v>サポート</v>
      </c>
      <c r="G464" t="s">
        <v>81</v>
      </c>
      <c r="H464" s="27" t="s">
        <v>103</v>
      </c>
      <c r="I464" t="s">
        <v>81</v>
      </c>
      <c r="J464" t="str">
        <f>IF(T463=0,"",T463)</f>
        <v/>
      </c>
      <c r="K464" t="s">
        <v>81</v>
      </c>
      <c r="L464" t="str">
        <f>IF(U463=0,"",U463)</f>
        <v/>
      </c>
      <c r="M464" t="s">
        <v>81</v>
      </c>
      <c r="N464" t="str">
        <f>IF(V463=0,"",V463)</f>
        <v/>
      </c>
      <c r="O464" t="s">
        <v>81</v>
      </c>
      <c r="Q464" s="33" t="s">
        <v>104</v>
      </c>
      <c r="R464" s="34" t="str">
        <f>INDEX(BD:BD,W460+1)</f>
        <v>このサポートがボードに出たとき、クリーチャー1体を対象とする。あなたのターン終了時まで、それではブロックできない。&amp;br;このサポートがボード上にある間、あなたがコントロールする最初のクリーチャーは+2/+2の修整を受けるとともに速攻を得る。</v>
      </c>
      <c r="S464" s="35"/>
      <c r="T464" s="35"/>
      <c r="U464" s="35"/>
      <c r="V464" s="36"/>
      <c r="W464" s="40"/>
      <c r="X464" s="32"/>
      <c r="Y464" s="32"/>
      <c r="Z464" s="32"/>
      <c r="AA464" s="54"/>
      <c r="AC464" s="52"/>
      <c r="AD464" s="52"/>
      <c r="BF464" s="64" t="s">
        <v>0</v>
      </c>
    </row>
    <row r="465" spans="1:58">
      <c r="A465" t="str">
        <f t="shared" si="81"/>
        <v>|テキスト|&gt;|&gt;|&gt;|&gt;|このサポートがボードに出たとき、クリーチャー1体を対象とする。あなたのターン終了時まで、それではブロックできない。&amp;br;このサポートがボード上にある間、あなたがコントロールする最初のクリーチャーは+2/+2の修整を受けるとともに速攻を得る。|</v>
      </c>
      <c r="B465" t="s">
        <v>0</v>
      </c>
      <c r="C465" t="s">
        <v>81</v>
      </c>
      <c r="D465" s="27" t="s">
        <v>104</v>
      </c>
      <c r="E465" t="s">
        <v>81</v>
      </c>
      <c r="F465" s="27" t="s">
        <v>113</v>
      </c>
      <c r="G465" t="s">
        <v>81</v>
      </c>
      <c r="H465" s="27" t="s">
        <v>113</v>
      </c>
      <c r="I465" t="s">
        <v>81</v>
      </c>
      <c r="J465" s="27" t="s">
        <v>113</v>
      </c>
      <c r="K465" t="s">
        <v>81</v>
      </c>
      <c r="L465" s="27" t="s">
        <v>113</v>
      </c>
      <c r="M465" t="s">
        <v>81</v>
      </c>
      <c r="N465" t="str">
        <f>IF(R464=0,"",R464)</f>
        <v>このサポートがボードに出たとき、クリーチャー1体を対象とする。あなたのターン終了時まで、それではブロックできない。&amp;br;このサポートがボード上にある間、あなたがコントロールする最初のクリーチャーは+2/+2の修整を受けるとともに速攻を得る。</v>
      </c>
      <c r="O465" t="s">
        <v>81</v>
      </c>
      <c r="Q465" s="38" t="s">
        <v>27</v>
      </c>
      <c r="R465" s="34" t="str">
        <f>INDEX(BE:BE,W460+1)</f>
        <v>When this support enters the board, target creature cannot block until the end of your turn.&amp;br;While this support is on the board, the first creature you control gets +2/+2 and Haste.</v>
      </c>
      <c r="S465" s="35" t="s">
        <v>400</v>
      </c>
      <c r="T465" s="34" t="str">
        <f>IF(X465="","",X465&amp;IF(Y465="",""," "&amp;Y465)&amp;IF(Z465="",""," "&amp;Z465)&amp;IF(AA465="",""," "&amp;AA465))</f>
        <v/>
      </c>
      <c r="U465" s="35"/>
      <c r="V465" s="36"/>
      <c r="W465" s="40" t="s">
        <v>114</v>
      </c>
      <c r="X465" s="33" t="str">
        <f t="shared" ref="X465:AA465" si="83">IF(ISERROR(IF(LEN(X464)&gt;1,X464,VLOOKUP(X463,$AC:$AD,2,FALSE))),"",IF(LEN(X464)&gt;1,X464,VLOOKUP(X463,$AC:$AD,2,FALSE)))</f>
        <v/>
      </c>
      <c r="Y465" s="33" t="str">
        <f t="shared" si="83"/>
        <v/>
      </c>
      <c r="Z465" s="33" t="str">
        <f t="shared" si="83"/>
        <v/>
      </c>
      <c r="AA465" s="33" t="str">
        <f t="shared" si="83"/>
        <v> </v>
      </c>
      <c r="AC465" s="52"/>
      <c r="AD465" s="52"/>
      <c r="BF465" s="64" t="s">
        <v>0</v>
      </c>
    </row>
    <row r="466" spans="1:58">
      <c r="A466" t="str">
        <f t="shared" si="81"/>
        <v>|英テキスト|&gt;|&gt;|&gt;|&gt;|When this support enters the board, target creature cannot block until the end of your turn.&amp;br;While this support is on the board, the first creature you control gets +2/+2 and Haste.|</v>
      </c>
      <c r="B466" t="s">
        <v>0</v>
      </c>
      <c r="C466" t="s">
        <v>81</v>
      </c>
      <c r="D466" s="27" t="s">
        <v>125</v>
      </c>
      <c r="E466" t="s">
        <v>81</v>
      </c>
      <c r="F466" s="27" t="s">
        <v>113</v>
      </c>
      <c r="G466" t="s">
        <v>81</v>
      </c>
      <c r="H466" s="27" t="s">
        <v>113</v>
      </c>
      <c r="I466" t="s">
        <v>81</v>
      </c>
      <c r="J466" s="27" t="s">
        <v>113</v>
      </c>
      <c r="K466" t="s">
        <v>81</v>
      </c>
      <c r="L466" s="27" t="s">
        <v>113</v>
      </c>
      <c r="M466" t="s">
        <v>81</v>
      </c>
      <c r="N466" t="str">
        <f>IF(T465="","",T465&amp;"&amp;br;")&amp;IF(R465=0,"",R465)</f>
        <v>When this support enters the board, target creature cannot block until the end of your turn.&amp;br;While this support is on the board, the first creature you control gets +2/+2 and Haste.</v>
      </c>
      <c r="O466" t="s">
        <v>81</v>
      </c>
      <c r="Q466" s="33" t="s">
        <v>18</v>
      </c>
      <c r="R466" s="34">
        <f>IF(INDEX(AX:AX,W460+1)="",0,INDEX(AX:AX,W460+1)&amp;"/"&amp;INDEX(AY:AY,W460+1))</f>
        <v>0</v>
      </c>
      <c r="S466" s="35"/>
      <c r="T466" s="35"/>
      <c r="U466" s="35"/>
      <c r="V466" s="36"/>
      <c r="W466" s="40"/>
      <c r="X466" s="33"/>
      <c r="Y466" s="52"/>
      <c r="Z466" s="52"/>
      <c r="AA466" s="53"/>
      <c r="AC466" s="52"/>
      <c r="AD466" s="52"/>
      <c r="BF466" s="64" t="s">
        <v>0</v>
      </c>
    </row>
    <row r="467" spans="1:58">
      <c r="A467" t="str">
        <f t="shared" si="81"/>
        <v>|PT|&gt;||シールド数|&gt;|3|</v>
      </c>
      <c r="B467" t="s">
        <v>0</v>
      </c>
      <c r="C467" t="s">
        <v>81</v>
      </c>
      <c r="D467" t="s">
        <v>18</v>
      </c>
      <c r="E467" t="s">
        <v>81</v>
      </c>
      <c r="F467" t="s">
        <v>113</v>
      </c>
      <c r="G467" t="s">
        <v>81</v>
      </c>
      <c r="H467" t="str">
        <f>IF(R466=0,"",R466)</f>
        <v/>
      </c>
      <c r="I467" t="s">
        <v>81</v>
      </c>
      <c r="J467" t="s">
        <v>136</v>
      </c>
      <c r="K467" t="s">
        <v>81</v>
      </c>
      <c r="L467" t="s">
        <v>113</v>
      </c>
      <c r="M467" t="s">
        <v>81</v>
      </c>
      <c r="N467">
        <f>IF(R467=0,"",R467)</f>
        <v>3</v>
      </c>
      <c r="O467" t="s">
        <v>81</v>
      </c>
      <c r="Q467" s="41" t="s">
        <v>19</v>
      </c>
      <c r="R467" s="34">
        <f>INDEX(AW:AW,W460+1)</f>
        <v>3</v>
      </c>
      <c r="S467" s="42"/>
      <c r="T467" s="42"/>
      <c r="U467" s="42"/>
      <c r="V467" s="43"/>
      <c r="W467" s="44"/>
      <c r="X467" s="45"/>
      <c r="Y467" s="55"/>
      <c r="Z467" s="55"/>
      <c r="AA467" s="56"/>
      <c r="BF467" s="64" t="s">
        <v>0</v>
      </c>
    </row>
    <row r="468" spans="1:58">
      <c r="A468" t="str">
        <f t="shared" si="81"/>
        <v>&amp;br;&amp;br;</v>
      </c>
      <c r="B468" t="s">
        <v>0</v>
      </c>
      <c r="C468" t="s">
        <v>145</v>
      </c>
      <c r="R468"/>
      <c r="S468"/>
      <c r="T468"/>
      <c r="U468"/>
      <c r="V468"/>
      <c r="BF468" s="64" t="s">
        <v>0</v>
      </c>
    </row>
    <row r="469" spans="1:58">
      <c r="A469" t="str">
        <f t="shared" si="81"/>
        <v>#back(text=戻る,left)</v>
      </c>
      <c r="B469" t="s">
        <v>0</v>
      </c>
      <c r="C469" t="s">
        <v>153</v>
      </c>
      <c r="R469"/>
      <c r="S469"/>
      <c r="T469"/>
      <c r="U469"/>
      <c r="V469"/>
      <c r="BF469" s="64" t="s">
        <v>0</v>
      </c>
    </row>
    <row r="470" spans="1:58">
      <c r="A470" t="str">
        <f t="shared" si="81"/>
        <v>&amp;br;</v>
      </c>
      <c r="B470" t="s">
        <v>0</v>
      </c>
      <c r="C470" t="s">
        <v>164</v>
      </c>
      <c r="R470"/>
      <c r="S470"/>
      <c r="T470"/>
      <c r="U470"/>
      <c r="V470"/>
      <c r="BF470" s="64" t="s">
        <v>0</v>
      </c>
    </row>
    <row r="471" spans="1:58">
      <c r="A471" t="str">
        <f t="shared" si="81"/>
        <v>#comment(above,nsize=[15],size=[30],num=[10])</v>
      </c>
      <c r="B471" t="s">
        <v>0</v>
      </c>
      <c r="C471" t="s">
        <v>173</v>
      </c>
      <c r="R471"/>
      <c r="S471"/>
      <c r="T471"/>
      <c r="U471"/>
      <c r="V471"/>
      <c r="BF471" s="64" t="s">
        <v>0</v>
      </c>
    </row>
    <row r="472" spans="1:58">
      <c r="A472" t="str">
        <f t="shared" si="81"/>
        <v>&amp;br;&amp;br;</v>
      </c>
      <c r="B472" t="s">
        <v>0</v>
      </c>
      <c r="C472" t="s">
        <v>145</v>
      </c>
      <c r="R472"/>
      <c r="S472"/>
      <c r="T472"/>
      <c r="U472"/>
      <c r="V472"/>
      <c r="AC472" s="52"/>
      <c r="AD472" s="52"/>
      <c r="BF472" s="64" t="s">
        <v>0</v>
      </c>
    </row>
    <row r="473" spans="1:58">
      <c r="A473" t="str">
        <f t="shared" si="81"/>
        <v/>
      </c>
      <c r="B473" t="s">
        <v>0</v>
      </c>
      <c r="Q473" s="29"/>
      <c r="R473" s="30"/>
      <c r="S473" s="30"/>
      <c r="T473" s="30"/>
      <c r="U473" s="30"/>
      <c r="V473" s="31"/>
      <c r="W473" s="32">
        <v>37</v>
      </c>
      <c r="X473" s="29"/>
      <c r="Y473" s="50"/>
      <c r="Z473" s="50"/>
      <c r="AA473" s="51"/>
      <c r="AC473" s="52"/>
      <c r="AD473" s="52"/>
      <c r="BF473" s="64" t="s">
        <v>0</v>
      </c>
    </row>
    <row r="474" spans="1:58">
      <c r="A474" t="str">
        <f t="shared" si="81"/>
        <v>*アン一門の壊し屋/Ahn-Crop Crasher</v>
      </c>
      <c r="B474" t="s">
        <v>0</v>
      </c>
      <c r="C474" t="str">
        <f>"*"&amp;R474&amp;"/"&amp;T474</f>
        <v>*アン一門の壊し屋/Ahn-Crop Crasher</v>
      </c>
      <c r="Q474" s="33" t="s">
        <v>9</v>
      </c>
      <c r="R474" s="34" t="str">
        <f>INDEX(AJ:AJ,W473+1)</f>
        <v>アン一門の壊し屋</v>
      </c>
      <c r="S474" s="35" t="s">
        <v>10</v>
      </c>
      <c r="T474" s="34" t="str">
        <f>INDEX(AK:AK,W473+1)</f>
        <v>Ahn-Crop Crasher</v>
      </c>
      <c r="U474" s="35"/>
      <c r="V474" s="36"/>
      <c r="W474" s="37"/>
      <c r="X474" s="33"/>
      <c r="Y474" s="52"/>
      <c r="Z474" s="52"/>
      <c r="AA474" s="53"/>
      <c r="AC474" s="52"/>
      <c r="AD474" s="52"/>
      <c r="BF474" s="64" t="s">
        <v>0</v>
      </c>
    </row>
    <row r="475" spans="1:58">
      <c r="A475" t="str">
        <f t="shared" si="81"/>
        <v>|LEFT:80|LEFT:100|LEFT:100|LEFT:100|LEFT:100|LEFT:100|c</v>
      </c>
      <c r="B475" t="s">
        <v>0</v>
      </c>
      <c r="C475" t="s">
        <v>81</v>
      </c>
      <c r="D475" s="26" t="str">
        <f>$Q$1</f>
        <v>LEFT:80</v>
      </c>
      <c r="E475" s="26" t="s">
        <v>81</v>
      </c>
      <c r="F475" s="26" t="str">
        <f t="shared" ref="F475:J475" si="84">$R$1</f>
        <v>LEFT:100</v>
      </c>
      <c r="G475" s="26" t="s">
        <v>81</v>
      </c>
      <c r="H475" s="26" t="str">
        <f t="shared" si="84"/>
        <v>LEFT:100</v>
      </c>
      <c r="I475" s="26" t="s">
        <v>81</v>
      </c>
      <c r="J475" s="26" t="str">
        <f t="shared" si="84"/>
        <v>LEFT:100</v>
      </c>
      <c r="K475" s="26" t="s">
        <v>81</v>
      </c>
      <c r="L475" s="26" t="str">
        <f>$R$1</f>
        <v>LEFT:100</v>
      </c>
      <c r="M475" s="26" t="s">
        <v>81</v>
      </c>
      <c r="N475" s="26" t="str">
        <f>$R$1</f>
        <v>LEFT:100</v>
      </c>
      <c r="O475" t="s">
        <v>81</v>
      </c>
      <c r="P475" t="s">
        <v>82</v>
      </c>
      <c r="Q475" s="38" t="s">
        <v>6</v>
      </c>
      <c r="R475" s="34" t="str">
        <f>INDEX(AF:AF,W473+1)</f>
        <v>赤</v>
      </c>
      <c r="S475" s="39" t="s">
        <v>7</v>
      </c>
      <c r="T475" s="34" t="str">
        <f>INDEX(AG:AG,W473+1)</f>
        <v>アンコモン</v>
      </c>
      <c r="U475" s="39" t="s">
        <v>8</v>
      </c>
      <c r="V475" s="34">
        <f>INDEX(AI:AI,W473+1)</f>
        <v>9</v>
      </c>
      <c r="W475" s="40"/>
      <c r="X475" s="34" t="str">
        <f>INDEX(AQ:AQ,W473+1)</f>
        <v>速攻</v>
      </c>
      <c r="Y475" s="52"/>
      <c r="Z475" s="52"/>
      <c r="AA475" s="53"/>
      <c r="AC475" s="35"/>
      <c r="AD475" s="35"/>
      <c r="BF475" s="64" t="s">
        <v>0</v>
      </c>
    </row>
    <row r="476" spans="1:58">
      <c r="A476" t="str">
        <f t="shared" si="81"/>
        <v>|色|赤|レアリティ|アンコモン|マナコスト|9|</v>
      </c>
      <c r="B476" t="s">
        <v>0</v>
      </c>
      <c r="C476" t="s">
        <v>81</v>
      </c>
      <c r="D476" s="27" t="s">
        <v>6</v>
      </c>
      <c r="E476" t="s">
        <v>81</v>
      </c>
      <c r="F476" t="str">
        <f>IF(R475=0,"",R475)</f>
        <v>赤</v>
      </c>
      <c r="G476" t="s">
        <v>81</v>
      </c>
      <c r="H476" s="27" t="s">
        <v>93</v>
      </c>
      <c r="I476" t="s">
        <v>81</v>
      </c>
      <c r="J476" t="str">
        <f>IF(T475=0,"",T475)</f>
        <v>アンコモン</v>
      </c>
      <c r="K476" t="s">
        <v>81</v>
      </c>
      <c r="L476" s="27" t="s">
        <v>94</v>
      </c>
      <c r="M476" t="s">
        <v>81</v>
      </c>
      <c r="N476">
        <f>IF(V475=0,"",V475)</f>
        <v>9</v>
      </c>
      <c r="O476" t="s">
        <v>81</v>
      </c>
      <c r="Q476" s="33" t="s">
        <v>11</v>
      </c>
      <c r="R476" s="34" t="str">
        <f>INDEX(AL:AL,W473+1)</f>
        <v>クリーチャー</v>
      </c>
      <c r="S476" s="39" t="s">
        <v>95</v>
      </c>
      <c r="T476" s="34" t="str">
        <f>INDEX(AN:AN,W473+1)</f>
        <v>ミノタウルス</v>
      </c>
      <c r="U476" s="34" t="str">
        <f>INDEX(AO:AO,W473+1)</f>
        <v>戦士</v>
      </c>
      <c r="V476" s="34">
        <f>INDEX(AP:AP,W473+1)</f>
        <v>0</v>
      </c>
      <c r="W476" s="40"/>
      <c r="X476" s="34" t="str">
        <f>INDEX(AZ:AZ,W473+1)</f>
        <v>速攻</v>
      </c>
      <c r="Y476" s="34" t="str">
        <f>INDEX(BA:BA,W473+1)</f>
        <v/>
      </c>
      <c r="Z476" s="34" t="str">
        <f>INDEX(BB:BB,W473+1)</f>
        <v/>
      </c>
      <c r="AA476" s="34">
        <f>INDEX(BC:BC,W473+1)</f>
        <v>0</v>
      </c>
      <c r="AC476" s="52"/>
      <c r="AD476" s="52"/>
      <c r="BF476" s="64" t="s">
        <v>0</v>
      </c>
    </row>
    <row r="477" spans="1:58">
      <c r="A477" t="str">
        <f t="shared" si="81"/>
        <v>|種別|クリーチャー|サブタイプ|ミノタウルス|戦士||</v>
      </c>
      <c r="B477" t="s">
        <v>0</v>
      </c>
      <c r="C477" t="s">
        <v>81</v>
      </c>
      <c r="D477" s="27" t="s">
        <v>11</v>
      </c>
      <c r="E477" t="s">
        <v>81</v>
      </c>
      <c r="F477" t="str">
        <f>IF(R476=0,"",R476)</f>
        <v>クリーチャー</v>
      </c>
      <c r="G477" t="s">
        <v>81</v>
      </c>
      <c r="H477" s="27" t="s">
        <v>103</v>
      </c>
      <c r="I477" t="s">
        <v>81</v>
      </c>
      <c r="J477" t="str">
        <f>IF(T476=0,"",T476)</f>
        <v>ミノタウルス</v>
      </c>
      <c r="K477" t="s">
        <v>81</v>
      </c>
      <c r="L477" t="str">
        <f>IF(U476=0,"",U476)</f>
        <v>戦士</v>
      </c>
      <c r="M477" t="s">
        <v>81</v>
      </c>
      <c r="N477" t="str">
        <f>IF(V476=0,"",V476)</f>
        <v/>
      </c>
      <c r="O477" t="s">
        <v>81</v>
      </c>
      <c r="Q477" s="33" t="s">
        <v>104</v>
      </c>
      <c r="R477" s="34" t="str">
        <f>INDEX(BD:BD,W473+1)</f>
        <v>速攻&amp;br;督励2：あなたのターン終了時まで、対戦相手がコントロールする、ディフェンダーか到達か警戒を持つ最初のクリーチャーではブロックできない。</v>
      </c>
      <c r="S477" s="35"/>
      <c r="T477" s="35"/>
      <c r="U477" s="35"/>
      <c r="V477" s="36"/>
      <c r="W477" s="40"/>
      <c r="X477" s="32"/>
      <c r="Y477" s="32"/>
      <c r="Z477" s="32"/>
      <c r="AA477" s="54"/>
      <c r="AC477" s="52"/>
      <c r="AD477" s="52"/>
      <c r="BF477" s="64" t="s">
        <v>0</v>
      </c>
    </row>
    <row r="478" spans="1:58">
      <c r="A478" t="str">
        <f t="shared" si="81"/>
        <v>|テキスト|&gt;|&gt;|&gt;|&gt;|速攻&amp;br;督励2：あなたのターン終了時まで、対戦相手がコントロールする、ディフェンダーか到達か警戒を持つ最初のクリーチャーではブロックできない。|</v>
      </c>
      <c r="B478" t="s">
        <v>0</v>
      </c>
      <c r="C478" t="s">
        <v>81</v>
      </c>
      <c r="D478" s="27" t="s">
        <v>104</v>
      </c>
      <c r="E478" t="s">
        <v>81</v>
      </c>
      <c r="F478" s="27" t="s">
        <v>113</v>
      </c>
      <c r="G478" t="s">
        <v>81</v>
      </c>
      <c r="H478" s="27" t="s">
        <v>113</v>
      </c>
      <c r="I478" t="s">
        <v>81</v>
      </c>
      <c r="J478" s="27" t="s">
        <v>113</v>
      </c>
      <c r="K478" t="s">
        <v>81</v>
      </c>
      <c r="L478" s="27" t="s">
        <v>113</v>
      </c>
      <c r="M478" t="s">
        <v>81</v>
      </c>
      <c r="N478" t="str">
        <f>IF(R477=0,"",R477)</f>
        <v>速攻&amp;br;督励2：あなたのターン終了時まで、対戦相手がコントロールする、ディフェンダーか到達か警戒を持つ最初のクリーチャーではブロックできない。</v>
      </c>
      <c r="O478" t="s">
        <v>81</v>
      </c>
      <c r="Q478" s="38" t="s">
        <v>27</v>
      </c>
      <c r="R478" s="34" t="str">
        <f>INDEX(BE:BE,W473+1)</f>
        <v>Exert 2:The first creature with Defender, Reach or Vigilance your opponent controls cannot block until the end of your turn.</v>
      </c>
      <c r="S478" s="35" t="s">
        <v>400</v>
      </c>
      <c r="T478" s="34" t="str">
        <f>IF(X478="","",X478&amp;IF(Y478="",""," "&amp;Y478)&amp;IF(Z478="",""," "&amp;Z478)&amp;IF(AA478="",""," "&amp;AA478))</f>
        <v>Haste  </v>
      </c>
      <c r="U478" s="35"/>
      <c r="V478" s="36"/>
      <c r="W478" s="40" t="s">
        <v>114</v>
      </c>
      <c r="X478" s="33" t="str">
        <f t="shared" ref="X478:AA478" si="85">IF(ISERROR(IF(LEN(X477)&gt;1,X477,VLOOKUP(X476,$AC:$AD,2,FALSE))),"",IF(LEN(X477)&gt;1,X477,VLOOKUP(X476,$AC:$AD,2,FALSE)))</f>
        <v>Haste</v>
      </c>
      <c r="Y478" s="33" t="str">
        <f t="shared" si="85"/>
        <v/>
      </c>
      <c r="Z478" s="33" t="str">
        <f t="shared" si="85"/>
        <v/>
      </c>
      <c r="AA478" s="33" t="str">
        <f t="shared" si="85"/>
        <v> </v>
      </c>
      <c r="AC478" s="52"/>
      <c r="AD478" s="52"/>
      <c r="BF478" s="64" t="s">
        <v>0</v>
      </c>
    </row>
    <row r="479" spans="1:58">
      <c r="A479" t="str">
        <f t="shared" si="81"/>
        <v>|英テキスト|&gt;|&gt;|&gt;|&gt;|Haste  &amp;br;Exert 2:The first creature with Defender, Reach or Vigilance your opponent controls cannot block until the end of your turn.|</v>
      </c>
      <c r="B479" t="s">
        <v>0</v>
      </c>
      <c r="C479" t="s">
        <v>81</v>
      </c>
      <c r="D479" s="27" t="s">
        <v>125</v>
      </c>
      <c r="E479" t="s">
        <v>81</v>
      </c>
      <c r="F479" s="27" t="s">
        <v>113</v>
      </c>
      <c r="G479" t="s">
        <v>81</v>
      </c>
      <c r="H479" s="27" t="s">
        <v>113</v>
      </c>
      <c r="I479" t="s">
        <v>81</v>
      </c>
      <c r="J479" s="27" t="s">
        <v>113</v>
      </c>
      <c r="K479" t="s">
        <v>81</v>
      </c>
      <c r="L479" s="27" t="s">
        <v>113</v>
      </c>
      <c r="M479" t="s">
        <v>81</v>
      </c>
      <c r="N479" t="str">
        <f>IF(T478="","",T478&amp;"&amp;br;")&amp;IF(R478=0,"",R478)</f>
        <v>Haste  &amp;br;Exert 2:The first creature with Defender, Reach or Vigilance your opponent controls cannot block until the end of your turn.</v>
      </c>
      <c r="O479" t="s">
        <v>81</v>
      </c>
      <c r="Q479" s="33" t="s">
        <v>18</v>
      </c>
      <c r="R479" s="34" t="str">
        <f>IF(INDEX(AX:AX,W473+1)="",0,INDEX(AX:AX,W473+1)&amp;"/"&amp;INDEX(AY:AY,W473+1))</f>
        <v>4/3</v>
      </c>
      <c r="S479" s="35"/>
      <c r="T479" s="35"/>
      <c r="U479" s="35"/>
      <c r="V479" s="36"/>
      <c r="W479" s="40"/>
      <c r="X479" s="33"/>
      <c r="Y479" s="52"/>
      <c r="Z479" s="52"/>
      <c r="AA479" s="53"/>
      <c r="AC479" s="52"/>
      <c r="AD479" s="52"/>
      <c r="BF479" s="64" t="s">
        <v>0</v>
      </c>
    </row>
    <row r="480" spans="1:58">
      <c r="A480" t="str">
        <f t="shared" si="81"/>
        <v>|PT|&gt;|4/3|シールド数|&gt;||</v>
      </c>
      <c r="B480" t="s">
        <v>0</v>
      </c>
      <c r="C480" t="s">
        <v>81</v>
      </c>
      <c r="D480" t="s">
        <v>18</v>
      </c>
      <c r="E480" t="s">
        <v>81</v>
      </c>
      <c r="F480" t="s">
        <v>113</v>
      </c>
      <c r="G480" t="s">
        <v>81</v>
      </c>
      <c r="H480" t="str">
        <f>IF(R479=0,"",R479)</f>
        <v>4/3</v>
      </c>
      <c r="I480" t="s">
        <v>81</v>
      </c>
      <c r="J480" t="s">
        <v>136</v>
      </c>
      <c r="K480" t="s">
        <v>81</v>
      </c>
      <c r="L480" t="s">
        <v>113</v>
      </c>
      <c r="M480" t="s">
        <v>81</v>
      </c>
      <c r="N480" t="str">
        <f>IF(R480=0,"",R480)</f>
        <v/>
      </c>
      <c r="O480" t="s">
        <v>81</v>
      </c>
      <c r="Q480" s="41" t="s">
        <v>19</v>
      </c>
      <c r="R480" s="34">
        <f>INDEX(AW:AW,W473+1)</f>
        <v>0</v>
      </c>
      <c r="S480" s="42"/>
      <c r="T480" s="42"/>
      <c r="U480" s="42"/>
      <c r="V480" s="43"/>
      <c r="W480" s="44"/>
      <c r="X480" s="45"/>
      <c r="Y480" s="55"/>
      <c r="Z480" s="55"/>
      <c r="AA480" s="56"/>
      <c r="BF480" s="64" t="s">
        <v>0</v>
      </c>
    </row>
    <row r="481" spans="1:58">
      <c r="A481" t="str">
        <f t="shared" si="81"/>
        <v>&amp;br;&amp;br;</v>
      </c>
      <c r="B481" t="s">
        <v>0</v>
      </c>
      <c r="C481" t="s">
        <v>145</v>
      </c>
      <c r="R481"/>
      <c r="S481"/>
      <c r="T481"/>
      <c r="U481"/>
      <c r="V481"/>
      <c r="BF481" s="64" t="s">
        <v>0</v>
      </c>
    </row>
    <row r="482" spans="1:58">
      <c r="A482" t="str">
        <f t="shared" si="81"/>
        <v>#back(text=戻る,left)</v>
      </c>
      <c r="B482" t="s">
        <v>0</v>
      </c>
      <c r="C482" t="s">
        <v>153</v>
      </c>
      <c r="R482"/>
      <c r="S482"/>
      <c r="T482"/>
      <c r="U482"/>
      <c r="V482"/>
      <c r="BF482" s="64" t="s">
        <v>0</v>
      </c>
    </row>
    <row r="483" spans="1:58">
      <c r="A483" t="str">
        <f t="shared" si="81"/>
        <v>&amp;br;</v>
      </c>
      <c r="B483" t="s">
        <v>0</v>
      </c>
      <c r="C483" t="s">
        <v>164</v>
      </c>
      <c r="R483"/>
      <c r="S483"/>
      <c r="T483"/>
      <c r="U483"/>
      <c r="V483"/>
      <c r="BF483" s="64" t="s">
        <v>0</v>
      </c>
    </row>
    <row r="484" spans="1:58">
      <c r="A484" t="str">
        <f t="shared" si="81"/>
        <v>#comment(above,nsize=[15],size=[30],num=[10])</v>
      </c>
      <c r="B484" t="s">
        <v>0</v>
      </c>
      <c r="C484" t="s">
        <v>173</v>
      </c>
      <c r="R484"/>
      <c r="S484"/>
      <c r="T484"/>
      <c r="U484"/>
      <c r="V484"/>
      <c r="BF484" s="64" t="s">
        <v>0</v>
      </c>
    </row>
    <row r="485" spans="1:58">
      <c r="A485" t="str">
        <f t="shared" si="81"/>
        <v>&amp;br;&amp;br;</v>
      </c>
      <c r="B485" t="s">
        <v>0</v>
      </c>
      <c r="C485" t="s">
        <v>145</v>
      </c>
      <c r="R485"/>
      <c r="S485"/>
      <c r="T485"/>
      <c r="U485"/>
      <c r="V485"/>
      <c r="AC485" s="52"/>
      <c r="AD485" s="52"/>
      <c r="BF485" s="64" t="s">
        <v>0</v>
      </c>
    </row>
    <row r="486" spans="1:58">
      <c r="A486" t="str">
        <f t="shared" si="81"/>
        <v/>
      </c>
      <c r="B486" t="s">
        <v>0</v>
      </c>
      <c r="Q486" s="29"/>
      <c r="R486" s="30"/>
      <c r="S486" s="30"/>
      <c r="T486" s="30"/>
      <c r="U486" s="30"/>
      <c r="V486" s="31"/>
      <c r="W486" s="32">
        <v>38</v>
      </c>
      <c r="X486" s="29"/>
      <c r="Y486" s="50"/>
      <c r="Z486" s="50"/>
      <c r="AA486" s="51"/>
      <c r="AC486" s="52"/>
      <c r="AD486" s="52"/>
      <c r="BF486" s="64" t="s">
        <v>0</v>
      </c>
    </row>
    <row r="487" spans="1:58">
      <c r="A487" t="str">
        <f t="shared" si="81"/>
        <v>*戦場のゴミあさり/Battlefield Scavenger</v>
      </c>
      <c r="B487" t="s">
        <v>0</v>
      </c>
      <c r="C487" t="str">
        <f>"*"&amp;R487&amp;"/"&amp;T487</f>
        <v>*戦場のゴミあさり/Battlefield Scavenger</v>
      </c>
      <c r="Q487" s="33" t="s">
        <v>9</v>
      </c>
      <c r="R487" s="34" t="str">
        <f>INDEX(AJ:AJ,W486+1)</f>
        <v>戦場のゴミあさり</v>
      </c>
      <c r="S487" s="35" t="s">
        <v>10</v>
      </c>
      <c r="T487" s="34" t="str">
        <f>INDEX(AK:AK,W486+1)</f>
        <v>Battlefield Scavenger</v>
      </c>
      <c r="U487" s="35"/>
      <c r="V487" s="36"/>
      <c r="W487" s="37"/>
      <c r="X487" s="33"/>
      <c r="Y487" s="52"/>
      <c r="Z487" s="52"/>
      <c r="AA487" s="53"/>
      <c r="AC487" s="52"/>
      <c r="AD487" s="52"/>
      <c r="BF487" s="64" t="s">
        <v>0</v>
      </c>
    </row>
    <row r="488" spans="1:58">
      <c r="A488" t="str">
        <f t="shared" si="81"/>
        <v>|LEFT:80|LEFT:100|LEFT:100|LEFT:100|LEFT:100|LEFT:100|c</v>
      </c>
      <c r="B488" t="s">
        <v>0</v>
      </c>
      <c r="C488" t="s">
        <v>81</v>
      </c>
      <c r="D488" s="26" t="str">
        <f>$Q$1</f>
        <v>LEFT:80</v>
      </c>
      <c r="E488" s="26" t="s">
        <v>81</v>
      </c>
      <c r="F488" s="26" t="str">
        <f t="shared" ref="F488:J488" si="86">$R$1</f>
        <v>LEFT:100</v>
      </c>
      <c r="G488" s="26" t="s">
        <v>81</v>
      </c>
      <c r="H488" s="26" t="str">
        <f t="shared" si="86"/>
        <v>LEFT:100</v>
      </c>
      <c r="I488" s="26" t="s">
        <v>81</v>
      </c>
      <c r="J488" s="26" t="str">
        <f t="shared" si="86"/>
        <v>LEFT:100</v>
      </c>
      <c r="K488" s="26" t="s">
        <v>81</v>
      </c>
      <c r="L488" s="26" t="str">
        <f>$R$1</f>
        <v>LEFT:100</v>
      </c>
      <c r="M488" s="26" t="s">
        <v>81</v>
      </c>
      <c r="N488" s="26" t="str">
        <f>$R$1</f>
        <v>LEFT:100</v>
      </c>
      <c r="O488" t="s">
        <v>81</v>
      </c>
      <c r="P488" t="s">
        <v>82</v>
      </c>
      <c r="Q488" s="38" t="s">
        <v>6</v>
      </c>
      <c r="R488" s="34" t="str">
        <f>INDEX(AF:AF,W486+1)</f>
        <v>赤</v>
      </c>
      <c r="S488" s="39" t="s">
        <v>7</v>
      </c>
      <c r="T488" s="34" t="str">
        <f>INDEX(AG:AG,W486+1)</f>
        <v>アンコモン</v>
      </c>
      <c r="U488" s="39" t="s">
        <v>8</v>
      </c>
      <c r="V488" s="34">
        <f>INDEX(AI:AI,W486+1)</f>
        <v>7</v>
      </c>
      <c r="W488" s="40"/>
      <c r="X488" s="34" t="str">
        <f>INDEX(AQ:AQ,W486+1)</f>
        <v>督励2：あなたはカードを1枚捨てて1枚引く。</v>
      </c>
      <c r="Y488" s="52"/>
      <c r="Z488" s="52"/>
      <c r="AA488" s="53"/>
      <c r="AC488" s="35"/>
      <c r="AD488" s="35"/>
      <c r="BF488" s="64" t="s">
        <v>0</v>
      </c>
    </row>
    <row r="489" spans="1:58">
      <c r="A489" t="str">
        <f t="shared" si="81"/>
        <v>|色|赤|レアリティ|アンコモン|マナコスト|7|</v>
      </c>
      <c r="B489" t="s">
        <v>0</v>
      </c>
      <c r="C489" t="s">
        <v>81</v>
      </c>
      <c r="D489" s="27" t="s">
        <v>6</v>
      </c>
      <c r="E489" t="s">
        <v>81</v>
      </c>
      <c r="F489" t="str">
        <f>IF(R488=0,"",R488)</f>
        <v>赤</v>
      </c>
      <c r="G489" t="s">
        <v>81</v>
      </c>
      <c r="H489" s="27" t="s">
        <v>93</v>
      </c>
      <c r="I489" t="s">
        <v>81</v>
      </c>
      <c r="J489" t="str">
        <f>IF(T488=0,"",T488)</f>
        <v>アンコモン</v>
      </c>
      <c r="K489" t="s">
        <v>81</v>
      </c>
      <c r="L489" s="27" t="s">
        <v>94</v>
      </c>
      <c r="M489" t="s">
        <v>81</v>
      </c>
      <c r="N489">
        <f>IF(V488=0,"",V488)</f>
        <v>7</v>
      </c>
      <c r="O489" t="s">
        <v>81</v>
      </c>
      <c r="Q489" s="33" t="s">
        <v>11</v>
      </c>
      <c r="R489" s="34" t="str">
        <f>INDEX(AL:AL,W486+1)</f>
        <v>クリーチャー</v>
      </c>
      <c r="S489" s="39" t="s">
        <v>95</v>
      </c>
      <c r="T489" s="34" t="str">
        <f>INDEX(AN:AN,W486+1)</f>
        <v>ジャッカル</v>
      </c>
      <c r="U489" s="34" t="str">
        <f>INDEX(AO:AO,W486+1)</f>
        <v>ならず者</v>
      </c>
      <c r="V489" s="34">
        <f>INDEX(AP:AP,W486+1)</f>
        <v>0</v>
      </c>
      <c r="W489" s="40"/>
      <c r="X489" s="34" t="str">
        <f>INDEX(AZ:AZ,W486+1)</f>
        <v>督励</v>
      </c>
      <c r="Y489" s="34" t="str">
        <f>INDEX(BA:BA,W486+1)</f>
        <v/>
      </c>
      <c r="Z489" s="34" t="str">
        <f>INDEX(BB:BB,W486+1)</f>
        <v/>
      </c>
      <c r="AA489" s="34">
        <f>INDEX(BC:BC,W486+1)</f>
        <v>0</v>
      </c>
      <c r="AC489" s="52"/>
      <c r="AD489" s="52"/>
      <c r="BF489" s="64" t="s">
        <v>0</v>
      </c>
    </row>
    <row r="490" spans="1:58">
      <c r="A490" t="str">
        <f t="shared" si="81"/>
        <v>|種別|クリーチャー|サブタイプ|ジャッカル|ならず者||</v>
      </c>
      <c r="B490" t="s">
        <v>0</v>
      </c>
      <c r="C490" t="s">
        <v>81</v>
      </c>
      <c r="D490" s="27" t="s">
        <v>11</v>
      </c>
      <c r="E490" t="s">
        <v>81</v>
      </c>
      <c r="F490" t="str">
        <f>IF(R489=0,"",R489)</f>
        <v>クリーチャー</v>
      </c>
      <c r="G490" t="s">
        <v>81</v>
      </c>
      <c r="H490" s="27" t="s">
        <v>103</v>
      </c>
      <c r="I490" t="s">
        <v>81</v>
      </c>
      <c r="J490" t="str">
        <f>IF(T489=0,"",T489)</f>
        <v>ジャッカル</v>
      </c>
      <c r="K490" t="s">
        <v>81</v>
      </c>
      <c r="L490" t="str">
        <f>IF(U489=0,"",U489)</f>
        <v>ならず者</v>
      </c>
      <c r="M490" t="s">
        <v>81</v>
      </c>
      <c r="N490" t="str">
        <f>IF(V489=0,"",V489)</f>
        <v/>
      </c>
      <c r="O490" t="s">
        <v>81</v>
      </c>
      <c r="Q490" s="33" t="s">
        <v>104</v>
      </c>
      <c r="R490" s="34" t="str">
        <f>INDEX(BD:BD,W486+1)</f>
        <v>督励2：あなたはカードを1枚捨てて1枚引く。</v>
      </c>
      <c r="S490" s="35"/>
      <c r="T490" s="35"/>
      <c r="U490" s="35"/>
      <c r="V490" s="36"/>
      <c r="W490" s="40"/>
      <c r="X490" s="32"/>
      <c r="Y490" s="32"/>
      <c r="Z490" s="32"/>
      <c r="AA490" s="54"/>
      <c r="AC490" s="52"/>
      <c r="AD490" s="52"/>
      <c r="BF490" s="64" t="s">
        <v>0</v>
      </c>
    </row>
    <row r="491" spans="1:58">
      <c r="A491" t="str">
        <f t="shared" si="81"/>
        <v>|テキスト|&gt;|&gt;|&gt;|&gt;|督励2：あなたはカードを1枚捨てて1枚引く。|</v>
      </c>
      <c r="B491" t="s">
        <v>0</v>
      </c>
      <c r="C491" t="s">
        <v>81</v>
      </c>
      <c r="D491" s="27" t="s">
        <v>104</v>
      </c>
      <c r="E491" t="s">
        <v>81</v>
      </c>
      <c r="F491" s="27" t="s">
        <v>113</v>
      </c>
      <c r="G491" t="s">
        <v>81</v>
      </c>
      <c r="H491" s="27" t="s">
        <v>113</v>
      </c>
      <c r="I491" t="s">
        <v>81</v>
      </c>
      <c r="J491" s="27" t="s">
        <v>113</v>
      </c>
      <c r="K491" t="s">
        <v>81</v>
      </c>
      <c r="L491" s="27" t="s">
        <v>113</v>
      </c>
      <c r="M491" t="s">
        <v>81</v>
      </c>
      <c r="N491" t="str">
        <f>IF(R490=0,"",R490)</f>
        <v>督励2：あなたはカードを1枚捨てて1枚引く。</v>
      </c>
      <c r="O491" t="s">
        <v>81</v>
      </c>
      <c r="Q491" s="38" t="s">
        <v>27</v>
      </c>
      <c r="R491" s="34" t="str">
        <f>INDEX(BE:BE,W486+1)</f>
        <v>Exert 2:You discard 1 card and you draw 1 card.</v>
      </c>
      <c r="S491" s="35" t="s">
        <v>400</v>
      </c>
      <c r="T491" s="34" t="str">
        <f>IF(X491="","",X491&amp;IF(Y491="",""," "&amp;Y491)&amp;IF(Z491="",""," "&amp;Z491)&amp;IF(AA491="",""," "&amp;AA491))</f>
        <v/>
      </c>
      <c r="U491" s="35"/>
      <c r="V491" s="36"/>
      <c r="W491" s="40" t="s">
        <v>114</v>
      </c>
      <c r="X491" s="33" t="str">
        <f t="shared" ref="X491:AA491" si="87">IF(ISERROR(IF(LEN(X490)&gt;1,X490,VLOOKUP(X489,$AC:$AD,2,FALSE))),"",IF(LEN(X490)&gt;1,X490,VLOOKUP(X489,$AC:$AD,2,FALSE)))</f>
        <v/>
      </c>
      <c r="Y491" s="33" t="str">
        <f t="shared" si="87"/>
        <v/>
      </c>
      <c r="Z491" s="33" t="str">
        <f t="shared" si="87"/>
        <v/>
      </c>
      <c r="AA491" s="33" t="str">
        <f t="shared" si="87"/>
        <v> </v>
      </c>
      <c r="AC491" s="52"/>
      <c r="AD491" s="52"/>
      <c r="BF491" s="64" t="s">
        <v>0</v>
      </c>
    </row>
    <row r="492" spans="1:58">
      <c r="A492" t="str">
        <f t="shared" si="81"/>
        <v>|英テキスト|&gt;|&gt;|&gt;|&gt;|Exert 2:You discard 1 card and you draw 1 card.|</v>
      </c>
      <c r="B492" t="s">
        <v>0</v>
      </c>
      <c r="C492" t="s">
        <v>81</v>
      </c>
      <c r="D492" s="27" t="s">
        <v>125</v>
      </c>
      <c r="E492" t="s">
        <v>81</v>
      </c>
      <c r="F492" s="27" t="s">
        <v>113</v>
      </c>
      <c r="G492" t="s">
        <v>81</v>
      </c>
      <c r="H492" s="27" t="s">
        <v>113</v>
      </c>
      <c r="I492" t="s">
        <v>81</v>
      </c>
      <c r="J492" s="27" t="s">
        <v>113</v>
      </c>
      <c r="K492" t="s">
        <v>81</v>
      </c>
      <c r="L492" s="27" t="s">
        <v>113</v>
      </c>
      <c r="M492" t="s">
        <v>81</v>
      </c>
      <c r="N492" t="str">
        <f>IF(T491="","",T491&amp;"&amp;br;")&amp;IF(R491=0,"",R491)</f>
        <v>Exert 2:You discard 1 card and you draw 1 card.</v>
      </c>
      <c r="O492" t="s">
        <v>81</v>
      </c>
      <c r="Q492" s="33" t="s">
        <v>18</v>
      </c>
      <c r="R492" s="34" t="str">
        <f>IF(INDEX(AX:AX,W486+1)="",0,INDEX(AX:AX,W486+1)&amp;"/"&amp;INDEX(AY:AY,W486+1))</f>
        <v>4/4</v>
      </c>
      <c r="S492" s="35"/>
      <c r="T492" s="35"/>
      <c r="U492" s="35"/>
      <c r="V492" s="36"/>
      <c r="W492" s="40"/>
      <c r="X492" s="33"/>
      <c r="Y492" s="52"/>
      <c r="Z492" s="52"/>
      <c r="AA492" s="53"/>
      <c r="AC492" s="52"/>
      <c r="AD492" s="52"/>
      <c r="BF492" s="64" t="s">
        <v>0</v>
      </c>
    </row>
    <row r="493" spans="1:58">
      <c r="A493" t="str">
        <f t="shared" si="81"/>
        <v>|PT|&gt;|4/4|シールド数|&gt;||</v>
      </c>
      <c r="B493" t="s">
        <v>0</v>
      </c>
      <c r="C493" t="s">
        <v>81</v>
      </c>
      <c r="D493" t="s">
        <v>18</v>
      </c>
      <c r="E493" t="s">
        <v>81</v>
      </c>
      <c r="F493" t="s">
        <v>113</v>
      </c>
      <c r="G493" t="s">
        <v>81</v>
      </c>
      <c r="H493" t="str">
        <f>IF(R492=0,"",R492)</f>
        <v>4/4</v>
      </c>
      <c r="I493" t="s">
        <v>81</v>
      </c>
      <c r="J493" t="s">
        <v>136</v>
      </c>
      <c r="K493" t="s">
        <v>81</v>
      </c>
      <c r="L493" t="s">
        <v>113</v>
      </c>
      <c r="M493" t="s">
        <v>81</v>
      </c>
      <c r="N493" t="str">
        <f>IF(R493=0,"",R493)</f>
        <v/>
      </c>
      <c r="O493" t="s">
        <v>81</v>
      </c>
      <c r="Q493" s="41" t="s">
        <v>19</v>
      </c>
      <c r="R493" s="34">
        <f>INDEX(AW:AW,W486+1)</f>
        <v>0</v>
      </c>
      <c r="S493" s="42"/>
      <c r="T493" s="42"/>
      <c r="U493" s="42"/>
      <c r="V493" s="43"/>
      <c r="W493" s="44"/>
      <c r="X493" s="45"/>
      <c r="Y493" s="55"/>
      <c r="Z493" s="55"/>
      <c r="AA493" s="56"/>
      <c r="BF493" s="64" t="s">
        <v>0</v>
      </c>
    </row>
    <row r="494" spans="1:58">
      <c r="A494" t="str">
        <f t="shared" si="81"/>
        <v>&amp;br;&amp;br;</v>
      </c>
      <c r="B494" t="s">
        <v>0</v>
      </c>
      <c r="C494" t="s">
        <v>145</v>
      </c>
      <c r="R494"/>
      <c r="S494"/>
      <c r="T494"/>
      <c r="U494"/>
      <c r="V494"/>
      <c r="BF494" s="64" t="s">
        <v>0</v>
      </c>
    </row>
    <row r="495" spans="1:58">
      <c r="A495" t="str">
        <f t="shared" si="81"/>
        <v>#back(text=戻る,left)</v>
      </c>
      <c r="B495" t="s">
        <v>0</v>
      </c>
      <c r="C495" t="s">
        <v>153</v>
      </c>
      <c r="R495"/>
      <c r="S495"/>
      <c r="T495"/>
      <c r="U495"/>
      <c r="V495"/>
      <c r="BF495" s="64" t="s">
        <v>0</v>
      </c>
    </row>
    <row r="496" spans="1:58">
      <c r="A496" t="str">
        <f t="shared" si="81"/>
        <v>&amp;br;</v>
      </c>
      <c r="B496" t="s">
        <v>0</v>
      </c>
      <c r="C496" t="s">
        <v>164</v>
      </c>
      <c r="R496"/>
      <c r="S496"/>
      <c r="T496"/>
      <c r="U496"/>
      <c r="V496"/>
      <c r="BF496" s="64" t="s">
        <v>0</v>
      </c>
    </row>
    <row r="497" spans="1:58">
      <c r="A497" t="str">
        <f t="shared" si="81"/>
        <v>#comment(above,nsize=[15],size=[30],num=[10])</v>
      </c>
      <c r="B497" t="s">
        <v>0</v>
      </c>
      <c r="C497" t="s">
        <v>173</v>
      </c>
      <c r="R497"/>
      <c r="S497"/>
      <c r="T497"/>
      <c r="U497"/>
      <c r="V497"/>
      <c r="BF497" s="64" t="s">
        <v>0</v>
      </c>
    </row>
    <row r="498" spans="1:58">
      <c r="A498" t="str">
        <f t="shared" si="81"/>
        <v>&amp;br;&amp;br;</v>
      </c>
      <c r="B498" t="s">
        <v>0</v>
      </c>
      <c r="C498" t="s">
        <v>145</v>
      </c>
      <c r="R498"/>
      <c r="S498"/>
      <c r="T498"/>
      <c r="U498"/>
      <c r="V498"/>
      <c r="AC498" s="52"/>
      <c r="AD498" s="52"/>
      <c r="BF498" s="64" t="s">
        <v>0</v>
      </c>
    </row>
    <row r="499" spans="1:58">
      <c r="A499" t="str">
        <f t="shared" si="81"/>
        <v/>
      </c>
      <c r="B499" t="s">
        <v>0</v>
      </c>
      <c r="Q499" s="29"/>
      <c r="R499" s="30"/>
      <c r="S499" s="30"/>
      <c r="T499" s="30"/>
      <c r="U499" s="30"/>
      <c r="V499" s="31"/>
      <c r="W499" s="32">
        <v>39</v>
      </c>
      <c r="X499" s="29"/>
      <c r="Y499" s="50"/>
      <c r="Z499" s="50"/>
      <c r="AA499" s="51"/>
      <c r="AC499" s="52"/>
      <c r="AD499" s="52"/>
      <c r="BF499" s="64" t="s">
        <v>0</v>
      </c>
    </row>
    <row r="500" spans="1:58">
      <c r="A500" t="str">
        <f t="shared" si="81"/>
        <v>*炎刃の達人/Flameblade Adept</v>
      </c>
      <c r="B500" t="s">
        <v>0</v>
      </c>
      <c r="C500" t="str">
        <f>"*"&amp;R500&amp;"/"&amp;T500</f>
        <v>*炎刃の達人/Flameblade Adept</v>
      </c>
      <c r="Q500" s="33" t="s">
        <v>9</v>
      </c>
      <c r="R500" s="34" t="str">
        <f>INDEX(AJ:AJ,W499+1)</f>
        <v>炎刃の達人</v>
      </c>
      <c r="S500" s="35" t="s">
        <v>10</v>
      </c>
      <c r="T500" s="34" t="str">
        <f>INDEX(AK:AK,W499+1)</f>
        <v>Flameblade Adept</v>
      </c>
      <c r="U500" s="35"/>
      <c r="V500" s="36"/>
      <c r="W500" s="37"/>
      <c r="X500" s="33"/>
      <c r="Y500" s="52"/>
      <c r="Z500" s="52"/>
      <c r="AA500" s="53"/>
      <c r="AC500" s="52"/>
      <c r="AD500" s="52"/>
      <c r="BF500" s="64" t="s">
        <v>0</v>
      </c>
    </row>
    <row r="501" spans="1:58">
      <c r="A501" t="str">
        <f t="shared" si="81"/>
        <v>|LEFT:80|LEFT:100|LEFT:100|LEFT:100|LEFT:100|LEFT:100|c</v>
      </c>
      <c r="B501" t="s">
        <v>0</v>
      </c>
      <c r="C501" t="s">
        <v>81</v>
      </c>
      <c r="D501" s="26" t="str">
        <f>$Q$1</f>
        <v>LEFT:80</v>
      </c>
      <c r="E501" s="26" t="s">
        <v>81</v>
      </c>
      <c r="F501" s="26" t="str">
        <f t="shared" ref="F501:J501" si="88">$R$1</f>
        <v>LEFT:100</v>
      </c>
      <c r="G501" s="26" t="s">
        <v>81</v>
      </c>
      <c r="H501" s="26" t="str">
        <f t="shared" si="88"/>
        <v>LEFT:100</v>
      </c>
      <c r="I501" s="26" t="s">
        <v>81</v>
      </c>
      <c r="J501" s="26" t="str">
        <f t="shared" si="88"/>
        <v>LEFT:100</v>
      </c>
      <c r="K501" s="26" t="s">
        <v>81</v>
      </c>
      <c r="L501" s="26" t="str">
        <f>$R$1</f>
        <v>LEFT:100</v>
      </c>
      <c r="M501" s="26" t="s">
        <v>81</v>
      </c>
      <c r="N501" s="26" t="str">
        <f>$R$1</f>
        <v>LEFT:100</v>
      </c>
      <c r="O501" t="s">
        <v>81</v>
      </c>
      <c r="P501" t="s">
        <v>82</v>
      </c>
      <c r="Q501" s="38" t="s">
        <v>6</v>
      </c>
      <c r="R501" s="34" t="str">
        <f>INDEX(AF:AF,W499+1)</f>
        <v>赤</v>
      </c>
      <c r="S501" s="39" t="s">
        <v>7</v>
      </c>
      <c r="T501" s="34" t="str">
        <f>INDEX(AG:AG,W499+1)</f>
        <v>アンコモン</v>
      </c>
      <c r="U501" s="39" t="s">
        <v>8</v>
      </c>
      <c r="V501" s="34">
        <f>INDEX(AI:AI,W499+1)</f>
        <v>9</v>
      </c>
      <c r="W501" s="40"/>
      <c r="X501" s="34" t="str">
        <f>INDEX(AQ:AQ,W499+1)</f>
        <v>威迫</v>
      </c>
      <c r="Y501" s="52"/>
      <c r="Z501" s="52"/>
      <c r="AA501" s="53"/>
      <c r="AC501" s="35"/>
      <c r="AD501" s="35"/>
      <c r="BF501" s="64" t="s">
        <v>0</v>
      </c>
    </row>
    <row r="502" spans="1:58">
      <c r="A502" t="str">
        <f t="shared" si="81"/>
        <v>|色|赤|レアリティ|アンコモン|マナコスト|9|</v>
      </c>
      <c r="B502" t="s">
        <v>0</v>
      </c>
      <c r="C502" t="s">
        <v>81</v>
      </c>
      <c r="D502" s="27" t="s">
        <v>6</v>
      </c>
      <c r="E502" t="s">
        <v>81</v>
      </c>
      <c r="F502" t="str">
        <f>IF(R501=0,"",R501)</f>
        <v>赤</v>
      </c>
      <c r="G502" t="s">
        <v>81</v>
      </c>
      <c r="H502" s="27" t="s">
        <v>93</v>
      </c>
      <c r="I502" t="s">
        <v>81</v>
      </c>
      <c r="J502" t="str">
        <f>IF(T501=0,"",T501)</f>
        <v>アンコモン</v>
      </c>
      <c r="K502" t="s">
        <v>81</v>
      </c>
      <c r="L502" s="27" t="s">
        <v>94</v>
      </c>
      <c r="M502" t="s">
        <v>81</v>
      </c>
      <c r="N502">
        <f>IF(V501=0,"",V501)</f>
        <v>9</v>
      </c>
      <c r="O502" t="s">
        <v>81</v>
      </c>
      <c r="Q502" s="33" t="s">
        <v>11</v>
      </c>
      <c r="R502" s="34" t="str">
        <f>INDEX(AL:AL,W499+1)</f>
        <v>クリーチャー</v>
      </c>
      <c r="S502" s="39" t="s">
        <v>95</v>
      </c>
      <c r="T502" s="34" t="str">
        <f>INDEX(AN:AN,W499+1)</f>
        <v>ジャッカル</v>
      </c>
      <c r="U502" s="34" t="str">
        <f>INDEX(AO:AO,W499+1)</f>
        <v>戦士</v>
      </c>
      <c r="V502" s="34">
        <f>INDEX(AP:AP,W499+1)</f>
        <v>0</v>
      </c>
      <c r="W502" s="40"/>
      <c r="X502" s="34" t="str">
        <f>INDEX(AZ:AZ,W499+1)</f>
        <v>威迫</v>
      </c>
      <c r="Y502" s="34" t="str">
        <f>INDEX(BA:BA,W499+1)</f>
        <v/>
      </c>
      <c r="Z502" s="34" t="str">
        <f>INDEX(BB:BB,W499+1)</f>
        <v/>
      </c>
      <c r="AA502" s="34">
        <f>INDEX(BC:BC,W499+1)</f>
        <v>0</v>
      </c>
      <c r="AC502" s="52"/>
      <c r="AD502" s="52"/>
      <c r="BF502" s="64" t="s">
        <v>0</v>
      </c>
    </row>
    <row r="503" spans="1:58">
      <c r="A503" t="str">
        <f t="shared" si="81"/>
        <v>|種別|クリーチャー|サブタイプ|ジャッカル|戦士||</v>
      </c>
      <c r="B503" t="s">
        <v>0</v>
      </c>
      <c r="C503" t="s">
        <v>81</v>
      </c>
      <c r="D503" s="27" t="s">
        <v>11</v>
      </c>
      <c r="E503" t="s">
        <v>81</v>
      </c>
      <c r="F503" t="str">
        <f>IF(R502=0,"",R502)</f>
        <v>クリーチャー</v>
      </c>
      <c r="G503" t="s">
        <v>81</v>
      </c>
      <c r="H503" s="27" t="s">
        <v>103</v>
      </c>
      <c r="I503" t="s">
        <v>81</v>
      </c>
      <c r="J503" t="str">
        <f>IF(T502=0,"",T502)</f>
        <v>ジャッカル</v>
      </c>
      <c r="K503" t="s">
        <v>81</v>
      </c>
      <c r="L503" t="str">
        <f>IF(U502=0,"",U502)</f>
        <v>戦士</v>
      </c>
      <c r="M503" t="s">
        <v>81</v>
      </c>
      <c r="N503" t="str">
        <f>IF(V502=0,"",V502)</f>
        <v/>
      </c>
      <c r="O503" t="s">
        <v>81</v>
      </c>
      <c r="Q503" s="33" t="s">
        <v>104</v>
      </c>
      <c r="R503" s="34" t="str">
        <f>INDEX(BD:BD,W499+1)</f>
        <v>威迫&amp;br;あなたがカードをサイクリングしたとき、このクリーチャーは+1/0の修整を受ける。</v>
      </c>
      <c r="S503" s="35"/>
      <c r="T503" s="35"/>
      <c r="U503" s="35"/>
      <c r="V503" s="36"/>
      <c r="W503" s="40"/>
      <c r="X503" s="32"/>
      <c r="Y503" s="32"/>
      <c r="Z503" s="32"/>
      <c r="AA503" s="54"/>
      <c r="AC503" s="52"/>
      <c r="AD503" s="52"/>
      <c r="BF503" s="64" t="s">
        <v>0</v>
      </c>
    </row>
    <row r="504" spans="1:58">
      <c r="A504" t="str">
        <f t="shared" si="81"/>
        <v>|テキスト|&gt;|&gt;|&gt;|&gt;|威迫&amp;br;あなたがカードをサイクリングしたとき、このクリーチャーは+1/0の修整を受ける。|</v>
      </c>
      <c r="B504" t="s">
        <v>0</v>
      </c>
      <c r="C504" t="s">
        <v>81</v>
      </c>
      <c r="D504" s="27" t="s">
        <v>104</v>
      </c>
      <c r="E504" t="s">
        <v>81</v>
      </c>
      <c r="F504" s="27" t="s">
        <v>113</v>
      </c>
      <c r="G504" t="s">
        <v>81</v>
      </c>
      <c r="H504" s="27" t="s">
        <v>113</v>
      </c>
      <c r="I504" t="s">
        <v>81</v>
      </c>
      <c r="J504" s="27" t="s">
        <v>113</v>
      </c>
      <c r="K504" t="s">
        <v>81</v>
      </c>
      <c r="L504" s="27" t="s">
        <v>113</v>
      </c>
      <c r="M504" t="s">
        <v>81</v>
      </c>
      <c r="N504" t="str">
        <f>IF(R503=0,"",R503)</f>
        <v>威迫&amp;br;あなたがカードをサイクリングしたとき、このクリーチャーは+1/0の修整を受ける。</v>
      </c>
      <c r="O504" t="s">
        <v>81</v>
      </c>
      <c r="Q504" s="38" t="s">
        <v>27</v>
      </c>
      <c r="R504" s="34" t="str">
        <f>INDEX(BE:BE,W499+1)</f>
        <v>When you cycle a card, this creature gets +1/0.</v>
      </c>
      <c r="S504" s="35" t="s">
        <v>400</v>
      </c>
      <c r="T504" s="34" t="str">
        <f>IF(X504="","",X504&amp;IF(Y504="",""," "&amp;Y504)&amp;IF(Z504="",""," "&amp;Z504)&amp;IF(AA504="",""," "&amp;AA504))</f>
        <v>Menace  </v>
      </c>
      <c r="U504" s="35"/>
      <c r="V504" s="36"/>
      <c r="W504" s="40" t="s">
        <v>114</v>
      </c>
      <c r="X504" s="33" t="str">
        <f t="shared" ref="X504:AA504" si="89">IF(ISERROR(IF(LEN(X503)&gt;1,X503,VLOOKUP(X502,$AC:$AD,2,FALSE))),"",IF(LEN(X503)&gt;1,X503,VLOOKUP(X502,$AC:$AD,2,FALSE)))</f>
        <v>Menace</v>
      </c>
      <c r="Y504" s="33" t="str">
        <f t="shared" si="89"/>
        <v/>
      </c>
      <c r="Z504" s="33" t="str">
        <f t="shared" si="89"/>
        <v/>
      </c>
      <c r="AA504" s="33" t="str">
        <f t="shared" si="89"/>
        <v> </v>
      </c>
      <c r="AC504" s="52"/>
      <c r="AD504" s="52"/>
      <c r="BF504" s="64" t="s">
        <v>0</v>
      </c>
    </row>
    <row r="505" spans="1:58">
      <c r="A505" t="str">
        <f t="shared" si="81"/>
        <v>|英テキスト|&gt;|&gt;|&gt;|&gt;|Menace  &amp;br;When you cycle a card, this creature gets +1/0.|</v>
      </c>
      <c r="B505" t="s">
        <v>0</v>
      </c>
      <c r="C505" t="s">
        <v>81</v>
      </c>
      <c r="D505" s="27" t="s">
        <v>125</v>
      </c>
      <c r="E505" t="s">
        <v>81</v>
      </c>
      <c r="F505" s="27" t="s">
        <v>113</v>
      </c>
      <c r="G505" t="s">
        <v>81</v>
      </c>
      <c r="H505" s="27" t="s">
        <v>113</v>
      </c>
      <c r="I505" t="s">
        <v>81</v>
      </c>
      <c r="J505" s="27" t="s">
        <v>113</v>
      </c>
      <c r="K505" t="s">
        <v>81</v>
      </c>
      <c r="L505" s="27" t="s">
        <v>113</v>
      </c>
      <c r="M505" t="s">
        <v>81</v>
      </c>
      <c r="N505" t="str">
        <f>IF(T504="","",T504&amp;"&amp;br;")&amp;IF(R504=0,"",R504)</f>
        <v>Menace  &amp;br;When you cycle a card, this creature gets +1/0.</v>
      </c>
      <c r="O505" t="s">
        <v>81</v>
      </c>
      <c r="Q505" s="33" t="s">
        <v>18</v>
      </c>
      <c r="R505" s="34" t="str">
        <f>IF(INDEX(AX:AX,W499+1)="",0,INDEX(AX:AX,W499+1)&amp;"/"&amp;INDEX(AY:AY,W499+1))</f>
        <v>3/4</v>
      </c>
      <c r="S505" s="35"/>
      <c r="T505" s="35"/>
      <c r="U505" s="35"/>
      <c r="V505" s="36"/>
      <c r="W505" s="40"/>
      <c r="X505" s="33"/>
      <c r="Y505" s="52"/>
      <c r="Z505" s="52"/>
      <c r="AA505" s="53"/>
      <c r="AC505" s="52"/>
      <c r="AD505" s="52"/>
      <c r="BF505" s="64" t="s">
        <v>0</v>
      </c>
    </row>
    <row r="506" spans="1:58">
      <c r="A506" t="str">
        <f t="shared" si="81"/>
        <v>|PT|&gt;|3/4|シールド数|&gt;||</v>
      </c>
      <c r="B506" t="s">
        <v>0</v>
      </c>
      <c r="C506" t="s">
        <v>81</v>
      </c>
      <c r="D506" t="s">
        <v>18</v>
      </c>
      <c r="E506" t="s">
        <v>81</v>
      </c>
      <c r="F506" t="s">
        <v>113</v>
      </c>
      <c r="G506" t="s">
        <v>81</v>
      </c>
      <c r="H506" t="str">
        <f>IF(R505=0,"",R505)</f>
        <v>3/4</v>
      </c>
      <c r="I506" t="s">
        <v>81</v>
      </c>
      <c r="J506" t="s">
        <v>136</v>
      </c>
      <c r="K506" t="s">
        <v>81</v>
      </c>
      <c r="L506" t="s">
        <v>113</v>
      </c>
      <c r="M506" t="s">
        <v>81</v>
      </c>
      <c r="N506" t="str">
        <f>IF(R506=0,"",R506)</f>
        <v/>
      </c>
      <c r="O506" t="s">
        <v>81</v>
      </c>
      <c r="Q506" s="41" t="s">
        <v>19</v>
      </c>
      <c r="R506" s="34">
        <f>INDEX(AW:AW,W499+1)</f>
        <v>0</v>
      </c>
      <c r="S506" s="42"/>
      <c r="T506" s="42"/>
      <c r="U506" s="42"/>
      <c r="V506" s="43"/>
      <c r="W506" s="44"/>
      <c r="X506" s="45"/>
      <c r="Y506" s="55"/>
      <c r="Z506" s="55"/>
      <c r="AA506" s="56"/>
      <c r="BF506" s="64" t="s">
        <v>0</v>
      </c>
    </row>
    <row r="507" spans="1:58">
      <c r="A507" t="str">
        <f t="shared" si="81"/>
        <v>&amp;br;&amp;br;</v>
      </c>
      <c r="B507" t="s">
        <v>0</v>
      </c>
      <c r="C507" t="s">
        <v>145</v>
      </c>
      <c r="R507"/>
      <c r="S507"/>
      <c r="T507"/>
      <c r="U507"/>
      <c r="V507"/>
      <c r="BF507" s="64" t="s">
        <v>0</v>
      </c>
    </row>
    <row r="508" spans="1:58">
      <c r="A508" t="str">
        <f t="shared" si="81"/>
        <v>#back(text=戻る,left)</v>
      </c>
      <c r="B508" t="s">
        <v>0</v>
      </c>
      <c r="C508" t="s">
        <v>153</v>
      </c>
      <c r="R508"/>
      <c r="S508"/>
      <c r="T508"/>
      <c r="U508"/>
      <c r="V508"/>
      <c r="BF508" s="64" t="s">
        <v>0</v>
      </c>
    </row>
    <row r="509" spans="1:58">
      <c r="A509" t="str">
        <f t="shared" si="81"/>
        <v>&amp;br;</v>
      </c>
      <c r="B509" t="s">
        <v>0</v>
      </c>
      <c r="C509" t="s">
        <v>164</v>
      </c>
      <c r="R509"/>
      <c r="S509"/>
      <c r="T509"/>
      <c r="U509"/>
      <c r="V509"/>
      <c r="BF509" s="64" t="s">
        <v>0</v>
      </c>
    </row>
    <row r="510" spans="1:58">
      <c r="A510" t="str">
        <f t="shared" si="81"/>
        <v>#comment(above,nsize=[15],size=[30],num=[10])</v>
      </c>
      <c r="B510" t="s">
        <v>0</v>
      </c>
      <c r="C510" t="s">
        <v>173</v>
      </c>
      <c r="R510"/>
      <c r="S510"/>
      <c r="T510"/>
      <c r="U510"/>
      <c r="V510"/>
      <c r="BF510" s="64" t="s">
        <v>0</v>
      </c>
    </row>
    <row r="511" spans="1:58">
      <c r="A511" t="str">
        <f t="shared" si="81"/>
        <v>&amp;br;&amp;br;</v>
      </c>
      <c r="B511" t="s">
        <v>0</v>
      </c>
      <c r="C511" t="s">
        <v>145</v>
      </c>
      <c r="R511"/>
      <c r="S511"/>
      <c r="T511"/>
      <c r="U511"/>
      <c r="V511"/>
      <c r="AC511" s="52"/>
      <c r="AD511" s="52"/>
      <c r="BF511" s="64" t="s">
        <v>0</v>
      </c>
    </row>
    <row r="512" spans="1:58">
      <c r="A512" t="str">
        <f t="shared" si="81"/>
        <v/>
      </c>
      <c r="B512" t="s">
        <v>0</v>
      </c>
      <c r="Q512" s="29"/>
      <c r="R512" s="30"/>
      <c r="S512" s="30"/>
      <c r="T512" s="30"/>
      <c r="U512" s="30"/>
      <c r="V512" s="31"/>
      <c r="W512" s="32">
        <v>40</v>
      </c>
      <c r="X512" s="29"/>
      <c r="Y512" s="50"/>
      <c r="Z512" s="50"/>
      <c r="AA512" s="51"/>
      <c r="AC512" s="52"/>
      <c r="AD512" s="52"/>
      <c r="BF512" s="64" t="s">
        <v>0</v>
      </c>
    </row>
    <row r="513" spans="1:58">
      <c r="A513" t="str">
        <f t="shared" si="81"/>
        <v>*焼き尽くす熱情/Consuming Fervor</v>
      </c>
      <c r="B513" t="s">
        <v>0</v>
      </c>
      <c r="C513" t="str">
        <f>"*"&amp;R513&amp;"/"&amp;T513</f>
        <v>*焼き尽くす熱情/Consuming Fervor</v>
      </c>
      <c r="Q513" s="33" t="s">
        <v>9</v>
      </c>
      <c r="R513" s="34" t="str">
        <f>INDEX(AJ:AJ,W512+1)</f>
        <v>焼き尽くす熱情</v>
      </c>
      <c r="S513" s="35" t="s">
        <v>10</v>
      </c>
      <c r="T513" s="34" t="str">
        <f>INDEX(AK:AK,W512+1)</f>
        <v>Consuming Fervor</v>
      </c>
      <c r="U513" s="35"/>
      <c r="V513" s="36"/>
      <c r="W513" s="37"/>
      <c r="X513" s="33"/>
      <c r="Y513" s="52"/>
      <c r="Z513" s="52"/>
      <c r="AA513" s="53"/>
      <c r="AC513" s="52"/>
      <c r="AD513" s="52"/>
      <c r="BF513" s="64" t="s">
        <v>0</v>
      </c>
    </row>
    <row r="514" spans="1:58">
      <c r="A514" t="str">
        <f t="shared" si="81"/>
        <v>|LEFT:80|LEFT:100|LEFT:100|LEFT:100|LEFT:100|LEFT:100|c</v>
      </c>
      <c r="B514" t="s">
        <v>0</v>
      </c>
      <c r="C514" t="s">
        <v>81</v>
      </c>
      <c r="D514" s="26" t="str">
        <f>$Q$1</f>
        <v>LEFT:80</v>
      </c>
      <c r="E514" s="26" t="s">
        <v>81</v>
      </c>
      <c r="F514" s="26" t="str">
        <f t="shared" ref="F514:J514" si="90">$R$1</f>
        <v>LEFT:100</v>
      </c>
      <c r="G514" s="26" t="s">
        <v>81</v>
      </c>
      <c r="H514" s="26" t="str">
        <f t="shared" si="90"/>
        <v>LEFT:100</v>
      </c>
      <c r="I514" s="26" t="s">
        <v>81</v>
      </c>
      <c r="J514" s="26" t="str">
        <f t="shared" si="90"/>
        <v>LEFT:100</v>
      </c>
      <c r="K514" s="26" t="s">
        <v>81</v>
      </c>
      <c r="L514" s="26" t="str">
        <f>$R$1</f>
        <v>LEFT:100</v>
      </c>
      <c r="M514" s="26" t="s">
        <v>81</v>
      </c>
      <c r="N514" s="26" t="str">
        <f>$R$1</f>
        <v>LEFT:100</v>
      </c>
      <c r="O514" t="s">
        <v>81</v>
      </c>
      <c r="P514" t="s">
        <v>82</v>
      </c>
      <c r="Q514" s="38" t="s">
        <v>6</v>
      </c>
      <c r="R514" s="34" t="str">
        <f>INDEX(AF:AF,W512+1)</f>
        <v>赤</v>
      </c>
      <c r="S514" s="39" t="s">
        <v>7</v>
      </c>
      <c r="T514" s="34" t="str">
        <f>INDEX(AG:AG,W512+1)</f>
        <v>アンコモン</v>
      </c>
      <c r="U514" s="39" t="s">
        <v>8</v>
      </c>
      <c r="V514" s="34">
        <f>INDEX(AI:AI,W512+1)</f>
        <v>6</v>
      </c>
      <c r="W514" s="40"/>
      <c r="X514" s="34" t="str">
        <f>INDEX(AQ:AQ,W512+1)</f>
        <v>クリーチャー1体を対象とする。それは+5/+5の修整を受けるとともに「あなたのターン開始時に、このクリーチャーは-1/-1の修整を受ける。」を得る。</v>
      </c>
      <c r="Y514" s="52"/>
      <c r="Z514" s="52"/>
      <c r="AA514" s="53"/>
      <c r="AC514" s="35"/>
      <c r="AD514" s="35"/>
      <c r="BF514" s="64" t="s">
        <v>0</v>
      </c>
    </row>
    <row r="515" spans="1:58">
      <c r="A515" t="str">
        <f t="shared" si="81"/>
        <v>|色|赤|レアリティ|アンコモン|マナコスト|6|</v>
      </c>
      <c r="B515" t="s">
        <v>0</v>
      </c>
      <c r="C515" t="s">
        <v>81</v>
      </c>
      <c r="D515" s="27" t="s">
        <v>6</v>
      </c>
      <c r="E515" t="s">
        <v>81</v>
      </c>
      <c r="F515" t="str">
        <f>IF(R514=0,"",R514)</f>
        <v>赤</v>
      </c>
      <c r="G515" t="s">
        <v>81</v>
      </c>
      <c r="H515" s="27" t="s">
        <v>93</v>
      </c>
      <c r="I515" t="s">
        <v>81</v>
      </c>
      <c r="J515" t="str">
        <f>IF(T514=0,"",T514)</f>
        <v>アンコモン</v>
      </c>
      <c r="K515" t="s">
        <v>81</v>
      </c>
      <c r="L515" s="27" t="s">
        <v>94</v>
      </c>
      <c r="M515" t="s">
        <v>81</v>
      </c>
      <c r="N515">
        <f>IF(V514=0,"",V514)</f>
        <v>6</v>
      </c>
      <c r="O515" t="s">
        <v>81</v>
      </c>
      <c r="Q515" s="33" t="s">
        <v>11</v>
      </c>
      <c r="R515" s="34" t="str">
        <f>INDEX(AL:AL,W512+1)</f>
        <v>呪文</v>
      </c>
      <c r="S515" s="39" t="s">
        <v>95</v>
      </c>
      <c r="T515" s="34">
        <f>INDEX(AN:AN,W512+1)</f>
        <v>0</v>
      </c>
      <c r="U515" s="34">
        <f>INDEX(AO:AO,W512+1)</f>
        <v>0</v>
      </c>
      <c r="V515" s="34">
        <f>INDEX(AP:AP,W512+1)</f>
        <v>0</v>
      </c>
      <c r="W515" s="40"/>
      <c r="X515" s="34" t="str">
        <f>INDEX(AZ:AZ,W512+1)</f>
        <v>クリ</v>
      </c>
      <c r="Y515" s="34" t="str">
        <f>INDEX(BA:BA,W512+1)</f>
        <v/>
      </c>
      <c r="Z515" s="34" t="str">
        <f>INDEX(BB:BB,W512+1)</f>
        <v/>
      </c>
      <c r="AA515" s="34">
        <f>INDEX(BC:BC,W512+1)</f>
        <v>0</v>
      </c>
      <c r="AC515" s="52"/>
      <c r="AD515" s="52"/>
      <c r="BF515" s="64" t="s">
        <v>0</v>
      </c>
    </row>
    <row r="516" spans="1:58">
      <c r="A516" t="str">
        <f t="shared" si="81"/>
        <v>|種別|呪文|サブタイプ||||</v>
      </c>
      <c r="B516" t="s">
        <v>0</v>
      </c>
      <c r="C516" t="s">
        <v>81</v>
      </c>
      <c r="D516" s="27" t="s">
        <v>11</v>
      </c>
      <c r="E516" t="s">
        <v>81</v>
      </c>
      <c r="F516" t="str">
        <f>IF(R515=0,"",R515)</f>
        <v>呪文</v>
      </c>
      <c r="G516" t="s">
        <v>81</v>
      </c>
      <c r="H516" s="27" t="s">
        <v>103</v>
      </c>
      <c r="I516" t="s">
        <v>81</v>
      </c>
      <c r="J516" t="str">
        <f>IF(T515=0,"",T515)</f>
        <v/>
      </c>
      <c r="K516" t="s">
        <v>81</v>
      </c>
      <c r="L516" t="str">
        <f>IF(U515=0,"",U515)</f>
        <v/>
      </c>
      <c r="M516" t="s">
        <v>81</v>
      </c>
      <c r="N516" t="str">
        <f>IF(V515=0,"",V515)</f>
        <v/>
      </c>
      <c r="O516" t="s">
        <v>81</v>
      </c>
      <c r="Q516" s="33" t="s">
        <v>104</v>
      </c>
      <c r="R516" s="34" t="str">
        <f>INDEX(BD:BD,W512+1)</f>
        <v>クリーチャー1体を対象とする。それは+5/+5の修整を受けるとともに「あなたのターン開始時に、このクリーチャーは-1/-1の修整を受ける。」を得る。</v>
      </c>
      <c r="S516" s="35"/>
      <c r="T516" s="35"/>
      <c r="U516" s="35"/>
      <c r="V516" s="36"/>
      <c r="W516" s="40"/>
      <c r="X516" s="32"/>
      <c r="Y516" s="32"/>
      <c r="Z516" s="32"/>
      <c r="AA516" s="54"/>
      <c r="AC516" s="52"/>
      <c r="AD516" s="52"/>
      <c r="BF516" s="64" t="s">
        <v>0</v>
      </c>
    </row>
    <row r="517" spans="1:58">
      <c r="A517" t="str">
        <f t="shared" si="81"/>
        <v>|テキスト|&gt;|&gt;|&gt;|&gt;|クリーチャー1体を対象とする。それは+5/+5の修整を受けるとともに「あなたのターン開始時に、このクリーチャーは-1/-1の修整を受ける。」を得る。|</v>
      </c>
      <c r="B517" t="s">
        <v>0</v>
      </c>
      <c r="C517" t="s">
        <v>81</v>
      </c>
      <c r="D517" s="27" t="s">
        <v>104</v>
      </c>
      <c r="E517" t="s">
        <v>81</v>
      </c>
      <c r="F517" s="27" t="s">
        <v>113</v>
      </c>
      <c r="G517" t="s">
        <v>81</v>
      </c>
      <c r="H517" s="27" t="s">
        <v>113</v>
      </c>
      <c r="I517" t="s">
        <v>81</v>
      </c>
      <c r="J517" s="27" t="s">
        <v>113</v>
      </c>
      <c r="K517" t="s">
        <v>81</v>
      </c>
      <c r="L517" s="27" t="s">
        <v>113</v>
      </c>
      <c r="M517" t="s">
        <v>81</v>
      </c>
      <c r="N517" t="str">
        <f>IF(R516=0,"",R516)</f>
        <v>クリーチャー1体を対象とする。それは+5/+5の修整を受けるとともに「あなたのターン開始時に、このクリーチャーは-1/-1の修整を受ける。」を得る。</v>
      </c>
      <c r="O517" t="s">
        <v>81</v>
      </c>
      <c r="Q517" s="38" t="s">
        <v>27</v>
      </c>
      <c r="R517" s="34" t="str">
        <f>INDEX(BE:BE,W512+1)</f>
        <v>Target creature gets +5/+5 and &amp;#8216;At the beginning of your turn, this creature gets -1/-1'.</v>
      </c>
      <c r="S517" s="35" t="s">
        <v>400</v>
      </c>
      <c r="T517" s="34" t="str">
        <f>IF(X517="","",X517&amp;IF(Y517="",""," "&amp;Y517)&amp;IF(Z517="",""," "&amp;Z517)&amp;IF(AA517="",""," "&amp;AA517))</f>
        <v/>
      </c>
      <c r="U517" s="35"/>
      <c r="V517" s="36"/>
      <c r="W517" s="40" t="s">
        <v>114</v>
      </c>
      <c r="X517" s="33" t="str">
        <f t="shared" ref="X517:AA517" si="91">IF(ISERROR(IF(LEN(X516)&gt;1,X516,VLOOKUP(X515,$AC:$AD,2,FALSE))),"",IF(LEN(X516)&gt;1,X516,VLOOKUP(X515,$AC:$AD,2,FALSE)))</f>
        <v/>
      </c>
      <c r="Y517" s="33" t="str">
        <f t="shared" si="91"/>
        <v/>
      </c>
      <c r="Z517" s="33" t="str">
        <f t="shared" si="91"/>
        <v/>
      </c>
      <c r="AA517" s="33" t="str">
        <f t="shared" si="91"/>
        <v> </v>
      </c>
      <c r="AC517" s="52"/>
      <c r="AD517" s="52"/>
      <c r="BF517" s="64" t="s">
        <v>0</v>
      </c>
    </row>
    <row r="518" spans="1:58">
      <c r="A518" t="str">
        <f t="shared" ref="A518:A581" si="92">CONCATENATE(C518,D518,E518,F518,G518,H518,I518,J518,K518,L518,M518,N518,O518,P518)</f>
        <v>|英テキスト|&gt;|&gt;|&gt;|&gt;|Target creature gets +5/+5 and &amp;#8216;At the beginning of your turn, this creature gets -1/-1'.|</v>
      </c>
      <c r="B518" t="s">
        <v>0</v>
      </c>
      <c r="C518" t="s">
        <v>81</v>
      </c>
      <c r="D518" s="27" t="s">
        <v>125</v>
      </c>
      <c r="E518" t="s">
        <v>81</v>
      </c>
      <c r="F518" s="27" t="s">
        <v>113</v>
      </c>
      <c r="G518" t="s">
        <v>81</v>
      </c>
      <c r="H518" s="27" t="s">
        <v>113</v>
      </c>
      <c r="I518" t="s">
        <v>81</v>
      </c>
      <c r="J518" s="27" t="s">
        <v>113</v>
      </c>
      <c r="K518" t="s">
        <v>81</v>
      </c>
      <c r="L518" s="27" t="s">
        <v>113</v>
      </c>
      <c r="M518" t="s">
        <v>81</v>
      </c>
      <c r="N518" t="str">
        <f>IF(T517="","",T517&amp;"&amp;br;")&amp;IF(R517=0,"",R517)</f>
        <v>Target creature gets +5/+5 and &amp;#8216;At the beginning of your turn, this creature gets -1/-1'.</v>
      </c>
      <c r="O518" t="s">
        <v>81</v>
      </c>
      <c r="Q518" s="33" t="s">
        <v>18</v>
      </c>
      <c r="R518" s="34">
        <f>IF(INDEX(AX:AX,W512+1)="",0,INDEX(AX:AX,W512+1)&amp;"/"&amp;INDEX(AY:AY,W512+1))</f>
        <v>0</v>
      </c>
      <c r="S518" s="35"/>
      <c r="T518" s="35"/>
      <c r="U518" s="35"/>
      <c r="V518" s="36"/>
      <c r="W518" s="40"/>
      <c r="X518" s="33"/>
      <c r="Y518" s="52"/>
      <c r="Z518" s="52"/>
      <c r="AA518" s="53"/>
      <c r="AC518" s="52"/>
      <c r="AD518" s="52"/>
      <c r="BF518" s="64" t="s">
        <v>0</v>
      </c>
    </row>
    <row r="519" spans="1:58">
      <c r="A519" t="str">
        <f t="shared" si="92"/>
        <v>|PT|&gt;||シールド数|&gt;||</v>
      </c>
      <c r="B519" t="s">
        <v>0</v>
      </c>
      <c r="C519" t="s">
        <v>81</v>
      </c>
      <c r="D519" t="s">
        <v>18</v>
      </c>
      <c r="E519" t="s">
        <v>81</v>
      </c>
      <c r="F519" t="s">
        <v>113</v>
      </c>
      <c r="G519" t="s">
        <v>81</v>
      </c>
      <c r="H519" t="str">
        <f>IF(R518=0,"",R518)</f>
        <v/>
      </c>
      <c r="I519" t="s">
        <v>81</v>
      </c>
      <c r="J519" t="s">
        <v>136</v>
      </c>
      <c r="K519" t="s">
        <v>81</v>
      </c>
      <c r="L519" t="s">
        <v>113</v>
      </c>
      <c r="M519" t="s">
        <v>81</v>
      </c>
      <c r="N519" t="str">
        <f>IF(R519=0,"",R519)</f>
        <v/>
      </c>
      <c r="O519" t="s">
        <v>81</v>
      </c>
      <c r="Q519" s="41" t="s">
        <v>19</v>
      </c>
      <c r="R519" s="34">
        <f>INDEX(AW:AW,W512+1)</f>
        <v>0</v>
      </c>
      <c r="S519" s="42"/>
      <c r="T519" s="42"/>
      <c r="U519" s="42"/>
      <c r="V519" s="43"/>
      <c r="W519" s="44"/>
      <c r="X519" s="45"/>
      <c r="Y519" s="55"/>
      <c r="Z519" s="55"/>
      <c r="AA519" s="56"/>
      <c r="BF519" s="64" t="s">
        <v>0</v>
      </c>
    </row>
    <row r="520" spans="1:58">
      <c r="A520" t="str">
        <f t="shared" si="92"/>
        <v>&amp;br;&amp;br;</v>
      </c>
      <c r="B520" t="s">
        <v>0</v>
      </c>
      <c r="C520" t="s">
        <v>145</v>
      </c>
      <c r="R520"/>
      <c r="S520"/>
      <c r="T520"/>
      <c r="U520"/>
      <c r="V520"/>
      <c r="BF520" s="64" t="s">
        <v>0</v>
      </c>
    </row>
    <row r="521" spans="1:58">
      <c r="A521" t="str">
        <f t="shared" si="92"/>
        <v>#back(text=戻る,left)</v>
      </c>
      <c r="B521" t="s">
        <v>0</v>
      </c>
      <c r="C521" t="s">
        <v>153</v>
      </c>
      <c r="R521"/>
      <c r="S521"/>
      <c r="T521"/>
      <c r="U521"/>
      <c r="V521"/>
      <c r="BF521" s="64" t="s">
        <v>0</v>
      </c>
    </row>
    <row r="522" spans="1:58">
      <c r="A522" t="str">
        <f t="shared" si="92"/>
        <v>&amp;br;</v>
      </c>
      <c r="B522" t="s">
        <v>0</v>
      </c>
      <c r="C522" t="s">
        <v>164</v>
      </c>
      <c r="R522"/>
      <c r="S522"/>
      <c r="T522"/>
      <c r="U522"/>
      <c r="V522"/>
      <c r="BF522" s="64" t="s">
        <v>0</v>
      </c>
    </row>
    <row r="523" spans="1:58">
      <c r="A523" t="str">
        <f t="shared" si="92"/>
        <v>#comment(above,nsize=[15],size=[30],num=[10])</v>
      </c>
      <c r="B523" t="s">
        <v>0</v>
      </c>
      <c r="C523" t="s">
        <v>173</v>
      </c>
      <c r="R523"/>
      <c r="S523"/>
      <c r="T523"/>
      <c r="U523"/>
      <c r="V523"/>
      <c r="BF523" s="64" t="s">
        <v>0</v>
      </c>
    </row>
    <row r="524" spans="1:58">
      <c r="A524" t="str">
        <f t="shared" si="92"/>
        <v>&amp;br;&amp;br;</v>
      </c>
      <c r="B524" t="s">
        <v>0</v>
      </c>
      <c r="C524" t="s">
        <v>145</v>
      </c>
      <c r="R524"/>
      <c r="S524"/>
      <c r="T524"/>
      <c r="U524"/>
      <c r="V524"/>
      <c r="AC524" s="52"/>
      <c r="AD524" s="52"/>
      <c r="BF524" s="64" t="s">
        <v>0</v>
      </c>
    </row>
    <row r="525" spans="1:58">
      <c r="A525" t="str">
        <f t="shared" si="92"/>
        <v/>
      </c>
      <c r="B525" t="s">
        <v>0</v>
      </c>
      <c r="Q525" s="29"/>
      <c r="R525" s="30"/>
      <c r="S525" s="30"/>
      <c r="T525" s="30"/>
      <c r="U525" s="30"/>
      <c r="V525" s="31"/>
      <c r="W525" s="32">
        <v>41</v>
      </c>
      <c r="X525" s="29"/>
      <c r="Y525" s="50"/>
      <c r="Z525" s="50"/>
      <c r="AA525" s="51"/>
      <c r="AC525" s="52"/>
      <c r="AD525" s="52"/>
      <c r="BF525" s="64" t="s">
        <v>0</v>
      </c>
    </row>
    <row r="526" spans="1:58">
      <c r="A526" t="str">
        <f t="shared" si="92"/>
        <v>*結束の限界/Limits of Solidarity</v>
      </c>
      <c r="B526" t="s">
        <v>0</v>
      </c>
      <c r="C526" t="str">
        <f>"*"&amp;R526&amp;"/"&amp;T526</f>
        <v>*結束の限界/Limits of Solidarity</v>
      </c>
      <c r="Q526" s="33" t="s">
        <v>9</v>
      </c>
      <c r="R526" s="34" t="str">
        <f>INDEX(AJ:AJ,W525+1)</f>
        <v>結束の限界</v>
      </c>
      <c r="S526" s="35" t="s">
        <v>10</v>
      </c>
      <c r="T526" s="34" t="str">
        <f>INDEX(AK:AK,W525+1)</f>
        <v>Limits of Solidarity</v>
      </c>
      <c r="U526" s="35"/>
      <c r="V526" s="36"/>
      <c r="W526" s="37"/>
      <c r="X526" s="33"/>
      <c r="Y526" s="52"/>
      <c r="Z526" s="52"/>
      <c r="AA526" s="53"/>
      <c r="AC526" s="52"/>
      <c r="AD526" s="52"/>
      <c r="BF526" s="64" t="s">
        <v>0</v>
      </c>
    </row>
    <row r="527" spans="1:58">
      <c r="A527" t="str">
        <f t="shared" si="92"/>
        <v>|LEFT:80|LEFT:100|LEFT:100|LEFT:100|LEFT:100|LEFT:100|c</v>
      </c>
      <c r="B527" t="s">
        <v>0</v>
      </c>
      <c r="C527" t="s">
        <v>81</v>
      </c>
      <c r="D527" s="26" t="str">
        <f>$Q$1</f>
        <v>LEFT:80</v>
      </c>
      <c r="E527" s="26" t="s">
        <v>81</v>
      </c>
      <c r="F527" s="26" t="str">
        <f t="shared" ref="F527:J527" si="93">$R$1</f>
        <v>LEFT:100</v>
      </c>
      <c r="G527" s="26" t="s">
        <v>81</v>
      </c>
      <c r="H527" s="26" t="str">
        <f t="shared" si="93"/>
        <v>LEFT:100</v>
      </c>
      <c r="I527" s="26" t="s">
        <v>81</v>
      </c>
      <c r="J527" s="26" t="str">
        <f t="shared" si="93"/>
        <v>LEFT:100</v>
      </c>
      <c r="K527" s="26" t="s">
        <v>81</v>
      </c>
      <c r="L527" s="26" t="str">
        <f>$R$1</f>
        <v>LEFT:100</v>
      </c>
      <c r="M527" s="26" t="s">
        <v>81</v>
      </c>
      <c r="N527" s="26" t="str">
        <f>$R$1</f>
        <v>LEFT:100</v>
      </c>
      <c r="O527" t="s">
        <v>81</v>
      </c>
      <c r="P527" t="s">
        <v>82</v>
      </c>
      <c r="Q527" s="38" t="s">
        <v>6</v>
      </c>
      <c r="R527" s="34" t="str">
        <f>INDEX(AF:AF,W525+1)</f>
        <v>赤</v>
      </c>
      <c r="S527" s="39" t="s">
        <v>7</v>
      </c>
      <c r="T527" s="34" t="str">
        <f>INDEX(AG:AG,W525+1)</f>
        <v>アンコモン</v>
      </c>
      <c r="U527" s="39" t="s">
        <v>8</v>
      </c>
      <c r="V527" s="34">
        <f>INDEX(AI:AI,W525+1)</f>
        <v>8</v>
      </c>
      <c r="W527" s="40"/>
      <c r="X527" s="34" t="str">
        <f>INDEX(AQ:AQ,W525+1)</f>
        <v>対戦相手がコントロールするクリーチャー1体を対象とする。あなたのターン終了時まで、あなたはそれをコントロールし、それは速攻を得る。</v>
      </c>
      <c r="Y527" s="52"/>
      <c r="Z527" s="52"/>
      <c r="AA527" s="53"/>
      <c r="AC527" s="35"/>
      <c r="AD527" s="35"/>
      <c r="BF527" s="64" t="s">
        <v>0</v>
      </c>
    </row>
    <row r="528" spans="1:58">
      <c r="A528" t="str">
        <f t="shared" si="92"/>
        <v>|色|赤|レアリティ|アンコモン|マナコスト|8|</v>
      </c>
      <c r="B528" t="s">
        <v>0</v>
      </c>
      <c r="C528" t="s">
        <v>81</v>
      </c>
      <c r="D528" s="27" t="s">
        <v>6</v>
      </c>
      <c r="E528" t="s">
        <v>81</v>
      </c>
      <c r="F528" t="str">
        <f>IF(R527=0,"",R527)</f>
        <v>赤</v>
      </c>
      <c r="G528" t="s">
        <v>81</v>
      </c>
      <c r="H528" s="27" t="s">
        <v>93</v>
      </c>
      <c r="I528" t="s">
        <v>81</v>
      </c>
      <c r="J528" t="str">
        <f>IF(T527=0,"",T527)</f>
        <v>アンコモン</v>
      </c>
      <c r="K528" t="s">
        <v>81</v>
      </c>
      <c r="L528" s="27" t="s">
        <v>94</v>
      </c>
      <c r="M528" t="s">
        <v>81</v>
      </c>
      <c r="N528">
        <f>IF(V527=0,"",V527)</f>
        <v>8</v>
      </c>
      <c r="O528" t="s">
        <v>81</v>
      </c>
      <c r="Q528" s="33" t="s">
        <v>11</v>
      </c>
      <c r="R528" s="34" t="str">
        <f>INDEX(AL:AL,W525+1)</f>
        <v>呪文</v>
      </c>
      <c r="S528" s="39" t="s">
        <v>95</v>
      </c>
      <c r="T528" s="34">
        <f>INDEX(AN:AN,W525+1)</f>
        <v>0</v>
      </c>
      <c r="U528" s="34">
        <f>INDEX(AO:AO,W525+1)</f>
        <v>0</v>
      </c>
      <c r="V528" s="34">
        <f>INDEX(AP:AP,W525+1)</f>
        <v>0</v>
      </c>
      <c r="W528" s="40"/>
      <c r="X528" s="34" t="str">
        <f>INDEX(AZ:AZ,W525+1)</f>
        <v>対戦</v>
      </c>
      <c r="Y528" s="34" t="str">
        <f>INDEX(BA:BA,W525+1)</f>
        <v/>
      </c>
      <c r="Z528" s="34" t="str">
        <f>INDEX(BB:BB,W525+1)</f>
        <v/>
      </c>
      <c r="AA528" s="34">
        <f>INDEX(BC:BC,W525+1)</f>
        <v>0</v>
      </c>
      <c r="AC528" s="52"/>
      <c r="AD528" s="52"/>
      <c r="BF528" s="64" t="s">
        <v>0</v>
      </c>
    </row>
    <row r="529" spans="1:58">
      <c r="A529" t="str">
        <f t="shared" si="92"/>
        <v>|種別|呪文|サブタイプ||||</v>
      </c>
      <c r="B529" t="s">
        <v>0</v>
      </c>
      <c r="C529" t="s">
        <v>81</v>
      </c>
      <c r="D529" s="27" t="s">
        <v>11</v>
      </c>
      <c r="E529" t="s">
        <v>81</v>
      </c>
      <c r="F529" t="str">
        <f>IF(R528=0,"",R528)</f>
        <v>呪文</v>
      </c>
      <c r="G529" t="s">
        <v>81</v>
      </c>
      <c r="H529" s="27" t="s">
        <v>103</v>
      </c>
      <c r="I529" t="s">
        <v>81</v>
      </c>
      <c r="J529" t="str">
        <f>IF(T528=0,"",T528)</f>
        <v/>
      </c>
      <c r="K529" t="s">
        <v>81</v>
      </c>
      <c r="L529" t="str">
        <f>IF(U528=0,"",U528)</f>
        <v/>
      </c>
      <c r="M529" t="s">
        <v>81</v>
      </c>
      <c r="N529" t="str">
        <f>IF(V528=0,"",V528)</f>
        <v/>
      </c>
      <c r="O529" t="s">
        <v>81</v>
      </c>
      <c r="Q529" s="33" t="s">
        <v>104</v>
      </c>
      <c r="R529" s="34" t="str">
        <f>INDEX(BD:BD,W525+1)</f>
        <v>対戦相手がコントロールするクリーチャー1体を対象とする。あなたのターン終了時まで、あなたはそれをコントロールし、それは速攻を得る。&amp;br;サイクリング3</v>
      </c>
      <c r="S529" s="35"/>
      <c r="T529" s="35"/>
      <c r="U529" s="35"/>
      <c r="V529" s="36"/>
      <c r="W529" s="40"/>
      <c r="X529" s="32"/>
      <c r="Y529" s="32"/>
      <c r="Z529" s="32"/>
      <c r="AA529" s="54"/>
      <c r="AC529" s="52"/>
      <c r="AD529" s="52"/>
      <c r="BF529" s="64" t="s">
        <v>0</v>
      </c>
    </row>
    <row r="530" spans="1:58">
      <c r="A530" t="str">
        <f t="shared" si="92"/>
        <v>|テキスト|&gt;|&gt;|&gt;|&gt;|対戦相手がコントロールするクリーチャー1体を対象とする。あなたのターン終了時まで、あなたはそれをコントロールし、それは速攻を得る。&amp;br;サイクリング3|</v>
      </c>
      <c r="B530" t="s">
        <v>0</v>
      </c>
      <c r="C530" t="s">
        <v>81</v>
      </c>
      <c r="D530" s="27" t="s">
        <v>104</v>
      </c>
      <c r="E530" t="s">
        <v>81</v>
      </c>
      <c r="F530" s="27" t="s">
        <v>113</v>
      </c>
      <c r="G530" t="s">
        <v>81</v>
      </c>
      <c r="H530" s="27" t="s">
        <v>113</v>
      </c>
      <c r="I530" t="s">
        <v>81</v>
      </c>
      <c r="J530" s="27" t="s">
        <v>113</v>
      </c>
      <c r="K530" t="s">
        <v>81</v>
      </c>
      <c r="L530" s="27" t="s">
        <v>113</v>
      </c>
      <c r="M530" t="s">
        <v>81</v>
      </c>
      <c r="N530" t="str">
        <f>IF(R529=0,"",R529)</f>
        <v>対戦相手がコントロールするクリーチャー1体を対象とする。あなたのターン終了時まで、あなたはそれをコントロールし、それは速攻を得る。&amp;br;サイクリング3</v>
      </c>
      <c r="O530" t="s">
        <v>81</v>
      </c>
      <c r="Q530" s="38" t="s">
        <v>27</v>
      </c>
      <c r="R530" s="34" t="str">
        <f>INDEX(BE:BE,W525+1)</f>
        <v>Target creature your opponent controls is controlled by you and gains Haste until the end of your turn.&amp;br;Cycling 3.</v>
      </c>
      <c r="S530" s="35" t="s">
        <v>400</v>
      </c>
      <c r="T530" s="34" t="str">
        <f>IF(X530="","",X530&amp;IF(Y530="",""," "&amp;Y530)&amp;IF(Z530="",""," "&amp;Z530)&amp;IF(AA530="",""," "&amp;AA530))</f>
        <v/>
      </c>
      <c r="U530" s="35"/>
      <c r="V530" s="36"/>
      <c r="W530" s="40" t="s">
        <v>114</v>
      </c>
      <c r="X530" s="33" t="str">
        <f t="shared" ref="X530:AA530" si="94">IF(ISERROR(IF(LEN(X529)&gt;1,X529,VLOOKUP(X528,$AC:$AD,2,FALSE))),"",IF(LEN(X529)&gt;1,X529,VLOOKUP(X528,$AC:$AD,2,FALSE)))</f>
        <v/>
      </c>
      <c r="Y530" s="33" t="str">
        <f t="shared" si="94"/>
        <v/>
      </c>
      <c r="Z530" s="33" t="str">
        <f t="shared" si="94"/>
        <v/>
      </c>
      <c r="AA530" s="33" t="str">
        <f t="shared" si="94"/>
        <v> </v>
      </c>
      <c r="AC530" s="52"/>
      <c r="AD530" s="52"/>
      <c r="BF530" s="64" t="s">
        <v>0</v>
      </c>
    </row>
    <row r="531" spans="1:58">
      <c r="A531" t="str">
        <f t="shared" si="92"/>
        <v>|英テキスト|&gt;|&gt;|&gt;|&gt;|Target creature your opponent controls is controlled by you and gains Haste until the end of your turn.&amp;br;Cycling 3.|</v>
      </c>
      <c r="B531" t="s">
        <v>0</v>
      </c>
      <c r="C531" t="s">
        <v>81</v>
      </c>
      <c r="D531" s="27" t="s">
        <v>125</v>
      </c>
      <c r="E531" t="s">
        <v>81</v>
      </c>
      <c r="F531" s="27" t="s">
        <v>113</v>
      </c>
      <c r="G531" t="s">
        <v>81</v>
      </c>
      <c r="H531" s="27" t="s">
        <v>113</v>
      </c>
      <c r="I531" t="s">
        <v>81</v>
      </c>
      <c r="J531" s="27" t="s">
        <v>113</v>
      </c>
      <c r="K531" t="s">
        <v>81</v>
      </c>
      <c r="L531" s="27" t="s">
        <v>113</v>
      </c>
      <c r="M531" t="s">
        <v>81</v>
      </c>
      <c r="N531" t="str">
        <f>IF(T530="","",T530&amp;"&amp;br;")&amp;IF(R530=0,"",R530)</f>
        <v>Target creature your opponent controls is controlled by you and gains Haste until the end of your turn.&amp;br;Cycling 3.</v>
      </c>
      <c r="O531" t="s">
        <v>81</v>
      </c>
      <c r="Q531" s="33" t="s">
        <v>18</v>
      </c>
      <c r="R531" s="34">
        <f>IF(INDEX(AX:AX,W525+1)="",0,INDEX(AX:AX,W525+1)&amp;"/"&amp;INDEX(AY:AY,W525+1))</f>
        <v>0</v>
      </c>
      <c r="S531" s="35"/>
      <c r="T531" s="35"/>
      <c r="U531" s="35"/>
      <c r="V531" s="36"/>
      <c r="W531" s="40"/>
      <c r="X531" s="33"/>
      <c r="Y531" s="52"/>
      <c r="Z531" s="52"/>
      <c r="AA531" s="53"/>
      <c r="AC531" s="52"/>
      <c r="AD531" s="52"/>
      <c r="BF531" s="64" t="s">
        <v>0</v>
      </c>
    </row>
    <row r="532" spans="1:58">
      <c r="A532" t="str">
        <f t="shared" si="92"/>
        <v>|PT|&gt;||シールド数|&gt;||</v>
      </c>
      <c r="B532" t="s">
        <v>0</v>
      </c>
      <c r="C532" t="s">
        <v>81</v>
      </c>
      <c r="D532" t="s">
        <v>18</v>
      </c>
      <c r="E532" t="s">
        <v>81</v>
      </c>
      <c r="F532" t="s">
        <v>113</v>
      </c>
      <c r="G532" t="s">
        <v>81</v>
      </c>
      <c r="H532" t="str">
        <f>IF(R531=0,"",R531)</f>
        <v/>
      </c>
      <c r="I532" t="s">
        <v>81</v>
      </c>
      <c r="J532" t="s">
        <v>136</v>
      </c>
      <c r="K532" t="s">
        <v>81</v>
      </c>
      <c r="L532" t="s">
        <v>113</v>
      </c>
      <c r="M532" t="s">
        <v>81</v>
      </c>
      <c r="N532" t="str">
        <f>IF(R532=0,"",R532)</f>
        <v/>
      </c>
      <c r="O532" t="s">
        <v>81</v>
      </c>
      <c r="Q532" s="41" t="s">
        <v>19</v>
      </c>
      <c r="R532" s="34">
        <f>INDEX(AW:AW,W525+1)</f>
        <v>0</v>
      </c>
      <c r="S532" s="42"/>
      <c r="T532" s="42"/>
      <c r="U532" s="42"/>
      <c r="V532" s="43"/>
      <c r="W532" s="44"/>
      <c r="X532" s="45"/>
      <c r="Y532" s="55"/>
      <c r="Z532" s="55"/>
      <c r="AA532" s="56"/>
      <c r="BF532" s="64" t="s">
        <v>0</v>
      </c>
    </row>
    <row r="533" spans="1:58">
      <c r="A533" t="str">
        <f t="shared" si="92"/>
        <v>&amp;br;&amp;br;</v>
      </c>
      <c r="B533" t="s">
        <v>0</v>
      </c>
      <c r="C533" t="s">
        <v>145</v>
      </c>
      <c r="R533"/>
      <c r="S533"/>
      <c r="T533"/>
      <c r="U533"/>
      <c r="V533"/>
      <c r="BF533" s="64" t="s">
        <v>0</v>
      </c>
    </row>
    <row r="534" spans="1:58">
      <c r="A534" t="str">
        <f t="shared" si="92"/>
        <v>#back(text=戻る,left)</v>
      </c>
      <c r="B534" t="s">
        <v>0</v>
      </c>
      <c r="C534" t="s">
        <v>153</v>
      </c>
      <c r="R534"/>
      <c r="S534"/>
      <c r="T534"/>
      <c r="U534"/>
      <c r="V534"/>
      <c r="BF534" s="64" t="s">
        <v>0</v>
      </c>
    </row>
    <row r="535" spans="1:58">
      <c r="A535" t="str">
        <f t="shared" si="92"/>
        <v>&amp;br;</v>
      </c>
      <c r="B535" t="s">
        <v>0</v>
      </c>
      <c r="C535" t="s">
        <v>164</v>
      </c>
      <c r="R535"/>
      <c r="S535"/>
      <c r="T535"/>
      <c r="U535"/>
      <c r="V535"/>
      <c r="BF535" s="64" t="s">
        <v>0</v>
      </c>
    </row>
    <row r="536" spans="1:58">
      <c r="A536" t="str">
        <f t="shared" si="92"/>
        <v>#comment(above,nsize=[15],size=[30],num=[10])</v>
      </c>
      <c r="B536" t="s">
        <v>0</v>
      </c>
      <c r="C536" t="s">
        <v>173</v>
      </c>
      <c r="R536"/>
      <c r="S536"/>
      <c r="T536"/>
      <c r="U536"/>
      <c r="V536"/>
      <c r="BF536" s="64" t="s">
        <v>0</v>
      </c>
    </row>
    <row r="537" spans="1:58">
      <c r="A537" t="str">
        <f t="shared" si="92"/>
        <v>&amp;br;&amp;br;</v>
      </c>
      <c r="B537" t="s">
        <v>0</v>
      </c>
      <c r="C537" t="s">
        <v>145</v>
      </c>
      <c r="R537"/>
      <c r="S537"/>
      <c r="T537"/>
      <c r="U537"/>
      <c r="V537"/>
      <c r="AC537" s="52"/>
      <c r="AD537" s="52"/>
      <c r="BF537" s="64" t="s">
        <v>0</v>
      </c>
    </row>
    <row r="538" spans="1:58">
      <c r="A538" t="str">
        <f t="shared" si="92"/>
        <v/>
      </c>
      <c r="B538" t="s">
        <v>0</v>
      </c>
      <c r="Q538" s="29"/>
      <c r="R538" s="30"/>
      <c r="S538" s="30"/>
      <c r="T538" s="30"/>
      <c r="U538" s="30"/>
      <c r="V538" s="31"/>
      <c r="W538" s="32">
        <v>42</v>
      </c>
      <c r="X538" s="29"/>
      <c r="Y538" s="50"/>
      <c r="Z538" s="50"/>
      <c r="AA538" s="51"/>
      <c r="AC538" s="52"/>
      <c r="AD538" s="52"/>
      <c r="BF538" s="64" t="s">
        <v>0</v>
      </c>
    </row>
    <row r="539" spans="1:58">
      <c r="A539" t="str">
        <f t="shared" si="92"/>
        <v>*心臓貫きのマンティコア/Heart-Piercer Manticore</v>
      </c>
      <c r="B539" t="s">
        <v>0</v>
      </c>
      <c r="C539" t="str">
        <f>"*"&amp;R539&amp;"/"&amp;T539</f>
        <v>*心臓貫きのマンティコア/Heart-Piercer Manticore</v>
      </c>
      <c r="Q539" s="33" t="s">
        <v>9</v>
      </c>
      <c r="R539" s="34" t="str">
        <f>INDEX(AJ:AJ,W538+1)</f>
        <v>心臓貫きのマンティコア</v>
      </c>
      <c r="S539" s="35" t="s">
        <v>10</v>
      </c>
      <c r="T539" s="34" t="str">
        <f>INDEX(AK:AK,W538+1)</f>
        <v>Heart-Piercer Manticore</v>
      </c>
      <c r="U539" s="35"/>
      <c r="V539" s="36"/>
      <c r="W539" s="37"/>
      <c r="X539" s="33"/>
      <c r="Y539" s="52"/>
      <c r="Z539" s="52"/>
      <c r="AA539" s="53"/>
      <c r="AC539" s="52"/>
      <c r="AD539" s="52"/>
      <c r="BF539" s="64" t="s">
        <v>0</v>
      </c>
    </row>
    <row r="540" spans="1:58">
      <c r="A540" t="str">
        <f t="shared" si="92"/>
        <v>|LEFT:80|LEFT:100|LEFT:100|LEFT:100|LEFT:100|LEFT:100|c</v>
      </c>
      <c r="B540" t="s">
        <v>0</v>
      </c>
      <c r="C540" t="s">
        <v>81</v>
      </c>
      <c r="D540" s="26" t="str">
        <f>$Q$1</f>
        <v>LEFT:80</v>
      </c>
      <c r="E540" s="26" t="s">
        <v>81</v>
      </c>
      <c r="F540" s="26" t="str">
        <f t="shared" ref="F540:J540" si="95">$R$1</f>
        <v>LEFT:100</v>
      </c>
      <c r="G540" s="26" t="s">
        <v>81</v>
      </c>
      <c r="H540" s="26" t="str">
        <f t="shared" si="95"/>
        <v>LEFT:100</v>
      </c>
      <c r="I540" s="26" t="s">
        <v>81</v>
      </c>
      <c r="J540" s="26" t="str">
        <f t="shared" si="95"/>
        <v>LEFT:100</v>
      </c>
      <c r="K540" s="26" t="s">
        <v>81</v>
      </c>
      <c r="L540" s="26" t="str">
        <f>$R$1</f>
        <v>LEFT:100</v>
      </c>
      <c r="M540" s="26" t="s">
        <v>81</v>
      </c>
      <c r="N540" s="26" t="str">
        <f>$R$1</f>
        <v>LEFT:100</v>
      </c>
      <c r="O540" t="s">
        <v>81</v>
      </c>
      <c r="P540" t="s">
        <v>82</v>
      </c>
      <c r="Q540" s="38" t="s">
        <v>6</v>
      </c>
      <c r="R540" s="34" t="str">
        <f>INDEX(AF:AF,W538+1)</f>
        <v>赤</v>
      </c>
      <c r="S540" s="39" t="s">
        <v>7</v>
      </c>
      <c r="T540" s="34" t="str">
        <f>INDEX(AG:AG,W538+1)</f>
        <v>レア</v>
      </c>
      <c r="U540" s="39" t="s">
        <v>8</v>
      </c>
      <c r="V540" s="34">
        <f>INDEX(AI:AI,W538+1)</f>
        <v>18</v>
      </c>
      <c r="W540" s="40"/>
      <c r="X540" s="34" t="str">
        <f>INDEX(AQ:AQ,W538+1)</f>
        <v>このクリーチャーが戦場に出たとき、対戦相手はX点のダメージを受ける。Xはあなたがコントロールする他の最初のクリーチャーのパワーの2倍に等しい。その後、そのクリーチャーを破壊する。</v>
      </c>
      <c r="Y540" s="52"/>
      <c r="Z540" s="52"/>
      <c r="AA540" s="53"/>
      <c r="AC540" s="35"/>
      <c r="AD540" s="35"/>
      <c r="BF540" s="64" t="s">
        <v>0</v>
      </c>
    </row>
    <row r="541" spans="1:58">
      <c r="A541" t="str">
        <f t="shared" si="92"/>
        <v>|色|赤|レアリティ|レア|マナコスト|18|</v>
      </c>
      <c r="B541" t="s">
        <v>0</v>
      </c>
      <c r="C541" t="s">
        <v>81</v>
      </c>
      <c r="D541" s="27" t="s">
        <v>6</v>
      </c>
      <c r="E541" t="s">
        <v>81</v>
      </c>
      <c r="F541" t="str">
        <f>IF(R540=0,"",R540)</f>
        <v>赤</v>
      </c>
      <c r="G541" t="s">
        <v>81</v>
      </c>
      <c r="H541" s="27" t="s">
        <v>93</v>
      </c>
      <c r="I541" t="s">
        <v>81</v>
      </c>
      <c r="J541" t="str">
        <f>IF(T540=0,"",T540)</f>
        <v>レア</v>
      </c>
      <c r="K541" t="s">
        <v>81</v>
      </c>
      <c r="L541" s="27" t="s">
        <v>94</v>
      </c>
      <c r="M541" t="s">
        <v>81</v>
      </c>
      <c r="N541">
        <f>IF(V540=0,"",V540)</f>
        <v>18</v>
      </c>
      <c r="O541" t="s">
        <v>81</v>
      </c>
      <c r="Q541" s="33" t="s">
        <v>11</v>
      </c>
      <c r="R541" s="34" t="str">
        <f>INDEX(AL:AL,W538+1)</f>
        <v>クリーチャー</v>
      </c>
      <c r="S541" s="39" t="s">
        <v>95</v>
      </c>
      <c r="T541" s="34" t="str">
        <f>INDEX(AN:AN,W538+1)</f>
        <v>マンティコア</v>
      </c>
      <c r="U541" s="34">
        <f>INDEX(AO:AO,W538+1)</f>
        <v>0</v>
      </c>
      <c r="V541" s="34">
        <f>INDEX(AP:AP,W538+1)</f>
        <v>0</v>
      </c>
      <c r="W541" s="40"/>
      <c r="X541" s="34" t="str">
        <f>INDEX(AZ:AZ,W538+1)</f>
        <v>この</v>
      </c>
      <c r="Y541" s="34" t="str">
        <f>INDEX(BA:BA,W538+1)</f>
        <v/>
      </c>
      <c r="Z541" s="34" t="str">
        <f>INDEX(BB:BB,W538+1)</f>
        <v/>
      </c>
      <c r="AA541" s="34">
        <f>INDEX(BC:BC,W538+1)</f>
        <v>0</v>
      </c>
      <c r="AC541" s="52"/>
      <c r="AD541" s="52"/>
      <c r="BF541" s="64" t="s">
        <v>0</v>
      </c>
    </row>
    <row r="542" spans="1:58">
      <c r="A542" t="str">
        <f t="shared" si="92"/>
        <v>|種別|クリーチャー|サブタイプ|マンティコア|||</v>
      </c>
      <c r="B542" t="s">
        <v>0</v>
      </c>
      <c r="C542" t="s">
        <v>81</v>
      </c>
      <c r="D542" s="27" t="s">
        <v>11</v>
      </c>
      <c r="E542" t="s">
        <v>81</v>
      </c>
      <c r="F542" t="str">
        <f>IF(R541=0,"",R541)</f>
        <v>クリーチャー</v>
      </c>
      <c r="G542" t="s">
        <v>81</v>
      </c>
      <c r="H542" s="27" t="s">
        <v>103</v>
      </c>
      <c r="I542" t="s">
        <v>81</v>
      </c>
      <c r="J542" t="str">
        <f>IF(T541=0,"",T541)</f>
        <v>マンティコア</v>
      </c>
      <c r="K542" t="s">
        <v>81</v>
      </c>
      <c r="L542" t="str">
        <f>IF(U541=0,"",U541)</f>
        <v/>
      </c>
      <c r="M542" t="s">
        <v>81</v>
      </c>
      <c r="N542" t="str">
        <f>IF(V541=0,"",V541)</f>
        <v/>
      </c>
      <c r="O542" t="s">
        <v>81</v>
      </c>
      <c r="Q542" s="33" t="s">
        <v>104</v>
      </c>
      <c r="R542" s="34" t="str">
        <f>INDEX(BD:BD,W538+1)</f>
        <v>このクリーチャーが戦場に出たとき、対戦相手はX点のダメージを受ける。Xはあなたがコントロールする他の最初のクリーチャーのパワーの2倍に等しい。その後、そのクリーチャーを破壊する。&amp;br;不朽1</v>
      </c>
      <c r="S542" s="35"/>
      <c r="T542" s="35"/>
      <c r="U542" s="35"/>
      <c r="V542" s="36"/>
      <c r="W542" s="40"/>
      <c r="X542" s="32"/>
      <c r="Y542" s="32"/>
      <c r="Z542" s="32"/>
      <c r="AA542" s="54"/>
      <c r="AC542" s="52"/>
      <c r="AD542" s="52"/>
      <c r="BF542" s="64" t="s">
        <v>0</v>
      </c>
    </row>
    <row r="543" spans="1:58">
      <c r="A543" t="str">
        <f t="shared" si="92"/>
        <v>|テキスト|&gt;|&gt;|&gt;|&gt;|このクリーチャーが戦場に出たとき、対戦相手はX点のダメージを受ける。Xはあなたがコントロールする他の最初のクリーチャーのパワーの2倍に等しい。その後、そのクリーチャーを破壊する。&amp;br;不朽1|</v>
      </c>
      <c r="B543" t="s">
        <v>0</v>
      </c>
      <c r="C543" t="s">
        <v>81</v>
      </c>
      <c r="D543" s="27" t="s">
        <v>104</v>
      </c>
      <c r="E543" t="s">
        <v>81</v>
      </c>
      <c r="F543" s="27" t="s">
        <v>113</v>
      </c>
      <c r="G543" t="s">
        <v>81</v>
      </c>
      <c r="H543" s="27" t="s">
        <v>113</v>
      </c>
      <c r="I543" t="s">
        <v>81</v>
      </c>
      <c r="J543" s="27" t="s">
        <v>113</v>
      </c>
      <c r="K543" t="s">
        <v>81</v>
      </c>
      <c r="L543" s="27" t="s">
        <v>113</v>
      </c>
      <c r="M543" t="s">
        <v>81</v>
      </c>
      <c r="N543" t="str">
        <f>IF(R542=0,"",R542)</f>
        <v>このクリーチャーが戦場に出たとき、対戦相手はX点のダメージを受ける。Xはあなたがコントロールする他の最初のクリーチャーのパワーの2倍に等しい。その後、そのクリーチャーを破壊する。&amp;br;不朽1</v>
      </c>
      <c r="O543" t="s">
        <v>81</v>
      </c>
      <c r="Q543" s="38" t="s">
        <v>27</v>
      </c>
      <c r="R543" s="34" t="str">
        <f>INDEX(BE:BE,W538+1)</f>
        <v>When this creature enters the battlefield, your opponent takes X damage, where X is equal to the first other creature you control's Power multiplied by 2, then that creature is destroyed.&amp;br;Embalm 1.</v>
      </c>
      <c r="S543" s="35" t="s">
        <v>400</v>
      </c>
      <c r="T543" s="34" t="str">
        <f>IF(X543="","",X543&amp;IF(Y543="",""," "&amp;Y543)&amp;IF(Z543="",""," "&amp;Z543)&amp;IF(AA543="",""," "&amp;AA543))</f>
        <v/>
      </c>
      <c r="U543" s="35"/>
      <c r="V543" s="36"/>
      <c r="W543" s="40" t="s">
        <v>114</v>
      </c>
      <c r="X543" s="33" t="str">
        <f t="shared" ref="X543:AA543" si="96">IF(ISERROR(IF(LEN(X542)&gt;1,X542,VLOOKUP(X541,$AC:$AD,2,FALSE))),"",IF(LEN(X542)&gt;1,X542,VLOOKUP(X541,$AC:$AD,2,FALSE)))</f>
        <v/>
      </c>
      <c r="Y543" s="33" t="str">
        <f t="shared" si="96"/>
        <v/>
      </c>
      <c r="Z543" s="33" t="str">
        <f t="shared" si="96"/>
        <v/>
      </c>
      <c r="AA543" s="33" t="str">
        <f t="shared" si="96"/>
        <v> </v>
      </c>
      <c r="AC543" s="52"/>
      <c r="AD543" s="52"/>
      <c r="BF543" s="64" t="s">
        <v>0</v>
      </c>
    </row>
    <row r="544" spans="1:58">
      <c r="A544" t="str">
        <f t="shared" si="92"/>
        <v>|英テキスト|&gt;|&gt;|&gt;|&gt;|When this creature enters the battlefield, your opponent takes X damage, where X is equal to the first other creature you control's Power multiplied by 2, then that creature is destroyed.&amp;br;Embalm 1.|</v>
      </c>
      <c r="B544" t="s">
        <v>0</v>
      </c>
      <c r="C544" t="s">
        <v>81</v>
      </c>
      <c r="D544" s="27" t="s">
        <v>125</v>
      </c>
      <c r="E544" t="s">
        <v>81</v>
      </c>
      <c r="F544" s="27" t="s">
        <v>113</v>
      </c>
      <c r="G544" t="s">
        <v>81</v>
      </c>
      <c r="H544" s="27" t="s">
        <v>113</v>
      </c>
      <c r="I544" t="s">
        <v>81</v>
      </c>
      <c r="J544" s="27" t="s">
        <v>113</v>
      </c>
      <c r="K544" t="s">
        <v>81</v>
      </c>
      <c r="L544" s="27" t="s">
        <v>113</v>
      </c>
      <c r="M544" t="s">
        <v>81</v>
      </c>
      <c r="N544" t="str">
        <f>IF(T543="","",T543&amp;"&amp;br;")&amp;IF(R543=0,"",R543)</f>
        <v>When this creature enters the battlefield, your opponent takes X damage, where X is equal to the first other creature you control's Power multiplied by 2, then that creature is destroyed.&amp;br;Embalm 1.</v>
      </c>
      <c r="O544" t="s">
        <v>81</v>
      </c>
      <c r="Q544" s="33" t="s">
        <v>18</v>
      </c>
      <c r="R544" s="34" t="str">
        <f>IF(INDEX(AX:AX,W538+1)="",0,INDEX(AX:AX,W538+1)&amp;"/"&amp;INDEX(AY:AY,W538+1))</f>
        <v>6/5</v>
      </c>
      <c r="S544" s="35"/>
      <c r="T544" s="35"/>
      <c r="U544" s="35"/>
      <c r="V544" s="36"/>
      <c r="W544" s="40"/>
      <c r="X544" s="33"/>
      <c r="Y544" s="52"/>
      <c r="Z544" s="52"/>
      <c r="AA544" s="53"/>
      <c r="AC544" s="52"/>
      <c r="AD544" s="52"/>
      <c r="BF544" s="64" t="s">
        <v>0</v>
      </c>
    </row>
    <row r="545" spans="1:58">
      <c r="A545" t="str">
        <f t="shared" si="92"/>
        <v>|PT|&gt;|6/5|シールド数|&gt;||</v>
      </c>
      <c r="B545" t="s">
        <v>0</v>
      </c>
      <c r="C545" t="s">
        <v>81</v>
      </c>
      <c r="D545" t="s">
        <v>18</v>
      </c>
      <c r="E545" t="s">
        <v>81</v>
      </c>
      <c r="F545" t="s">
        <v>113</v>
      </c>
      <c r="G545" t="s">
        <v>81</v>
      </c>
      <c r="H545" t="str">
        <f>IF(R544=0,"",R544)</f>
        <v>6/5</v>
      </c>
      <c r="I545" t="s">
        <v>81</v>
      </c>
      <c r="J545" t="s">
        <v>136</v>
      </c>
      <c r="K545" t="s">
        <v>81</v>
      </c>
      <c r="L545" t="s">
        <v>113</v>
      </c>
      <c r="M545" t="s">
        <v>81</v>
      </c>
      <c r="N545" t="str">
        <f>IF(R545=0,"",R545)</f>
        <v/>
      </c>
      <c r="O545" t="s">
        <v>81</v>
      </c>
      <c r="Q545" s="41" t="s">
        <v>19</v>
      </c>
      <c r="R545" s="34">
        <f>INDEX(AW:AW,W538+1)</f>
        <v>0</v>
      </c>
      <c r="S545" s="42"/>
      <c r="T545" s="42"/>
      <c r="U545" s="42"/>
      <c r="V545" s="43"/>
      <c r="W545" s="44"/>
      <c r="X545" s="45"/>
      <c r="Y545" s="55"/>
      <c r="Z545" s="55"/>
      <c r="AA545" s="56"/>
      <c r="BF545" s="64" t="s">
        <v>0</v>
      </c>
    </row>
    <row r="546" spans="1:58">
      <c r="A546" t="str">
        <f t="shared" si="92"/>
        <v>&amp;br;&amp;br;</v>
      </c>
      <c r="B546" t="s">
        <v>0</v>
      </c>
      <c r="C546" t="s">
        <v>145</v>
      </c>
      <c r="R546"/>
      <c r="S546"/>
      <c r="T546"/>
      <c r="U546"/>
      <c r="V546"/>
      <c r="BF546" s="64" t="s">
        <v>0</v>
      </c>
    </row>
    <row r="547" spans="1:58">
      <c r="A547" t="str">
        <f t="shared" si="92"/>
        <v>#back(text=戻る,left)</v>
      </c>
      <c r="B547" t="s">
        <v>0</v>
      </c>
      <c r="C547" t="s">
        <v>153</v>
      </c>
      <c r="R547"/>
      <c r="S547"/>
      <c r="T547"/>
      <c r="U547"/>
      <c r="V547"/>
      <c r="BF547" s="64" t="s">
        <v>0</v>
      </c>
    </row>
    <row r="548" spans="1:58">
      <c r="A548" t="str">
        <f t="shared" si="92"/>
        <v>&amp;br;</v>
      </c>
      <c r="B548" t="s">
        <v>0</v>
      </c>
      <c r="C548" t="s">
        <v>164</v>
      </c>
      <c r="R548"/>
      <c r="S548"/>
      <c r="T548"/>
      <c r="U548"/>
      <c r="V548"/>
      <c r="BF548" s="64" t="s">
        <v>0</v>
      </c>
    </row>
    <row r="549" spans="1:58">
      <c r="A549" t="str">
        <f t="shared" si="92"/>
        <v>#comment(above,nsize=[15],size=[30],num=[10])</v>
      </c>
      <c r="B549" t="s">
        <v>0</v>
      </c>
      <c r="C549" t="s">
        <v>173</v>
      </c>
      <c r="R549"/>
      <c r="S549"/>
      <c r="T549"/>
      <c r="U549"/>
      <c r="V549"/>
      <c r="BF549" s="64" t="s">
        <v>0</v>
      </c>
    </row>
    <row r="550" spans="1:58">
      <c r="A550" t="str">
        <f t="shared" si="92"/>
        <v>&amp;br;&amp;br;</v>
      </c>
      <c r="B550" t="s">
        <v>0</v>
      </c>
      <c r="C550" t="s">
        <v>145</v>
      </c>
      <c r="R550"/>
      <c r="S550"/>
      <c r="T550"/>
      <c r="U550"/>
      <c r="V550"/>
      <c r="AC550" s="52"/>
      <c r="AD550" s="52"/>
      <c r="BF550" s="64" t="s">
        <v>0</v>
      </c>
    </row>
    <row r="551" spans="1:58">
      <c r="A551" t="str">
        <f t="shared" si="92"/>
        <v/>
      </c>
      <c r="B551" t="s">
        <v>0</v>
      </c>
      <c r="Q551" s="29"/>
      <c r="R551" s="30"/>
      <c r="S551" s="30"/>
      <c r="T551" s="30"/>
      <c r="U551" s="30"/>
      <c r="V551" s="31"/>
      <c r="W551" s="32">
        <v>43</v>
      </c>
      <c r="X551" s="29"/>
      <c r="Y551" s="50"/>
      <c r="Z551" s="50"/>
      <c r="AA551" s="51"/>
      <c r="AC551" s="52"/>
      <c r="AD551" s="52"/>
      <c r="BF551" s="64" t="s">
        <v>0</v>
      </c>
    </row>
    <row r="552" spans="1:58">
      <c r="A552" t="str">
        <f t="shared" si="92"/>
        <v>*蓋世の誉れ/Deem Worthy</v>
      </c>
      <c r="B552" t="s">
        <v>0</v>
      </c>
      <c r="C552" t="str">
        <f>"*"&amp;R552&amp;"/"&amp;T552</f>
        <v>*蓋世の誉れ/Deem Worthy</v>
      </c>
      <c r="Q552" s="33" t="s">
        <v>9</v>
      </c>
      <c r="R552" s="34" t="str">
        <f>INDEX(AJ:AJ,W551+1)</f>
        <v>蓋世の誉れ</v>
      </c>
      <c r="S552" s="35" t="s">
        <v>10</v>
      </c>
      <c r="T552" s="34" t="str">
        <f>INDEX(AK:AK,W551+1)</f>
        <v>Deem Worthy</v>
      </c>
      <c r="U552" s="35"/>
      <c r="V552" s="36"/>
      <c r="W552" s="37"/>
      <c r="X552" s="33"/>
      <c r="Y552" s="52"/>
      <c r="Z552" s="52"/>
      <c r="AA552" s="53"/>
      <c r="AC552" s="52"/>
      <c r="AD552" s="52"/>
      <c r="BF552" s="64" t="s">
        <v>0</v>
      </c>
    </row>
    <row r="553" spans="1:58">
      <c r="A553" t="str">
        <f t="shared" si="92"/>
        <v>|LEFT:80|LEFT:100|LEFT:100|LEFT:100|LEFT:100|LEFT:100|c</v>
      </c>
      <c r="B553" t="s">
        <v>0</v>
      </c>
      <c r="C553" t="s">
        <v>81</v>
      </c>
      <c r="D553" s="26" t="str">
        <f>$Q$1</f>
        <v>LEFT:80</v>
      </c>
      <c r="E553" s="26" t="s">
        <v>81</v>
      </c>
      <c r="F553" s="26" t="str">
        <f t="shared" ref="F553:J553" si="97">$R$1</f>
        <v>LEFT:100</v>
      </c>
      <c r="G553" s="26" t="s">
        <v>81</v>
      </c>
      <c r="H553" s="26" t="str">
        <f t="shared" si="97"/>
        <v>LEFT:100</v>
      </c>
      <c r="I553" s="26" t="s">
        <v>81</v>
      </c>
      <c r="J553" s="26" t="str">
        <f t="shared" si="97"/>
        <v>LEFT:100</v>
      </c>
      <c r="K553" s="26" t="s">
        <v>81</v>
      </c>
      <c r="L553" s="26" t="str">
        <f>$R$1</f>
        <v>LEFT:100</v>
      </c>
      <c r="M553" s="26" t="s">
        <v>81</v>
      </c>
      <c r="N553" s="26" t="str">
        <f>$R$1</f>
        <v>LEFT:100</v>
      </c>
      <c r="O553" t="s">
        <v>81</v>
      </c>
      <c r="P553" t="s">
        <v>82</v>
      </c>
      <c r="Q553" s="38" t="s">
        <v>6</v>
      </c>
      <c r="R553" s="34" t="str">
        <f>INDEX(AF:AF,W551+1)</f>
        <v>赤</v>
      </c>
      <c r="S553" s="39" t="s">
        <v>7</v>
      </c>
      <c r="T553" s="34" t="str">
        <f>INDEX(AG:AG,W551+1)</f>
        <v>レア</v>
      </c>
      <c r="U553" s="39" t="s">
        <v>8</v>
      </c>
      <c r="V553" s="34">
        <f>INDEX(AI:AI,W551+1)</f>
        <v>11</v>
      </c>
      <c r="W553" s="40"/>
      <c r="X553" s="34" t="str">
        <f>INDEX(AQ:AQ,W551+1)</f>
        <v>クリーチャー1体を対象とする。それは12点のダメージを受ける。</v>
      </c>
      <c r="Y553" s="52"/>
      <c r="Z553" s="52"/>
      <c r="AA553" s="53"/>
      <c r="AC553" s="35"/>
      <c r="AD553" s="35"/>
      <c r="BF553" s="64" t="s">
        <v>0</v>
      </c>
    </row>
    <row r="554" spans="1:58">
      <c r="A554" t="str">
        <f t="shared" si="92"/>
        <v>|色|赤|レアリティ|レア|マナコスト|11|</v>
      </c>
      <c r="B554" t="s">
        <v>0</v>
      </c>
      <c r="C554" t="s">
        <v>81</v>
      </c>
      <c r="D554" s="27" t="s">
        <v>6</v>
      </c>
      <c r="E554" t="s">
        <v>81</v>
      </c>
      <c r="F554" t="str">
        <f>IF(R553=0,"",R553)</f>
        <v>赤</v>
      </c>
      <c r="G554" t="s">
        <v>81</v>
      </c>
      <c r="H554" s="27" t="s">
        <v>93</v>
      </c>
      <c r="I554" t="s">
        <v>81</v>
      </c>
      <c r="J554" t="str">
        <f>IF(T553=0,"",T553)</f>
        <v>レア</v>
      </c>
      <c r="K554" t="s">
        <v>81</v>
      </c>
      <c r="L554" s="27" t="s">
        <v>94</v>
      </c>
      <c r="M554" t="s">
        <v>81</v>
      </c>
      <c r="N554">
        <f>IF(V553=0,"",V553)</f>
        <v>11</v>
      </c>
      <c r="O554" t="s">
        <v>81</v>
      </c>
      <c r="Q554" s="33" t="s">
        <v>11</v>
      </c>
      <c r="R554" s="34" t="str">
        <f>INDEX(AL:AL,W551+1)</f>
        <v>呪文</v>
      </c>
      <c r="S554" s="39" t="s">
        <v>95</v>
      </c>
      <c r="T554" s="34">
        <f>INDEX(AN:AN,W551+1)</f>
        <v>0</v>
      </c>
      <c r="U554" s="34">
        <f>INDEX(AO:AO,W551+1)</f>
        <v>0</v>
      </c>
      <c r="V554" s="34">
        <f>INDEX(AP:AP,W551+1)</f>
        <v>0</v>
      </c>
      <c r="W554" s="40"/>
      <c r="X554" s="34" t="str">
        <f>INDEX(AZ:AZ,W551+1)</f>
        <v>クリ</v>
      </c>
      <c r="Y554" s="34" t="str">
        <f>INDEX(BA:BA,W551+1)</f>
        <v/>
      </c>
      <c r="Z554" s="34" t="str">
        <f>INDEX(BB:BB,W551+1)</f>
        <v/>
      </c>
      <c r="AA554" s="34">
        <f>INDEX(BC:BC,W551+1)</f>
        <v>0</v>
      </c>
      <c r="AC554" s="52"/>
      <c r="AD554" s="52"/>
      <c r="BF554" s="64" t="s">
        <v>0</v>
      </c>
    </row>
    <row r="555" spans="1:58">
      <c r="A555" t="str">
        <f t="shared" si="92"/>
        <v>|種別|呪文|サブタイプ||||</v>
      </c>
      <c r="B555" t="s">
        <v>0</v>
      </c>
      <c r="C555" t="s">
        <v>81</v>
      </c>
      <c r="D555" s="27" t="s">
        <v>11</v>
      </c>
      <c r="E555" t="s">
        <v>81</v>
      </c>
      <c r="F555" t="str">
        <f>IF(R554=0,"",R554)</f>
        <v>呪文</v>
      </c>
      <c r="G555" t="s">
        <v>81</v>
      </c>
      <c r="H555" s="27" t="s">
        <v>103</v>
      </c>
      <c r="I555" t="s">
        <v>81</v>
      </c>
      <c r="J555" t="str">
        <f>IF(T554=0,"",T554)</f>
        <v/>
      </c>
      <c r="K555" t="s">
        <v>81</v>
      </c>
      <c r="L555" t="str">
        <f>IF(U554=0,"",U554)</f>
        <v/>
      </c>
      <c r="M555" t="s">
        <v>81</v>
      </c>
      <c r="N555" t="str">
        <f>IF(V554=0,"",V554)</f>
        <v/>
      </c>
      <c r="O555" t="s">
        <v>81</v>
      </c>
      <c r="Q555" s="33" t="s">
        <v>104</v>
      </c>
      <c r="R555" s="34" t="str">
        <f>INDEX(BD:BD,W551+1)</f>
        <v>クリーチャー1体を対象とする。それは12点のダメージを受ける。&amp;br;サイクリング4&amp;br;あなたがこのカードをサイクリングしたとき、クリーチャー1体を対象とする。それは3点のダメージを受ける。</v>
      </c>
      <c r="S555" s="35"/>
      <c r="T555" s="35"/>
      <c r="U555" s="35"/>
      <c r="V555" s="36"/>
      <c r="W555" s="40"/>
      <c r="X555" s="32"/>
      <c r="Y555" s="32"/>
      <c r="Z555" s="32"/>
      <c r="AA555" s="54"/>
      <c r="AC555" s="52"/>
      <c r="AD555" s="52"/>
      <c r="BF555" s="64" t="s">
        <v>0</v>
      </c>
    </row>
    <row r="556" spans="1:58">
      <c r="A556" t="str">
        <f t="shared" si="92"/>
        <v>|テキスト|&gt;|&gt;|&gt;|&gt;|クリーチャー1体を対象とする。それは12点のダメージを受ける。&amp;br;サイクリング4&amp;br;あなたがこのカードをサイクリングしたとき、クリーチャー1体を対象とする。それは3点のダメージを受ける。|</v>
      </c>
      <c r="B556" t="s">
        <v>0</v>
      </c>
      <c r="C556" t="s">
        <v>81</v>
      </c>
      <c r="D556" s="27" t="s">
        <v>104</v>
      </c>
      <c r="E556" t="s">
        <v>81</v>
      </c>
      <c r="F556" s="27" t="s">
        <v>113</v>
      </c>
      <c r="G556" t="s">
        <v>81</v>
      </c>
      <c r="H556" s="27" t="s">
        <v>113</v>
      </c>
      <c r="I556" t="s">
        <v>81</v>
      </c>
      <c r="J556" s="27" t="s">
        <v>113</v>
      </c>
      <c r="K556" t="s">
        <v>81</v>
      </c>
      <c r="L556" s="27" t="s">
        <v>113</v>
      </c>
      <c r="M556" t="s">
        <v>81</v>
      </c>
      <c r="N556" t="str">
        <f>IF(R555=0,"",R555)</f>
        <v>クリーチャー1体を対象とする。それは12点のダメージを受ける。&amp;br;サイクリング4&amp;br;あなたがこのカードをサイクリングしたとき、クリーチャー1体を対象とする。それは3点のダメージを受ける。</v>
      </c>
      <c r="O556" t="s">
        <v>81</v>
      </c>
      <c r="Q556" s="38" t="s">
        <v>27</v>
      </c>
      <c r="R556" s="34" t="str">
        <f>INDEX(BE:BE,W551+1)</f>
        <v>Target creature takes 12 damage.&amp;br;Cycling 4.&amp;br;When you cycle this card, target creature takes 3 damage.</v>
      </c>
      <c r="S556" s="35" t="s">
        <v>400</v>
      </c>
      <c r="T556" s="34" t="str">
        <f>IF(X556="","",X556&amp;IF(Y556="",""," "&amp;Y556)&amp;IF(Z556="",""," "&amp;Z556)&amp;IF(AA556="",""," "&amp;AA556))</f>
        <v/>
      </c>
      <c r="U556" s="35"/>
      <c r="V556" s="36"/>
      <c r="W556" s="40" t="s">
        <v>114</v>
      </c>
      <c r="X556" s="33" t="str">
        <f t="shared" ref="X556:AA556" si="98">IF(ISERROR(IF(LEN(X555)&gt;1,X555,VLOOKUP(X554,$AC:$AD,2,FALSE))),"",IF(LEN(X555)&gt;1,X555,VLOOKUP(X554,$AC:$AD,2,FALSE)))</f>
        <v/>
      </c>
      <c r="Y556" s="33" t="str">
        <f t="shared" si="98"/>
        <v/>
      </c>
      <c r="Z556" s="33" t="str">
        <f t="shared" si="98"/>
        <v/>
      </c>
      <c r="AA556" s="33" t="str">
        <f t="shared" si="98"/>
        <v> </v>
      </c>
      <c r="AC556" s="52"/>
      <c r="AD556" s="52"/>
      <c r="BF556" s="64" t="s">
        <v>0</v>
      </c>
    </row>
    <row r="557" spans="1:58">
      <c r="A557" t="str">
        <f t="shared" si="92"/>
        <v>|英テキスト|&gt;|&gt;|&gt;|&gt;|Target creature takes 12 damage.&amp;br;Cycling 4.&amp;br;When you cycle this card, target creature takes 3 damage.|</v>
      </c>
      <c r="B557" t="s">
        <v>0</v>
      </c>
      <c r="C557" t="s">
        <v>81</v>
      </c>
      <c r="D557" s="27" t="s">
        <v>125</v>
      </c>
      <c r="E557" t="s">
        <v>81</v>
      </c>
      <c r="F557" s="27" t="s">
        <v>113</v>
      </c>
      <c r="G557" t="s">
        <v>81</v>
      </c>
      <c r="H557" s="27" t="s">
        <v>113</v>
      </c>
      <c r="I557" t="s">
        <v>81</v>
      </c>
      <c r="J557" s="27" t="s">
        <v>113</v>
      </c>
      <c r="K557" t="s">
        <v>81</v>
      </c>
      <c r="L557" s="27" t="s">
        <v>113</v>
      </c>
      <c r="M557" t="s">
        <v>81</v>
      </c>
      <c r="N557" t="str">
        <f>IF(T556="","",T556&amp;"&amp;br;")&amp;IF(R556=0,"",R556)</f>
        <v>Target creature takes 12 damage.&amp;br;Cycling 4.&amp;br;When you cycle this card, target creature takes 3 damage.</v>
      </c>
      <c r="O557" t="s">
        <v>81</v>
      </c>
      <c r="Q557" s="33" t="s">
        <v>18</v>
      </c>
      <c r="R557" s="34">
        <f>IF(INDEX(AX:AX,W551+1)="",0,INDEX(AX:AX,W551+1)&amp;"/"&amp;INDEX(AY:AY,W551+1))</f>
        <v>0</v>
      </c>
      <c r="S557" s="35"/>
      <c r="T557" s="35"/>
      <c r="U557" s="35"/>
      <c r="V557" s="36"/>
      <c r="W557" s="40"/>
      <c r="X557" s="33"/>
      <c r="Y557" s="52"/>
      <c r="Z557" s="52"/>
      <c r="AA557" s="53"/>
      <c r="AC557" s="52"/>
      <c r="AD557" s="52"/>
      <c r="BF557" s="64" t="s">
        <v>0</v>
      </c>
    </row>
    <row r="558" spans="1:58">
      <c r="A558" t="str">
        <f t="shared" si="92"/>
        <v>|PT|&gt;||シールド数|&gt;||</v>
      </c>
      <c r="B558" t="s">
        <v>0</v>
      </c>
      <c r="C558" t="s">
        <v>81</v>
      </c>
      <c r="D558" t="s">
        <v>18</v>
      </c>
      <c r="E558" t="s">
        <v>81</v>
      </c>
      <c r="F558" t="s">
        <v>113</v>
      </c>
      <c r="G558" t="s">
        <v>81</v>
      </c>
      <c r="H558" t="str">
        <f>IF(R557=0,"",R557)</f>
        <v/>
      </c>
      <c r="I558" t="s">
        <v>81</v>
      </c>
      <c r="J558" t="s">
        <v>136</v>
      </c>
      <c r="K558" t="s">
        <v>81</v>
      </c>
      <c r="L558" t="s">
        <v>113</v>
      </c>
      <c r="M558" t="s">
        <v>81</v>
      </c>
      <c r="N558" t="str">
        <f>IF(R558=0,"",R558)</f>
        <v/>
      </c>
      <c r="O558" t="s">
        <v>81</v>
      </c>
      <c r="Q558" s="41" t="s">
        <v>19</v>
      </c>
      <c r="R558" s="34">
        <f>INDEX(AW:AW,W551+1)</f>
        <v>0</v>
      </c>
      <c r="S558" s="42"/>
      <c r="T558" s="42"/>
      <c r="U558" s="42"/>
      <c r="V558" s="43"/>
      <c r="W558" s="44"/>
      <c r="X558" s="45"/>
      <c r="Y558" s="55"/>
      <c r="Z558" s="55"/>
      <c r="AA558" s="56"/>
      <c r="BF558" s="64" t="s">
        <v>0</v>
      </c>
    </row>
    <row r="559" spans="1:58">
      <c r="A559" t="str">
        <f t="shared" si="92"/>
        <v>&amp;br;&amp;br;</v>
      </c>
      <c r="B559" t="s">
        <v>0</v>
      </c>
      <c r="C559" t="s">
        <v>145</v>
      </c>
      <c r="R559"/>
      <c r="S559"/>
      <c r="T559"/>
      <c r="U559"/>
      <c r="V559"/>
      <c r="BF559" s="64" t="s">
        <v>0</v>
      </c>
    </row>
    <row r="560" spans="1:58">
      <c r="A560" t="str">
        <f t="shared" si="92"/>
        <v>#back(text=戻る,left)</v>
      </c>
      <c r="B560" t="s">
        <v>0</v>
      </c>
      <c r="C560" t="s">
        <v>153</v>
      </c>
      <c r="R560"/>
      <c r="S560"/>
      <c r="T560"/>
      <c r="U560"/>
      <c r="V560"/>
      <c r="BF560" s="64" t="s">
        <v>0</v>
      </c>
    </row>
    <row r="561" spans="1:58">
      <c r="A561" t="str">
        <f t="shared" si="92"/>
        <v>&amp;br;</v>
      </c>
      <c r="B561" t="s">
        <v>0</v>
      </c>
      <c r="C561" t="s">
        <v>164</v>
      </c>
      <c r="R561"/>
      <c r="S561"/>
      <c r="T561"/>
      <c r="U561"/>
      <c r="V561"/>
      <c r="BF561" s="64" t="s">
        <v>0</v>
      </c>
    </row>
    <row r="562" spans="1:58">
      <c r="A562" t="str">
        <f t="shared" si="92"/>
        <v>#comment(above,nsize=[15],size=[30],num=[10])</v>
      </c>
      <c r="B562" t="s">
        <v>0</v>
      </c>
      <c r="C562" t="s">
        <v>173</v>
      </c>
      <c r="R562"/>
      <c r="S562"/>
      <c r="T562"/>
      <c r="U562"/>
      <c r="V562"/>
      <c r="BF562" s="64" t="s">
        <v>0</v>
      </c>
    </row>
    <row r="563" spans="1:58">
      <c r="A563" t="str">
        <f t="shared" si="92"/>
        <v>&amp;br;&amp;br;</v>
      </c>
      <c r="B563" t="s">
        <v>0</v>
      </c>
      <c r="C563" t="s">
        <v>145</v>
      </c>
      <c r="R563"/>
      <c r="S563"/>
      <c r="T563"/>
      <c r="U563"/>
      <c r="V563"/>
      <c r="AC563" s="52"/>
      <c r="AD563" s="52"/>
      <c r="BF563" s="64" t="s">
        <v>0</v>
      </c>
    </row>
    <row r="564" spans="1:58">
      <c r="A564" t="str">
        <f t="shared" si="92"/>
        <v/>
      </c>
      <c r="B564" t="s">
        <v>0</v>
      </c>
      <c r="Q564" s="29"/>
      <c r="R564" s="30"/>
      <c r="S564" s="30"/>
      <c r="T564" s="30"/>
      <c r="U564" s="30"/>
      <c r="V564" s="31"/>
      <c r="W564" s="32">
        <v>44</v>
      </c>
      <c r="X564" s="29"/>
      <c r="Y564" s="50"/>
      <c r="Z564" s="50"/>
      <c r="AA564" s="51"/>
      <c r="AC564" s="52"/>
      <c r="AD564" s="52"/>
      <c r="BF564" s="64" t="s">
        <v>0</v>
      </c>
    </row>
    <row r="565" spans="1:58">
      <c r="A565" t="str">
        <f t="shared" si="92"/>
        <v>*焼けつく双陽/Sweltering Suns</v>
      </c>
      <c r="B565" t="s">
        <v>0</v>
      </c>
      <c r="C565" t="str">
        <f>"*"&amp;R565&amp;"/"&amp;T565</f>
        <v>*焼けつく双陽/Sweltering Suns</v>
      </c>
      <c r="Q565" s="33" t="s">
        <v>9</v>
      </c>
      <c r="R565" s="34" t="str">
        <f>INDEX(AJ:AJ,W564+1)</f>
        <v>焼けつく双陽</v>
      </c>
      <c r="S565" s="35" t="s">
        <v>10</v>
      </c>
      <c r="T565" s="34" t="str">
        <f>INDEX(AK:AK,W564+1)</f>
        <v>Sweltering Suns</v>
      </c>
      <c r="U565" s="35"/>
      <c r="V565" s="36"/>
      <c r="W565" s="37"/>
      <c r="X565" s="33"/>
      <c r="Y565" s="52"/>
      <c r="Z565" s="52"/>
      <c r="AA565" s="53"/>
      <c r="AC565" s="52"/>
      <c r="AD565" s="52"/>
      <c r="BF565" s="64" t="s">
        <v>0</v>
      </c>
    </row>
    <row r="566" spans="1:58">
      <c r="A566" t="str">
        <f t="shared" si="92"/>
        <v>|LEFT:80|LEFT:100|LEFT:100|LEFT:100|LEFT:100|LEFT:100|c</v>
      </c>
      <c r="B566" t="s">
        <v>0</v>
      </c>
      <c r="C566" t="s">
        <v>81</v>
      </c>
      <c r="D566" s="26" t="str">
        <f>$Q$1</f>
        <v>LEFT:80</v>
      </c>
      <c r="E566" s="26" t="s">
        <v>81</v>
      </c>
      <c r="F566" s="26" t="str">
        <f t="shared" ref="F566:J566" si="99">$R$1</f>
        <v>LEFT:100</v>
      </c>
      <c r="G566" s="26" t="s">
        <v>81</v>
      </c>
      <c r="H566" s="26" t="str">
        <f t="shared" si="99"/>
        <v>LEFT:100</v>
      </c>
      <c r="I566" s="26" t="s">
        <v>81</v>
      </c>
      <c r="J566" s="26" t="str">
        <f t="shared" si="99"/>
        <v>LEFT:100</v>
      </c>
      <c r="K566" s="26" t="s">
        <v>81</v>
      </c>
      <c r="L566" s="26" t="str">
        <f>$R$1</f>
        <v>LEFT:100</v>
      </c>
      <c r="M566" s="26" t="s">
        <v>81</v>
      </c>
      <c r="N566" s="26" t="str">
        <f>$R$1</f>
        <v>LEFT:100</v>
      </c>
      <c r="O566" t="s">
        <v>81</v>
      </c>
      <c r="P566" t="s">
        <v>82</v>
      </c>
      <c r="Q566" s="38" t="s">
        <v>6</v>
      </c>
      <c r="R566" s="34" t="str">
        <f>INDEX(AF:AF,W564+1)</f>
        <v>赤</v>
      </c>
      <c r="S566" s="39" t="s">
        <v>7</v>
      </c>
      <c r="T566" s="34" t="str">
        <f>INDEX(AG:AG,W564+1)</f>
        <v>レア</v>
      </c>
      <c r="U566" s="39" t="s">
        <v>8</v>
      </c>
      <c r="V566" s="34">
        <f>INDEX(AI:AI,W564+1)</f>
        <v>11</v>
      </c>
      <c r="W566" s="40"/>
      <c r="X566" s="34" t="str">
        <f>INDEX(AQ:AQ,W564+1)</f>
        <v>各クリーチャーは6点のダメージを受ける。</v>
      </c>
      <c r="Y566" s="52"/>
      <c r="Z566" s="52"/>
      <c r="AA566" s="53"/>
      <c r="AC566" s="35"/>
      <c r="AD566" s="35"/>
      <c r="BF566" s="64" t="s">
        <v>0</v>
      </c>
    </row>
    <row r="567" spans="1:58">
      <c r="A567" t="str">
        <f t="shared" si="92"/>
        <v>|色|赤|レアリティ|レア|マナコスト|11|</v>
      </c>
      <c r="B567" t="s">
        <v>0</v>
      </c>
      <c r="C567" t="s">
        <v>81</v>
      </c>
      <c r="D567" s="27" t="s">
        <v>6</v>
      </c>
      <c r="E567" t="s">
        <v>81</v>
      </c>
      <c r="F567" t="str">
        <f>IF(R566=0,"",R566)</f>
        <v>赤</v>
      </c>
      <c r="G567" t="s">
        <v>81</v>
      </c>
      <c r="H567" s="27" t="s">
        <v>93</v>
      </c>
      <c r="I567" t="s">
        <v>81</v>
      </c>
      <c r="J567" t="str">
        <f>IF(T566=0,"",T566)</f>
        <v>レア</v>
      </c>
      <c r="K567" t="s">
        <v>81</v>
      </c>
      <c r="L567" s="27" t="s">
        <v>94</v>
      </c>
      <c r="M567" t="s">
        <v>81</v>
      </c>
      <c r="N567">
        <f>IF(V566=0,"",V566)</f>
        <v>11</v>
      </c>
      <c r="O567" t="s">
        <v>81</v>
      </c>
      <c r="Q567" s="33" t="s">
        <v>11</v>
      </c>
      <c r="R567" s="34" t="str">
        <f>INDEX(AL:AL,W564+1)</f>
        <v>呪文</v>
      </c>
      <c r="S567" s="39" t="s">
        <v>95</v>
      </c>
      <c r="T567" s="34">
        <f>INDEX(AN:AN,W564+1)</f>
        <v>0</v>
      </c>
      <c r="U567" s="34">
        <f>INDEX(AO:AO,W564+1)</f>
        <v>0</v>
      </c>
      <c r="V567" s="34">
        <f>INDEX(AP:AP,W564+1)</f>
        <v>0</v>
      </c>
      <c r="W567" s="40"/>
      <c r="X567" s="34" t="str">
        <f>INDEX(AZ:AZ,W564+1)</f>
        <v>各ク</v>
      </c>
      <c r="Y567" s="34" t="str">
        <f>INDEX(BA:BA,W564+1)</f>
        <v/>
      </c>
      <c r="Z567" s="34" t="str">
        <f>INDEX(BB:BB,W564+1)</f>
        <v/>
      </c>
      <c r="AA567" s="34">
        <f>INDEX(BC:BC,W564+1)</f>
        <v>0</v>
      </c>
      <c r="AC567" s="52"/>
      <c r="AD567" s="52"/>
      <c r="BF567" s="64" t="s">
        <v>0</v>
      </c>
    </row>
    <row r="568" spans="1:58">
      <c r="A568" t="str">
        <f t="shared" si="92"/>
        <v>|種別|呪文|サブタイプ||||</v>
      </c>
      <c r="B568" t="s">
        <v>0</v>
      </c>
      <c r="C568" t="s">
        <v>81</v>
      </c>
      <c r="D568" s="27" t="s">
        <v>11</v>
      </c>
      <c r="E568" t="s">
        <v>81</v>
      </c>
      <c r="F568" t="str">
        <f>IF(R567=0,"",R567)</f>
        <v>呪文</v>
      </c>
      <c r="G568" t="s">
        <v>81</v>
      </c>
      <c r="H568" s="27" t="s">
        <v>103</v>
      </c>
      <c r="I568" t="s">
        <v>81</v>
      </c>
      <c r="J568" t="str">
        <f>IF(T567=0,"",T567)</f>
        <v/>
      </c>
      <c r="K568" t="s">
        <v>81</v>
      </c>
      <c r="L568" t="str">
        <f>IF(U567=0,"",U567)</f>
        <v/>
      </c>
      <c r="M568" t="s">
        <v>81</v>
      </c>
      <c r="N568" t="str">
        <f>IF(V567=0,"",V567)</f>
        <v/>
      </c>
      <c r="O568" t="s">
        <v>81</v>
      </c>
      <c r="Q568" s="33" t="s">
        <v>104</v>
      </c>
      <c r="R568" s="34" t="str">
        <f>INDEX(BD:BD,W564+1)</f>
        <v>各クリーチャーは6点のダメージを受ける。&amp;br;サイクリング3</v>
      </c>
      <c r="S568" s="35"/>
      <c r="T568" s="35"/>
      <c r="U568" s="35"/>
      <c r="V568" s="36"/>
      <c r="W568" s="40"/>
      <c r="X568" s="32"/>
      <c r="Y568" s="32"/>
      <c r="Z568" s="32"/>
      <c r="AA568" s="54"/>
      <c r="AC568" s="52"/>
      <c r="AD568" s="52"/>
      <c r="BF568" s="64" t="s">
        <v>0</v>
      </c>
    </row>
    <row r="569" spans="1:58">
      <c r="A569" t="str">
        <f t="shared" si="92"/>
        <v>|テキスト|&gt;|&gt;|&gt;|&gt;|各クリーチャーは6点のダメージを受ける。&amp;br;サイクリング3|</v>
      </c>
      <c r="B569" t="s">
        <v>0</v>
      </c>
      <c r="C569" t="s">
        <v>81</v>
      </c>
      <c r="D569" s="27" t="s">
        <v>104</v>
      </c>
      <c r="E569" t="s">
        <v>81</v>
      </c>
      <c r="F569" s="27" t="s">
        <v>113</v>
      </c>
      <c r="G569" t="s">
        <v>81</v>
      </c>
      <c r="H569" s="27" t="s">
        <v>113</v>
      </c>
      <c r="I569" t="s">
        <v>81</v>
      </c>
      <c r="J569" s="27" t="s">
        <v>113</v>
      </c>
      <c r="K569" t="s">
        <v>81</v>
      </c>
      <c r="L569" s="27" t="s">
        <v>113</v>
      </c>
      <c r="M569" t="s">
        <v>81</v>
      </c>
      <c r="N569" t="str">
        <f>IF(R568=0,"",R568)</f>
        <v>各クリーチャーは6点のダメージを受ける。&amp;br;サイクリング3</v>
      </c>
      <c r="O569" t="s">
        <v>81</v>
      </c>
      <c r="Q569" s="38" t="s">
        <v>27</v>
      </c>
      <c r="R569" s="34" t="str">
        <f>INDEX(BE:BE,W564+1)</f>
        <v>Each creature takes 6 damage.&amp;br;Cycling 3.</v>
      </c>
      <c r="S569" s="35" t="s">
        <v>400</v>
      </c>
      <c r="T569" s="34" t="str">
        <f>IF(X569="","",X569&amp;IF(Y569="",""," "&amp;Y569)&amp;IF(Z569="",""," "&amp;Z569)&amp;IF(AA569="",""," "&amp;AA569))</f>
        <v/>
      </c>
      <c r="U569" s="35"/>
      <c r="V569" s="36"/>
      <c r="W569" s="40" t="s">
        <v>114</v>
      </c>
      <c r="X569" s="33" t="str">
        <f t="shared" ref="X569:AA569" si="100">IF(ISERROR(IF(LEN(X568)&gt;1,X568,VLOOKUP(X567,$AC:$AD,2,FALSE))),"",IF(LEN(X568)&gt;1,X568,VLOOKUP(X567,$AC:$AD,2,FALSE)))</f>
        <v/>
      </c>
      <c r="Y569" s="33" t="str">
        <f t="shared" si="100"/>
        <v/>
      </c>
      <c r="Z569" s="33" t="str">
        <f t="shared" si="100"/>
        <v/>
      </c>
      <c r="AA569" s="33" t="str">
        <f t="shared" si="100"/>
        <v> </v>
      </c>
      <c r="AC569" s="52"/>
      <c r="AD569" s="52"/>
      <c r="BF569" s="64" t="s">
        <v>0</v>
      </c>
    </row>
    <row r="570" spans="1:58">
      <c r="A570" t="str">
        <f t="shared" si="92"/>
        <v>|英テキスト|&gt;|&gt;|&gt;|&gt;|Each creature takes 6 damage.&amp;br;Cycling 3.|</v>
      </c>
      <c r="B570" t="s">
        <v>0</v>
      </c>
      <c r="C570" t="s">
        <v>81</v>
      </c>
      <c r="D570" s="27" t="s">
        <v>125</v>
      </c>
      <c r="E570" t="s">
        <v>81</v>
      </c>
      <c r="F570" s="27" t="s">
        <v>113</v>
      </c>
      <c r="G570" t="s">
        <v>81</v>
      </c>
      <c r="H570" s="27" t="s">
        <v>113</v>
      </c>
      <c r="I570" t="s">
        <v>81</v>
      </c>
      <c r="J570" s="27" t="s">
        <v>113</v>
      </c>
      <c r="K570" t="s">
        <v>81</v>
      </c>
      <c r="L570" s="27" t="s">
        <v>113</v>
      </c>
      <c r="M570" t="s">
        <v>81</v>
      </c>
      <c r="N570" t="str">
        <f>IF(T569="","",T569&amp;"&amp;br;")&amp;IF(R569=0,"",R569)</f>
        <v>Each creature takes 6 damage.&amp;br;Cycling 3.</v>
      </c>
      <c r="O570" t="s">
        <v>81</v>
      </c>
      <c r="Q570" s="33" t="s">
        <v>18</v>
      </c>
      <c r="R570" s="34">
        <f>IF(INDEX(AX:AX,W564+1)="",0,INDEX(AX:AX,W564+1)&amp;"/"&amp;INDEX(AY:AY,W564+1))</f>
        <v>0</v>
      </c>
      <c r="S570" s="35"/>
      <c r="T570" s="35"/>
      <c r="U570" s="35"/>
      <c r="V570" s="36"/>
      <c r="W570" s="40"/>
      <c r="X570" s="33"/>
      <c r="Y570" s="52"/>
      <c r="Z570" s="52"/>
      <c r="AA570" s="53"/>
      <c r="AC570" s="52"/>
      <c r="AD570" s="52"/>
      <c r="BF570" s="64" t="s">
        <v>0</v>
      </c>
    </row>
    <row r="571" spans="1:58">
      <c r="A571" t="str">
        <f t="shared" si="92"/>
        <v>|PT|&gt;||シールド数|&gt;||</v>
      </c>
      <c r="B571" t="s">
        <v>0</v>
      </c>
      <c r="C571" t="s">
        <v>81</v>
      </c>
      <c r="D571" t="s">
        <v>18</v>
      </c>
      <c r="E571" t="s">
        <v>81</v>
      </c>
      <c r="F571" t="s">
        <v>113</v>
      </c>
      <c r="G571" t="s">
        <v>81</v>
      </c>
      <c r="H571" t="str">
        <f>IF(R570=0,"",R570)</f>
        <v/>
      </c>
      <c r="I571" t="s">
        <v>81</v>
      </c>
      <c r="J571" t="s">
        <v>136</v>
      </c>
      <c r="K571" t="s">
        <v>81</v>
      </c>
      <c r="L571" t="s">
        <v>113</v>
      </c>
      <c r="M571" t="s">
        <v>81</v>
      </c>
      <c r="N571" t="str">
        <f>IF(R571=0,"",R571)</f>
        <v/>
      </c>
      <c r="O571" t="s">
        <v>81</v>
      </c>
      <c r="Q571" s="41" t="s">
        <v>19</v>
      </c>
      <c r="R571" s="34">
        <f>INDEX(AW:AW,W564+1)</f>
        <v>0</v>
      </c>
      <c r="S571" s="42"/>
      <c r="T571" s="42"/>
      <c r="U571" s="42"/>
      <c r="V571" s="43"/>
      <c r="W571" s="44"/>
      <c r="X571" s="45"/>
      <c r="Y571" s="55"/>
      <c r="Z571" s="55"/>
      <c r="AA571" s="56"/>
      <c r="BF571" s="64" t="s">
        <v>0</v>
      </c>
    </row>
    <row r="572" spans="1:58">
      <c r="A572" t="str">
        <f t="shared" si="92"/>
        <v>&amp;br;&amp;br;</v>
      </c>
      <c r="B572" t="s">
        <v>0</v>
      </c>
      <c r="C572" t="s">
        <v>145</v>
      </c>
      <c r="R572"/>
      <c r="S572"/>
      <c r="T572"/>
      <c r="U572"/>
      <c r="V572"/>
      <c r="BF572" s="64" t="s">
        <v>0</v>
      </c>
    </row>
    <row r="573" spans="1:58">
      <c r="A573" t="str">
        <f t="shared" si="92"/>
        <v>#back(text=戻る,left)</v>
      </c>
      <c r="B573" t="s">
        <v>0</v>
      </c>
      <c r="C573" t="s">
        <v>153</v>
      </c>
      <c r="R573"/>
      <c r="S573"/>
      <c r="T573"/>
      <c r="U573"/>
      <c r="V573"/>
      <c r="BF573" s="64" t="s">
        <v>0</v>
      </c>
    </row>
    <row r="574" spans="1:58">
      <c r="A574" t="str">
        <f t="shared" si="92"/>
        <v>&amp;br;</v>
      </c>
      <c r="B574" t="s">
        <v>0</v>
      </c>
      <c r="C574" t="s">
        <v>164</v>
      </c>
      <c r="R574"/>
      <c r="S574"/>
      <c r="T574"/>
      <c r="U574"/>
      <c r="V574"/>
      <c r="BF574" s="64" t="s">
        <v>0</v>
      </c>
    </row>
    <row r="575" spans="1:58">
      <c r="A575" t="str">
        <f t="shared" si="92"/>
        <v>#comment(above,nsize=[15],size=[30],num=[10])</v>
      </c>
      <c r="B575" t="s">
        <v>0</v>
      </c>
      <c r="C575" t="s">
        <v>173</v>
      </c>
      <c r="R575"/>
      <c r="S575"/>
      <c r="T575"/>
      <c r="U575"/>
      <c r="V575"/>
      <c r="BF575" s="64" t="s">
        <v>0</v>
      </c>
    </row>
    <row r="576" spans="1:58">
      <c r="A576" t="str">
        <f t="shared" si="92"/>
        <v>&amp;br;&amp;br;</v>
      </c>
      <c r="B576" t="s">
        <v>0</v>
      </c>
      <c r="C576" t="s">
        <v>145</v>
      </c>
      <c r="R576"/>
      <c r="S576"/>
      <c r="T576"/>
      <c r="U576"/>
      <c r="V576"/>
      <c r="AC576" s="52"/>
      <c r="AD576" s="52"/>
      <c r="BF576" s="64" t="s">
        <v>0</v>
      </c>
    </row>
    <row r="577" spans="1:58">
      <c r="A577" t="str">
        <f t="shared" si="92"/>
        <v/>
      </c>
      <c r="B577" t="s">
        <v>0</v>
      </c>
      <c r="Q577" s="29"/>
      <c r="R577" s="30"/>
      <c r="S577" s="30"/>
      <c r="T577" s="30"/>
      <c r="U577" s="30"/>
      <c r="V577" s="31"/>
      <c r="W577" s="32">
        <v>45</v>
      </c>
      <c r="X577" s="29"/>
      <c r="Y577" s="50"/>
      <c r="Z577" s="50"/>
      <c r="AA577" s="51"/>
      <c r="AC577" s="52"/>
      <c r="AD577" s="52"/>
      <c r="BF577" s="64" t="s">
        <v>0</v>
      </c>
    </row>
    <row r="578" spans="1:58">
      <c r="A578" t="str">
        <f t="shared" si="92"/>
        <v>*ハゾレトの指名/Hazoret's Favor</v>
      </c>
      <c r="B578" t="s">
        <v>0</v>
      </c>
      <c r="C578" t="str">
        <f>"*"&amp;R578&amp;"/"&amp;T578</f>
        <v>*ハゾレトの指名/Hazoret's Favor</v>
      </c>
      <c r="Q578" s="33" t="s">
        <v>9</v>
      </c>
      <c r="R578" s="34" t="str">
        <f>INDEX(AJ:AJ,W577+1)</f>
        <v>ハゾレトの指名</v>
      </c>
      <c r="S578" s="35" t="s">
        <v>10</v>
      </c>
      <c r="T578" s="34" t="str">
        <f>INDEX(AK:AK,W577+1)</f>
        <v>Hazoret's Favor</v>
      </c>
      <c r="U578" s="35"/>
      <c r="V578" s="36"/>
      <c r="W578" s="37"/>
      <c r="X578" s="33"/>
      <c r="Y578" s="52"/>
      <c r="Z578" s="52"/>
      <c r="AA578" s="53"/>
      <c r="AC578" s="52"/>
      <c r="AD578" s="52"/>
      <c r="BF578" s="64" t="s">
        <v>0</v>
      </c>
    </row>
    <row r="579" spans="1:58">
      <c r="A579" t="str">
        <f t="shared" si="92"/>
        <v>|LEFT:80|LEFT:100|LEFT:100|LEFT:100|LEFT:100|LEFT:100|c</v>
      </c>
      <c r="B579" t="s">
        <v>0</v>
      </c>
      <c r="C579" t="s">
        <v>81</v>
      </c>
      <c r="D579" s="26" t="str">
        <f>$Q$1</f>
        <v>LEFT:80</v>
      </c>
      <c r="E579" s="26" t="s">
        <v>81</v>
      </c>
      <c r="F579" s="26" t="str">
        <f t="shared" ref="F579:J579" si="101">$R$1</f>
        <v>LEFT:100</v>
      </c>
      <c r="G579" s="26" t="s">
        <v>81</v>
      </c>
      <c r="H579" s="26" t="str">
        <f t="shared" si="101"/>
        <v>LEFT:100</v>
      </c>
      <c r="I579" s="26" t="s">
        <v>81</v>
      </c>
      <c r="J579" s="26" t="str">
        <f t="shared" si="101"/>
        <v>LEFT:100</v>
      </c>
      <c r="K579" s="26" t="s">
        <v>81</v>
      </c>
      <c r="L579" s="26" t="str">
        <f>$R$1</f>
        <v>LEFT:100</v>
      </c>
      <c r="M579" s="26" t="s">
        <v>81</v>
      </c>
      <c r="N579" s="26" t="str">
        <f>$R$1</f>
        <v>LEFT:100</v>
      </c>
      <c r="O579" t="s">
        <v>81</v>
      </c>
      <c r="P579" t="s">
        <v>82</v>
      </c>
      <c r="Q579" s="38" t="s">
        <v>6</v>
      </c>
      <c r="R579" s="34" t="str">
        <f>INDEX(AF:AF,W577+1)</f>
        <v>赤</v>
      </c>
      <c r="S579" s="39" t="s">
        <v>7</v>
      </c>
      <c r="T579" s="34" t="str">
        <f>INDEX(AG:AG,W577+1)</f>
        <v>レア</v>
      </c>
      <c r="U579" s="39" t="s">
        <v>8</v>
      </c>
      <c r="V579" s="34">
        <f>INDEX(AI:AI,W577+1)</f>
        <v>5</v>
      </c>
      <c r="W579" s="40"/>
      <c r="X579" s="34" t="str">
        <f>INDEX(AQ:AQ,W577+1)</f>
        <v>あなたがコントロールするトークンでないクリーチャーが戦場に出たとき、そのクリーチャーは+2//0の修整を受けるとともに速攻を得る。</v>
      </c>
      <c r="Y579" s="52"/>
      <c r="Z579" s="52"/>
      <c r="AA579" s="53"/>
      <c r="AC579" s="35"/>
      <c r="AD579" s="35"/>
      <c r="BF579" s="64" t="s">
        <v>0</v>
      </c>
    </row>
    <row r="580" spans="1:58">
      <c r="A580" t="str">
        <f t="shared" si="92"/>
        <v>|色|赤|レアリティ|レア|マナコスト|5|</v>
      </c>
      <c r="B580" t="s">
        <v>0</v>
      </c>
      <c r="C580" t="s">
        <v>81</v>
      </c>
      <c r="D580" s="27" t="s">
        <v>6</v>
      </c>
      <c r="E580" t="s">
        <v>81</v>
      </c>
      <c r="F580" t="str">
        <f>IF(R579=0,"",R579)</f>
        <v>赤</v>
      </c>
      <c r="G580" t="s">
        <v>81</v>
      </c>
      <c r="H580" s="27" t="s">
        <v>93</v>
      </c>
      <c r="I580" t="s">
        <v>81</v>
      </c>
      <c r="J580" t="str">
        <f>IF(T579=0,"",T579)</f>
        <v>レア</v>
      </c>
      <c r="K580" t="s">
        <v>81</v>
      </c>
      <c r="L580" s="27" t="s">
        <v>94</v>
      </c>
      <c r="M580" t="s">
        <v>81</v>
      </c>
      <c r="N580">
        <f>IF(V579=0,"",V579)</f>
        <v>5</v>
      </c>
      <c r="O580" t="s">
        <v>81</v>
      </c>
      <c r="Q580" s="33" t="s">
        <v>11</v>
      </c>
      <c r="R580" s="34" t="str">
        <f>INDEX(AL:AL,W577+1)</f>
        <v>サポート</v>
      </c>
      <c r="S580" s="39" t="s">
        <v>95</v>
      </c>
      <c r="T580" s="34">
        <f>INDEX(AN:AN,W577+1)</f>
        <v>0</v>
      </c>
      <c r="U580" s="34">
        <f>INDEX(AO:AO,W577+1)</f>
        <v>0</v>
      </c>
      <c r="V580" s="34">
        <f>INDEX(AP:AP,W577+1)</f>
        <v>0</v>
      </c>
      <c r="W580" s="40"/>
      <c r="X580" s="34" t="str">
        <f>INDEX(AZ:AZ,W577+1)</f>
        <v>あな</v>
      </c>
      <c r="Y580" s="34" t="str">
        <f>INDEX(BA:BA,W577+1)</f>
        <v/>
      </c>
      <c r="Z580" s="34" t="str">
        <f>INDEX(BB:BB,W577+1)</f>
        <v/>
      </c>
      <c r="AA580" s="34">
        <f>INDEX(BC:BC,W577+1)</f>
        <v>0</v>
      </c>
      <c r="AC580" s="52"/>
      <c r="AD580" s="52"/>
      <c r="BF580" s="64" t="s">
        <v>0</v>
      </c>
    </row>
    <row r="581" spans="1:58">
      <c r="A581" t="str">
        <f t="shared" si="92"/>
        <v>|種別|サポート|サブタイプ||||</v>
      </c>
      <c r="B581" t="s">
        <v>0</v>
      </c>
      <c r="C581" t="s">
        <v>81</v>
      </c>
      <c r="D581" s="27" t="s">
        <v>11</v>
      </c>
      <c r="E581" t="s">
        <v>81</v>
      </c>
      <c r="F581" t="str">
        <f>IF(R580=0,"",R580)</f>
        <v>サポート</v>
      </c>
      <c r="G581" t="s">
        <v>81</v>
      </c>
      <c r="H581" s="27" t="s">
        <v>103</v>
      </c>
      <c r="I581" t="s">
        <v>81</v>
      </c>
      <c r="J581" t="str">
        <f>IF(T580=0,"",T580)</f>
        <v/>
      </c>
      <c r="K581" t="s">
        <v>81</v>
      </c>
      <c r="L581" t="str">
        <f>IF(U580=0,"",U580)</f>
        <v/>
      </c>
      <c r="M581" t="s">
        <v>81</v>
      </c>
      <c r="N581" t="str">
        <f>IF(V580=0,"",V580)</f>
        <v/>
      </c>
      <c r="O581" t="s">
        <v>81</v>
      </c>
      <c r="Q581" s="33" t="s">
        <v>104</v>
      </c>
      <c r="R581" s="34" t="str">
        <f>INDEX(BD:BD,W577+1)</f>
        <v>あなたがコントロールするトークンでないクリーチャーが戦場に出たとき、そのクリーチャーは+2//0の修整を受けるとともに速攻を得る。</v>
      </c>
      <c r="S581" s="35"/>
      <c r="T581" s="35"/>
      <c r="U581" s="35"/>
      <c r="V581" s="36"/>
      <c r="W581" s="40"/>
      <c r="X581" s="32"/>
      <c r="Y581" s="32"/>
      <c r="Z581" s="32"/>
      <c r="AA581" s="54"/>
      <c r="AC581" s="52"/>
      <c r="AD581" s="52"/>
      <c r="BF581" s="64" t="s">
        <v>0</v>
      </c>
    </row>
    <row r="582" spans="1:58">
      <c r="A582" t="str">
        <f t="shared" ref="A582:A645" si="102">CONCATENATE(C582,D582,E582,F582,G582,H582,I582,J582,K582,L582,M582,N582,O582,P582)</f>
        <v>|テキスト|&gt;|&gt;|&gt;|&gt;|あなたがコントロールするトークンでないクリーチャーが戦場に出たとき、そのクリーチャーは+2//0の修整を受けるとともに速攻を得る。|</v>
      </c>
      <c r="B582" t="s">
        <v>0</v>
      </c>
      <c r="C582" t="s">
        <v>81</v>
      </c>
      <c r="D582" s="27" t="s">
        <v>104</v>
      </c>
      <c r="E582" t="s">
        <v>81</v>
      </c>
      <c r="F582" s="27" t="s">
        <v>113</v>
      </c>
      <c r="G582" t="s">
        <v>81</v>
      </c>
      <c r="H582" s="27" t="s">
        <v>113</v>
      </c>
      <c r="I582" t="s">
        <v>81</v>
      </c>
      <c r="J582" s="27" t="s">
        <v>113</v>
      </c>
      <c r="K582" t="s">
        <v>81</v>
      </c>
      <c r="L582" s="27" t="s">
        <v>113</v>
      </c>
      <c r="M582" t="s">
        <v>81</v>
      </c>
      <c r="N582" t="str">
        <f>IF(R581=0,"",R581)</f>
        <v>あなたがコントロールするトークンでないクリーチャーが戦場に出たとき、そのクリーチャーは+2//0の修整を受けるとともに速攻を得る。</v>
      </c>
      <c r="O582" t="s">
        <v>81</v>
      </c>
      <c r="Q582" s="38" t="s">
        <v>27</v>
      </c>
      <c r="R582" s="34" t="str">
        <f>INDEX(BE:BE,W577+1)</f>
        <v>When a non-token creature you control enters the battlefield, that creature gains +2/0 and Haste.</v>
      </c>
      <c r="S582" s="35" t="s">
        <v>400</v>
      </c>
      <c r="T582" s="34" t="str">
        <f>IF(X582="","",X582&amp;IF(Y582="",""," "&amp;Y582)&amp;IF(Z582="",""," "&amp;Z582)&amp;IF(AA582="",""," "&amp;AA582))</f>
        <v/>
      </c>
      <c r="U582" s="35"/>
      <c r="V582" s="36"/>
      <c r="W582" s="40" t="s">
        <v>114</v>
      </c>
      <c r="X582" s="33" t="str">
        <f t="shared" ref="X582:AA582" si="103">IF(ISERROR(IF(LEN(X581)&gt;1,X581,VLOOKUP(X580,$AC:$AD,2,FALSE))),"",IF(LEN(X581)&gt;1,X581,VLOOKUP(X580,$AC:$AD,2,FALSE)))</f>
        <v/>
      </c>
      <c r="Y582" s="33" t="str">
        <f t="shared" si="103"/>
        <v/>
      </c>
      <c r="Z582" s="33" t="str">
        <f t="shared" si="103"/>
        <v/>
      </c>
      <c r="AA582" s="33" t="str">
        <f t="shared" si="103"/>
        <v> </v>
      </c>
      <c r="AC582" s="52"/>
      <c r="AD582" s="52"/>
      <c r="BF582" s="64" t="s">
        <v>0</v>
      </c>
    </row>
    <row r="583" spans="1:58">
      <c r="A583" t="str">
        <f t="shared" si="102"/>
        <v>|英テキスト|&gt;|&gt;|&gt;|&gt;|When a non-token creature you control enters the battlefield, that creature gains +2/0 and Haste.|</v>
      </c>
      <c r="B583" t="s">
        <v>0</v>
      </c>
      <c r="C583" t="s">
        <v>81</v>
      </c>
      <c r="D583" s="27" t="s">
        <v>125</v>
      </c>
      <c r="E583" t="s">
        <v>81</v>
      </c>
      <c r="F583" s="27" t="s">
        <v>113</v>
      </c>
      <c r="G583" t="s">
        <v>81</v>
      </c>
      <c r="H583" s="27" t="s">
        <v>113</v>
      </c>
      <c r="I583" t="s">
        <v>81</v>
      </c>
      <c r="J583" s="27" t="s">
        <v>113</v>
      </c>
      <c r="K583" t="s">
        <v>81</v>
      </c>
      <c r="L583" s="27" t="s">
        <v>113</v>
      </c>
      <c r="M583" t="s">
        <v>81</v>
      </c>
      <c r="N583" t="str">
        <f>IF(T582="","",T582&amp;"&amp;br;")&amp;IF(R582=0,"",R582)</f>
        <v>When a non-token creature you control enters the battlefield, that creature gains +2/0 and Haste.</v>
      </c>
      <c r="O583" t="s">
        <v>81</v>
      </c>
      <c r="Q583" s="33" t="s">
        <v>18</v>
      </c>
      <c r="R583" s="34">
        <f>IF(INDEX(AX:AX,W577+1)="",0,INDEX(AX:AX,W577+1)&amp;"/"&amp;INDEX(AY:AY,W577+1))</f>
        <v>0</v>
      </c>
      <c r="S583" s="35"/>
      <c r="T583" s="35"/>
      <c r="U583" s="35"/>
      <c r="V583" s="36"/>
      <c r="W583" s="40"/>
      <c r="X583" s="33"/>
      <c r="Y583" s="52"/>
      <c r="Z583" s="52"/>
      <c r="AA583" s="53"/>
      <c r="AC583" s="52"/>
      <c r="AD583" s="52"/>
      <c r="BF583" s="64" t="s">
        <v>0</v>
      </c>
    </row>
    <row r="584" spans="1:58">
      <c r="A584" t="str">
        <f t="shared" si="102"/>
        <v>|PT|&gt;||シールド数|&gt;|3|</v>
      </c>
      <c r="B584" t="s">
        <v>0</v>
      </c>
      <c r="C584" t="s">
        <v>81</v>
      </c>
      <c r="D584" t="s">
        <v>18</v>
      </c>
      <c r="E584" t="s">
        <v>81</v>
      </c>
      <c r="F584" t="s">
        <v>113</v>
      </c>
      <c r="G584" t="s">
        <v>81</v>
      </c>
      <c r="H584" t="str">
        <f>IF(R583=0,"",R583)</f>
        <v/>
      </c>
      <c r="I584" t="s">
        <v>81</v>
      </c>
      <c r="J584" t="s">
        <v>136</v>
      </c>
      <c r="K584" t="s">
        <v>81</v>
      </c>
      <c r="L584" t="s">
        <v>113</v>
      </c>
      <c r="M584" t="s">
        <v>81</v>
      </c>
      <c r="N584">
        <f>IF(R584=0,"",R584)</f>
        <v>3</v>
      </c>
      <c r="O584" t="s">
        <v>81</v>
      </c>
      <c r="Q584" s="41" t="s">
        <v>19</v>
      </c>
      <c r="R584" s="34">
        <f>INDEX(AW:AW,W577+1)</f>
        <v>3</v>
      </c>
      <c r="S584" s="42"/>
      <c r="T584" s="42"/>
      <c r="U584" s="42"/>
      <c r="V584" s="43"/>
      <c r="W584" s="44"/>
      <c r="X584" s="45"/>
      <c r="Y584" s="55"/>
      <c r="Z584" s="55"/>
      <c r="AA584" s="56"/>
      <c r="BF584" s="64" t="s">
        <v>0</v>
      </c>
    </row>
    <row r="585" spans="1:58">
      <c r="A585" t="str">
        <f t="shared" si="102"/>
        <v>&amp;br;&amp;br;</v>
      </c>
      <c r="B585" t="s">
        <v>0</v>
      </c>
      <c r="C585" t="s">
        <v>145</v>
      </c>
      <c r="R585"/>
      <c r="S585"/>
      <c r="T585"/>
      <c r="U585"/>
      <c r="V585"/>
      <c r="BF585" s="64" t="s">
        <v>0</v>
      </c>
    </row>
    <row r="586" spans="1:58">
      <c r="A586" t="str">
        <f t="shared" si="102"/>
        <v>#back(text=戻る,left)</v>
      </c>
      <c r="B586" t="s">
        <v>0</v>
      </c>
      <c r="C586" t="s">
        <v>153</v>
      </c>
      <c r="R586"/>
      <c r="S586"/>
      <c r="T586"/>
      <c r="U586"/>
      <c r="V586"/>
      <c r="BF586" s="64" t="s">
        <v>0</v>
      </c>
    </row>
    <row r="587" spans="1:58">
      <c r="A587" t="str">
        <f t="shared" si="102"/>
        <v>&amp;br;</v>
      </c>
      <c r="B587" t="s">
        <v>0</v>
      </c>
      <c r="C587" t="s">
        <v>164</v>
      </c>
      <c r="R587"/>
      <c r="S587"/>
      <c r="T587"/>
      <c r="U587"/>
      <c r="V587"/>
      <c r="BF587" s="64" t="s">
        <v>0</v>
      </c>
    </row>
    <row r="588" spans="1:58">
      <c r="A588" t="str">
        <f t="shared" si="102"/>
        <v>#comment(above,nsize=[15],size=[30],num=[10])</v>
      </c>
      <c r="B588" t="s">
        <v>0</v>
      </c>
      <c r="C588" t="s">
        <v>173</v>
      </c>
      <c r="R588"/>
      <c r="S588"/>
      <c r="T588"/>
      <c r="U588"/>
      <c r="V588"/>
      <c r="BF588" s="64" t="s">
        <v>0</v>
      </c>
    </row>
    <row r="589" spans="1:58">
      <c r="A589" t="str">
        <f t="shared" si="102"/>
        <v>&amp;br;&amp;br;</v>
      </c>
      <c r="B589" t="s">
        <v>0</v>
      </c>
      <c r="C589" t="s">
        <v>145</v>
      </c>
      <c r="R589"/>
      <c r="S589"/>
      <c r="T589"/>
      <c r="U589"/>
      <c r="V589"/>
      <c r="AC589" s="52"/>
      <c r="AD589" s="52"/>
      <c r="BF589" s="64" t="s">
        <v>0</v>
      </c>
    </row>
    <row r="590" spans="1:58">
      <c r="A590" t="str">
        <f t="shared" si="102"/>
        <v/>
      </c>
      <c r="B590" t="s">
        <v>0</v>
      </c>
      <c r="Q590" s="29"/>
      <c r="R590" s="30"/>
      <c r="S590" s="30"/>
      <c r="T590" s="30"/>
      <c r="U590" s="30"/>
      <c r="V590" s="31"/>
      <c r="W590" s="32">
        <v>46</v>
      </c>
      <c r="X590" s="29"/>
      <c r="Y590" s="50"/>
      <c r="Z590" s="50"/>
      <c r="AA590" s="51"/>
      <c r="AC590" s="52"/>
      <c r="AD590" s="52"/>
      <c r="BF590" s="64" t="s">
        <v>0</v>
      </c>
    </row>
    <row r="591" spans="1:58">
      <c r="A591" t="str">
        <f t="shared" si="102"/>
        <v>*激情の試練/Trial of Zeal</v>
      </c>
      <c r="B591" t="s">
        <v>0</v>
      </c>
      <c r="C591" t="str">
        <f>"*"&amp;R591&amp;"/"&amp;T591</f>
        <v>*激情の試練/Trial of Zeal</v>
      </c>
      <c r="Q591" s="33" t="s">
        <v>9</v>
      </c>
      <c r="R591" s="34" t="str">
        <f>INDEX(AJ:AJ,W590+1)</f>
        <v>激情の試練</v>
      </c>
      <c r="S591" s="35" t="s">
        <v>10</v>
      </c>
      <c r="T591" s="34" t="str">
        <f>INDEX(AK:AK,W590+1)</f>
        <v>Trial of Zeal</v>
      </c>
      <c r="U591" s="35"/>
      <c r="V591" s="36"/>
      <c r="W591" s="37"/>
      <c r="X591" s="33"/>
      <c r="Y591" s="52"/>
      <c r="Z591" s="52"/>
      <c r="AA591" s="53"/>
      <c r="AC591" s="52"/>
      <c r="AD591" s="52"/>
      <c r="BF591" s="64" t="s">
        <v>0</v>
      </c>
    </row>
    <row r="592" spans="1:58">
      <c r="A592" t="str">
        <f t="shared" si="102"/>
        <v>|LEFT:80|LEFT:100|LEFT:100|LEFT:100|LEFT:100|LEFT:100|c</v>
      </c>
      <c r="B592" t="s">
        <v>0</v>
      </c>
      <c r="C592" t="s">
        <v>81</v>
      </c>
      <c r="D592" s="26" t="str">
        <f>$Q$1</f>
        <v>LEFT:80</v>
      </c>
      <c r="E592" s="26" t="s">
        <v>81</v>
      </c>
      <c r="F592" s="26" t="str">
        <f t="shared" ref="F592:J592" si="104">$R$1</f>
        <v>LEFT:100</v>
      </c>
      <c r="G592" s="26" t="s">
        <v>81</v>
      </c>
      <c r="H592" s="26" t="str">
        <f t="shared" si="104"/>
        <v>LEFT:100</v>
      </c>
      <c r="I592" s="26" t="s">
        <v>81</v>
      </c>
      <c r="J592" s="26" t="str">
        <f t="shared" si="104"/>
        <v>LEFT:100</v>
      </c>
      <c r="K592" s="26" t="s">
        <v>81</v>
      </c>
      <c r="L592" s="26" t="str">
        <f>$R$1</f>
        <v>LEFT:100</v>
      </c>
      <c r="M592" s="26" t="s">
        <v>81</v>
      </c>
      <c r="N592" s="26" t="str">
        <f>$R$1</f>
        <v>LEFT:100</v>
      </c>
      <c r="O592" t="s">
        <v>81</v>
      </c>
      <c r="P592" t="s">
        <v>82</v>
      </c>
      <c r="Q592" s="38" t="s">
        <v>6</v>
      </c>
      <c r="R592" s="34" t="str">
        <f>INDEX(AF:AF,W590+1)</f>
        <v>赤</v>
      </c>
      <c r="S592" s="39" t="s">
        <v>7</v>
      </c>
      <c r="T592" s="34" t="str">
        <f>INDEX(AG:AG,W590+1)</f>
        <v>レア</v>
      </c>
      <c r="U592" s="39" t="s">
        <v>8</v>
      </c>
      <c r="V592" s="34">
        <f>INDEX(AI:AI,W590+1)</f>
        <v>17</v>
      </c>
      <c r="W592" s="40"/>
      <c r="X592" s="34" t="str">
        <f>INDEX(AQ:AQ,W590+1)</f>
        <v>このサポートがボードに出たとき、クリーチャー1体かプレインズウォーカー1体を対象とする。それは8点のダメージを受ける。</v>
      </c>
      <c r="Y592" s="52"/>
      <c r="Z592" s="52"/>
      <c r="AA592" s="53"/>
      <c r="AC592" s="35"/>
      <c r="AD592" s="35"/>
      <c r="BF592" s="64" t="s">
        <v>0</v>
      </c>
    </row>
    <row r="593" spans="1:58">
      <c r="A593" t="str">
        <f t="shared" si="102"/>
        <v>|色|赤|レアリティ|レア|マナコスト|17|</v>
      </c>
      <c r="B593" t="s">
        <v>0</v>
      </c>
      <c r="C593" t="s">
        <v>81</v>
      </c>
      <c r="D593" s="27" t="s">
        <v>6</v>
      </c>
      <c r="E593" t="s">
        <v>81</v>
      </c>
      <c r="F593" t="str">
        <f>IF(R592=0,"",R592)</f>
        <v>赤</v>
      </c>
      <c r="G593" t="s">
        <v>81</v>
      </c>
      <c r="H593" s="27" t="s">
        <v>93</v>
      </c>
      <c r="I593" t="s">
        <v>81</v>
      </c>
      <c r="J593" t="str">
        <f>IF(T592=0,"",T592)</f>
        <v>レア</v>
      </c>
      <c r="K593" t="s">
        <v>81</v>
      </c>
      <c r="L593" s="27" t="s">
        <v>94</v>
      </c>
      <c r="M593" t="s">
        <v>81</v>
      </c>
      <c r="N593">
        <f>IF(V592=0,"",V592)</f>
        <v>17</v>
      </c>
      <c r="O593" t="s">
        <v>81</v>
      </c>
      <c r="Q593" s="33" t="s">
        <v>11</v>
      </c>
      <c r="R593" s="34" t="str">
        <f>INDEX(AL:AL,W590+1)</f>
        <v>サポート</v>
      </c>
      <c r="S593" s="39" t="s">
        <v>95</v>
      </c>
      <c r="T593" s="34">
        <f>INDEX(AN:AN,W590+1)</f>
        <v>0</v>
      </c>
      <c r="U593" s="34">
        <f>INDEX(AO:AO,W590+1)</f>
        <v>0</v>
      </c>
      <c r="V593" s="34">
        <f>INDEX(AP:AP,W590+1)</f>
        <v>0</v>
      </c>
      <c r="W593" s="40"/>
      <c r="X593" s="34" t="str">
        <f>INDEX(AZ:AZ,W590+1)</f>
        <v>この</v>
      </c>
      <c r="Y593" s="34" t="str">
        <f>INDEX(BA:BA,W590+1)</f>
        <v/>
      </c>
      <c r="Z593" s="34" t="str">
        <f>INDEX(BB:BB,W590+1)</f>
        <v/>
      </c>
      <c r="AA593" s="34">
        <f>INDEX(BC:BC,W590+1)</f>
        <v>0</v>
      </c>
      <c r="AC593" s="52"/>
      <c r="AD593" s="52"/>
      <c r="BF593" s="64" t="s">
        <v>0</v>
      </c>
    </row>
    <row r="594" spans="1:58">
      <c r="A594" t="str">
        <f t="shared" si="102"/>
        <v>|種別|サポート|サブタイプ||||</v>
      </c>
      <c r="B594" t="s">
        <v>0</v>
      </c>
      <c r="C594" t="s">
        <v>81</v>
      </c>
      <c r="D594" s="27" t="s">
        <v>11</v>
      </c>
      <c r="E594" t="s">
        <v>81</v>
      </c>
      <c r="F594" t="str">
        <f>IF(R593=0,"",R593)</f>
        <v>サポート</v>
      </c>
      <c r="G594" t="s">
        <v>81</v>
      </c>
      <c r="H594" s="27" t="s">
        <v>103</v>
      </c>
      <c r="I594" t="s">
        <v>81</v>
      </c>
      <c r="J594" t="str">
        <f>IF(T593=0,"",T593)</f>
        <v/>
      </c>
      <c r="K594" t="s">
        <v>81</v>
      </c>
      <c r="L594" t="str">
        <f>IF(U593=0,"",U593)</f>
        <v/>
      </c>
      <c r="M594" t="s">
        <v>81</v>
      </c>
      <c r="N594" t="str">
        <f>IF(V593=0,"",V593)</f>
        <v/>
      </c>
      <c r="O594" t="s">
        <v>81</v>
      </c>
      <c r="Q594" s="33" t="s">
        <v>104</v>
      </c>
      <c r="R594" s="34" t="str">
        <f>INDEX(BD:BD,W590+1)</f>
        <v>このサポートがボードに出たとき、クリーチャー1体かプレインズウォーカー1体を対象とする。それは8点のダメージを受ける。&amp;br;あなたがコントロールするカルトーシュ・サポートがボードに出たとき、このサポートをあなたの手札に戻す。&amp;br;このサポートは強化されない。</v>
      </c>
      <c r="S594" s="35"/>
      <c r="T594" s="35"/>
      <c r="U594" s="35"/>
      <c r="V594" s="36"/>
      <c r="W594" s="40"/>
      <c r="X594" s="32"/>
      <c r="Y594" s="32"/>
      <c r="Z594" s="32"/>
      <c r="AA594" s="54"/>
      <c r="AC594" s="52"/>
      <c r="AD594" s="52"/>
      <c r="BF594" s="64" t="s">
        <v>0</v>
      </c>
    </row>
    <row r="595" spans="1:58">
      <c r="A595" t="str">
        <f t="shared" si="102"/>
        <v>|テキスト|&gt;|&gt;|&gt;|&gt;|このサポートがボードに出たとき、クリーチャー1体かプレインズウォーカー1体を対象とする。それは8点のダメージを受ける。&amp;br;あなたがコントロールするカルトーシュ・サポートがボードに出たとき、このサポートをあなたの手札に戻す。&amp;br;このサポートは強化されない。|</v>
      </c>
      <c r="B595" t="s">
        <v>0</v>
      </c>
      <c r="C595" t="s">
        <v>81</v>
      </c>
      <c r="D595" s="27" t="s">
        <v>104</v>
      </c>
      <c r="E595" t="s">
        <v>81</v>
      </c>
      <c r="F595" s="27" t="s">
        <v>113</v>
      </c>
      <c r="G595" t="s">
        <v>81</v>
      </c>
      <c r="H595" s="27" t="s">
        <v>113</v>
      </c>
      <c r="I595" t="s">
        <v>81</v>
      </c>
      <c r="J595" s="27" t="s">
        <v>113</v>
      </c>
      <c r="K595" t="s">
        <v>81</v>
      </c>
      <c r="L595" s="27" t="s">
        <v>113</v>
      </c>
      <c r="M595" t="s">
        <v>81</v>
      </c>
      <c r="N595" t="str">
        <f>IF(R594=0,"",R594)</f>
        <v>このサポートがボードに出たとき、クリーチャー1体かプレインズウォーカー1体を対象とする。それは8点のダメージを受ける。&amp;br;あなたがコントロールするカルトーシュ・サポートがボードに出たとき、このサポートをあなたの手札に戻す。&amp;br;このサポートは強化されない。</v>
      </c>
      <c r="O595" t="s">
        <v>81</v>
      </c>
      <c r="Q595" s="38" t="s">
        <v>27</v>
      </c>
      <c r="R595" s="34" t="str">
        <f>INDEX(BE:BE,W590+1)</f>
        <v>When this support enters the board, target creature or planeswalker takes 8 damage.&amp;br;When a Cartouche support enters the board, this support is Returned to your hand.&amp;br;This support does not reinforce.</v>
      </c>
      <c r="S595" s="35" t="s">
        <v>400</v>
      </c>
      <c r="T595" s="34" t="str">
        <f>IF(X595="","",X595&amp;IF(Y595="",""," "&amp;Y595)&amp;IF(Z595="",""," "&amp;Z595)&amp;IF(AA595="",""," "&amp;AA595))</f>
        <v/>
      </c>
      <c r="U595" s="35"/>
      <c r="V595" s="36"/>
      <c r="W595" s="40" t="s">
        <v>114</v>
      </c>
      <c r="X595" s="33" t="str">
        <f t="shared" ref="X595:AA595" si="105">IF(ISERROR(IF(LEN(X594)&gt;1,X594,VLOOKUP(X593,$AC:$AD,2,FALSE))),"",IF(LEN(X594)&gt;1,X594,VLOOKUP(X593,$AC:$AD,2,FALSE)))</f>
        <v/>
      </c>
      <c r="Y595" s="33" t="str">
        <f t="shared" si="105"/>
        <v/>
      </c>
      <c r="Z595" s="33" t="str">
        <f t="shared" si="105"/>
        <v/>
      </c>
      <c r="AA595" s="33" t="str">
        <f t="shared" si="105"/>
        <v> </v>
      </c>
      <c r="AC595" s="52"/>
      <c r="AD595" s="52"/>
      <c r="BF595" s="64" t="s">
        <v>0</v>
      </c>
    </row>
    <row r="596" spans="1:58">
      <c r="A596" t="str">
        <f t="shared" si="102"/>
        <v>|英テキスト|&gt;|&gt;|&gt;|&gt;|When this support enters the board, target creature or planeswalker takes 8 damage.&amp;br;When a Cartouche support enters the board, this support is Returned to your hand.&amp;br;This support does not reinforce.|</v>
      </c>
      <c r="B596" t="s">
        <v>0</v>
      </c>
      <c r="C596" t="s">
        <v>81</v>
      </c>
      <c r="D596" s="27" t="s">
        <v>125</v>
      </c>
      <c r="E596" t="s">
        <v>81</v>
      </c>
      <c r="F596" s="27" t="s">
        <v>113</v>
      </c>
      <c r="G596" t="s">
        <v>81</v>
      </c>
      <c r="H596" s="27" t="s">
        <v>113</v>
      </c>
      <c r="I596" t="s">
        <v>81</v>
      </c>
      <c r="J596" s="27" t="s">
        <v>113</v>
      </c>
      <c r="K596" t="s">
        <v>81</v>
      </c>
      <c r="L596" s="27" t="s">
        <v>113</v>
      </c>
      <c r="M596" t="s">
        <v>81</v>
      </c>
      <c r="N596" t="str">
        <f>IF(T595="","",T595&amp;"&amp;br;")&amp;IF(R595=0,"",R595)</f>
        <v>When this support enters the board, target creature or planeswalker takes 8 damage.&amp;br;When a Cartouche support enters the board, this support is Returned to your hand.&amp;br;This support does not reinforce.</v>
      </c>
      <c r="O596" t="s">
        <v>81</v>
      </c>
      <c r="Q596" s="33" t="s">
        <v>18</v>
      </c>
      <c r="R596" s="34">
        <f>IF(INDEX(AX:AX,W590+1)="",0,INDEX(AX:AX,W590+1)&amp;"/"&amp;INDEX(AY:AY,W590+1))</f>
        <v>0</v>
      </c>
      <c r="S596" s="35"/>
      <c r="T596" s="35"/>
      <c r="U596" s="35"/>
      <c r="V596" s="36"/>
      <c r="W596" s="40"/>
      <c r="X596" s="33"/>
      <c r="Y596" s="52"/>
      <c r="Z596" s="52"/>
      <c r="AA596" s="53"/>
      <c r="AC596" s="52"/>
      <c r="AD596" s="52"/>
      <c r="BF596" s="64" t="s">
        <v>0</v>
      </c>
    </row>
    <row r="597" spans="1:58">
      <c r="A597" t="str">
        <f t="shared" si="102"/>
        <v>|PT|&gt;||シールド数|&gt;|3|</v>
      </c>
      <c r="B597" t="s">
        <v>0</v>
      </c>
      <c r="C597" t="s">
        <v>81</v>
      </c>
      <c r="D597" t="s">
        <v>18</v>
      </c>
      <c r="E597" t="s">
        <v>81</v>
      </c>
      <c r="F597" t="s">
        <v>113</v>
      </c>
      <c r="G597" t="s">
        <v>81</v>
      </c>
      <c r="H597" t="str">
        <f>IF(R596=0,"",R596)</f>
        <v/>
      </c>
      <c r="I597" t="s">
        <v>81</v>
      </c>
      <c r="J597" t="s">
        <v>136</v>
      </c>
      <c r="K597" t="s">
        <v>81</v>
      </c>
      <c r="L597" t="s">
        <v>113</v>
      </c>
      <c r="M597" t="s">
        <v>81</v>
      </c>
      <c r="N597">
        <f>IF(R597=0,"",R597)</f>
        <v>3</v>
      </c>
      <c r="O597" t="s">
        <v>81</v>
      </c>
      <c r="Q597" s="41" t="s">
        <v>19</v>
      </c>
      <c r="R597" s="34">
        <f>INDEX(AW:AW,W590+1)</f>
        <v>3</v>
      </c>
      <c r="S597" s="42"/>
      <c r="T597" s="42"/>
      <c r="U597" s="42"/>
      <c r="V597" s="43"/>
      <c r="W597" s="44"/>
      <c r="X597" s="45"/>
      <c r="Y597" s="55"/>
      <c r="Z597" s="55"/>
      <c r="AA597" s="56"/>
      <c r="BF597" s="64" t="s">
        <v>0</v>
      </c>
    </row>
    <row r="598" spans="1:58">
      <c r="A598" t="str">
        <f t="shared" si="102"/>
        <v>&amp;br;&amp;br;</v>
      </c>
      <c r="B598" t="s">
        <v>0</v>
      </c>
      <c r="C598" t="s">
        <v>145</v>
      </c>
      <c r="R598"/>
      <c r="S598"/>
      <c r="T598"/>
      <c r="U598"/>
      <c r="V598"/>
      <c r="BF598" s="64" t="s">
        <v>0</v>
      </c>
    </row>
    <row r="599" spans="1:58">
      <c r="A599" t="str">
        <f t="shared" si="102"/>
        <v>#back(text=戻る,left)</v>
      </c>
      <c r="B599" t="s">
        <v>0</v>
      </c>
      <c r="C599" t="s">
        <v>153</v>
      </c>
      <c r="R599"/>
      <c r="S599"/>
      <c r="T599"/>
      <c r="U599"/>
      <c r="V599"/>
      <c r="BF599" s="64" t="s">
        <v>0</v>
      </c>
    </row>
    <row r="600" spans="1:58">
      <c r="A600" t="str">
        <f t="shared" si="102"/>
        <v>&amp;br;</v>
      </c>
      <c r="B600" t="s">
        <v>0</v>
      </c>
      <c r="C600" t="s">
        <v>164</v>
      </c>
      <c r="R600"/>
      <c r="S600"/>
      <c r="T600"/>
      <c r="U600"/>
      <c r="V600"/>
      <c r="BF600" s="64" t="s">
        <v>0</v>
      </c>
    </row>
    <row r="601" spans="1:58">
      <c r="A601" t="str">
        <f t="shared" si="102"/>
        <v>#comment(above,nsize=[15],size=[30],num=[10])</v>
      </c>
      <c r="B601" t="s">
        <v>0</v>
      </c>
      <c r="C601" t="s">
        <v>173</v>
      </c>
      <c r="R601"/>
      <c r="S601"/>
      <c r="T601"/>
      <c r="U601"/>
      <c r="V601"/>
      <c r="BF601" s="64" t="s">
        <v>0</v>
      </c>
    </row>
    <row r="602" spans="1:58">
      <c r="A602" t="str">
        <f t="shared" si="102"/>
        <v>&amp;br;&amp;br;</v>
      </c>
      <c r="B602" t="s">
        <v>0</v>
      </c>
      <c r="C602" t="s">
        <v>145</v>
      </c>
      <c r="R602"/>
      <c r="S602"/>
      <c r="T602"/>
      <c r="U602"/>
      <c r="V602"/>
      <c r="AC602" s="52"/>
      <c r="AD602" s="52"/>
      <c r="BF602" s="64" t="s">
        <v>0</v>
      </c>
    </row>
    <row r="603" spans="1:58">
      <c r="A603" t="str">
        <f t="shared" si="102"/>
        <v/>
      </c>
      <c r="B603" t="s">
        <v>0</v>
      </c>
      <c r="Q603" s="29"/>
      <c r="R603" s="30"/>
      <c r="S603" s="30"/>
      <c r="T603" s="30"/>
      <c r="U603" s="30"/>
      <c r="V603" s="31"/>
      <c r="W603" s="32">
        <v>47</v>
      </c>
      <c r="X603" s="29"/>
      <c r="Y603" s="50"/>
      <c r="Z603" s="50"/>
      <c r="AA603" s="51"/>
      <c r="AC603" s="52"/>
      <c r="AD603" s="52"/>
      <c r="BF603" s="64" t="s">
        <v>0</v>
      </c>
    </row>
    <row r="604" spans="1:58">
      <c r="A604" t="str">
        <f t="shared" si="102"/>
        <v>*戦闘の祝賀者/Combat Celebrant</v>
      </c>
      <c r="B604" t="s">
        <v>0</v>
      </c>
      <c r="C604" t="str">
        <f>"*"&amp;R604&amp;"/"&amp;T604</f>
        <v>*戦闘の祝賀者/Combat Celebrant</v>
      </c>
      <c r="Q604" s="33" t="s">
        <v>9</v>
      </c>
      <c r="R604" s="34" t="str">
        <f>INDEX(AJ:AJ,W603+1)</f>
        <v>戦闘の祝賀者</v>
      </c>
      <c r="S604" s="35" t="s">
        <v>10</v>
      </c>
      <c r="T604" s="34" t="str">
        <f>INDEX(AK:AK,W603+1)</f>
        <v>Combat Celebrant</v>
      </c>
      <c r="U604" s="35"/>
      <c r="V604" s="36"/>
      <c r="W604" s="37"/>
      <c r="X604" s="33"/>
      <c r="Y604" s="52"/>
      <c r="Z604" s="52"/>
      <c r="AA604" s="53"/>
      <c r="AC604" s="52"/>
      <c r="AD604" s="52"/>
      <c r="BF604" s="64" t="s">
        <v>0</v>
      </c>
    </row>
    <row r="605" spans="1:58">
      <c r="A605" t="str">
        <f t="shared" si="102"/>
        <v>|LEFT:80|LEFT:100|LEFT:100|LEFT:100|LEFT:100|LEFT:100|c</v>
      </c>
      <c r="B605" t="s">
        <v>0</v>
      </c>
      <c r="C605" t="s">
        <v>81</v>
      </c>
      <c r="D605" s="26" t="str">
        <f>$Q$1</f>
        <v>LEFT:80</v>
      </c>
      <c r="E605" s="26" t="s">
        <v>81</v>
      </c>
      <c r="F605" s="26" t="str">
        <f t="shared" ref="F605:J605" si="106">$R$1</f>
        <v>LEFT:100</v>
      </c>
      <c r="G605" s="26" t="s">
        <v>81</v>
      </c>
      <c r="H605" s="26" t="str">
        <f t="shared" si="106"/>
        <v>LEFT:100</v>
      </c>
      <c r="I605" s="26" t="s">
        <v>81</v>
      </c>
      <c r="J605" s="26" t="str">
        <f t="shared" si="106"/>
        <v>LEFT:100</v>
      </c>
      <c r="K605" s="26" t="s">
        <v>81</v>
      </c>
      <c r="L605" s="26" t="str">
        <f>$R$1</f>
        <v>LEFT:100</v>
      </c>
      <c r="M605" s="26" t="s">
        <v>81</v>
      </c>
      <c r="N605" s="26" t="str">
        <f>$R$1</f>
        <v>LEFT:100</v>
      </c>
      <c r="O605" t="s">
        <v>81</v>
      </c>
      <c r="P605" t="s">
        <v>82</v>
      </c>
      <c r="Q605" s="38" t="s">
        <v>6</v>
      </c>
      <c r="R605" s="34" t="str">
        <f>INDEX(AF:AF,W603+1)</f>
        <v>赤</v>
      </c>
      <c r="S605" s="39" t="s">
        <v>7</v>
      </c>
      <c r="T605" s="34" t="str">
        <f>INDEX(AG:AG,W603+1)</f>
        <v>神話レア</v>
      </c>
      <c r="U605" s="39" t="s">
        <v>8</v>
      </c>
      <c r="V605" s="34">
        <f>INDEX(AI:AI,W603+1)</f>
        <v>6</v>
      </c>
      <c r="W605" s="40"/>
      <c r="X605" s="34" t="str">
        <f>INDEX(AQ:AQ,W603+1)</f>
        <v>督励3：あなたのターン終了時まで、あなたがコントロールする各クリーチャーは無効化を失い、二段攻撃を得る。</v>
      </c>
      <c r="Y605" s="52"/>
      <c r="Z605" s="52"/>
      <c r="AA605" s="53"/>
      <c r="AC605" s="35"/>
      <c r="AD605" s="35"/>
      <c r="BF605" s="64" t="s">
        <v>0</v>
      </c>
    </row>
    <row r="606" spans="1:58">
      <c r="A606" t="str">
        <f t="shared" si="102"/>
        <v>|色|赤|レアリティ|神話レア|マナコスト|6|</v>
      </c>
      <c r="B606" t="s">
        <v>0</v>
      </c>
      <c r="C606" t="s">
        <v>81</v>
      </c>
      <c r="D606" s="27" t="s">
        <v>6</v>
      </c>
      <c r="E606" t="s">
        <v>81</v>
      </c>
      <c r="F606" t="str">
        <f>IF(R605=0,"",R605)</f>
        <v>赤</v>
      </c>
      <c r="G606" t="s">
        <v>81</v>
      </c>
      <c r="H606" s="27" t="s">
        <v>93</v>
      </c>
      <c r="I606" t="s">
        <v>81</v>
      </c>
      <c r="J606" t="str">
        <f>IF(T605=0,"",T605)</f>
        <v>神話レア</v>
      </c>
      <c r="K606" t="s">
        <v>81</v>
      </c>
      <c r="L606" s="27" t="s">
        <v>94</v>
      </c>
      <c r="M606" t="s">
        <v>81</v>
      </c>
      <c r="N606">
        <f>IF(V605=0,"",V605)</f>
        <v>6</v>
      </c>
      <c r="O606" t="s">
        <v>81</v>
      </c>
      <c r="Q606" s="33" t="s">
        <v>11</v>
      </c>
      <c r="R606" s="34" t="str">
        <f>INDEX(AL:AL,W603+1)</f>
        <v>クリーチャー</v>
      </c>
      <c r="S606" s="39" t="s">
        <v>95</v>
      </c>
      <c r="T606" s="34" t="str">
        <f>INDEX(AN:AN,W603+1)</f>
        <v>人間</v>
      </c>
      <c r="U606" s="34" t="str">
        <f>INDEX(AO:AO,W603+1)</f>
        <v>戦士</v>
      </c>
      <c r="V606" s="34">
        <f>INDEX(AP:AP,W603+1)</f>
        <v>0</v>
      </c>
      <c r="W606" s="40"/>
      <c r="X606" s="34" t="str">
        <f>INDEX(AZ:AZ,W603+1)</f>
        <v>督励</v>
      </c>
      <c r="Y606" s="34" t="str">
        <f>INDEX(BA:BA,W603+1)</f>
        <v/>
      </c>
      <c r="Z606" s="34" t="str">
        <f>INDEX(BB:BB,W603+1)</f>
        <v/>
      </c>
      <c r="AA606" s="34">
        <f>INDEX(BC:BC,W603+1)</f>
        <v>0</v>
      </c>
      <c r="AC606" s="52"/>
      <c r="AD606" s="52"/>
      <c r="BF606" s="64" t="s">
        <v>0</v>
      </c>
    </row>
    <row r="607" spans="1:58">
      <c r="A607" t="str">
        <f t="shared" si="102"/>
        <v>|種別|クリーチャー|サブタイプ|人間|戦士||</v>
      </c>
      <c r="B607" t="s">
        <v>0</v>
      </c>
      <c r="C607" t="s">
        <v>81</v>
      </c>
      <c r="D607" s="27" t="s">
        <v>11</v>
      </c>
      <c r="E607" t="s">
        <v>81</v>
      </c>
      <c r="F607" t="str">
        <f>IF(R606=0,"",R606)</f>
        <v>クリーチャー</v>
      </c>
      <c r="G607" t="s">
        <v>81</v>
      </c>
      <c r="H607" s="27" t="s">
        <v>103</v>
      </c>
      <c r="I607" t="s">
        <v>81</v>
      </c>
      <c r="J607" t="str">
        <f>IF(T606=0,"",T606)</f>
        <v>人間</v>
      </c>
      <c r="K607" t="s">
        <v>81</v>
      </c>
      <c r="L607" t="str">
        <f>IF(U606=0,"",U606)</f>
        <v>戦士</v>
      </c>
      <c r="M607" t="s">
        <v>81</v>
      </c>
      <c r="N607" t="str">
        <f>IF(V606=0,"",V606)</f>
        <v/>
      </c>
      <c r="O607" t="s">
        <v>81</v>
      </c>
      <c r="Q607" s="33" t="s">
        <v>104</v>
      </c>
      <c r="R607" s="34" t="str">
        <f>INDEX(BD:BD,W603+1)</f>
        <v>督励3：あなたのターン終了時まで、あなたがコントロールする各クリーチャーは無効化を失い、二段攻撃を得る。</v>
      </c>
      <c r="S607" s="35"/>
      <c r="T607" s="35"/>
      <c r="U607" s="35"/>
      <c r="V607" s="36"/>
      <c r="W607" s="40"/>
      <c r="X607" s="32"/>
      <c r="Y607" s="32"/>
      <c r="Z607" s="32"/>
      <c r="AA607" s="54"/>
      <c r="AC607" s="52"/>
      <c r="AD607" s="52"/>
      <c r="BF607" s="64" t="s">
        <v>0</v>
      </c>
    </row>
    <row r="608" spans="1:58">
      <c r="A608" t="str">
        <f t="shared" si="102"/>
        <v>|テキスト|&gt;|&gt;|&gt;|&gt;|督励3：あなたのターン終了時まで、あなたがコントロールする各クリーチャーは無効化を失い、二段攻撃を得る。|</v>
      </c>
      <c r="B608" t="s">
        <v>0</v>
      </c>
      <c r="C608" t="s">
        <v>81</v>
      </c>
      <c r="D608" s="27" t="s">
        <v>104</v>
      </c>
      <c r="E608" t="s">
        <v>81</v>
      </c>
      <c r="F608" s="27" t="s">
        <v>113</v>
      </c>
      <c r="G608" t="s">
        <v>81</v>
      </c>
      <c r="H608" s="27" t="s">
        <v>113</v>
      </c>
      <c r="I608" t="s">
        <v>81</v>
      </c>
      <c r="J608" s="27" t="s">
        <v>113</v>
      </c>
      <c r="K608" t="s">
        <v>81</v>
      </c>
      <c r="L608" s="27" t="s">
        <v>113</v>
      </c>
      <c r="M608" t="s">
        <v>81</v>
      </c>
      <c r="N608" t="str">
        <f>IF(R607=0,"",R607)</f>
        <v>督励3：あなたのターン終了時まで、あなたがコントロールする各クリーチャーは無効化を失い、二段攻撃を得る。</v>
      </c>
      <c r="O608" t="s">
        <v>81</v>
      </c>
      <c r="Q608" s="38" t="s">
        <v>27</v>
      </c>
      <c r="R608" s="34" t="str">
        <f>INDEX(BE:BE,W603+1)</f>
        <v>Exert 3:Each creature you control loses Disabled and gains Double Strike until the end of your turn.</v>
      </c>
      <c r="S608" s="35" t="s">
        <v>400</v>
      </c>
      <c r="T608" s="34" t="str">
        <f>IF(X608="","",X608&amp;IF(Y608="",""," "&amp;Y608)&amp;IF(Z608="",""," "&amp;Z608)&amp;IF(AA608="",""," "&amp;AA608))</f>
        <v/>
      </c>
      <c r="U608" s="35"/>
      <c r="V608" s="36"/>
      <c r="W608" s="40" t="s">
        <v>114</v>
      </c>
      <c r="X608" s="33" t="str">
        <f t="shared" ref="X608:AA608" si="107">IF(ISERROR(IF(LEN(X607)&gt;1,X607,VLOOKUP(X606,$AC:$AD,2,FALSE))),"",IF(LEN(X607)&gt;1,X607,VLOOKUP(X606,$AC:$AD,2,FALSE)))</f>
        <v/>
      </c>
      <c r="Y608" s="33" t="str">
        <f t="shared" si="107"/>
        <v/>
      </c>
      <c r="Z608" s="33" t="str">
        <f t="shared" si="107"/>
        <v/>
      </c>
      <c r="AA608" s="33" t="str">
        <f t="shared" si="107"/>
        <v> </v>
      </c>
      <c r="AC608" s="52"/>
      <c r="AD608" s="52"/>
      <c r="BF608" s="64" t="s">
        <v>0</v>
      </c>
    </row>
    <row r="609" spans="1:58">
      <c r="A609" t="str">
        <f t="shared" si="102"/>
        <v>|英テキスト|&gt;|&gt;|&gt;|&gt;|Exert 3:Each creature you control loses Disabled and gains Double Strike until the end of your turn.|</v>
      </c>
      <c r="B609" t="s">
        <v>0</v>
      </c>
      <c r="C609" t="s">
        <v>81</v>
      </c>
      <c r="D609" s="27" t="s">
        <v>125</v>
      </c>
      <c r="E609" t="s">
        <v>81</v>
      </c>
      <c r="F609" s="27" t="s">
        <v>113</v>
      </c>
      <c r="G609" t="s">
        <v>81</v>
      </c>
      <c r="H609" s="27" t="s">
        <v>113</v>
      </c>
      <c r="I609" t="s">
        <v>81</v>
      </c>
      <c r="J609" s="27" t="s">
        <v>113</v>
      </c>
      <c r="K609" t="s">
        <v>81</v>
      </c>
      <c r="L609" s="27" t="s">
        <v>113</v>
      </c>
      <c r="M609" t="s">
        <v>81</v>
      </c>
      <c r="N609" t="str">
        <f>IF(T608="","",T608&amp;"&amp;br;")&amp;IF(R608=0,"",R608)</f>
        <v>Exert 3:Each creature you control loses Disabled and gains Double Strike until the end of your turn.</v>
      </c>
      <c r="O609" t="s">
        <v>81</v>
      </c>
      <c r="Q609" s="33" t="s">
        <v>18</v>
      </c>
      <c r="R609" s="34" t="str">
        <f>IF(INDEX(AX:AX,W603+1)="",0,INDEX(AX:AX,W603+1)&amp;"/"&amp;INDEX(AY:AY,W603+1))</f>
        <v>4/4</v>
      </c>
      <c r="S609" s="35"/>
      <c r="T609" s="35"/>
      <c r="U609" s="35"/>
      <c r="V609" s="36"/>
      <c r="W609" s="40"/>
      <c r="X609" s="33"/>
      <c r="Y609" s="52"/>
      <c r="Z609" s="52"/>
      <c r="AA609" s="53"/>
      <c r="AC609" s="52"/>
      <c r="AD609" s="52"/>
      <c r="BF609" s="64" t="s">
        <v>0</v>
      </c>
    </row>
    <row r="610" spans="1:58">
      <c r="A610" t="str">
        <f t="shared" si="102"/>
        <v>|PT|&gt;|4/4|シールド数|&gt;||</v>
      </c>
      <c r="B610" t="s">
        <v>0</v>
      </c>
      <c r="C610" t="s">
        <v>81</v>
      </c>
      <c r="D610" t="s">
        <v>18</v>
      </c>
      <c r="E610" t="s">
        <v>81</v>
      </c>
      <c r="F610" t="s">
        <v>113</v>
      </c>
      <c r="G610" t="s">
        <v>81</v>
      </c>
      <c r="H610" t="str">
        <f>IF(R609=0,"",R609)</f>
        <v>4/4</v>
      </c>
      <c r="I610" t="s">
        <v>81</v>
      </c>
      <c r="J610" t="s">
        <v>136</v>
      </c>
      <c r="K610" t="s">
        <v>81</v>
      </c>
      <c r="L610" t="s">
        <v>113</v>
      </c>
      <c r="M610" t="s">
        <v>81</v>
      </c>
      <c r="N610" t="str">
        <f>IF(R610=0,"",R610)</f>
        <v/>
      </c>
      <c r="O610" t="s">
        <v>81</v>
      </c>
      <c r="Q610" s="41" t="s">
        <v>19</v>
      </c>
      <c r="R610" s="34">
        <f>INDEX(AW:AW,W603+1)</f>
        <v>0</v>
      </c>
      <c r="S610" s="42"/>
      <c r="T610" s="42"/>
      <c r="U610" s="42"/>
      <c r="V610" s="43"/>
      <c r="W610" s="44"/>
      <c r="X610" s="45"/>
      <c r="Y610" s="55"/>
      <c r="Z610" s="55"/>
      <c r="AA610" s="56"/>
      <c r="BF610" s="64" t="s">
        <v>0</v>
      </c>
    </row>
    <row r="611" spans="1:58">
      <c r="A611" t="str">
        <f t="shared" si="102"/>
        <v>&amp;br;&amp;br;</v>
      </c>
      <c r="B611" t="s">
        <v>0</v>
      </c>
      <c r="C611" t="s">
        <v>145</v>
      </c>
      <c r="R611"/>
      <c r="S611"/>
      <c r="T611"/>
      <c r="U611"/>
      <c r="V611"/>
      <c r="BF611" s="64" t="s">
        <v>0</v>
      </c>
    </row>
    <row r="612" spans="1:58">
      <c r="A612" t="str">
        <f t="shared" si="102"/>
        <v>#back(text=戻る,left)</v>
      </c>
      <c r="B612" t="s">
        <v>0</v>
      </c>
      <c r="C612" t="s">
        <v>153</v>
      </c>
      <c r="R612"/>
      <c r="S612"/>
      <c r="T612"/>
      <c r="U612"/>
      <c r="V612"/>
      <c r="BF612" s="64" t="s">
        <v>0</v>
      </c>
    </row>
    <row r="613" spans="1:58">
      <c r="A613" t="str">
        <f t="shared" si="102"/>
        <v>&amp;br;</v>
      </c>
      <c r="B613" t="s">
        <v>0</v>
      </c>
      <c r="C613" t="s">
        <v>164</v>
      </c>
      <c r="R613"/>
      <c r="S613"/>
      <c r="T613"/>
      <c r="U613"/>
      <c r="V613"/>
      <c r="BF613" s="64" t="s">
        <v>0</v>
      </c>
    </row>
    <row r="614" spans="1:58">
      <c r="A614" t="str">
        <f t="shared" si="102"/>
        <v>#comment(above,nsize=[15],size=[30],num=[10])</v>
      </c>
      <c r="B614" t="s">
        <v>0</v>
      </c>
      <c r="C614" t="s">
        <v>173</v>
      </c>
      <c r="R614"/>
      <c r="S614"/>
      <c r="T614"/>
      <c r="U614"/>
      <c r="V614"/>
      <c r="BF614" s="64" t="s">
        <v>0</v>
      </c>
    </row>
    <row r="615" spans="1:58">
      <c r="A615" t="str">
        <f t="shared" si="102"/>
        <v>&amp;br;&amp;br;</v>
      </c>
      <c r="B615" t="s">
        <v>0</v>
      </c>
      <c r="C615" t="s">
        <v>145</v>
      </c>
      <c r="R615"/>
      <c r="S615"/>
      <c r="T615"/>
      <c r="U615"/>
      <c r="V615"/>
      <c r="AC615" s="52"/>
      <c r="AD615" s="52"/>
      <c r="BF615" s="64" t="s">
        <v>0</v>
      </c>
    </row>
    <row r="616" spans="1:58">
      <c r="A616" t="str">
        <f t="shared" si="102"/>
        <v/>
      </c>
      <c r="B616" t="s">
        <v>0</v>
      </c>
      <c r="Q616" s="29"/>
      <c r="R616" s="30"/>
      <c r="S616" s="30"/>
      <c r="T616" s="30"/>
      <c r="U616" s="30"/>
      <c r="V616" s="31"/>
      <c r="W616" s="32">
        <v>48</v>
      </c>
      <c r="X616" s="29"/>
      <c r="Y616" s="50"/>
      <c r="Z616" s="50"/>
      <c r="AA616" s="51"/>
      <c r="AC616" s="52"/>
      <c r="AD616" s="52"/>
      <c r="BF616" s="64" t="s">
        <v>0</v>
      </c>
    </row>
    <row r="617" spans="1:58">
      <c r="A617" t="str">
        <f t="shared" si="102"/>
        <v>*栄光をもたらすもの/Glorybringer</v>
      </c>
      <c r="B617" t="s">
        <v>0</v>
      </c>
      <c r="C617" t="str">
        <f>"*"&amp;R617&amp;"/"&amp;T617</f>
        <v>*栄光をもたらすもの/Glorybringer</v>
      </c>
      <c r="Q617" s="33" t="s">
        <v>9</v>
      </c>
      <c r="R617" s="34" t="str">
        <f>INDEX(AJ:AJ,W616+1)</f>
        <v>栄光をもたらすもの</v>
      </c>
      <c r="S617" s="35" t="s">
        <v>10</v>
      </c>
      <c r="T617" s="34" t="str">
        <f>INDEX(AK:AK,W616+1)</f>
        <v>Glorybringer</v>
      </c>
      <c r="U617" s="35"/>
      <c r="V617" s="36"/>
      <c r="W617" s="37"/>
      <c r="X617" s="33"/>
      <c r="Y617" s="52"/>
      <c r="Z617" s="52"/>
      <c r="AA617" s="53"/>
      <c r="AC617" s="52"/>
      <c r="AD617" s="52"/>
      <c r="BF617" s="64" t="s">
        <v>0</v>
      </c>
    </row>
    <row r="618" spans="1:58">
      <c r="A618" t="str">
        <f t="shared" si="102"/>
        <v>|LEFT:80|LEFT:100|LEFT:100|LEFT:100|LEFT:100|LEFT:100|c</v>
      </c>
      <c r="B618" t="s">
        <v>0</v>
      </c>
      <c r="C618" t="s">
        <v>81</v>
      </c>
      <c r="D618" s="26" t="str">
        <f>$Q$1</f>
        <v>LEFT:80</v>
      </c>
      <c r="E618" s="26" t="s">
        <v>81</v>
      </c>
      <c r="F618" s="26" t="str">
        <f t="shared" ref="F618:J618" si="108">$R$1</f>
        <v>LEFT:100</v>
      </c>
      <c r="G618" s="26" t="s">
        <v>81</v>
      </c>
      <c r="H618" s="26" t="str">
        <f t="shared" si="108"/>
        <v>LEFT:100</v>
      </c>
      <c r="I618" s="26" t="s">
        <v>81</v>
      </c>
      <c r="J618" s="26" t="str">
        <f t="shared" si="108"/>
        <v>LEFT:100</v>
      </c>
      <c r="K618" s="26" t="s">
        <v>81</v>
      </c>
      <c r="L618" s="26" t="str">
        <f>$R$1</f>
        <v>LEFT:100</v>
      </c>
      <c r="M618" s="26" t="s">
        <v>81</v>
      </c>
      <c r="N618" s="26" t="str">
        <f>$R$1</f>
        <v>LEFT:100</v>
      </c>
      <c r="O618" t="s">
        <v>81</v>
      </c>
      <c r="P618" t="s">
        <v>82</v>
      </c>
      <c r="Q618" s="38" t="s">
        <v>6</v>
      </c>
      <c r="R618" s="34" t="str">
        <f>INDEX(AF:AF,W616+1)</f>
        <v>赤</v>
      </c>
      <c r="S618" s="39" t="s">
        <v>7</v>
      </c>
      <c r="T618" s="34" t="str">
        <f>INDEX(AG:AG,W616+1)</f>
        <v>神話レア</v>
      </c>
      <c r="U618" s="39" t="s">
        <v>8</v>
      </c>
      <c r="V618" s="34">
        <f>INDEX(AI:AI,W616+1)</f>
        <v>19</v>
      </c>
      <c r="W618" s="40"/>
      <c r="X618" s="34" t="str">
        <f>INDEX(AQ:AQ,W616+1)</f>
        <v>飛行 速攻</v>
      </c>
      <c r="Y618" s="52"/>
      <c r="Z618" s="52"/>
      <c r="AA618" s="53"/>
      <c r="AC618" s="35"/>
      <c r="AD618" s="35"/>
      <c r="BF618" s="64" t="s">
        <v>0</v>
      </c>
    </row>
    <row r="619" spans="1:58">
      <c r="A619" t="str">
        <f t="shared" si="102"/>
        <v>|色|赤|レアリティ|神話レア|マナコスト|19|</v>
      </c>
      <c r="B619" t="s">
        <v>0</v>
      </c>
      <c r="C619" t="s">
        <v>81</v>
      </c>
      <c r="D619" s="27" t="s">
        <v>6</v>
      </c>
      <c r="E619" t="s">
        <v>81</v>
      </c>
      <c r="F619" t="str">
        <f>IF(R618=0,"",R618)</f>
        <v>赤</v>
      </c>
      <c r="G619" t="s">
        <v>81</v>
      </c>
      <c r="H619" s="27" t="s">
        <v>93</v>
      </c>
      <c r="I619" t="s">
        <v>81</v>
      </c>
      <c r="J619" t="str">
        <f>IF(T618=0,"",T618)</f>
        <v>神話レア</v>
      </c>
      <c r="K619" t="s">
        <v>81</v>
      </c>
      <c r="L619" s="27" t="s">
        <v>94</v>
      </c>
      <c r="M619" t="s">
        <v>81</v>
      </c>
      <c r="N619">
        <f>IF(V618=0,"",V618)</f>
        <v>19</v>
      </c>
      <c r="O619" t="s">
        <v>81</v>
      </c>
      <c r="Q619" s="33" t="s">
        <v>11</v>
      </c>
      <c r="R619" s="34" t="str">
        <f>INDEX(AL:AL,W616+1)</f>
        <v>クリーチャー</v>
      </c>
      <c r="S619" s="39" t="s">
        <v>95</v>
      </c>
      <c r="T619" s="34" t="str">
        <f>INDEX(AN:AN,W616+1)</f>
        <v>ドラゴン</v>
      </c>
      <c r="U619" s="34">
        <f>INDEX(AO:AO,W616+1)</f>
        <v>0</v>
      </c>
      <c r="V619" s="34">
        <f>INDEX(AP:AP,W616+1)</f>
        <v>0</v>
      </c>
      <c r="W619" s="40"/>
      <c r="X619" s="34" t="str">
        <f>INDEX(AZ:AZ,W616+1)</f>
        <v>飛行</v>
      </c>
      <c r="Y619" s="34" t="str">
        <f>INDEX(BA:BA,W616+1)</f>
        <v>速攻</v>
      </c>
      <c r="Z619" s="34" t="str">
        <f>INDEX(BB:BB,W616+1)</f>
        <v/>
      </c>
      <c r="AA619" s="34">
        <f>INDEX(BC:BC,W616+1)</f>
        <v>0</v>
      </c>
      <c r="AC619" s="52"/>
      <c r="AD619" s="52"/>
      <c r="BF619" s="64" t="s">
        <v>0</v>
      </c>
    </row>
    <row r="620" spans="1:58">
      <c r="A620" t="str">
        <f t="shared" si="102"/>
        <v>|種別|クリーチャー|サブタイプ|ドラゴン|||</v>
      </c>
      <c r="B620" t="s">
        <v>0</v>
      </c>
      <c r="C620" t="s">
        <v>81</v>
      </c>
      <c r="D620" s="27" t="s">
        <v>11</v>
      </c>
      <c r="E620" t="s">
        <v>81</v>
      </c>
      <c r="F620" t="str">
        <f>IF(R619=0,"",R619)</f>
        <v>クリーチャー</v>
      </c>
      <c r="G620" t="s">
        <v>81</v>
      </c>
      <c r="H620" s="27" t="s">
        <v>103</v>
      </c>
      <c r="I620" t="s">
        <v>81</v>
      </c>
      <c r="J620" t="str">
        <f>IF(T619=0,"",T619)</f>
        <v>ドラゴン</v>
      </c>
      <c r="K620" t="s">
        <v>81</v>
      </c>
      <c r="L620" t="str">
        <f>IF(U619=0,"",U619)</f>
        <v/>
      </c>
      <c r="M620" t="s">
        <v>81</v>
      </c>
      <c r="N620" t="str">
        <f>IF(V619=0,"",V619)</f>
        <v/>
      </c>
      <c r="O620" t="s">
        <v>81</v>
      </c>
      <c r="Q620" s="33" t="s">
        <v>104</v>
      </c>
      <c r="R620" s="34" t="str">
        <f>INDEX(BD:BD,W616+1)</f>
        <v>飛行 速攻&amp;br;督励2：対戦相手がコントロールする最初のドラゴンでないクリーチャーに8点のダメージを与える。</v>
      </c>
      <c r="S620" s="35"/>
      <c r="T620" s="35"/>
      <c r="U620" s="35"/>
      <c r="V620" s="36"/>
      <c r="W620" s="40"/>
      <c r="X620" s="32"/>
      <c r="Y620" s="32"/>
      <c r="Z620" s="32"/>
      <c r="AA620" s="54"/>
      <c r="AC620" s="52"/>
      <c r="AD620" s="52"/>
      <c r="BF620" s="64" t="s">
        <v>0</v>
      </c>
    </row>
    <row r="621" spans="1:58">
      <c r="A621" t="str">
        <f t="shared" si="102"/>
        <v>|テキスト|&gt;|&gt;|&gt;|&gt;|飛行 速攻&amp;br;督励2：対戦相手がコントロールする最初のドラゴンでないクリーチャーに8点のダメージを与える。|</v>
      </c>
      <c r="B621" t="s">
        <v>0</v>
      </c>
      <c r="C621" t="s">
        <v>81</v>
      </c>
      <c r="D621" s="27" t="s">
        <v>104</v>
      </c>
      <c r="E621" t="s">
        <v>81</v>
      </c>
      <c r="F621" s="27" t="s">
        <v>113</v>
      </c>
      <c r="G621" t="s">
        <v>81</v>
      </c>
      <c r="H621" s="27" t="s">
        <v>113</v>
      </c>
      <c r="I621" t="s">
        <v>81</v>
      </c>
      <c r="J621" s="27" t="s">
        <v>113</v>
      </c>
      <c r="K621" t="s">
        <v>81</v>
      </c>
      <c r="L621" s="27" t="s">
        <v>113</v>
      </c>
      <c r="M621" t="s">
        <v>81</v>
      </c>
      <c r="N621" t="str">
        <f>IF(R620=0,"",R620)</f>
        <v>飛行 速攻&amp;br;督励2：対戦相手がコントロールする最初のドラゴンでないクリーチャーに8点のダメージを与える。</v>
      </c>
      <c r="O621" t="s">
        <v>81</v>
      </c>
      <c r="Q621" s="38" t="s">
        <v>27</v>
      </c>
      <c r="R621" s="34" t="str">
        <f>INDEX(BE:BE,W616+1)</f>
        <v>Exert 2:The first non-Dragon creature your opponent controls takes 8 damage.&amp;br;#Not Yet Available in Boosters.</v>
      </c>
      <c r="S621" s="35" t="s">
        <v>400</v>
      </c>
      <c r="T621" s="34" t="str">
        <f>IF(X621="","",X621&amp;IF(Y621="",""," "&amp;Y621)&amp;IF(Z621="",""," "&amp;Z621)&amp;IF(AA621="",""," "&amp;AA621))</f>
        <v>Flying Haste  </v>
      </c>
      <c r="U621" s="35"/>
      <c r="V621" s="36"/>
      <c r="W621" s="40" t="s">
        <v>114</v>
      </c>
      <c r="X621" s="33" t="str">
        <f t="shared" ref="X621:AA621" si="109">IF(ISERROR(IF(LEN(X620)&gt;1,X620,VLOOKUP(X619,$AC:$AD,2,FALSE))),"",IF(LEN(X620)&gt;1,X620,VLOOKUP(X619,$AC:$AD,2,FALSE)))</f>
        <v>Flying</v>
      </c>
      <c r="Y621" s="33" t="str">
        <f t="shared" si="109"/>
        <v>Haste</v>
      </c>
      <c r="Z621" s="33" t="str">
        <f t="shared" si="109"/>
        <v/>
      </c>
      <c r="AA621" s="33" t="str">
        <f t="shared" si="109"/>
        <v> </v>
      </c>
      <c r="AC621" s="52"/>
      <c r="AD621" s="52"/>
      <c r="BF621" s="64" t="s">
        <v>0</v>
      </c>
    </row>
    <row r="622" spans="1:58">
      <c r="A622" t="str">
        <f t="shared" si="102"/>
        <v>|英テキスト|&gt;|&gt;|&gt;|&gt;|Flying Haste  &amp;br;Exert 2:The first non-Dragon creature your opponent controls takes 8 damage.&amp;br;#Not Yet Available in Boosters.|</v>
      </c>
      <c r="B622" t="s">
        <v>0</v>
      </c>
      <c r="C622" t="s">
        <v>81</v>
      </c>
      <c r="D622" s="27" t="s">
        <v>125</v>
      </c>
      <c r="E622" t="s">
        <v>81</v>
      </c>
      <c r="F622" s="27" t="s">
        <v>113</v>
      </c>
      <c r="G622" t="s">
        <v>81</v>
      </c>
      <c r="H622" s="27" t="s">
        <v>113</v>
      </c>
      <c r="I622" t="s">
        <v>81</v>
      </c>
      <c r="J622" s="27" t="s">
        <v>113</v>
      </c>
      <c r="K622" t="s">
        <v>81</v>
      </c>
      <c r="L622" s="27" t="s">
        <v>113</v>
      </c>
      <c r="M622" t="s">
        <v>81</v>
      </c>
      <c r="N622" t="str">
        <f>IF(T621="","",T621&amp;"&amp;br;")&amp;IF(R621=0,"",R621)</f>
        <v>Flying Haste  &amp;br;Exert 2:The first non-Dragon creature your opponent controls takes 8 damage.&amp;br;#Not Yet Available in Boosters.</v>
      </c>
      <c r="O622" t="s">
        <v>81</v>
      </c>
      <c r="Q622" s="33" t="s">
        <v>18</v>
      </c>
      <c r="R622" s="34" t="str">
        <f>IF(INDEX(AX:AX,W616+1)="",0,INDEX(AX:AX,W616+1)&amp;"/"&amp;INDEX(AY:AY,W616+1))</f>
        <v>8/8</v>
      </c>
      <c r="S622" s="35"/>
      <c r="T622" s="35"/>
      <c r="U622" s="35"/>
      <c r="V622" s="36"/>
      <c r="W622" s="40"/>
      <c r="X622" s="33"/>
      <c r="Y622" s="52"/>
      <c r="Z622" s="52"/>
      <c r="AA622" s="53"/>
      <c r="AC622" s="52"/>
      <c r="AD622" s="52"/>
      <c r="BF622" s="64" t="s">
        <v>0</v>
      </c>
    </row>
    <row r="623" spans="1:58">
      <c r="A623" t="str">
        <f t="shared" si="102"/>
        <v>|PT|&gt;|8/8|シールド数|&gt;||</v>
      </c>
      <c r="B623" t="s">
        <v>0</v>
      </c>
      <c r="C623" t="s">
        <v>81</v>
      </c>
      <c r="D623" t="s">
        <v>18</v>
      </c>
      <c r="E623" t="s">
        <v>81</v>
      </c>
      <c r="F623" t="s">
        <v>113</v>
      </c>
      <c r="G623" t="s">
        <v>81</v>
      </c>
      <c r="H623" t="str">
        <f>IF(R622=0,"",R622)</f>
        <v>8/8</v>
      </c>
      <c r="I623" t="s">
        <v>81</v>
      </c>
      <c r="J623" t="s">
        <v>136</v>
      </c>
      <c r="K623" t="s">
        <v>81</v>
      </c>
      <c r="L623" t="s">
        <v>113</v>
      </c>
      <c r="M623" t="s">
        <v>81</v>
      </c>
      <c r="N623" t="str">
        <f>IF(R623=0,"",R623)</f>
        <v/>
      </c>
      <c r="O623" t="s">
        <v>81</v>
      </c>
      <c r="Q623" s="41" t="s">
        <v>19</v>
      </c>
      <c r="R623" s="34">
        <f>INDEX(AW:AW,W616+1)</f>
        <v>0</v>
      </c>
      <c r="S623" s="42"/>
      <c r="T623" s="42"/>
      <c r="U623" s="42"/>
      <c r="V623" s="43"/>
      <c r="W623" s="44"/>
      <c r="X623" s="45"/>
      <c r="Y623" s="55"/>
      <c r="Z623" s="55"/>
      <c r="AA623" s="56"/>
      <c r="BF623" s="64" t="s">
        <v>0</v>
      </c>
    </row>
    <row r="624" spans="1:58">
      <c r="A624" t="str">
        <f t="shared" si="102"/>
        <v>&amp;br;&amp;br;</v>
      </c>
      <c r="B624" t="s">
        <v>0</v>
      </c>
      <c r="C624" t="s">
        <v>145</v>
      </c>
      <c r="R624"/>
      <c r="S624"/>
      <c r="T624"/>
      <c r="U624"/>
      <c r="V624"/>
      <c r="BF624" s="64" t="s">
        <v>0</v>
      </c>
    </row>
    <row r="625" spans="1:58">
      <c r="A625" t="str">
        <f t="shared" si="102"/>
        <v>#back(text=戻る,left)</v>
      </c>
      <c r="B625" t="s">
        <v>0</v>
      </c>
      <c r="C625" t="s">
        <v>153</v>
      </c>
      <c r="R625"/>
      <c r="S625"/>
      <c r="T625"/>
      <c r="U625"/>
      <c r="V625"/>
      <c r="BF625" s="64" t="s">
        <v>0</v>
      </c>
    </row>
    <row r="626" spans="1:58">
      <c r="A626" t="str">
        <f t="shared" si="102"/>
        <v>&amp;br;</v>
      </c>
      <c r="B626" t="s">
        <v>0</v>
      </c>
      <c r="C626" t="s">
        <v>164</v>
      </c>
      <c r="R626"/>
      <c r="S626"/>
      <c r="T626"/>
      <c r="U626"/>
      <c r="V626"/>
      <c r="BF626" s="64" t="s">
        <v>0</v>
      </c>
    </row>
    <row r="627" spans="1:58">
      <c r="A627" t="str">
        <f t="shared" si="102"/>
        <v>#comment(above,nsize=[15],size=[30],num=[10])</v>
      </c>
      <c r="B627" t="s">
        <v>0</v>
      </c>
      <c r="C627" t="s">
        <v>173</v>
      </c>
      <c r="R627"/>
      <c r="S627"/>
      <c r="T627"/>
      <c r="U627"/>
      <c r="V627"/>
      <c r="BF627" s="64" t="s">
        <v>0</v>
      </c>
    </row>
    <row r="628" spans="1:58">
      <c r="A628" t="str">
        <f t="shared" si="102"/>
        <v>&amp;br;&amp;br;</v>
      </c>
      <c r="B628" t="s">
        <v>0</v>
      </c>
      <c r="C628" t="s">
        <v>145</v>
      </c>
      <c r="R628"/>
      <c r="S628"/>
      <c r="T628"/>
      <c r="U628"/>
      <c r="V628"/>
      <c r="AC628" s="52"/>
      <c r="AD628" s="52"/>
      <c r="BF628" s="64" t="s">
        <v>0</v>
      </c>
    </row>
    <row r="629" spans="1:58">
      <c r="A629" t="str">
        <f t="shared" si="102"/>
        <v/>
      </c>
      <c r="B629" t="s">
        <v>0</v>
      </c>
      <c r="Q629" s="29"/>
      <c r="R629" s="30"/>
      <c r="S629" s="30"/>
      <c r="T629" s="30"/>
      <c r="U629" s="30"/>
      <c r="V629" s="31"/>
      <c r="W629" s="32">
        <v>49</v>
      </c>
      <c r="X629" s="29"/>
      <c r="Y629" s="50"/>
      <c r="Z629" s="50"/>
      <c r="AA629" s="51"/>
      <c r="AC629" s="52"/>
      <c r="AD629" s="52"/>
      <c r="BF629" s="64" t="s">
        <v>0</v>
      </c>
    </row>
    <row r="630" spans="1:58">
      <c r="A630" t="str">
        <f t="shared" si="102"/>
        <v>*熱烈の神ハゾレト/Hazoret the Fervent</v>
      </c>
      <c r="B630" t="s">
        <v>0</v>
      </c>
      <c r="C630" t="str">
        <f>"*"&amp;R630&amp;"/"&amp;T630</f>
        <v>*熱烈の神ハゾレト/Hazoret the Fervent</v>
      </c>
      <c r="Q630" s="33" t="s">
        <v>9</v>
      </c>
      <c r="R630" s="34" t="str">
        <f>INDEX(AJ:AJ,W629+1)</f>
        <v>熱烈の神ハゾレト</v>
      </c>
      <c r="S630" s="35" t="s">
        <v>10</v>
      </c>
      <c r="T630" s="34" t="str">
        <f>INDEX(AK:AK,W629+1)</f>
        <v>Hazoret the Fervent</v>
      </c>
      <c r="U630" s="35"/>
      <c r="V630" s="36"/>
      <c r="W630" s="37"/>
      <c r="X630" s="33"/>
      <c r="Y630" s="52"/>
      <c r="Z630" s="52"/>
      <c r="AA630" s="53"/>
      <c r="AC630" s="52"/>
      <c r="AD630" s="52"/>
      <c r="BF630" s="64" t="s">
        <v>0</v>
      </c>
    </row>
    <row r="631" spans="1:58">
      <c r="A631" t="str">
        <f t="shared" si="102"/>
        <v>|LEFT:80|LEFT:100|LEFT:100|LEFT:100|LEFT:100|LEFT:100|c</v>
      </c>
      <c r="B631" t="s">
        <v>0</v>
      </c>
      <c r="C631" t="s">
        <v>81</v>
      </c>
      <c r="D631" s="26" t="str">
        <f>$Q$1</f>
        <v>LEFT:80</v>
      </c>
      <c r="E631" s="26" t="s">
        <v>81</v>
      </c>
      <c r="F631" s="26" t="str">
        <f t="shared" ref="F631:J631" si="110">$R$1</f>
        <v>LEFT:100</v>
      </c>
      <c r="G631" s="26" t="s">
        <v>81</v>
      </c>
      <c r="H631" s="26" t="str">
        <f t="shared" si="110"/>
        <v>LEFT:100</v>
      </c>
      <c r="I631" s="26" t="s">
        <v>81</v>
      </c>
      <c r="J631" s="26" t="str">
        <f t="shared" si="110"/>
        <v>LEFT:100</v>
      </c>
      <c r="K631" s="26" t="s">
        <v>81</v>
      </c>
      <c r="L631" s="26" t="str">
        <f>$R$1</f>
        <v>LEFT:100</v>
      </c>
      <c r="M631" s="26" t="s">
        <v>81</v>
      </c>
      <c r="N631" s="26" t="str">
        <f>$R$1</f>
        <v>LEFT:100</v>
      </c>
      <c r="O631" t="s">
        <v>81</v>
      </c>
      <c r="P631" t="s">
        <v>82</v>
      </c>
      <c r="Q631" s="38" t="s">
        <v>6</v>
      </c>
      <c r="R631" s="34" t="str">
        <f>INDEX(AF:AF,W629+1)</f>
        <v>赤</v>
      </c>
      <c r="S631" s="39" t="s">
        <v>7</v>
      </c>
      <c r="T631" s="34" t="str">
        <f>INDEX(AG:AG,W629+1)</f>
        <v>神話レア</v>
      </c>
      <c r="U631" s="39" t="s">
        <v>8</v>
      </c>
      <c r="V631" s="34">
        <f>INDEX(AI:AI,W629+1)</f>
        <v>10</v>
      </c>
      <c r="W631" s="40"/>
      <c r="X631" s="34" t="str">
        <f>INDEX(AQ:AQ,W629+1)</f>
        <v>速攻 ダメージ軽減</v>
      </c>
      <c r="Y631" s="52"/>
      <c r="Z631" s="52"/>
      <c r="AA631" s="53"/>
      <c r="AC631" s="35"/>
      <c r="AD631" s="35"/>
      <c r="BF631" s="64" t="s">
        <v>0</v>
      </c>
    </row>
    <row r="632" spans="1:58">
      <c r="A632" t="str">
        <f t="shared" si="102"/>
        <v>|色|赤|レアリティ|神話レア|マナコスト|10|</v>
      </c>
      <c r="B632" t="s">
        <v>0</v>
      </c>
      <c r="C632" t="s">
        <v>81</v>
      </c>
      <c r="D632" s="27" t="s">
        <v>6</v>
      </c>
      <c r="E632" t="s">
        <v>81</v>
      </c>
      <c r="F632" t="str">
        <f>IF(R631=0,"",R631)</f>
        <v>赤</v>
      </c>
      <c r="G632" t="s">
        <v>81</v>
      </c>
      <c r="H632" s="27" t="s">
        <v>93</v>
      </c>
      <c r="I632" t="s">
        <v>81</v>
      </c>
      <c r="J632" t="str">
        <f>IF(T631=0,"",T631)</f>
        <v>神話レア</v>
      </c>
      <c r="K632" t="s">
        <v>81</v>
      </c>
      <c r="L632" s="27" t="s">
        <v>94</v>
      </c>
      <c r="M632" t="s">
        <v>81</v>
      </c>
      <c r="N632">
        <f>IF(V631=0,"",V631)</f>
        <v>10</v>
      </c>
      <c r="O632" t="s">
        <v>81</v>
      </c>
      <c r="Q632" s="33" t="s">
        <v>11</v>
      </c>
      <c r="R632" s="34" t="str">
        <f>INDEX(AL:AL,W629+1)</f>
        <v>クリーチャー</v>
      </c>
      <c r="S632" s="39" t="s">
        <v>95</v>
      </c>
      <c r="T632" s="34" t="str">
        <f>INDEX(AN:AN,W629+1)</f>
        <v>神</v>
      </c>
      <c r="U632" s="34">
        <f>INDEX(AO:AO,W629+1)</f>
        <v>0</v>
      </c>
      <c r="V632" s="34">
        <f>INDEX(AP:AP,W629+1)</f>
        <v>0</v>
      </c>
      <c r="W632" s="40"/>
      <c r="X632" s="34" t="str">
        <f>INDEX(AZ:AZ,W629+1)</f>
        <v>速攻</v>
      </c>
      <c r="Y632" s="34" t="str">
        <f>INDEX(BA:BA,W629+1)</f>
        <v>ダメ</v>
      </c>
      <c r="Z632" s="34" t="str">
        <f>INDEX(BB:BB,W629+1)</f>
        <v/>
      </c>
      <c r="AA632" s="34">
        <f>INDEX(BC:BC,W629+1)</f>
        <v>0</v>
      </c>
      <c r="AC632" s="52"/>
      <c r="AD632" s="52"/>
      <c r="BF632" s="64" t="s">
        <v>0</v>
      </c>
    </row>
    <row r="633" spans="1:58">
      <c r="A633" t="str">
        <f t="shared" si="102"/>
        <v>|種別|クリーチャー|サブタイプ|神|||</v>
      </c>
      <c r="B633" t="s">
        <v>0</v>
      </c>
      <c r="C633" t="s">
        <v>81</v>
      </c>
      <c r="D633" s="27" t="s">
        <v>11</v>
      </c>
      <c r="E633" t="s">
        <v>81</v>
      </c>
      <c r="F633" t="str">
        <f>IF(R632=0,"",R632)</f>
        <v>クリーチャー</v>
      </c>
      <c r="G633" t="s">
        <v>81</v>
      </c>
      <c r="H633" s="27" t="s">
        <v>103</v>
      </c>
      <c r="I633" t="s">
        <v>81</v>
      </c>
      <c r="J633" t="str">
        <f>IF(T632=0,"",T632)</f>
        <v>神</v>
      </c>
      <c r="K633" t="s">
        <v>81</v>
      </c>
      <c r="L633" t="str">
        <f>IF(U632=0,"",U632)</f>
        <v/>
      </c>
      <c r="M633" t="s">
        <v>81</v>
      </c>
      <c r="N633" t="str">
        <f>IF(V632=0,"",V632)</f>
        <v/>
      </c>
      <c r="O633" t="s">
        <v>81</v>
      </c>
      <c r="Q633" s="33" t="s">
        <v>104</v>
      </c>
      <c r="R633" s="34" t="str">
        <f>INDEX(BD:BD,W629+1)</f>
        <v>速攻 ダメージ軽減&amp;br;ジェム2個を起動する：あなたはカードを1枚捨てる。その後対戦相手は6点のダメージを受ける。&amp;br;あなたの手札のカードが1枚以下でないかぎり、このクリーチャーは攻撃できずブロックできない。</v>
      </c>
      <c r="S633" s="35"/>
      <c r="T633" s="35"/>
      <c r="U633" s="35"/>
      <c r="V633" s="36"/>
      <c r="W633" s="40"/>
      <c r="X633" s="32"/>
      <c r="Y633" s="32"/>
      <c r="Z633" s="32"/>
      <c r="AA633" s="54"/>
      <c r="AC633" s="52"/>
      <c r="AD633" s="52"/>
      <c r="BF633" s="64" t="s">
        <v>0</v>
      </c>
    </row>
    <row r="634" spans="1:58">
      <c r="A634" t="str">
        <f t="shared" si="102"/>
        <v>|テキスト|&gt;|&gt;|&gt;|&gt;|速攻 ダメージ軽減&amp;br;ジェム2個を起動する：あなたはカードを1枚捨てる。その後対戦相手は6点のダメージを受ける。&amp;br;あなたの手札のカードが1枚以下でないかぎり、このクリーチャーは攻撃できずブロックできない。|</v>
      </c>
      <c r="B634" t="s">
        <v>0</v>
      </c>
      <c r="C634" t="s">
        <v>81</v>
      </c>
      <c r="D634" s="27" t="s">
        <v>104</v>
      </c>
      <c r="E634" t="s">
        <v>81</v>
      </c>
      <c r="F634" s="27" t="s">
        <v>113</v>
      </c>
      <c r="G634" t="s">
        <v>81</v>
      </c>
      <c r="H634" s="27" t="s">
        <v>113</v>
      </c>
      <c r="I634" t="s">
        <v>81</v>
      </c>
      <c r="J634" s="27" t="s">
        <v>113</v>
      </c>
      <c r="K634" t="s">
        <v>81</v>
      </c>
      <c r="L634" s="27" t="s">
        <v>113</v>
      </c>
      <c r="M634" t="s">
        <v>81</v>
      </c>
      <c r="N634" t="str">
        <f>IF(R633=0,"",R633)</f>
        <v>速攻 ダメージ軽減&amp;br;ジェム2個を起動する：あなたはカードを1枚捨てる。その後対戦相手は6点のダメージを受ける。&amp;br;あなたの手札のカードが1枚以下でないかぎり、このクリーチャーは攻撃できずブロックできない。</v>
      </c>
      <c r="O634" t="s">
        <v>81</v>
      </c>
      <c r="Q634" s="38" t="s">
        <v>27</v>
      </c>
      <c r="R634" s="34" t="str">
        <f>INDEX(BE:BE,W629+1)</f>
        <v>Activate 2:You discard 1 card, then your opponent takes 6 damage.&amp;br;This creature can't attack and can't block unless you have 1 or less cards in your hand.</v>
      </c>
      <c r="S634" s="35" t="s">
        <v>400</v>
      </c>
      <c r="T634" s="34" t="str">
        <f>IF(X634="","",X634&amp;IF(Y634="",""," "&amp;Y634)&amp;IF(Z634="",""," "&amp;Z634)&amp;IF(AA634="",""," "&amp;AA634))</f>
        <v>Haste Prevent Damage  </v>
      </c>
      <c r="U634" s="35"/>
      <c r="V634" s="36"/>
      <c r="W634" s="40" t="s">
        <v>114</v>
      </c>
      <c r="X634" s="33" t="str">
        <f t="shared" ref="X634:AA634" si="111">IF(ISERROR(IF(LEN(X633)&gt;1,X633,VLOOKUP(X632,$AC:$AD,2,FALSE))),"",IF(LEN(X633)&gt;1,X633,VLOOKUP(X632,$AC:$AD,2,FALSE)))</f>
        <v>Haste</v>
      </c>
      <c r="Y634" s="33" t="str">
        <f t="shared" si="111"/>
        <v>Prevent Damage</v>
      </c>
      <c r="Z634" s="33" t="str">
        <f t="shared" si="111"/>
        <v/>
      </c>
      <c r="AA634" s="33" t="str">
        <f t="shared" si="111"/>
        <v> </v>
      </c>
      <c r="AC634" s="52"/>
      <c r="AD634" s="52"/>
      <c r="BF634" s="64" t="s">
        <v>0</v>
      </c>
    </row>
    <row r="635" spans="1:58">
      <c r="A635" t="str">
        <f t="shared" si="102"/>
        <v>|英テキスト|&gt;|&gt;|&gt;|&gt;|Haste Prevent Damage  &amp;br;Activate 2:You discard 1 card, then your opponent takes 6 damage.&amp;br;This creature can't attack and can't block unless you have 1 or less cards in your hand.|</v>
      </c>
      <c r="B635" t="s">
        <v>0</v>
      </c>
      <c r="C635" t="s">
        <v>81</v>
      </c>
      <c r="D635" s="27" t="s">
        <v>125</v>
      </c>
      <c r="E635" t="s">
        <v>81</v>
      </c>
      <c r="F635" s="27" t="s">
        <v>113</v>
      </c>
      <c r="G635" t="s">
        <v>81</v>
      </c>
      <c r="H635" s="27" t="s">
        <v>113</v>
      </c>
      <c r="I635" t="s">
        <v>81</v>
      </c>
      <c r="J635" s="27" t="s">
        <v>113</v>
      </c>
      <c r="K635" t="s">
        <v>81</v>
      </c>
      <c r="L635" s="27" t="s">
        <v>113</v>
      </c>
      <c r="M635" t="s">
        <v>81</v>
      </c>
      <c r="N635" t="str">
        <f>IF(T634="","",T634&amp;"&amp;br;")&amp;IF(R634=0,"",R634)</f>
        <v>Haste Prevent Damage  &amp;br;Activate 2:You discard 1 card, then your opponent takes 6 damage.&amp;br;This creature can't attack and can't block unless you have 1 or less cards in your hand.</v>
      </c>
      <c r="O635" t="s">
        <v>81</v>
      </c>
      <c r="Q635" s="33" t="s">
        <v>18</v>
      </c>
      <c r="R635" s="34" t="str">
        <f>IF(INDEX(AX:AX,W629+1)="",0,INDEX(AX:AX,W629+1)&amp;"/"&amp;INDEX(AY:AY,W629+1))</f>
        <v>5/4</v>
      </c>
      <c r="S635" s="35"/>
      <c r="T635" s="35"/>
      <c r="U635" s="35"/>
      <c r="V635" s="36"/>
      <c r="W635" s="40"/>
      <c r="X635" s="33"/>
      <c r="Y635" s="52"/>
      <c r="Z635" s="52"/>
      <c r="AA635" s="53"/>
      <c r="AC635" s="52"/>
      <c r="AD635" s="52"/>
      <c r="BF635" s="64" t="s">
        <v>0</v>
      </c>
    </row>
    <row r="636" spans="1:58">
      <c r="A636" t="str">
        <f t="shared" si="102"/>
        <v>|PT|&gt;|5/4|シールド数|&gt;||</v>
      </c>
      <c r="B636" t="s">
        <v>0</v>
      </c>
      <c r="C636" t="s">
        <v>81</v>
      </c>
      <c r="D636" t="s">
        <v>18</v>
      </c>
      <c r="E636" t="s">
        <v>81</v>
      </c>
      <c r="F636" t="s">
        <v>113</v>
      </c>
      <c r="G636" t="s">
        <v>81</v>
      </c>
      <c r="H636" t="str">
        <f>IF(R635=0,"",R635)</f>
        <v>5/4</v>
      </c>
      <c r="I636" t="s">
        <v>81</v>
      </c>
      <c r="J636" t="s">
        <v>136</v>
      </c>
      <c r="K636" t="s">
        <v>81</v>
      </c>
      <c r="L636" t="s">
        <v>113</v>
      </c>
      <c r="M636" t="s">
        <v>81</v>
      </c>
      <c r="N636" t="str">
        <f>IF(R636=0,"",R636)</f>
        <v/>
      </c>
      <c r="O636" t="s">
        <v>81</v>
      </c>
      <c r="Q636" s="41" t="s">
        <v>19</v>
      </c>
      <c r="R636" s="34">
        <f>INDEX(AW:AW,W629+1)</f>
        <v>0</v>
      </c>
      <c r="S636" s="42"/>
      <c r="T636" s="42"/>
      <c r="U636" s="42"/>
      <c r="V636" s="43"/>
      <c r="W636" s="44"/>
      <c r="X636" s="45"/>
      <c r="Y636" s="55"/>
      <c r="Z636" s="55"/>
      <c r="AA636" s="56"/>
      <c r="BF636" s="64" t="s">
        <v>0</v>
      </c>
    </row>
    <row r="637" spans="1:58">
      <c r="A637" t="str">
        <f t="shared" si="102"/>
        <v>&amp;br;&amp;br;</v>
      </c>
      <c r="B637" t="s">
        <v>0</v>
      </c>
      <c r="C637" t="s">
        <v>145</v>
      </c>
      <c r="R637"/>
      <c r="S637"/>
      <c r="T637"/>
      <c r="U637"/>
      <c r="V637"/>
      <c r="BF637" s="64" t="s">
        <v>0</v>
      </c>
    </row>
    <row r="638" spans="1:58">
      <c r="A638" t="str">
        <f t="shared" si="102"/>
        <v>#back(text=戻る,left)</v>
      </c>
      <c r="B638" t="s">
        <v>0</v>
      </c>
      <c r="C638" t="s">
        <v>153</v>
      </c>
      <c r="R638"/>
      <c r="S638"/>
      <c r="T638"/>
      <c r="U638"/>
      <c r="V638"/>
      <c r="BF638" s="64" t="s">
        <v>0</v>
      </c>
    </row>
    <row r="639" spans="1:58">
      <c r="A639" t="str">
        <f t="shared" si="102"/>
        <v>&amp;br;</v>
      </c>
      <c r="B639" t="s">
        <v>0</v>
      </c>
      <c r="C639" t="s">
        <v>164</v>
      </c>
      <c r="R639"/>
      <c r="S639"/>
      <c r="T639"/>
      <c r="U639"/>
      <c r="V639"/>
      <c r="BF639" s="64" t="s">
        <v>0</v>
      </c>
    </row>
    <row r="640" spans="1:58">
      <c r="A640" t="str">
        <f t="shared" si="102"/>
        <v>#comment(above,nsize=[15],size=[30],num=[10])</v>
      </c>
      <c r="B640" t="s">
        <v>0</v>
      </c>
      <c r="C640" t="s">
        <v>173</v>
      </c>
      <c r="R640"/>
      <c r="S640"/>
      <c r="T640"/>
      <c r="U640"/>
      <c r="V640"/>
      <c r="BF640" s="64" t="s">
        <v>0</v>
      </c>
    </row>
    <row r="641" spans="1:58">
      <c r="A641" t="str">
        <f t="shared" si="102"/>
        <v>&amp;br;&amp;br;</v>
      </c>
      <c r="B641" t="s">
        <v>0</v>
      </c>
      <c r="C641" t="s">
        <v>145</v>
      </c>
      <c r="R641"/>
      <c r="S641"/>
      <c r="T641"/>
      <c r="U641"/>
      <c r="V641"/>
      <c r="AC641" s="52"/>
      <c r="AD641" s="52"/>
      <c r="BF641" s="64" t="s">
        <v>0</v>
      </c>
    </row>
    <row r="642" spans="1:58">
      <c r="A642" t="str">
        <f t="shared" si="102"/>
        <v/>
      </c>
      <c r="B642" t="s">
        <v>0</v>
      </c>
      <c r="Q642" s="29"/>
      <c r="R642" s="30"/>
      <c r="S642" s="30"/>
      <c r="T642" s="30"/>
      <c r="U642" s="30"/>
      <c r="V642" s="31"/>
      <c r="W642" s="32">
        <v>50</v>
      </c>
      <c r="X642" s="29"/>
      <c r="Y642" s="50"/>
      <c r="Z642" s="50"/>
      <c r="AA642" s="51"/>
      <c r="AC642" s="52"/>
      <c r="AD642" s="52"/>
      <c r="BF642" s="64" t="s">
        <v>0</v>
      </c>
    </row>
    <row r="643" spans="1:58">
      <c r="A643" t="str">
        <f t="shared" si="102"/>
        <v>*栄光の幕切れ/Glorious End</v>
      </c>
      <c r="B643" t="s">
        <v>0</v>
      </c>
      <c r="C643" t="str">
        <f>"*"&amp;R643&amp;"/"&amp;T643</f>
        <v>*栄光の幕切れ/Glorious End</v>
      </c>
      <c r="Q643" s="33" t="s">
        <v>9</v>
      </c>
      <c r="R643" s="34" t="str">
        <f>INDEX(AJ:AJ,W642+1)</f>
        <v>栄光の幕切れ</v>
      </c>
      <c r="S643" s="35" t="s">
        <v>10</v>
      </c>
      <c r="T643" s="34" t="str">
        <f>INDEX(AK:AK,W642+1)</f>
        <v>Glorious End</v>
      </c>
      <c r="U643" s="35"/>
      <c r="V643" s="36"/>
      <c r="W643" s="37"/>
      <c r="X643" s="33"/>
      <c r="Y643" s="52"/>
      <c r="Z643" s="52"/>
      <c r="AA643" s="53"/>
      <c r="AC643" s="52"/>
      <c r="AD643" s="52"/>
      <c r="BF643" s="64" t="s">
        <v>0</v>
      </c>
    </row>
    <row r="644" spans="1:58">
      <c r="A644" t="str">
        <f t="shared" si="102"/>
        <v>|LEFT:80|LEFT:100|LEFT:100|LEFT:100|LEFT:100|LEFT:100|c</v>
      </c>
      <c r="B644" t="s">
        <v>0</v>
      </c>
      <c r="C644" t="s">
        <v>81</v>
      </c>
      <c r="D644" s="26" t="str">
        <f>$Q$1</f>
        <v>LEFT:80</v>
      </c>
      <c r="E644" s="26" t="s">
        <v>81</v>
      </c>
      <c r="F644" s="26" t="str">
        <f t="shared" ref="F644:J644" si="112">$R$1</f>
        <v>LEFT:100</v>
      </c>
      <c r="G644" s="26" t="s">
        <v>81</v>
      </c>
      <c r="H644" s="26" t="str">
        <f t="shared" si="112"/>
        <v>LEFT:100</v>
      </c>
      <c r="I644" s="26" t="s">
        <v>81</v>
      </c>
      <c r="J644" s="26" t="str">
        <f t="shared" si="112"/>
        <v>LEFT:100</v>
      </c>
      <c r="K644" s="26" t="s">
        <v>81</v>
      </c>
      <c r="L644" s="26" t="str">
        <f>$R$1</f>
        <v>LEFT:100</v>
      </c>
      <c r="M644" s="26" t="s">
        <v>81</v>
      </c>
      <c r="N644" s="26" t="str">
        <f>$R$1</f>
        <v>LEFT:100</v>
      </c>
      <c r="O644" t="s">
        <v>81</v>
      </c>
      <c r="P644" t="s">
        <v>82</v>
      </c>
      <c r="Q644" s="38" t="s">
        <v>6</v>
      </c>
      <c r="R644" s="34" t="str">
        <f>INDEX(AF:AF,W642+1)</f>
        <v>赤</v>
      </c>
      <c r="S644" s="39" t="s">
        <v>7</v>
      </c>
      <c r="T644" s="34" t="str">
        <f>INDEX(AG:AG,W642+1)</f>
        <v>神話レア</v>
      </c>
      <c r="U644" s="39" t="s">
        <v>8</v>
      </c>
      <c r="V644" s="34">
        <f>INDEX(AI:AI,W642+1)</f>
        <v>4</v>
      </c>
      <c r="W644" s="40"/>
      <c r="X644" s="34" t="str">
        <f>INDEX(AQ:AQ,W642+1)</f>
        <v>あなたがコントロールする各クリーチャーはトランプルとバーサーカーと先制攻撃とダメージ軽減を得るとともに強化される。あなたのターン終了時に、あなたがコントロールする各クリーチャーを破壊する。</v>
      </c>
      <c r="Y644" s="52"/>
      <c r="Z644" s="52"/>
      <c r="AA644" s="53"/>
      <c r="AC644" s="35"/>
      <c r="AD644" s="35"/>
      <c r="BF644" s="64" t="s">
        <v>0</v>
      </c>
    </row>
    <row r="645" spans="1:58">
      <c r="A645" t="str">
        <f t="shared" si="102"/>
        <v>|色|赤|レアリティ|神話レア|マナコスト|4|</v>
      </c>
      <c r="B645" t="s">
        <v>0</v>
      </c>
      <c r="C645" t="s">
        <v>81</v>
      </c>
      <c r="D645" s="27" t="s">
        <v>6</v>
      </c>
      <c r="E645" t="s">
        <v>81</v>
      </c>
      <c r="F645" t="str">
        <f>IF(R644=0,"",R644)</f>
        <v>赤</v>
      </c>
      <c r="G645" t="s">
        <v>81</v>
      </c>
      <c r="H645" s="27" t="s">
        <v>93</v>
      </c>
      <c r="I645" t="s">
        <v>81</v>
      </c>
      <c r="J645" t="str">
        <f>IF(T644=0,"",T644)</f>
        <v>神話レア</v>
      </c>
      <c r="K645" t="s">
        <v>81</v>
      </c>
      <c r="L645" s="27" t="s">
        <v>94</v>
      </c>
      <c r="M645" t="s">
        <v>81</v>
      </c>
      <c r="N645">
        <f>IF(V644=0,"",V644)</f>
        <v>4</v>
      </c>
      <c r="O645" t="s">
        <v>81</v>
      </c>
      <c r="Q645" s="33" t="s">
        <v>11</v>
      </c>
      <c r="R645" s="34" t="str">
        <f>INDEX(AL:AL,W642+1)</f>
        <v>呪文</v>
      </c>
      <c r="S645" s="39" t="s">
        <v>95</v>
      </c>
      <c r="T645" s="34">
        <f>INDEX(AN:AN,W642+1)</f>
        <v>0</v>
      </c>
      <c r="U645" s="34">
        <f>INDEX(AO:AO,W642+1)</f>
        <v>0</v>
      </c>
      <c r="V645" s="34">
        <f>INDEX(AP:AP,W642+1)</f>
        <v>0</v>
      </c>
      <c r="W645" s="40"/>
      <c r="X645" s="34" t="str">
        <f>INDEX(AZ:AZ,W642+1)</f>
        <v>あな</v>
      </c>
      <c r="Y645" s="34" t="str">
        <f>INDEX(BA:BA,W642+1)</f>
        <v/>
      </c>
      <c r="Z645" s="34" t="str">
        <f>INDEX(BB:BB,W642+1)</f>
        <v/>
      </c>
      <c r="AA645" s="34">
        <f>INDEX(BC:BC,W642+1)</f>
        <v>0</v>
      </c>
      <c r="AC645" s="52"/>
      <c r="AD645" s="52"/>
      <c r="BF645" s="64" t="s">
        <v>0</v>
      </c>
    </row>
    <row r="646" spans="1:58">
      <c r="A646" t="str">
        <f t="shared" ref="A646:A654" si="113">CONCATENATE(C646,D646,E646,F646,G646,H646,I646,J646,K646,L646,M646,N646,O646,P646)</f>
        <v>|種別|呪文|サブタイプ||||</v>
      </c>
      <c r="B646" t="s">
        <v>0</v>
      </c>
      <c r="C646" t="s">
        <v>81</v>
      </c>
      <c r="D646" s="27" t="s">
        <v>11</v>
      </c>
      <c r="E646" t="s">
        <v>81</v>
      </c>
      <c r="F646" t="str">
        <f>IF(R645=0,"",R645)</f>
        <v>呪文</v>
      </c>
      <c r="G646" t="s">
        <v>81</v>
      </c>
      <c r="H646" s="27" t="s">
        <v>103</v>
      </c>
      <c r="I646" t="s">
        <v>81</v>
      </c>
      <c r="J646" t="str">
        <f>IF(T645=0,"",T645)</f>
        <v/>
      </c>
      <c r="K646" t="s">
        <v>81</v>
      </c>
      <c r="L646" t="str">
        <f>IF(U645=0,"",U645)</f>
        <v/>
      </c>
      <c r="M646" t="s">
        <v>81</v>
      </c>
      <c r="N646" t="str">
        <f>IF(V645=0,"",V645)</f>
        <v/>
      </c>
      <c r="O646" t="s">
        <v>81</v>
      </c>
      <c r="Q646" s="33" t="s">
        <v>104</v>
      </c>
      <c r="R646" s="34" t="str">
        <f>INDEX(BD:BD,W642+1)</f>
        <v>あなたがコントロールする各クリーチャーはトランプルとバーサーカーと先制攻撃とダメージ軽減を得るとともに強化される。あなたのターン終了時に、あなたがコントロールする各クリーチャーを破壊する。</v>
      </c>
      <c r="S646" s="35"/>
      <c r="T646" s="35"/>
      <c r="U646" s="35"/>
      <c r="V646" s="36"/>
      <c r="W646" s="40"/>
      <c r="X646" s="32"/>
      <c r="Y646" s="32"/>
      <c r="Z646" s="32"/>
      <c r="AA646" s="54"/>
      <c r="AC646" s="52"/>
      <c r="AD646" s="52"/>
      <c r="BF646" s="64" t="s">
        <v>0</v>
      </c>
    </row>
    <row r="647" spans="1:58">
      <c r="A647" t="str">
        <f t="shared" si="113"/>
        <v>|テキスト|&gt;|&gt;|&gt;|&gt;|あなたがコントロールする各クリーチャーはトランプルとバーサーカーと先制攻撃とダメージ軽減を得るとともに強化される。あなたのターン終了時に、あなたがコントロールする各クリーチャーを破壊する。|</v>
      </c>
      <c r="B647" t="s">
        <v>0</v>
      </c>
      <c r="C647" t="s">
        <v>81</v>
      </c>
      <c r="D647" s="27" t="s">
        <v>104</v>
      </c>
      <c r="E647" t="s">
        <v>81</v>
      </c>
      <c r="F647" s="27" t="s">
        <v>113</v>
      </c>
      <c r="G647" t="s">
        <v>81</v>
      </c>
      <c r="H647" s="27" t="s">
        <v>113</v>
      </c>
      <c r="I647" t="s">
        <v>81</v>
      </c>
      <c r="J647" s="27" t="s">
        <v>113</v>
      </c>
      <c r="K647" t="s">
        <v>81</v>
      </c>
      <c r="L647" s="27" t="s">
        <v>113</v>
      </c>
      <c r="M647" t="s">
        <v>81</v>
      </c>
      <c r="N647" t="str">
        <f>IF(R646=0,"",R646)</f>
        <v>あなたがコントロールする各クリーチャーはトランプルとバーサーカーと先制攻撃とダメージ軽減を得るとともに強化される。あなたのターン終了時に、あなたがコントロールする各クリーチャーを破壊する。</v>
      </c>
      <c r="O647" t="s">
        <v>81</v>
      </c>
      <c r="Q647" s="38" t="s">
        <v>27</v>
      </c>
      <c r="R647" s="34" t="str">
        <f>INDEX(BE:BE,W642+1)</f>
        <v>Each creature you control gains Trample, Berserker, First Strike, Prevent Damage and is Reinforced. At the end of your turn, each creature you control is Destroyed.</v>
      </c>
      <c r="S647" s="35" t="s">
        <v>400</v>
      </c>
      <c r="T647" s="34" t="str">
        <f>IF(X647="","",X647&amp;IF(Y647="",""," "&amp;Y647)&amp;IF(Z647="",""," "&amp;Z647)&amp;IF(AA647="",""," "&amp;AA647))</f>
        <v/>
      </c>
      <c r="U647" s="35"/>
      <c r="V647" s="36"/>
      <c r="W647" s="40" t="s">
        <v>114</v>
      </c>
      <c r="X647" s="33" t="str">
        <f t="shared" ref="X647:AA647" si="114">IF(ISERROR(IF(LEN(X646)&gt;1,X646,VLOOKUP(X645,$AC:$AD,2,FALSE))),"",IF(LEN(X646)&gt;1,X646,VLOOKUP(X645,$AC:$AD,2,FALSE)))</f>
        <v/>
      </c>
      <c r="Y647" s="33" t="str">
        <f t="shared" si="114"/>
        <v/>
      </c>
      <c r="Z647" s="33" t="str">
        <f t="shared" si="114"/>
        <v/>
      </c>
      <c r="AA647" s="33" t="str">
        <f t="shared" si="114"/>
        <v> </v>
      </c>
      <c r="AC647" s="52"/>
      <c r="AD647" s="52"/>
      <c r="BF647" s="64" t="s">
        <v>0</v>
      </c>
    </row>
    <row r="648" spans="1:58">
      <c r="A648" t="str">
        <f t="shared" si="113"/>
        <v>|英テキスト|&gt;|&gt;|&gt;|&gt;|Each creature you control gains Trample, Berserker, First Strike, Prevent Damage and is Reinforced. At the end of your turn, each creature you control is Destroyed.|</v>
      </c>
      <c r="B648" t="s">
        <v>0</v>
      </c>
      <c r="C648" t="s">
        <v>81</v>
      </c>
      <c r="D648" s="27" t="s">
        <v>125</v>
      </c>
      <c r="E648" t="s">
        <v>81</v>
      </c>
      <c r="F648" s="27" t="s">
        <v>113</v>
      </c>
      <c r="G648" t="s">
        <v>81</v>
      </c>
      <c r="H648" s="27" t="s">
        <v>113</v>
      </c>
      <c r="I648" t="s">
        <v>81</v>
      </c>
      <c r="J648" s="27" t="s">
        <v>113</v>
      </c>
      <c r="K648" t="s">
        <v>81</v>
      </c>
      <c r="L648" s="27" t="s">
        <v>113</v>
      </c>
      <c r="M648" t="s">
        <v>81</v>
      </c>
      <c r="N648" t="str">
        <f>IF(T647="","",T647&amp;"&amp;br;")&amp;IF(R647=0,"",R647)</f>
        <v>Each creature you control gains Trample, Berserker, First Strike, Prevent Damage and is Reinforced. At the end of your turn, each creature you control is Destroyed.</v>
      </c>
      <c r="O648" t="s">
        <v>81</v>
      </c>
      <c r="Q648" s="33" t="s">
        <v>18</v>
      </c>
      <c r="R648" s="34">
        <f>IF(INDEX(AX:AX,W642+1)="",0,INDEX(AX:AX,W642+1)&amp;"/"&amp;INDEX(AY:AY,W642+1))</f>
        <v>0</v>
      </c>
      <c r="S648" s="35"/>
      <c r="T648" s="35"/>
      <c r="U648" s="35"/>
      <c r="V648" s="36"/>
      <c r="W648" s="40"/>
      <c r="X648" s="33"/>
      <c r="Y648" s="52"/>
      <c r="Z648" s="52"/>
      <c r="AA648" s="53"/>
      <c r="AC648" s="52"/>
      <c r="AD648" s="52"/>
      <c r="BF648" s="64" t="s">
        <v>0</v>
      </c>
    </row>
    <row r="649" spans="1:58">
      <c r="A649" t="str">
        <f t="shared" si="113"/>
        <v>|PT|&gt;||シールド数|&gt;||</v>
      </c>
      <c r="B649" t="s">
        <v>0</v>
      </c>
      <c r="C649" t="s">
        <v>81</v>
      </c>
      <c r="D649" t="s">
        <v>18</v>
      </c>
      <c r="E649" t="s">
        <v>81</v>
      </c>
      <c r="F649" t="s">
        <v>113</v>
      </c>
      <c r="G649" t="s">
        <v>81</v>
      </c>
      <c r="H649" t="str">
        <f>IF(R648=0,"",R648)</f>
        <v/>
      </c>
      <c r="I649" t="s">
        <v>81</v>
      </c>
      <c r="J649" t="s">
        <v>136</v>
      </c>
      <c r="K649" t="s">
        <v>81</v>
      </c>
      <c r="L649" t="s">
        <v>113</v>
      </c>
      <c r="M649" t="s">
        <v>81</v>
      </c>
      <c r="N649" t="str">
        <f>IF(R649=0,"",R649)</f>
        <v/>
      </c>
      <c r="O649" t="s">
        <v>81</v>
      </c>
      <c r="Q649" s="41" t="s">
        <v>19</v>
      </c>
      <c r="R649" s="34">
        <f>INDEX(AW:AW,W642+1)</f>
        <v>0</v>
      </c>
      <c r="S649" s="42"/>
      <c r="T649" s="42"/>
      <c r="U649" s="42"/>
      <c r="V649" s="43"/>
      <c r="W649" s="44"/>
      <c r="X649" s="45"/>
      <c r="Y649" s="55"/>
      <c r="Z649" s="55"/>
      <c r="AA649" s="56"/>
      <c r="BF649" s="64" t="s">
        <v>0</v>
      </c>
    </row>
    <row r="650" spans="1:58">
      <c r="A650" t="str">
        <f t="shared" si="113"/>
        <v>&amp;br;&amp;br;</v>
      </c>
      <c r="B650" t="s">
        <v>0</v>
      </c>
      <c r="C650" t="s">
        <v>145</v>
      </c>
      <c r="R650"/>
      <c r="S650"/>
      <c r="T650"/>
      <c r="U650"/>
      <c r="V650"/>
      <c r="BF650" s="64" t="s">
        <v>0</v>
      </c>
    </row>
    <row r="651" spans="1:58">
      <c r="A651" t="str">
        <f t="shared" si="113"/>
        <v>#back(text=戻る,left)</v>
      </c>
      <c r="B651" t="s">
        <v>0</v>
      </c>
      <c r="C651" t="s">
        <v>153</v>
      </c>
      <c r="R651"/>
      <c r="S651"/>
      <c r="T651"/>
      <c r="U651"/>
      <c r="V651"/>
      <c r="BF651" s="64" t="s">
        <v>0</v>
      </c>
    </row>
    <row r="652" spans="1:58">
      <c r="A652" t="str">
        <f t="shared" si="113"/>
        <v>&amp;br;</v>
      </c>
      <c r="B652" t="s">
        <v>0</v>
      </c>
      <c r="C652" t="s">
        <v>164</v>
      </c>
      <c r="R652"/>
      <c r="S652"/>
      <c r="T652"/>
      <c r="U652"/>
      <c r="V652"/>
      <c r="BF652" s="64" t="s">
        <v>0</v>
      </c>
    </row>
    <row r="653" spans="1:58">
      <c r="A653" t="str">
        <f t="shared" si="113"/>
        <v>#comment(above,nsize=[15],size=[30],num=[10])</v>
      </c>
      <c r="B653" t="s">
        <v>0</v>
      </c>
      <c r="C653" t="s">
        <v>173</v>
      </c>
      <c r="R653"/>
      <c r="S653"/>
      <c r="T653"/>
      <c r="U653"/>
      <c r="V653"/>
      <c r="BF653" s="64" t="s">
        <v>0</v>
      </c>
    </row>
    <row r="654" spans="1:58">
      <c r="A654" t="str">
        <f t="shared" si="113"/>
        <v>&amp;br;&amp;br;</v>
      </c>
      <c r="B654" t="s">
        <v>0</v>
      </c>
      <c r="C654" t="s">
        <v>145</v>
      </c>
      <c r="R654"/>
      <c r="S654"/>
      <c r="T654"/>
      <c r="U654"/>
      <c r="V654"/>
      <c r="BF654" s="64"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topLeftCell="A276" workbookViewId="0">
      <selection activeCell="A6" sqref="A6:A303"/>
    </sheetView>
  </sheetViews>
  <sheetFormatPr defaultColWidth="9" defaultRowHeight="13.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25" hidden="1" customWidth="1"/>
    <col min="28" max="30" width="9" hidden="1" customWidth="1"/>
    <col min="31" max="31" width="3.5" customWidth="1"/>
    <col min="32" max="32" width="5.25" customWidth="1"/>
    <col min="33" max="33" width="3.75" customWidth="1"/>
    <col min="34" max="34" width="9" hidden="1" customWidth="1"/>
    <col min="35" max="35" width="5" customWidth="1"/>
    <col min="39" max="39" width="9" hidden="1" customWidth="1"/>
    <col min="47" max="48" width="9" hidden="1" customWidth="1"/>
    <col min="49" max="49" width="4.875" customWidth="1"/>
    <col min="50" max="51" width="2.75" customWidth="1"/>
    <col min="52" max="55" width="4.75" customWidth="1"/>
  </cols>
  <sheetData>
    <row r="1" spans="2:58">
      <c r="B1" t="s">
        <v>0</v>
      </c>
      <c r="Q1" t="s">
        <v>1</v>
      </c>
      <c r="R1" s="25" t="s">
        <v>2</v>
      </c>
      <c r="AB1" t="s">
        <v>3</v>
      </c>
      <c r="AC1" t="s">
        <v>4</v>
      </c>
      <c r="AD1" s="40" t="s">
        <v>5</v>
      </c>
      <c r="AE1" s="46"/>
      <c r="AF1" s="47" t="s">
        <v>6</v>
      </c>
      <c r="AG1" s="59" t="s">
        <v>7</v>
      </c>
      <c r="AH1" s="59"/>
      <c r="AI1" s="59" t="s">
        <v>8</v>
      </c>
      <c r="AJ1" s="59" t="s">
        <v>9</v>
      </c>
      <c r="AK1" s="59" t="s">
        <v>10</v>
      </c>
      <c r="AL1" s="59" t="s">
        <v>11</v>
      </c>
      <c r="AM1" s="59"/>
      <c r="AN1" s="59" t="s">
        <v>12</v>
      </c>
      <c r="AO1" s="59" t="s">
        <v>13</v>
      </c>
      <c r="AP1" s="59" t="s">
        <v>14</v>
      </c>
      <c r="AQ1" s="59" t="s">
        <v>15</v>
      </c>
      <c r="AR1" s="59" t="s">
        <v>16</v>
      </c>
      <c r="AS1" s="59" t="s">
        <v>17</v>
      </c>
      <c r="AT1" s="59" t="s">
        <v>18</v>
      </c>
      <c r="AU1" s="59"/>
      <c r="AV1" s="59"/>
      <c r="AW1" s="59" t="s">
        <v>19</v>
      </c>
      <c r="AX1" s="59" t="s">
        <v>20</v>
      </c>
      <c r="AY1" s="59" t="s">
        <v>21</v>
      </c>
      <c r="AZ1" s="59" t="s">
        <v>22</v>
      </c>
      <c r="BA1" s="59" t="s">
        <v>23</v>
      </c>
      <c r="BB1" s="59" t="s">
        <v>24</v>
      </c>
      <c r="BC1" s="59" t="s">
        <v>25</v>
      </c>
      <c r="BD1" s="59" t="s">
        <v>26</v>
      </c>
      <c r="BE1" s="63" t="s">
        <v>27</v>
      </c>
      <c r="BF1" s="64" t="s">
        <v>0</v>
      </c>
    </row>
    <row r="2" spans="2:62">
      <c r="B2" t="s">
        <v>0</v>
      </c>
      <c r="AB2" t="s">
        <v>28</v>
      </c>
      <c r="AC2" t="s">
        <v>29</v>
      </c>
      <c r="AD2" s="40" t="s">
        <v>30</v>
      </c>
      <c r="AE2" s="48">
        <v>1</v>
      </c>
      <c r="AF2" s="49" t="s">
        <v>44</v>
      </c>
      <c r="AG2" s="24" t="s">
        <v>31</v>
      </c>
      <c r="AH2" s="24"/>
      <c r="AI2" s="24">
        <v>6</v>
      </c>
      <c r="AJ2" s="24" t="s">
        <v>648</v>
      </c>
      <c r="AK2" s="24" t="s">
        <v>162</v>
      </c>
      <c r="AL2" s="24" t="s">
        <v>34</v>
      </c>
      <c r="AM2" s="24"/>
      <c r="AN2" s="24" t="s">
        <v>531</v>
      </c>
      <c r="AO2" s="24" t="s">
        <v>69</v>
      </c>
      <c r="AP2" s="24"/>
      <c r="AQ2" s="24" t="s">
        <v>649</v>
      </c>
      <c r="AR2" s="24"/>
      <c r="AS2" s="24"/>
      <c r="AT2" s="61">
        <v>42768</v>
      </c>
      <c r="AU2" s="24"/>
      <c r="AV2" s="24"/>
      <c r="AW2" s="24"/>
      <c r="AX2" s="24">
        <v>2</v>
      </c>
      <c r="AY2" s="24">
        <v>2</v>
      </c>
      <c r="AZ2" s="24" t="str">
        <f t="shared" ref="AZ2:AZ51" si="0">LEFT(AQ2,2)</f>
        <v>督励</v>
      </c>
      <c r="BA2" s="24" t="str">
        <f t="shared" ref="BA2:BA51" si="1">IF(ISERROR(FIND(" ",AQ2)),"",MID(AQ2,FIND(" ",AQ2)+1,2))</f>
        <v/>
      </c>
      <c r="BB2" s="24" t="str">
        <f t="shared" ref="BB2:BB51" si="2">IF(LEN(BA2)&gt;1,IF(ISERROR(FIND(" ",AQ2,FIND(" ",AQ2)+1)),"",MID(AQ2,FIND(" ",AQ2)+4,2)),"")</f>
        <v/>
      </c>
      <c r="BC2" s="24"/>
      <c r="BD2" s="24" t="str">
        <f t="shared" ref="BD2:BD51" si="3">IF(AQ2="","",AQ2&amp;IF(AR2="","","&amp;br;"&amp;AR2)&amp;IF(AS2="","","&amp;br;"&amp;AS2))</f>
        <v>督励2：あなたのターン終了時まで、このクリーチャーは+1/0の修整を受けるとともに接死を得る。</v>
      </c>
      <c r="BE2" s="54" t="str">
        <f>IF(AK2="","",VLOOKUP(AK2,BH:BJ,3,FALSE))</f>
        <v>Exert 2:This creature gains +1/0 and Deathtouch until the end of your turn</v>
      </c>
      <c r="BF2" s="64" t="s">
        <v>0</v>
      </c>
      <c r="BG2">
        <v>1</v>
      </c>
      <c r="BH2" t="s">
        <v>39</v>
      </c>
      <c r="BI2" t="s">
        <v>40</v>
      </c>
      <c r="BJ2" t="s">
        <v>41</v>
      </c>
    </row>
    <row r="3" spans="2:62">
      <c r="B3" t="s">
        <v>0</v>
      </c>
      <c r="Q3" s="25" t="s">
        <v>3</v>
      </c>
      <c r="R3" s="25" t="s">
        <v>28</v>
      </c>
      <c r="S3" s="25" t="s">
        <v>42</v>
      </c>
      <c r="T3" s="25" t="s">
        <v>43</v>
      </c>
      <c r="U3" s="25" t="s">
        <v>44</v>
      </c>
      <c r="V3" s="25" t="s">
        <v>45</v>
      </c>
      <c r="W3" s="25"/>
      <c r="AB3" t="s">
        <v>42</v>
      </c>
      <c r="AC3" t="s">
        <v>46</v>
      </c>
      <c r="AD3" s="40" t="s">
        <v>47</v>
      </c>
      <c r="AE3" s="48">
        <v>2</v>
      </c>
      <c r="AF3" s="49" t="s">
        <v>44</v>
      </c>
      <c r="AG3" s="24" t="s">
        <v>31</v>
      </c>
      <c r="AH3" s="24"/>
      <c r="AI3" s="24">
        <v>15</v>
      </c>
      <c r="AJ3" s="24" t="s">
        <v>650</v>
      </c>
      <c r="AK3" s="24" t="s">
        <v>371</v>
      </c>
      <c r="AL3" s="24" t="s">
        <v>34</v>
      </c>
      <c r="AM3" s="24"/>
      <c r="AN3" s="24" t="s">
        <v>651</v>
      </c>
      <c r="AO3" s="24"/>
      <c r="AP3" s="24"/>
      <c r="AQ3" s="24" t="s">
        <v>147</v>
      </c>
      <c r="AR3" s="24"/>
      <c r="AS3" s="24"/>
      <c r="AT3" s="61">
        <v>42770</v>
      </c>
      <c r="AU3" s="24"/>
      <c r="AV3" s="24"/>
      <c r="AW3" s="24"/>
      <c r="AX3" s="24">
        <v>2</v>
      </c>
      <c r="AY3" s="24">
        <v>4</v>
      </c>
      <c r="AZ3" s="24" t="str">
        <f t="shared" si="0"/>
        <v>到達</v>
      </c>
      <c r="BA3" s="24" t="str">
        <f t="shared" si="1"/>
        <v/>
      </c>
      <c r="BB3" s="24" t="str">
        <f t="shared" si="2"/>
        <v/>
      </c>
      <c r="BC3" s="24"/>
      <c r="BD3" s="24" t="str">
        <f t="shared" si="3"/>
        <v>到達</v>
      </c>
      <c r="BE3" s="54" t="str">
        <f>IF(AK3="","",VLOOKUP(AK3,BH:BJ,3,FALSE))</f>
        <v/>
      </c>
      <c r="BF3" s="64" t="s">
        <v>0</v>
      </c>
      <c r="BG3">
        <v>2</v>
      </c>
      <c r="BH3" t="s">
        <v>52</v>
      </c>
      <c r="BI3" t="s">
        <v>40</v>
      </c>
      <c r="BJ3" t="s">
        <v>53</v>
      </c>
    </row>
    <row r="4" spans="2:62">
      <c r="B4" t="s">
        <v>0</v>
      </c>
      <c r="Q4" t="s">
        <v>31</v>
      </c>
      <c r="R4" s="25" t="s">
        <v>54</v>
      </c>
      <c r="S4" s="25" t="s">
        <v>55</v>
      </c>
      <c r="T4" s="25" t="s">
        <v>56</v>
      </c>
      <c r="AB4" t="s">
        <v>43</v>
      </c>
      <c r="AC4" t="s">
        <v>57</v>
      </c>
      <c r="AD4" s="40" t="s">
        <v>58</v>
      </c>
      <c r="AE4" s="48">
        <v>3</v>
      </c>
      <c r="AF4" s="49" t="s">
        <v>44</v>
      </c>
      <c r="AG4" s="24" t="s">
        <v>31</v>
      </c>
      <c r="AH4" s="24"/>
      <c r="AI4" s="24">
        <v>15</v>
      </c>
      <c r="AJ4" s="24" t="s">
        <v>652</v>
      </c>
      <c r="AK4" s="24" t="s">
        <v>382</v>
      </c>
      <c r="AL4" s="24" t="s">
        <v>34</v>
      </c>
      <c r="AM4" s="24"/>
      <c r="AN4" s="24" t="s">
        <v>653</v>
      </c>
      <c r="AO4" s="24"/>
      <c r="AP4" s="24"/>
      <c r="AQ4" s="24" t="s">
        <v>122</v>
      </c>
      <c r="AR4" s="24"/>
      <c r="AS4" s="24"/>
      <c r="AT4" s="61">
        <v>42860</v>
      </c>
      <c r="AU4" s="24"/>
      <c r="AV4" s="24"/>
      <c r="AW4" s="24"/>
      <c r="AX4" s="24">
        <v>5</v>
      </c>
      <c r="AY4" s="24">
        <v>5</v>
      </c>
      <c r="AZ4" s="24" t="str">
        <f t="shared" si="0"/>
        <v>サイ</v>
      </c>
      <c r="BA4" s="24" t="str">
        <f t="shared" si="1"/>
        <v/>
      </c>
      <c r="BB4" s="24" t="str">
        <f t="shared" si="2"/>
        <v/>
      </c>
      <c r="BC4" s="24"/>
      <c r="BD4" s="24" t="str">
        <f t="shared" si="3"/>
        <v>サイクリング1</v>
      </c>
      <c r="BE4" s="54" t="str">
        <f>IF(AK4="","",VLOOKUP(AK4,BH:BJ,3,FALSE))</f>
        <v>Cycling 1.</v>
      </c>
      <c r="BF4" s="64" t="s">
        <v>0</v>
      </c>
      <c r="BG4">
        <v>3</v>
      </c>
      <c r="BH4" t="s">
        <v>63</v>
      </c>
      <c r="BI4" t="s">
        <v>40</v>
      </c>
      <c r="BJ4" t="s">
        <v>64</v>
      </c>
    </row>
    <row r="5" spans="2:62">
      <c r="B5" t="s">
        <v>0</v>
      </c>
      <c r="Q5" s="29"/>
      <c r="R5" s="30"/>
      <c r="S5" s="30"/>
      <c r="T5" s="30"/>
      <c r="U5" s="30"/>
      <c r="V5" s="31"/>
      <c r="W5" s="32">
        <v>1</v>
      </c>
      <c r="X5" s="29"/>
      <c r="Y5" s="50"/>
      <c r="Z5" s="50"/>
      <c r="AA5" s="51"/>
      <c r="AB5" t="s">
        <v>44</v>
      </c>
      <c r="AC5" t="s">
        <v>65</v>
      </c>
      <c r="AD5" s="40" t="s">
        <v>66</v>
      </c>
      <c r="AE5" s="48">
        <v>4</v>
      </c>
      <c r="AF5" s="49" t="s">
        <v>44</v>
      </c>
      <c r="AG5" s="24" t="s">
        <v>31</v>
      </c>
      <c r="AH5" s="24"/>
      <c r="AI5" s="24">
        <v>9</v>
      </c>
      <c r="AJ5" s="24" t="s">
        <v>654</v>
      </c>
      <c r="AK5" s="24" t="s">
        <v>403</v>
      </c>
      <c r="AL5" s="24" t="s">
        <v>34</v>
      </c>
      <c r="AM5" s="24"/>
      <c r="AN5" s="24" t="s">
        <v>268</v>
      </c>
      <c r="AO5" s="24" t="s">
        <v>69</v>
      </c>
      <c r="AP5" s="24"/>
      <c r="AQ5" s="24" t="s">
        <v>655</v>
      </c>
      <c r="AR5" s="24"/>
      <c r="AS5" s="24"/>
      <c r="AT5" s="61">
        <v>42796</v>
      </c>
      <c r="AU5" s="24"/>
      <c r="AV5" s="24"/>
      <c r="AW5" s="24"/>
      <c r="AX5" s="24">
        <v>3</v>
      </c>
      <c r="AY5" s="24">
        <v>2</v>
      </c>
      <c r="AZ5" s="24" t="str">
        <f t="shared" si="0"/>
        <v>督励</v>
      </c>
      <c r="BA5" s="24" t="str">
        <f t="shared" si="1"/>
        <v/>
      </c>
      <c r="BB5" s="24" t="str">
        <f t="shared" si="2"/>
        <v/>
      </c>
      <c r="BC5" s="24"/>
      <c r="BD5" s="24" t="str">
        <f t="shared" si="3"/>
        <v>督励3：あなたのターン終了時まで、このクリーチャーは+2/+2の修整を受ける。</v>
      </c>
      <c r="BE5" s="54" t="str">
        <f>IF(AK5="","",VLOOKUP(AK5,BH:BJ,3,FALSE))</f>
        <v>Exert 3:This creature gets +2/+2 until the end of your turn.</v>
      </c>
      <c r="BF5" s="64" t="s">
        <v>0</v>
      </c>
      <c r="BG5">
        <v>4</v>
      </c>
      <c r="BH5" t="s">
        <v>71</v>
      </c>
      <c r="BI5" t="s">
        <v>40</v>
      </c>
      <c r="BJ5" t="s">
        <v>72</v>
      </c>
    </row>
    <row r="6" spans="1:62">
      <c r="A6" t="str">
        <f t="shared" ref="A6:A69" si="4">CONCATENATE(C6,D6,E6,F6,G6,H6,I6,J6,K6,L6,M6,N6,O6,P6)</f>
        <v>*苦刃の戦士/Bitterblade Warrior</v>
      </c>
      <c r="B6" t="s">
        <v>0</v>
      </c>
      <c r="C6" t="str">
        <f>"*"&amp;R6&amp;"/"&amp;T6</f>
        <v>*苦刃の戦士/Bitterblade Warrior</v>
      </c>
      <c r="Q6" s="33" t="s">
        <v>9</v>
      </c>
      <c r="R6" s="34" t="str">
        <f>INDEX(AJ:AJ,W5+1)</f>
        <v>苦刃の戦士</v>
      </c>
      <c r="S6" s="35" t="s">
        <v>10</v>
      </c>
      <c r="T6" s="34" t="str">
        <f>INDEX(AK:AK,W5+1)</f>
        <v>Bitterblade Warrior</v>
      </c>
      <c r="U6" s="35"/>
      <c r="V6" s="36"/>
      <c r="W6" s="37"/>
      <c r="X6" s="33"/>
      <c r="Y6" s="52"/>
      <c r="Z6" s="52"/>
      <c r="AA6" s="53"/>
      <c r="AB6" t="s">
        <v>73</v>
      </c>
      <c r="AC6" t="s">
        <v>74</v>
      </c>
      <c r="AD6" s="40" t="s">
        <v>75</v>
      </c>
      <c r="AE6" s="48">
        <v>5</v>
      </c>
      <c r="AF6" s="49" t="s">
        <v>44</v>
      </c>
      <c r="AG6" s="24" t="s">
        <v>31</v>
      </c>
      <c r="AH6" s="24"/>
      <c r="AI6" s="24">
        <v>8</v>
      </c>
      <c r="AJ6" s="24" t="s">
        <v>656</v>
      </c>
      <c r="AK6" s="24" t="s">
        <v>426</v>
      </c>
      <c r="AL6" s="24" t="s">
        <v>34</v>
      </c>
      <c r="AM6" s="24"/>
      <c r="AN6" s="24" t="s">
        <v>268</v>
      </c>
      <c r="AO6" s="24" t="s">
        <v>657</v>
      </c>
      <c r="AP6" s="24"/>
      <c r="AQ6" s="24" t="s">
        <v>658</v>
      </c>
      <c r="AR6" s="24"/>
      <c r="AS6" s="24"/>
      <c r="AT6" s="61">
        <v>42737</v>
      </c>
      <c r="AU6" s="24"/>
      <c r="AV6" s="24"/>
      <c r="AW6" s="24"/>
      <c r="AX6" s="24">
        <v>1</v>
      </c>
      <c r="AY6" s="24">
        <v>2</v>
      </c>
      <c r="AZ6" s="24" t="str">
        <f t="shared" si="0"/>
        <v>あな</v>
      </c>
      <c r="BA6" s="24" t="str">
        <f t="shared" si="1"/>
        <v/>
      </c>
      <c r="BB6" s="24" t="str">
        <f t="shared" si="2"/>
        <v/>
      </c>
      <c r="BC6" s="24"/>
      <c r="BD6" s="24" t="str">
        <f t="shared" si="3"/>
        <v>あなたのターン開始時に、ジェム1個をあなたのプレインズウォーカーの色に変換する。</v>
      </c>
      <c r="BE6" s="54" t="str">
        <f>IF(AK6="","",VLOOKUP(AK6,BH:BJ,3,FALSE))</f>
        <v>At the beginning of your turn, 1 gem is converted to your Planeswalker's color.</v>
      </c>
      <c r="BF6" s="64" t="s">
        <v>0</v>
      </c>
      <c r="BG6">
        <v>5</v>
      </c>
      <c r="BH6" t="s">
        <v>33</v>
      </c>
      <c r="BI6" t="s">
        <v>40</v>
      </c>
      <c r="BJ6" t="s">
        <v>80</v>
      </c>
    </row>
    <row r="7" spans="1:62">
      <c r="A7" t="str">
        <f t="shared" si="4"/>
        <v>|LEFT:80|LEFT:100|LEFT:100|LEFT:100|LEFT:100|LEFT:100|c</v>
      </c>
      <c r="B7" t="s">
        <v>0</v>
      </c>
      <c r="C7" t="s">
        <v>81</v>
      </c>
      <c r="D7" s="26" t="str">
        <f>$Q$1</f>
        <v>LEFT:80</v>
      </c>
      <c r="E7" s="26" t="s">
        <v>81</v>
      </c>
      <c r="F7" s="26" t="str">
        <f t="shared" ref="F7:J7" si="5">$R$1</f>
        <v>LEFT:100</v>
      </c>
      <c r="G7" s="26" t="s">
        <v>81</v>
      </c>
      <c r="H7" s="26" t="str">
        <f t="shared" si="5"/>
        <v>LEFT:100</v>
      </c>
      <c r="I7" s="26" t="s">
        <v>81</v>
      </c>
      <c r="J7" s="26" t="str">
        <f t="shared" si="5"/>
        <v>LEFT:100</v>
      </c>
      <c r="K7" s="26" t="s">
        <v>81</v>
      </c>
      <c r="L7" s="26" t="str">
        <f>$R$1</f>
        <v>LEFT:100</v>
      </c>
      <c r="M7" s="26" t="s">
        <v>81</v>
      </c>
      <c r="N7" s="26" t="str">
        <f>$R$1</f>
        <v>LEFT:100</v>
      </c>
      <c r="O7" t="s">
        <v>81</v>
      </c>
      <c r="P7" t="s">
        <v>82</v>
      </c>
      <c r="Q7" s="38" t="s">
        <v>6</v>
      </c>
      <c r="R7" s="34" t="str">
        <f>INDEX(AF:AF,W5+1)</f>
        <v>緑</v>
      </c>
      <c r="S7" s="39" t="s">
        <v>7</v>
      </c>
      <c r="T7" s="34" t="str">
        <f>INDEX(AG:AG,W5+1)</f>
        <v>コモン</v>
      </c>
      <c r="U7" s="39" t="s">
        <v>8</v>
      </c>
      <c r="V7" s="34">
        <f>INDEX(AI:AI,W5+1)</f>
        <v>6</v>
      </c>
      <c r="W7" s="40"/>
      <c r="X7" s="34" t="str">
        <f>INDEX(AQ:AQ,W5+1)</f>
        <v>督励2：あなたのターン終了時まで、このクリーチャーは+1/0の修整を受けるとともに接死を得る。</v>
      </c>
      <c r="Y7" s="52"/>
      <c r="Z7" s="52"/>
      <c r="AA7" s="53"/>
      <c r="AB7" t="s">
        <v>83</v>
      </c>
      <c r="AC7" t="s">
        <v>84</v>
      </c>
      <c r="AD7" s="40" t="s">
        <v>85</v>
      </c>
      <c r="AE7" s="48">
        <v>6</v>
      </c>
      <c r="AF7" s="49" t="s">
        <v>44</v>
      </c>
      <c r="AG7" s="24" t="s">
        <v>31</v>
      </c>
      <c r="AH7" s="24"/>
      <c r="AI7" s="24">
        <v>4</v>
      </c>
      <c r="AJ7" s="24" t="s">
        <v>659</v>
      </c>
      <c r="AK7" s="24" t="s">
        <v>307</v>
      </c>
      <c r="AL7" s="24" t="s">
        <v>131</v>
      </c>
      <c r="AM7" s="24"/>
      <c r="AN7" s="24"/>
      <c r="AO7" s="24"/>
      <c r="AP7" s="24"/>
      <c r="AQ7" s="24" t="s">
        <v>610</v>
      </c>
      <c r="AR7" s="24" t="s">
        <v>122</v>
      </c>
      <c r="AS7" s="24"/>
      <c r="AT7" s="61"/>
      <c r="AU7" s="24"/>
      <c r="AV7" s="24"/>
      <c r="AW7" s="24"/>
      <c r="AX7" s="24" t="s">
        <v>133</v>
      </c>
      <c r="AY7" s="24" t="s">
        <v>133</v>
      </c>
      <c r="AZ7" s="24" t="str">
        <f t="shared" si="0"/>
        <v>対戦</v>
      </c>
      <c r="BA7" s="24" t="str">
        <f t="shared" si="1"/>
        <v/>
      </c>
      <c r="BB7" s="24" t="str">
        <f t="shared" si="2"/>
        <v/>
      </c>
      <c r="BC7" s="24"/>
      <c r="BD7" s="24" t="str">
        <f t="shared" si="3"/>
        <v>対戦相手がコントロールするサポートを1個破壊する。&amp;br;サイクリング1</v>
      </c>
      <c r="BE7" s="54" t="str">
        <f>IF(AK7="","",VLOOKUP(AK7,BH:BJ,3,FALSE))</f>
        <v>A support your opponent controls is Destroyed.&amp;br;Cycling 1.</v>
      </c>
      <c r="BF7" s="64" t="s">
        <v>0</v>
      </c>
      <c r="BG7">
        <v>6</v>
      </c>
      <c r="BH7" t="s">
        <v>91</v>
      </c>
      <c r="BI7" t="s">
        <v>40</v>
      </c>
      <c r="BJ7" t="s">
        <v>92</v>
      </c>
    </row>
    <row r="8" spans="1:62">
      <c r="A8" t="str">
        <f t="shared" si="4"/>
        <v>|色|緑|レアリティ|コモン|マナコスト|6|</v>
      </c>
      <c r="B8" t="s">
        <v>0</v>
      </c>
      <c r="C8" t="s">
        <v>81</v>
      </c>
      <c r="D8" s="27" t="s">
        <v>6</v>
      </c>
      <c r="E8" t="s">
        <v>81</v>
      </c>
      <c r="F8" t="str">
        <f>IF(R7=0,"",R7)</f>
        <v>緑</v>
      </c>
      <c r="G8" t="s">
        <v>81</v>
      </c>
      <c r="H8" s="27" t="s">
        <v>93</v>
      </c>
      <c r="I8" t="s">
        <v>81</v>
      </c>
      <c r="J8" t="str">
        <f>IF(T7=0,"",T7)</f>
        <v>コモン</v>
      </c>
      <c r="K8" t="s">
        <v>81</v>
      </c>
      <c r="L8" s="27" t="s">
        <v>94</v>
      </c>
      <c r="M8" t="s">
        <v>81</v>
      </c>
      <c r="N8">
        <f>IF(V7=0,"",V7)</f>
        <v>6</v>
      </c>
      <c r="O8" t="s">
        <v>81</v>
      </c>
      <c r="Q8" s="33" t="s">
        <v>11</v>
      </c>
      <c r="R8" s="34" t="str">
        <f>INDEX(AL:AL,W5+1)</f>
        <v>クリーチャー</v>
      </c>
      <c r="S8" s="39" t="s">
        <v>95</v>
      </c>
      <c r="T8" s="34" t="str">
        <f>INDEX(AN:AN,W5+1)</f>
        <v>ジャッカル</v>
      </c>
      <c r="U8" s="34" t="str">
        <f>INDEX(AO:AO,W5+1)</f>
        <v>戦士</v>
      </c>
      <c r="V8" s="34">
        <f>INDEX(AP:AP,W5+1)</f>
        <v>0</v>
      </c>
      <c r="W8" s="40"/>
      <c r="X8" s="34" t="str">
        <f>INDEX(AZ:AZ,W5+1)</f>
        <v>督励</v>
      </c>
      <c r="Y8" s="34" t="str">
        <f>INDEX(BA:BA,W5+1)</f>
        <v/>
      </c>
      <c r="Z8" s="34" t="str">
        <f>INDEX(BB:BB,W5+1)</f>
        <v/>
      </c>
      <c r="AA8" s="34">
        <f>INDEX(BC:BC,W5+1)</f>
        <v>0</v>
      </c>
      <c r="AB8" t="s">
        <v>96</v>
      </c>
      <c r="AC8" t="s">
        <v>97</v>
      </c>
      <c r="AD8" s="40" t="s">
        <v>98</v>
      </c>
      <c r="AE8" s="48">
        <v>7</v>
      </c>
      <c r="AF8" s="49" t="s">
        <v>44</v>
      </c>
      <c r="AG8" s="24" t="s">
        <v>31</v>
      </c>
      <c r="AH8" s="24"/>
      <c r="AI8" s="24">
        <v>12</v>
      </c>
      <c r="AJ8" s="24" t="s">
        <v>660</v>
      </c>
      <c r="AK8" s="24" t="s">
        <v>386</v>
      </c>
      <c r="AL8" s="24" t="s">
        <v>131</v>
      </c>
      <c r="AM8" s="24"/>
      <c r="AN8" s="24"/>
      <c r="AO8" s="24"/>
      <c r="AP8" s="24"/>
      <c r="AQ8" s="24" t="s">
        <v>661</v>
      </c>
      <c r="AR8" s="24" t="s">
        <v>312</v>
      </c>
      <c r="AS8" s="24"/>
      <c r="AT8" s="61"/>
      <c r="AU8" s="24"/>
      <c r="AV8" s="24"/>
      <c r="AW8" s="24"/>
      <c r="AX8" s="24" t="s">
        <v>133</v>
      </c>
      <c r="AY8" s="24" t="s">
        <v>133</v>
      </c>
      <c r="AZ8" s="24" t="str">
        <f t="shared" si="0"/>
        <v>あな</v>
      </c>
      <c r="BA8" s="24" t="str">
        <f t="shared" si="1"/>
        <v/>
      </c>
      <c r="BB8" s="24" t="str">
        <f t="shared" si="2"/>
        <v/>
      </c>
      <c r="BC8" s="24"/>
      <c r="BD8" s="24" t="str">
        <f t="shared" si="3"/>
        <v>あなたの次のターン開始時まで、各クリーチャーと各プレインズウォーカーはダメージ軽減を得る。&amp;br;サイクリング3</v>
      </c>
      <c r="BE8" s="54" t="str">
        <f>IF(AK8="","",VLOOKUP(AK8,BH:BJ,3,FALSE))</f>
        <v>Each creature and Planeswalker gains Prevent Damage until the beginning of your next turn.&amp;br;Cycling 3.</v>
      </c>
      <c r="BF8" s="64" t="s">
        <v>0</v>
      </c>
      <c r="BG8">
        <v>7</v>
      </c>
      <c r="BH8" t="s">
        <v>101</v>
      </c>
      <c r="BI8" t="s">
        <v>40</v>
      </c>
      <c r="BJ8" t="s">
        <v>102</v>
      </c>
    </row>
    <row r="9" spans="1:62">
      <c r="A9" t="str">
        <f t="shared" si="4"/>
        <v>|種別|クリーチャー|サブタイプ|ジャッカル|戦士||</v>
      </c>
      <c r="B9" t="s">
        <v>0</v>
      </c>
      <c r="C9" t="s">
        <v>81</v>
      </c>
      <c r="D9" s="27" t="s">
        <v>11</v>
      </c>
      <c r="E9" t="s">
        <v>81</v>
      </c>
      <c r="F9" t="str">
        <f>IF(R8=0,"",R8)</f>
        <v>クリーチャー</v>
      </c>
      <c r="G9" t="s">
        <v>81</v>
      </c>
      <c r="H9" s="27" t="s">
        <v>103</v>
      </c>
      <c r="I9" t="s">
        <v>81</v>
      </c>
      <c r="J9" t="str">
        <f>IF(T8=0,"",T8)</f>
        <v>ジャッカル</v>
      </c>
      <c r="K9" t="s">
        <v>81</v>
      </c>
      <c r="L9" t="str">
        <f>IF(U8=0,"",U8)</f>
        <v>戦士</v>
      </c>
      <c r="M9" t="s">
        <v>81</v>
      </c>
      <c r="N9" t="str">
        <f>IF(V8=0,"",V8)</f>
        <v/>
      </c>
      <c r="O9" t="s">
        <v>81</v>
      </c>
      <c r="Q9" s="33" t="s">
        <v>104</v>
      </c>
      <c r="R9" s="34" t="str">
        <f>INDEX(BD:BD,W5+1)</f>
        <v>督励2：あなたのターン終了時まで、このクリーチャーは+1/0の修整を受けるとともに接死を得る。</v>
      </c>
      <c r="S9" s="35"/>
      <c r="T9" s="35"/>
      <c r="U9" s="35"/>
      <c r="V9" s="36"/>
      <c r="W9" s="40"/>
      <c r="X9" s="32" t="s">
        <v>0</v>
      </c>
      <c r="Y9" s="32"/>
      <c r="Z9" s="32"/>
      <c r="AA9" s="54" t="s">
        <v>0</v>
      </c>
      <c r="AB9" t="s">
        <v>105</v>
      </c>
      <c r="AC9" t="s">
        <v>106</v>
      </c>
      <c r="AD9" s="40" t="s">
        <v>107</v>
      </c>
      <c r="AE9" s="48">
        <v>8</v>
      </c>
      <c r="AF9" s="49" t="s">
        <v>44</v>
      </c>
      <c r="AG9" s="24" t="s">
        <v>31</v>
      </c>
      <c r="AH9" s="24"/>
      <c r="AI9" s="24">
        <v>2</v>
      </c>
      <c r="AJ9" s="24" t="s">
        <v>662</v>
      </c>
      <c r="AK9" s="24" t="s">
        <v>471</v>
      </c>
      <c r="AL9" s="24" t="s">
        <v>131</v>
      </c>
      <c r="AM9" s="24"/>
      <c r="AN9" s="24"/>
      <c r="AO9" s="24"/>
      <c r="AP9" s="24"/>
      <c r="AQ9" s="24" t="s">
        <v>663</v>
      </c>
      <c r="AR9" s="24"/>
      <c r="AS9" s="24"/>
      <c r="AT9" s="61"/>
      <c r="AU9" s="24"/>
      <c r="AV9" s="24"/>
      <c r="AW9" s="24"/>
      <c r="AX9" s="24" t="s">
        <v>133</v>
      </c>
      <c r="AY9" s="24" t="s">
        <v>133</v>
      </c>
      <c r="AZ9" s="24" t="str">
        <f t="shared" si="0"/>
        <v>クリ</v>
      </c>
      <c r="BA9" s="24" t="str">
        <f t="shared" si="1"/>
        <v/>
      </c>
      <c r="BB9" s="24" t="str">
        <f t="shared" si="2"/>
        <v/>
      </c>
      <c r="BC9" s="24"/>
      <c r="BD9" s="24" t="str">
        <f t="shared" si="3"/>
        <v>クリーチャー1体を対象とする。あなたのターン終了時まで、それは+2/+2の修整を受ける。</v>
      </c>
      <c r="BE9" s="54" t="str">
        <f>IF(AK9="","",VLOOKUP(AK9,BH:BJ,3,FALSE))</f>
        <v>Target creature gets +2/+2 until the end of your turn.</v>
      </c>
      <c r="BF9" s="64" t="s">
        <v>0</v>
      </c>
      <c r="BG9">
        <v>8</v>
      </c>
      <c r="BH9" t="s">
        <v>111</v>
      </c>
      <c r="BI9" t="s">
        <v>40</v>
      </c>
      <c r="BJ9" t="s">
        <v>112</v>
      </c>
    </row>
    <row r="10" spans="1:62">
      <c r="A10" t="str">
        <f t="shared" si="4"/>
        <v>|テキスト|&gt;|&gt;|&gt;|&gt;|督励2：あなたのターン終了時まで、このクリーチャーは+1/0の修整を受けるとともに接死を得る。|</v>
      </c>
      <c r="B10" t="s">
        <v>0</v>
      </c>
      <c r="C10" t="s">
        <v>81</v>
      </c>
      <c r="D10" s="27" t="s">
        <v>104</v>
      </c>
      <c r="E10" t="s">
        <v>81</v>
      </c>
      <c r="F10" s="27" t="s">
        <v>113</v>
      </c>
      <c r="G10" t="s">
        <v>81</v>
      </c>
      <c r="H10" s="27" t="s">
        <v>113</v>
      </c>
      <c r="I10" t="s">
        <v>81</v>
      </c>
      <c r="J10" s="27" t="s">
        <v>113</v>
      </c>
      <c r="K10" t="s">
        <v>81</v>
      </c>
      <c r="L10" s="27" t="s">
        <v>113</v>
      </c>
      <c r="M10" t="s">
        <v>81</v>
      </c>
      <c r="N10" t="str">
        <f>IF(R9=0,"",R9)</f>
        <v>督励2：あなたのターン終了時まで、このクリーチャーは+1/0の修整を受けるとともに接死を得る。</v>
      </c>
      <c r="O10" t="s">
        <v>81</v>
      </c>
      <c r="Q10" s="38" t="s">
        <v>27</v>
      </c>
      <c r="R10" s="34" t="str">
        <f>INDEX(BE:BE,W5+1)</f>
        <v>Exert 2:This creature gains +1/0 and Deathtouch until the end of your turn</v>
      </c>
      <c r="S10" s="33" t="s">
        <v>114</v>
      </c>
      <c r="T10" s="34" t="str">
        <f>IF(X10="","",X10&amp;IF(Y10="",""," "&amp;Y10)&amp;IF(Z10="",""," "&amp;Z10)&amp;IF(AA10="",""," "&amp;AA10))</f>
        <v/>
      </c>
      <c r="U10" s="35"/>
      <c r="V10" s="36"/>
      <c r="W10" s="40" t="s">
        <v>114</v>
      </c>
      <c r="X10" s="33" t="str">
        <f t="shared" ref="X10:AA10" si="6">IF(ISERROR(IF(LEN(X9)&gt;1,X9,VLOOKUP(X8,$AC:$AD,2,FALSE))),"",IF(LEN(X9)&gt;1,X9,VLOOKUP(X8,$AC:$AD,2,FALSE)))</f>
        <v/>
      </c>
      <c r="Y10" s="33" t="str">
        <f t="shared" si="6"/>
        <v/>
      </c>
      <c r="Z10" s="33" t="str">
        <f t="shared" si="6"/>
        <v/>
      </c>
      <c r="AA10" s="33" t="str">
        <f t="shared" si="6"/>
        <v> </v>
      </c>
      <c r="AB10" t="s">
        <v>115</v>
      </c>
      <c r="AC10" t="s">
        <v>116</v>
      </c>
      <c r="AD10" s="40" t="s">
        <v>117</v>
      </c>
      <c r="AE10" s="48">
        <v>9</v>
      </c>
      <c r="AF10" s="49" t="s">
        <v>44</v>
      </c>
      <c r="AG10" s="24" t="s">
        <v>31</v>
      </c>
      <c r="AH10" s="24"/>
      <c r="AI10" s="24">
        <v>8</v>
      </c>
      <c r="AJ10" s="24" t="s">
        <v>664</v>
      </c>
      <c r="AK10" s="24" t="s">
        <v>480</v>
      </c>
      <c r="AL10" s="24" t="s">
        <v>131</v>
      </c>
      <c r="AM10" s="24"/>
      <c r="AN10" s="24"/>
      <c r="AO10" s="24"/>
      <c r="AP10" s="24"/>
      <c r="AQ10" s="24" t="s">
        <v>665</v>
      </c>
      <c r="AR10" s="24"/>
      <c r="AS10" s="24"/>
      <c r="AT10" s="61"/>
      <c r="AU10" s="24"/>
      <c r="AV10" s="24"/>
      <c r="AW10" s="24"/>
      <c r="AX10" s="24" t="s">
        <v>133</v>
      </c>
      <c r="AY10" s="24" t="s">
        <v>133</v>
      </c>
      <c r="AZ10" s="24" t="str">
        <f t="shared" si="0"/>
        <v>クリ</v>
      </c>
      <c r="BA10" s="24" t="str">
        <f t="shared" si="1"/>
        <v/>
      </c>
      <c r="BB10" s="24" t="str">
        <f t="shared" si="2"/>
        <v/>
      </c>
      <c r="BC10" s="24"/>
      <c r="BD10" s="24" t="str">
        <f t="shared" si="3"/>
        <v>クリーチャー1体を対象とする。あなたの次のターン開始時まで、それは+3/+3の修整を受けるとともに到達を得る。</v>
      </c>
      <c r="BE10" s="54" t="str">
        <f>IF(AK10="","",VLOOKUP(AK10,BH:BJ,3,FALSE))</f>
        <v>Target creature gets +3/+3 and Reach until the beginning of your next turn.</v>
      </c>
      <c r="BF10" s="64" t="s">
        <v>0</v>
      </c>
      <c r="BG10">
        <v>9</v>
      </c>
      <c r="BH10" t="s">
        <v>123</v>
      </c>
      <c r="BI10" t="s">
        <v>40</v>
      </c>
      <c r="BJ10" t="s">
        <v>124</v>
      </c>
    </row>
    <row r="11" spans="1:62">
      <c r="A11" t="str">
        <f t="shared" si="4"/>
        <v>|英テキスト|&gt;|&gt;|&gt;|&gt;|Exert 2:This creature gains +1/0 and Deathtouch until the end of your turn|</v>
      </c>
      <c r="B11" t="s">
        <v>0</v>
      </c>
      <c r="C11" t="s">
        <v>81</v>
      </c>
      <c r="D11" s="27" t="s">
        <v>125</v>
      </c>
      <c r="E11" t="s">
        <v>81</v>
      </c>
      <c r="F11" s="27" t="s">
        <v>113</v>
      </c>
      <c r="G11" t="s">
        <v>81</v>
      </c>
      <c r="H11" s="27" t="s">
        <v>113</v>
      </c>
      <c r="I11" t="s">
        <v>81</v>
      </c>
      <c r="J11" s="27" t="s">
        <v>113</v>
      </c>
      <c r="K11" t="s">
        <v>81</v>
      </c>
      <c r="L11" s="27" t="s">
        <v>113</v>
      </c>
      <c r="M11" t="s">
        <v>81</v>
      </c>
      <c r="N11" t="str">
        <f>IF(T10="","",T10&amp;"&amp;br;")&amp;IF(R10=0,"",R10)</f>
        <v>Exert 2:This creature gains +1/0 and Deathtouch until the end of your turn</v>
      </c>
      <c r="O11" t="s">
        <v>81</v>
      </c>
      <c r="Q11" s="33" t="s">
        <v>18</v>
      </c>
      <c r="R11" s="34" t="str">
        <f>IF(INDEX(AX:AX,W5+1)="",0,INDEX(AX:AX,W5+1)&amp;"/"&amp;INDEX(AY:AY,W5+1))</f>
        <v>2/2</v>
      </c>
      <c r="S11" s="35"/>
      <c r="T11" s="35"/>
      <c r="U11" s="35"/>
      <c r="V11" s="36"/>
      <c r="W11" s="40"/>
      <c r="X11" s="33"/>
      <c r="Y11" s="52"/>
      <c r="Z11" s="52"/>
      <c r="AA11" s="53"/>
      <c r="AB11" t="s">
        <v>126</v>
      </c>
      <c r="AC11" t="s">
        <v>127</v>
      </c>
      <c r="AD11" s="40" t="s">
        <v>128</v>
      </c>
      <c r="AE11" s="48">
        <v>10</v>
      </c>
      <c r="AF11" s="49" t="s">
        <v>44</v>
      </c>
      <c r="AG11" s="24" t="s">
        <v>31</v>
      </c>
      <c r="AH11" s="24"/>
      <c r="AI11" s="24">
        <v>9</v>
      </c>
      <c r="AJ11" s="24" t="s">
        <v>666</v>
      </c>
      <c r="AK11" s="24" t="s">
        <v>482</v>
      </c>
      <c r="AL11" s="24" t="s">
        <v>131</v>
      </c>
      <c r="AM11" s="24"/>
      <c r="AN11" s="24"/>
      <c r="AO11" s="24"/>
      <c r="AP11" s="24"/>
      <c r="AQ11" s="24" t="s">
        <v>667</v>
      </c>
      <c r="AR11" s="24" t="s">
        <v>203</v>
      </c>
      <c r="AS11" s="24"/>
      <c r="AT11" s="61"/>
      <c r="AU11" s="24"/>
      <c r="AV11" s="24"/>
      <c r="AW11" s="24"/>
      <c r="AX11" s="24" t="s">
        <v>133</v>
      </c>
      <c r="AY11" s="24" t="s">
        <v>133</v>
      </c>
      <c r="AZ11" s="24" t="str">
        <f t="shared" si="0"/>
        <v>飛行</v>
      </c>
      <c r="BA11" s="24" t="str">
        <f t="shared" si="1"/>
        <v/>
      </c>
      <c r="BB11" s="24" t="str">
        <f t="shared" si="2"/>
        <v/>
      </c>
      <c r="BC11" s="24"/>
      <c r="BD11" s="24" t="str">
        <f t="shared" si="3"/>
        <v>飛行を持つクリーチャー1体を対象とする。それは-3/-3の修整を受ける。&amp;br;サイクリング2</v>
      </c>
      <c r="BE11" s="54" t="str">
        <f>IF(AK11="","",VLOOKUP(AK11,BH:BJ,3,FALSE))</f>
        <v>Target creature with Flying gets -3/-3.&amp;br;Cycling 2.</v>
      </c>
      <c r="BF11" s="64" t="s">
        <v>0</v>
      </c>
      <c r="BG11">
        <v>10</v>
      </c>
      <c r="BH11" t="s">
        <v>134</v>
      </c>
      <c r="BI11" t="s">
        <v>40</v>
      </c>
      <c r="BJ11" t="s">
        <v>135</v>
      </c>
    </row>
    <row r="12" spans="1:62">
      <c r="A12" t="str">
        <f t="shared" si="4"/>
        <v>|PT|&gt;|2/2|シールド数|&gt;||</v>
      </c>
      <c r="B12" t="s">
        <v>0</v>
      </c>
      <c r="C12" t="s">
        <v>81</v>
      </c>
      <c r="D12" t="s">
        <v>18</v>
      </c>
      <c r="E12" t="s">
        <v>81</v>
      </c>
      <c r="F12" t="s">
        <v>113</v>
      </c>
      <c r="G12" t="s">
        <v>81</v>
      </c>
      <c r="H12" t="str">
        <f>IF(R11=0,"",R11)</f>
        <v>2/2</v>
      </c>
      <c r="I12" t="s">
        <v>81</v>
      </c>
      <c r="J12" t="s">
        <v>136</v>
      </c>
      <c r="K12" t="s">
        <v>81</v>
      </c>
      <c r="L12" t="s">
        <v>113</v>
      </c>
      <c r="M12" t="s">
        <v>81</v>
      </c>
      <c r="N12" t="str">
        <f>IF(R12=0,"",R12)</f>
        <v/>
      </c>
      <c r="O12" t="s">
        <v>81</v>
      </c>
      <c r="Q12" s="41" t="s">
        <v>19</v>
      </c>
      <c r="R12" s="34">
        <f>INDEX(AW:AW,W5+1)</f>
        <v>0</v>
      </c>
      <c r="S12" s="42"/>
      <c r="T12" s="42"/>
      <c r="U12" s="42"/>
      <c r="V12" s="43"/>
      <c r="W12" s="44"/>
      <c r="X12" s="45"/>
      <c r="Y12" s="55"/>
      <c r="Z12" s="55"/>
      <c r="AA12" s="56"/>
      <c r="AB12" t="s">
        <v>137</v>
      </c>
      <c r="AC12" t="s">
        <v>138</v>
      </c>
      <c r="AD12" s="40" t="s">
        <v>139</v>
      </c>
      <c r="AE12" s="48">
        <v>11</v>
      </c>
      <c r="AF12" s="49" t="s">
        <v>44</v>
      </c>
      <c r="AG12" s="24" t="s">
        <v>31</v>
      </c>
      <c r="AH12" s="24"/>
      <c r="AI12" s="24">
        <v>9</v>
      </c>
      <c r="AJ12" s="24" t="s">
        <v>668</v>
      </c>
      <c r="AK12" s="24" t="s">
        <v>233</v>
      </c>
      <c r="AL12" s="24" t="s">
        <v>159</v>
      </c>
      <c r="AM12" s="24"/>
      <c r="AN12" s="24"/>
      <c r="AO12" s="24"/>
      <c r="AP12" s="24"/>
      <c r="AQ12" s="24" t="s">
        <v>669</v>
      </c>
      <c r="AR12" s="24" t="s">
        <v>670</v>
      </c>
      <c r="AS12" s="24"/>
      <c r="AT12" s="61"/>
      <c r="AU12" s="24"/>
      <c r="AV12" s="24"/>
      <c r="AW12" s="24">
        <v>3</v>
      </c>
      <c r="AX12" s="24" t="s">
        <v>133</v>
      </c>
      <c r="AY12" s="24" t="s">
        <v>133</v>
      </c>
      <c r="AZ12" s="24" t="str">
        <f t="shared" si="0"/>
        <v>この</v>
      </c>
      <c r="BA12" s="24" t="str">
        <f t="shared" si="1"/>
        <v/>
      </c>
      <c r="BB12" s="24" t="str">
        <f t="shared" si="2"/>
        <v/>
      </c>
      <c r="BC12" s="24"/>
      <c r="BD12" s="24" t="str">
        <f t="shared" si="3"/>
        <v>このサポートがボードに出たとき、あなたがコントロールするクリーチャー1体を対象とする。それは+1/+1の修整を受ける。&amp;br;このサポートがボード上にある間、あなたがコントロールする最初のクリーチャーは+2/+2の修整を受けるとともにトランプルを得る。</v>
      </c>
      <c r="BE12" s="54" t="str">
        <f>IF(AK12="","",VLOOKUP(AK12,BH:BJ,3,FALSE))</f>
        <v>When this support enters the board, target creature you control gets +1/+1.&amp;br;While this support is on the board, the first creature you control gets +2/+2 and Trample.</v>
      </c>
      <c r="BF12" s="64" t="s">
        <v>0</v>
      </c>
      <c r="BG12">
        <v>11</v>
      </c>
      <c r="BH12" t="s">
        <v>143</v>
      </c>
      <c r="BI12" t="s">
        <v>40</v>
      </c>
      <c r="BJ12" t="s">
        <v>144</v>
      </c>
    </row>
    <row r="13" spans="1:62">
      <c r="A13" t="str">
        <f t="shared" si="4"/>
        <v>&amp;br;&amp;br;</v>
      </c>
      <c r="B13" t="s">
        <v>0</v>
      </c>
      <c r="C13" t="s">
        <v>145</v>
      </c>
      <c r="R13"/>
      <c r="S13"/>
      <c r="T13"/>
      <c r="U13"/>
      <c r="V13"/>
      <c r="AB13" t="s">
        <v>146</v>
      </c>
      <c r="AC13" t="s">
        <v>147</v>
      </c>
      <c r="AD13" s="40" t="s">
        <v>148</v>
      </c>
      <c r="AE13" s="48">
        <v>12</v>
      </c>
      <c r="AF13" s="49" t="s">
        <v>44</v>
      </c>
      <c r="AG13" s="24" t="s">
        <v>31</v>
      </c>
      <c r="AH13" s="24"/>
      <c r="AI13" s="24">
        <v>12</v>
      </c>
      <c r="AJ13" s="24" t="s">
        <v>671</v>
      </c>
      <c r="AK13" s="24" t="s">
        <v>373</v>
      </c>
      <c r="AL13" s="24" t="s">
        <v>159</v>
      </c>
      <c r="AM13" s="24"/>
      <c r="AN13" s="24"/>
      <c r="AO13" s="24"/>
      <c r="AP13" s="24"/>
      <c r="AQ13" s="24" t="s">
        <v>672</v>
      </c>
      <c r="AR13" s="24" t="s">
        <v>673</v>
      </c>
      <c r="AS13" s="24"/>
      <c r="AT13" s="61"/>
      <c r="AU13" s="24"/>
      <c r="AV13" s="24"/>
      <c r="AW13" s="24">
        <v>3</v>
      </c>
      <c r="AX13" s="24" t="s">
        <v>133</v>
      </c>
      <c r="AY13" s="24" t="s">
        <v>133</v>
      </c>
      <c r="AZ13" s="24" t="str">
        <f t="shared" si="0"/>
        <v>ジェ</v>
      </c>
      <c r="BA13" s="24" t="str">
        <f t="shared" si="1"/>
        <v/>
      </c>
      <c r="BB13" s="24" t="str">
        <f t="shared" si="2"/>
        <v/>
      </c>
      <c r="BC13" s="24"/>
      <c r="BD13" s="24" t="str">
        <f t="shared" si="3"/>
        <v>ジェム2個を起動する：あなたは2マナを得る。&amp;br;このサポートがボードに出たとき、あなたは3点のライフを得る。</v>
      </c>
      <c r="BE13" s="54" t="str">
        <f>IF(AK13="","",VLOOKUP(AK13,BH:BJ,3,FALSE))</f>
        <v>Activate 2:You gain 2 mana.&amp;br;When this support enters the board, you gain 3 life.</v>
      </c>
      <c r="BF13" s="64" t="s">
        <v>0</v>
      </c>
      <c r="BG13">
        <v>12</v>
      </c>
      <c r="BH13" t="s">
        <v>49</v>
      </c>
      <c r="BI13" t="s">
        <v>40</v>
      </c>
      <c r="BJ13" t="s">
        <v>152</v>
      </c>
    </row>
    <row r="14" spans="1:62">
      <c r="A14" t="str">
        <f t="shared" si="4"/>
        <v>#back(text=戻る,left)</v>
      </c>
      <c r="B14" t="s">
        <v>0</v>
      </c>
      <c r="C14" t="s">
        <v>153</v>
      </c>
      <c r="R14"/>
      <c r="S14"/>
      <c r="T14"/>
      <c r="U14"/>
      <c r="V14"/>
      <c r="AB14" t="s">
        <v>154</v>
      </c>
      <c r="AC14" t="s">
        <v>155</v>
      </c>
      <c r="AD14" s="40" t="s">
        <v>156</v>
      </c>
      <c r="AE14" s="48">
        <v>13</v>
      </c>
      <c r="AF14" s="49" t="s">
        <v>44</v>
      </c>
      <c r="AG14" s="24" t="s">
        <v>54</v>
      </c>
      <c r="AH14" s="24"/>
      <c r="AI14" s="24">
        <v>9</v>
      </c>
      <c r="AJ14" s="24" t="s">
        <v>674</v>
      </c>
      <c r="AK14" s="24" t="s">
        <v>353</v>
      </c>
      <c r="AL14" s="24" t="s">
        <v>34</v>
      </c>
      <c r="AM14" s="24"/>
      <c r="AN14" s="24" t="s">
        <v>35</v>
      </c>
      <c r="AO14" s="24" t="s">
        <v>69</v>
      </c>
      <c r="AP14" s="24"/>
      <c r="AQ14" s="24" t="s">
        <v>675</v>
      </c>
      <c r="AR14" s="24" t="s">
        <v>676</v>
      </c>
      <c r="AS14" s="24"/>
      <c r="AT14" s="61">
        <v>42829</v>
      </c>
      <c r="AU14" s="24"/>
      <c r="AV14" s="24"/>
      <c r="AW14" s="24"/>
      <c r="AX14" s="24">
        <v>4</v>
      </c>
      <c r="AY14" s="24">
        <v>4</v>
      </c>
      <c r="AZ14" s="24" t="str">
        <f t="shared" si="0"/>
        <v>この</v>
      </c>
      <c r="BA14" s="24" t="str">
        <f t="shared" si="1"/>
        <v/>
      </c>
      <c r="BB14" s="24" t="str">
        <f t="shared" si="2"/>
        <v/>
      </c>
      <c r="BC14" s="24"/>
      <c r="BD14" s="24" t="str">
        <f t="shared" si="3"/>
        <v>このクリーチャーが戦場に出たとき、あなたがコントロールする他の最初のクリーチャーは-3/-3の修整を受ける。&amp;br;このクリーチャーが攻撃したとき、あなたは3点のライフを得る。</v>
      </c>
      <c r="BE14" s="54" t="str">
        <f>IF(AK14="","",VLOOKUP(AK14,BH:BJ,3,FALSE))</f>
        <v>When this creature enters the battlefield, the first other creature you control gets -3/-3.&amp;br;When this creature attacks, you gain 3 life.</v>
      </c>
      <c r="BF14" s="64" t="s">
        <v>0</v>
      </c>
      <c r="BG14">
        <v>13</v>
      </c>
      <c r="BH14" t="s">
        <v>162</v>
      </c>
      <c r="BI14" t="s">
        <v>40</v>
      </c>
      <c r="BJ14" t="s">
        <v>163</v>
      </c>
    </row>
    <row r="15" spans="1:62">
      <c r="A15" t="str">
        <f t="shared" si="4"/>
        <v>&amp;br;</v>
      </c>
      <c r="B15" t="s">
        <v>0</v>
      </c>
      <c r="C15" t="s">
        <v>164</v>
      </c>
      <c r="R15"/>
      <c r="S15"/>
      <c r="T15"/>
      <c r="U15"/>
      <c r="V15"/>
      <c r="AB15" t="s">
        <v>165</v>
      </c>
      <c r="AC15" t="s">
        <v>166</v>
      </c>
      <c r="AD15" s="40" t="s">
        <v>167</v>
      </c>
      <c r="AE15" s="48">
        <v>14</v>
      </c>
      <c r="AF15" s="49" t="s">
        <v>44</v>
      </c>
      <c r="AG15" s="24" t="s">
        <v>54</v>
      </c>
      <c r="AH15" s="24"/>
      <c r="AI15" s="24">
        <v>10</v>
      </c>
      <c r="AJ15" s="24" t="s">
        <v>677</v>
      </c>
      <c r="AK15" s="24" t="s">
        <v>515</v>
      </c>
      <c r="AL15" s="24" t="s">
        <v>34</v>
      </c>
      <c r="AM15" s="24"/>
      <c r="AN15" s="24" t="s">
        <v>268</v>
      </c>
      <c r="AO15" s="24" t="s">
        <v>61</v>
      </c>
      <c r="AP15" s="24"/>
      <c r="AQ15" s="24" t="s">
        <v>678</v>
      </c>
      <c r="AR15" s="24"/>
      <c r="AS15" s="24"/>
      <c r="AT15" s="61">
        <v>42829</v>
      </c>
      <c r="AU15" s="24"/>
      <c r="AV15" s="24"/>
      <c r="AW15" s="24"/>
      <c r="AX15" s="24">
        <v>4</v>
      </c>
      <c r="AY15" s="24">
        <v>4</v>
      </c>
      <c r="AZ15" s="24" t="str">
        <f t="shared" si="0"/>
        <v>督励</v>
      </c>
      <c r="BA15" s="24" t="str">
        <f t="shared" si="1"/>
        <v/>
      </c>
      <c r="BB15" s="24" t="str">
        <f t="shared" si="2"/>
        <v/>
      </c>
      <c r="BC15" s="24"/>
      <c r="BD15" s="24" t="str">
        <f t="shared" si="3"/>
        <v>督励1：あなたはカードを1枚引く。</v>
      </c>
      <c r="BE15" s="54" t="str">
        <f>IF(AK15="","",VLOOKUP(AK15,BH:BJ,3,FALSE))</f>
        <v>Exert 1:You draw 1 card.</v>
      </c>
      <c r="BF15" s="64" t="s">
        <v>0</v>
      </c>
      <c r="BG15">
        <v>14</v>
      </c>
      <c r="BH15" t="s">
        <v>171</v>
      </c>
      <c r="BI15" t="s">
        <v>40</v>
      </c>
      <c r="BJ15" t="s">
        <v>172</v>
      </c>
    </row>
    <row r="16" spans="1:62">
      <c r="A16" t="str">
        <f t="shared" si="4"/>
        <v>#comment(above,nsize=[15],size=[30],num=[10])</v>
      </c>
      <c r="B16" t="s">
        <v>0</v>
      </c>
      <c r="C16" t="s">
        <v>173</v>
      </c>
      <c r="R16"/>
      <c r="S16"/>
      <c r="T16"/>
      <c r="U16"/>
      <c r="V16"/>
      <c r="AB16" t="s">
        <v>174</v>
      </c>
      <c r="AC16" t="s">
        <v>175</v>
      </c>
      <c r="AD16" s="40" t="s">
        <v>176</v>
      </c>
      <c r="AE16" s="48">
        <v>15</v>
      </c>
      <c r="AF16" s="49" t="s">
        <v>44</v>
      </c>
      <c r="AG16" s="24" t="s">
        <v>55</v>
      </c>
      <c r="AH16" s="24"/>
      <c r="AI16" s="24">
        <v>9</v>
      </c>
      <c r="AJ16" s="24" t="s">
        <v>679</v>
      </c>
      <c r="AK16" s="24" t="s">
        <v>259</v>
      </c>
      <c r="AL16" s="24" t="s">
        <v>34</v>
      </c>
      <c r="AM16" s="24"/>
      <c r="AN16" s="24" t="s">
        <v>35</v>
      </c>
      <c r="AO16" s="24" t="s">
        <v>657</v>
      </c>
      <c r="AP16" s="24"/>
      <c r="AQ16" s="24" t="s">
        <v>680</v>
      </c>
      <c r="AR16" s="24"/>
      <c r="AS16" s="24"/>
      <c r="AT16" s="61">
        <v>42861</v>
      </c>
      <c r="AU16" s="24"/>
      <c r="AV16" s="24"/>
      <c r="AW16" s="24"/>
      <c r="AX16" s="24">
        <v>5</v>
      </c>
      <c r="AY16" s="24">
        <v>6</v>
      </c>
      <c r="AZ16" s="24" t="str">
        <f t="shared" si="0"/>
        <v>あな</v>
      </c>
      <c r="BA16" s="24" t="str">
        <f t="shared" si="1"/>
        <v/>
      </c>
      <c r="BB16" s="24" t="str">
        <f t="shared" si="2"/>
        <v/>
      </c>
      <c r="BC16" s="24"/>
      <c r="BD16" s="24" t="str">
        <f t="shared" si="3"/>
        <v>あなたのターン開始jに、このクリーチャーは-1/-1の修整を受けr、ああなたは3つのジェムを緑に変換する。</v>
      </c>
      <c r="BE16" s="54" t="str">
        <f>IF(AK16="","",VLOOKUP(AK16,BH:BJ,3,FALSE))</f>
        <v>At the beginning of your turn, this creature gets -1/-1 and you convert 3 gems to green gems.</v>
      </c>
      <c r="BF16" s="64" t="s">
        <v>0</v>
      </c>
      <c r="BG16">
        <v>15</v>
      </c>
      <c r="BH16" t="s">
        <v>182</v>
      </c>
      <c r="BI16" t="s">
        <v>40</v>
      </c>
      <c r="BJ16" t="s">
        <v>183</v>
      </c>
    </row>
    <row r="17" spans="1:62">
      <c r="A17" t="str">
        <f t="shared" si="4"/>
        <v>&amp;br;&amp;br;</v>
      </c>
      <c r="B17" t="s">
        <v>0</v>
      </c>
      <c r="C17" t="s">
        <v>145</v>
      </c>
      <c r="R17"/>
      <c r="S17"/>
      <c r="T17"/>
      <c r="U17"/>
      <c r="V17"/>
      <c r="AC17" t="s">
        <v>89</v>
      </c>
      <c r="AD17" s="40" t="s">
        <v>184</v>
      </c>
      <c r="AE17" s="48">
        <v>16</v>
      </c>
      <c r="AF17" s="49" t="s">
        <v>44</v>
      </c>
      <c r="AG17" s="24" t="s">
        <v>55</v>
      </c>
      <c r="AH17" s="24"/>
      <c r="AI17" s="24">
        <v>20</v>
      </c>
      <c r="AJ17" s="24" t="s">
        <v>681</v>
      </c>
      <c r="AK17" s="24" t="s">
        <v>401</v>
      </c>
      <c r="AL17" s="24" t="s">
        <v>34</v>
      </c>
      <c r="AM17" s="24"/>
      <c r="AN17" s="24" t="s">
        <v>682</v>
      </c>
      <c r="AO17" s="24"/>
      <c r="AP17" s="24"/>
      <c r="AQ17" s="24" t="s">
        <v>596</v>
      </c>
      <c r="AR17" s="24" t="s">
        <v>110</v>
      </c>
      <c r="AS17" s="24"/>
      <c r="AT17" s="61">
        <v>42955</v>
      </c>
      <c r="AU17" s="24"/>
      <c r="AV17" s="24"/>
      <c r="AW17" s="24"/>
      <c r="AX17" s="24">
        <v>8</v>
      </c>
      <c r="AY17" s="24">
        <v>8</v>
      </c>
      <c r="AZ17" s="24" t="str">
        <f t="shared" si="0"/>
        <v>トラ</v>
      </c>
      <c r="BA17" s="24" t="str">
        <f t="shared" si="1"/>
        <v/>
      </c>
      <c r="BB17" s="24" t="str">
        <f t="shared" si="2"/>
        <v/>
      </c>
      <c r="BC17" s="24"/>
      <c r="BD17" s="24" t="str">
        <f t="shared" si="3"/>
        <v>トランプル&amp;br;不朽1</v>
      </c>
      <c r="BE17" s="54" t="str">
        <f>IF(AK17="","",VLOOKUP(AK17,BH:BJ,3,FALSE))</f>
        <v>Embalm 1.</v>
      </c>
      <c r="BF17" s="64" t="s">
        <v>0</v>
      </c>
      <c r="BG17">
        <v>16</v>
      </c>
      <c r="BH17" t="s">
        <v>188</v>
      </c>
      <c r="BI17" t="s">
        <v>40</v>
      </c>
      <c r="BJ17" t="s">
        <v>189</v>
      </c>
    </row>
    <row r="18" spans="1:62">
      <c r="A18" t="str">
        <f t="shared" si="4"/>
        <v/>
      </c>
      <c r="B18" t="s">
        <v>0</v>
      </c>
      <c r="C18" s="28"/>
      <c r="Q18" s="29"/>
      <c r="R18" s="30"/>
      <c r="S18" s="30"/>
      <c r="T18" s="30"/>
      <c r="U18" s="30"/>
      <c r="V18" s="31"/>
      <c r="W18" s="32">
        <v>2</v>
      </c>
      <c r="X18" s="29"/>
      <c r="Y18" s="50"/>
      <c r="Z18" s="50"/>
      <c r="AA18" s="51"/>
      <c r="AC18" t="s">
        <v>190</v>
      </c>
      <c r="AD18" s="40" t="s">
        <v>191</v>
      </c>
      <c r="AE18" s="48">
        <v>17</v>
      </c>
      <c r="AF18" s="49" t="s">
        <v>44</v>
      </c>
      <c r="AG18" s="24" t="s">
        <v>55</v>
      </c>
      <c r="AH18" s="24"/>
      <c r="AI18" s="24">
        <v>9</v>
      </c>
      <c r="AJ18" s="24" t="s">
        <v>683</v>
      </c>
      <c r="AK18" s="24" t="s">
        <v>449</v>
      </c>
      <c r="AL18" s="24" t="s">
        <v>34</v>
      </c>
      <c r="AM18" s="24"/>
      <c r="AN18" s="24" t="s">
        <v>78</v>
      </c>
      <c r="AO18" s="24" t="s">
        <v>684</v>
      </c>
      <c r="AP18" s="24"/>
      <c r="AQ18" s="24"/>
      <c r="AR18" s="24"/>
      <c r="AS18" s="24"/>
      <c r="AT18" s="61">
        <v>42891</v>
      </c>
      <c r="AU18" s="24"/>
      <c r="AV18" s="24"/>
      <c r="AW18" s="24"/>
      <c r="AX18" s="24">
        <v>6</v>
      </c>
      <c r="AY18" s="24">
        <v>5</v>
      </c>
      <c r="AZ18" s="24" t="str">
        <f t="shared" si="0"/>
        <v/>
      </c>
      <c r="BA18" s="24" t="str">
        <f t="shared" si="1"/>
        <v/>
      </c>
      <c r="BB18" s="24" t="str">
        <f t="shared" si="2"/>
        <v/>
      </c>
      <c r="BC18" s="24"/>
      <c r="BD18" s="24" t="str">
        <f t="shared" si="3"/>
        <v/>
      </c>
      <c r="BE18" s="54" t="str">
        <f>IF(AK18="","",VLOOKUP(AK18,BH:BJ,3,FALSE))</f>
        <v/>
      </c>
      <c r="BF18" s="64" t="s">
        <v>0</v>
      </c>
      <c r="BG18">
        <v>17</v>
      </c>
      <c r="BH18" t="s">
        <v>196</v>
      </c>
      <c r="BI18" t="s">
        <v>40</v>
      </c>
      <c r="BJ18" t="s">
        <v>197</v>
      </c>
    </row>
    <row r="19" spans="1:62">
      <c r="A19" t="str">
        <f t="shared" si="4"/>
        <v>*大蜘蛛/Giant Spider</v>
      </c>
      <c r="B19" t="s">
        <v>0</v>
      </c>
      <c r="C19" t="str">
        <f>"*"&amp;R19&amp;"/"&amp;T19</f>
        <v>*大蜘蛛/Giant Spider</v>
      </c>
      <c r="Q19" s="33" t="s">
        <v>9</v>
      </c>
      <c r="R19" s="34" t="str">
        <f>INDEX(AJ:AJ,W18+1)</f>
        <v>大蜘蛛</v>
      </c>
      <c r="S19" s="35" t="s">
        <v>10</v>
      </c>
      <c r="T19" s="34" t="str">
        <f>INDEX(AK:AK,W18+1)</f>
        <v>Giant Spider</v>
      </c>
      <c r="U19" s="35"/>
      <c r="V19" s="36"/>
      <c r="W19" s="37"/>
      <c r="X19" s="33"/>
      <c r="Y19" s="52"/>
      <c r="Z19" s="52"/>
      <c r="AA19" s="53"/>
      <c r="AC19" t="s">
        <v>198</v>
      </c>
      <c r="AD19" s="40" t="s">
        <v>199</v>
      </c>
      <c r="AE19" s="48">
        <v>18</v>
      </c>
      <c r="AF19" s="49" t="s">
        <v>44</v>
      </c>
      <c r="AG19" s="24" t="s">
        <v>55</v>
      </c>
      <c r="AH19" s="24"/>
      <c r="AI19" s="24">
        <v>12</v>
      </c>
      <c r="AJ19" s="24" t="s">
        <v>685</v>
      </c>
      <c r="AK19" s="24" t="s">
        <v>473</v>
      </c>
      <c r="AL19" s="24" t="s">
        <v>34</v>
      </c>
      <c r="AM19" s="24"/>
      <c r="AN19" s="24" t="s">
        <v>601</v>
      </c>
      <c r="AO19" s="24"/>
      <c r="AP19" s="24"/>
      <c r="AQ19" s="24" t="s">
        <v>686</v>
      </c>
      <c r="AR19" s="24" t="s">
        <v>687</v>
      </c>
      <c r="AS19" s="24"/>
      <c r="AT19" s="61">
        <v>42891</v>
      </c>
      <c r="AU19" s="24"/>
      <c r="AV19" s="24"/>
      <c r="AW19" s="24"/>
      <c r="AX19" s="24">
        <v>6</v>
      </c>
      <c r="AY19" s="24">
        <v>5</v>
      </c>
      <c r="AZ19" s="24" t="str">
        <f t="shared" si="0"/>
        <v>サイ</v>
      </c>
      <c r="BA19" s="24" t="str">
        <f t="shared" si="1"/>
        <v/>
      </c>
      <c r="BB19" s="24" t="str">
        <f t="shared" si="2"/>
        <v/>
      </c>
      <c r="BC19" s="24"/>
      <c r="BD19" s="24" t="str">
        <f t="shared" si="3"/>
        <v>サイクリング6&amp;br;あなたがこのカードをサイクリングしたとき、あなたはジェム9個を緑に変換する。</v>
      </c>
      <c r="BE19" s="54" t="str">
        <f>IF(AK19="","",VLOOKUP(AK19,BH:BJ,3,FALSE))</f>
        <v>Cycling 6.&amp;br;When you cycle this card, you convert 9 gems to green gems.</v>
      </c>
      <c r="BF19" s="64" t="s">
        <v>0</v>
      </c>
      <c r="BG19">
        <v>18</v>
      </c>
      <c r="BH19" t="s">
        <v>204</v>
      </c>
      <c r="BI19" t="s">
        <v>40</v>
      </c>
      <c r="BJ19" t="s">
        <v>205</v>
      </c>
    </row>
    <row r="20" spans="1:62">
      <c r="A20" t="str">
        <f t="shared" si="4"/>
        <v>|LEFT:80|LEFT:100|LEFT:100|LEFT:100|LEFT:100|LEFT:100|c</v>
      </c>
      <c r="B20" t="s">
        <v>0</v>
      </c>
      <c r="C20" t="s">
        <v>81</v>
      </c>
      <c r="D20" s="26" t="str">
        <f>$Q$1</f>
        <v>LEFT:80</v>
      </c>
      <c r="E20" s="26" t="s">
        <v>81</v>
      </c>
      <c r="F20" s="26" t="str">
        <f t="shared" ref="F20:J20" si="7">$R$1</f>
        <v>LEFT:100</v>
      </c>
      <c r="G20" s="26" t="s">
        <v>81</v>
      </c>
      <c r="H20" s="26" t="str">
        <f t="shared" si="7"/>
        <v>LEFT:100</v>
      </c>
      <c r="I20" s="26" t="s">
        <v>81</v>
      </c>
      <c r="J20" s="26" t="str">
        <f t="shared" si="7"/>
        <v>LEFT:100</v>
      </c>
      <c r="K20" s="26" t="s">
        <v>81</v>
      </c>
      <c r="L20" s="26" t="str">
        <f>$R$1</f>
        <v>LEFT:100</v>
      </c>
      <c r="M20" s="26" t="s">
        <v>81</v>
      </c>
      <c r="N20" s="26" t="str">
        <f>$R$1</f>
        <v>LEFT:100</v>
      </c>
      <c r="O20" t="s">
        <v>81</v>
      </c>
      <c r="P20" t="s">
        <v>82</v>
      </c>
      <c r="Q20" s="38" t="s">
        <v>6</v>
      </c>
      <c r="R20" s="34" t="str">
        <f>INDEX(AF:AF,W18+1)</f>
        <v>緑</v>
      </c>
      <c r="S20" s="39" t="s">
        <v>7</v>
      </c>
      <c r="T20" s="34" t="str">
        <f>INDEX(AG:AG,W18+1)</f>
        <v>コモン</v>
      </c>
      <c r="U20" s="39" t="s">
        <v>8</v>
      </c>
      <c r="V20" s="34">
        <f>INDEX(AI:AI,W18+1)</f>
        <v>15</v>
      </c>
      <c r="W20" s="40"/>
      <c r="X20" s="34" t="str">
        <f>INDEX(AQ:AQ,W18+1)</f>
        <v>到達</v>
      </c>
      <c r="Y20" s="52"/>
      <c r="Z20" s="52"/>
      <c r="AA20" s="53"/>
      <c r="AC20">
        <v>0</v>
      </c>
      <c r="AD20" s="40" t="s">
        <v>0</v>
      </c>
      <c r="AE20" s="48">
        <v>19</v>
      </c>
      <c r="AF20" s="49" t="s">
        <v>44</v>
      </c>
      <c r="AG20" s="24" t="s">
        <v>55</v>
      </c>
      <c r="AH20" s="24"/>
      <c r="AI20" s="24">
        <v>14</v>
      </c>
      <c r="AJ20" s="24" t="s">
        <v>688</v>
      </c>
      <c r="AK20" s="24" t="s">
        <v>501</v>
      </c>
      <c r="AL20" s="24" t="s">
        <v>159</v>
      </c>
      <c r="AM20" s="24"/>
      <c r="AN20" s="24"/>
      <c r="AO20" s="24"/>
      <c r="AP20" s="24"/>
      <c r="AQ20" s="24" t="s">
        <v>689</v>
      </c>
      <c r="AR20" s="24" t="s">
        <v>228</v>
      </c>
      <c r="AS20" s="24" t="s">
        <v>229</v>
      </c>
      <c r="AT20" s="61"/>
      <c r="AU20" s="24"/>
      <c r="AV20" s="24"/>
      <c r="AW20" s="24">
        <v>3</v>
      </c>
      <c r="AX20" s="24" t="s">
        <v>133</v>
      </c>
      <c r="AY20" s="24" t="s">
        <v>133</v>
      </c>
      <c r="AZ20" s="24" t="str">
        <f t="shared" si="0"/>
        <v>この</v>
      </c>
      <c r="BA20" s="24" t="str">
        <f t="shared" si="1"/>
        <v/>
      </c>
      <c r="BB20" s="24" t="str">
        <f t="shared" si="2"/>
        <v/>
      </c>
      <c r="BC20" s="24"/>
      <c r="BD20" s="24" t="str">
        <f t="shared" si="3"/>
        <v>このサポートがボードに出たとき、あなたは6/4の活力獣・トークンを1体召喚する。&amp;br;あなたがコントロールするカルトーシュ・サポートがボードに出たとき、このサポートをあなたの手札に戻す。&amp;br;このサポートは強化されない。</v>
      </c>
      <c r="BE20" s="54" t="str">
        <f>IF(AK20="","",VLOOKUP(AK20,BH:BJ,3,FALSE))</f>
        <v>When this support enters the board, you summon 1 6/4 Beast of Strength token.&amp;br;When a Cartouche support enters the board, this support is Returned to your hand.&amp;br;This support does not reinforce.</v>
      </c>
      <c r="BF20" s="64" t="s">
        <v>0</v>
      </c>
      <c r="BG20">
        <v>19</v>
      </c>
      <c r="BH20" t="s">
        <v>208</v>
      </c>
      <c r="BI20" t="s">
        <v>40</v>
      </c>
      <c r="BJ20" t="s">
        <v>209</v>
      </c>
    </row>
    <row r="21" spans="1:62">
      <c r="A21" t="str">
        <f t="shared" si="4"/>
        <v>|色|緑|レアリティ|コモン|マナコスト|15|</v>
      </c>
      <c r="B21" t="s">
        <v>0</v>
      </c>
      <c r="C21" t="s">
        <v>81</v>
      </c>
      <c r="D21" s="27" t="s">
        <v>6</v>
      </c>
      <c r="E21" t="s">
        <v>81</v>
      </c>
      <c r="F21" t="str">
        <f>IF(R20=0,"",R20)</f>
        <v>緑</v>
      </c>
      <c r="G21" t="s">
        <v>81</v>
      </c>
      <c r="H21" s="27" t="s">
        <v>93</v>
      </c>
      <c r="I21" t="s">
        <v>81</v>
      </c>
      <c r="J21" t="str">
        <f>IF(T20=0,"",T20)</f>
        <v>コモン</v>
      </c>
      <c r="K21" t="s">
        <v>81</v>
      </c>
      <c r="L21" s="27" t="s">
        <v>94</v>
      </c>
      <c r="M21" t="s">
        <v>81</v>
      </c>
      <c r="N21">
        <f>IF(V20=0,"",V20)</f>
        <v>15</v>
      </c>
      <c r="O21" t="s">
        <v>81</v>
      </c>
      <c r="Q21" s="33" t="s">
        <v>11</v>
      </c>
      <c r="R21" s="34" t="str">
        <f>INDEX(AL:AL,W18+1)</f>
        <v>クリーチャー</v>
      </c>
      <c r="S21" s="39" t="s">
        <v>95</v>
      </c>
      <c r="T21" s="34" t="str">
        <f>INDEX(AN:AN,W18+1)</f>
        <v>蜘蛛</v>
      </c>
      <c r="U21" s="34">
        <f>INDEX(AO:AO,W18+1)</f>
        <v>0</v>
      </c>
      <c r="V21" s="34">
        <f>INDEX(AP:AP,W18+1)</f>
        <v>0</v>
      </c>
      <c r="W21" s="40"/>
      <c r="X21" s="34" t="str">
        <f>INDEX(AZ:AZ,W18+1)</f>
        <v>到達</v>
      </c>
      <c r="Y21" s="34" t="str">
        <f>INDEX(BA:BA,W18+1)</f>
        <v/>
      </c>
      <c r="Z21" s="34" t="str">
        <f>INDEX(BB:BB,W18+1)</f>
        <v/>
      </c>
      <c r="AA21" s="34">
        <f>INDEX(BC:BC,W18+1)</f>
        <v>0</v>
      </c>
      <c r="AD21" s="40"/>
      <c r="AE21" s="48">
        <v>20</v>
      </c>
      <c r="AF21" s="49" t="s">
        <v>44</v>
      </c>
      <c r="AG21" s="24" t="s">
        <v>56</v>
      </c>
      <c r="AH21" s="24"/>
      <c r="AI21" s="24">
        <v>9</v>
      </c>
      <c r="AJ21" s="24" t="s">
        <v>690</v>
      </c>
      <c r="AK21" s="24" t="s">
        <v>455</v>
      </c>
      <c r="AL21" s="24" t="s">
        <v>34</v>
      </c>
      <c r="AM21" s="24"/>
      <c r="AN21" s="24" t="s">
        <v>237</v>
      </c>
      <c r="AO21" s="24"/>
      <c r="AP21" s="24"/>
      <c r="AQ21" s="24" t="s">
        <v>691</v>
      </c>
      <c r="AR21" s="24" t="s">
        <v>692</v>
      </c>
      <c r="AS21" s="24" t="s">
        <v>693</v>
      </c>
      <c r="AT21" s="61">
        <v>42892</v>
      </c>
      <c r="AU21" s="24"/>
      <c r="AV21" s="24"/>
      <c r="AW21" s="24"/>
      <c r="AX21" s="24">
        <v>6</v>
      </c>
      <c r="AY21" s="24">
        <v>6</v>
      </c>
      <c r="AZ21" s="24" t="str">
        <f t="shared" si="0"/>
        <v>接死</v>
      </c>
      <c r="BA21" s="24" t="str">
        <f t="shared" si="1"/>
        <v>ダメ</v>
      </c>
      <c r="BB21" s="24" t="str">
        <f t="shared" si="2"/>
        <v/>
      </c>
      <c r="BC21" s="24"/>
      <c r="BD21" s="24" t="str">
        <f t="shared" si="3"/>
        <v>接死 ダメージ軽減&amp;br;ジェム2個を起動する：あなたのターン終了時まで、あなたがコントロールする他の最初のクリーチャーは+4/0の修整を受ける。&amp;br;あなたが8以上のパワーを持つ他のクリーチャーをコントロールしていないかぎり、このクリーチャーは攻撃できずブロックできない。</v>
      </c>
      <c r="BE21" s="54" t="str">
        <f>IF(AK21="","",VLOOKUP(AK21,BH:BJ,3,FALSE))</f>
        <v>Activate 2:The first other creature you control gets +4/0 until the end of your turn.&amp;br;This creature can't attack and can't block unless you control another creature with a power of 8 or more.</v>
      </c>
      <c r="BF21" s="64" t="s">
        <v>0</v>
      </c>
      <c r="BG21">
        <v>20</v>
      </c>
      <c r="BH21" t="s">
        <v>214</v>
      </c>
      <c r="BI21" t="s">
        <v>40</v>
      </c>
      <c r="BJ21" t="s">
        <v>215</v>
      </c>
    </row>
    <row r="22" spans="1:62">
      <c r="A22" t="str">
        <f t="shared" si="4"/>
        <v>|種別|クリーチャー|サブタイプ|蜘蛛|||</v>
      </c>
      <c r="B22" t="s">
        <v>0</v>
      </c>
      <c r="C22" t="s">
        <v>81</v>
      </c>
      <c r="D22" s="27" t="s">
        <v>11</v>
      </c>
      <c r="E22" t="s">
        <v>81</v>
      </c>
      <c r="F22" t="str">
        <f>IF(R21=0,"",R21)</f>
        <v>クリーチャー</v>
      </c>
      <c r="G22" t="s">
        <v>81</v>
      </c>
      <c r="H22" s="27" t="s">
        <v>103</v>
      </c>
      <c r="I22" t="s">
        <v>81</v>
      </c>
      <c r="J22" t="str">
        <f>IF(T21=0,"",T21)</f>
        <v>蜘蛛</v>
      </c>
      <c r="K22" t="s">
        <v>81</v>
      </c>
      <c r="L22" t="str">
        <f>IF(U21=0,"",U21)</f>
        <v/>
      </c>
      <c r="M22" t="s">
        <v>81</v>
      </c>
      <c r="N22" t="str">
        <f>IF(V21=0,"",V21)</f>
        <v/>
      </c>
      <c r="O22" t="s">
        <v>81</v>
      </c>
      <c r="Q22" s="33" t="s">
        <v>104</v>
      </c>
      <c r="R22" s="34" t="str">
        <f>INDEX(BD:BD,W18+1)</f>
        <v>到達</v>
      </c>
      <c r="S22" s="35"/>
      <c r="T22" s="35"/>
      <c r="U22" s="35"/>
      <c r="V22" s="36"/>
      <c r="W22" s="40"/>
      <c r="X22" s="32"/>
      <c r="Y22" s="32"/>
      <c r="Z22" s="32"/>
      <c r="AA22" s="54"/>
      <c r="AD22" s="40"/>
      <c r="AE22" s="48">
        <v>21</v>
      </c>
      <c r="AF22" s="49" t="s">
        <v>44</v>
      </c>
      <c r="AG22" s="24" t="s">
        <v>56</v>
      </c>
      <c r="AH22" s="24"/>
      <c r="AI22" s="24">
        <v>19</v>
      </c>
      <c r="AJ22" s="24" t="s">
        <v>694</v>
      </c>
      <c r="AK22" s="24" t="s">
        <v>695</v>
      </c>
      <c r="AL22" s="24" t="s">
        <v>34</v>
      </c>
      <c r="AM22" s="24"/>
      <c r="AN22" s="24" t="s">
        <v>531</v>
      </c>
      <c r="AO22" s="24" t="s">
        <v>69</v>
      </c>
      <c r="AP22" s="24" t="s">
        <v>696</v>
      </c>
      <c r="AQ22" s="24" t="s">
        <v>697</v>
      </c>
      <c r="AR22" s="24"/>
      <c r="AS22" s="24"/>
      <c r="AT22" s="61"/>
      <c r="AU22" s="24"/>
      <c r="AV22" s="24"/>
      <c r="AW22" s="24"/>
      <c r="AX22" s="24"/>
      <c r="AY22" s="24"/>
      <c r="AZ22" s="24" t="str">
        <f t="shared" si="0"/>
        <v>督励</v>
      </c>
      <c r="BA22" s="24" t="str">
        <f t="shared" si="1"/>
        <v/>
      </c>
      <c r="BB22" s="24" t="str">
        <f t="shared" si="2"/>
        <v/>
      </c>
      <c r="BC22" s="24"/>
      <c r="BD22" s="24" t="str">
        <f t="shared" si="3"/>
        <v>督励3：あなたの手札の最初のクリーチャーを戦場に移動する。</v>
      </c>
      <c r="BE22" s="54"/>
      <c r="BF22" s="64" t="s">
        <v>0</v>
      </c>
      <c r="BG22">
        <v>21</v>
      </c>
      <c r="BH22" t="s">
        <v>218</v>
      </c>
      <c r="BI22" t="s">
        <v>40</v>
      </c>
      <c r="BJ22" t="s">
        <v>219</v>
      </c>
    </row>
    <row r="23" spans="1:62">
      <c r="A23" t="str">
        <f t="shared" si="4"/>
        <v>|テキスト|&gt;|&gt;|&gt;|&gt;|到達|</v>
      </c>
      <c r="B23" t="s">
        <v>0</v>
      </c>
      <c r="C23" t="s">
        <v>81</v>
      </c>
      <c r="D23" s="27" t="s">
        <v>104</v>
      </c>
      <c r="E23" t="s">
        <v>81</v>
      </c>
      <c r="F23" s="27" t="s">
        <v>113</v>
      </c>
      <c r="G23" t="s">
        <v>81</v>
      </c>
      <c r="H23" s="27" t="s">
        <v>113</v>
      </c>
      <c r="I23" t="s">
        <v>81</v>
      </c>
      <c r="J23" s="27" t="s">
        <v>113</v>
      </c>
      <c r="K23" t="s">
        <v>81</v>
      </c>
      <c r="L23" s="27" t="s">
        <v>113</v>
      </c>
      <c r="M23" t="s">
        <v>81</v>
      </c>
      <c r="N23" t="str">
        <f>IF(R22=0,"",R22)</f>
        <v>到達</v>
      </c>
      <c r="O23" t="s">
        <v>81</v>
      </c>
      <c r="Q23" s="38" t="s">
        <v>27</v>
      </c>
      <c r="R23" s="34" t="str">
        <f>INDEX(BE:BE,W18+1)</f>
        <v/>
      </c>
      <c r="S23" s="33" t="s">
        <v>114</v>
      </c>
      <c r="T23" s="34" t="str">
        <f>IF(X23="","",X23&amp;IF(Y23="",""," "&amp;Y23)&amp;IF(Z23="",""," "&amp;Z23)&amp;IF(AA23="",""," "&amp;AA23))</f>
        <v>Reach  </v>
      </c>
      <c r="U23" s="35"/>
      <c r="V23" s="36"/>
      <c r="W23" s="40" t="s">
        <v>114</v>
      </c>
      <c r="X23" s="33" t="str">
        <f t="shared" ref="X23:AA23" si="8">IF(ISERROR(IF(LEN(X22)&gt;1,X22,VLOOKUP(X21,$AC:$AD,2,FALSE))),"",IF(LEN(X22)&gt;1,X22,VLOOKUP(X21,$AC:$AD,2,FALSE)))</f>
        <v>Reach</v>
      </c>
      <c r="Y23" s="33" t="str">
        <f t="shared" si="8"/>
        <v/>
      </c>
      <c r="Z23" s="33" t="str">
        <f t="shared" si="8"/>
        <v/>
      </c>
      <c r="AA23" s="33" t="str">
        <f t="shared" si="8"/>
        <v> </v>
      </c>
      <c r="AD23" s="40"/>
      <c r="AE23" s="48">
        <v>22</v>
      </c>
      <c r="AF23" s="49" t="s">
        <v>44</v>
      </c>
      <c r="AG23" s="24" t="s">
        <v>56</v>
      </c>
      <c r="AH23" s="24"/>
      <c r="AI23" s="24">
        <v>20</v>
      </c>
      <c r="AJ23" s="24" t="s">
        <v>698</v>
      </c>
      <c r="AK23" s="24" t="s">
        <v>510</v>
      </c>
      <c r="AL23" s="24" t="s">
        <v>34</v>
      </c>
      <c r="AM23" s="24"/>
      <c r="AN23" s="24" t="s">
        <v>268</v>
      </c>
      <c r="AO23" s="24" t="s">
        <v>36</v>
      </c>
      <c r="AP23" s="24"/>
      <c r="AQ23" s="24" t="s">
        <v>699</v>
      </c>
      <c r="AR23" s="24" t="s">
        <v>700</v>
      </c>
      <c r="AS23" s="24"/>
      <c r="AT23" s="61">
        <v>42798</v>
      </c>
      <c r="AU23" s="24"/>
      <c r="AV23" s="24"/>
      <c r="AW23" s="24"/>
      <c r="AX23" s="24">
        <v>3</v>
      </c>
      <c r="AY23" s="24">
        <v>4</v>
      </c>
      <c r="AZ23" s="24" t="str">
        <f t="shared" si="0"/>
        <v>あな</v>
      </c>
      <c r="BA23" s="24" t="str">
        <f t="shared" si="1"/>
        <v/>
      </c>
      <c r="BB23" s="24" t="str">
        <f t="shared" si="2"/>
        <v/>
      </c>
      <c r="BC23" s="24"/>
      <c r="BD23" s="24" t="str">
        <f t="shared" si="3"/>
        <v>あなたのターン開始時に、あなたのライブラリーの一番上のカードがクリーチャーであった場合、あなたはカードを1枚引く。&amp;br;あなたが3個以上のジェムをマッチさせたとき、あなたの手札の各クリーチャーは3マナ得る。</v>
      </c>
      <c r="BE23" s="54" t="str">
        <f>IF(AK23="","",VLOOKUP(AK23,BH:BJ,3,FALSE))</f>
        <v>At the beginning of your turn, if the top card of your library is a creature, you draw 1 extra card.&amp;br;When you match 3 or more gems, each creature in your hand gains 3 mana.</v>
      </c>
      <c r="BF23" s="64" t="s">
        <v>0</v>
      </c>
      <c r="BG23">
        <v>22</v>
      </c>
      <c r="BH23" t="s">
        <v>223</v>
      </c>
      <c r="BI23" t="s">
        <v>40</v>
      </c>
      <c r="BJ23" t="s">
        <v>224</v>
      </c>
    </row>
    <row r="24" spans="1:62">
      <c r="A24" t="str">
        <f t="shared" si="4"/>
        <v>|英テキスト|&gt;|&gt;|&gt;|&gt;|Reach  &amp;br;|</v>
      </c>
      <c r="B24" t="s">
        <v>0</v>
      </c>
      <c r="C24" t="s">
        <v>81</v>
      </c>
      <c r="D24" s="27" t="s">
        <v>125</v>
      </c>
      <c r="E24" t="s">
        <v>81</v>
      </c>
      <c r="F24" s="27" t="s">
        <v>113</v>
      </c>
      <c r="G24" t="s">
        <v>81</v>
      </c>
      <c r="H24" s="27" t="s">
        <v>113</v>
      </c>
      <c r="I24" t="s">
        <v>81</v>
      </c>
      <c r="J24" s="27" t="s">
        <v>113</v>
      </c>
      <c r="K24" t="s">
        <v>81</v>
      </c>
      <c r="L24" s="27" t="s">
        <v>113</v>
      </c>
      <c r="M24" t="s">
        <v>81</v>
      </c>
      <c r="N24" t="str">
        <f>IF(T23="","",T23&amp;"&amp;br;")&amp;IF(R23=0,"",R23)</f>
        <v>Reach  &amp;br;</v>
      </c>
      <c r="O24" t="s">
        <v>81</v>
      </c>
      <c r="Q24" s="33" t="s">
        <v>18</v>
      </c>
      <c r="R24" s="34" t="str">
        <f>IF(INDEX(AX:AX,W18+1)="",0,INDEX(AX:AX,W18+1)&amp;"/"&amp;INDEX(AY:AY,W18+1))</f>
        <v>2/4</v>
      </c>
      <c r="S24" s="35"/>
      <c r="T24" s="35"/>
      <c r="U24" s="35"/>
      <c r="V24" s="36"/>
      <c r="W24" s="40"/>
      <c r="X24" s="33"/>
      <c r="Y24" s="52"/>
      <c r="Z24" s="52"/>
      <c r="AA24" s="53"/>
      <c r="AD24" s="44"/>
      <c r="AE24" s="48">
        <v>23</v>
      </c>
      <c r="AF24" s="49" t="s">
        <v>44</v>
      </c>
      <c r="AG24" s="24" t="s">
        <v>56</v>
      </c>
      <c r="AH24" s="24"/>
      <c r="AI24" s="24">
        <v>15</v>
      </c>
      <c r="AJ24" s="24" t="s">
        <v>701</v>
      </c>
      <c r="AK24" s="24" t="s">
        <v>462</v>
      </c>
      <c r="AL24" s="24" t="s">
        <v>159</v>
      </c>
      <c r="AM24" s="24"/>
      <c r="AN24" s="24"/>
      <c r="AO24" s="24"/>
      <c r="AP24" s="24"/>
      <c r="AQ24" s="24" t="s">
        <v>702</v>
      </c>
      <c r="AR24" s="24" t="s">
        <v>703</v>
      </c>
      <c r="AS24" s="24"/>
      <c r="AT24" s="61"/>
      <c r="AU24" s="24"/>
      <c r="AV24" s="24"/>
      <c r="AW24" s="24">
        <v>3</v>
      </c>
      <c r="AX24" s="24" t="s">
        <v>133</v>
      </c>
      <c r="AY24" s="24" t="s">
        <v>133</v>
      </c>
      <c r="AZ24" s="24" t="str">
        <f t="shared" si="0"/>
        <v>この</v>
      </c>
      <c r="BA24" s="24" t="str">
        <f t="shared" si="1"/>
        <v/>
      </c>
      <c r="BB24" s="24" t="str">
        <f t="shared" si="2"/>
        <v/>
      </c>
      <c r="BC24" s="24"/>
      <c r="BD24" s="24" t="str">
        <f t="shared" si="3"/>
        <v>このサポートがボードにある間、対戦相手がコントロールする飛行を持つクリーチャーは攻撃できない。&amp;br;あなたのターン終了時に、5/5のワーム･トークンを1体召喚する。</v>
      </c>
      <c r="BE24" s="54" t="str">
        <f>IF(AK24="","",VLOOKUP(AK24,BH:BJ,3,FALSE))</f>
        <v>While this support is on the board, creatures with Flying your opponent controls can't attack.&amp;br;At the end of your turn, summon 1 5/5 Wurm token.</v>
      </c>
      <c r="BF24" s="64" t="s">
        <v>0</v>
      </c>
      <c r="BG24">
        <v>23</v>
      </c>
      <c r="BH24" t="s">
        <v>158</v>
      </c>
      <c r="BI24" t="s">
        <v>40</v>
      </c>
      <c r="BJ24" t="s">
        <v>230</v>
      </c>
    </row>
    <row r="25" spans="1:62">
      <c r="A25" t="str">
        <f t="shared" si="4"/>
        <v>|PT|&gt;|2/4|シールド数|&gt;||</v>
      </c>
      <c r="B25" t="s">
        <v>0</v>
      </c>
      <c r="C25" t="s">
        <v>81</v>
      </c>
      <c r="D25" t="s">
        <v>18</v>
      </c>
      <c r="E25" t="s">
        <v>81</v>
      </c>
      <c r="F25" t="s">
        <v>113</v>
      </c>
      <c r="G25" t="s">
        <v>81</v>
      </c>
      <c r="H25" t="str">
        <f>IF(R24=0,"",R24)</f>
        <v>2/4</v>
      </c>
      <c r="I25" t="s">
        <v>81</v>
      </c>
      <c r="J25" t="s">
        <v>136</v>
      </c>
      <c r="K25" t="s">
        <v>81</v>
      </c>
      <c r="L25" t="s">
        <v>113</v>
      </c>
      <c r="M25" t="s">
        <v>81</v>
      </c>
      <c r="N25" t="str">
        <f>IF(R25=0,"",R25)</f>
        <v/>
      </c>
      <c r="O25" t="s">
        <v>81</v>
      </c>
      <c r="Q25" s="41" t="s">
        <v>19</v>
      </c>
      <c r="R25" s="34">
        <f>INDEX(AW:AW,W18+1)</f>
        <v>0</v>
      </c>
      <c r="S25" s="42"/>
      <c r="T25" s="42"/>
      <c r="U25" s="42"/>
      <c r="V25" s="43"/>
      <c r="W25" s="44"/>
      <c r="X25" s="45"/>
      <c r="Y25" s="55"/>
      <c r="Z25" s="55"/>
      <c r="AA25" s="56"/>
      <c r="AE25" s="48">
        <v>24</v>
      </c>
      <c r="AF25" s="49" t="str">
        <f t="shared" ref="AF3:AF51" si="9">AF24</f>
        <v>緑</v>
      </c>
      <c r="AG25" s="24"/>
      <c r="AH25" s="24"/>
      <c r="AI25" s="24"/>
      <c r="AJ25" s="24"/>
      <c r="AK25" s="24"/>
      <c r="AL25" s="24"/>
      <c r="AM25" s="24"/>
      <c r="AN25" s="24"/>
      <c r="AO25" s="24"/>
      <c r="AP25" s="24"/>
      <c r="AQ25" s="24"/>
      <c r="AR25" s="24"/>
      <c r="AS25" s="24"/>
      <c r="AT25" s="61"/>
      <c r="AU25" s="24"/>
      <c r="AV25" s="24"/>
      <c r="AW25" s="24"/>
      <c r="AX25" s="24" t="str">
        <f t="shared" ref="AX2:AX51" si="10">IF(AT25&gt;1,MONTH(AT25),"")</f>
        <v/>
      </c>
      <c r="AY25" s="24" t="str">
        <f t="shared" ref="AY2:AY51" si="11">IF(AT25&gt;1,DAY(AT25),"")</f>
        <v/>
      </c>
      <c r="AZ25" s="24" t="str">
        <f t="shared" si="0"/>
        <v/>
      </c>
      <c r="BA25" s="24" t="str">
        <f t="shared" si="1"/>
        <v/>
      </c>
      <c r="BB25" s="24" t="str">
        <f t="shared" si="2"/>
        <v/>
      </c>
      <c r="BC25" s="24"/>
      <c r="BD25" s="24" t="str">
        <f t="shared" si="3"/>
        <v/>
      </c>
      <c r="BE25" s="54" t="str">
        <f>IF(AK25="","",VLOOKUP(AK25,BH:BJ,3,FALSE))</f>
        <v/>
      </c>
      <c r="BF25" s="64" t="s">
        <v>0</v>
      </c>
      <c r="BG25">
        <v>24</v>
      </c>
      <c r="BH25" t="s">
        <v>233</v>
      </c>
      <c r="BI25" t="s">
        <v>40</v>
      </c>
      <c r="BJ25" t="s">
        <v>234</v>
      </c>
    </row>
    <row r="26" spans="1:62">
      <c r="A26" t="str">
        <f t="shared" si="4"/>
        <v>&amp;br;&amp;br;</v>
      </c>
      <c r="B26" t="s">
        <v>0</v>
      </c>
      <c r="C26" t="s">
        <v>145</v>
      </c>
      <c r="R26"/>
      <c r="S26"/>
      <c r="T26"/>
      <c r="U26"/>
      <c r="V26"/>
      <c r="AE26" s="48">
        <v>25</v>
      </c>
      <c r="AF26" s="49" t="str">
        <f t="shared" si="9"/>
        <v>緑</v>
      </c>
      <c r="AG26" s="24"/>
      <c r="AH26" s="24"/>
      <c r="AI26" s="24"/>
      <c r="AJ26" s="24"/>
      <c r="AK26" s="24"/>
      <c r="AL26" s="24"/>
      <c r="AM26" s="24"/>
      <c r="AN26" s="24"/>
      <c r="AO26" s="24"/>
      <c r="AP26" s="24"/>
      <c r="AQ26" s="24"/>
      <c r="AR26" s="24"/>
      <c r="AS26" s="24"/>
      <c r="AT26" s="61"/>
      <c r="AU26" s="24"/>
      <c r="AV26" s="24"/>
      <c r="AW26" s="24"/>
      <c r="AX26" s="24" t="str">
        <f t="shared" si="10"/>
        <v/>
      </c>
      <c r="AY26" s="24" t="str">
        <f t="shared" si="11"/>
        <v/>
      </c>
      <c r="AZ26" s="24" t="str">
        <f t="shared" si="0"/>
        <v/>
      </c>
      <c r="BA26" s="24" t="str">
        <f t="shared" si="1"/>
        <v/>
      </c>
      <c r="BB26" s="24" t="str">
        <f t="shared" si="2"/>
        <v/>
      </c>
      <c r="BC26" s="24"/>
      <c r="BD26" s="24" t="str">
        <f t="shared" si="3"/>
        <v/>
      </c>
      <c r="BE26" s="54" t="str">
        <f>IF(AK26="","",VLOOKUP(AK26,BH:BJ,3,FALSE))</f>
        <v/>
      </c>
      <c r="BF26" s="64" t="s">
        <v>0</v>
      </c>
      <c r="BG26">
        <v>25</v>
      </c>
      <c r="BH26" t="s">
        <v>241</v>
      </c>
      <c r="BI26" t="s">
        <v>40</v>
      </c>
      <c r="BJ26" t="s">
        <v>242</v>
      </c>
    </row>
    <row r="27" spans="1:62">
      <c r="A27" t="str">
        <f t="shared" si="4"/>
        <v>#back(text=戻る,left)</v>
      </c>
      <c r="B27" t="s">
        <v>0</v>
      </c>
      <c r="C27" t="s">
        <v>153</v>
      </c>
      <c r="R27"/>
      <c r="S27"/>
      <c r="T27"/>
      <c r="U27"/>
      <c r="V27"/>
      <c r="AE27" s="48">
        <v>26</v>
      </c>
      <c r="AF27" s="49" t="str">
        <f t="shared" si="9"/>
        <v>緑</v>
      </c>
      <c r="AG27" s="24"/>
      <c r="AH27" s="24"/>
      <c r="AI27" s="24"/>
      <c r="AJ27" s="24"/>
      <c r="AK27" s="24"/>
      <c r="AL27" s="24"/>
      <c r="AM27" s="24"/>
      <c r="AN27" s="24"/>
      <c r="AO27" s="24"/>
      <c r="AP27" s="24"/>
      <c r="AQ27" s="24"/>
      <c r="AR27" s="24"/>
      <c r="AS27" s="24"/>
      <c r="AT27" s="61"/>
      <c r="AU27" s="24"/>
      <c r="AV27" s="24"/>
      <c r="AW27" s="24"/>
      <c r="AX27" s="24" t="str">
        <f t="shared" si="10"/>
        <v/>
      </c>
      <c r="AY27" s="24" t="str">
        <f t="shared" si="11"/>
        <v/>
      </c>
      <c r="AZ27" s="24" t="str">
        <f t="shared" si="0"/>
        <v/>
      </c>
      <c r="BA27" s="24" t="str">
        <f t="shared" si="1"/>
        <v/>
      </c>
      <c r="BB27" s="24" t="str">
        <f t="shared" si="2"/>
        <v/>
      </c>
      <c r="BC27" s="24"/>
      <c r="BD27" s="24" t="str">
        <f t="shared" si="3"/>
        <v/>
      </c>
      <c r="BE27" s="54" t="str">
        <f>IF(AK27="","",VLOOKUP(AK27,BH:BJ,3,FALSE))</f>
        <v/>
      </c>
      <c r="BF27" s="64" t="s">
        <v>0</v>
      </c>
      <c r="BG27">
        <v>26</v>
      </c>
      <c r="BH27" t="s">
        <v>245</v>
      </c>
      <c r="BI27" t="s">
        <v>40</v>
      </c>
      <c r="BJ27" t="s">
        <v>246</v>
      </c>
    </row>
    <row r="28" spans="1:62">
      <c r="A28" t="str">
        <f t="shared" si="4"/>
        <v>&amp;br;</v>
      </c>
      <c r="B28" t="s">
        <v>0</v>
      </c>
      <c r="C28" t="s">
        <v>164</v>
      </c>
      <c r="R28"/>
      <c r="S28"/>
      <c r="T28"/>
      <c r="U28"/>
      <c r="V28"/>
      <c r="AE28" s="48">
        <v>27</v>
      </c>
      <c r="AF28" s="49" t="str">
        <f t="shared" si="9"/>
        <v>緑</v>
      </c>
      <c r="AG28" s="24"/>
      <c r="AH28" s="24"/>
      <c r="AI28" s="24"/>
      <c r="AJ28" s="24"/>
      <c r="AK28" s="24"/>
      <c r="AL28" s="24"/>
      <c r="AM28" s="24"/>
      <c r="AN28" s="24"/>
      <c r="AO28" s="24"/>
      <c r="AP28" s="24"/>
      <c r="AQ28" s="24"/>
      <c r="AR28" s="24"/>
      <c r="AS28" s="24"/>
      <c r="AT28" s="61"/>
      <c r="AU28" s="24"/>
      <c r="AV28" s="24"/>
      <c r="AW28" s="24"/>
      <c r="AX28" s="24" t="str">
        <f t="shared" si="10"/>
        <v/>
      </c>
      <c r="AY28" s="24" t="str">
        <f t="shared" si="11"/>
        <v/>
      </c>
      <c r="AZ28" s="24" t="str">
        <f t="shared" si="0"/>
        <v/>
      </c>
      <c r="BA28" s="24" t="str">
        <f t="shared" si="1"/>
        <v/>
      </c>
      <c r="BB28" s="24" t="str">
        <f t="shared" si="2"/>
        <v/>
      </c>
      <c r="BC28" s="24"/>
      <c r="BD28" s="24" t="str">
        <f t="shared" si="3"/>
        <v/>
      </c>
      <c r="BE28" s="54" t="str">
        <f>IF(AK28="","",VLOOKUP(AK28,BH:BJ,3,FALSE))</f>
        <v/>
      </c>
      <c r="BF28" s="64" t="s">
        <v>0</v>
      </c>
      <c r="BG28">
        <v>27</v>
      </c>
      <c r="BH28" t="s">
        <v>201</v>
      </c>
      <c r="BI28" t="s">
        <v>40</v>
      </c>
      <c r="BJ28" t="s">
        <v>249</v>
      </c>
    </row>
    <row r="29" spans="1:62">
      <c r="A29" t="str">
        <f t="shared" si="4"/>
        <v>#comment(above,nsize=[15],size=[30],num=[10])</v>
      </c>
      <c r="B29" t="s">
        <v>0</v>
      </c>
      <c r="C29" t="s">
        <v>173</v>
      </c>
      <c r="R29"/>
      <c r="S29"/>
      <c r="T29"/>
      <c r="U29"/>
      <c r="V29"/>
      <c r="AE29" s="48">
        <v>28</v>
      </c>
      <c r="AF29" s="49" t="str">
        <f t="shared" si="9"/>
        <v>緑</v>
      </c>
      <c r="AG29" s="24"/>
      <c r="AH29" s="24"/>
      <c r="AI29" s="24"/>
      <c r="AJ29" s="24"/>
      <c r="AK29" s="24"/>
      <c r="AL29" s="24"/>
      <c r="AM29" s="24"/>
      <c r="AN29" s="24"/>
      <c r="AO29" s="24"/>
      <c r="AP29" s="24"/>
      <c r="AQ29" s="24"/>
      <c r="AR29" s="24"/>
      <c r="AS29" s="24"/>
      <c r="AT29" s="61"/>
      <c r="AU29" s="24"/>
      <c r="AV29" s="24"/>
      <c r="AW29" s="24"/>
      <c r="AX29" s="24" t="str">
        <f t="shared" si="10"/>
        <v/>
      </c>
      <c r="AY29" s="24" t="str">
        <f t="shared" si="11"/>
        <v/>
      </c>
      <c r="AZ29" s="24" t="str">
        <f t="shared" si="0"/>
        <v/>
      </c>
      <c r="BA29" s="24" t="str">
        <f t="shared" si="1"/>
        <v/>
      </c>
      <c r="BB29" s="24" t="str">
        <f t="shared" si="2"/>
        <v/>
      </c>
      <c r="BC29" s="24"/>
      <c r="BD29" s="24" t="str">
        <f t="shared" si="3"/>
        <v/>
      </c>
      <c r="BE29" s="54" t="str">
        <f>IF(AK29="","",VLOOKUP(AK29,BH:BJ,3,FALSE))</f>
        <v/>
      </c>
      <c r="BF29" s="64" t="s">
        <v>0</v>
      </c>
      <c r="BG29">
        <v>28</v>
      </c>
      <c r="BH29" t="s">
        <v>253</v>
      </c>
      <c r="BI29" t="s">
        <v>40</v>
      </c>
      <c r="BJ29" t="s">
        <v>254</v>
      </c>
    </row>
    <row r="30" spans="1:62">
      <c r="A30" t="str">
        <f t="shared" si="4"/>
        <v>&amp;br;&amp;br;</v>
      </c>
      <c r="B30" t="s">
        <v>0</v>
      </c>
      <c r="C30" t="s">
        <v>145</v>
      </c>
      <c r="R30"/>
      <c r="S30"/>
      <c r="T30"/>
      <c r="U30"/>
      <c r="V30"/>
      <c r="AE30" s="48">
        <v>29</v>
      </c>
      <c r="AF30" s="49" t="str">
        <f t="shared" si="9"/>
        <v>緑</v>
      </c>
      <c r="AG30" s="24"/>
      <c r="AH30" s="24"/>
      <c r="AI30" s="24"/>
      <c r="AJ30" s="24"/>
      <c r="AK30" s="24"/>
      <c r="AL30" s="24"/>
      <c r="AM30" s="24"/>
      <c r="AN30" s="24"/>
      <c r="AO30" s="24"/>
      <c r="AP30" s="24"/>
      <c r="AQ30" s="24"/>
      <c r="AR30" s="24"/>
      <c r="AS30" s="24"/>
      <c r="AT30" s="61"/>
      <c r="AU30" s="24"/>
      <c r="AV30" s="24"/>
      <c r="AW30" s="24"/>
      <c r="AX30" s="24" t="str">
        <f t="shared" si="10"/>
        <v/>
      </c>
      <c r="AY30" s="24" t="str">
        <f t="shared" si="11"/>
        <v/>
      </c>
      <c r="AZ30" s="24" t="str">
        <f t="shared" si="0"/>
        <v/>
      </c>
      <c r="BA30" s="24" t="str">
        <f t="shared" si="1"/>
        <v/>
      </c>
      <c r="BB30" s="24" t="str">
        <f t="shared" si="2"/>
        <v/>
      </c>
      <c r="BC30" s="24"/>
      <c r="BD30" s="24" t="str">
        <f t="shared" si="3"/>
        <v/>
      </c>
      <c r="BE30" s="54" t="str">
        <f>IF(AK30="","",VLOOKUP(AK30,BH:BJ,3,FALSE))</f>
        <v/>
      </c>
      <c r="BF30" s="64" t="s">
        <v>0</v>
      </c>
      <c r="BG30">
        <v>29</v>
      </c>
      <c r="BH30" t="s">
        <v>259</v>
      </c>
      <c r="BI30" t="s">
        <v>40</v>
      </c>
      <c r="BJ30" t="s">
        <v>260</v>
      </c>
    </row>
    <row r="31" spans="1:62">
      <c r="A31" t="str">
        <f t="shared" si="4"/>
        <v/>
      </c>
      <c r="B31" t="s">
        <v>0</v>
      </c>
      <c r="Q31" s="29"/>
      <c r="R31" s="30"/>
      <c r="S31" s="30"/>
      <c r="T31" s="30"/>
      <c r="U31" s="30"/>
      <c r="V31" s="31"/>
      <c r="W31" s="32">
        <v>3</v>
      </c>
      <c r="X31" s="29"/>
      <c r="Y31" s="50"/>
      <c r="Z31" s="50"/>
      <c r="AA31" s="51"/>
      <c r="AE31" s="48">
        <v>30</v>
      </c>
      <c r="AF31" s="49" t="str">
        <f t="shared" si="9"/>
        <v>緑</v>
      </c>
      <c r="AG31" s="24"/>
      <c r="AH31" s="24"/>
      <c r="AI31" s="24"/>
      <c r="AJ31" s="24"/>
      <c r="AK31" s="24"/>
      <c r="AL31" s="24"/>
      <c r="AM31" s="24"/>
      <c r="AN31" s="24"/>
      <c r="AO31" s="24"/>
      <c r="AP31" s="24"/>
      <c r="AQ31" s="24"/>
      <c r="AR31" s="24"/>
      <c r="AS31" s="24"/>
      <c r="AT31" s="61"/>
      <c r="AU31" s="24"/>
      <c r="AV31" s="24"/>
      <c r="AW31" s="24"/>
      <c r="AX31" s="24" t="str">
        <f t="shared" si="10"/>
        <v/>
      </c>
      <c r="AY31" s="24" t="str">
        <f t="shared" si="11"/>
        <v/>
      </c>
      <c r="AZ31" s="24" t="str">
        <f t="shared" si="0"/>
        <v/>
      </c>
      <c r="BA31" s="24" t="str">
        <f t="shared" si="1"/>
        <v/>
      </c>
      <c r="BB31" s="24" t="str">
        <f t="shared" si="2"/>
        <v/>
      </c>
      <c r="BC31" s="24"/>
      <c r="BD31" s="24" t="str">
        <f t="shared" si="3"/>
        <v/>
      </c>
      <c r="BE31" s="54" t="str">
        <f>IF(AK31="","",VLOOKUP(AK31,BH:BJ,3,FALSE))</f>
        <v/>
      </c>
      <c r="BF31" s="64" t="s">
        <v>0</v>
      </c>
      <c r="BG31">
        <v>30</v>
      </c>
      <c r="BH31" t="s">
        <v>264</v>
      </c>
      <c r="BI31" t="s">
        <v>40</v>
      </c>
      <c r="BJ31" t="s">
        <v>265</v>
      </c>
    </row>
    <row r="32" spans="1:62">
      <c r="A32" t="str">
        <f t="shared" si="4"/>
        <v>*大いなるサンドワーム/Greater Sandwurm</v>
      </c>
      <c r="B32" t="s">
        <v>0</v>
      </c>
      <c r="C32" t="str">
        <f>"*"&amp;R32&amp;"/"&amp;T32</f>
        <v>*大いなるサンドワーム/Greater Sandwurm</v>
      </c>
      <c r="Q32" s="33" t="s">
        <v>9</v>
      </c>
      <c r="R32" s="34" t="str">
        <f>INDEX(AJ:AJ,W31+1)</f>
        <v>大いなるサンドワーム</v>
      </c>
      <c r="S32" s="35" t="s">
        <v>10</v>
      </c>
      <c r="T32" s="34" t="str">
        <f>INDEX(AK:AK,W31+1)</f>
        <v>Greater Sandwurm</v>
      </c>
      <c r="U32" s="35"/>
      <c r="V32" s="36"/>
      <c r="W32" s="37"/>
      <c r="X32" s="33"/>
      <c r="Y32" s="52"/>
      <c r="Z32" s="52"/>
      <c r="AA32" s="53"/>
      <c r="AE32" s="48">
        <v>31</v>
      </c>
      <c r="AF32" s="49" t="str">
        <f t="shared" si="9"/>
        <v>緑</v>
      </c>
      <c r="AG32" s="24"/>
      <c r="AH32" s="24"/>
      <c r="AI32" s="24"/>
      <c r="AJ32" s="24"/>
      <c r="AK32" s="24"/>
      <c r="AL32" s="24"/>
      <c r="AM32" s="24"/>
      <c r="AN32" s="24"/>
      <c r="AO32" s="24"/>
      <c r="AP32" s="24"/>
      <c r="AQ32" s="24"/>
      <c r="AR32" s="24"/>
      <c r="AS32" s="24"/>
      <c r="AT32" s="61"/>
      <c r="AU32" s="24"/>
      <c r="AV32" s="24"/>
      <c r="AW32" s="24"/>
      <c r="AX32" s="24" t="str">
        <f t="shared" si="10"/>
        <v/>
      </c>
      <c r="AY32" s="24" t="str">
        <f t="shared" si="11"/>
        <v/>
      </c>
      <c r="AZ32" s="24" t="str">
        <f t="shared" si="0"/>
        <v/>
      </c>
      <c r="BA32" s="24" t="str">
        <f t="shared" si="1"/>
        <v/>
      </c>
      <c r="BB32" s="24" t="str">
        <f t="shared" si="2"/>
        <v/>
      </c>
      <c r="BC32" s="24"/>
      <c r="BD32" s="24" t="str">
        <f t="shared" si="3"/>
        <v/>
      </c>
      <c r="BE32" s="54" t="str">
        <f>IF(AK32="","",VLOOKUP(AK32,BH:BJ,3,FALSE))</f>
        <v/>
      </c>
      <c r="BF32" s="64" t="s">
        <v>0</v>
      </c>
      <c r="BG32">
        <v>31</v>
      </c>
      <c r="BH32" t="s">
        <v>269</v>
      </c>
      <c r="BI32" t="s">
        <v>40</v>
      </c>
      <c r="BJ32" t="s">
        <v>270</v>
      </c>
    </row>
    <row r="33" spans="1:62">
      <c r="A33" t="str">
        <f t="shared" si="4"/>
        <v>|LEFT:80|LEFT:100|LEFT:100|LEFT:100|LEFT:100|LEFT:100|c</v>
      </c>
      <c r="B33" t="s">
        <v>0</v>
      </c>
      <c r="C33" t="s">
        <v>81</v>
      </c>
      <c r="D33" s="26" t="str">
        <f>$Q$1</f>
        <v>LEFT:80</v>
      </c>
      <c r="E33" s="26" t="s">
        <v>81</v>
      </c>
      <c r="F33" s="26" t="str">
        <f t="shared" ref="F33:J33" si="12">$R$1</f>
        <v>LEFT:100</v>
      </c>
      <c r="G33" s="26" t="s">
        <v>81</v>
      </c>
      <c r="H33" s="26" t="str">
        <f t="shared" si="12"/>
        <v>LEFT:100</v>
      </c>
      <c r="I33" s="26" t="s">
        <v>81</v>
      </c>
      <c r="J33" s="26" t="str">
        <f t="shared" si="12"/>
        <v>LEFT:100</v>
      </c>
      <c r="K33" s="26" t="s">
        <v>81</v>
      </c>
      <c r="L33" s="26" t="str">
        <f>$R$1</f>
        <v>LEFT:100</v>
      </c>
      <c r="M33" s="26" t="s">
        <v>81</v>
      </c>
      <c r="N33" s="26" t="str">
        <f>$R$1</f>
        <v>LEFT:100</v>
      </c>
      <c r="O33" t="s">
        <v>81</v>
      </c>
      <c r="P33" t="s">
        <v>82</v>
      </c>
      <c r="Q33" s="38" t="s">
        <v>6</v>
      </c>
      <c r="R33" s="34" t="str">
        <f>INDEX(AF:AF,W31+1)</f>
        <v>緑</v>
      </c>
      <c r="S33" s="39" t="s">
        <v>7</v>
      </c>
      <c r="T33" s="34" t="str">
        <f>INDEX(AG:AG,W31+1)</f>
        <v>コモン</v>
      </c>
      <c r="U33" s="39" t="s">
        <v>8</v>
      </c>
      <c r="V33" s="34">
        <f>INDEX(AI:AI,W31+1)</f>
        <v>15</v>
      </c>
      <c r="W33" s="40"/>
      <c r="X33" s="34" t="str">
        <f>INDEX(AQ:AQ,W31+1)</f>
        <v>サイクリング1</v>
      </c>
      <c r="Y33" s="52"/>
      <c r="Z33" s="52"/>
      <c r="AA33" s="53"/>
      <c r="AE33" s="48">
        <v>32</v>
      </c>
      <c r="AF33" s="49" t="str">
        <f t="shared" si="9"/>
        <v>緑</v>
      </c>
      <c r="AG33" s="24"/>
      <c r="AH33" s="24"/>
      <c r="AI33" s="24"/>
      <c r="AJ33" s="24"/>
      <c r="AK33" s="24"/>
      <c r="AL33" s="24"/>
      <c r="AM33" s="24"/>
      <c r="AN33" s="24"/>
      <c r="AO33" s="24"/>
      <c r="AP33" s="24"/>
      <c r="AQ33" s="24"/>
      <c r="AR33" s="24"/>
      <c r="AS33" s="24"/>
      <c r="AT33" s="61"/>
      <c r="AU33" s="24"/>
      <c r="AV33" s="24"/>
      <c r="AW33" s="24"/>
      <c r="AX33" s="24" t="str">
        <f t="shared" si="10"/>
        <v/>
      </c>
      <c r="AY33" s="24" t="str">
        <f t="shared" si="11"/>
        <v/>
      </c>
      <c r="AZ33" s="24" t="str">
        <f t="shared" si="0"/>
        <v/>
      </c>
      <c r="BA33" s="24" t="str">
        <f t="shared" si="1"/>
        <v/>
      </c>
      <c r="BB33" s="24" t="str">
        <f t="shared" si="2"/>
        <v/>
      </c>
      <c r="BC33" s="24"/>
      <c r="BD33" s="24" t="str">
        <f t="shared" si="3"/>
        <v/>
      </c>
      <c r="BE33" s="54" t="str">
        <f>IF(AK33="","",VLOOKUP(AK33,BH:BJ,3,FALSE))</f>
        <v/>
      </c>
      <c r="BF33" s="64" t="s">
        <v>0</v>
      </c>
      <c r="BG33">
        <v>32</v>
      </c>
      <c r="BH33" t="s">
        <v>273</v>
      </c>
      <c r="BI33" t="s">
        <v>40</v>
      </c>
      <c r="BJ33" t="s">
        <v>274</v>
      </c>
    </row>
    <row r="34" spans="1:62">
      <c r="A34" t="str">
        <f t="shared" si="4"/>
        <v>|色|緑|レアリティ|コモン|マナコスト|15|</v>
      </c>
      <c r="B34" t="s">
        <v>0</v>
      </c>
      <c r="C34" t="s">
        <v>81</v>
      </c>
      <c r="D34" s="27" t="s">
        <v>6</v>
      </c>
      <c r="E34" t="s">
        <v>81</v>
      </c>
      <c r="F34" t="str">
        <f>IF(R33=0,"",R33)</f>
        <v>緑</v>
      </c>
      <c r="G34" t="s">
        <v>81</v>
      </c>
      <c r="H34" s="27" t="s">
        <v>93</v>
      </c>
      <c r="I34" t="s">
        <v>81</v>
      </c>
      <c r="J34" t="str">
        <f>IF(T33=0,"",T33)</f>
        <v>コモン</v>
      </c>
      <c r="K34" t="s">
        <v>81</v>
      </c>
      <c r="L34" s="27" t="s">
        <v>94</v>
      </c>
      <c r="M34" t="s">
        <v>81</v>
      </c>
      <c r="N34">
        <f>IF(V33=0,"",V33)</f>
        <v>15</v>
      </c>
      <c r="O34" t="s">
        <v>81</v>
      </c>
      <c r="Q34" s="33" t="s">
        <v>11</v>
      </c>
      <c r="R34" s="34" t="str">
        <f>INDEX(AL:AL,W31+1)</f>
        <v>クリーチャー</v>
      </c>
      <c r="S34" s="39" t="s">
        <v>95</v>
      </c>
      <c r="T34" s="34" t="str">
        <f>INDEX(AN:AN,W31+1)</f>
        <v>ワーム</v>
      </c>
      <c r="U34" s="34">
        <f>INDEX(AO:AO,W31+1)</f>
        <v>0</v>
      </c>
      <c r="V34" s="34">
        <f>INDEX(AP:AP,W31+1)</f>
        <v>0</v>
      </c>
      <c r="W34" s="40"/>
      <c r="X34" s="34" t="str">
        <f>INDEX(AZ:AZ,W31+1)</f>
        <v>サイ</v>
      </c>
      <c r="Y34" s="34" t="str">
        <f>INDEX(BA:BA,W31+1)</f>
        <v/>
      </c>
      <c r="Z34" s="34" t="str">
        <f>INDEX(BB:BB,W31+1)</f>
        <v/>
      </c>
      <c r="AA34" s="34">
        <f>INDEX(BC:BC,W31+1)</f>
        <v>0</v>
      </c>
      <c r="AE34" s="48">
        <v>33</v>
      </c>
      <c r="AF34" s="49" t="str">
        <f t="shared" si="9"/>
        <v>緑</v>
      </c>
      <c r="AG34" s="24"/>
      <c r="AH34" s="24"/>
      <c r="AI34" s="24"/>
      <c r="AJ34" s="24"/>
      <c r="AK34" s="24"/>
      <c r="AL34" s="24"/>
      <c r="AM34" s="24"/>
      <c r="AN34" s="24"/>
      <c r="AO34" s="24"/>
      <c r="AP34" s="24"/>
      <c r="AQ34" s="24"/>
      <c r="AR34" s="24"/>
      <c r="AS34" s="24"/>
      <c r="AT34" s="61"/>
      <c r="AU34" s="24"/>
      <c r="AV34" s="24"/>
      <c r="AW34" s="24"/>
      <c r="AX34" s="24" t="str">
        <f t="shared" si="10"/>
        <v/>
      </c>
      <c r="AY34" s="24" t="str">
        <f t="shared" si="11"/>
        <v/>
      </c>
      <c r="AZ34" s="24" t="str">
        <f t="shared" si="0"/>
        <v/>
      </c>
      <c r="BA34" s="24" t="str">
        <f t="shared" si="1"/>
        <v/>
      </c>
      <c r="BB34" s="24" t="str">
        <f t="shared" si="2"/>
        <v/>
      </c>
      <c r="BC34" s="24"/>
      <c r="BD34" s="24" t="str">
        <f t="shared" si="3"/>
        <v/>
      </c>
      <c r="BE34" s="54" t="str">
        <f>IF(AK34="","",VLOOKUP(AK34,BH:BJ,3,FALSE))</f>
        <v/>
      </c>
      <c r="BF34" s="64" t="s">
        <v>0</v>
      </c>
      <c r="BG34">
        <v>33</v>
      </c>
      <c r="BH34" t="s">
        <v>277</v>
      </c>
      <c r="BI34" t="s">
        <v>40</v>
      </c>
      <c r="BJ34" t="s">
        <v>278</v>
      </c>
    </row>
    <row r="35" spans="1:62">
      <c r="A35" t="str">
        <f t="shared" si="4"/>
        <v>|種別|クリーチャー|サブタイプ|ワーム|||</v>
      </c>
      <c r="B35" t="s">
        <v>0</v>
      </c>
      <c r="C35" t="s">
        <v>81</v>
      </c>
      <c r="D35" s="27" t="s">
        <v>11</v>
      </c>
      <c r="E35" t="s">
        <v>81</v>
      </c>
      <c r="F35" t="str">
        <f>IF(R34=0,"",R34)</f>
        <v>クリーチャー</v>
      </c>
      <c r="G35" t="s">
        <v>81</v>
      </c>
      <c r="H35" s="27" t="s">
        <v>103</v>
      </c>
      <c r="I35" t="s">
        <v>81</v>
      </c>
      <c r="J35" t="str">
        <f>IF(T34=0,"",T34)</f>
        <v>ワーム</v>
      </c>
      <c r="K35" t="s">
        <v>81</v>
      </c>
      <c r="L35" t="str">
        <f>IF(U34=0,"",U34)</f>
        <v/>
      </c>
      <c r="M35" t="s">
        <v>81</v>
      </c>
      <c r="N35" t="str">
        <f>IF(V34=0,"",V34)</f>
        <v/>
      </c>
      <c r="O35" t="s">
        <v>81</v>
      </c>
      <c r="Q35" s="33" t="s">
        <v>104</v>
      </c>
      <c r="R35" s="34" t="str">
        <f>INDEX(BD:BD,W31+1)</f>
        <v>サイクリング1</v>
      </c>
      <c r="S35" s="35"/>
      <c r="T35" s="35"/>
      <c r="U35" s="35"/>
      <c r="V35" s="36"/>
      <c r="W35" s="40"/>
      <c r="X35" s="32"/>
      <c r="Y35" s="32"/>
      <c r="Z35" s="32"/>
      <c r="AA35" s="54"/>
      <c r="AE35" s="48">
        <v>34</v>
      </c>
      <c r="AF35" s="49" t="str">
        <f t="shared" si="9"/>
        <v>緑</v>
      </c>
      <c r="AG35" s="24"/>
      <c r="AH35" s="24"/>
      <c r="AI35" s="24"/>
      <c r="AJ35" s="24"/>
      <c r="AK35" s="24"/>
      <c r="AL35" s="24"/>
      <c r="AM35" s="24"/>
      <c r="AN35" s="24"/>
      <c r="AO35" s="24"/>
      <c r="AP35" s="24"/>
      <c r="AQ35" s="24"/>
      <c r="AR35" s="24"/>
      <c r="AS35" s="24"/>
      <c r="AT35" s="61"/>
      <c r="AU35" s="24"/>
      <c r="AV35" s="24"/>
      <c r="AW35" s="24"/>
      <c r="AX35" s="24" t="str">
        <f t="shared" si="10"/>
        <v/>
      </c>
      <c r="AY35" s="24" t="str">
        <f t="shared" si="11"/>
        <v/>
      </c>
      <c r="AZ35" s="24" t="str">
        <f t="shared" si="0"/>
        <v/>
      </c>
      <c r="BA35" s="24" t="str">
        <f t="shared" si="1"/>
        <v/>
      </c>
      <c r="BB35" s="24" t="str">
        <f t="shared" si="2"/>
        <v/>
      </c>
      <c r="BC35" s="24"/>
      <c r="BD35" s="24" t="str">
        <f t="shared" si="3"/>
        <v/>
      </c>
      <c r="BE35" s="54" t="str">
        <f>IF(AK35="","",VLOOKUP(AK35,BH:BJ,3,FALSE))</f>
        <v/>
      </c>
      <c r="BF35" s="64" t="s">
        <v>0</v>
      </c>
      <c r="BG35">
        <v>34</v>
      </c>
      <c r="BH35" t="s">
        <v>282</v>
      </c>
      <c r="BI35" t="s">
        <v>40</v>
      </c>
      <c r="BJ35" t="s">
        <v>283</v>
      </c>
    </row>
    <row r="36" spans="1:62">
      <c r="A36" t="str">
        <f t="shared" si="4"/>
        <v>|テキスト|&gt;|&gt;|&gt;|&gt;|サイクリング1|</v>
      </c>
      <c r="B36" t="s">
        <v>0</v>
      </c>
      <c r="C36" t="s">
        <v>81</v>
      </c>
      <c r="D36" s="27" t="s">
        <v>104</v>
      </c>
      <c r="E36" t="s">
        <v>81</v>
      </c>
      <c r="F36" s="27" t="s">
        <v>113</v>
      </c>
      <c r="G36" t="s">
        <v>81</v>
      </c>
      <c r="H36" s="27" t="s">
        <v>113</v>
      </c>
      <c r="I36" t="s">
        <v>81</v>
      </c>
      <c r="J36" s="27" t="s">
        <v>113</v>
      </c>
      <c r="K36" t="s">
        <v>81</v>
      </c>
      <c r="L36" s="27" t="s">
        <v>113</v>
      </c>
      <c r="M36" t="s">
        <v>81</v>
      </c>
      <c r="N36" t="str">
        <f>IF(R35=0,"",R35)</f>
        <v>サイクリング1</v>
      </c>
      <c r="O36" t="s">
        <v>81</v>
      </c>
      <c r="Q36" s="38" t="s">
        <v>27</v>
      </c>
      <c r="R36" s="34" t="str">
        <f>INDEX(BE:BE,W31+1)</f>
        <v>Cycling 1.</v>
      </c>
      <c r="S36" s="33" t="s">
        <v>114</v>
      </c>
      <c r="T36" s="34" t="str">
        <f>IF(X36="","",X36&amp;IF(Y36="",""," "&amp;Y36)&amp;IF(Z36="",""," "&amp;Z36)&amp;IF(AA36="",""," "&amp;AA36))</f>
        <v/>
      </c>
      <c r="U36" s="35"/>
      <c r="V36" s="36"/>
      <c r="W36" s="40" t="s">
        <v>114</v>
      </c>
      <c r="X36" s="33" t="str">
        <f t="shared" ref="X36:AA36" si="13">IF(ISERROR(IF(LEN(X35)&gt;1,X35,VLOOKUP(X34,$AC:$AD,2,FALSE))),"",IF(LEN(X35)&gt;1,X35,VLOOKUP(X34,$AC:$AD,2,FALSE)))</f>
        <v/>
      </c>
      <c r="Y36" s="33" t="str">
        <f t="shared" si="13"/>
        <v/>
      </c>
      <c r="Z36" s="33" t="str">
        <f t="shared" si="13"/>
        <v/>
      </c>
      <c r="AA36" s="33" t="str">
        <f t="shared" si="13"/>
        <v> </v>
      </c>
      <c r="AE36" s="48">
        <v>35</v>
      </c>
      <c r="AF36" s="49" t="str">
        <f t="shared" si="9"/>
        <v>緑</v>
      </c>
      <c r="AG36" s="24"/>
      <c r="AH36" s="24"/>
      <c r="AI36" s="24"/>
      <c r="AJ36" s="24"/>
      <c r="AK36" s="24"/>
      <c r="AL36" s="24"/>
      <c r="AM36" s="24"/>
      <c r="AN36" s="24"/>
      <c r="AO36" s="24"/>
      <c r="AP36" s="24"/>
      <c r="AQ36" s="24"/>
      <c r="AR36" s="24"/>
      <c r="AS36" s="24"/>
      <c r="AT36" s="61"/>
      <c r="AU36" s="24"/>
      <c r="AV36" s="24"/>
      <c r="AW36" s="24"/>
      <c r="AX36" s="24" t="str">
        <f t="shared" si="10"/>
        <v/>
      </c>
      <c r="AY36" s="24" t="str">
        <f t="shared" si="11"/>
        <v/>
      </c>
      <c r="AZ36" s="24" t="str">
        <f t="shared" si="0"/>
        <v/>
      </c>
      <c r="BA36" s="24" t="str">
        <f t="shared" si="1"/>
        <v/>
      </c>
      <c r="BB36" s="24" t="str">
        <f t="shared" si="2"/>
        <v/>
      </c>
      <c r="BC36" s="24"/>
      <c r="BD36" s="24" t="str">
        <f t="shared" si="3"/>
        <v/>
      </c>
      <c r="BE36" s="54" t="str">
        <f>IF(AK36="","",VLOOKUP(AK36,BH:BJ,3,FALSE))</f>
        <v/>
      </c>
      <c r="BF36" s="64" t="s">
        <v>0</v>
      </c>
      <c r="BG36">
        <v>35</v>
      </c>
      <c r="BH36" t="s">
        <v>287</v>
      </c>
      <c r="BI36" t="s">
        <v>40</v>
      </c>
      <c r="BJ36" t="s">
        <v>288</v>
      </c>
    </row>
    <row r="37" spans="1:62">
      <c r="A37" t="str">
        <f t="shared" si="4"/>
        <v>|英テキスト|&gt;|&gt;|&gt;|&gt;|Cycling 1.|</v>
      </c>
      <c r="B37" t="s">
        <v>0</v>
      </c>
      <c r="C37" t="s">
        <v>81</v>
      </c>
      <c r="D37" s="27" t="s">
        <v>125</v>
      </c>
      <c r="E37" t="s">
        <v>81</v>
      </c>
      <c r="F37" s="27" t="s">
        <v>113</v>
      </c>
      <c r="G37" t="s">
        <v>81</v>
      </c>
      <c r="H37" s="27" t="s">
        <v>113</v>
      </c>
      <c r="I37" t="s">
        <v>81</v>
      </c>
      <c r="J37" s="27" t="s">
        <v>113</v>
      </c>
      <c r="K37" t="s">
        <v>81</v>
      </c>
      <c r="L37" s="27" t="s">
        <v>113</v>
      </c>
      <c r="M37" t="s">
        <v>81</v>
      </c>
      <c r="N37" t="str">
        <f>IF(T36="","",T36&amp;"&amp;br;")&amp;IF(R36=0,"",R36)</f>
        <v>Cycling 1.</v>
      </c>
      <c r="O37" t="s">
        <v>81</v>
      </c>
      <c r="Q37" s="33" t="s">
        <v>18</v>
      </c>
      <c r="R37" s="34" t="str">
        <f>IF(INDEX(AX:AX,W31+1)="",0,INDEX(AX:AX,W31+1)&amp;"/"&amp;INDEX(AY:AY,W31+1))</f>
        <v>5/5</v>
      </c>
      <c r="S37" s="35"/>
      <c r="T37" s="35"/>
      <c r="U37" s="35"/>
      <c r="V37" s="36"/>
      <c r="W37" s="40"/>
      <c r="X37" s="33"/>
      <c r="Y37" s="52"/>
      <c r="Z37" s="52"/>
      <c r="AA37" s="53"/>
      <c r="AE37" s="48">
        <v>36</v>
      </c>
      <c r="AF37" s="49" t="str">
        <f t="shared" si="9"/>
        <v>緑</v>
      </c>
      <c r="AG37" s="24"/>
      <c r="AH37" s="24"/>
      <c r="AI37" s="24"/>
      <c r="AJ37" s="24"/>
      <c r="AK37" s="24"/>
      <c r="AL37" s="24"/>
      <c r="AM37" s="24"/>
      <c r="AN37" s="24"/>
      <c r="AO37" s="24"/>
      <c r="AP37" s="24"/>
      <c r="AQ37" s="24"/>
      <c r="AR37" s="24"/>
      <c r="AS37" s="24"/>
      <c r="AT37" s="61"/>
      <c r="AU37" s="24"/>
      <c r="AV37" s="24"/>
      <c r="AW37" s="24"/>
      <c r="AX37" s="24" t="str">
        <f t="shared" si="10"/>
        <v/>
      </c>
      <c r="AY37" s="24" t="str">
        <f t="shared" si="11"/>
        <v/>
      </c>
      <c r="AZ37" s="24" t="str">
        <f t="shared" si="0"/>
        <v/>
      </c>
      <c r="BA37" s="24" t="str">
        <f t="shared" si="1"/>
        <v/>
      </c>
      <c r="BB37" s="24" t="str">
        <f t="shared" si="2"/>
        <v/>
      </c>
      <c r="BC37" s="24"/>
      <c r="BD37" s="24" t="str">
        <f t="shared" si="3"/>
        <v/>
      </c>
      <c r="BE37" s="54" t="str">
        <f>IF(AK37="","",VLOOKUP(AK37,BH:BJ,3,FALSE))</f>
        <v/>
      </c>
      <c r="BF37" s="64" t="s">
        <v>0</v>
      </c>
      <c r="BG37">
        <v>36</v>
      </c>
      <c r="BH37" t="s">
        <v>292</v>
      </c>
      <c r="BI37" t="s">
        <v>40</v>
      </c>
      <c r="BJ37" t="s">
        <v>293</v>
      </c>
    </row>
    <row r="38" spans="1:62">
      <c r="A38" t="str">
        <f t="shared" si="4"/>
        <v>|PT|&gt;|5/5|シールド数|&gt;||</v>
      </c>
      <c r="B38" t="s">
        <v>0</v>
      </c>
      <c r="C38" t="s">
        <v>81</v>
      </c>
      <c r="D38" t="s">
        <v>18</v>
      </c>
      <c r="E38" t="s">
        <v>81</v>
      </c>
      <c r="F38" t="s">
        <v>113</v>
      </c>
      <c r="G38" t="s">
        <v>81</v>
      </c>
      <c r="H38" t="str">
        <f>IF(R37=0,"",R37)</f>
        <v>5/5</v>
      </c>
      <c r="I38" t="s">
        <v>81</v>
      </c>
      <c r="J38" t="s">
        <v>136</v>
      </c>
      <c r="K38" t="s">
        <v>81</v>
      </c>
      <c r="L38" t="s">
        <v>113</v>
      </c>
      <c r="M38" t="s">
        <v>81</v>
      </c>
      <c r="N38" t="str">
        <f>IF(R38=0,"",R38)</f>
        <v/>
      </c>
      <c r="O38" t="s">
        <v>81</v>
      </c>
      <c r="Q38" s="41" t="s">
        <v>19</v>
      </c>
      <c r="R38" s="34">
        <f>INDEX(AW:AW,W31+1)</f>
        <v>0</v>
      </c>
      <c r="S38" s="42"/>
      <c r="T38" s="42"/>
      <c r="U38" s="42"/>
      <c r="V38" s="43"/>
      <c r="W38" s="44"/>
      <c r="X38" s="45"/>
      <c r="Y38" s="55"/>
      <c r="Z38" s="55"/>
      <c r="AA38" s="56"/>
      <c r="AE38" s="48">
        <v>37</v>
      </c>
      <c r="AF38" s="49" t="str">
        <f t="shared" si="9"/>
        <v>緑</v>
      </c>
      <c r="AG38" s="24"/>
      <c r="AH38" s="24"/>
      <c r="AI38" s="24"/>
      <c r="AJ38" s="24"/>
      <c r="AK38" s="24"/>
      <c r="AL38" s="24"/>
      <c r="AM38" s="24"/>
      <c r="AN38" s="24"/>
      <c r="AO38" s="24"/>
      <c r="AP38" s="24"/>
      <c r="AQ38" s="24"/>
      <c r="AR38" s="24"/>
      <c r="AS38" s="24"/>
      <c r="AT38" s="61"/>
      <c r="AU38" s="24"/>
      <c r="AV38" s="24"/>
      <c r="AW38" s="24"/>
      <c r="AX38" s="24" t="str">
        <f t="shared" si="10"/>
        <v/>
      </c>
      <c r="AY38" s="24" t="str">
        <f t="shared" si="11"/>
        <v/>
      </c>
      <c r="AZ38" s="24" t="str">
        <f t="shared" si="0"/>
        <v/>
      </c>
      <c r="BA38" s="24" t="str">
        <f t="shared" si="1"/>
        <v/>
      </c>
      <c r="BB38" s="24" t="str">
        <f t="shared" si="2"/>
        <v/>
      </c>
      <c r="BC38" s="24"/>
      <c r="BD38" s="24" t="str">
        <f t="shared" si="3"/>
        <v/>
      </c>
      <c r="BE38" s="54" t="str">
        <f>IF(AK38="","",VLOOKUP(AK38,BH:BJ,3,FALSE))</f>
        <v/>
      </c>
      <c r="BF38" s="64" t="s">
        <v>0</v>
      </c>
      <c r="BG38">
        <v>37</v>
      </c>
      <c r="BH38" t="s">
        <v>297</v>
      </c>
      <c r="BI38" t="s">
        <v>40</v>
      </c>
      <c r="BJ38" t="s">
        <v>298</v>
      </c>
    </row>
    <row r="39" spans="1:62">
      <c r="A39" t="str">
        <f t="shared" si="4"/>
        <v>&amp;br;&amp;br;</v>
      </c>
      <c r="B39" t="s">
        <v>0</v>
      </c>
      <c r="C39" t="s">
        <v>145</v>
      </c>
      <c r="R39"/>
      <c r="S39"/>
      <c r="T39"/>
      <c r="U39"/>
      <c r="V39"/>
      <c r="AE39" s="48">
        <v>38</v>
      </c>
      <c r="AF39" s="49" t="str">
        <f t="shared" si="9"/>
        <v>緑</v>
      </c>
      <c r="AG39" s="24"/>
      <c r="AH39" s="24"/>
      <c r="AI39" s="24"/>
      <c r="AJ39" s="24"/>
      <c r="AK39" s="24"/>
      <c r="AL39" s="24"/>
      <c r="AM39" s="24"/>
      <c r="AN39" s="24"/>
      <c r="AO39" s="24"/>
      <c r="AP39" s="24"/>
      <c r="AQ39" s="24"/>
      <c r="AR39" s="24"/>
      <c r="AS39" s="24"/>
      <c r="AT39" s="61"/>
      <c r="AU39" s="24"/>
      <c r="AV39" s="24"/>
      <c r="AW39" s="24"/>
      <c r="AX39" s="24" t="str">
        <f t="shared" si="10"/>
        <v/>
      </c>
      <c r="AY39" s="24" t="str">
        <f t="shared" si="11"/>
        <v/>
      </c>
      <c r="AZ39" s="24" t="str">
        <f t="shared" si="0"/>
        <v/>
      </c>
      <c r="BA39" s="24" t="str">
        <f t="shared" si="1"/>
        <v/>
      </c>
      <c r="BB39" s="24" t="str">
        <f t="shared" si="2"/>
        <v/>
      </c>
      <c r="BC39" s="24"/>
      <c r="BD39" s="24" t="str">
        <f t="shared" si="3"/>
        <v/>
      </c>
      <c r="BE39" s="54" t="str">
        <f>IF(AK39="","",VLOOKUP(AK39,BH:BJ,3,FALSE))</f>
        <v/>
      </c>
      <c r="BF39" s="64" t="s">
        <v>0</v>
      </c>
      <c r="BG39">
        <v>38</v>
      </c>
      <c r="BH39" t="s">
        <v>169</v>
      </c>
      <c r="BI39" t="s">
        <v>40</v>
      </c>
      <c r="BJ39" t="s">
        <v>302</v>
      </c>
    </row>
    <row r="40" spans="1:62">
      <c r="A40" t="str">
        <f t="shared" si="4"/>
        <v>#back(text=戻る,left)</v>
      </c>
      <c r="B40" t="s">
        <v>0</v>
      </c>
      <c r="C40" t="s">
        <v>153</v>
      </c>
      <c r="R40"/>
      <c r="S40"/>
      <c r="T40"/>
      <c r="U40"/>
      <c r="V40"/>
      <c r="AE40" s="48">
        <v>39</v>
      </c>
      <c r="AF40" s="49" t="str">
        <f t="shared" si="9"/>
        <v>緑</v>
      </c>
      <c r="AG40" s="24"/>
      <c r="AH40" s="24"/>
      <c r="AI40" s="24"/>
      <c r="AJ40" s="24"/>
      <c r="AK40" s="24"/>
      <c r="AL40" s="24"/>
      <c r="AM40" s="24"/>
      <c r="AN40" s="24"/>
      <c r="AO40" s="24"/>
      <c r="AP40" s="24"/>
      <c r="AQ40" s="24"/>
      <c r="AR40" s="24"/>
      <c r="AS40" s="24"/>
      <c r="AT40" s="61"/>
      <c r="AU40" s="24"/>
      <c r="AV40" s="24"/>
      <c r="AW40" s="24"/>
      <c r="AX40" s="24" t="str">
        <f t="shared" si="10"/>
        <v/>
      </c>
      <c r="AY40" s="24" t="str">
        <f t="shared" si="11"/>
        <v/>
      </c>
      <c r="AZ40" s="24" t="str">
        <f t="shared" si="0"/>
        <v/>
      </c>
      <c r="BA40" s="24" t="str">
        <f t="shared" si="1"/>
        <v/>
      </c>
      <c r="BB40" s="24" t="str">
        <f t="shared" si="2"/>
        <v/>
      </c>
      <c r="BC40" s="24"/>
      <c r="BD40" s="24" t="str">
        <f t="shared" si="3"/>
        <v/>
      </c>
      <c r="BE40" s="54" t="str">
        <f>IF(AK40="","",VLOOKUP(AK40,BH:BJ,3,FALSE))</f>
        <v/>
      </c>
      <c r="BF40" s="64" t="s">
        <v>0</v>
      </c>
      <c r="BG40">
        <v>39</v>
      </c>
      <c r="BH40" t="s">
        <v>307</v>
      </c>
      <c r="BI40" t="s">
        <v>40</v>
      </c>
      <c r="BJ40" t="s">
        <v>308</v>
      </c>
    </row>
    <row r="41" spans="1:62">
      <c r="A41" t="str">
        <f t="shared" si="4"/>
        <v>&amp;br;</v>
      </c>
      <c r="B41" t="s">
        <v>0</v>
      </c>
      <c r="C41" t="s">
        <v>164</v>
      </c>
      <c r="R41"/>
      <c r="S41"/>
      <c r="T41"/>
      <c r="U41"/>
      <c r="V41"/>
      <c r="AE41" s="48">
        <v>40</v>
      </c>
      <c r="AF41" s="49" t="str">
        <f t="shared" si="9"/>
        <v>緑</v>
      </c>
      <c r="AG41" s="24"/>
      <c r="AH41" s="24"/>
      <c r="AI41" s="24"/>
      <c r="AJ41" s="24"/>
      <c r="AK41" s="24"/>
      <c r="AL41" s="24"/>
      <c r="AM41" s="24"/>
      <c r="AN41" s="24"/>
      <c r="AO41" s="24"/>
      <c r="AP41" s="24"/>
      <c r="AQ41" s="24"/>
      <c r="AR41" s="24"/>
      <c r="AS41" s="24"/>
      <c r="AT41" s="61"/>
      <c r="AU41" s="24"/>
      <c r="AV41" s="24"/>
      <c r="AW41" s="24"/>
      <c r="AX41" s="24" t="str">
        <f t="shared" si="10"/>
        <v/>
      </c>
      <c r="AY41" s="24" t="str">
        <f t="shared" si="11"/>
        <v/>
      </c>
      <c r="AZ41" s="24" t="str">
        <f t="shared" si="0"/>
        <v/>
      </c>
      <c r="BA41" s="24" t="str">
        <f t="shared" si="1"/>
        <v/>
      </c>
      <c r="BB41" s="24" t="str">
        <f t="shared" si="2"/>
        <v/>
      </c>
      <c r="BC41" s="24"/>
      <c r="BD41" s="24" t="str">
        <f t="shared" si="3"/>
        <v/>
      </c>
      <c r="BE41" s="54" t="str">
        <f>IF(AK41="","",VLOOKUP(AK41,BH:BJ,3,FALSE))</f>
        <v/>
      </c>
      <c r="BF41" s="64" t="s">
        <v>0</v>
      </c>
      <c r="BG41">
        <v>40</v>
      </c>
      <c r="BH41" t="s">
        <v>130</v>
      </c>
      <c r="BI41" t="s">
        <v>40</v>
      </c>
      <c r="BJ41" t="s">
        <v>314</v>
      </c>
    </row>
    <row r="42" spans="1:62">
      <c r="A42" t="str">
        <f t="shared" si="4"/>
        <v>#comment(above,nsize=[15],size=[30],num=[10])</v>
      </c>
      <c r="B42" t="s">
        <v>0</v>
      </c>
      <c r="C42" t="s">
        <v>173</v>
      </c>
      <c r="R42"/>
      <c r="S42"/>
      <c r="T42"/>
      <c r="U42"/>
      <c r="V42"/>
      <c r="AE42" s="48">
        <v>41</v>
      </c>
      <c r="AF42" s="49" t="str">
        <f t="shared" si="9"/>
        <v>緑</v>
      </c>
      <c r="AG42" s="24"/>
      <c r="AH42" s="24"/>
      <c r="AI42" s="24"/>
      <c r="AJ42" s="24"/>
      <c r="AK42" s="24"/>
      <c r="AL42" s="24"/>
      <c r="AM42" s="24"/>
      <c r="AN42" s="24"/>
      <c r="AO42" s="24"/>
      <c r="AP42" s="24"/>
      <c r="AQ42" s="24"/>
      <c r="AR42" s="24"/>
      <c r="AS42" s="24"/>
      <c r="AT42" s="61"/>
      <c r="AU42" s="24"/>
      <c r="AV42" s="24"/>
      <c r="AW42" s="24"/>
      <c r="AX42" s="24" t="str">
        <f t="shared" si="10"/>
        <v/>
      </c>
      <c r="AY42" s="24" t="str">
        <f t="shared" si="11"/>
        <v/>
      </c>
      <c r="AZ42" s="24" t="str">
        <f t="shared" si="0"/>
        <v/>
      </c>
      <c r="BA42" s="24" t="str">
        <f t="shared" si="1"/>
        <v/>
      </c>
      <c r="BB42" s="24" t="str">
        <f t="shared" si="2"/>
        <v/>
      </c>
      <c r="BC42" s="24"/>
      <c r="BD42" s="24" t="str">
        <f t="shared" si="3"/>
        <v/>
      </c>
      <c r="BE42" s="54" t="str">
        <f>IF(AK42="","",VLOOKUP(AK42,BH:BJ,3,FALSE))</f>
        <v/>
      </c>
      <c r="BF42" s="64" t="s">
        <v>0</v>
      </c>
      <c r="BG42">
        <v>41</v>
      </c>
      <c r="BH42" t="s">
        <v>318</v>
      </c>
      <c r="BI42" t="s">
        <v>40</v>
      </c>
      <c r="BJ42" t="s">
        <v>319</v>
      </c>
    </row>
    <row r="43" spans="1:62">
      <c r="A43" t="str">
        <f t="shared" si="4"/>
        <v>&amp;br;&amp;br;</v>
      </c>
      <c r="B43" t="s">
        <v>0</v>
      </c>
      <c r="C43" t="s">
        <v>145</v>
      </c>
      <c r="R43"/>
      <c r="S43"/>
      <c r="T43"/>
      <c r="U43"/>
      <c r="V43"/>
      <c r="AE43" s="48">
        <v>42</v>
      </c>
      <c r="AF43" s="49" t="str">
        <f t="shared" si="9"/>
        <v>緑</v>
      </c>
      <c r="AG43" s="24"/>
      <c r="AH43" s="24"/>
      <c r="AI43" s="24"/>
      <c r="AJ43" s="24"/>
      <c r="AK43" s="24"/>
      <c r="AL43" s="24"/>
      <c r="AM43" s="24"/>
      <c r="AN43" s="24"/>
      <c r="AO43" s="24"/>
      <c r="AP43" s="24"/>
      <c r="AQ43" s="24"/>
      <c r="AR43" s="24"/>
      <c r="AS43" s="24"/>
      <c r="AT43" s="61"/>
      <c r="AU43" s="24"/>
      <c r="AV43" s="24"/>
      <c r="AW43" s="24"/>
      <c r="AX43" s="24" t="str">
        <f t="shared" si="10"/>
        <v/>
      </c>
      <c r="AY43" s="24" t="str">
        <f t="shared" si="11"/>
        <v/>
      </c>
      <c r="AZ43" s="24" t="str">
        <f t="shared" si="0"/>
        <v/>
      </c>
      <c r="BA43" s="24" t="str">
        <f t="shared" si="1"/>
        <v/>
      </c>
      <c r="BB43" s="24" t="str">
        <f t="shared" si="2"/>
        <v/>
      </c>
      <c r="BC43" s="24"/>
      <c r="BD43" s="24" t="str">
        <f t="shared" si="3"/>
        <v/>
      </c>
      <c r="BE43" s="54" t="str">
        <f>IF(AK43="","",VLOOKUP(AK43,BH:BJ,3,FALSE))</f>
        <v/>
      </c>
      <c r="BF43" s="64" t="s">
        <v>0</v>
      </c>
      <c r="BG43">
        <v>42</v>
      </c>
      <c r="BH43" t="s">
        <v>322</v>
      </c>
      <c r="BI43" t="s">
        <v>40</v>
      </c>
      <c r="BJ43" t="s">
        <v>323</v>
      </c>
    </row>
    <row r="44" spans="1:62">
      <c r="A44" t="str">
        <f t="shared" si="4"/>
        <v/>
      </c>
      <c r="B44" t="s">
        <v>0</v>
      </c>
      <c r="Q44" s="29"/>
      <c r="R44" s="30"/>
      <c r="S44" s="30"/>
      <c r="T44" s="30"/>
      <c r="U44" s="30"/>
      <c r="V44" s="31"/>
      <c r="W44" s="32">
        <v>4</v>
      </c>
      <c r="X44" s="29"/>
      <c r="Y44" s="50"/>
      <c r="Z44" s="50"/>
      <c r="AA44" s="51"/>
      <c r="AE44" s="48">
        <v>43</v>
      </c>
      <c r="AF44" s="49" t="str">
        <f t="shared" si="9"/>
        <v>緑</v>
      </c>
      <c r="AG44" s="24"/>
      <c r="AH44" s="24"/>
      <c r="AI44" s="24"/>
      <c r="AJ44" s="24"/>
      <c r="AK44" s="24"/>
      <c r="AL44" s="24"/>
      <c r="AM44" s="24"/>
      <c r="AN44" s="24"/>
      <c r="AO44" s="24"/>
      <c r="AP44" s="24"/>
      <c r="AQ44" s="24"/>
      <c r="AR44" s="24"/>
      <c r="AS44" s="24"/>
      <c r="AT44" s="61"/>
      <c r="AU44" s="24"/>
      <c r="AV44" s="24"/>
      <c r="AW44" s="24"/>
      <c r="AX44" s="24" t="str">
        <f t="shared" si="10"/>
        <v/>
      </c>
      <c r="AY44" s="24" t="str">
        <f t="shared" si="11"/>
        <v/>
      </c>
      <c r="AZ44" s="24" t="str">
        <f t="shared" si="0"/>
        <v/>
      </c>
      <c r="BA44" s="24" t="str">
        <f t="shared" si="1"/>
        <v/>
      </c>
      <c r="BB44" s="24" t="str">
        <f t="shared" si="2"/>
        <v/>
      </c>
      <c r="BC44" s="24"/>
      <c r="BD44" s="24" t="str">
        <f t="shared" si="3"/>
        <v/>
      </c>
      <c r="BE44" s="54" t="str">
        <f>IF(AK44="","",VLOOKUP(AK44,BH:BJ,3,FALSE))</f>
        <v/>
      </c>
      <c r="BF44" s="64" t="s">
        <v>0</v>
      </c>
      <c r="BG44">
        <v>43</v>
      </c>
      <c r="BH44" t="s">
        <v>328</v>
      </c>
      <c r="BI44" t="s">
        <v>40</v>
      </c>
      <c r="BJ44" t="s">
        <v>329</v>
      </c>
    </row>
    <row r="45" spans="1:62">
      <c r="A45" t="str">
        <f t="shared" si="4"/>
        <v>*頭巾の喧嘩屋/Hooded Brawler</v>
      </c>
      <c r="B45" t="s">
        <v>0</v>
      </c>
      <c r="C45" t="str">
        <f>"*"&amp;R45&amp;"/"&amp;T45</f>
        <v>*頭巾の喧嘩屋/Hooded Brawler</v>
      </c>
      <c r="Q45" s="33" t="s">
        <v>9</v>
      </c>
      <c r="R45" s="34" t="str">
        <f>INDEX(AJ:AJ,W44+1)</f>
        <v>頭巾の喧嘩屋</v>
      </c>
      <c r="S45" s="35" t="s">
        <v>10</v>
      </c>
      <c r="T45" s="34" t="str">
        <f>INDEX(AK:AK,W44+1)</f>
        <v>Hooded Brawler</v>
      </c>
      <c r="U45" s="35"/>
      <c r="V45" s="36"/>
      <c r="W45" s="37"/>
      <c r="X45" s="33"/>
      <c r="Y45" s="52"/>
      <c r="Z45" s="52"/>
      <c r="AA45" s="53"/>
      <c r="AE45" s="48">
        <v>44</v>
      </c>
      <c r="AF45" s="49" t="str">
        <f t="shared" si="9"/>
        <v>緑</v>
      </c>
      <c r="AG45" s="24"/>
      <c r="AH45" s="24"/>
      <c r="AI45" s="24"/>
      <c r="AJ45" s="24"/>
      <c r="AK45" s="24"/>
      <c r="AL45" s="24"/>
      <c r="AM45" s="24"/>
      <c r="AN45" s="24"/>
      <c r="AO45" s="24"/>
      <c r="AP45" s="24"/>
      <c r="AQ45" s="24"/>
      <c r="AR45" s="24"/>
      <c r="AS45" s="24"/>
      <c r="AT45" s="61"/>
      <c r="AU45" s="24"/>
      <c r="AV45" s="24"/>
      <c r="AW45" s="24"/>
      <c r="AX45" s="24" t="str">
        <f t="shared" si="10"/>
        <v/>
      </c>
      <c r="AY45" s="24" t="str">
        <f t="shared" si="11"/>
        <v/>
      </c>
      <c r="AZ45" s="24" t="str">
        <f t="shared" si="0"/>
        <v/>
      </c>
      <c r="BA45" s="24" t="str">
        <f t="shared" si="1"/>
        <v/>
      </c>
      <c r="BB45" s="24" t="str">
        <f t="shared" si="2"/>
        <v/>
      </c>
      <c r="BC45" s="24"/>
      <c r="BD45" s="24" t="str">
        <f t="shared" si="3"/>
        <v/>
      </c>
      <c r="BE45" s="54" t="str">
        <f>IF(AK45="","",VLOOKUP(AK45,BH:BJ,3,FALSE))</f>
        <v/>
      </c>
      <c r="BF45" s="64" t="s">
        <v>0</v>
      </c>
      <c r="BG45">
        <v>44</v>
      </c>
      <c r="BH45" t="s">
        <v>332</v>
      </c>
      <c r="BI45" t="s">
        <v>40</v>
      </c>
      <c r="BJ45" t="s">
        <v>333</v>
      </c>
    </row>
    <row r="46" spans="1:62">
      <c r="A46" t="str">
        <f t="shared" si="4"/>
        <v>|LEFT:80|LEFT:100|LEFT:100|LEFT:100|LEFT:100|LEFT:100|c</v>
      </c>
      <c r="B46" t="s">
        <v>0</v>
      </c>
      <c r="C46" t="s">
        <v>81</v>
      </c>
      <c r="D46" s="26" t="str">
        <f>$Q$1</f>
        <v>LEFT:80</v>
      </c>
      <c r="E46" s="26" t="s">
        <v>81</v>
      </c>
      <c r="F46" s="26" t="str">
        <f t="shared" ref="F46:J46" si="14">$R$1</f>
        <v>LEFT:100</v>
      </c>
      <c r="G46" s="26" t="s">
        <v>81</v>
      </c>
      <c r="H46" s="26" t="str">
        <f t="shared" si="14"/>
        <v>LEFT:100</v>
      </c>
      <c r="I46" s="26" t="s">
        <v>81</v>
      </c>
      <c r="J46" s="26" t="str">
        <f t="shared" si="14"/>
        <v>LEFT:100</v>
      </c>
      <c r="K46" s="26" t="s">
        <v>81</v>
      </c>
      <c r="L46" s="26" t="str">
        <f>$R$1</f>
        <v>LEFT:100</v>
      </c>
      <c r="M46" s="26" t="s">
        <v>81</v>
      </c>
      <c r="N46" s="26" t="str">
        <f>$R$1</f>
        <v>LEFT:100</v>
      </c>
      <c r="O46" t="s">
        <v>81</v>
      </c>
      <c r="P46" t="s">
        <v>82</v>
      </c>
      <c r="Q46" s="38" t="s">
        <v>6</v>
      </c>
      <c r="R46" s="34" t="str">
        <f>INDEX(AF:AF,W44+1)</f>
        <v>緑</v>
      </c>
      <c r="S46" s="39" t="s">
        <v>7</v>
      </c>
      <c r="T46" s="34" t="str">
        <f>INDEX(AG:AG,W44+1)</f>
        <v>コモン</v>
      </c>
      <c r="U46" s="39" t="s">
        <v>8</v>
      </c>
      <c r="V46" s="34">
        <f>INDEX(AI:AI,W44+1)</f>
        <v>9</v>
      </c>
      <c r="W46" s="40"/>
      <c r="X46" s="34" t="str">
        <f>INDEX(AQ:AQ,W44+1)</f>
        <v>督励3：あなたのターン終了時まで、このクリーチャーは+2/+2の修整を受ける。</v>
      </c>
      <c r="Y46" s="52"/>
      <c r="Z46" s="52"/>
      <c r="AA46" s="53"/>
      <c r="AE46" s="48">
        <v>45</v>
      </c>
      <c r="AF46" s="49" t="str">
        <f t="shared" si="9"/>
        <v>緑</v>
      </c>
      <c r="AG46" s="24"/>
      <c r="AH46" s="24"/>
      <c r="AI46" s="24"/>
      <c r="AJ46" s="24"/>
      <c r="AK46" s="24"/>
      <c r="AL46" s="24"/>
      <c r="AM46" s="24"/>
      <c r="AN46" s="24"/>
      <c r="AO46" s="24"/>
      <c r="AP46" s="24"/>
      <c r="AQ46" s="24"/>
      <c r="AR46" s="24"/>
      <c r="AS46" s="24"/>
      <c r="AT46" s="61"/>
      <c r="AU46" s="24"/>
      <c r="AV46" s="24"/>
      <c r="AW46" s="24"/>
      <c r="AX46" s="24" t="str">
        <f t="shared" si="10"/>
        <v/>
      </c>
      <c r="AY46" s="24" t="str">
        <f t="shared" si="11"/>
        <v/>
      </c>
      <c r="AZ46" s="24" t="str">
        <f t="shared" si="0"/>
        <v/>
      </c>
      <c r="BA46" s="24" t="str">
        <f t="shared" si="1"/>
        <v/>
      </c>
      <c r="BB46" s="24" t="str">
        <f t="shared" si="2"/>
        <v/>
      </c>
      <c r="BC46" s="24"/>
      <c r="BD46" s="24" t="str">
        <f t="shared" si="3"/>
        <v/>
      </c>
      <c r="BE46" s="54" t="str">
        <f>IF(AK46="","",VLOOKUP(AK46,BH:BJ,3,FALSE))</f>
        <v/>
      </c>
      <c r="BF46" s="64" t="s">
        <v>0</v>
      </c>
      <c r="BG46">
        <v>45</v>
      </c>
      <c r="BH46" t="s">
        <v>338</v>
      </c>
      <c r="BI46" t="s">
        <v>40</v>
      </c>
      <c r="BJ46" t="s">
        <v>339</v>
      </c>
    </row>
    <row r="47" spans="1:62">
      <c r="A47" t="str">
        <f t="shared" si="4"/>
        <v>|色|緑|レアリティ|コモン|マナコスト|9|</v>
      </c>
      <c r="B47" t="s">
        <v>0</v>
      </c>
      <c r="C47" t="s">
        <v>81</v>
      </c>
      <c r="D47" s="27" t="s">
        <v>6</v>
      </c>
      <c r="E47" t="s">
        <v>81</v>
      </c>
      <c r="F47" t="str">
        <f>IF(R46=0,"",R46)</f>
        <v>緑</v>
      </c>
      <c r="G47" t="s">
        <v>81</v>
      </c>
      <c r="H47" s="27" t="s">
        <v>93</v>
      </c>
      <c r="I47" t="s">
        <v>81</v>
      </c>
      <c r="J47" t="str">
        <f>IF(T46=0,"",T46)</f>
        <v>コモン</v>
      </c>
      <c r="K47" t="s">
        <v>81</v>
      </c>
      <c r="L47" s="27" t="s">
        <v>94</v>
      </c>
      <c r="M47" t="s">
        <v>81</v>
      </c>
      <c r="N47">
        <f>IF(V46=0,"",V46)</f>
        <v>9</v>
      </c>
      <c r="O47" t="s">
        <v>81</v>
      </c>
      <c r="Q47" s="33" t="s">
        <v>11</v>
      </c>
      <c r="R47" s="34" t="str">
        <f>INDEX(AL:AL,W44+1)</f>
        <v>クリーチャー</v>
      </c>
      <c r="S47" s="39" t="s">
        <v>95</v>
      </c>
      <c r="T47" s="34" t="str">
        <f>INDEX(AN:AN,W44+1)</f>
        <v>ナーガ</v>
      </c>
      <c r="U47" s="34" t="str">
        <f>INDEX(AO:AO,W44+1)</f>
        <v>戦士</v>
      </c>
      <c r="V47" s="34">
        <f>INDEX(AP:AP,W44+1)</f>
        <v>0</v>
      </c>
      <c r="W47" s="40"/>
      <c r="X47" s="34" t="str">
        <f>INDEX(AZ:AZ,W44+1)</f>
        <v>督励</v>
      </c>
      <c r="Y47" s="34" t="str">
        <f>INDEX(BA:BA,W44+1)</f>
        <v/>
      </c>
      <c r="Z47" s="34" t="str">
        <f>INDEX(BB:BB,W44+1)</f>
        <v/>
      </c>
      <c r="AA47" s="34">
        <f>INDEX(BC:BC,W44+1)</f>
        <v>0</v>
      </c>
      <c r="AE47" s="48">
        <v>46</v>
      </c>
      <c r="AF47" s="49" t="str">
        <f t="shared" si="9"/>
        <v>緑</v>
      </c>
      <c r="AG47" s="24"/>
      <c r="AH47" s="24"/>
      <c r="AI47" s="24"/>
      <c r="AJ47" s="24"/>
      <c r="AK47" s="24"/>
      <c r="AL47" s="24"/>
      <c r="AM47" s="24"/>
      <c r="AN47" s="24"/>
      <c r="AO47" s="24"/>
      <c r="AP47" s="24"/>
      <c r="AQ47" s="24"/>
      <c r="AR47" s="24"/>
      <c r="AS47" s="24"/>
      <c r="AT47" s="61"/>
      <c r="AU47" s="24"/>
      <c r="AV47" s="24"/>
      <c r="AW47" s="24"/>
      <c r="AX47" s="24" t="str">
        <f t="shared" si="10"/>
        <v/>
      </c>
      <c r="AY47" s="24" t="str">
        <f t="shared" si="11"/>
        <v/>
      </c>
      <c r="AZ47" s="24" t="str">
        <f t="shared" si="0"/>
        <v/>
      </c>
      <c r="BA47" s="24" t="str">
        <f t="shared" si="1"/>
        <v/>
      </c>
      <c r="BB47" s="24" t="str">
        <f t="shared" si="2"/>
        <v/>
      </c>
      <c r="BC47" s="24"/>
      <c r="BD47" s="24" t="str">
        <f t="shared" si="3"/>
        <v/>
      </c>
      <c r="BE47" s="54" t="str">
        <f>IF(AK47="","",VLOOKUP(AK47,BH:BJ,3,FALSE))</f>
        <v/>
      </c>
      <c r="BF47" s="64" t="s">
        <v>0</v>
      </c>
      <c r="BG47">
        <v>46</v>
      </c>
      <c r="BH47" t="s">
        <v>343</v>
      </c>
      <c r="BI47" t="s">
        <v>40</v>
      </c>
      <c r="BJ47" t="s">
        <v>344</v>
      </c>
    </row>
    <row r="48" spans="1:62">
      <c r="A48" t="str">
        <f t="shared" si="4"/>
        <v>|種別|クリーチャー|サブタイプ|ナーガ|戦士||</v>
      </c>
      <c r="B48" t="s">
        <v>0</v>
      </c>
      <c r="C48" t="s">
        <v>81</v>
      </c>
      <c r="D48" s="27" t="s">
        <v>11</v>
      </c>
      <c r="E48" t="s">
        <v>81</v>
      </c>
      <c r="F48" t="str">
        <f>IF(R47=0,"",R47)</f>
        <v>クリーチャー</v>
      </c>
      <c r="G48" t="s">
        <v>81</v>
      </c>
      <c r="H48" s="27" t="s">
        <v>103</v>
      </c>
      <c r="I48" t="s">
        <v>81</v>
      </c>
      <c r="J48" t="str">
        <f>IF(T47=0,"",T47)</f>
        <v>ナーガ</v>
      </c>
      <c r="K48" t="s">
        <v>81</v>
      </c>
      <c r="L48" t="str">
        <f>IF(U47=0,"",U47)</f>
        <v>戦士</v>
      </c>
      <c r="M48" t="s">
        <v>81</v>
      </c>
      <c r="N48" t="str">
        <f>IF(V47=0,"",V47)</f>
        <v/>
      </c>
      <c r="O48" t="s">
        <v>81</v>
      </c>
      <c r="Q48" s="33" t="s">
        <v>104</v>
      </c>
      <c r="R48" s="34" t="str">
        <f>INDEX(BD:BD,W44+1)</f>
        <v>督励3：あなたのターン終了時まで、このクリーチャーは+2/+2の修整を受ける。</v>
      </c>
      <c r="S48" s="35"/>
      <c r="T48" s="35"/>
      <c r="U48" s="35"/>
      <c r="V48" s="36"/>
      <c r="W48" s="40"/>
      <c r="X48" s="32"/>
      <c r="Y48" s="32"/>
      <c r="Z48" s="32"/>
      <c r="AA48" s="54"/>
      <c r="AE48" s="48">
        <v>47</v>
      </c>
      <c r="AF48" s="49" t="str">
        <f t="shared" si="9"/>
        <v>緑</v>
      </c>
      <c r="AG48" s="24"/>
      <c r="AH48" s="24"/>
      <c r="AI48" s="24"/>
      <c r="AJ48" s="24"/>
      <c r="AK48" s="24"/>
      <c r="AL48" s="24"/>
      <c r="AM48" s="24"/>
      <c r="AN48" s="24"/>
      <c r="AO48" s="24"/>
      <c r="AP48" s="24"/>
      <c r="AQ48" s="24"/>
      <c r="AR48" s="24"/>
      <c r="AS48" s="24"/>
      <c r="AT48" s="61"/>
      <c r="AU48" s="24"/>
      <c r="AV48" s="24"/>
      <c r="AW48" s="24"/>
      <c r="AX48" s="24" t="str">
        <f t="shared" si="10"/>
        <v/>
      </c>
      <c r="AY48" s="24" t="str">
        <f t="shared" si="11"/>
        <v/>
      </c>
      <c r="AZ48" s="24" t="str">
        <f t="shared" si="0"/>
        <v/>
      </c>
      <c r="BA48" s="24" t="str">
        <f t="shared" si="1"/>
        <v/>
      </c>
      <c r="BB48" s="24" t="str">
        <f t="shared" si="2"/>
        <v/>
      </c>
      <c r="BC48" s="24"/>
      <c r="BD48" s="24" t="str">
        <f t="shared" si="3"/>
        <v/>
      </c>
      <c r="BE48" s="54" t="str">
        <f>IF(AK48="","",VLOOKUP(AK48,BH:BJ,3,FALSE))</f>
        <v/>
      </c>
      <c r="BF48" s="64" t="s">
        <v>0</v>
      </c>
      <c r="BG48">
        <v>47</v>
      </c>
      <c r="BH48" t="s">
        <v>280</v>
      </c>
      <c r="BI48" t="s">
        <v>40</v>
      </c>
      <c r="BJ48" t="s">
        <v>347</v>
      </c>
    </row>
    <row r="49" spans="1:62">
      <c r="A49" t="str">
        <f t="shared" si="4"/>
        <v>|テキスト|&gt;|&gt;|&gt;|&gt;|督励3：あなたのターン終了時まで、このクリーチャーは+2/+2の修整を受ける。|</v>
      </c>
      <c r="B49" t="s">
        <v>0</v>
      </c>
      <c r="C49" t="s">
        <v>81</v>
      </c>
      <c r="D49" s="27" t="s">
        <v>104</v>
      </c>
      <c r="E49" t="s">
        <v>81</v>
      </c>
      <c r="F49" s="27" t="s">
        <v>113</v>
      </c>
      <c r="G49" t="s">
        <v>81</v>
      </c>
      <c r="H49" s="27" t="s">
        <v>113</v>
      </c>
      <c r="I49" t="s">
        <v>81</v>
      </c>
      <c r="J49" s="27" t="s">
        <v>113</v>
      </c>
      <c r="K49" t="s">
        <v>81</v>
      </c>
      <c r="L49" s="27" t="s">
        <v>113</v>
      </c>
      <c r="M49" t="s">
        <v>81</v>
      </c>
      <c r="N49" t="str">
        <f>IF(R48=0,"",R48)</f>
        <v>督励3：あなたのターン終了時まで、このクリーチャーは+2/+2の修整を受ける。</v>
      </c>
      <c r="O49" t="s">
        <v>81</v>
      </c>
      <c r="Q49" s="38" t="s">
        <v>27</v>
      </c>
      <c r="R49" s="34" t="str">
        <f>INDEX(BE:BE,W44+1)</f>
        <v>Exert 3:This creature gets +2/+2 until the end of your turn.</v>
      </c>
      <c r="S49" s="33" t="s">
        <v>114</v>
      </c>
      <c r="T49" s="34" t="str">
        <f>IF(X49="","",X49&amp;IF(Y49="",""," "&amp;Y49)&amp;IF(Z49="",""," "&amp;Z49)&amp;IF(AA49="",""," "&amp;AA49))</f>
        <v/>
      </c>
      <c r="U49" s="35"/>
      <c r="V49" s="36"/>
      <c r="W49" s="40" t="s">
        <v>114</v>
      </c>
      <c r="X49" s="33" t="str">
        <f t="shared" ref="X49:AA49" si="15">IF(ISERROR(IF(LEN(X48)&gt;1,X48,VLOOKUP(X47,$AC:$AD,2,FALSE))),"",IF(LEN(X48)&gt;1,X48,VLOOKUP(X47,$AC:$AD,2,FALSE)))</f>
        <v/>
      </c>
      <c r="Y49" s="33" t="str">
        <f t="shared" si="15"/>
        <v/>
      </c>
      <c r="Z49" s="33" t="str">
        <f t="shared" si="15"/>
        <v/>
      </c>
      <c r="AA49" s="33" t="str">
        <f t="shared" si="15"/>
        <v> </v>
      </c>
      <c r="AE49" s="48">
        <v>48</v>
      </c>
      <c r="AF49" s="49" t="str">
        <f t="shared" si="9"/>
        <v>緑</v>
      </c>
      <c r="AG49" s="24"/>
      <c r="AH49" s="24"/>
      <c r="AI49" s="24"/>
      <c r="AJ49" s="24"/>
      <c r="AK49" s="24"/>
      <c r="AL49" s="24"/>
      <c r="AM49" s="24"/>
      <c r="AN49" s="24"/>
      <c r="AO49" s="24"/>
      <c r="AP49" s="24"/>
      <c r="AQ49" s="24"/>
      <c r="AR49" s="24"/>
      <c r="AS49" s="24"/>
      <c r="AT49" s="61"/>
      <c r="AU49" s="24"/>
      <c r="AV49" s="24"/>
      <c r="AW49" s="24"/>
      <c r="AX49" s="24" t="str">
        <f t="shared" si="10"/>
        <v/>
      </c>
      <c r="AY49" s="24" t="str">
        <f t="shared" si="11"/>
        <v/>
      </c>
      <c r="AZ49" s="24" t="str">
        <f t="shared" si="0"/>
        <v/>
      </c>
      <c r="BA49" s="24" t="str">
        <f t="shared" si="1"/>
        <v/>
      </c>
      <c r="BB49" s="24" t="str">
        <f t="shared" si="2"/>
        <v/>
      </c>
      <c r="BC49" s="24"/>
      <c r="BD49" s="24" t="str">
        <f t="shared" si="3"/>
        <v/>
      </c>
      <c r="BE49" s="54" t="str">
        <f>IF(AK49="","",VLOOKUP(AK49,BH:BJ,3,FALSE))</f>
        <v/>
      </c>
      <c r="BF49" s="64" t="s">
        <v>0</v>
      </c>
      <c r="BG49">
        <v>48</v>
      </c>
      <c r="BH49" t="s">
        <v>353</v>
      </c>
      <c r="BI49" t="s">
        <v>40</v>
      </c>
      <c r="BJ49" t="s">
        <v>354</v>
      </c>
    </row>
    <row r="50" spans="1:62">
      <c r="A50" t="str">
        <f t="shared" si="4"/>
        <v>|英テキスト|&gt;|&gt;|&gt;|&gt;|Exert 3:This creature gets +2/+2 until the end of your turn.|</v>
      </c>
      <c r="B50" t="s">
        <v>0</v>
      </c>
      <c r="C50" t="s">
        <v>81</v>
      </c>
      <c r="D50" s="27" t="s">
        <v>125</v>
      </c>
      <c r="E50" t="s">
        <v>81</v>
      </c>
      <c r="F50" s="27" t="s">
        <v>113</v>
      </c>
      <c r="G50" t="s">
        <v>81</v>
      </c>
      <c r="H50" s="27" t="s">
        <v>113</v>
      </c>
      <c r="I50" t="s">
        <v>81</v>
      </c>
      <c r="J50" s="27" t="s">
        <v>113</v>
      </c>
      <c r="K50" t="s">
        <v>81</v>
      </c>
      <c r="L50" s="27" t="s">
        <v>113</v>
      </c>
      <c r="M50" t="s">
        <v>81</v>
      </c>
      <c r="N50" t="str">
        <f>IF(T49="","",T49&amp;"&amp;br;")&amp;IF(R49=0,"",R49)</f>
        <v>Exert 3:This creature gets +2/+2 until the end of your turn.</v>
      </c>
      <c r="O50" t="s">
        <v>81</v>
      </c>
      <c r="Q50" s="33" t="s">
        <v>18</v>
      </c>
      <c r="R50" s="34" t="str">
        <f>IF(INDEX(AX:AX,W44+1)="",0,INDEX(AX:AX,W44+1)&amp;"/"&amp;INDEX(AY:AY,W44+1))</f>
        <v>3/2</v>
      </c>
      <c r="S50" s="35"/>
      <c r="T50" s="35"/>
      <c r="U50" s="35"/>
      <c r="V50" s="36"/>
      <c r="W50" s="40"/>
      <c r="X50" s="33"/>
      <c r="Y50" s="52"/>
      <c r="Z50" s="52"/>
      <c r="AA50" s="53"/>
      <c r="AE50" s="48">
        <v>49</v>
      </c>
      <c r="AF50" s="49" t="str">
        <f t="shared" si="9"/>
        <v>緑</v>
      </c>
      <c r="AG50" s="24"/>
      <c r="AH50" s="24"/>
      <c r="AI50" s="24"/>
      <c r="AJ50" s="24"/>
      <c r="AK50" s="24"/>
      <c r="AL50" s="24"/>
      <c r="AM50" s="24"/>
      <c r="AN50" s="24"/>
      <c r="AO50" s="24"/>
      <c r="AP50" s="24"/>
      <c r="AQ50" s="24"/>
      <c r="AR50" s="24"/>
      <c r="AS50" s="24"/>
      <c r="AT50" s="61"/>
      <c r="AU50" s="24"/>
      <c r="AV50" s="24"/>
      <c r="AW50" s="24"/>
      <c r="AX50" s="24" t="str">
        <f t="shared" si="10"/>
        <v/>
      </c>
      <c r="AY50" s="24" t="str">
        <f t="shared" si="11"/>
        <v/>
      </c>
      <c r="AZ50" s="24" t="str">
        <f t="shared" si="0"/>
        <v/>
      </c>
      <c r="BA50" s="24" t="str">
        <f t="shared" si="1"/>
        <v/>
      </c>
      <c r="BB50" s="24" t="str">
        <f t="shared" si="2"/>
        <v/>
      </c>
      <c r="BC50" s="24"/>
      <c r="BD50" s="24" t="str">
        <f t="shared" si="3"/>
        <v/>
      </c>
      <c r="BE50" s="54" t="str">
        <f>IF(AK50="","",VLOOKUP(AK50,BH:BJ,3,FALSE))</f>
        <v/>
      </c>
      <c r="BF50" s="64" t="s">
        <v>0</v>
      </c>
      <c r="BG50">
        <v>49</v>
      </c>
      <c r="BH50" t="s">
        <v>359</v>
      </c>
      <c r="BI50" t="s">
        <v>40</v>
      </c>
      <c r="BJ50" t="s">
        <v>360</v>
      </c>
    </row>
    <row r="51" ht="14.25" spans="1:62">
      <c r="A51" t="str">
        <f t="shared" si="4"/>
        <v>|PT|&gt;|3/2|シールド数|&gt;||</v>
      </c>
      <c r="B51" t="s">
        <v>0</v>
      </c>
      <c r="C51" t="s">
        <v>81</v>
      </c>
      <c r="D51" t="s">
        <v>18</v>
      </c>
      <c r="E51" t="s">
        <v>81</v>
      </c>
      <c r="F51" t="s">
        <v>113</v>
      </c>
      <c r="G51" t="s">
        <v>81</v>
      </c>
      <c r="H51" t="str">
        <f>IF(R50=0,"",R50)</f>
        <v>3/2</v>
      </c>
      <c r="I51" t="s">
        <v>81</v>
      </c>
      <c r="J51" t="s">
        <v>136</v>
      </c>
      <c r="K51" t="s">
        <v>81</v>
      </c>
      <c r="L51" t="s">
        <v>113</v>
      </c>
      <c r="M51" t="s">
        <v>81</v>
      </c>
      <c r="N51" t="str">
        <f>IF(R51=0,"",R51)</f>
        <v/>
      </c>
      <c r="O51" t="s">
        <v>81</v>
      </c>
      <c r="Q51" s="41" t="s">
        <v>19</v>
      </c>
      <c r="R51" s="34">
        <f>INDEX(AW:AW,W44+1)</f>
        <v>0</v>
      </c>
      <c r="S51" s="42"/>
      <c r="T51" s="42"/>
      <c r="U51" s="42"/>
      <c r="V51" s="43"/>
      <c r="W51" s="44"/>
      <c r="X51" s="45"/>
      <c r="Y51" s="55"/>
      <c r="Z51" s="55"/>
      <c r="AA51" s="56"/>
      <c r="AE51" s="57">
        <v>50</v>
      </c>
      <c r="AF51" s="58" t="str">
        <f t="shared" si="9"/>
        <v>緑</v>
      </c>
      <c r="AG51" s="60"/>
      <c r="AH51" s="60"/>
      <c r="AI51" s="60"/>
      <c r="AJ51" s="60"/>
      <c r="AK51" s="60"/>
      <c r="AL51" s="60"/>
      <c r="AM51" s="60"/>
      <c r="AN51" s="60"/>
      <c r="AO51" s="60"/>
      <c r="AP51" s="60"/>
      <c r="AQ51" s="60"/>
      <c r="AR51" s="60"/>
      <c r="AS51" s="60"/>
      <c r="AT51" s="62"/>
      <c r="AU51" s="60"/>
      <c r="AV51" s="60"/>
      <c r="AW51" s="24"/>
      <c r="AX51" s="24" t="str">
        <f t="shared" si="10"/>
        <v/>
      </c>
      <c r="AY51" s="24" t="str">
        <f t="shared" si="11"/>
        <v/>
      </c>
      <c r="AZ51" s="24" t="str">
        <f t="shared" si="0"/>
        <v/>
      </c>
      <c r="BA51" s="24" t="str">
        <f t="shared" si="1"/>
        <v/>
      </c>
      <c r="BB51" s="24" t="str">
        <f t="shared" si="2"/>
        <v/>
      </c>
      <c r="BC51" s="24"/>
      <c r="BD51" s="60" t="str">
        <f t="shared" si="3"/>
        <v/>
      </c>
      <c r="BE51" s="65" t="str">
        <f>IF(AK51="","",VLOOKUP(AK51,BH:BJ,3,FALSE))</f>
        <v/>
      </c>
      <c r="BF51" s="64" t="s">
        <v>0</v>
      </c>
      <c r="BG51">
        <v>50</v>
      </c>
      <c r="BH51" t="s">
        <v>361</v>
      </c>
      <c r="BI51" t="s">
        <v>40</v>
      </c>
      <c r="BJ51" t="s">
        <v>362</v>
      </c>
    </row>
    <row r="52" spans="1:62">
      <c r="A52" t="str">
        <f t="shared" si="4"/>
        <v>&amp;br;&amp;br;</v>
      </c>
      <c r="B52" t="s">
        <v>0</v>
      </c>
      <c r="C52" t="s">
        <v>145</v>
      </c>
      <c r="R52"/>
      <c r="S52"/>
      <c r="T52"/>
      <c r="U52"/>
      <c r="V52"/>
      <c r="BF52" s="64" t="s">
        <v>0</v>
      </c>
      <c r="BG52">
        <v>51</v>
      </c>
      <c r="BH52" t="s">
        <v>363</v>
      </c>
      <c r="BI52" t="s">
        <v>40</v>
      </c>
      <c r="BJ52" t="s">
        <v>364</v>
      </c>
    </row>
    <row r="53" spans="1:62">
      <c r="A53" t="str">
        <f t="shared" si="4"/>
        <v>#back(text=戻る,left)</v>
      </c>
      <c r="B53" t="s">
        <v>0</v>
      </c>
      <c r="C53" t="s">
        <v>153</v>
      </c>
      <c r="R53"/>
      <c r="S53"/>
      <c r="T53"/>
      <c r="U53"/>
      <c r="V53"/>
      <c r="BF53" s="64" t="s">
        <v>0</v>
      </c>
      <c r="BG53">
        <v>52</v>
      </c>
      <c r="BH53" t="s">
        <v>365</v>
      </c>
      <c r="BI53" t="s">
        <v>40</v>
      </c>
      <c r="BJ53" t="s">
        <v>366</v>
      </c>
    </row>
    <row r="54" spans="1:62">
      <c r="A54" t="str">
        <f t="shared" si="4"/>
        <v>&amp;br;</v>
      </c>
      <c r="B54" t="s">
        <v>0</v>
      </c>
      <c r="C54" t="s">
        <v>164</v>
      </c>
      <c r="R54"/>
      <c r="S54"/>
      <c r="T54"/>
      <c r="U54"/>
      <c r="V54"/>
      <c r="BF54" s="64" t="s">
        <v>0</v>
      </c>
      <c r="BG54">
        <v>53</v>
      </c>
      <c r="BH54" t="s">
        <v>367</v>
      </c>
      <c r="BI54" t="s">
        <v>40</v>
      </c>
      <c r="BJ54" t="s">
        <v>368</v>
      </c>
    </row>
    <row r="55" spans="1:62">
      <c r="A55" t="str">
        <f t="shared" si="4"/>
        <v>#comment(above,nsize=[15],size=[30],num=[10])</v>
      </c>
      <c r="B55" t="s">
        <v>0</v>
      </c>
      <c r="C55" t="s">
        <v>173</v>
      </c>
      <c r="R55"/>
      <c r="S55"/>
      <c r="T55"/>
      <c r="U55"/>
      <c r="V55"/>
      <c r="BF55" s="64" t="s">
        <v>0</v>
      </c>
      <c r="BG55">
        <v>54</v>
      </c>
      <c r="BH55" t="s">
        <v>285</v>
      </c>
      <c r="BI55" t="s">
        <v>40</v>
      </c>
      <c r="BJ55" t="s">
        <v>369</v>
      </c>
    </row>
    <row r="56" spans="1:62">
      <c r="A56" t="str">
        <f t="shared" si="4"/>
        <v>&amp;br;&amp;br;</v>
      </c>
      <c r="B56" t="s">
        <v>0</v>
      </c>
      <c r="C56" t="s">
        <v>145</v>
      </c>
      <c r="R56"/>
      <c r="S56"/>
      <c r="T56"/>
      <c r="U56"/>
      <c r="V56"/>
      <c r="BF56" s="64" t="s">
        <v>0</v>
      </c>
      <c r="BG56">
        <v>55</v>
      </c>
      <c r="BH56" t="s">
        <v>141</v>
      </c>
      <c r="BI56" t="s">
        <v>40</v>
      </c>
      <c r="BJ56" t="s">
        <v>370</v>
      </c>
    </row>
    <row r="57" spans="1:62">
      <c r="A57" t="str">
        <f t="shared" si="4"/>
        <v/>
      </c>
      <c r="B57" t="s">
        <v>0</v>
      </c>
      <c r="Q57" s="29"/>
      <c r="R57" s="30"/>
      <c r="S57" s="30"/>
      <c r="T57" s="30"/>
      <c r="U57" s="30"/>
      <c r="V57" s="31"/>
      <c r="W57" s="32">
        <v>5</v>
      </c>
      <c r="X57" s="29"/>
      <c r="Y57" s="50"/>
      <c r="Z57" s="50"/>
      <c r="AA57" s="51"/>
      <c r="BF57" s="64" t="s">
        <v>0</v>
      </c>
      <c r="BG57">
        <v>56</v>
      </c>
      <c r="BH57" t="s">
        <v>371</v>
      </c>
      <c r="BI57" t="s">
        <v>40</v>
      </c>
      <c r="BJ57" t="s">
        <v>133</v>
      </c>
    </row>
    <row r="58" spans="1:62">
      <c r="A58" t="str">
        <f t="shared" si="4"/>
        <v>*ナーガの生気論者/Naga Vitalist</v>
      </c>
      <c r="B58" t="s">
        <v>0</v>
      </c>
      <c r="C58" t="str">
        <f>"*"&amp;R58&amp;"/"&amp;T58</f>
        <v>*ナーガの生気論者/Naga Vitalist</v>
      </c>
      <c r="Q58" s="33" t="s">
        <v>9</v>
      </c>
      <c r="R58" s="34" t="str">
        <f>INDEX(AJ:AJ,W57+1)</f>
        <v>ナーガの生気論者</v>
      </c>
      <c r="S58" s="35" t="s">
        <v>10</v>
      </c>
      <c r="T58" s="34" t="str">
        <f>INDEX(AK:AK,W57+1)</f>
        <v>Naga Vitalist</v>
      </c>
      <c r="U58" s="35"/>
      <c r="V58" s="36"/>
      <c r="W58" s="37"/>
      <c r="X58" s="33"/>
      <c r="Y58" s="52"/>
      <c r="Z58" s="52"/>
      <c r="AA58" s="53"/>
      <c r="BF58" s="64" t="s">
        <v>0</v>
      </c>
      <c r="BG58">
        <v>57</v>
      </c>
      <c r="BH58" t="s">
        <v>221</v>
      </c>
      <c r="BI58" t="s">
        <v>40</v>
      </c>
      <c r="BJ58" t="s">
        <v>372</v>
      </c>
    </row>
    <row r="59" spans="1:62">
      <c r="A59" t="str">
        <f t="shared" si="4"/>
        <v>|LEFT:80|LEFT:100|LEFT:100|LEFT:100|LEFT:100|LEFT:100|c</v>
      </c>
      <c r="B59" t="s">
        <v>0</v>
      </c>
      <c r="C59" t="s">
        <v>81</v>
      </c>
      <c r="D59" s="26" t="str">
        <f>$Q$1</f>
        <v>LEFT:80</v>
      </c>
      <c r="E59" s="26" t="s">
        <v>81</v>
      </c>
      <c r="F59" s="26" t="str">
        <f t="shared" ref="F59:J59" si="16">$R$1</f>
        <v>LEFT:100</v>
      </c>
      <c r="G59" s="26" t="s">
        <v>81</v>
      </c>
      <c r="H59" s="26" t="str">
        <f t="shared" si="16"/>
        <v>LEFT:100</v>
      </c>
      <c r="I59" s="26" t="s">
        <v>81</v>
      </c>
      <c r="J59" s="26" t="str">
        <f t="shared" si="16"/>
        <v>LEFT:100</v>
      </c>
      <c r="K59" s="26" t="s">
        <v>81</v>
      </c>
      <c r="L59" s="26" t="str">
        <f>$R$1</f>
        <v>LEFT:100</v>
      </c>
      <c r="M59" s="26" t="s">
        <v>81</v>
      </c>
      <c r="N59" s="26" t="str">
        <f>$R$1</f>
        <v>LEFT:100</v>
      </c>
      <c r="O59" t="s">
        <v>81</v>
      </c>
      <c r="P59" t="s">
        <v>82</v>
      </c>
      <c r="Q59" s="38" t="s">
        <v>6</v>
      </c>
      <c r="R59" s="34" t="str">
        <f>INDEX(AF:AF,W57+1)</f>
        <v>緑</v>
      </c>
      <c r="S59" s="39" t="s">
        <v>7</v>
      </c>
      <c r="T59" s="34" t="str">
        <f>INDEX(AG:AG,W57+1)</f>
        <v>コモン</v>
      </c>
      <c r="U59" s="39" t="s">
        <v>8</v>
      </c>
      <c r="V59" s="34">
        <f>INDEX(AI:AI,W57+1)</f>
        <v>8</v>
      </c>
      <c r="W59" s="40"/>
      <c r="X59" s="34" t="str">
        <f>INDEX(AQ:AQ,W57+1)</f>
        <v>あなたのターン開始時に、ジェム1個をあなたのプレインズウォーカーの色に変換する。</v>
      </c>
      <c r="Y59" s="52"/>
      <c r="Z59" s="52"/>
      <c r="AA59" s="53"/>
      <c r="BF59" s="64" t="s">
        <v>0</v>
      </c>
      <c r="BG59">
        <v>58</v>
      </c>
      <c r="BH59" t="s">
        <v>373</v>
      </c>
      <c r="BI59" t="s">
        <v>40</v>
      </c>
      <c r="BJ59" t="s">
        <v>374</v>
      </c>
    </row>
    <row r="60" spans="1:62">
      <c r="A60" t="str">
        <f t="shared" si="4"/>
        <v>|色|緑|レアリティ|コモン|マナコスト|8|</v>
      </c>
      <c r="B60" t="s">
        <v>0</v>
      </c>
      <c r="C60" t="s">
        <v>81</v>
      </c>
      <c r="D60" s="27" t="s">
        <v>6</v>
      </c>
      <c r="E60" t="s">
        <v>81</v>
      </c>
      <c r="F60" t="str">
        <f>IF(R59=0,"",R59)</f>
        <v>緑</v>
      </c>
      <c r="G60" t="s">
        <v>81</v>
      </c>
      <c r="H60" s="27" t="s">
        <v>93</v>
      </c>
      <c r="I60" t="s">
        <v>81</v>
      </c>
      <c r="J60" t="str">
        <f>IF(T59=0,"",T59)</f>
        <v>コモン</v>
      </c>
      <c r="K60" t="s">
        <v>81</v>
      </c>
      <c r="L60" s="27" t="s">
        <v>94</v>
      </c>
      <c r="M60" t="s">
        <v>81</v>
      </c>
      <c r="N60">
        <f>IF(V59=0,"",V59)</f>
        <v>8</v>
      </c>
      <c r="O60" t="s">
        <v>81</v>
      </c>
      <c r="Q60" s="33" t="s">
        <v>11</v>
      </c>
      <c r="R60" s="34" t="str">
        <f>INDEX(AL:AL,W57+1)</f>
        <v>クリーチャー</v>
      </c>
      <c r="S60" s="39" t="s">
        <v>95</v>
      </c>
      <c r="T60" s="34" t="str">
        <f>INDEX(AN:AN,W57+1)</f>
        <v>ナーガ</v>
      </c>
      <c r="U60" s="34" t="str">
        <f>INDEX(AO:AO,W57+1)</f>
        <v>ドルイド</v>
      </c>
      <c r="V60" s="34">
        <f>INDEX(AP:AP,W57+1)</f>
        <v>0</v>
      </c>
      <c r="W60" s="40"/>
      <c r="X60" s="34" t="str">
        <f>INDEX(AZ:AZ,W57+1)</f>
        <v>あな</v>
      </c>
      <c r="Y60" s="34" t="str">
        <f>INDEX(BA:BA,W57+1)</f>
        <v/>
      </c>
      <c r="Z60" s="34" t="str">
        <f>INDEX(BB:BB,W57+1)</f>
        <v/>
      </c>
      <c r="AA60" s="34">
        <f>INDEX(BC:BC,W57+1)</f>
        <v>0</v>
      </c>
      <c r="BF60" s="64" t="s">
        <v>0</v>
      </c>
      <c r="BG60">
        <v>59</v>
      </c>
      <c r="BH60" t="s">
        <v>375</v>
      </c>
      <c r="BI60" t="s">
        <v>40</v>
      </c>
      <c r="BJ60" t="s">
        <v>376</v>
      </c>
    </row>
    <row r="61" spans="1:62">
      <c r="A61" t="str">
        <f t="shared" si="4"/>
        <v>|種別|クリーチャー|サブタイプ|ナーガ|ドルイド||</v>
      </c>
      <c r="B61" t="s">
        <v>0</v>
      </c>
      <c r="C61" t="s">
        <v>81</v>
      </c>
      <c r="D61" s="27" t="s">
        <v>11</v>
      </c>
      <c r="E61" t="s">
        <v>81</v>
      </c>
      <c r="F61" t="str">
        <f>IF(R60=0,"",R60)</f>
        <v>クリーチャー</v>
      </c>
      <c r="G61" t="s">
        <v>81</v>
      </c>
      <c r="H61" s="27" t="s">
        <v>103</v>
      </c>
      <c r="I61" t="s">
        <v>81</v>
      </c>
      <c r="J61" t="str">
        <f>IF(T60=0,"",T60)</f>
        <v>ナーガ</v>
      </c>
      <c r="K61" t="s">
        <v>81</v>
      </c>
      <c r="L61" t="str">
        <f>IF(U60=0,"",U60)</f>
        <v>ドルイド</v>
      </c>
      <c r="M61" t="s">
        <v>81</v>
      </c>
      <c r="N61" t="str">
        <f>IF(V60=0,"",V60)</f>
        <v/>
      </c>
      <c r="O61" t="s">
        <v>81</v>
      </c>
      <c r="Q61" s="33" t="s">
        <v>104</v>
      </c>
      <c r="R61" s="34" t="str">
        <f>INDEX(BD:BD,W57+1)</f>
        <v>あなたのターン開始時に、ジェム1個をあなたのプレインズウォーカーの色に変換する。</v>
      </c>
      <c r="S61" s="35"/>
      <c r="T61" s="35"/>
      <c r="U61" s="35"/>
      <c r="V61" s="36"/>
      <c r="W61" s="40"/>
      <c r="X61" s="32"/>
      <c r="Y61" s="32"/>
      <c r="Z61" s="32"/>
      <c r="AA61" s="54"/>
      <c r="BF61" s="64" t="s">
        <v>0</v>
      </c>
      <c r="BG61">
        <v>60</v>
      </c>
      <c r="BH61" t="s">
        <v>377</v>
      </c>
      <c r="BI61" t="s">
        <v>40</v>
      </c>
      <c r="BJ61" t="s">
        <v>378</v>
      </c>
    </row>
    <row r="62" spans="1:62">
      <c r="A62" t="str">
        <f t="shared" si="4"/>
        <v>|テキスト|&gt;|&gt;|&gt;|&gt;|あなたのターン開始時に、ジェム1個をあなたのプレインズウォーカーの色に変換する。|</v>
      </c>
      <c r="B62" t="s">
        <v>0</v>
      </c>
      <c r="C62" t="s">
        <v>81</v>
      </c>
      <c r="D62" s="27" t="s">
        <v>104</v>
      </c>
      <c r="E62" t="s">
        <v>81</v>
      </c>
      <c r="F62" s="27" t="s">
        <v>113</v>
      </c>
      <c r="G62" t="s">
        <v>81</v>
      </c>
      <c r="H62" s="27" t="s">
        <v>113</v>
      </c>
      <c r="I62" t="s">
        <v>81</v>
      </c>
      <c r="J62" s="27" t="s">
        <v>113</v>
      </c>
      <c r="K62" t="s">
        <v>81</v>
      </c>
      <c r="L62" s="27" t="s">
        <v>113</v>
      </c>
      <c r="M62" t="s">
        <v>81</v>
      </c>
      <c r="N62" t="str">
        <f>IF(R61=0,"",R61)</f>
        <v>あなたのターン開始時に、ジェム1個をあなたのプレインズウォーカーの色に変換する。</v>
      </c>
      <c r="O62" t="s">
        <v>81</v>
      </c>
      <c r="Q62" s="38" t="s">
        <v>27</v>
      </c>
      <c r="R62" s="34" t="str">
        <f>INDEX(BE:BE,W57+1)</f>
        <v>At the beginning of your turn, 1 gem is converted to your Planeswalker's color.</v>
      </c>
      <c r="S62" s="33" t="s">
        <v>114</v>
      </c>
      <c r="T62" s="34" t="str">
        <f>IF(X62="","",X62&amp;IF(Y62="",""," "&amp;Y62)&amp;IF(Z62="",""," "&amp;Z62)&amp;IF(AA62="",""," "&amp;AA62))</f>
        <v/>
      </c>
      <c r="U62" s="35"/>
      <c r="V62" s="36"/>
      <c r="W62" s="40" t="s">
        <v>114</v>
      </c>
      <c r="X62" s="33" t="str">
        <f t="shared" ref="X62:AA62" si="17">IF(ISERROR(IF(LEN(X61)&gt;1,X61,VLOOKUP(X60,$AC:$AD,2,FALSE))),"",IF(LEN(X61)&gt;1,X61,VLOOKUP(X60,$AC:$AD,2,FALSE)))</f>
        <v/>
      </c>
      <c r="Y62" s="33" t="str">
        <f t="shared" si="17"/>
        <v/>
      </c>
      <c r="Z62" s="33" t="str">
        <f t="shared" si="17"/>
        <v/>
      </c>
      <c r="AA62" s="33" t="str">
        <f t="shared" si="17"/>
        <v> </v>
      </c>
      <c r="BF62" s="64" t="s">
        <v>0</v>
      </c>
      <c r="BG62">
        <v>61</v>
      </c>
      <c r="BH62" t="s">
        <v>325</v>
      </c>
      <c r="BI62" t="s">
        <v>40</v>
      </c>
      <c r="BJ62" t="s">
        <v>379</v>
      </c>
    </row>
    <row r="63" spans="1:62">
      <c r="A63" t="str">
        <f t="shared" si="4"/>
        <v>|英テキスト|&gt;|&gt;|&gt;|&gt;|At the beginning of your turn, 1 gem is converted to your Planeswalker's color.|</v>
      </c>
      <c r="B63" t="s">
        <v>0</v>
      </c>
      <c r="C63" t="s">
        <v>81</v>
      </c>
      <c r="D63" s="27" t="s">
        <v>125</v>
      </c>
      <c r="E63" t="s">
        <v>81</v>
      </c>
      <c r="F63" s="27" t="s">
        <v>113</v>
      </c>
      <c r="G63" t="s">
        <v>81</v>
      </c>
      <c r="H63" s="27" t="s">
        <v>113</v>
      </c>
      <c r="I63" t="s">
        <v>81</v>
      </c>
      <c r="J63" s="27" t="s">
        <v>113</v>
      </c>
      <c r="K63" t="s">
        <v>81</v>
      </c>
      <c r="L63" s="27" t="s">
        <v>113</v>
      </c>
      <c r="M63" t="s">
        <v>81</v>
      </c>
      <c r="N63" t="str">
        <f>IF(T62="","",T62&amp;"&amp;br;")&amp;IF(R62=0,"",R62)</f>
        <v>At the beginning of your turn, 1 gem is converted to your Planeswalker's color.</v>
      </c>
      <c r="O63" t="s">
        <v>81</v>
      </c>
      <c r="Q63" s="33" t="s">
        <v>18</v>
      </c>
      <c r="R63" s="34" t="str">
        <f>IF(INDEX(AX:AX,W57+1)="",0,INDEX(AX:AX,W57+1)&amp;"/"&amp;INDEX(AY:AY,W57+1))</f>
        <v>1/2</v>
      </c>
      <c r="S63" s="35"/>
      <c r="T63" s="35"/>
      <c r="U63" s="35"/>
      <c r="V63" s="36"/>
      <c r="W63" s="40"/>
      <c r="X63" s="33"/>
      <c r="Y63" s="52"/>
      <c r="Z63" s="52"/>
      <c r="AA63" s="53"/>
      <c r="BF63" s="64" t="s">
        <v>0</v>
      </c>
      <c r="BG63">
        <v>62</v>
      </c>
      <c r="BH63" t="s">
        <v>380</v>
      </c>
      <c r="BI63" t="s">
        <v>40</v>
      </c>
      <c r="BJ63" t="s">
        <v>381</v>
      </c>
    </row>
    <row r="64" spans="1:62">
      <c r="A64" t="str">
        <f t="shared" si="4"/>
        <v>|PT|&gt;|1/2|シールド数|&gt;||</v>
      </c>
      <c r="B64" t="s">
        <v>0</v>
      </c>
      <c r="C64" t="s">
        <v>81</v>
      </c>
      <c r="D64" t="s">
        <v>18</v>
      </c>
      <c r="E64" t="s">
        <v>81</v>
      </c>
      <c r="F64" t="s">
        <v>113</v>
      </c>
      <c r="G64" t="s">
        <v>81</v>
      </c>
      <c r="H64" t="str">
        <f>IF(R63=0,"",R63)</f>
        <v>1/2</v>
      </c>
      <c r="I64" t="s">
        <v>81</v>
      </c>
      <c r="J64" t="s">
        <v>136</v>
      </c>
      <c r="K64" t="s">
        <v>81</v>
      </c>
      <c r="L64" t="s">
        <v>113</v>
      </c>
      <c r="M64" t="s">
        <v>81</v>
      </c>
      <c r="N64" t="str">
        <f>IF(R64=0,"",R64)</f>
        <v/>
      </c>
      <c r="O64" t="s">
        <v>81</v>
      </c>
      <c r="Q64" s="41" t="s">
        <v>19</v>
      </c>
      <c r="R64" s="34">
        <f>INDEX(AW:AW,W57+1)</f>
        <v>0</v>
      </c>
      <c r="S64" s="42"/>
      <c r="T64" s="42"/>
      <c r="U64" s="42"/>
      <c r="V64" s="43"/>
      <c r="W64" s="44"/>
      <c r="X64" s="45"/>
      <c r="Y64" s="55"/>
      <c r="Z64" s="55"/>
      <c r="AA64" s="56"/>
      <c r="BF64" s="64" t="s">
        <v>0</v>
      </c>
      <c r="BG64">
        <v>63</v>
      </c>
      <c r="BH64" t="s">
        <v>382</v>
      </c>
      <c r="BI64" t="s">
        <v>40</v>
      </c>
      <c r="BJ64" t="s">
        <v>298</v>
      </c>
    </row>
    <row r="65" spans="1:62">
      <c r="A65" t="str">
        <f t="shared" si="4"/>
        <v>&amp;br;&amp;br;</v>
      </c>
      <c r="B65" t="s">
        <v>0</v>
      </c>
      <c r="C65" t="s">
        <v>145</v>
      </c>
      <c r="R65"/>
      <c r="S65"/>
      <c r="T65"/>
      <c r="U65"/>
      <c r="V65"/>
      <c r="BF65" s="64" t="s">
        <v>0</v>
      </c>
      <c r="BG65">
        <v>64</v>
      </c>
      <c r="BH65" t="s">
        <v>60</v>
      </c>
      <c r="BI65" t="s">
        <v>40</v>
      </c>
      <c r="BJ65" t="s">
        <v>383</v>
      </c>
    </row>
    <row r="66" spans="1:62">
      <c r="A66" t="str">
        <f t="shared" si="4"/>
        <v>#back(text=戻る,left)</v>
      </c>
      <c r="B66" t="s">
        <v>0</v>
      </c>
      <c r="C66" t="s">
        <v>153</v>
      </c>
      <c r="R66"/>
      <c r="S66"/>
      <c r="T66"/>
      <c r="U66"/>
      <c r="V66"/>
      <c r="BF66" s="64" t="s">
        <v>0</v>
      </c>
      <c r="BG66">
        <v>65</v>
      </c>
      <c r="BH66" t="s">
        <v>384</v>
      </c>
      <c r="BI66" t="s">
        <v>40</v>
      </c>
      <c r="BJ66" t="s">
        <v>385</v>
      </c>
    </row>
    <row r="67" spans="1:62">
      <c r="A67" t="str">
        <f t="shared" si="4"/>
        <v>&amp;br;</v>
      </c>
      <c r="B67" t="s">
        <v>0</v>
      </c>
      <c r="C67" t="s">
        <v>164</v>
      </c>
      <c r="R67"/>
      <c r="S67"/>
      <c r="T67"/>
      <c r="U67"/>
      <c r="V67"/>
      <c r="BF67" s="64" t="s">
        <v>0</v>
      </c>
      <c r="BG67">
        <v>66</v>
      </c>
      <c r="BH67" t="s">
        <v>386</v>
      </c>
      <c r="BI67" t="s">
        <v>40</v>
      </c>
      <c r="BJ67" t="s">
        <v>387</v>
      </c>
    </row>
    <row r="68" spans="1:62">
      <c r="A68" t="str">
        <f t="shared" si="4"/>
        <v>#comment(above,nsize=[15],size=[30],num=[10])</v>
      </c>
      <c r="B68" t="s">
        <v>0</v>
      </c>
      <c r="C68" t="s">
        <v>173</v>
      </c>
      <c r="R68"/>
      <c r="S68"/>
      <c r="T68"/>
      <c r="U68"/>
      <c r="V68"/>
      <c r="BF68" s="64" t="s">
        <v>0</v>
      </c>
      <c r="BG68">
        <v>67</v>
      </c>
      <c r="BH68" t="s">
        <v>388</v>
      </c>
      <c r="BI68" t="s">
        <v>40</v>
      </c>
      <c r="BJ68" t="s">
        <v>389</v>
      </c>
    </row>
    <row r="69" spans="1:62">
      <c r="A69" t="str">
        <f t="shared" si="4"/>
        <v>&amp;br;&amp;br;</v>
      </c>
      <c r="B69" t="s">
        <v>0</v>
      </c>
      <c r="C69" t="s">
        <v>145</v>
      </c>
      <c r="R69"/>
      <c r="S69"/>
      <c r="T69"/>
      <c r="U69"/>
      <c r="V69"/>
      <c r="BF69" s="64" t="s">
        <v>0</v>
      </c>
      <c r="BG69">
        <v>68</v>
      </c>
      <c r="BH69" t="s">
        <v>390</v>
      </c>
      <c r="BI69" t="s">
        <v>40</v>
      </c>
      <c r="BJ69" t="s">
        <v>391</v>
      </c>
    </row>
    <row r="70" spans="1:62">
      <c r="A70" t="str">
        <f t="shared" ref="A70:A133" si="18">CONCATENATE(C70,D70,E70,F70,G70,H70,I70,J70,K70,L70,M70,N70,O70,P70)</f>
        <v/>
      </c>
      <c r="B70" t="s">
        <v>0</v>
      </c>
      <c r="Q70" s="29"/>
      <c r="R70" s="30"/>
      <c r="S70" s="30"/>
      <c r="T70" s="30"/>
      <c r="U70" s="30"/>
      <c r="V70" s="31"/>
      <c r="W70" s="32">
        <v>6</v>
      </c>
      <c r="X70" s="29"/>
      <c r="Y70" s="50"/>
      <c r="Z70" s="50"/>
      <c r="AA70" s="51"/>
      <c r="BF70" s="64" t="s">
        <v>0</v>
      </c>
      <c r="BG70">
        <v>69</v>
      </c>
      <c r="BH70" t="s">
        <v>392</v>
      </c>
      <c r="BI70" t="s">
        <v>40</v>
      </c>
      <c r="BJ70" t="s">
        <v>393</v>
      </c>
    </row>
    <row r="71" spans="1:62">
      <c r="A71" t="str">
        <f t="shared" si="18"/>
        <v>*造反者の解放/Dissenter's Deliverance</v>
      </c>
      <c r="B71" t="s">
        <v>0</v>
      </c>
      <c r="C71" t="str">
        <f>"*"&amp;R71&amp;"/"&amp;T71</f>
        <v>*造反者の解放/Dissenter's Deliverance</v>
      </c>
      <c r="Q71" s="33" t="s">
        <v>9</v>
      </c>
      <c r="R71" s="34" t="str">
        <f>INDEX(AJ:AJ,W70+1)</f>
        <v>造反者の解放</v>
      </c>
      <c r="S71" s="35" t="s">
        <v>10</v>
      </c>
      <c r="T71" s="34" t="str">
        <f>INDEX(AK:AK,W70+1)</f>
        <v>Dissenter's Deliverance</v>
      </c>
      <c r="U71" s="35"/>
      <c r="V71" s="36"/>
      <c r="W71" s="37"/>
      <c r="X71" s="33"/>
      <c r="Y71" s="52"/>
      <c r="Z71" s="52"/>
      <c r="AA71" s="53"/>
      <c r="BF71" s="64" t="s">
        <v>0</v>
      </c>
      <c r="BG71">
        <v>70</v>
      </c>
      <c r="BH71" t="s">
        <v>394</v>
      </c>
      <c r="BI71" t="s">
        <v>40</v>
      </c>
      <c r="BJ71" t="s">
        <v>395</v>
      </c>
    </row>
    <row r="72" spans="1:62">
      <c r="A72" t="str">
        <f t="shared" si="18"/>
        <v>|LEFT:80|LEFT:100|LEFT:100|LEFT:100|LEFT:100|LEFT:100|c</v>
      </c>
      <c r="B72" t="s">
        <v>0</v>
      </c>
      <c r="C72" t="s">
        <v>81</v>
      </c>
      <c r="D72" s="26" t="str">
        <f>$Q$1</f>
        <v>LEFT:80</v>
      </c>
      <c r="E72" s="26" t="s">
        <v>81</v>
      </c>
      <c r="F72" s="26" t="str">
        <f t="shared" ref="F72:J72" si="19">$R$1</f>
        <v>LEFT:100</v>
      </c>
      <c r="G72" s="26" t="s">
        <v>81</v>
      </c>
      <c r="H72" s="26" t="str">
        <f t="shared" si="19"/>
        <v>LEFT:100</v>
      </c>
      <c r="I72" s="26" t="s">
        <v>81</v>
      </c>
      <c r="J72" s="26" t="str">
        <f t="shared" si="19"/>
        <v>LEFT:100</v>
      </c>
      <c r="K72" s="26" t="s">
        <v>81</v>
      </c>
      <c r="L72" s="26" t="str">
        <f>$R$1</f>
        <v>LEFT:100</v>
      </c>
      <c r="M72" s="26" t="s">
        <v>81</v>
      </c>
      <c r="N72" s="26" t="str">
        <f>$R$1</f>
        <v>LEFT:100</v>
      </c>
      <c r="O72" t="s">
        <v>81</v>
      </c>
      <c r="P72" t="s">
        <v>82</v>
      </c>
      <c r="Q72" s="38" t="s">
        <v>6</v>
      </c>
      <c r="R72" s="34" t="str">
        <f>INDEX(AF:AF,W70+1)</f>
        <v>緑</v>
      </c>
      <c r="S72" s="39" t="s">
        <v>7</v>
      </c>
      <c r="T72" s="34" t="str">
        <f>INDEX(AG:AG,W70+1)</f>
        <v>コモン</v>
      </c>
      <c r="U72" s="39" t="s">
        <v>8</v>
      </c>
      <c r="V72" s="34">
        <f>INDEX(AI:AI,W70+1)</f>
        <v>4</v>
      </c>
      <c r="W72" s="40"/>
      <c r="X72" s="34" t="str">
        <f>INDEX(AQ:AQ,W70+1)</f>
        <v>対戦相手がコントロールするサポートを1個破壊する。</v>
      </c>
      <c r="Y72" s="52"/>
      <c r="Z72" s="52"/>
      <c r="AA72" s="53"/>
      <c r="BF72" s="64" t="s">
        <v>0</v>
      </c>
      <c r="BG72">
        <v>71</v>
      </c>
      <c r="BH72" t="s">
        <v>251</v>
      </c>
      <c r="BI72" t="s">
        <v>40</v>
      </c>
      <c r="BJ72" t="s">
        <v>396</v>
      </c>
    </row>
    <row r="73" spans="1:62">
      <c r="A73" t="str">
        <f t="shared" si="18"/>
        <v>|色|緑|レアリティ|コモン|マナコスト|4|</v>
      </c>
      <c r="B73" t="s">
        <v>0</v>
      </c>
      <c r="C73" t="s">
        <v>81</v>
      </c>
      <c r="D73" s="27" t="s">
        <v>6</v>
      </c>
      <c r="E73" t="s">
        <v>81</v>
      </c>
      <c r="F73" t="str">
        <f>IF(R72=0,"",R72)</f>
        <v>緑</v>
      </c>
      <c r="G73" t="s">
        <v>81</v>
      </c>
      <c r="H73" s="27" t="s">
        <v>93</v>
      </c>
      <c r="I73" t="s">
        <v>81</v>
      </c>
      <c r="J73" t="str">
        <f>IF(T72=0,"",T72)</f>
        <v>コモン</v>
      </c>
      <c r="K73" t="s">
        <v>81</v>
      </c>
      <c r="L73" s="27" t="s">
        <v>94</v>
      </c>
      <c r="M73" t="s">
        <v>81</v>
      </c>
      <c r="N73">
        <f>IF(V72=0,"",V72)</f>
        <v>4</v>
      </c>
      <c r="O73" t="s">
        <v>81</v>
      </c>
      <c r="Q73" s="33" t="s">
        <v>11</v>
      </c>
      <c r="R73" s="34" t="str">
        <f>INDEX(AL:AL,W70+1)</f>
        <v>呪文</v>
      </c>
      <c r="S73" s="39" t="s">
        <v>95</v>
      </c>
      <c r="T73" s="34">
        <f>INDEX(AN:AN,W70+1)</f>
        <v>0</v>
      </c>
      <c r="U73" s="34">
        <f>INDEX(AO:AO,W70+1)</f>
        <v>0</v>
      </c>
      <c r="V73" s="34">
        <f>INDEX(AP:AP,W70+1)</f>
        <v>0</v>
      </c>
      <c r="W73" s="40"/>
      <c r="X73" s="34" t="str">
        <f>INDEX(AZ:AZ,W70+1)</f>
        <v>対戦</v>
      </c>
      <c r="Y73" s="34" t="str">
        <f>INDEX(BA:BA,W70+1)</f>
        <v/>
      </c>
      <c r="Z73" s="34" t="str">
        <f>INDEX(BB:BB,W70+1)</f>
        <v/>
      </c>
      <c r="AA73" s="34">
        <f>INDEX(BC:BC,W70+1)</f>
        <v>0</v>
      </c>
      <c r="BF73" s="64" t="s">
        <v>0</v>
      </c>
      <c r="BG73">
        <v>72</v>
      </c>
      <c r="BH73" t="s">
        <v>290</v>
      </c>
      <c r="BI73" t="s">
        <v>40</v>
      </c>
      <c r="BJ73" t="s">
        <v>397</v>
      </c>
    </row>
    <row r="74" spans="1:62">
      <c r="A74" t="str">
        <f t="shared" si="18"/>
        <v>|種別|呪文|サブタイプ||||</v>
      </c>
      <c r="B74" t="s">
        <v>0</v>
      </c>
      <c r="C74" t="s">
        <v>81</v>
      </c>
      <c r="D74" s="27" t="s">
        <v>11</v>
      </c>
      <c r="E74" t="s">
        <v>81</v>
      </c>
      <c r="F74" t="str">
        <f>IF(R73=0,"",R73)</f>
        <v>呪文</v>
      </c>
      <c r="G74" t="s">
        <v>81</v>
      </c>
      <c r="H74" s="27" t="s">
        <v>103</v>
      </c>
      <c r="I74" t="s">
        <v>81</v>
      </c>
      <c r="J74" t="str">
        <f>IF(T73=0,"",T73)</f>
        <v/>
      </c>
      <c r="K74" t="s">
        <v>81</v>
      </c>
      <c r="L74" t="str">
        <f>IF(U73=0,"",U73)</f>
        <v/>
      </c>
      <c r="M74" t="s">
        <v>81</v>
      </c>
      <c r="N74" t="str">
        <f>IF(V73=0,"",V73)</f>
        <v/>
      </c>
      <c r="O74" t="s">
        <v>81</v>
      </c>
      <c r="Q74" s="33" t="s">
        <v>104</v>
      </c>
      <c r="R74" s="34" t="str">
        <f>INDEX(BD:BD,W70+1)</f>
        <v>対戦相手がコントロールするサポートを1個破壊する。&amp;br;サイクリング1</v>
      </c>
      <c r="S74" s="35"/>
      <c r="T74" s="35"/>
      <c r="U74" s="35"/>
      <c r="V74" s="36"/>
      <c r="W74" s="40"/>
      <c r="X74" s="32"/>
      <c r="Y74" s="32"/>
      <c r="Z74" s="32"/>
      <c r="AA74" s="54"/>
      <c r="BF74" s="64" t="s">
        <v>0</v>
      </c>
      <c r="BG74">
        <v>73</v>
      </c>
      <c r="BH74" t="s">
        <v>398</v>
      </c>
      <c r="BI74" t="s">
        <v>40</v>
      </c>
      <c r="BJ74" t="s">
        <v>399</v>
      </c>
    </row>
    <row r="75" spans="1:62">
      <c r="A75" t="str">
        <f t="shared" si="18"/>
        <v>|テキスト|&gt;|&gt;|&gt;|&gt;|対戦相手がコントロールするサポートを1個破壊する。&amp;br;サイクリング1|</v>
      </c>
      <c r="B75" t="s">
        <v>0</v>
      </c>
      <c r="C75" t="s">
        <v>81</v>
      </c>
      <c r="D75" s="27" t="s">
        <v>104</v>
      </c>
      <c r="E75" t="s">
        <v>81</v>
      </c>
      <c r="F75" s="27" t="s">
        <v>113</v>
      </c>
      <c r="G75" t="s">
        <v>81</v>
      </c>
      <c r="H75" s="27" t="s">
        <v>113</v>
      </c>
      <c r="I75" t="s">
        <v>81</v>
      </c>
      <c r="J75" s="27" t="s">
        <v>113</v>
      </c>
      <c r="K75" t="s">
        <v>81</v>
      </c>
      <c r="L75" s="27" t="s">
        <v>113</v>
      </c>
      <c r="M75" t="s">
        <v>81</v>
      </c>
      <c r="N75" t="str">
        <f>IF(R74=0,"",R74)</f>
        <v>対戦相手がコントロールするサポートを1個破壊する。&amp;br;サイクリング1</v>
      </c>
      <c r="O75" t="s">
        <v>81</v>
      </c>
      <c r="Q75" s="38" t="s">
        <v>27</v>
      </c>
      <c r="R75" s="34" t="str">
        <f>INDEX(BE:BE,W70+1)</f>
        <v>A support your opponent controls is Destroyed.&amp;br;Cycling 1.</v>
      </c>
      <c r="S75" s="35" t="s">
        <v>400</v>
      </c>
      <c r="T75" s="34" t="str">
        <f>IF(X75="","",X75&amp;IF(Y75="",""," "&amp;Y75)&amp;IF(Z75="",""," "&amp;Z75)&amp;IF(AA75="",""," "&amp;AA75))</f>
        <v/>
      </c>
      <c r="U75" s="35"/>
      <c r="V75" s="36"/>
      <c r="W75" s="40" t="s">
        <v>114</v>
      </c>
      <c r="X75" s="33" t="str">
        <f t="shared" ref="X75:AA75" si="20">IF(ISERROR(IF(LEN(X74)&gt;1,X74,VLOOKUP(X73,$AC:$AD,2,FALSE))),"",IF(LEN(X74)&gt;1,X74,VLOOKUP(X73,$AC:$AD,2,FALSE)))</f>
        <v/>
      </c>
      <c r="Y75" s="33" t="str">
        <f t="shared" si="20"/>
        <v/>
      </c>
      <c r="Z75" s="33" t="str">
        <f t="shared" si="20"/>
        <v/>
      </c>
      <c r="AA75" s="33" t="str">
        <f t="shared" si="20"/>
        <v> </v>
      </c>
      <c r="BF75" s="64" t="s">
        <v>0</v>
      </c>
      <c r="BG75">
        <v>74</v>
      </c>
      <c r="BH75" t="s">
        <v>401</v>
      </c>
      <c r="BI75" t="s">
        <v>40</v>
      </c>
      <c r="BJ75" t="s">
        <v>402</v>
      </c>
    </row>
    <row r="76" spans="1:62">
      <c r="A76" t="str">
        <f t="shared" si="18"/>
        <v>|英テキスト|&gt;|&gt;|&gt;|&gt;|A support your opponent controls is Destroyed.&amp;br;Cycling 1.|</v>
      </c>
      <c r="B76" t="s">
        <v>0</v>
      </c>
      <c r="C76" t="s">
        <v>81</v>
      </c>
      <c r="D76" s="27" t="s">
        <v>125</v>
      </c>
      <c r="E76" t="s">
        <v>81</v>
      </c>
      <c r="F76" s="27" t="s">
        <v>113</v>
      </c>
      <c r="G76" t="s">
        <v>81</v>
      </c>
      <c r="H76" s="27" t="s">
        <v>113</v>
      </c>
      <c r="I76" t="s">
        <v>81</v>
      </c>
      <c r="J76" s="27" t="s">
        <v>113</v>
      </c>
      <c r="K76" t="s">
        <v>81</v>
      </c>
      <c r="L76" s="27" t="s">
        <v>113</v>
      </c>
      <c r="M76" t="s">
        <v>81</v>
      </c>
      <c r="N76" t="str">
        <f>IF(T75="","",T75&amp;"&amp;br;")&amp;IF(R75=0,"",R75)</f>
        <v>A support your opponent controls is Destroyed.&amp;br;Cycling 1.</v>
      </c>
      <c r="O76" t="s">
        <v>81</v>
      </c>
      <c r="Q76" s="33" t="s">
        <v>18</v>
      </c>
      <c r="R76" s="34">
        <f>IF(INDEX(AX:AX,W70+1)="",0,INDEX(AX:AX,W70+1)&amp;"/"&amp;INDEX(AY:AY,W70+1))</f>
        <v>0</v>
      </c>
      <c r="S76" s="35"/>
      <c r="T76" s="35"/>
      <c r="U76" s="35"/>
      <c r="V76" s="36"/>
      <c r="W76" s="40"/>
      <c r="X76" s="33"/>
      <c r="Y76" s="52"/>
      <c r="Z76" s="52"/>
      <c r="AA76" s="53"/>
      <c r="BF76" s="64" t="s">
        <v>0</v>
      </c>
      <c r="BG76">
        <v>75</v>
      </c>
      <c r="BH76" t="s">
        <v>403</v>
      </c>
      <c r="BI76" t="s">
        <v>40</v>
      </c>
      <c r="BJ76" t="s">
        <v>404</v>
      </c>
    </row>
    <row r="77" spans="1:62">
      <c r="A77" t="str">
        <f t="shared" si="18"/>
        <v>|PT|&gt;||シールド数|&gt;||</v>
      </c>
      <c r="B77" t="s">
        <v>0</v>
      </c>
      <c r="C77" t="s">
        <v>81</v>
      </c>
      <c r="D77" t="s">
        <v>18</v>
      </c>
      <c r="E77" t="s">
        <v>81</v>
      </c>
      <c r="F77" t="s">
        <v>113</v>
      </c>
      <c r="G77" t="s">
        <v>81</v>
      </c>
      <c r="H77" t="str">
        <f>IF(R76=0,"",R76)</f>
        <v/>
      </c>
      <c r="I77" t="s">
        <v>81</v>
      </c>
      <c r="J77" t="s">
        <v>136</v>
      </c>
      <c r="K77" t="s">
        <v>81</v>
      </c>
      <c r="L77" t="s">
        <v>113</v>
      </c>
      <c r="M77" t="s">
        <v>81</v>
      </c>
      <c r="N77" t="str">
        <f>IF(R77=0,"",R77)</f>
        <v/>
      </c>
      <c r="O77" t="s">
        <v>81</v>
      </c>
      <c r="Q77" s="41" t="s">
        <v>19</v>
      </c>
      <c r="R77" s="34">
        <f>INDEX(AW:AW,W70+1)</f>
        <v>0</v>
      </c>
      <c r="S77" s="42"/>
      <c r="T77" s="42"/>
      <c r="U77" s="42"/>
      <c r="V77" s="43"/>
      <c r="W77" s="44"/>
      <c r="X77" s="45"/>
      <c r="Y77" s="55"/>
      <c r="Z77" s="55"/>
      <c r="AA77" s="56"/>
      <c r="BF77" s="64" t="s">
        <v>0</v>
      </c>
      <c r="BG77">
        <v>76</v>
      </c>
      <c r="BH77" t="s">
        <v>405</v>
      </c>
      <c r="BI77" t="s">
        <v>40</v>
      </c>
      <c r="BJ77" t="s">
        <v>406</v>
      </c>
    </row>
    <row r="78" spans="1:62">
      <c r="A78" t="str">
        <f t="shared" si="18"/>
        <v>&amp;br;&amp;br;</v>
      </c>
      <c r="B78" t="s">
        <v>0</v>
      </c>
      <c r="C78" t="s">
        <v>145</v>
      </c>
      <c r="R78"/>
      <c r="S78"/>
      <c r="T78"/>
      <c r="U78"/>
      <c r="V78"/>
      <c r="BF78" s="64" t="s">
        <v>0</v>
      </c>
      <c r="BG78">
        <v>77</v>
      </c>
      <c r="BH78" t="s">
        <v>150</v>
      </c>
      <c r="BI78" t="s">
        <v>40</v>
      </c>
      <c r="BJ78" t="s">
        <v>407</v>
      </c>
    </row>
    <row r="79" spans="1:62">
      <c r="A79" t="str">
        <f t="shared" si="18"/>
        <v>#back(text=戻る,left)</v>
      </c>
      <c r="B79" t="s">
        <v>0</v>
      </c>
      <c r="C79" t="s">
        <v>153</v>
      </c>
      <c r="R79"/>
      <c r="S79"/>
      <c r="T79"/>
      <c r="U79"/>
      <c r="V79"/>
      <c r="BF79" s="64" t="s">
        <v>0</v>
      </c>
      <c r="BG79">
        <v>78</v>
      </c>
      <c r="BH79" t="s">
        <v>408</v>
      </c>
      <c r="BI79" t="s">
        <v>40</v>
      </c>
      <c r="BJ79" t="s">
        <v>409</v>
      </c>
    </row>
    <row r="80" spans="1:62">
      <c r="A80" t="str">
        <f t="shared" si="18"/>
        <v>&amp;br;</v>
      </c>
      <c r="B80" t="s">
        <v>0</v>
      </c>
      <c r="C80" t="s">
        <v>164</v>
      </c>
      <c r="R80"/>
      <c r="S80"/>
      <c r="T80"/>
      <c r="U80"/>
      <c r="V80"/>
      <c r="BF80" s="64" t="s">
        <v>0</v>
      </c>
      <c r="BG80">
        <v>79</v>
      </c>
      <c r="BH80" t="s">
        <v>349</v>
      </c>
      <c r="BI80" t="s">
        <v>40</v>
      </c>
      <c r="BJ80" t="s">
        <v>410</v>
      </c>
    </row>
    <row r="81" spans="1:62">
      <c r="A81" t="str">
        <f t="shared" si="18"/>
        <v>#comment(above,nsize=[15],size=[30],num=[10])</v>
      </c>
      <c r="B81" t="s">
        <v>0</v>
      </c>
      <c r="C81" t="s">
        <v>173</v>
      </c>
      <c r="R81"/>
      <c r="S81"/>
      <c r="T81"/>
      <c r="U81"/>
      <c r="V81"/>
      <c r="BF81" s="64" t="s">
        <v>0</v>
      </c>
      <c r="BG81">
        <v>80</v>
      </c>
      <c r="BH81" t="s">
        <v>411</v>
      </c>
      <c r="BI81" t="s">
        <v>40</v>
      </c>
      <c r="BJ81" t="s">
        <v>412</v>
      </c>
    </row>
    <row r="82" spans="1:62">
      <c r="A82" t="str">
        <f t="shared" si="18"/>
        <v>&amp;br;&amp;br;</v>
      </c>
      <c r="B82" t="s">
        <v>0</v>
      </c>
      <c r="C82" t="s">
        <v>145</v>
      </c>
      <c r="R82"/>
      <c r="S82"/>
      <c r="T82"/>
      <c r="U82"/>
      <c r="V82"/>
      <c r="BF82" s="64" t="s">
        <v>0</v>
      </c>
      <c r="BG82">
        <v>81</v>
      </c>
      <c r="BH82" t="s">
        <v>413</v>
      </c>
      <c r="BI82" t="s">
        <v>40</v>
      </c>
      <c r="BJ82" t="s">
        <v>414</v>
      </c>
    </row>
    <row r="83" spans="1:62">
      <c r="A83" t="str">
        <f t="shared" si="18"/>
        <v/>
      </c>
      <c r="B83" t="s">
        <v>0</v>
      </c>
      <c r="Q83" s="29"/>
      <c r="R83" s="30"/>
      <c r="S83" s="30"/>
      <c r="T83" s="30"/>
      <c r="U83" s="30"/>
      <c r="V83" s="31"/>
      <c r="W83" s="32">
        <v>7</v>
      </c>
      <c r="X83" s="29"/>
      <c r="Y83" s="50"/>
      <c r="Z83" s="50"/>
      <c r="AA83" s="51"/>
      <c r="BF83" s="64" t="s">
        <v>0</v>
      </c>
      <c r="BG83">
        <v>82</v>
      </c>
      <c r="BH83" t="s">
        <v>304</v>
      </c>
      <c r="BI83" t="s">
        <v>40</v>
      </c>
      <c r="BJ83" t="s">
        <v>415</v>
      </c>
    </row>
    <row r="84" spans="1:62">
      <c r="A84" t="str">
        <f t="shared" si="18"/>
        <v>*花粉のもや/Haze of Pollen</v>
      </c>
      <c r="B84" t="s">
        <v>0</v>
      </c>
      <c r="C84" t="str">
        <f>"*"&amp;R84&amp;"/"&amp;T84</f>
        <v>*花粉のもや/Haze of Pollen</v>
      </c>
      <c r="Q84" s="33" t="s">
        <v>9</v>
      </c>
      <c r="R84" s="34" t="str">
        <f>INDEX(AJ:AJ,W83+1)</f>
        <v>花粉のもや</v>
      </c>
      <c r="S84" s="35" t="s">
        <v>10</v>
      </c>
      <c r="T84" s="34" t="str">
        <f>INDEX(AK:AK,W83+1)</f>
        <v>Haze of Pollen</v>
      </c>
      <c r="U84" s="35"/>
      <c r="V84" s="36"/>
      <c r="W84" s="37"/>
      <c r="X84" s="33"/>
      <c r="Y84" s="52"/>
      <c r="Z84" s="52"/>
      <c r="AA84" s="53"/>
      <c r="BF84" s="64" t="s">
        <v>0</v>
      </c>
      <c r="BG84">
        <v>83</v>
      </c>
      <c r="BH84" t="s">
        <v>416</v>
      </c>
      <c r="BI84" t="s">
        <v>40</v>
      </c>
      <c r="BJ84" t="s">
        <v>417</v>
      </c>
    </row>
    <row r="85" spans="1:62">
      <c r="A85" t="str">
        <f t="shared" si="18"/>
        <v>|LEFT:80|LEFT:100|LEFT:100|LEFT:100|LEFT:100|LEFT:100|c</v>
      </c>
      <c r="B85" t="s">
        <v>0</v>
      </c>
      <c r="C85" t="s">
        <v>81</v>
      </c>
      <c r="D85" s="26" t="str">
        <f>$Q$1</f>
        <v>LEFT:80</v>
      </c>
      <c r="E85" s="26" t="s">
        <v>81</v>
      </c>
      <c r="F85" s="26" t="str">
        <f t="shared" ref="F85:J85" si="21">$R$1</f>
        <v>LEFT:100</v>
      </c>
      <c r="G85" s="26" t="s">
        <v>81</v>
      </c>
      <c r="H85" s="26" t="str">
        <f t="shared" si="21"/>
        <v>LEFT:100</v>
      </c>
      <c r="I85" s="26" t="s">
        <v>81</v>
      </c>
      <c r="J85" s="26" t="str">
        <f t="shared" si="21"/>
        <v>LEFT:100</v>
      </c>
      <c r="K85" s="26" t="s">
        <v>81</v>
      </c>
      <c r="L85" s="26" t="str">
        <f>$R$1</f>
        <v>LEFT:100</v>
      </c>
      <c r="M85" s="26" t="s">
        <v>81</v>
      </c>
      <c r="N85" s="26" t="str">
        <f>$R$1</f>
        <v>LEFT:100</v>
      </c>
      <c r="O85" t="s">
        <v>81</v>
      </c>
      <c r="P85" t="s">
        <v>82</v>
      </c>
      <c r="Q85" s="38" t="s">
        <v>6</v>
      </c>
      <c r="R85" s="34" t="str">
        <f>INDEX(AF:AF,W83+1)</f>
        <v>緑</v>
      </c>
      <c r="S85" s="39" t="s">
        <v>7</v>
      </c>
      <c r="T85" s="34" t="str">
        <f>INDEX(AG:AG,W83+1)</f>
        <v>コモン</v>
      </c>
      <c r="U85" s="39" t="s">
        <v>8</v>
      </c>
      <c r="V85" s="34">
        <f>INDEX(AI:AI,W83+1)</f>
        <v>12</v>
      </c>
      <c r="W85" s="40"/>
      <c r="X85" s="34" t="str">
        <f>INDEX(AQ:AQ,W83+1)</f>
        <v>あなたの次のターン開始時まで、各クリーチャーと各プレインズウォーカーはダメージ軽減を得る。</v>
      </c>
      <c r="Y85" s="52"/>
      <c r="Z85" s="52"/>
      <c r="AA85" s="53"/>
      <c r="BF85" s="64" t="s">
        <v>0</v>
      </c>
      <c r="BG85">
        <v>84</v>
      </c>
      <c r="BH85" t="s">
        <v>418</v>
      </c>
      <c r="BI85" t="s">
        <v>40</v>
      </c>
      <c r="BJ85" t="s">
        <v>419</v>
      </c>
    </row>
    <row r="86" spans="1:62">
      <c r="A86" t="str">
        <f t="shared" si="18"/>
        <v>|色|緑|レアリティ|コモン|マナコスト|12|</v>
      </c>
      <c r="B86" t="s">
        <v>0</v>
      </c>
      <c r="C86" t="s">
        <v>81</v>
      </c>
      <c r="D86" s="27" t="s">
        <v>6</v>
      </c>
      <c r="E86" t="s">
        <v>81</v>
      </c>
      <c r="F86" t="str">
        <f>IF(R85=0,"",R85)</f>
        <v>緑</v>
      </c>
      <c r="G86" t="s">
        <v>81</v>
      </c>
      <c r="H86" s="27" t="s">
        <v>93</v>
      </c>
      <c r="I86" t="s">
        <v>81</v>
      </c>
      <c r="J86" t="str">
        <f>IF(T85=0,"",T85)</f>
        <v>コモン</v>
      </c>
      <c r="K86" t="s">
        <v>81</v>
      </c>
      <c r="L86" s="27" t="s">
        <v>94</v>
      </c>
      <c r="M86" t="s">
        <v>81</v>
      </c>
      <c r="N86">
        <f>IF(V85=0,"",V85)</f>
        <v>12</v>
      </c>
      <c r="O86" t="s">
        <v>81</v>
      </c>
      <c r="Q86" s="33" t="s">
        <v>11</v>
      </c>
      <c r="R86" s="34" t="str">
        <f>INDEX(AL:AL,W83+1)</f>
        <v>呪文</v>
      </c>
      <c r="S86" s="39" t="s">
        <v>95</v>
      </c>
      <c r="T86" s="34">
        <f>INDEX(AN:AN,W83+1)</f>
        <v>0</v>
      </c>
      <c r="U86" s="34">
        <f>INDEX(AO:AO,W83+1)</f>
        <v>0</v>
      </c>
      <c r="V86" s="34">
        <f>INDEX(AP:AP,W83+1)</f>
        <v>0</v>
      </c>
      <c r="W86" s="40"/>
      <c r="X86" s="34" t="str">
        <f>INDEX(AZ:AZ,W83+1)</f>
        <v>あな</v>
      </c>
      <c r="Y86" s="34" t="str">
        <f>INDEX(BA:BA,W83+1)</f>
        <v/>
      </c>
      <c r="Z86" s="34" t="str">
        <f>INDEX(BB:BB,W83+1)</f>
        <v/>
      </c>
      <c r="AA86" s="34">
        <f>INDEX(BC:BC,W83+1)</f>
        <v>0</v>
      </c>
      <c r="BF86" s="64" t="s">
        <v>0</v>
      </c>
      <c r="BG86">
        <v>85</v>
      </c>
      <c r="BH86" t="s">
        <v>420</v>
      </c>
      <c r="BI86" t="s">
        <v>40</v>
      </c>
      <c r="BJ86" t="s">
        <v>421</v>
      </c>
    </row>
    <row r="87" spans="1:62">
      <c r="A87" t="str">
        <f t="shared" si="18"/>
        <v>|種別|呪文|サブタイプ||||</v>
      </c>
      <c r="B87" t="s">
        <v>0</v>
      </c>
      <c r="C87" t="s">
        <v>81</v>
      </c>
      <c r="D87" s="27" t="s">
        <v>11</v>
      </c>
      <c r="E87" t="s">
        <v>81</v>
      </c>
      <c r="F87" t="str">
        <f>IF(R86=0,"",R86)</f>
        <v>呪文</v>
      </c>
      <c r="G87" t="s">
        <v>81</v>
      </c>
      <c r="H87" s="27" t="s">
        <v>103</v>
      </c>
      <c r="I87" t="s">
        <v>81</v>
      </c>
      <c r="J87" t="str">
        <f>IF(T86=0,"",T86)</f>
        <v/>
      </c>
      <c r="K87" t="s">
        <v>81</v>
      </c>
      <c r="L87" t="str">
        <f>IF(U86=0,"",U86)</f>
        <v/>
      </c>
      <c r="M87" t="s">
        <v>81</v>
      </c>
      <c r="N87" t="str">
        <f>IF(V86=0,"",V86)</f>
        <v/>
      </c>
      <c r="O87" t="s">
        <v>81</v>
      </c>
      <c r="Q87" s="33" t="s">
        <v>104</v>
      </c>
      <c r="R87" s="34" t="str">
        <f>INDEX(BD:BD,W83+1)</f>
        <v>あなたの次のターン開始時まで、各クリーチャーと各プレインズウォーカーはダメージ軽減を得る。&amp;br;サイクリング3</v>
      </c>
      <c r="S87" s="35"/>
      <c r="T87" s="35"/>
      <c r="U87" s="35"/>
      <c r="V87" s="36"/>
      <c r="W87" s="40"/>
      <c r="X87" s="32"/>
      <c r="Y87" s="32"/>
      <c r="Z87" s="32"/>
      <c r="AA87" s="54"/>
      <c r="BF87" s="64" t="s">
        <v>0</v>
      </c>
      <c r="BG87">
        <v>86</v>
      </c>
      <c r="BH87" t="s">
        <v>422</v>
      </c>
      <c r="BI87" t="s">
        <v>40</v>
      </c>
      <c r="BJ87" t="s">
        <v>423</v>
      </c>
    </row>
    <row r="88" spans="1:62">
      <c r="A88" t="str">
        <f t="shared" si="18"/>
        <v>|テキスト|&gt;|&gt;|&gt;|&gt;|あなたの次のターン開始時まで、各クリーチャーと各プレインズウォーカーはダメージ軽減を得る。&amp;br;サイクリング3|</v>
      </c>
      <c r="B88" t="s">
        <v>0</v>
      </c>
      <c r="C88" t="s">
        <v>81</v>
      </c>
      <c r="D88" s="27" t="s">
        <v>104</v>
      </c>
      <c r="E88" t="s">
        <v>81</v>
      </c>
      <c r="F88" s="27" t="s">
        <v>113</v>
      </c>
      <c r="G88" t="s">
        <v>81</v>
      </c>
      <c r="H88" s="27" t="s">
        <v>113</v>
      </c>
      <c r="I88" t="s">
        <v>81</v>
      </c>
      <c r="J88" s="27" t="s">
        <v>113</v>
      </c>
      <c r="K88" t="s">
        <v>81</v>
      </c>
      <c r="L88" s="27" t="s">
        <v>113</v>
      </c>
      <c r="M88" t="s">
        <v>81</v>
      </c>
      <c r="N88" t="str">
        <f>IF(R87=0,"",R87)</f>
        <v>あなたの次のターン開始時まで、各クリーチャーと各プレインズウォーカーはダメージ軽減を得る。&amp;br;サイクリング3</v>
      </c>
      <c r="O88" t="s">
        <v>81</v>
      </c>
      <c r="Q88" s="38" t="s">
        <v>27</v>
      </c>
      <c r="R88" s="34" t="str">
        <f>INDEX(BE:BE,W83+1)</f>
        <v>Each creature and Planeswalker gains Prevent Damage until the beginning of your next turn.&amp;br;Cycling 3.</v>
      </c>
      <c r="S88" s="35" t="s">
        <v>400</v>
      </c>
      <c r="T88" s="34" t="str">
        <f>IF(X88="","",X88&amp;IF(Y88="",""," "&amp;Y88)&amp;IF(Z88="",""," "&amp;Z88)&amp;IF(AA88="",""," "&amp;AA88))</f>
        <v/>
      </c>
      <c r="U88" s="35"/>
      <c r="V88" s="36"/>
      <c r="W88" s="40" t="s">
        <v>114</v>
      </c>
      <c r="X88" s="33" t="str">
        <f t="shared" ref="X88:AA88" si="22">IF(ISERROR(IF(LEN(X87)&gt;1,X87,VLOOKUP(X86,$AC:$AD,2,FALSE))),"",IF(LEN(X87)&gt;1,X87,VLOOKUP(X86,$AC:$AD,2,FALSE)))</f>
        <v/>
      </c>
      <c r="Y88" s="33" t="str">
        <f t="shared" si="22"/>
        <v/>
      </c>
      <c r="Z88" s="33" t="str">
        <f t="shared" si="22"/>
        <v/>
      </c>
      <c r="AA88" s="33" t="str">
        <f t="shared" si="22"/>
        <v> </v>
      </c>
      <c r="BF88" s="64" t="s">
        <v>0</v>
      </c>
      <c r="BG88">
        <v>87</v>
      </c>
      <c r="BH88" t="s">
        <v>424</v>
      </c>
      <c r="BI88" t="s">
        <v>40</v>
      </c>
      <c r="BJ88" t="s">
        <v>425</v>
      </c>
    </row>
    <row r="89" spans="1:62">
      <c r="A89" t="str">
        <f t="shared" si="18"/>
        <v>|英テキスト|&gt;|&gt;|&gt;|&gt;|Each creature and Planeswalker gains Prevent Damage until the beginning of your next turn.&amp;br;Cycling 3.|</v>
      </c>
      <c r="B89" t="s">
        <v>0</v>
      </c>
      <c r="C89" t="s">
        <v>81</v>
      </c>
      <c r="D89" s="27" t="s">
        <v>125</v>
      </c>
      <c r="E89" t="s">
        <v>81</v>
      </c>
      <c r="F89" s="27" t="s">
        <v>113</v>
      </c>
      <c r="G89" t="s">
        <v>81</v>
      </c>
      <c r="H89" s="27" t="s">
        <v>113</v>
      </c>
      <c r="I89" t="s">
        <v>81</v>
      </c>
      <c r="J89" s="27" t="s">
        <v>113</v>
      </c>
      <c r="K89" t="s">
        <v>81</v>
      </c>
      <c r="L89" s="27" t="s">
        <v>113</v>
      </c>
      <c r="M89" t="s">
        <v>81</v>
      </c>
      <c r="N89" t="str">
        <f>IF(T88="","",T88&amp;"&amp;br;")&amp;IF(R88=0,"",R88)</f>
        <v>Each creature and Planeswalker gains Prevent Damage until the beginning of your next turn.&amp;br;Cycling 3.</v>
      </c>
      <c r="O89" t="s">
        <v>81</v>
      </c>
      <c r="Q89" s="33" t="s">
        <v>18</v>
      </c>
      <c r="R89" s="34">
        <f>IF(INDEX(AX:AX,W83+1)="",0,INDEX(AX:AX,W83+1)&amp;"/"&amp;INDEX(AY:AY,W83+1))</f>
        <v>0</v>
      </c>
      <c r="S89" s="35"/>
      <c r="T89" s="35"/>
      <c r="U89" s="35"/>
      <c r="V89" s="36"/>
      <c r="W89" s="40"/>
      <c r="X89" s="33"/>
      <c r="Y89" s="52"/>
      <c r="Z89" s="52"/>
      <c r="AA89" s="53"/>
      <c r="BF89" s="64" t="s">
        <v>0</v>
      </c>
      <c r="BG89">
        <v>88</v>
      </c>
      <c r="BH89" t="s">
        <v>426</v>
      </c>
      <c r="BI89" t="s">
        <v>40</v>
      </c>
      <c r="BJ89" t="s">
        <v>427</v>
      </c>
    </row>
    <row r="90" spans="1:62">
      <c r="A90" t="str">
        <f t="shared" si="18"/>
        <v>|PT|&gt;||シールド数|&gt;||</v>
      </c>
      <c r="B90" t="s">
        <v>0</v>
      </c>
      <c r="C90" t="s">
        <v>81</v>
      </c>
      <c r="D90" t="s">
        <v>18</v>
      </c>
      <c r="E90" t="s">
        <v>81</v>
      </c>
      <c r="F90" t="s">
        <v>113</v>
      </c>
      <c r="G90" t="s">
        <v>81</v>
      </c>
      <c r="H90" t="str">
        <f>IF(R89=0,"",R89)</f>
        <v/>
      </c>
      <c r="I90" t="s">
        <v>81</v>
      </c>
      <c r="J90" t="s">
        <v>136</v>
      </c>
      <c r="K90" t="s">
        <v>81</v>
      </c>
      <c r="L90" t="s">
        <v>113</v>
      </c>
      <c r="M90" t="s">
        <v>81</v>
      </c>
      <c r="N90" t="str">
        <f>IF(R90=0,"",R90)</f>
        <v/>
      </c>
      <c r="O90" t="s">
        <v>81</v>
      </c>
      <c r="Q90" s="41" t="s">
        <v>19</v>
      </c>
      <c r="R90" s="34">
        <f>INDEX(AW:AW,W83+1)</f>
        <v>0</v>
      </c>
      <c r="S90" s="42"/>
      <c r="T90" s="42"/>
      <c r="U90" s="42"/>
      <c r="V90" s="43"/>
      <c r="W90" s="44"/>
      <c r="X90" s="45"/>
      <c r="Y90" s="55"/>
      <c r="Z90" s="55"/>
      <c r="AA90" s="56"/>
      <c r="BF90" s="64" t="s">
        <v>0</v>
      </c>
      <c r="BG90">
        <v>89</v>
      </c>
      <c r="BH90" t="s">
        <v>428</v>
      </c>
      <c r="BI90" t="s">
        <v>40</v>
      </c>
      <c r="BJ90" t="s">
        <v>429</v>
      </c>
    </row>
    <row r="91" spans="1:62">
      <c r="A91" t="str">
        <f t="shared" si="18"/>
        <v>&amp;br;&amp;br;</v>
      </c>
      <c r="B91" t="s">
        <v>0</v>
      </c>
      <c r="C91" t="s">
        <v>145</v>
      </c>
      <c r="R91"/>
      <c r="S91"/>
      <c r="T91"/>
      <c r="U91"/>
      <c r="V91"/>
      <c r="BF91" s="64" t="s">
        <v>0</v>
      </c>
      <c r="BG91">
        <v>90</v>
      </c>
      <c r="BH91" t="s">
        <v>430</v>
      </c>
      <c r="BI91" t="s">
        <v>40</v>
      </c>
      <c r="BJ91" t="s">
        <v>431</v>
      </c>
    </row>
    <row r="92" spans="1:62">
      <c r="A92" t="str">
        <f t="shared" si="18"/>
        <v>#back(text=戻る,left)</v>
      </c>
      <c r="B92" t="s">
        <v>0</v>
      </c>
      <c r="C92" t="s">
        <v>153</v>
      </c>
      <c r="R92"/>
      <c r="S92"/>
      <c r="T92"/>
      <c r="U92"/>
      <c r="V92"/>
      <c r="BF92" s="64" t="s">
        <v>0</v>
      </c>
      <c r="BG92">
        <v>91</v>
      </c>
      <c r="BH92" t="s">
        <v>335</v>
      </c>
      <c r="BI92" t="s">
        <v>40</v>
      </c>
      <c r="BJ92" t="s">
        <v>432</v>
      </c>
    </row>
    <row r="93" spans="1:62">
      <c r="A93" t="str">
        <f t="shared" si="18"/>
        <v>&amp;br;</v>
      </c>
      <c r="B93" t="s">
        <v>0</v>
      </c>
      <c r="C93" t="s">
        <v>164</v>
      </c>
      <c r="R93"/>
      <c r="S93"/>
      <c r="T93"/>
      <c r="U93"/>
      <c r="V93"/>
      <c r="BF93" s="64" t="s">
        <v>0</v>
      </c>
      <c r="BG93">
        <v>92</v>
      </c>
      <c r="BH93" t="s">
        <v>433</v>
      </c>
      <c r="BI93" t="s">
        <v>40</v>
      </c>
      <c r="BJ93" t="s">
        <v>434</v>
      </c>
    </row>
    <row r="94" spans="1:62">
      <c r="A94" t="str">
        <f t="shared" si="18"/>
        <v>#comment(above,nsize=[15],size=[30],num=[10])</v>
      </c>
      <c r="B94" t="s">
        <v>0</v>
      </c>
      <c r="C94" t="s">
        <v>173</v>
      </c>
      <c r="R94"/>
      <c r="S94"/>
      <c r="T94"/>
      <c r="U94"/>
      <c r="V94"/>
      <c r="BF94" s="64" t="s">
        <v>0</v>
      </c>
      <c r="BG94">
        <v>93</v>
      </c>
      <c r="BH94" t="s">
        <v>236</v>
      </c>
      <c r="BI94" t="s">
        <v>40</v>
      </c>
      <c r="BJ94" t="s">
        <v>435</v>
      </c>
    </row>
    <row r="95" spans="1:62">
      <c r="A95" t="str">
        <f t="shared" si="18"/>
        <v>&amp;br;&amp;br;</v>
      </c>
      <c r="B95" t="s">
        <v>0</v>
      </c>
      <c r="C95" t="s">
        <v>145</v>
      </c>
      <c r="R95"/>
      <c r="S95"/>
      <c r="T95"/>
      <c r="U95"/>
      <c r="V95"/>
      <c r="BF95" s="64" t="s">
        <v>0</v>
      </c>
      <c r="BG95">
        <v>94</v>
      </c>
      <c r="BH95" t="s">
        <v>178</v>
      </c>
      <c r="BI95" t="s">
        <v>40</v>
      </c>
      <c r="BJ95" t="s">
        <v>436</v>
      </c>
    </row>
    <row r="96" spans="1:62">
      <c r="A96" t="str">
        <f t="shared" si="18"/>
        <v/>
      </c>
      <c r="B96" t="s">
        <v>0</v>
      </c>
      <c r="Q96" s="29"/>
      <c r="R96" s="30"/>
      <c r="S96" s="30"/>
      <c r="T96" s="30"/>
      <c r="U96" s="30"/>
      <c r="V96" s="31"/>
      <c r="W96" s="32">
        <v>8</v>
      </c>
      <c r="X96" s="29"/>
      <c r="Y96" s="50"/>
      <c r="Z96" s="50"/>
      <c r="AA96" s="51"/>
      <c r="BF96" s="64" t="s">
        <v>0</v>
      </c>
      <c r="BG96">
        <v>95</v>
      </c>
      <c r="BH96" t="s">
        <v>437</v>
      </c>
      <c r="BI96" t="s">
        <v>40</v>
      </c>
      <c r="BJ96" t="s">
        <v>438</v>
      </c>
    </row>
    <row r="97" spans="1:62">
      <c r="A97" t="str">
        <f t="shared" si="18"/>
        <v>*弱さからの脱皮/Shed Weakness</v>
      </c>
      <c r="B97" t="s">
        <v>0</v>
      </c>
      <c r="C97" t="str">
        <f>"*"&amp;R97&amp;"/"&amp;T97</f>
        <v>*弱さからの脱皮/Shed Weakness</v>
      </c>
      <c r="Q97" s="33" t="s">
        <v>9</v>
      </c>
      <c r="R97" s="34" t="str">
        <f>INDEX(AJ:AJ,W96+1)</f>
        <v>弱さからの脱皮</v>
      </c>
      <c r="S97" s="35" t="s">
        <v>10</v>
      </c>
      <c r="T97" s="34" t="str">
        <f>INDEX(AK:AK,W96+1)</f>
        <v>Shed Weakness</v>
      </c>
      <c r="U97" s="35"/>
      <c r="V97" s="36"/>
      <c r="W97" s="37"/>
      <c r="X97" s="33"/>
      <c r="Y97" s="52"/>
      <c r="Z97" s="52"/>
      <c r="AA97" s="53"/>
      <c r="BF97" s="64" t="s">
        <v>0</v>
      </c>
      <c r="BG97">
        <v>96</v>
      </c>
      <c r="BH97" t="s">
        <v>439</v>
      </c>
      <c r="BI97" t="s">
        <v>40</v>
      </c>
      <c r="BJ97" t="s">
        <v>440</v>
      </c>
    </row>
    <row r="98" spans="1:62">
      <c r="A98" t="str">
        <f t="shared" si="18"/>
        <v>|LEFT:80|LEFT:100|LEFT:100|LEFT:100|LEFT:100|LEFT:100|c</v>
      </c>
      <c r="B98" t="s">
        <v>0</v>
      </c>
      <c r="C98" t="s">
        <v>81</v>
      </c>
      <c r="D98" s="26" t="str">
        <f>$Q$1</f>
        <v>LEFT:80</v>
      </c>
      <c r="E98" s="26" t="s">
        <v>81</v>
      </c>
      <c r="F98" s="26" t="str">
        <f t="shared" ref="F98:J98" si="23">$R$1</f>
        <v>LEFT:100</v>
      </c>
      <c r="G98" s="26" t="s">
        <v>81</v>
      </c>
      <c r="H98" s="26" t="str">
        <f t="shared" si="23"/>
        <v>LEFT:100</v>
      </c>
      <c r="I98" s="26" t="s">
        <v>81</v>
      </c>
      <c r="J98" s="26" t="str">
        <f t="shared" si="23"/>
        <v>LEFT:100</v>
      </c>
      <c r="K98" s="26" t="s">
        <v>81</v>
      </c>
      <c r="L98" s="26" t="str">
        <f>$R$1</f>
        <v>LEFT:100</v>
      </c>
      <c r="M98" s="26" t="s">
        <v>81</v>
      </c>
      <c r="N98" s="26" t="str">
        <f>$R$1</f>
        <v>LEFT:100</v>
      </c>
      <c r="O98" t="s">
        <v>81</v>
      </c>
      <c r="P98" t="s">
        <v>82</v>
      </c>
      <c r="Q98" s="38" t="s">
        <v>6</v>
      </c>
      <c r="R98" s="34" t="str">
        <f>INDEX(AF:AF,W96+1)</f>
        <v>緑</v>
      </c>
      <c r="S98" s="39" t="s">
        <v>7</v>
      </c>
      <c r="T98" s="34" t="str">
        <f>INDEX(AG:AG,W96+1)</f>
        <v>コモン</v>
      </c>
      <c r="U98" s="39" t="s">
        <v>8</v>
      </c>
      <c r="V98" s="34">
        <f>INDEX(AI:AI,W96+1)</f>
        <v>2</v>
      </c>
      <c r="W98" s="40"/>
      <c r="X98" s="34" t="str">
        <f>INDEX(AQ:AQ,W96+1)</f>
        <v>クリーチャー1体を対象とする。あなたのターン終了時まで、それは+2/+2の修整を受ける。</v>
      </c>
      <c r="Y98" s="52"/>
      <c r="Z98" s="52"/>
      <c r="AA98" s="53"/>
      <c r="BF98" s="64" t="s">
        <v>0</v>
      </c>
      <c r="BG98">
        <v>97</v>
      </c>
      <c r="BH98" t="s">
        <v>441</v>
      </c>
      <c r="BI98" t="s">
        <v>40</v>
      </c>
      <c r="BJ98" t="s">
        <v>442</v>
      </c>
    </row>
    <row r="99" spans="1:62">
      <c r="A99" t="str">
        <f t="shared" si="18"/>
        <v>|色|緑|レアリティ|コモン|マナコスト|2|</v>
      </c>
      <c r="B99" t="s">
        <v>0</v>
      </c>
      <c r="C99" t="s">
        <v>81</v>
      </c>
      <c r="D99" s="27" t="s">
        <v>6</v>
      </c>
      <c r="E99" t="s">
        <v>81</v>
      </c>
      <c r="F99" t="str">
        <f>IF(R98=0,"",R98)</f>
        <v>緑</v>
      </c>
      <c r="G99" t="s">
        <v>81</v>
      </c>
      <c r="H99" s="27" t="s">
        <v>93</v>
      </c>
      <c r="I99" t="s">
        <v>81</v>
      </c>
      <c r="J99" t="str">
        <f>IF(T98=0,"",T98)</f>
        <v>コモン</v>
      </c>
      <c r="K99" t="s">
        <v>81</v>
      </c>
      <c r="L99" s="27" t="s">
        <v>94</v>
      </c>
      <c r="M99" t="s">
        <v>81</v>
      </c>
      <c r="N99">
        <f>IF(V98=0,"",V98)</f>
        <v>2</v>
      </c>
      <c r="O99" t="s">
        <v>81</v>
      </c>
      <c r="Q99" s="33" t="s">
        <v>11</v>
      </c>
      <c r="R99" s="34" t="str">
        <f>INDEX(AL:AL,W96+1)</f>
        <v>呪文</v>
      </c>
      <c r="S99" s="39" t="s">
        <v>95</v>
      </c>
      <c r="T99" s="34">
        <f>INDEX(AN:AN,W96+1)</f>
        <v>0</v>
      </c>
      <c r="U99" s="34">
        <f>INDEX(AO:AO,W96+1)</f>
        <v>0</v>
      </c>
      <c r="V99" s="34">
        <f>INDEX(AP:AP,W96+1)</f>
        <v>0</v>
      </c>
      <c r="W99" s="40"/>
      <c r="X99" s="34" t="str">
        <f>INDEX(AZ:AZ,W96+1)</f>
        <v>クリ</v>
      </c>
      <c r="Y99" s="34" t="str">
        <f>INDEX(BA:BA,W96+1)</f>
        <v/>
      </c>
      <c r="Z99" s="34" t="str">
        <f>INDEX(BB:BB,W96+1)</f>
        <v/>
      </c>
      <c r="AA99" s="34">
        <f>INDEX(BC:BC,W96+1)</f>
        <v>0</v>
      </c>
      <c r="BF99" s="64" t="s">
        <v>0</v>
      </c>
      <c r="BG99">
        <v>98</v>
      </c>
      <c r="BH99" t="s">
        <v>443</v>
      </c>
      <c r="BI99" t="s">
        <v>40</v>
      </c>
      <c r="BJ99" t="s">
        <v>444</v>
      </c>
    </row>
    <row r="100" spans="1:62">
      <c r="A100" t="str">
        <f t="shared" si="18"/>
        <v>|種別|呪文|サブタイプ||||</v>
      </c>
      <c r="B100" t="s">
        <v>0</v>
      </c>
      <c r="C100" t="s">
        <v>81</v>
      </c>
      <c r="D100" s="27" t="s">
        <v>11</v>
      </c>
      <c r="E100" t="s">
        <v>81</v>
      </c>
      <c r="F100" t="str">
        <f>IF(R99=0,"",R99)</f>
        <v>呪文</v>
      </c>
      <c r="G100" t="s">
        <v>81</v>
      </c>
      <c r="H100" s="27" t="s">
        <v>103</v>
      </c>
      <c r="I100" t="s">
        <v>81</v>
      </c>
      <c r="J100" t="str">
        <f>IF(T99=0,"",T99)</f>
        <v/>
      </c>
      <c r="K100" t="s">
        <v>81</v>
      </c>
      <c r="L100" t="str">
        <f>IF(U99=0,"",U99)</f>
        <v/>
      </c>
      <c r="M100" t="s">
        <v>81</v>
      </c>
      <c r="N100" t="str">
        <f>IF(V99=0,"",V99)</f>
        <v/>
      </c>
      <c r="O100" t="s">
        <v>81</v>
      </c>
      <c r="Q100" s="33" t="s">
        <v>104</v>
      </c>
      <c r="R100" s="34" t="str">
        <f>INDEX(BD:BD,W96+1)</f>
        <v>クリーチャー1体を対象とする。あなたのターン終了時まで、それは+2/+2の修整を受ける。</v>
      </c>
      <c r="S100" s="35"/>
      <c r="T100" s="35"/>
      <c r="U100" s="35"/>
      <c r="V100" s="36"/>
      <c r="W100" s="40"/>
      <c r="X100" s="32"/>
      <c r="Y100" s="32"/>
      <c r="Z100" s="32"/>
      <c r="AA100" s="54"/>
      <c r="BF100" s="64" t="s">
        <v>0</v>
      </c>
      <c r="BG100">
        <v>99</v>
      </c>
      <c r="BH100" t="s">
        <v>445</v>
      </c>
      <c r="BI100" t="s">
        <v>40</v>
      </c>
      <c r="BJ100" t="s">
        <v>446</v>
      </c>
    </row>
    <row r="101" spans="1:62">
      <c r="A101" t="str">
        <f t="shared" si="18"/>
        <v>|テキスト|&gt;|&gt;|&gt;|&gt;|クリーチャー1体を対象とする。あなたのターン終了時まで、それは+2/+2の修整を受ける。|</v>
      </c>
      <c r="B101" t="s">
        <v>0</v>
      </c>
      <c r="C101" t="s">
        <v>81</v>
      </c>
      <c r="D101" s="27" t="s">
        <v>104</v>
      </c>
      <c r="E101" t="s">
        <v>81</v>
      </c>
      <c r="F101" s="27" t="s">
        <v>113</v>
      </c>
      <c r="G101" t="s">
        <v>81</v>
      </c>
      <c r="H101" s="27" t="s">
        <v>113</v>
      </c>
      <c r="I101" t="s">
        <v>81</v>
      </c>
      <c r="J101" s="27" t="s">
        <v>113</v>
      </c>
      <c r="K101" t="s">
        <v>81</v>
      </c>
      <c r="L101" s="27" t="s">
        <v>113</v>
      </c>
      <c r="M101" t="s">
        <v>81</v>
      </c>
      <c r="N101" t="str">
        <f>IF(R100=0,"",R100)</f>
        <v>クリーチャー1体を対象とする。あなたのターン終了時まで、それは+2/+2の修整を受ける。</v>
      </c>
      <c r="O101" t="s">
        <v>81</v>
      </c>
      <c r="Q101" s="38" t="s">
        <v>27</v>
      </c>
      <c r="R101" s="34" t="str">
        <f>INDEX(BE:BE,W96+1)</f>
        <v>Target creature gets +2/+2 until the end of your turn.</v>
      </c>
      <c r="S101" s="35" t="s">
        <v>400</v>
      </c>
      <c r="T101" s="34" t="str">
        <f>IF(X101="","",X101&amp;IF(Y101="",""," "&amp;Y101)&amp;IF(Z101="",""," "&amp;Z101)&amp;IF(AA101="",""," "&amp;AA101))</f>
        <v/>
      </c>
      <c r="U101" s="35"/>
      <c r="V101" s="36"/>
      <c r="W101" s="40" t="s">
        <v>114</v>
      </c>
      <c r="X101" s="33" t="str">
        <f t="shared" ref="X101:AA101" si="24">IF(ISERROR(IF(LEN(X100)&gt;1,X100,VLOOKUP(X99,$AC:$AD,2,FALSE))),"",IF(LEN(X100)&gt;1,X100,VLOOKUP(X99,$AC:$AD,2,FALSE)))</f>
        <v/>
      </c>
      <c r="Y101" s="33" t="str">
        <f t="shared" si="24"/>
        <v/>
      </c>
      <c r="Z101" s="33" t="str">
        <f t="shared" si="24"/>
        <v/>
      </c>
      <c r="AA101" s="33" t="str">
        <f t="shared" si="24"/>
        <v> </v>
      </c>
      <c r="BF101" s="64" t="s">
        <v>0</v>
      </c>
      <c r="BG101">
        <v>100</v>
      </c>
      <c r="BH101" t="s">
        <v>447</v>
      </c>
      <c r="BI101" t="s">
        <v>40</v>
      </c>
      <c r="BJ101" t="s">
        <v>448</v>
      </c>
    </row>
    <row r="102" spans="1:62">
      <c r="A102" t="str">
        <f t="shared" si="18"/>
        <v>|英テキスト|&gt;|&gt;|&gt;|&gt;|Target creature gets +2/+2 until the end of your turn.|</v>
      </c>
      <c r="B102" t="s">
        <v>0</v>
      </c>
      <c r="C102" t="s">
        <v>81</v>
      </c>
      <c r="D102" s="27" t="s">
        <v>125</v>
      </c>
      <c r="E102" t="s">
        <v>81</v>
      </c>
      <c r="F102" s="27" t="s">
        <v>113</v>
      </c>
      <c r="G102" t="s">
        <v>81</v>
      </c>
      <c r="H102" s="27" t="s">
        <v>113</v>
      </c>
      <c r="I102" t="s">
        <v>81</v>
      </c>
      <c r="J102" s="27" t="s">
        <v>113</v>
      </c>
      <c r="K102" t="s">
        <v>81</v>
      </c>
      <c r="L102" s="27" t="s">
        <v>113</v>
      </c>
      <c r="M102" t="s">
        <v>81</v>
      </c>
      <c r="N102" t="str">
        <f>IF(T101="","",T101&amp;"&amp;br;")&amp;IF(R101=0,"",R101)</f>
        <v>Target creature gets +2/+2 until the end of your turn.</v>
      </c>
      <c r="O102" t="s">
        <v>81</v>
      </c>
      <c r="Q102" s="33" t="s">
        <v>18</v>
      </c>
      <c r="R102" s="34">
        <f>IF(INDEX(AX:AX,W96+1)="",0,INDEX(AX:AX,W96+1)&amp;"/"&amp;INDEX(AY:AY,W96+1))</f>
        <v>0</v>
      </c>
      <c r="S102" s="35"/>
      <c r="T102" s="35"/>
      <c r="U102" s="35"/>
      <c r="V102" s="36"/>
      <c r="W102" s="40"/>
      <c r="X102" s="33"/>
      <c r="Y102" s="52"/>
      <c r="Z102" s="52"/>
      <c r="AA102" s="53"/>
      <c r="BF102" s="64" t="s">
        <v>0</v>
      </c>
      <c r="BG102">
        <v>101</v>
      </c>
      <c r="BH102" t="s">
        <v>449</v>
      </c>
      <c r="BI102" t="s">
        <v>40</v>
      </c>
      <c r="BJ102" t="s">
        <v>133</v>
      </c>
    </row>
    <row r="103" spans="1:62">
      <c r="A103" t="str">
        <f t="shared" si="18"/>
        <v>|PT|&gt;||シールド数|&gt;||</v>
      </c>
      <c r="B103" t="s">
        <v>0</v>
      </c>
      <c r="C103" t="s">
        <v>81</v>
      </c>
      <c r="D103" t="s">
        <v>18</v>
      </c>
      <c r="E103" t="s">
        <v>81</v>
      </c>
      <c r="F103" t="s">
        <v>113</v>
      </c>
      <c r="G103" t="s">
        <v>81</v>
      </c>
      <c r="H103" t="str">
        <f>IF(R102=0,"",R102)</f>
        <v/>
      </c>
      <c r="I103" t="s">
        <v>81</v>
      </c>
      <c r="J103" t="s">
        <v>136</v>
      </c>
      <c r="K103" t="s">
        <v>81</v>
      </c>
      <c r="L103" t="s">
        <v>113</v>
      </c>
      <c r="M103" t="s">
        <v>81</v>
      </c>
      <c r="N103" t="str">
        <f>IF(R103=0,"",R103)</f>
        <v/>
      </c>
      <c r="O103" t="s">
        <v>81</v>
      </c>
      <c r="Q103" s="41" t="s">
        <v>19</v>
      </c>
      <c r="R103" s="34">
        <f>INDEX(AW:AW,W96+1)</f>
        <v>0</v>
      </c>
      <c r="S103" s="42"/>
      <c r="T103" s="42"/>
      <c r="U103" s="42"/>
      <c r="V103" s="43"/>
      <c r="W103" s="44"/>
      <c r="X103" s="45"/>
      <c r="Y103" s="55"/>
      <c r="Z103" s="55"/>
      <c r="AA103" s="56"/>
      <c r="BF103" s="64" t="s">
        <v>0</v>
      </c>
      <c r="BG103">
        <v>102</v>
      </c>
      <c r="BH103" t="s">
        <v>450</v>
      </c>
      <c r="BI103" t="s">
        <v>40</v>
      </c>
      <c r="BJ103" t="s">
        <v>451</v>
      </c>
    </row>
    <row r="104" spans="1:62">
      <c r="A104" t="str">
        <f t="shared" si="18"/>
        <v>&amp;br;&amp;br;</v>
      </c>
      <c r="B104" t="s">
        <v>0</v>
      </c>
      <c r="C104" t="s">
        <v>145</v>
      </c>
      <c r="R104"/>
      <c r="S104"/>
      <c r="T104"/>
      <c r="U104"/>
      <c r="V104"/>
      <c r="BF104" s="64" t="s">
        <v>0</v>
      </c>
      <c r="BG104">
        <v>103</v>
      </c>
      <c r="BH104" t="s">
        <v>211</v>
      </c>
      <c r="BI104" t="s">
        <v>40</v>
      </c>
      <c r="BJ104" t="s">
        <v>452</v>
      </c>
    </row>
    <row r="105" spans="1:62">
      <c r="A105" t="str">
        <f t="shared" si="18"/>
        <v>#back(text=戻る,left)</v>
      </c>
      <c r="B105" t="s">
        <v>0</v>
      </c>
      <c r="C105" t="s">
        <v>153</v>
      </c>
      <c r="R105"/>
      <c r="S105"/>
      <c r="T105"/>
      <c r="U105"/>
      <c r="V105"/>
      <c r="BF105" s="64" t="s">
        <v>0</v>
      </c>
      <c r="BG105">
        <v>104</v>
      </c>
      <c r="BH105" t="s">
        <v>193</v>
      </c>
      <c r="BI105" t="s">
        <v>40</v>
      </c>
      <c r="BJ105" t="s">
        <v>453</v>
      </c>
    </row>
    <row r="106" spans="1:62">
      <c r="A106" t="str">
        <f t="shared" si="18"/>
        <v>&amp;br;</v>
      </c>
      <c r="B106" t="s">
        <v>0</v>
      </c>
      <c r="C106" t="s">
        <v>164</v>
      </c>
      <c r="R106"/>
      <c r="S106"/>
      <c r="T106"/>
      <c r="U106"/>
      <c r="V106"/>
      <c r="BF106" s="64" t="s">
        <v>0</v>
      </c>
      <c r="BG106">
        <v>105</v>
      </c>
      <c r="BH106" t="s">
        <v>68</v>
      </c>
      <c r="BI106" t="s">
        <v>40</v>
      </c>
      <c r="BJ106" t="s">
        <v>454</v>
      </c>
    </row>
    <row r="107" spans="1:62">
      <c r="A107" t="str">
        <f t="shared" si="18"/>
        <v>#comment(above,nsize=[15],size=[30],num=[10])</v>
      </c>
      <c r="B107" t="s">
        <v>0</v>
      </c>
      <c r="C107" t="s">
        <v>173</v>
      </c>
      <c r="R107"/>
      <c r="S107"/>
      <c r="T107"/>
      <c r="U107"/>
      <c r="V107"/>
      <c r="BF107" s="64" t="s">
        <v>0</v>
      </c>
      <c r="BG107">
        <v>106</v>
      </c>
      <c r="BH107" t="s">
        <v>455</v>
      </c>
      <c r="BI107" t="s">
        <v>40</v>
      </c>
      <c r="BJ107" t="s">
        <v>456</v>
      </c>
    </row>
    <row r="108" spans="1:62">
      <c r="A108" t="str">
        <f t="shared" si="18"/>
        <v>&amp;br;&amp;br;</v>
      </c>
      <c r="B108" t="s">
        <v>0</v>
      </c>
      <c r="C108" t="s">
        <v>145</v>
      </c>
      <c r="R108"/>
      <c r="S108"/>
      <c r="T108"/>
      <c r="U108"/>
      <c r="V108"/>
      <c r="BF108" s="64" t="s">
        <v>0</v>
      </c>
      <c r="BG108">
        <v>107</v>
      </c>
      <c r="BH108" t="s">
        <v>457</v>
      </c>
      <c r="BI108" t="s">
        <v>40</v>
      </c>
      <c r="BJ108" t="s">
        <v>458</v>
      </c>
    </row>
    <row r="109" spans="1:62">
      <c r="A109" t="str">
        <f t="shared" si="18"/>
        <v/>
      </c>
      <c r="B109" t="s">
        <v>0</v>
      </c>
      <c r="Q109" s="29"/>
      <c r="R109" s="30"/>
      <c r="S109" s="30"/>
      <c r="T109" s="30"/>
      <c r="U109" s="30"/>
      <c r="V109" s="31"/>
      <c r="W109" s="32">
        <v>9</v>
      </c>
      <c r="X109" s="29"/>
      <c r="Y109" s="50"/>
      <c r="Z109" s="50"/>
      <c r="AA109" s="51"/>
      <c r="BF109" s="64" t="s">
        <v>0</v>
      </c>
      <c r="BG109">
        <v>108</v>
      </c>
      <c r="BH109" t="s">
        <v>459</v>
      </c>
      <c r="BI109" t="s">
        <v>40</v>
      </c>
      <c r="BJ109" t="s">
        <v>460</v>
      </c>
    </row>
    <row r="110" spans="1:62">
      <c r="A110" t="str">
        <f t="shared" si="18"/>
        <v>*蜘蛛の掌握/Spidery Grasp</v>
      </c>
      <c r="B110" t="s">
        <v>0</v>
      </c>
      <c r="C110" t="str">
        <f>"*"&amp;R110&amp;"/"&amp;T110</f>
        <v>*蜘蛛の掌握/Spidery Grasp</v>
      </c>
      <c r="Q110" s="33" t="s">
        <v>9</v>
      </c>
      <c r="R110" s="34" t="str">
        <f>INDEX(AJ:AJ,W109+1)</f>
        <v>蜘蛛の掌握</v>
      </c>
      <c r="S110" s="35" t="s">
        <v>10</v>
      </c>
      <c r="T110" s="34" t="str">
        <f>INDEX(AK:AK,W109+1)</f>
        <v>Spidery Grasp</v>
      </c>
      <c r="U110" s="35"/>
      <c r="V110" s="36"/>
      <c r="W110" s="37"/>
      <c r="X110" s="33"/>
      <c r="Y110" s="52"/>
      <c r="Z110" s="52"/>
      <c r="AA110" s="53"/>
      <c r="BF110" s="64" t="s">
        <v>0</v>
      </c>
      <c r="BG110">
        <v>109</v>
      </c>
      <c r="BH110" t="s">
        <v>77</v>
      </c>
      <c r="BI110" t="s">
        <v>40</v>
      </c>
      <c r="BJ110" t="s">
        <v>461</v>
      </c>
    </row>
    <row r="111" spans="1:62">
      <c r="A111" t="str">
        <f t="shared" si="18"/>
        <v>|LEFT:80|LEFT:100|LEFT:100|LEFT:100|LEFT:100|LEFT:100|c</v>
      </c>
      <c r="B111" t="s">
        <v>0</v>
      </c>
      <c r="C111" t="s">
        <v>81</v>
      </c>
      <c r="D111" s="26" t="str">
        <f>$Q$1</f>
        <v>LEFT:80</v>
      </c>
      <c r="E111" s="26" t="s">
        <v>81</v>
      </c>
      <c r="F111" s="26" t="str">
        <f t="shared" ref="F111:J111" si="25">$R$1</f>
        <v>LEFT:100</v>
      </c>
      <c r="G111" s="26" t="s">
        <v>81</v>
      </c>
      <c r="H111" s="26" t="str">
        <f t="shared" si="25"/>
        <v>LEFT:100</v>
      </c>
      <c r="I111" s="26" t="s">
        <v>81</v>
      </c>
      <c r="J111" s="26" t="str">
        <f t="shared" si="25"/>
        <v>LEFT:100</v>
      </c>
      <c r="K111" s="26" t="s">
        <v>81</v>
      </c>
      <c r="L111" s="26" t="str">
        <f>$R$1</f>
        <v>LEFT:100</v>
      </c>
      <c r="M111" s="26" t="s">
        <v>81</v>
      </c>
      <c r="N111" s="26" t="str">
        <f>$R$1</f>
        <v>LEFT:100</v>
      </c>
      <c r="O111" t="s">
        <v>81</v>
      </c>
      <c r="P111" t="s">
        <v>82</v>
      </c>
      <c r="Q111" s="38" t="s">
        <v>6</v>
      </c>
      <c r="R111" s="34" t="str">
        <f>INDEX(AF:AF,W109+1)</f>
        <v>緑</v>
      </c>
      <c r="S111" s="39" t="s">
        <v>7</v>
      </c>
      <c r="T111" s="34" t="str">
        <f>INDEX(AG:AG,W109+1)</f>
        <v>コモン</v>
      </c>
      <c r="U111" s="39" t="s">
        <v>8</v>
      </c>
      <c r="V111" s="34">
        <f>INDEX(AI:AI,W109+1)</f>
        <v>8</v>
      </c>
      <c r="W111" s="40"/>
      <c r="X111" s="34" t="str">
        <f>INDEX(AQ:AQ,W109+1)</f>
        <v>クリーチャー1体を対象とする。あなたの次のターン開始時まで、それは+3/+3の修整を受けるとともに到達を得る。</v>
      </c>
      <c r="Y111" s="52"/>
      <c r="Z111" s="52"/>
      <c r="AA111" s="53"/>
      <c r="BF111" s="64" t="s">
        <v>0</v>
      </c>
      <c r="BG111">
        <v>110</v>
      </c>
      <c r="BH111" t="s">
        <v>462</v>
      </c>
      <c r="BI111" t="s">
        <v>40</v>
      </c>
      <c r="BJ111" t="s">
        <v>463</v>
      </c>
    </row>
    <row r="112" spans="1:62">
      <c r="A112" t="str">
        <f t="shared" si="18"/>
        <v>|色|緑|レアリティ|コモン|マナコスト|8|</v>
      </c>
      <c r="B112" t="s">
        <v>0</v>
      </c>
      <c r="C112" t="s">
        <v>81</v>
      </c>
      <c r="D112" s="27" t="s">
        <v>6</v>
      </c>
      <c r="E112" t="s">
        <v>81</v>
      </c>
      <c r="F112" t="str">
        <f>IF(R111=0,"",R111)</f>
        <v>緑</v>
      </c>
      <c r="G112" t="s">
        <v>81</v>
      </c>
      <c r="H112" s="27" t="s">
        <v>93</v>
      </c>
      <c r="I112" t="s">
        <v>81</v>
      </c>
      <c r="J112" t="str">
        <f>IF(T111=0,"",T111)</f>
        <v>コモン</v>
      </c>
      <c r="K112" t="s">
        <v>81</v>
      </c>
      <c r="L112" s="27" t="s">
        <v>94</v>
      </c>
      <c r="M112" t="s">
        <v>81</v>
      </c>
      <c r="N112">
        <f>IF(V111=0,"",V111)</f>
        <v>8</v>
      </c>
      <c r="O112" t="s">
        <v>81</v>
      </c>
      <c r="Q112" s="33" t="s">
        <v>11</v>
      </c>
      <c r="R112" s="34" t="str">
        <f>INDEX(AL:AL,W109+1)</f>
        <v>呪文</v>
      </c>
      <c r="S112" s="39" t="s">
        <v>95</v>
      </c>
      <c r="T112" s="34">
        <f>INDEX(AN:AN,W109+1)</f>
        <v>0</v>
      </c>
      <c r="U112" s="34">
        <f>INDEX(AO:AO,W109+1)</f>
        <v>0</v>
      </c>
      <c r="V112" s="34">
        <f>INDEX(AP:AP,W109+1)</f>
        <v>0</v>
      </c>
      <c r="W112" s="40"/>
      <c r="X112" s="34" t="str">
        <f>INDEX(AZ:AZ,W109+1)</f>
        <v>クリ</v>
      </c>
      <c r="Y112" s="34" t="str">
        <f>INDEX(BA:BA,W109+1)</f>
        <v/>
      </c>
      <c r="Z112" s="34" t="str">
        <f>INDEX(BB:BB,W109+1)</f>
        <v/>
      </c>
      <c r="AA112" s="34">
        <f>INDEX(BC:BC,W109+1)</f>
        <v>0</v>
      </c>
      <c r="BF112" s="64" t="s">
        <v>0</v>
      </c>
      <c r="BG112">
        <v>111</v>
      </c>
      <c r="BH112" t="s">
        <v>464</v>
      </c>
      <c r="BI112" t="s">
        <v>40</v>
      </c>
      <c r="BJ112" t="s">
        <v>465</v>
      </c>
    </row>
    <row r="113" spans="1:62">
      <c r="A113" t="str">
        <f t="shared" si="18"/>
        <v>|種別|呪文|サブタイプ||||</v>
      </c>
      <c r="B113" t="s">
        <v>0</v>
      </c>
      <c r="C113" t="s">
        <v>81</v>
      </c>
      <c r="D113" s="27" t="s">
        <v>11</v>
      </c>
      <c r="E113" t="s">
        <v>81</v>
      </c>
      <c r="F113" t="str">
        <f>IF(R112=0,"",R112)</f>
        <v>呪文</v>
      </c>
      <c r="G113" t="s">
        <v>81</v>
      </c>
      <c r="H113" s="27" t="s">
        <v>103</v>
      </c>
      <c r="I113" t="s">
        <v>81</v>
      </c>
      <c r="J113" t="str">
        <f>IF(T112=0,"",T112)</f>
        <v/>
      </c>
      <c r="K113" t="s">
        <v>81</v>
      </c>
      <c r="L113" t="str">
        <f>IF(U112=0,"",U112)</f>
        <v/>
      </c>
      <c r="M113" t="s">
        <v>81</v>
      </c>
      <c r="N113" t="str">
        <f>IF(V112=0,"",V112)</f>
        <v/>
      </c>
      <c r="O113" t="s">
        <v>81</v>
      </c>
      <c r="Q113" s="33" t="s">
        <v>104</v>
      </c>
      <c r="R113" s="34" t="str">
        <f>INDEX(BD:BD,W109+1)</f>
        <v>クリーチャー1体を対象とする。あなたの次のターン開始時まで、それは+3/+3の修整を受けるとともに到達を得る。</v>
      </c>
      <c r="S113" s="35"/>
      <c r="T113" s="35"/>
      <c r="U113" s="35"/>
      <c r="V113" s="36"/>
      <c r="W113" s="40"/>
      <c r="X113" s="32"/>
      <c r="Y113" s="32"/>
      <c r="Z113" s="32"/>
      <c r="AA113" s="54"/>
      <c r="BF113" s="64" t="s">
        <v>0</v>
      </c>
      <c r="BG113">
        <v>112</v>
      </c>
      <c r="BH113" t="s">
        <v>256</v>
      </c>
      <c r="BI113" t="s">
        <v>40</v>
      </c>
      <c r="BJ113" t="s">
        <v>466</v>
      </c>
    </row>
    <row r="114" spans="1:62">
      <c r="A114" t="str">
        <f t="shared" si="18"/>
        <v>|テキスト|&gt;|&gt;|&gt;|&gt;|クリーチャー1体を対象とする。あなたの次のターン開始時まで、それは+3/+3の修整を受けるとともに到達を得る。|</v>
      </c>
      <c r="B114" t="s">
        <v>0</v>
      </c>
      <c r="C114" t="s">
        <v>81</v>
      </c>
      <c r="D114" s="27" t="s">
        <v>104</v>
      </c>
      <c r="E114" t="s">
        <v>81</v>
      </c>
      <c r="F114" s="27" t="s">
        <v>113</v>
      </c>
      <c r="G114" t="s">
        <v>81</v>
      </c>
      <c r="H114" s="27" t="s">
        <v>113</v>
      </c>
      <c r="I114" t="s">
        <v>81</v>
      </c>
      <c r="J114" s="27" t="s">
        <v>113</v>
      </c>
      <c r="K114" t="s">
        <v>81</v>
      </c>
      <c r="L114" s="27" t="s">
        <v>113</v>
      </c>
      <c r="M114" t="s">
        <v>81</v>
      </c>
      <c r="N114" t="str">
        <f>IF(R113=0,"",R113)</f>
        <v>クリーチャー1体を対象とする。あなたの次のターン開始時まで、それは+3/+3の修整を受けるとともに到達を得る。</v>
      </c>
      <c r="O114" t="s">
        <v>81</v>
      </c>
      <c r="Q114" s="38" t="s">
        <v>27</v>
      </c>
      <c r="R114" s="34" t="str">
        <f>INDEX(BE:BE,W109+1)</f>
        <v>Target creature gets +3/+3 and Reach until the beginning of your next turn.</v>
      </c>
      <c r="S114" s="35" t="s">
        <v>400</v>
      </c>
      <c r="T114" s="34" t="str">
        <f>IF(X114="","",X114&amp;IF(Y114="",""," "&amp;Y114)&amp;IF(Z114="",""," "&amp;Z114)&amp;IF(AA114="",""," "&amp;AA114))</f>
        <v/>
      </c>
      <c r="U114" s="35"/>
      <c r="V114" s="36"/>
      <c r="W114" s="40" t="s">
        <v>114</v>
      </c>
      <c r="X114" s="33" t="str">
        <f t="shared" ref="X114:AA114" si="26">IF(ISERROR(IF(LEN(X113)&gt;1,X113,VLOOKUP(X112,$AC:$AD,2,FALSE))),"",IF(LEN(X113)&gt;1,X113,VLOOKUP(X112,$AC:$AD,2,FALSE)))</f>
        <v/>
      </c>
      <c r="Y114" s="33" t="str">
        <f t="shared" si="26"/>
        <v/>
      </c>
      <c r="Z114" s="33" t="str">
        <f t="shared" si="26"/>
        <v/>
      </c>
      <c r="AA114" s="33" t="str">
        <f t="shared" si="26"/>
        <v> </v>
      </c>
      <c r="BF114" s="64" t="s">
        <v>0</v>
      </c>
      <c r="BG114">
        <v>113</v>
      </c>
      <c r="BH114" t="s">
        <v>467</v>
      </c>
      <c r="BI114" t="s">
        <v>40</v>
      </c>
      <c r="BJ114" t="s">
        <v>468</v>
      </c>
    </row>
    <row r="115" spans="1:62">
      <c r="A115" t="str">
        <f t="shared" si="18"/>
        <v>|英テキスト|&gt;|&gt;|&gt;|&gt;|Target creature gets +3/+3 and Reach until the beginning of your next turn.|</v>
      </c>
      <c r="B115" t="s">
        <v>0</v>
      </c>
      <c r="C115" t="s">
        <v>81</v>
      </c>
      <c r="D115" s="27" t="s">
        <v>125</v>
      </c>
      <c r="E115" t="s">
        <v>81</v>
      </c>
      <c r="F115" s="27" t="s">
        <v>113</v>
      </c>
      <c r="G115" t="s">
        <v>81</v>
      </c>
      <c r="H115" s="27" t="s">
        <v>113</v>
      </c>
      <c r="I115" t="s">
        <v>81</v>
      </c>
      <c r="J115" s="27" t="s">
        <v>113</v>
      </c>
      <c r="K115" t="s">
        <v>81</v>
      </c>
      <c r="L115" s="27" t="s">
        <v>113</v>
      </c>
      <c r="M115" t="s">
        <v>81</v>
      </c>
      <c r="N115" t="str">
        <f>IF(T114="","",T114&amp;"&amp;br;")&amp;IF(R114=0,"",R114)</f>
        <v>Target creature gets +3/+3 and Reach until the beginning of your next turn.</v>
      </c>
      <c r="O115" t="s">
        <v>81</v>
      </c>
      <c r="Q115" s="33" t="s">
        <v>18</v>
      </c>
      <c r="R115" s="34">
        <f>IF(INDEX(AX:AX,W109+1)="",0,INDEX(AX:AX,W109+1)&amp;"/"&amp;INDEX(AY:AY,W109+1))</f>
        <v>0</v>
      </c>
      <c r="S115" s="35"/>
      <c r="T115" s="35"/>
      <c r="U115" s="35"/>
      <c r="V115" s="36"/>
      <c r="W115" s="40"/>
      <c r="X115" s="33"/>
      <c r="Y115" s="52"/>
      <c r="Z115" s="52"/>
      <c r="AA115" s="53"/>
      <c r="BF115" s="64" t="s">
        <v>0</v>
      </c>
      <c r="BG115">
        <v>114</v>
      </c>
      <c r="BH115" t="s">
        <v>469</v>
      </c>
      <c r="BI115" t="s">
        <v>40</v>
      </c>
      <c r="BJ115" t="s">
        <v>470</v>
      </c>
    </row>
    <row r="116" spans="1:62">
      <c r="A116" t="str">
        <f t="shared" si="18"/>
        <v>|PT|&gt;||シールド数|&gt;||</v>
      </c>
      <c r="B116" t="s">
        <v>0</v>
      </c>
      <c r="C116" t="s">
        <v>81</v>
      </c>
      <c r="D116" t="s">
        <v>18</v>
      </c>
      <c r="E116" t="s">
        <v>81</v>
      </c>
      <c r="F116" t="s">
        <v>113</v>
      </c>
      <c r="G116" t="s">
        <v>81</v>
      </c>
      <c r="H116" t="str">
        <f>IF(R115=0,"",R115)</f>
        <v/>
      </c>
      <c r="I116" t="s">
        <v>81</v>
      </c>
      <c r="J116" t="s">
        <v>136</v>
      </c>
      <c r="K116" t="s">
        <v>81</v>
      </c>
      <c r="L116" t="s">
        <v>113</v>
      </c>
      <c r="M116" t="s">
        <v>81</v>
      </c>
      <c r="N116" t="str">
        <f>IF(R116=0,"",R116)</f>
        <v/>
      </c>
      <c r="O116" t="s">
        <v>81</v>
      </c>
      <c r="Q116" s="41" t="s">
        <v>19</v>
      </c>
      <c r="R116" s="34">
        <f>INDEX(AW:AW,W109+1)</f>
        <v>0</v>
      </c>
      <c r="S116" s="42"/>
      <c r="T116" s="42"/>
      <c r="U116" s="42"/>
      <c r="V116" s="43"/>
      <c r="W116" s="44"/>
      <c r="X116" s="45"/>
      <c r="Y116" s="55"/>
      <c r="Z116" s="55"/>
      <c r="AA116" s="56"/>
      <c r="BF116" s="64" t="s">
        <v>0</v>
      </c>
      <c r="BG116">
        <v>115</v>
      </c>
      <c r="BH116" t="s">
        <v>471</v>
      </c>
      <c r="BI116" t="s">
        <v>40</v>
      </c>
      <c r="BJ116" t="s">
        <v>472</v>
      </c>
    </row>
    <row r="117" spans="1:62">
      <c r="A117" t="str">
        <f t="shared" si="18"/>
        <v>&amp;br;&amp;br;</v>
      </c>
      <c r="B117" t="s">
        <v>0</v>
      </c>
      <c r="C117" t="s">
        <v>145</v>
      </c>
      <c r="R117"/>
      <c r="S117"/>
      <c r="T117"/>
      <c r="U117"/>
      <c r="V117"/>
      <c r="BF117" s="64" t="s">
        <v>0</v>
      </c>
      <c r="BG117">
        <v>116</v>
      </c>
      <c r="BH117" t="s">
        <v>473</v>
      </c>
      <c r="BI117" t="s">
        <v>40</v>
      </c>
      <c r="BJ117" t="s">
        <v>474</v>
      </c>
    </row>
    <row r="118" spans="1:62">
      <c r="A118" t="str">
        <f t="shared" si="18"/>
        <v>#back(text=戻る,left)</v>
      </c>
      <c r="B118" t="s">
        <v>0</v>
      </c>
      <c r="C118" t="s">
        <v>153</v>
      </c>
      <c r="R118"/>
      <c r="S118"/>
      <c r="T118"/>
      <c r="U118"/>
      <c r="V118"/>
      <c r="BF118" s="64" t="s">
        <v>0</v>
      </c>
      <c r="BG118">
        <v>117</v>
      </c>
      <c r="BH118" t="s">
        <v>475</v>
      </c>
      <c r="BI118" t="s">
        <v>40</v>
      </c>
      <c r="BJ118" t="s">
        <v>476</v>
      </c>
    </row>
    <row r="119" spans="1:62">
      <c r="A119" t="str">
        <f t="shared" si="18"/>
        <v>&amp;br;</v>
      </c>
      <c r="B119" t="s">
        <v>0</v>
      </c>
      <c r="C119" t="s">
        <v>164</v>
      </c>
      <c r="R119"/>
      <c r="S119"/>
      <c r="T119"/>
      <c r="U119"/>
      <c r="V119"/>
      <c r="BF119" s="64" t="s">
        <v>0</v>
      </c>
      <c r="BG119">
        <v>118</v>
      </c>
      <c r="BH119" t="s">
        <v>262</v>
      </c>
      <c r="BI119" t="s">
        <v>40</v>
      </c>
      <c r="BJ119" t="s">
        <v>477</v>
      </c>
    </row>
    <row r="120" spans="1:62">
      <c r="A120" t="str">
        <f t="shared" si="18"/>
        <v>#comment(above,nsize=[15],size=[30],num=[10])</v>
      </c>
      <c r="B120" t="s">
        <v>0</v>
      </c>
      <c r="C120" t="s">
        <v>173</v>
      </c>
      <c r="R120"/>
      <c r="S120"/>
      <c r="T120"/>
      <c r="U120"/>
      <c r="V120"/>
      <c r="BF120" s="64" t="s">
        <v>0</v>
      </c>
      <c r="BG120">
        <v>119</v>
      </c>
      <c r="BH120" t="s">
        <v>478</v>
      </c>
      <c r="BI120" t="s">
        <v>40</v>
      </c>
      <c r="BJ120" t="s">
        <v>479</v>
      </c>
    </row>
    <row r="121" spans="1:62">
      <c r="A121" t="str">
        <f t="shared" si="18"/>
        <v>&amp;br;&amp;br;</v>
      </c>
      <c r="B121" t="s">
        <v>0</v>
      </c>
      <c r="C121" t="s">
        <v>145</v>
      </c>
      <c r="R121"/>
      <c r="S121"/>
      <c r="T121"/>
      <c r="U121"/>
      <c r="V121"/>
      <c r="BF121" s="64" t="s">
        <v>0</v>
      </c>
      <c r="BG121">
        <v>120</v>
      </c>
      <c r="BH121" t="s">
        <v>480</v>
      </c>
      <c r="BI121" t="s">
        <v>40</v>
      </c>
      <c r="BJ121" t="s">
        <v>481</v>
      </c>
    </row>
    <row r="122" spans="1:62">
      <c r="A122" t="str">
        <f t="shared" si="18"/>
        <v/>
      </c>
      <c r="B122" t="s">
        <v>0</v>
      </c>
      <c r="Q122" s="29"/>
      <c r="R122" s="30"/>
      <c r="S122" s="30"/>
      <c r="T122" s="30"/>
      <c r="U122" s="30"/>
      <c r="V122" s="31"/>
      <c r="W122" s="32">
        <v>10</v>
      </c>
      <c r="X122" s="29"/>
      <c r="Y122" s="50"/>
      <c r="Z122" s="50"/>
      <c r="AA122" s="51"/>
      <c r="BF122" s="64" t="s">
        <v>0</v>
      </c>
      <c r="BG122">
        <v>121</v>
      </c>
      <c r="BH122" t="s">
        <v>482</v>
      </c>
      <c r="BI122" t="s">
        <v>40</v>
      </c>
      <c r="BJ122" t="s">
        <v>483</v>
      </c>
    </row>
    <row r="123" spans="1:62">
      <c r="A123" t="str">
        <f t="shared" si="18"/>
        <v>*苦しめる一射/Stinging Shot</v>
      </c>
      <c r="B123" t="s">
        <v>0</v>
      </c>
      <c r="C123" t="str">
        <f>"*"&amp;R123&amp;"/"&amp;T123</f>
        <v>*苦しめる一射/Stinging Shot</v>
      </c>
      <c r="Q123" s="33" t="s">
        <v>9</v>
      </c>
      <c r="R123" s="34" t="str">
        <f>INDEX(AJ:AJ,W122+1)</f>
        <v>苦しめる一射</v>
      </c>
      <c r="S123" s="35" t="s">
        <v>10</v>
      </c>
      <c r="T123" s="34" t="str">
        <f>INDEX(AK:AK,W122+1)</f>
        <v>Stinging Shot</v>
      </c>
      <c r="U123" s="35"/>
      <c r="V123" s="36"/>
      <c r="W123" s="37"/>
      <c r="X123" s="33"/>
      <c r="Y123" s="52"/>
      <c r="Z123" s="52"/>
      <c r="AA123" s="53"/>
      <c r="BF123" s="64" t="s">
        <v>0</v>
      </c>
      <c r="BG123">
        <v>122</v>
      </c>
      <c r="BH123" t="s">
        <v>484</v>
      </c>
      <c r="BI123" t="s">
        <v>40</v>
      </c>
      <c r="BJ123" t="s">
        <v>485</v>
      </c>
    </row>
    <row r="124" spans="1:62">
      <c r="A124" t="str">
        <f t="shared" si="18"/>
        <v>|LEFT:80|LEFT:100|LEFT:100|LEFT:100|LEFT:100|LEFT:100|c</v>
      </c>
      <c r="B124" t="s">
        <v>0</v>
      </c>
      <c r="C124" t="s">
        <v>81</v>
      </c>
      <c r="D124" s="26" t="str">
        <f>$Q$1</f>
        <v>LEFT:80</v>
      </c>
      <c r="E124" s="26" t="s">
        <v>81</v>
      </c>
      <c r="F124" s="26" t="str">
        <f t="shared" ref="F124:J124" si="27">$R$1</f>
        <v>LEFT:100</v>
      </c>
      <c r="G124" s="26" t="s">
        <v>81</v>
      </c>
      <c r="H124" s="26" t="str">
        <f t="shared" si="27"/>
        <v>LEFT:100</v>
      </c>
      <c r="I124" s="26" t="s">
        <v>81</v>
      </c>
      <c r="J124" s="26" t="str">
        <f t="shared" si="27"/>
        <v>LEFT:100</v>
      </c>
      <c r="K124" s="26" t="s">
        <v>81</v>
      </c>
      <c r="L124" s="26" t="str">
        <f>$R$1</f>
        <v>LEFT:100</v>
      </c>
      <c r="M124" s="26" t="s">
        <v>81</v>
      </c>
      <c r="N124" s="26" t="str">
        <f>$R$1</f>
        <v>LEFT:100</v>
      </c>
      <c r="O124" t="s">
        <v>81</v>
      </c>
      <c r="P124" t="s">
        <v>82</v>
      </c>
      <c r="Q124" s="38" t="s">
        <v>6</v>
      </c>
      <c r="R124" s="34" t="str">
        <f>INDEX(AF:AF,W122+1)</f>
        <v>緑</v>
      </c>
      <c r="S124" s="39" t="s">
        <v>7</v>
      </c>
      <c r="T124" s="34" t="str">
        <f>INDEX(AG:AG,W122+1)</f>
        <v>コモン</v>
      </c>
      <c r="U124" s="39" t="s">
        <v>8</v>
      </c>
      <c r="V124" s="34">
        <f>INDEX(AI:AI,W122+1)</f>
        <v>9</v>
      </c>
      <c r="W124" s="40"/>
      <c r="X124" s="34" t="str">
        <f>INDEX(AQ:AQ,W122+1)</f>
        <v>飛行を持つクリーチャー1体を対象とする。それは-3/-3の修整を受ける。</v>
      </c>
      <c r="Y124" s="52"/>
      <c r="Z124" s="52"/>
      <c r="AA124" s="53"/>
      <c r="BF124" s="64" t="s">
        <v>0</v>
      </c>
      <c r="BG124">
        <v>123</v>
      </c>
      <c r="BH124" t="s">
        <v>486</v>
      </c>
      <c r="BI124" t="s">
        <v>40</v>
      </c>
      <c r="BJ124" t="s">
        <v>487</v>
      </c>
    </row>
    <row r="125" spans="1:62">
      <c r="A125" t="str">
        <f t="shared" si="18"/>
        <v>|色|緑|レアリティ|コモン|マナコスト|9|</v>
      </c>
      <c r="B125" t="s">
        <v>0</v>
      </c>
      <c r="C125" t="s">
        <v>81</v>
      </c>
      <c r="D125" s="27" t="s">
        <v>6</v>
      </c>
      <c r="E125" t="s">
        <v>81</v>
      </c>
      <c r="F125" t="str">
        <f>IF(R124=0,"",R124)</f>
        <v>緑</v>
      </c>
      <c r="G125" t="s">
        <v>81</v>
      </c>
      <c r="H125" s="27" t="s">
        <v>93</v>
      </c>
      <c r="I125" t="s">
        <v>81</v>
      </c>
      <c r="J125" t="str">
        <f>IF(T124=0,"",T124)</f>
        <v>コモン</v>
      </c>
      <c r="K125" t="s">
        <v>81</v>
      </c>
      <c r="L125" s="27" t="s">
        <v>94</v>
      </c>
      <c r="M125" t="s">
        <v>81</v>
      </c>
      <c r="N125">
        <f>IF(V124=0,"",V124)</f>
        <v>9</v>
      </c>
      <c r="O125" t="s">
        <v>81</v>
      </c>
      <c r="Q125" s="33" t="s">
        <v>11</v>
      </c>
      <c r="R125" s="34" t="str">
        <f>INDEX(AL:AL,W122+1)</f>
        <v>呪文</v>
      </c>
      <c r="S125" s="39" t="s">
        <v>95</v>
      </c>
      <c r="T125" s="34">
        <f>INDEX(AN:AN,W122+1)</f>
        <v>0</v>
      </c>
      <c r="U125" s="34">
        <f>INDEX(AO:AO,W122+1)</f>
        <v>0</v>
      </c>
      <c r="V125" s="34">
        <f>INDEX(AP:AP,W122+1)</f>
        <v>0</v>
      </c>
      <c r="W125" s="40"/>
      <c r="X125" s="34" t="str">
        <f>INDEX(AZ:AZ,W122+1)</f>
        <v>飛行</v>
      </c>
      <c r="Y125" s="34" t="str">
        <f>INDEX(BA:BA,W122+1)</f>
        <v/>
      </c>
      <c r="Z125" s="34" t="str">
        <f>INDEX(BB:BB,W122+1)</f>
        <v/>
      </c>
      <c r="AA125" s="34">
        <f>INDEX(BC:BC,W122+1)</f>
        <v>0</v>
      </c>
      <c r="BF125" s="64" t="s">
        <v>0</v>
      </c>
      <c r="BG125">
        <v>124</v>
      </c>
      <c r="BH125" t="s">
        <v>488</v>
      </c>
      <c r="BI125" t="s">
        <v>40</v>
      </c>
      <c r="BJ125" t="s">
        <v>489</v>
      </c>
    </row>
    <row r="126" spans="1:62">
      <c r="A126" t="str">
        <f t="shared" si="18"/>
        <v>|種別|呪文|サブタイプ||||</v>
      </c>
      <c r="B126" t="s">
        <v>0</v>
      </c>
      <c r="C126" t="s">
        <v>81</v>
      </c>
      <c r="D126" s="27" t="s">
        <v>11</v>
      </c>
      <c r="E126" t="s">
        <v>81</v>
      </c>
      <c r="F126" t="str">
        <f>IF(R125=0,"",R125)</f>
        <v>呪文</v>
      </c>
      <c r="G126" t="s">
        <v>81</v>
      </c>
      <c r="H126" s="27" t="s">
        <v>103</v>
      </c>
      <c r="I126" t="s">
        <v>81</v>
      </c>
      <c r="J126" t="str">
        <f>IF(T125=0,"",T125)</f>
        <v/>
      </c>
      <c r="K126" t="s">
        <v>81</v>
      </c>
      <c r="L126" t="str">
        <f>IF(U125=0,"",U125)</f>
        <v/>
      </c>
      <c r="M126" t="s">
        <v>81</v>
      </c>
      <c r="N126" t="str">
        <f>IF(V125=0,"",V125)</f>
        <v/>
      </c>
      <c r="O126" t="s">
        <v>81</v>
      </c>
      <c r="Q126" s="33" t="s">
        <v>104</v>
      </c>
      <c r="R126" s="34" t="str">
        <f>INDEX(BD:BD,W122+1)</f>
        <v>飛行を持つクリーチャー1体を対象とする。それは-3/-3の修整を受ける。&amp;br;サイクリング2</v>
      </c>
      <c r="S126" s="35"/>
      <c r="T126" s="35"/>
      <c r="U126" s="35"/>
      <c r="V126" s="36"/>
      <c r="W126" s="40"/>
      <c r="X126" s="32"/>
      <c r="Y126" s="32"/>
      <c r="Z126" s="32"/>
      <c r="AA126" s="54"/>
      <c r="BF126" s="64" t="s">
        <v>0</v>
      </c>
      <c r="BG126">
        <v>125</v>
      </c>
      <c r="BH126" t="s">
        <v>490</v>
      </c>
      <c r="BI126" t="s">
        <v>40</v>
      </c>
      <c r="BJ126" t="s">
        <v>491</v>
      </c>
    </row>
    <row r="127" spans="1:62">
      <c r="A127" t="str">
        <f t="shared" si="18"/>
        <v>|テキスト|&gt;|&gt;|&gt;|&gt;|飛行を持つクリーチャー1体を対象とする。それは-3/-3の修整を受ける。&amp;br;サイクリング2|</v>
      </c>
      <c r="B127" t="s">
        <v>0</v>
      </c>
      <c r="C127" t="s">
        <v>81</v>
      </c>
      <c r="D127" s="27" t="s">
        <v>104</v>
      </c>
      <c r="E127" t="s">
        <v>81</v>
      </c>
      <c r="F127" s="27" t="s">
        <v>113</v>
      </c>
      <c r="G127" t="s">
        <v>81</v>
      </c>
      <c r="H127" s="27" t="s">
        <v>113</v>
      </c>
      <c r="I127" t="s">
        <v>81</v>
      </c>
      <c r="J127" s="27" t="s">
        <v>113</v>
      </c>
      <c r="K127" t="s">
        <v>81</v>
      </c>
      <c r="L127" s="27" t="s">
        <v>113</v>
      </c>
      <c r="M127" t="s">
        <v>81</v>
      </c>
      <c r="N127" t="str">
        <f>IF(R126=0,"",R126)</f>
        <v>飛行を持つクリーチャー1体を対象とする。それは-3/-3の修整を受ける。&amp;br;サイクリング2</v>
      </c>
      <c r="O127" t="s">
        <v>81</v>
      </c>
      <c r="Q127" s="38" t="s">
        <v>27</v>
      </c>
      <c r="R127" s="34" t="str">
        <f>INDEX(BE:BE,W122+1)</f>
        <v>Target creature with Flying gets -3/-3.&amp;br;Cycling 2.</v>
      </c>
      <c r="S127" s="35" t="s">
        <v>400</v>
      </c>
      <c r="T127" s="34" t="str">
        <f>IF(X127="","",X127&amp;IF(Y127="",""," "&amp;Y127)&amp;IF(Z127="",""," "&amp;Z127)&amp;IF(AA127="",""," "&amp;AA127))</f>
        <v/>
      </c>
      <c r="U127" s="35"/>
      <c r="V127" s="36"/>
      <c r="W127" s="40" t="s">
        <v>114</v>
      </c>
      <c r="X127" s="33"/>
      <c r="Y127" s="33" t="str">
        <f t="shared" ref="X127:AA127" si="28">IF(ISERROR(IF(LEN(Y126)&gt;1,Y126,VLOOKUP(Y125,$AC:$AD,2,FALSE))),"",IF(LEN(Y126)&gt;1,Y126,VLOOKUP(Y125,$AC:$AD,2,FALSE)))</f>
        <v/>
      </c>
      <c r="Z127" s="33" t="str">
        <f t="shared" si="28"/>
        <v/>
      </c>
      <c r="AA127" s="33" t="str">
        <f t="shared" si="28"/>
        <v> </v>
      </c>
      <c r="BF127" s="64" t="s">
        <v>0</v>
      </c>
      <c r="BG127">
        <v>126</v>
      </c>
      <c r="BH127" t="s">
        <v>87</v>
      </c>
      <c r="BI127" t="s">
        <v>40</v>
      </c>
      <c r="BJ127" t="s">
        <v>492</v>
      </c>
    </row>
    <row r="128" spans="1:62">
      <c r="A128" t="str">
        <f t="shared" si="18"/>
        <v>|英テキスト|&gt;|&gt;|&gt;|&gt;|Target creature with Flying gets -3/-3.&amp;br;Cycling 2.|</v>
      </c>
      <c r="B128" t="s">
        <v>0</v>
      </c>
      <c r="C128" t="s">
        <v>81</v>
      </c>
      <c r="D128" s="27" t="s">
        <v>125</v>
      </c>
      <c r="E128" t="s">
        <v>81</v>
      </c>
      <c r="F128" s="27" t="s">
        <v>113</v>
      </c>
      <c r="G128" t="s">
        <v>81</v>
      </c>
      <c r="H128" s="27" t="s">
        <v>113</v>
      </c>
      <c r="I128" t="s">
        <v>81</v>
      </c>
      <c r="J128" s="27" t="s">
        <v>113</v>
      </c>
      <c r="K128" t="s">
        <v>81</v>
      </c>
      <c r="L128" s="27" t="s">
        <v>113</v>
      </c>
      <c r="M128" t="s">
        <v>81</v>
      </c>
      <c r="N128" t="str">
        <f>IF(T127="","",T127&amp;"&amp;br;")&amp;IF(R127=0,"",R127)</f>
        <v>Target creature with Flying gets -3/-3.&amp;br;Cycling 2.</v>
      </c>
      <c r="O128" t="s">
        <v>81</v>
      </c>
      <c r="Q128" s="33" t="s">
        <v>18</v>
      </c>
      <c r="R128" s="34">
        <f>IF(INDEX(AX:AX,W122+1)="",0,INDEX(AX:AX,W122+1)&amp;"/"&amp;INDEX(AY:AY,W122+1))</f>
        <v>0</v>
      </c>
      <c r="S128" s="35"/>
      <c r="T128" s="35"/>
      <c r="U128" s="35"/>
      <c r="V128" s="36"/>
      <c r="W128" s="40"/>
      <c r="X128" s="33"/>
      <c r="Y128" s="52"/>
      <c r="Z128" s="52"/>
      <c r="AA128" s="53"/>
      <c r="BF128" s="64" t="s">
        <v>0</v>
      </c>
      <c r="BG128">
        <v>127</v>
      </c>
      <c r="BH128" t="s">
        <v>267</v>
      </c>
      <c r="BI128" t="s">
        <v>40</v>
      </c>
      <c r="BJ128" t="s">
        <v>112</v>
      </c>
    </row>
    <row r="129" spans="1:62">
      <c r="A129" t="str">
        <f t="shared" si="18"/>
        <v>|PT|&gt;||シールド数|&gt;||</v>
      </c>
      <c r="B129" t="s">
        <v>0</v>
      </c>
      <c r="C129" t="s">
        <v>81</v>
      </c>
      <c r="D129" t="s">
        <v>18</v>
      </c>
      <c r="E129" t="s">
        <v>81</v>
      </c>
      <c r="F129" t="s">
        <v>113</v>
      </c>
      <c r="G129" t="s">
        <v>81</v>
      </c>
      <c r="H129" t="str">
        <f>IF(R128=0,"",R128)</f>
        <v/>
      </c>
      <c r="I129" t="s">
        <v>81</v>
      </c>
      <c r="J129" t="s">
        <v>136</v>
      </c>
      <c r="K129" t="s">
        <v>81</v>
      </c>
      <c r="L129" t="s">
        <v>113</v>
      </c>
      <c r="M129" t="s">
        <v>81</v>
      </c>
      <c r="N129" t="str">
        <f>IF(R129=0,"",R129)</f>
        <v/>
      </c>
      <c r="O129" t="s">
        <v>81</v>
      </c>
      <c r="Q129" s="41" t="s">
        <v>19</v>
      </c>
      <c r="R129" s="34">
        <f>INDEX(AW:AW,W122+1)</f>
        <v>0</v>
      </c>
      <c r="S129" s="42"/>
      <c r="T129" s="42"/>
      <c r="U129" s="42"/>
      <c r="V129" s="43"/>
      <c r="W129" s="44"/>
      <c r="X129" s="45"/>
      <c r="Y129" s="55"/>
      <c r="Z129" s="55"/>
      <c r="AA129" s="56"/>
      <c r="BF129" s="64" t="s">
        <v>0</v>
      </c>
      <c r="BG129">
        <v>128</v>
      </c>
      <c r="BH129" t="s">
        <v>493</v>
      </c>
      <c r="BI129" t="s">
        <v>40</v>
      </c>
      <c r="BJ129" t="s">
        <v>494</v>
      </c>
    </row>
    <row r="130" spans="1:62">
      <c r="A130" t="str">
        <f t="shared" si="18"/>
        <v>&amp;br;&amp;br;</v>
      </c>
      <c r="B130" t="s">
        <v>0</v>
      </c>
      <c r="C130" t="s">
        <v>145</v>
      </c>
      <c r="R130"/>
      <c r="S130"/>
      <c r="T130"/>
      <c r="U130"/>
      <c r="V130"/>
      <c r="BF130" s="64" t="s">
        <v>0</v>
      </c>
      <c r="BG130">
        <v>129</v>
      </c>
      <c r="BH130" t="s">
        <v>100</v>
      </c>
      <c r="BI130" t="s">
        <v>40</v>
      </c>
      <c r="BJ130" t="s">
        <v>133</v>
      </c>
    </row>
    <row r="131" spans="1:62">
      <c r="A131" t="str">
        <f t="shared" si="18"/>
        <v>#back(text=戻る,left)</v>
      </c>
      <c r="B131" t="s">
        <v>0</v>
      </c>
      <c r="C131" t="s">
        <v>153</v>
      </c>
      <c r="R131"/>
      <c r="S131"/>
      <c r="T131"/>
      <c r="U131"/>
      <c r="V131"/>
      <c r="BF131" s="64" t="s">
        <v>0</v>
      </c>
      <c r="BG131">
        <v>130</v>
      </c>
      <c r="BH131" t="s">
        <v>495</v>
      </c>
      <c r="BI131" t="s">
        <v>40</v>
      </c>
      <c r="BJ131" t="s">
        <v>496</v>
      </c>
    </row>
    <row r="132" spans="1:62">
      <c r="A132" t="str">
        <f t="shared" si="18"/>
        <v>&amp;br;</v>
      </c>
      <c r="B132" t="s">
        <v>0</v>
      </c>
      <c r="C132" t="s">
        <v>164</v>
      </c>
      <c r="R132"/>
      <c r="S132"/>
      <c r="T132"/>
      <c r="U132"/>
      <c r="V132"/>
      <c r="BF132" s="64" t="s">
        <v>0</v>
      </c>
      <c r="BG132">
        <v>131</v>
      </c>
      <c r="BH132" t="s">
        <v>497</v>
      </c>
      <c r="BI132" t="s">
        <v>40</v>
      </c>
      <c r="BJ132" t="s">
        <v>498</v>
      </c>
    </row>
    <row r="133" spans="1:62">
      <c r="A133" t="str">
        <f t="shared" si="18"/>
        <v>#comment(above,nsize=[15],size=[30],num=[10])</v>
      </c>
      <c r="B133" t="s">
        <v>0</v>
      </c>
      <c r="C133" t="s">
        <v>173</v>
      </c>
      <c r="R133"/>
      <c r="S133"/>
      <c r="T133"/>
      <c r="U133"/>
      <c r="V133"/>
      <c r="BF133" s="64" t="s">
        <v>0</v>
      </c>
      <c r="BG133">
        <v>132</v>
      </c>
      <c r="BH133" t="s">
        <v>341</v>
      </c>
      <c r="BI133" t="s">
        <v>40</v>
      </c>
      <c r="BJ133" t="s">
        <v>499</v>
      </c>
    </row>
    <row r="134" spans="1:62">
      <c r="A134" t="str">
        <f t="shared" ref="A134:A197" si="29">CONCATENATE(C134,D134,E134,F134,G134,H134,I134,J134,K134,L134,M134,N134,O134,P134)</f>
        <v>&amp;br;&amp;br;</v>
      </c>
      <c r="B134" t="s">
        <v>0</v>
      </c>
      <c r="C134" t="s">
        <v>145</v>
      </c>
      <c r="R134"/>
      <c r="S134"/>
      <c r="T134"/>
      <c r="U134"/>
      <c r="V134"/>
      <c r="BF134" s="64" t="s">
        <v>0</v>
      </c>
      <c r="BG134">
        <v>133</v>
      </c>
      <c r="BH134" t="s">
        <v>226</v>
      </c>
      <c r="BI134" t="s">
        <v>40</v>
      </c>
      <c r="BJ134" t="s">
        <v>500</v>
      </c>
    </row>
    <row r="135" spans="1:62">
      <c r="A135" t="str">
        <f t="shared" si="29"/>
        <v/>
      </c>
      <c r="B135" t="s">
        <v>0</v>
      </c>
      <c r="Q135" s="29"/>
      <c r="R135" s="30"/>
      <c r="S135" s="30"/>
      <c r="T135" s="30"/>
      <c r="U135" s="30"/>
      <c r="V135" s="31"/>
      <c r="W135" s="32">
        <v>11</v>
      </c>
      <c r="X135" s="29"/>
      <c r="Y135" s="50"/>
      <c r="Z135" s="50"/>
      <c r="AA135" s="51"/>
      <c r="BF135" s="64" t="s">
        <v>0</v>
      </c>
      <c r="BG135">
        <v>134</v>
      </c>
      <c r="BH135" t="s">
        <v>501</v>
      </c>
      <c r="BI135" t="s">
        <v>40</v>
      </c>
      <c r="BJ135" t="s">
        <v>502</v>
      </c>
    </row>
    <row r="136" spans="1:62">
      <c r="A136" t="str">
        <f t="shared" si="29"/>
        <v>*活力のカルトーシュ/Cartouche of Strength</v>
      </c>
      <c r="B136" t="s">
        <v>0</v>
      </c>
      <c r="C136" t="str">
        <f>"*"&amp;R136&amp;"/"&amp;T136</f>
        <v>*活力のカルトーシュ/Cartouche of Strength</v>
      </c>
      <c r="Q136" s="33" t="s">
        <v>9</v>
      </c>
      <c r="R136" s="34" t="str">
        <f>INDEX(AJ:AJ,W135+1)</f>
        <v>活力のカルトーシュ</v>
      </c>
      <c r="S136" s="35" t="s">
        <v>10</v>
      </c>
      <c r="T136" s="34" t="str">
        <f>INDEX(AK:AK,W135+1)</f>
        <v>Cartouche of Strength</v>
      </c>
      <c r="U136" s="35"/>
      <c r="V136" s="36"/>
      <c r="W136" s="37"/>
      <c r="X136" s="33"/>
      <c r="Y136" s="52"/>
      <c r="Z136" s="52"/>
      <c r="AA136" s="53"/>
      <c r="BF136" s="64" t="s">
        <v>0</v>
      </c>
      <c r="BG136">
        <v>135</v>
      </c>
      <c r="BH136" t="s">
        <v>503</v>
      </c>
      <c r="BI136" t="s">
        <v>40</v>
      </c>
      <c r="BJ136" t="s">
        <v>504</v>
      </c>
    </row>
    <row r="137" spans="1:62">
      <c r="A137" t="str">
        <f t="shared" si="29"/>
        <v>|LEFT:80|LEFT:100|LEFT:100|LEFT:100|LEFT:100|LEFT:100|c</v>
      </c>
      <c r="B137" t="s">
        <v>0</v>
      </c>
      <c r="C137" t="s">
        <v>81</v>
      </c>
      <c r="D137" s="26" t="str">
        <f>$Q$1</f>
        <v>LEFT:80</v>
      </c>
      <c r="E137" s="26" t="s">
        <v>81</v>
      </c>
      <c r="F137" s="26" t="str">
        <f t="shared" ref="F137:J137" si="30">$R$1</f>
        <v>LEFT:100</v>
      </c>
      <c r="G137" s="26" t="s">
        <v>81</v>
      </c>
      <c r="H137" s="26" t="str">
        <f t="shared" si="30"/>
        <v>LEFT:100</v>
      </c>
      <c r="I137" s="26" t="s">
        <v>81</v>
      </c>
      <c r="J137" s="26" t="str">
        <f t="shared" si="30"/>
        <v>LEFT:100</v>
      </c>
      <c r="K137" s="26" t="s">
        <v>81</v>
      </c>
      <c r="L137" s="26" t="str">
        <f>$R$1</f>
        <v>LEFT:100</v>
      </c>
      <c r="M137" s="26" t="s">
        <v>81</v>
      </c>
      <c r="N137" s="26" t="str">
        <f>$R$1</f>
        <v>LEFT:100</v>
      </c>
      <c r="O137" t="s">
        <v>81</v>
      </c>
      <c r="P137" t="s">
        <v>82</v>
      </c>
      <c r="Q137" s="38" t="s">
        <v>6</v>
      </c>
      <c r="R137" s="34" t="str">
        <f>INDEX(AF:AF,W135+1)</f>
        <v>緑</v>
      </c>
      <c r="S137" s="39" t="s">
        <v>7</v>
      </c>
      <c r="T137" s="34" t="str">
        <f>INDEX(AG:AG,W135+1)</f>
        <v>コモン</v>
      </c>
      <c r="U137" s="39" t="s">
        <v>8</v>
      </c>
      <c r="V137" s="34">
        <f>INDEX(AI:AI,W135+1)</f>
        <v>9</v>
      </c>
      <c r="W137" s="40"/>
      <c r="X137" s="34" t="str">
        <f>INDEX(AQ:AQ,W135+1)</f>
        <v>このサポートがボードに出たとき、あなたがコントロールするクリーチャー1体を対象とする。それは+1/+1の修整を受ける。</v>
      </c>
      <c r="Y137" s="52"/>
      <c r="Z137" s="52"/>
      <c r="AA137" s="53"/>
      <c r="BF137" s="64" t="s">
        <v>0</v>
      </c>
      <c r="BG137">
        <v>136</v>
      </c>
      <c r="BH137" t="s">
        <v>505</v>
      </c>
      <c r="BI137" t="s">
        <v>40</v>
      </c>
      <c r="BJ137" t="s">
        <v>506</v>
      </c>
    </row>
    <row r="138" spans="1:62">
      <c r="A138" t="str">
        <f t="shared" si="29"/>
        <v>|色|緑|レアリティ|コモン|マナコスト|9|</v>
      </c>
      <c r="B138" t="s">
        <v>0</v>
      </c>
      <c r="C138" t="s">
        <v>81</v>
      </c>
      <c r="D138" s="27" t="s">
        <v>6</v>
      </c>
      <c r="E138" t="s">
        <v>81</v>
      </c>
      <c r="F138" t="str">
        <f>IF(R137=0,"",R137)</f>
        <v>緑</v>
      </c>
      <c r="G138" t="s">
        <v>81</v>
      </c>
      <c r="H138" s="27" t="s">
        <v>93</v>
      </c>
      <c r="I138" t="s">
        <v>81</v>
      </c>
      <c r="J138" t="str">
        <f>IF(T137=0,"",T137)</f>
        <v>コモン</v>
      </c>
      <c r="K138" t="s">
        <v>81</v>
      </c>
      <c r="L138" s="27" t="s">
        <v>94</v>
      </c>
      <c r="M138" t="s">
        <v>81</v>
      </c>
      <c r="N138">
        <f>IF(V137=0,"",V137)</f>
        <v>9</v>
      </c>
      <c r="O138" t="s">
        <v>81</v>
      </c>
      <c r="Q138" s="33" t="s">
        <v>11</v>
      </c>
      <c r="R138" s="34" t="str">
        <f>INDEX(AL:AL,W135+1)</f>
        <v>サポート</v>
      </c>
      <c r="S138" s="39" t="s">
        <v>95</v>
      </c>
      <c r="T138" s="34">
        <f>INDEX(AN:AN,W135+1)</f>
        <v>0</v>
      </c>
      <c r="U138" s="34">
        <f>INDEX(AO:AO,W135+1)</f>
        <v>0</v>
      </c>
      <c r="V138" s="34">
        <f>INDEX(AP:AP,W135+1)</f>
        <v>0</v>
      </c>
      <c r="W138" s="40"/>
      <c r="X138" s="34" t="str">
        <f>INDEX(AZ:AZ,W135+1)</f>
        <v>この</v>
      </c>
      <c r="Y138" s="34" t="str">
        <f>INDEX(BA:BA,W135+1)</f>
        <v/>
      </c>
      <c r="Z138" s="34" t="str">
        <f>INDEX(BB:BB,W135+1)</f>
        <v/>
      </c>
      <c r="AA138" s="34">
        <f>INDEX(BC:BC,W135+1)</f>
        <v>0</v>
      </c>
      <c r="BF138" s="64" t="s">
        <v>0</v>
      </c>
      <c r="BG138">
        <v>137</v>
      </c>
      <c r="BH138" t="s">
        <v>109</v>
      </c>
      <c r="BI138" t="s">
        <v>40</v>
      </c>
      <c r="BJ138" t="s">
        <v>402</v>
      </c>
    </row>
    <row r="139" spans="1:62">
      <c r="A139" t="str">
        <f t="shared" si="29"/>
        <v>|種別|サポート|サブタイプ||||</v>
      </c>
      <c r="B139" t="s">
        <v>0</v>
      </c>
      <c r="C139" t="s">
        <v>81</v>
      </c>
      <c r="D139" s="27" t="s">
        <v>11</v>
      </c>
      <c r="E139" t="s">
        <v>81</v>
      </c>
      <c r="F139" t="str">
        <f>IF(R138=0,"",R138)</f>
        <v>サポート</v>
      </c>
      <c r="G139" t="s">
        <v>81</v>
      </c>
      <c r="H139" s="27" t="s">
        <v>103</v>
      </c>
      <c r="I139" t="s">
        <v>81</v>
      </c>
      <c r="J139" t="str">
        <f>IF(T138=0,"",T138)</f>
        <v/>
      </c>
      <c r="K139" t="s">
        <v>81</v>
      </c>
      <c r="L139" t="str">
        <f>IF(U138=0,"",U138)</f>
        <v/>
      </c>
      <c r="M139" t="s">
        <v>81</v>
      </c>
      <c r="N139" t="str">
        <f>IF(V138=0,"",V138)</f>
        <v/>
      </c>
      <c r="O139" t="s">
        <v>81</v>
      </c>
      <c r="Q139" s="33" t="s">
        <v>104</v>
      </c>
      <c r="R139" s="34" t="str">
        <f>INDEX(BD:BD,W135+1)</f>
        <v>このサポートがボードに出たとき、あなたがコントロールするクリーチャー1体を対象とする。それは+1/+1の修整を受ける。&amp;br;このサポートがボード上にある間、あなたがコントロールする最初のクリーチャーは+2/+2の修整を受けるとともにトランプルを得る。</v>
      </c>
      <c r="S139" s="35"/>
      <c r="T139" s="35"/>
      <c r="U139" s="35"/>
      <c r="V139" s="36"/>
      <c r="W139" s="40"/>
      <c r="X139" s="32"/>
      <c r="Y139" s="32"/>
      <c r="Z139" s="32"/>
      <c r="AA139" s="54"/>
      <c r="BF139" s="64" t="s">
        <v>0</v>
      </c>
      <c r="BG139">
        <v>138</v>
      </c>
      <c r="BH139" t="s">
        <v>507</v>
      </c>
      <c r="BI139" t="s">
        <v>40</v>
      </c>
      <c r="BJ139" t="s">
        <v>508</v>
      </c>
    </row>
    <row r="140" spans="1:62">
      <c r="A140" t="str">
        <f t="shared" si="29"/>
        <v>|テキスト|&gt;|&gt;|&gt;|&gt;|このサポートがボードに出たとき、あなたがコントロールするクリーチャー1体を対象とする。それは+1/+1の修整を受ける。&amp;br;このサポートがボード上にある間、あなたがコントロールする最初のクリーチャーは+2/+2の修整を受けるとともにトランプルを得る。|</v>
      </c>
      <c r="B140" t="s">
        <v>0</v>
      </c>
      <c r="C140" t="s">
        <v>81</v>
      </c>
      <c r="D140" s="27" t="s">
        <v>104</v>
      </c>
      <c r="E140" t="s">
        <v>81</v>
      </c>
      <c r="F140" s="27" t="s">
        <v>113</v>
      </c>
      <c r="G140" t="s">
        <v>81</v>
      </c>
      <c r="H140" s="27" t="s">
        <v>113</v>
      </c>
      <c r="I140" t="s">
        <v>81</v>
      </c>
      <c r="J140" s="27" t="s">
        <v>113</v>
      </c>
      <c r="K140" t="s">
        <v>81</v>
      </c>
      <c r="L140" s="27" t="s">
        <v>113</v>
      </c>
      <c r="M140" t="s">
        <v>81</v>
      </c>
      <c r="N140" t="str">
        <f>IF(R139=0,"",R139)</f>
        <v>このサポートがボードに出たとき、あなたがコントロールするクリーチャー1体を対象とする。それは+1/+1の修整を受ける。&amp;br;このサポートがボード上にある間、あなたがコントロールする最初のクリーチャーは+2/+2の修整を受けるとともにトランプルを得る。</v>
      </c>
      <c r="O140" t="s">
        <v>81</v>
      </c>
      <c r="Q140" s="38" t="s">
        <v>27</v>
      </c>
      <c r="R140" s="34" t="str">
        <f>INDEX(BE:BE,W135+1)</f>
        <v>When this support enters the board, target creature you control gets +1/+1.&amp;br;While this support is on the board, the first creature you control gets +2/+2 and Trample.</v>
      </c>
      <c r="S140" s="35" t="s">
        <v>400</v>
      </c>
      <c r="T140" s="34" t="str">
        <f>IF(X140="","",X140&amp;IF(Y140="",""," "&amp;Y140)&amp;IF(Z140="",""," "&amp;Z140)&amp;IF(AA140="",""," "&amp;AA140))</f>
        <v/>
      </c>
      <c r="U140" s="35"/>
      <c r="V140" s="36"/>
      <c r="W140" s="40" t="s">
        <v>114</v>
      </c>
      <c r="X140" s="33" t="str">
        <f t="shared" ref="X140:AA140" si="31">IF(ISERROR(IF(LEN(X139)&gt;1,X139,VLOOKUP(X138,$AC:$AD,2,FALSE))),"",IF(LEN(X139)&gt;1,X139,VLOOKUP(X138,$AC:$AD,2,FALSE)))</f>
        <v/>
      </c>
      <c r="Y140" s="33" t="str">
        <f t="shared" si="31"/>
        <v/>
      </c>
      <c r="Z140" s="33" t="str">
        <f t="shared" si="31"/>
        <v/>
      </c>
      <c r="AA140" s="33" t="str">
        <f t="shared" si="31"/>
        <v> </v>
      </c>
      <c r="BF140" s="64" t="s">
        <v>0</v>
      </c>
      <c r="BG140">
        <v>139</v>
      </c>
      <c r="BH140" t="s">
        <v>356</v>
      </c>
      <c r="BI140" t="s">
        <v>40</v>
      </c>
      <c r="BJ140" t="s">
        <v>509</v>
      </c>
    </row>
    <row r="141" spans="1:62">
      <c r="A141" t="str">
        <f t="shared" si="29"/>
        <v>|英テキスト|&gt;|&gt;|&gt;|&gt;|When this support enters the board, target creature you control gets +1/+1.&amp;br;While this support is on the board, the first creature you control gets +2/+2 and Trample.|</v>
      </c>
      <c r="B141" t="s">
        <v>0</v>
      </c>
      <c r="C141" t="s">
        <v>81</v>
      </c>
      <c r="D141" s="27" t="s">
        <v>125</v>
      </c>
      <c r="E141" t="s">
        <v>81</v>
      </c>
      <c r="F141" s="27" t="s">
        <v>113</v>
      </c>
      <c r="G141" t="s">
        <v>81</v>
      </c>
      <c r="H141" s="27" t="s">
        <v>113</v>
      </c>
      <c r="I141" t="s">
        <v>81</v>
      </c>
      <c r="J141" s="27" t="s">
        <v>113</v>
      </c>
      <c r="K141" t="s">
        <v>81</v>
      </c>
      <c r="L141" s="27" t="s">
        <v>113</v>
      </c>
      <c r="M141" t="s">
        <v>81</v>
      </c>
      <c r="N141" t="str">
        <f>IF(T140="","",T140&amp;"&amp;br;")&amp;IF(R140=0,"",R140)</f>
        <v>When this support enters the board, target creature you control gets +1/+1.&amp;br;While this support is on the board, the first creature you control gets +2/+2 and Trample.</v>
      </c>
      <c r="O141" t="s">
        <v>81</v>
      </c>
      <c r="Q141" s="33" t="s">
        <v>18</v>
      </c>
      <c r="R141" s="34">
        <f>IF(INDEX(AX:AX,W135+1)="",0,INDEX(AX:AX,W135+1)&amp;"/"&amp;INDEX(AY:AY,W135+1))</f>
        <v>0</v>
      </c>
      <c r="S141" s="35"/>
      <c r="T141" s="35"/>
      <c r="U141" s="35"/>
      <c r="V141" s="36"/>
      <c r="W141" s="40"/>
      <c r="X141" s="33"/>
      <c r="Y141" s="52"/>
      <c r="Z141" s="52"/>
      <c r="AA141" s="53"/>
      <c r="BF141" s="64" t="s">
        <v>0</v>
      </c>
      <c r="BG141">
        <v>140</v>
      </c>
      <c r="BH141" t="s">
        <v>510</v>
      </c>
      <c r="BI141" t="s">
        <v>40</v>
      </c>
      <c r="BJ141" t="s">
        <v>511</v>
      </c>
    </row>
    <row r="142" spans="1:62">
      <c r="A142" t="str">
        <f t="shared" si="29"/>
        <v>|PT|&gt;||シールド数|&gt;|3|</v>
      </c>
      <c r="B142" t="s">
        <v>0</v>
      </c>
      <c r="C142" t="s">
        <v>81</v>
      </c>
      <c r="D142" t="s">
        <v>18</v>
      </c>
      <c r="E142" t="s">
        <v>81</v>
      </c>
      <c r="F142" t="s">
        <v>113</v>
      </c>
      <c r="G142" t="s">
        <v>81</v>
      </c>
      <c r="H142" t="str">
        <f>IF(R141=0,"",R141)</f>
        <v/>
      </c>
      <c r="I142" t="s">
        <v>81</v>
      </c>
      <c r="J142" t="s">
        <v>136</v>
      </c>
      <c r="K142" t="s">
        <v>81</v>
      </c>
      <c r="L142" t="s">
        <v>113</v>
      </c>
      <c r="M142" t="s">
        <v>81</v>
      </c>
      <c r="N142">
        <f>IF(R142=0,"",R142)</f>
        <v>3</v>
      </c>
      <c r="O142" t="s">
        <v>81</v>
      </c>
      <c r="Q142" s="41" t="s">
        <v>19</v>
      </c>
      <c r="R142" s="34">
        <f>INDEX(AW:AW,W135+1)</f>
        <v>3</v>
      </c>
      <c r="S142" s="42"/>
      <c r="T142" s="42"/>
      <c r="U142" s="42"/>
      <c r="V142" s="43"/>
      <c r="W142" s="44"/>
      <c r="X142" s="45"/>
      <c r="Y142" s="55"/>
      <c r="Z142" s="55"/>
      <c r="AA142" s="56"/>
      <c r="BF142" s="64" t="s">
        <v>0</v>
      </c>
      <c r="BG142">
        <v>141</v>
      </c>
      <c r="BH142" t="s">
        <v>310</v>
      </c>
      <c r="BI142" t="s">
        <v>40</v>
      </c>
      <c r="BJ142" t="s">
        <v>512</v>
      </c>
    </row>
    <row r="143" spans="1:62">
      <c r="A143" t="str">
        <f t="shared" si="29"/>
        <v>&amp;br;&amp;br;</v>
      </c>
      <c r="B143" t="s">
        <v>0</v>
      </c>
      <c r="C143" t="s">
        <v>145</v>
      </c>
      <c r="R143"/>
      <c r="S143"/>
      <c r="T143"/>
      <c r="U143"/>
      <c r="V143"/>
      <c r="BF143" s="64" t="s">
        <v>0</v>
      </c>
      <c r="BG143">
        <v>142</v>
      </c>
      <c r="BH143" t="s">
        <v>513</v>
      </c>
      <c r="BI143" t="s">
        <v>40</v>
      </c>
      <c r="BJ143" t="s">
        <v>514</v>
      </c>
    </row>
    <row r="144" spans="1:62">
      <c r="A144" t="str">
        <f t="shared" si="29"/>
        <v>#back(text=戻る,left)</v>
      </c>
      <c r="B144" t="s">
        <v>0</v>
      </c>
      <c r="C144" t="s">
        <v>153</v>
      </c>
      <c r="R144"/>
      <c r="S144"/>
      <c r="T144"/>
      <c r="U144"/>
      <c r="V144"/>
      <c r="BF144" s="64" t="s">
        <v>0</v>
      </c>
      <c r="BG144">
        <v>143</v>
      </c>
      <c r="BH144" t="s">
        <v>515</v>
      </c>
      <c r="BI144" t="s">
        <v>40</v>
      </c>
      <c r="BJ144" t="s">
        <v>516</v>
      </c>
    </row>
    <row r="145" spans="1:62">
      <c r="A145" t="str">
        <f t="shared" si="29"/>
        <v>&amp;br;</v>
      </c>
      <c r="B145" t="s">
        <v>0</v>
      </c>
      <c r="C145" t="s">
        <v>164</v>
      </c>
      <c r="R145"/>
      <c r="S145"/>
      <c r="T145"/>
      <c r="U145"/>
      <c r="V145"/>
      <c r="BF145" s="64" t="s">
        <v>0</v>
      </c>
      <c r="BG145">
        <v>144</v>
      </c>
      <c r="BH145" t="s">
        <v>517</v>
      </c>
      <c r="BI145" t="s">
        <v>40</v>
      </c>
      <c r="BJ145" t="s">
        <v>518</v>
      </c>
    </row>
    <row r="146" spans="1:62">
      <c r="A146" t="str">
        <f t="shared" si="29"/>
        <v>#comment(above,nsize=[15],size=[30],num=[10])</v>
      </c>
      <c r="B146" t="s">
        <v>0</v>
      </c>
      <c r="C146" t="s">
        <v>173</v>
      </c>
      <c r="R146"/>
      <c r="S146"/>
      <c r="T146"/>
      <c r="U146"/>
      <c r="V146"/>
      <c r="BF146" s="64" t="s">
        <v>0</v>
      </c>
      <c r="BG146">
        <v>145</v>
      </c>
      <c r="BH146" t="s">
        <v>519</v>
      </c>
      <c r="BI146" t="s">
        <v>40</v>
      </c>
      <c r="BJ146" t="s">
        <v>520</v>
      </c>
    </row>
    <row r="147" spans="1:62">
      <c r="A147" t="str">
        <f t="shared" si="29"/>
        <v>&amp;br;&amp;br;</v>
      </c>
      <c r="B147" t="s">
        <v>0</v>
      </c>
      <c r="C147" t="s">
        <v>145</v>
      </c>
      <c r="R147"/>
      <c r="S147"/>
      <c r="T147"/>
      <c r="U147"/>
      <c r="V147"/>
      <c r="BF147" s="64" t="s">
        <v>0</v>
      </c>
      <c r="BG147">
        <v>146</v>
      </c>
      <c r="BH147" t="s">
        <v>295</v>
      </c>
      <c r="BI147" t="s">
        <v>40</v>
      </c>
      <c r="BJ147" t="s">
        <v>521</v>
      </c>
    </row>
    <row r="148" spans="1:62">
      <c r="A148" t="str">
        <f t="shared" si="29"/>
        <v/>
      </c>
      <c r="B148" t="s">
        <v>0</v>
      </c>
      <c r="Q148" s="29"/>
      <c r="R148" s="30"/>
      <c r="S148" s="30"/>
      <c r="T148" s="30"/>
      <c r="U148" s="30"/>
      <c r="V148" s="31"/>
      <c r="W148" s="32">
        <v>12</v>
      </c>
      <c r="X148" s="29"/>
      <c r="Y148" s="50"/>
      <c r="Z148" s="50"/>
      <c r="AA148" s="51"/>
      <c r="BF148" s="64" t="s">
        <v>0</v>
      </c>
      <c r="BG148">
        <v>147</v>
      </c>
      <c r="BH148" t="s">
        <v>119</v>
      </c>
      <c r="BI148" t="s">
        <v>40</v>
      </c>
      <c r="BJ148" t="s">
        <v>298</v>
      </c>
    </row>
    <row r="149" spans="1:62">
      <c r="A149" t="str">
        <f t="shared" si="29"/>
        <v>*楽園の贈り物/Gift of Paradise</v>
      </c>
      <c r="B149" t="s">
        <v>0</v>
      </c>
      <c r="C149" t="str">
        <f>"*"&amp;R149&amp;"/"&amp;T149</f>
        <v>*楽園の贈り物/Gift of Paradise</v>
      </c>
      <c r="Q149" s="33" t="s">
        <v>9</v>
      </c>
      <c r="R149" s="34" t="str">
        <f>INDEX(AJ:AJ,W148+1)</f>
        <v>楽園の贈り物</v>
      </c>
      <c r="S149" s="35" t="s">
        <v>10</v>
      </c>
      <c r="T149" s="34" t="str">
        <f>INDEX(AK:AK,W148+1)</f>
        <v>Gift of Paradise</v>
      </c>
      <c r="U149" s="35"/>
      <c r="V149" s="36"/>
      <c r="W149" s="37"/>
      <c r="X149" s="33"/>
      <c r="Y149" s="52"/>
      <c r="Z149" s="52"/>
      <c r="AA149" s="53"/>
      <c r="BF149" s="64" t="s">
        <v>0</v>
      </c>
      <c r="BG149">
        <v>148</v>
      </c>
      <c r="BH149" t="s">
        <v>316</v>
      </c>
      <c r="BI149" t="s">
        <v>40</v>
      </c>
      <c r="BJ149" t="s">
        <v>522</v>
      </c>
    </row>
    <row r="150" spans="1:59">
      <c r="A150" t="str">
        <f t="shared" si="29"/>
        <v>|LEFT:80|LEFT:100|LEFT:100|LEFT:100|LEFT:100|LEFT:100|c</v>
      </c>
      <c r="B150" t="s">
        <v>0</v>
      </c>
      <c r="C150" t="s">
        <v>81</v>
      </c>
      <c r="D150" s="26" t="str">
        <f>$Q$1</f>
        <v>LEFT:80</v>
      </c>
      <c r="E150" s="26" t="s">
        <v>81</v>
      </c>
      <c r="F150" s="26" t="str">
        <f t="shared" ref="F150:J150" si="32">$R$1</f>
        <v>LEFT:100</v>
      </c>
      <c r="G150" s="26" t="s">
        <v>81</v>
      </c>
      <c r="H150" s="26" t="str">
        <f t="shared" si="32"/>
        <v>LEFT:100</v>
      </c>
      <c r="I150" s="26" t="s">
        <v>81</v>
      </c>
      <c r="J150" s="26" t="str">
        <f t="shared" si="32"/>
        <v>LEFT:100</v>
      </c>
      <c r="K150" s="26" t="s">
        <v>81</v>
      </c>
      <c r="L150" s="26" t="str">
        <f>$R$1</f>
        <v>LEFT:100</v>
      </c>
      <c r="M150" s="26" t="s">
        <v>81</v>
      </c>
      <c r="N150" s="26" t="str">
        <f>$R$1</f>
        <v>LEFT:100</v>
      </c>
      <c r="O150" t="s">
        <v>81</v>
      </c>
      <c r="P150" t="s">
        <v>82</v>
      </c>
      <c r="Q150" s="38" t="s">
        <v>6</v>
      </c>
      <c r="R150" s="34" t="str">
        <f>INDEX(AF:AF,W148+1)</f>
        <v>緑</v>
      </c>
      <c r="S150" s="39" t="s">
        <v>7</v>
      </c>
      <c r="T150" s="34" t="str">
        <f>INDEX(AG:AG,W148+1)</f>
        <v>コモン</v>
      </c>
      <c r="U150" s="39" t="s">
        <v>8</v>
      </c>
      <c r="V150" s="34">
        <f>INDEX(AI:AI,W148+1)</f>
        <v>12</v>
      </c>
      <c r="W150" s="40"/>
      <c r="X150" s="34" t="str">
        <f>INDEX(AQ:AQ,W148+1)</f>
        <v>ジェム2個を起動する：あなたは2マナを得る。</v>
      </c>
      <c r="Y150" s="52"/>
      <c r="Z150" s="52"/>
      <c r="AA150" s="53"/>
      <c r="BF150" s="64" t="s">
        <v>0</v>
      </c>
      <c r="BG150">
        <v>149</v>
      </c>
    </row>
    <row r="151" spans="1:59">
      <c r="A151" t="str">
        <f t="shared" si="29"/>
        <v>|色|緑|レアリティ|コモン|マナコスト|12|</v>
      </c>
      <c r="B151" t="s">
        <v>0</v>
      </c>
      <c r="C151" t="s">
        <v>81</v>
      </c>
      <c r="D151" s="27" t="s">
        <v>6</v>
      </c>
      <c r="E151" t="s">
        <v>81</v>
      </c>
      <c r="F151" t="str">
        <f>IF(R150=0,"",R150)</f>
        <v>緑</v>
      </c>
      <c r="G151" t="s">
        <v>81</v>
      </c>
      <c r="H151" s="27" t="s">
        <v>93</v>
      </c>
      <c r="I151" t="s">
        <v>81</v>
      </c>
      <c r="J151" t="str">
        <f>IF(T150=0,"",T150)</f>
        <v>コモン</v>
      </c>
      <c r="K151" t="s">
        <v>81</v>
      </c>
      <c r="L151" s="27" t="s">
        <v>94</v>
      </c>
      <c r="M151" t="s">
        <v>81</v>
      </c>
      <c r="N151">
        <f>IF(V150=0,"",V150)</f>
        <v>12</v>
      </c>
      <c r="O151" t="s">
        <v>81</v>
      </c>
      <c r="Q151" s="33" t="s">
        <v>11</v>
      </c>
      <c r="R151" s="34" t="str">
        <f>INDEX(AL:AL,W148+1)</f>
        <v>サポート</v>
      </c>
      <c r="S151" s="39" t="s">
        <v>95</v>
      </c>
      <c r="T151" s="34">
        <f>INDEX(AN:AN,W148+1)</f>
        <v>0</v>
      </c>
      <c r="U151" s="34">
        <f>INDEX(AO:AO,W148+1)</f>
        <v>0</v>
      </c>
      <c r="V151" s="34">
        <f>INDEX(AP:AP,W148+1)</f>
        <v>0</v>
      </c>
      <c r="W151" s="40"/>
      <c r="X151" s="34" t="str">
        <f>INDEX(AZ:AZ,W148+1)</f>
        <v>ジェ</v>
      </c>
      <c r="Y151" s="34" t="str">
        <f>INDEX(BA:BA,W148+1)</f>
        <v/>
      </c>
      <c r="Z151" s="34" t="str">
        <f>INDEX(BB:BB,W148+1)</f>
        <v/>
      </c>
      <c r="AA151" s="34">
        <f>INDEX(BC:BC,W148+1)</f>
        <v>0</v>
      </c>
      <c r="BF151" s="64" t="s">
        <v>0</v>
      </c>
      <c r="BG151">
        <v>150</v>
      </c>
    </row>
    <row r="152" spans="1:59">
      <c r="A152" t="str">
        <f t="shared" si="29"/>
        <v>|種別|サポート|サブタイプ||||</v>
      </c>
      <c r="B152" t="s">
        <v>0</v>
      </c>
      <c r="C152" t="s">
        <v>81</v>
      </c>
      <c r="D152" s="27" t="s">
        <v>11</v>
      </c>
      <c r="E152" t="s">
        <v>81</v>
      </c>
      <c r="F152" t="str">
        <f>IF(R151=0,"",R151)</f>
        <v>サポート</v>
      </c>
      <c r="G152" t="s">
        <v>81</v>
      </c>
      <c r="H152" s="27" t="s">
        <v>103</v>
      </c>
      <c r="I152" t="s">
        <v>81</v>
      </c>
      <c r="J152" t="str">
        <f>IF(T151=0,"",T151)</f>
        <v/>
      </c>
      <c r="K152" t="s">
        <v>81</v>
      </c>
      <c r="L152" t="str">
        <f>IF(U151=0,"",U151)</f>
        <v/>
      </c>
      <c r="M152" t="s">
        <v>81</v>
      </c>
      <c r="N152" t="str">
        <f>IF(V151=0,"",V151)</f>
        <v/>
      </c>
      <c r="O152" t="s">
        <v>81</v>
      </c>
      <c r="Q152" s="33" t="s">
        <v>104</v>
      </c>
      <c r="R152" s="34" t="str">
        <f>INDEX(BD:BD,W148+1)</f>
        <v>ジェム2個を起動する：あなたは2マナを得る。&amp;br;このサポートがボードに出たとき、あなたは3点のライフを得る。</v>
      </c>
      <c r="S152" s="35"/>
      <c r="T152" s="35"/>
      <c r="U152" s="35"/>
      <c r="V152" s="36"/>
      <c r="W152" s="40"/>
      <c r="X152" s="32"/>
      <c r="Y152" s="32"/>
      <c r="Z152" s="32"/>
      <c r="AA152" s="54"/>
      <c r="BF152" s="64" t="s">
        <v>0</v>
      </c>
      <c r="BG152">
        <v>151</v>
      </c>
    </row>
    <row r="153" spans="1:59">
      <c r="A153" t="str">
        <f t="shared" si="29"/>
        <v>|テキスト|&gt;|&gt;|&gt;|&gt;|ジェム2個を起動する：あなたは2マナを得る。&amp;br;このサポートがボードに出たとき、あなたは3点のライフを得る。|</v>
      </c>
      <c r="B153" t="s">
        <v>0</v>
      </c>
      <c r="C153" t="s">
        <v>81</v>
      </c>
      <c r="D153" s="27" t="s">
        <v>104</v>
      </c>
      <c r="E153" t="s">
        <v>81</v>
      </c>
      <c r="F153" s="27" t="s">
        <v>113</v>
      </c>
      <c r="G153" t="s">
        <v>81</v>
      </c>
      <c r="H153" s="27" t="s">
        <v>113</v>
      </c>
      <c r="I153" t="s">
        <v>81</v>
      </c>
      <c r="J153" s="27" t="s">
        <v>113</v>
      </c>
      <c r="K153" t="s">
        <v>81</v>
      </c>
      <c r="L153" s="27" t="s">
        <v>113</v>
      </c>
      <c r="M153" t="s">
        <v>81</v>
      </c>
      <c r="N153" t="str">
        <f>IF(R152=0,"",R152)</f>
        <v>ジェム2個を起動する：あなたは2マナを得る。&amp;br;このサポートがボードに出たとき、あなたは3点のライフを得る。</v>
      </c>
      <c r="O153" t="s">
        <v>81</v>
      </c>
      <c r="Q153" s="38" t="s">
        <v>27</v>
      </c>
      <c r="R153" s="34" t="str">
        <f>INDEX(BE:BE,W148+1)</f>
        <v>Activate 2:You gain 2 mana.&amp;br;When this support enters the board, you gain 3 life.</v>
      </c>
      <c r="S153" s="35" t="s">
        <v>400</v>
      </c>
      <c r="T153" s="34" t="str">
        <f>IF(X153="","",X153&amp;IF(Y153="",""," "&amp;Y153)&amp;IF(Z153="",""," "&amp;Z153)&amp;IF(AA153="",""," "&amp;AA153))</f>
        <v/>
      </c>
      <c r="U153" s="35"/>
      <c r="V153" s="36"/>
      <c r="W153" s="40" t="s">
        <v>114</v>
      </c>
      <c r="X153" s="33" t="str">
        <f t="shared" ref="X153:AA153" si="33">IF(ISERROR(IF(LEN(X152)&gt;1,X152,VLOOKUP(X151,$AC:$AD,2,FALSE))),"",IF(LEN(X152)&gt;1,X152,VLOOKUP(X151,$AC:$AD,2,FALSE)))</f>
        <v/>
      </c>
      <c r="Y153" s="33" t="str">
        <f t="shared" si="33"/>
        <v/>
      </c>
      <c r="Z153" s="33" t="str">
        <f t="shared" si="33"/>
        <v/>
      </c>
      <c r="AA153" s="33" t="str">
        <f t="shared" si="33"/>
        <v> </v>
      </c>
      <c r="BF153" s="64" t="s">
        <v>0</v>
      </c>
      <c r="BG153">
        <v>152</v>
      </c>
    </row>
    <row r="154" spans="1:59">
      <c r="A154" t="str">
        <f t="shared" si="29"/>
        <v>|英テキスト|&gt;|&gt;|&gt;|&gt;|Activate 2:You gain 2 mana.&amp;br;When this support enters the board, you gain 3 life.|</v>
      </c>
      <c r="B154" t="s">
        <v>0</v>
      </c>
      <c r="C154" t="s">
        <v>81</v>
      </c>
      <c r="D154" s="27" t="s">
        <v>125</v>
      </c>
      <c r="E154" t="s">
        <v>81</v>
      </c>
      <c r="F154" s="27" t="s">
        <v>113</v>
      </c>
      <c r="G154" t="s">
        <v>81</v>
      </c>
      <c r="H154" s="27" t="s">
        <v>113</v>
      </c>
      <c r="I154" t="s">
        <v>81</v>
      </c>
      <c r="J154" s="27" t="s">
        <v>113</v>
      </c>
      <c r="K154" t="s">
        <v>81</v>
      </c>
      <c r="L154" s="27" t="s">
        <v>113</v>
      </c>
      <c r="M154" t="s">
        <v>81</v>
      </c>
      <c r="N154" t="str">
        <f>IF(T153="","",T153&amp;"&amp;br;")&amp;IF(R153=0,"",R153)</f>
        <v>Activate 2:You gain 2 mana.&amp;br;When this support enters the board, you gain 3 life.</v>
      </c>
      <c r="O154" t="s">
        <v>81</v>
      </c>
      <c r="Q154" s="33" t="s">
        <v>18</v>
      </c>
      <c r="R154" s="34">
        <f>IF(INDEX(AX:AX,W148+1)="",0,INDEX(AX:AX,W148+1)&amp;"/"&amp;INDEX(AY:AY,W148+1))</f>
        <v>0</v>
      </c>
      <c r="S154" s="35"/>
      <c r="T154" s="35"/>
      <c r="U154" s="35"/>
      <c r="V154" s="36"/>
      <c r="W154" s="40"/>
      <c r="X154" s="33"/>
      <c r="Y154" s="52"/>
      <c r="Z154" s="52"/>
      <c r="AA154" s="53"/>
      <c r="BF154" s="64" t="s">
        <v>0</v>
      </c>
      <c r="BG154">
        <v>153</v>
      </c>
    </row>
    <row r="155" spans="1:59">
      <c r="A155" t="str">
        <f t="shared" si="29"/>
        <v>|PT|&gt;||シールド数|&gt;|3|</v>
      </c>
      <c r="B155" t="s">
        <v>0</v>
      </c>
      <c r="C155" t="s">
        <v>81</v>
      </c>
      <c r="D155" t="s">
        <v>18</v>
      </c>
      <c r="E155" t="s">
        <v>81</v>
      </c>
      <c r="F155" t="s">
        <v>113</v>
      </c>
      <c r="G155" t="s">
        <v>81</v>
      </c>
      <c r="H155" t="str">
        <f>IF(R154=0,"",R154)</f>
        <v/>
      </c>
      <c r="I155" t="s">
        <v>81</v>
      </c>
      <c r="J155" t="s">
        <v>136</v>
      </c>
      <c r="K155" t="s">
        <v>81</v>
      </c>
      <c r="L155" t="s">
        <v>113</v>
      </c>
      <c r="M155" t="s">
        <v>81</v>
      </c>
      <c r="N155">
        <f>IF(R155=0,"",R155)</f>
        <v>3</v>
      </c>
      <c r="O155" t="s">
        <v>81</v>
      </c>
      <c r="Q155" s="41" t="s">
        <v>19</v>
      </c>
      <c r="R155" s="34">
        <f>INDEX(AW:AW,W148+1)</f>
        <v>3</v>
      </c>
      <c r="S155" s="42"/>
      <c r="T155" s="42"/>
      <c r="U155" s="42"/>
      <c r="V155" s="43"/>
      <c r="W155" s="44"/>
      <c r="X155" s="45"/>
      <c r="Y155" s="55"/>
      <c r="Z155" s="55"/>
      <c r="AA155" s="56"/>
      <c r="BF155" s="64" t="s">
        <v>0</v>
      </c>
      <c r="BG155">
        <v>154</v>
      </c>
    </row>
    <row r="156" spans="1:59">
      <c r="A156" t="str">
        <f t="shared" si="29"/>
        <v>&amp;br;&amp;br;</v>
      </c>
      <c r="B156" t="s">
        <v>0</v>
      </c>
      <c r="C156" t="s">
        <v>145</v>
      </c>
      <c r="R156"/>
      <c r="S156"/>
      <c r="T156"/>
      <c r="U156"/>
      <c r="V156"/>
      <c r="BF156" s="64" t="s">
        <v>0</v>
      </c>
      <c r="BG156">
        <v>155</v>
      </c>
    </row>
    <row r="157" spans="1:59">
      <c r="A157" t="str">
        <f t="shared" si="29"/>
        <v>#back(text=戻る,left)</v>
      </c>
      <c r="B157" t="s">
        <v>0</v>
      </c>
      <c r="C157" t="s">
        <v>153</v>
      </c>
      <c r="R157"/>
      <c r="S157"/>
      <c r="T157"/>
      <c r="U157"/>
      <c r="V157"/>
      <c r="BF157" s="64" t="s">
        <v>0</v>
      </c>
      <c r="BG157">
        <v>156</v>
      </c>
    </row>
    <row r="158" spans="1:59">
      <c r="A158" t="str">
        <f t="shared" si="29"/>
        <v>&amp;br;</v>
      </c>
      <c r="B158" t="s">
        <v>0</v>
      </c>
      <c r="C158" t="s">
        <v>164</v>
      </c>
      <c r="R158"/>
      <c r="S158"/>
      <c r="T158"/>
      <c r="U158"/>
      <c r="V158"/>
      <c r="BF158" s="64" t="s">
        <v>0</v>
      </c>
      <c r="BG158">
        <v>157</v>
      </c>
    </row>
    <row r="159" spans="1:59">
      <c r="A159" t="str">
        <f t="shared" si="29"/>
        <v>#comment(above,nsize=[15],size=[30],num=[10])</v>
      </c>
      <c r="B159" t="s">
        <v>0</v>
      </c>
      <c r="C159" t="s">
        <v>173</v>
      </c>
      <c r="R159"/>
      <c r="S159"/>
      <c r="T159"/>
      <c r="U159"/>
      <c r="V159"/>
      <c r="BF159" s="64" t="s">
        <v>0</v>
      </c>
      <c r="BG159">
        <v>158</v>
      </c>
    </row>
    <row r="160" spans="1:59">
      <c r="A160" t="str">
        <f t="shared" si="29"/>
        <v>&amp;br;&amp;br;</v>
      </c>
      <c r="B160" t="s">
        <v>0</v>
      </c>
      <c r="C160" t="s">
        <v>145</v>
      </c>
      <c r="R160"/>
      <c r="S160"/>
      <c r="T160"/>
      <c r="U160"/>
      <c r="V160"/>
      <c r="BF160" s="64" t="s">
        <v>0</v>
      </c>
      <c r="BG160">
        <v>159</v>
      </c>
    </row>
    <row r="161" spans="1:59">
      <c r="A161" t="str">
        <f t="shared" si="29"/>
        <v/>
      </c>
      <c r="B161" t="s">
        <v>0</v>
      </c>
      <c r="Q161" s="29"/>
      <c r="R161" s="30"/>
      <c r="S161" s="30"/>
      <c r="T161" s="30"/>
      <c r="U161" s="30"/>
      <c r="V161" s="31"/>
      <c r="W161" s="32">
        <v>13</v>
      </c>
      <c r="X161" s="29"/>
      <c r="Y161" s="50"/>
      <c r="Z161" s="50"/>
      <c r="AA161" s="51"/>
      <c r="BF161" s="64" t="s">
        <v>0</v>
      </c>
      <c r="BG161">
        <v>160</v>
      </c>
    </row>
    <row r="162" spans="1:59">
      <c r="A162" t="str">
        <f t="shared" si="29"/>
        <v>*活力の模範/Exemplar of Strength</v>
      </c>
      <c r="B162" t="s">
        <v>0</v>
      </c>
      <c r="C162" t="str">
        <f>"*"&amp;R162&amp;"/"&amp;T162</f>
        <v>*活力の模範/Exemplar of Strength</v>
      </c>
      <c r="Q162" s="33" t="s">
        <v>9</v>
      </c>
      <c r="R162" s="34" t="str">
        <f>INDEX(AJ:AJ,W161+1)</f>
        <v>活力の模範</v>
      </c>
      <c r="S162" s="35" t="s">
        <v>10</v>
      </c>
      <c r="T162" s="34" t="str">
        <f>INDEX(AK:AK,W161+1)</f>
        <v>Exemplar of Strength</v>
      </c>
      <c r="U162" s="35"/>
      <c r="V162" s="36"/>
      <c r="W162" s="37"/>
      <c r="X162" s="33"/>
      <c r="Y162" s="52"/>
      <c r="Z162" s="52"/>
      <c r="AA162" s="53"/>
      <c r="BF162" s="64" t="s">
        <v>0</v>
      </c>
      <c r="BG162">
        <v>161</v>
      </c>
    </row>
    <row r="163" spans="1:59">
      <c r="A163" t="str">
        <f t="shared" si="29"/>
        <v>|LEFT:80|LEFT:100|LEFT:100|LEFT:100|LEFT:100|LEFT:100|c</v>
      </c>
      <c r="B163" t="s">
        <v>0</v>
      </c>
      <c r="C163" t="s">
        <v>81</v>
      </c>
      <c r="D163" s="26" t="str">
        <f>$Q$1</f>
        <v>LEFT:80</v>
      </c>
      <c r="E163" s="26" t="s">
        <v>81</v>
      </c>
      <c r="F163" s="26" t="str">
        <f t="shared" ref="F163:J163" si="34">$R$1</f>
        <v>LEFT:100</v>
      </c>
      <c r="G163" s="26" t="s">
        <v>81</v>
      </c>
      <c r="H163" s="26" t="str">
        <f t="shared" si="34"/>
        <v>LEFT:100</v>
      </c>
      <c r="I163" s="26" t="s">
        <v>81</v>
      </c>
      <c r="J163" s="26" t="str">
        <f t="shared" si="34"/>
        <v>LEFT:100</v>
      </c>
      <c r="K163" s="26" t="s">
        <v>81</v>
      </c>
      <c r="L163" s="26" t="str">
        <f>$R$1</f>
        <v>LEFT:100</v>
      </c>
      <c r="M163" s="26" t="s">
        <v>81</v>
      </c>
      <c r="N163" s="26" t="str">
        <f>$R$1</f>
        <v>LEFT:100</v>
      </c>
      <c r="O163" t="s">
        <v>81</v>
      </c>
      <c r="P163" t="s">
        <v>82</v>
      </c>
      <c r="Q163" s="38" t="s">
        <v>6</v>
      </c>
      <c r="R163" s="34" t="str">
        <f>INDEX(AF:AF,W161+1)</f>
        <v>緑</v>
      </c>
      <c r="S163" s="39" t="s">
        <v>7</v>
      </c>
      <c r="T163" s="34" t="str">
        <f>INDEX(AG:AG,W161+1)</f>
        <v>アンコモン</v>
      </c>
      <c r="U163" s="39" t="s">
        <v>8</v>
      </c>
      <c r="V163" s="34">
        <f>INDEX(AI:AI,W161+1)</f>
        <v>9</v>
      </c>
      <c r="W163" s="40"/>
      <c r="X163" s="34" t="str">
        <f>INDEX(AQ:AQ,W161+1)</f>
        <v>このクリーチャーが戦場に出たとき、あなたがコントロールする他の最初のクリーチャーは-3/-3の修整を受ける。</v>
      </c>
      <c r="Y163" s="52"/>
      <c r="Z163" s="52"/>
      <c r="AA163" s="53"/>
      <c r="BF163" s="64" t="s">
        <v>0</v>
      </c>
      <c r="BG163">
        <v>162</v>
      </c>
    </row>
    <row r="164" spans="1:59">
      <c r="A164" t="str">
        <f t="shared" si="29"/>
        <v>|色|緑|レアリティ|アンコモン|マナコスト|9|</v>
      </c>
      <c r="B164" t="s">
        <v>0</v>
      </c>
      <c r="C164" t="s">
        <v>81</v>
      </c>
      <c r="D164" s="27" t="s">
        <v>6</v>
      </c>
      <c r="E164" t="s">
        <v>81</v>
      </c>
      <c r="F164" t="str">
        <f>IF(R163=0,"",R163)</f>
        <v>緑</v>
      </c>
      <c r="G164" t="s">
        <v>81</v>
      </c>
      <c r="H164" s="27" t="s">
        <v>93</v>
      </c>
      <c r="I164" t="s">
        <v>81</v>
      </c>
      <c r="J164" t="str">
        <f>IF(T163=0,"",T163)</f>
        <v>アンコモン</v>
      </c>
      <c r="K164" t="s">
        <v>81</v>
      </c>
      <c r="L164" s="27" t="s">
        <v>94</v>
      </c>
      <c r="M164" t="s">
        <v>81</v>
      </c>
      <c r="N164">
        <f>IF(V163=0,"",V163)</f>
        <v>9</v>
      </c>
      <c r="O164" t="s">
        <v>81</v>
      </c>
      <c r="Q164" s="33" t="s">
        <v>11</v>
      </c>
      <c r="R164" s="34" t="str">
        <f>INDEX(AL:AL,W161+1)</f>
        <v>クリーチャー</v>
      </c>
      <c r="S164" s="39" t="s">
        <v>95</v>
      </c>
      <c r="T164" s="34" t="str">
        <f>INDEX(AN:AN,W161+1)</f>
        <v>人間</v>
      </c>
      <c r="U164" s="34" t="str">
        <f>INDEX(AO:AO,W161+1)</f>
        <v>戦士</v>
      </c>
      <c r="V164" s="34">
        <f>INDEX(AP:AP,W161+1)</f>
        <v>0</v>
      </c>
      <c r="W164" s="40"/>
      <c r="X164" s="34" t="str">
        <f>INDEX(AZ:AZ,W161+1)</f>
        <v>この</v>
      </c>
      <c r="Y164" s="34" t="str">
        <f>INDEX(BA:BA,W161+1)</f>
        <v/>
      </c>
      <c r="Z164" s="34" t="str">
        <f>INDEX(BB:BB,W161+1)</f>
        <v/>
      </c>
      <c r="AA164" s="34">
        <f>INDEX(BC:BC,W161+1)</f>
        <v>0</v>
      </c>
      <c r="BF164" s="64" t="s">
        <v>0</v>
      </c>
      <c r="BG164">
        <v>163</v>
      </c>
    </row>
    <row r="165" spans="1:59">
      <c r="A165" t="str">
        <f t="shared" si="29"/>
        <v>|種別|クリーチャー|サブタイプ|人間|戦士||</v>
      </c>
      <c r="B165" t="s">
        <v>0</v>
      </c>
      <c r="C165" t="s">
        <v>81</v>
      </c>
      <c r="D165" s="27" t="s">
        <v>11</v>
      </c>
      <c r="E165" t="s">
        <v>81</v>
      </c>
      <c r="F165" t="str">
        <f>IF(R164=0,"",R164)</f>
        <v>クリーチャー</v>
      </c>
      <c r="G165" t="s">
        <v>81</v>
      </c>
      <c r="H165" s="27" t="s">
        <v>103</v>
      </c>
      <c r="I165" t="s">
        <v>81</v>
      </c>
      <c r="J165" t="str">
        <f>IF(T164=0,"",T164)</f>
        <v>人間</v>
      </c>
      <c r="K165" t="s">
        <v>81</v>
      </c>
      <c r="L165" t="str">
        <f>IF(U164=0,"",U164)</f>
        <v>戦士</v>
      </c>
      <c r="M165" t="s">
        <v>81</v>
      </c>
      <c r="N165" t="str">
        <f>IF(V164=0,"",V164)</f>
        <v/>
      </c>
      <c r="O165" t="s">
        <v>81</v>
      </c>
      <c r="Q165" s="33" t="s">
        <v>104</v>
      </c>
      <c r="R165" s="34" t="str">
        <f>INDEX(BD:BD,W161+1)</f>
        <v>このクリーチャーが戦場に出たとき、あなたがコントロールする他の最初のクリーチャーは-3/-3の修整を受ける。&amp;br;このクリーチャーが攻撃したとき、あなたは3点のライフを得る。</v>
      </c>
      <c r="S165" s="35"/>
      <c r="T165" s="35"/>
      <c r="U165" s="35"/>
      <c r="V165" s="36"/>
      <c r="W165" s="40"/>
      <c r="X165" s="32"/>
      <c r="Y165" s="32"/>
      <c r="Z165" s="32"/>
      <c r="AA165" s="54"/>
      <c r="BF165" s="64" t="s">
        <v>0</v>
      </c>
      <c r="BG165">
        <v>164</v>
      </c>
    </row>
    <row r="166" spans="1:59">
      <c r="A166" t="str">
        <f t="shared" si="29"/>
        <v>|テキスト|&gt;|&gt;|&gt;|&gt;|このクリーチャーが戦場に出たとき、あなたがコントロールする他の最初のクリーチャーは-3/-3の修整を受ける。&amp;br;このクリーチャーが攻撃したとき、あなたは3点のライフを得る。|</v>
      </c>
      <c r="B166" t="s">
        <v>0</v>
      </c>
      <c r="C166" t="s">
        <v>81</v>
      </c>
      <c r="D166" s="27" t="s">
        <v>104</v>
      </c>
      <c r="E166" t="s">
        <v>81</v>
      </c>
      <c r="F166" s="27" t="s">
        <v>113</v>
      </c>
      <c r="G166" t="s">
        <v>81</v>
      </c>
      <c r="H166" s="27" t="s">
        <v>113</v>
      </c>
      <c r="I166" t="s">
        <v>81</v>
      </c>
      <c r="J166" s="27" t="s">
        <v>113</v>
      </c>
      <c r="K166" t="s">
        <v>81</v>
      </c>
      <c r="L166" s="27" t="s">
        <v>113</v>
      </c>
      <c r="M166" t="s">
        <v>81</v>
      </c>
      <c r="N166" t="str">
        <f>IF(R165=0,"",R165)</f>
        <v>このクリーチャーが戦場に出たとき、あなたがコントロールする他の最初のクリーチャーは-3/-3の修整を受ける。&amp;br;このクリーチャーが攻撃したとき、あなたは3点のライフを得る。</v>
      </c>
      <c r="O166" t="s">
        <v>81</v>
      </c>
      <c r="Q166" s="38" t="s">
        <v>27</v>
      </c>
      <c r="R166" s="34" t="str">
        <f>INDEX(BE:BE,W161+1)</f>
        <v>When this creature enters the battlefield, the first other creature you control gets -3/-3.&amp;br;When this creature attacks, you gain 3 life.</v>
      </c>
      <c r="S166" s="35" t="s">
        <v>400</v>
      </c>
      <c r="T166" s="34" t="str">
        <f>IF(X166="","",X166&amp;IF(Y166="",""," "&amp;Y166)&amp;IF(Z166="",""," "&amp;Z166)&amp;IF(AA166="",""," "&amp;AA166))</f>
        <v/>
      </c>
      <c r="U166" s="35"/>
      <c r="V166" s="36"/>
      <c r="W166" s="40" t="s">
        <v>114</v>
      </c>
      <c r="X166" s="33" t="str">
        <f t="shared" ref="X166:AA166" si="35">IF(ISERROR(IF(LEN(X165)&gt;1,X165,VLOOKUP(X164,$AC:$AD,2,FALSE))),"",IF(LEN(X165)&gt;1,X165,VLOOKUP(X164,$AC:$AD,2,FALSE)))</f>
        <v/>
      </c>
      <c r="Y166" s="33" t="str">
        <f t="shared" si="35"/>
        <v/>
      </c>
      <c r="Z166" s="33" t="str">
        <f t="shared" si="35"/>
        <v/>
      </c>
      <c r="AA166" s="33" t="str">
        <f t="shared" si="35"/>
        <v> </v>
      </c>
      <c r="BF166" s="64" t="s">
        <v>0</v>
      </c>
      <c r="BG166">
        <v>165</v>
      </c>
    </row>
    <row r="167" spans="1:59">
      <c r="A167" t="str">
        <f t="shared" si="29"/>
        <v>|英テキスト|&gt;|&gt;|&gt;|&gt;|When this creature enters the battlefield, the first other creature you control gets -3/-3.&amp;br;When this creature attacks, you gain 3 life.|</v>
      </c>
      <c r="B167" t="s">
        <v>0</v>
      </c>
      <c r="C167" t="s">
        <v>81</v>
      </c>
      <c r="D167" s="27" t="s">
        <v>125</v>
      </c>
      <c r="E167" t="s">
        <v>81</v>
      </c>
      <c r="F167" s="27" t="s">
        <v>113</v>
      </c>
      <c r="G167" t="s">
        <v>81</v>
      </c>
      <c r="H167" s="27" t="s">
        <v>113</v>
      </c>
      <c r="I167" t="s">
        <v>81</v>
      </c>
      <c r="J167" s="27" t="s">
        <v>113</v>
      </c>
      <c r="K167" t="s">
        <v>81</v>
      </c>
      <c r="L167" s="27" t="s">
        <v>113</v>
      </c>
      <c r="M167" t="s">
        <v>81</v>
      </c>
      <c r="N167" t="str">
        <f>IF(T166="","",T166&amp;"&amp;br;")&amp;IF(R166=0,"",R166)</f>
        <v>When this creature enters the battlefield, the first other creature you control gets -3/-3.&amp;br;When this creature attacks, you gain 3 life.</v>
      </c>
      <c r="O167" t="s">
        <v>81</v>
      </c>
      <c r="Q167" s="33" t="s">
        <v>18</v>
      </c>
      <c r="R167" s="34" t="str">
        <f>IF(INDEX(AX:AX,W161+1)="",0,INDEX(AX:AX,W161+1)&amp;"/"&amp;INDEX(AY:AY,W161+1))</f>
        <v>4/4</v>
      </c>
      <c r="S167" s="35"/>
      <c r="T167" s="35"/>
      <c r="U167" s="35"/>
      <c r="V167" s="36"/>
      <c r="W167" s="40"/>
      <c r="X167" s="33"/>
      <c r="Y167" s="52"/>
      <c r="Z167" s="52"/>
      <c r="AA167" s="53"/>
      <c r="BF167" s="64" t="s">
        <v>0</v>
      </c>
      <c r="BG167">
        <v>166</v>
      </c>
    </row>
    <row r="168" spans="1:59">
      <c r="A168" t="str">
        <f t="shared" si="29"/>
        <v>|PT|&gt;|4/4|シールド数|&gt;||</v>
      </c>
      <c r="B168" t="s">
        <v>0</v>
      </c>
      <c r="C168" t="s">
        <v>81</v>
      </c>
      <c r="D168" t="s">
        <v>18</v>
      </c>
      <c r="E168" t="s">
        <v>81</v>
      </c>
      <c r="F168" t="s">
        <v>113</v>
      </c>
      <c r="G168" t="s">
        <v>81</v>
      </c>
      <c r="H168" t="str">
        <f>IF(R167=0,"",R167)</f>
        <v>4/4</v>
      </c>
      <c r="I168" t="s">
        <v>81</v>
      </c>
      <c r="J168" t="s">
        <v>136</v>
      </c>
      <c r="K168" t="s">
        <v>81</v>
      </c>
      <c r="L168" t="s">
        <v>113</v>
      </c>
      <c r="M168" t="s">
        <v>81</v>
      </c>
      <c r="N168" t="str">
        <f>IF(R168=0,"",R168)</f>
        <v/>
      </c>
      <c r="O168" t="s">
        <v>81</v>
      </c>
      <c r="Q168" s="41" t="s">
        <v>19</v>
      </c>
      <c r="R168" s="34">
        <f>INDEX(AW:AW,W161+1)</f>
        <v>0</v>
      </c>
      <c r="S168" s="42"/>
      <c r="T168" s="42"/>
      <c r="U168" s="42"/>
      <c r="V168" s="43"/>
      <c r="W168" s="44"/>
      <c r="X168" s="45"/>
      <c r="Y168" s="55"/>
      <c r="Z168" s="55"/>
      <c r="AA168" s="56"/>
      <c r="BF168" s="64" t="s">
        <v>0</v>
      </c>
      <c r="BG168">
        <v>167</v>
      </c>
    </row>
    <row r="169" spans="1:59">
      <c r="A169" t="str">
        <f t="shared" si="29"/>
        <v>&amp;br;&amp;br;</v>
      </c>
      <c r="B169" t="s">
        <v>0</v>
      </c>
      <c r="C169" t="s">
        <v>145</v>
      </c>
      <c r="R169"/>
      <c r="S169"/>
      <c r="T169"/>
      <c r="U169"/>
      <c r="V169"/>
      <c r="BF169" s="64" t="s">
        <v>0</v>
      </c>
      <c r="BG169">
        <v>168</v>
      </c>
    </row>
    <row r="170" spans="1:59">
      <c r="A170" t="str">
        <f t="shared" si="29"/>
        <v>#back(text=戻る,left)</v>
      </c>
      <c r="B170" t="s">
        <v>0</v>
      </c>
      <c r="C170" t="s">
        <v>153</v>
      </c>
      <c r="R170"/>
      <c r="S170"/>
      <c r="T170"/>
      <c r="U170"/>
      <c r="V170"/>
      <c r="BF170" s="64" t="s">
        <v>0</v>
      </c>
      <c r="BG170">
        <v>169</v>
      </c>
    </row>
    <row r="171" spans="1:59">
      <c r="A171" t="str">
        <f t="shared" si="29"/>
        <v>&amp;br;</v>
      </c>
      <c r="B171" t="s">
        <v>0</v>
      </c>
      <c r="C171" t="s">
        <v>164</v>
      </c>
      <c r="R171"/>
      <c r="S171"/>
      <c r="T171"/>
      <c r="U171"/>
      <c r="V171"/>
      <c r="BF171" s="64" t="s">
        <v>0</v>
      </c>
      <c r="BG171">
        <v>170</v>
      </c>
    </row>
    <row r="172" spans="1:59">
      <c r="A172" t="str">
        <f t="shared" si="29"/>
        <v>#comment(above,nsize=[15],size=[30],num=[10])</v>
      </c>
      <c r="B172" t="s">
        <v>0</v>
      </c>
      <c r="C172" t="s">
        <v>173</v>
      </c>
      <c r="R172"/>
      <c r="S172"/>
      <c r="T172"/>
      <c r="U172"/>
      <c r="V172"/>
      <c r="BF172" s="64" t="s">
        <v>0</v>
      </c>
      <c r="BG172">
        <v>171</v>
      </c>
    </row>
    <row r="173" spans="1:59">
      <c r="A173" t="str">
        <f t="shared" si="29"/>
        <v>&amp;br;&amp;br;</v>
      </c>
      <c r="B173" t="s">
        <v>0</v>
      </c>
      <c r="C173" t="s">
        <v>145</v>
      </c>
      <c r="R173"/>
      <c r="S173"/>
      <c r="T173"/>
      <c r="U173"/>
      <c r="V173"/>
      <c r="BF173" s="64" t="s">
        <v>0</v>
      </c>
      <c r="BG173">
        <v>172</v>
      </c>
    </row>
    <row r="174" spans="1:59">
      <c r="A174" t="str">
        <f t="shared" si="29"/>
        <v/>
      </c>
      <c r="B174" t="s">
        <v>0</v>
      </c>
      <c r="Q174" s="29"/>
      <c r="R174" s="30"/>
      <c r="S174" s="30"/>
      <c r="T174" s="30"/>
      <c r="U174" s="30"/>
      <c r="V174" s="31"/>
      <c r="W174" s="32">
        <v>14</v>
      </c>
      <c r="X174" s="29"/>
      <c r="Y174" s="50"/>
      <c r="Z174" s="50"/>
      <c r="AA174" s="51"/>
      <c r="BF174" s="64" t="s">
        <v>0</v>
      </c>
      <c r="BG174">
        <v>173</v>
      </c>
    </row>
    <row r="175" spans="1:59">
      <c r="A175" t="str">
        <f t="shared" si="29"/>
        <v>*用心深いナーガ/Watchful Naga</v>
      </c>
      <c r="B175" t="s">
        <v>0</v>
      </c>
      <c r="C175" t="str">
        <f>"*"&amp;R175&amp;"/"&amp;T175</f>
        <v>*用心深いナーガ/Watchful Naga</v>
      </c>
      <c r="Q175" s="33" t="s">
        <v>9</v>
      </c>
      <c r="R175" s="34" t="str">
        <f>INDEX(AJ:AJ,W174+1)</f>
        <v>用心深いナーガ</v>
      </c>
      <c r="S175" s="35" t="s">
        <v>10</v>
      </c>
      <c r="T175" s="34" t="str">
        <f>INDEX(AK:AK,W174+1)</f>
        <v>Watchful Naga</v>
      </c>
      <c r="U175" s="35"/>
      <c r="V175" s="36"/>
      <c r="W175" s="37"/>
      <c r="X175" s="33"/>
      <c r="Y175" s="52"/>
      <c r="Z175" s="52"/>
      <c r="AA175" s="53"/>
      <c r="BF175" s="64" t="s">
        <v>0</v>
      </c>
      <c r="BG175">
        <v>174</v>
      </c>
    </row>
    <row r="176" spans="1:59">
      <c r="A176" t="str">
        <f t="shared" si="29"/>
        <v>|LEFT:80|LEFT:100|LEFT:100|LEFT:100|LEFT:100|LEFT:100|c</v>
      </c>
      <c r="B176" t="s">
        <v>0</v>
      </c>
      <c r="C176" t="s">
        <v>81</v>
      </c>
      <c r="D176" s="26" t="str">
        <f>$Q$1</f>
        <v>LEFT:80</v>
      </c>
      <c r="E176" s="26" t="s">
        <v>81</v>
      </c>
      <c r="F176" s="26" t="str">
        <f t="shared" ref="F176:J176" si="36">$R$1</f>
        <v>LEFT:100</v>
      </c>
      <c r="G176" s="26" t="s">
        <v>81</v>
      </c>
      <c r="H176" s="26" t="str">
        <f t="shared" si="36"/>
        <v>LEFT:100</v>
      </c>
      <c r="I176" s="26" t="s">
        <v>81</v>
      </c>
      <c r="J176" s="26" t="str">
        <f t="shared" si="36"/>
        <v>LEFT:100</v>
      </c>
      <c r="K176" s="26" t="s">
        <v>81</v>
      </c>
      <c r="L176" s="26" t="str">
        <f>$R$1</f>
        <v>LEFT:100</v>
      </c>
      <c r="M176" s="26" t="s">
        <v>81</v>
      </c>
      <c r="N176" s="26" t="str">
        <f>$R$1</f>
        <v>LEFT:100</v>
      </c>
      <c r="O176" t="s">
        <v>81</v>
      </c>
      <c r="P176" t="s">
        <v>82</v>
      </c>
      <c r="Q176" s="38" t="s">
        <v>6</v>
      </c>
      <c r="R176" s="34" t="str">
        <f>INDEX(AF:AF,W174+1)</f>
        <v>緑</v>
      </c>
      <c r="S176" s="39" t="s">
        <v>7</v>
      </c>
      <c r="T176" s="34" t="str">
        <f>INDEX(AG:AG,W174+1)</f>
        <v>アンコモン</v>
      </c>
      <c r="U176" s="39" t="s">
        <v>8</v>
      </c>
      <c r="V176" s="34">
        <f>INDEX(AI:AI,W174+1)</f>
        <v>10</v>
      </c>
      <c r="W176" s="40"/>
      <c r="X176" s="34" t="str">
        <f>INDEX(AQ:AQ,W174+1)</f>
        <v>督励1：あなたはカードを1枚引く。</v>
      </c>
      <c r="Y176" s="52"/>
      <c r="Z176" s="52"/>
      <c r="AA176" s="53"/>
      <c r="BF176" s="64" t="s">
        <v>0</v>
      </c>
      <c r="BG176">
        <v>175</v>
      </c>
    </row>
    <row r="177" spans="1:59">
      <c r="A177" t="str">
        <f t="shared" si="29"/>
        <v>|色|緑|レアリティ|アンコモン|マナコスト|10|</v>
      </c>
      <c r="B177" t="s">
        <v>0</v>
      </c>
      <c r="C177" t="s">
        <v>81</v>
      </c>
      <c r="D177" s="27" t="s">
        <v>6</v>
      </c>
      <c r="E177" t="s">
        <v>81</v>
      </c>
      <c r="F177" t="str">
        <f>IF(R176=0,"",R176)</f>
        <v>緑</v>
      </c>
      <c r="G177" t="s">
        <v>81</v>
      </c>
      <c r="H177" s="27" t="s">
        <v>93</v>
      </c>
      <c r="I177" t="s">
        <v>81</v>
      </c>
      <c r="J177" t="str">
        <f>IF(T176=0,"",T176)</f>
        <v>アンコモン</v>
      </c>
      <c r="K177" t="s">
        <v>81</v>
      </c>
      <c r="L177" s="27" t="s">
        <v>94</v>
      </c>
      <c r="M177" t="s">
        <v>81</v>
      </c>
      <c r="N177">
        <f>IF(V176=0,"",V176)</f>
        <v>10</v>
      </c>
      <c r="O177" t="s">
        <v>81</v>
      </c>
      <c r="Q177" s="33" t="s">
        <v>11</v>
      </c>
      <c r="R177" s="34" t="str">
        <f>INDEX(AL:AL,W174+1)</f>
        <v>クリーチャー</v>
      </c>
      <c r="S177" s="39" t="s">
        <v>95</v>
      </c>
      <c r="T177" s="34" t="str">
        <f>INDEX(AN:AN,W174+1)</f>
        <v>ナーガ</v>
      </c>
      <c r="U177" s="34" t="str">
        <f>INDEX(AO:AO,W174+1)</f>
        <v>ウィザード</v>
      </c>
      <c r="V177" s="34">
        <f>INDEX(AP:AP,W174+1)</f>
        <v>0</v>
      </c>
      <c r="W177" s="40"/>
      <c r="X177" s="34" t="str">
        <f>INDEX(AZ:AZ,W174+1)</f>
        <v>督励</v>
      </c>
      <c r="Y177" s="34" t="str">
        <f>INDEX(BA:BA,W174+1)</f>
        <v/>
      </c>
      <c r="Z177" s="34" t="str">
        <f>INDEX(BB:BB,W174+1)</f>
        <v/>
      </c>
      <c r="AA177" s="34">
        <f>INDEX(BC:BC,W174+1)</f>
        <v>0</v>
      </c>
      <c r="BF177" s="64" t="s">
        <v>0</v>
      </c>
      <c r="BG177">
        <v>176</v>
      </c>
    </row>
    <row r="178" spans="1:59">
      <c r="A178" t="str">
        <f t="shared" si="29"/>
        <v>|種別|クリーチャー|サブタイプ|ナーガ|ウィザード||</v>
      </c>
      <c r="B178" t="s">
        <v>0</v>
      </c>
      <c r="C178" t="s">
        <v>81</v>
      </c>
      <c r="D178" s="27" t="s">
        <v>11</v>
      </c>
      <c r="E178" t="s">
        <v>81</v>
      </c>
      <c r="F178" t="str">
        <f>IF(R177=0,"",R177)</f>
        <v>クリーチャー</v>
      </c>
      <c r="G178" t="s">
        <v>81</v>
      </c>
      <c r="H178" s="27" t="s">
        <v>103</v>
      </c>
      <c r="I178" t="s">
        <v>81</v>
      </c>
      <c r="J178" t="str">
        <f>IF(T177=0,"",T177)</f>
        <v>ナーガ</v>
      </c>
      <c r="K178" t="s">
        <v>81</v>
      </c>
      <c r="L178" t="str">
        <f>IF(U177=0,"",U177)</f>
        <v>ウィザード</v>
      </c>
      <c r="M178" t="s">
        <v>81</v>
      </c>
      <c r="N178" t="str">
        <f>IF(V177=0,"",V177)</f>
        <v/>
      </c>
      <c r="O178" t="s">
        <v>81</v>
      </c>
      <c r="Q178" s="33" t="s">
        <v>104</v>
      </c>
      <c r="R178" s="34" t="str">
        <f>INDEX(BD:BD,W174+1)</f>
        <v>督励1：あなたはカードを1枚引く。</v>
      </c>
      <c r="S178" s="35"/>
      <c r="T178" s="35"/>
      <c r="U178" s="35"/>
      <c r="V178" s="36"/>
      <c r="W178" s="40"/>
      <c r="X178" s="32"/>
      <c r="Y178" s="32"/>
      <c r="Z178" s="32"/>
      <c r="AA178" s="54"/>
      <c r="BF178" s="64" t="s">
        <v>0</v>
      </c>
      <c r="BG178">
        <v>177</v>
      </c>
    </row>
    <row r="179" spans="1:59">
      <c r="A179" t="str">
        <f t="shared" si="29"/>
        <v>|テキスト|&gt;|&gt;|&gt;|&gt;|督励1：あなたはカードを1枚引く。|</v>
      </c>
      <c r="B179" t="s">
        <v>0</v>
      </c>
      <c r="C179" t="s">
        <v>81</v>
      </c>
      <c r="D179" s="27" t="s">
        <v>104</v>
      </c>
      <c r="E179" t="s">
        <v>81</v>
      </c>
      <c r="F179" s="27" t="s">
        <v>113</v>
      </c>
      <c r="G179" t="s">
        <v>81</v>
      </c>
      <c r="H179" s="27" t="s">
        <v>113</v>
      </c>
      <c r="I179" t="s">
        <v>81</v>
      </c>
      <c r="J179" s="27" t="s">
        <v>113</v>
      </c>
      <c r="K179" t="s">
        <v>81</v>
      </c>
      <c r="L179" s="27" t="s">
        <v>113</v>
      </c>
      <c r="M179" t="s">
        <v>81</v>
      </c>
      <c r="N179" t="str">
        <f>IF(R178=0,"",R178)</f>
        <v>督励1：あなたはカードを1枚引く。</v>
      </c>
      <c r="O179" t="s">
        <v>81</v>
      </c>
      <c r="Q179" s="38" t="s">
        <v>27</v>
      </c>
      <c r="R179" s="34" t="str">
        <f>INDEX(BE:BE,W174+1)</f>
        <v>Exert 1:You draw 1 card.</v>
      </c>
      <c r="S179" s="35" t="s">
        <v>400</v>
      </c>
      <c r="T179" s="34" t="str">
        <f>IF(X179="","",X179&amp;IF(Y179="",""," "&amp;Y179)&amp;IF(Z179="",""," "&amp;Z179)&amp;IF(AA179="",""," "&amp;AA179))</f>
        <v/>
      </c>
      <c r="U179" s="35"/>
      <c r="V179" s="36"/>
      <c r="W179" s="40" t="s">
        <v>114</v>
      </c>
      <c r="X179" s="33" t="str">
        <f t="shared" ref="X179:AA179" si="37">IF(ISERROR(IF(LEN(X178)&gt;1,X178,VLOOKUP(X177,$AC:$AD,2,FALSE))),"",IF(LEN(X178)&gt;1,X178,VLOOKUP(X177,$AC:$AD,2,FALSE)))</f>
        <v/>
      </c>
      <c r="Y179" s="33" t="str">
        <f t="shared" si="37"/>
        <v/>
      </c>
      <c r="Z179" s="33" t="str">
        <f t="shared" si="37"/>
        <v/>
      </c>
      <c r="AA179" s="33" t="str">
        <f t="shared" si="37"/>
        <v> </v>
      </c>
      <c r="BF179" s="64" t="s">
        <v>0</v>
      </c>
      <c r="BG179">
        <v>178</v>
      </c>
    </row>
    <row r="180" spans="1:59">
      <c r="A180" t="str">
        <f t="shared" si="29"/>
        <v>|英テキスト|&gt;|&gt;|&gt;|&gt;|Exert 1:You draw 1 card.|</v>
      </c>
      <c r="B180" t="s">
        <v>0</v>
      </c>
      <c r="C180" t="s">
        <v>81</v>
      </c>
      <c r="D180" s="27" t="s">
        <v>125</v>
      </c>
      <c r="E180" t="s">
        <v>81</v>
      </c>
      <c r="F180" s="27" t="s">
        <v>113</v>
      </c>
      <c r="G180" t="s">
        <v>81</v>
      </c>
      <c r="H180" s="27" t="s">
        <v>113</v>
      </c>
      <c r="I180" t="s">
        <v>81</v>
      </c>
      <c r="J180" s="27" t="s">
        <v>113</v>
      </c>
      <c r="K180" t="s">
        <v>81</v>
      </c>
      <c r="L180" s="27" t="s">
        <v>113</v>
      </c>
      <c r="M180" t="s">
        <v>81</v>
      </c>
      <c r="N180" t="str">
        <f>IF(T179="","",T179&amp;"&amp;br;")&amp;IF(R179=0,"",R179)</f>
        <v>Exert 1:You draw 1 card.</v>
      </c>
      <c r="O180" t="s">
        <v>81</v>
      </c>
      <c r="Q180" s="33" t="s">
        <v>18</v>
      </c>
      <c r="R180" s="34" t="str">
        <f>IF(INDEX(AX:AX,W174+1)="",0,INDEX(AX:AX,W174+1)&amp;"/"&amp;INDEX(AY:AY,W174+1))</f>
        <v>4/4</v>
      </c>
      <c r="S180" s="35"/>
      <c r="T180" s="35"/>
      <c r="U180" s="35"/>
      <c r="V180" s="36"/>
      <c r="W180" s="40"/>
      <c r="X180" s="33"/>
      <c r="Y180" s="52"/>
      <c r="Z180" s="52"/>
      <c r="AA180" s="53"/>
      <c r="BF180" s="64" t="s">
        <v>0</v>
      </c>
      <c r="BG180">
        <v>179</v>
      </c>
    </row>
    <row r="181" spans="1:59">
      <c r="A181" t="str">
        <f t="shared" si="29"/>
        <v>|PT|&gt;|4/4|シールド数|&gt;||</v>
      </c>
      <c r="B181" t="s">
        <v>0</v>
      </c>
      <c r="C181" t="s">
        <v>81</v>
      </c>
      <c r="D181" t="s">
        <v>18</v>
      </c>
      <c r="E181" t="s">
        <v>81</v>
      </c>
      <c r="F181" t="s">
        <v>113</v>
      </c>
      <c r="G181" t="s">
        <v>81</v>
      </c>
      <c r="H181" t="str">
        <f>IF(R180=0,"",R180)</f>
        <v>4/4</v>
      </c>
      <c r="I181" t="s">
        <v>81</v>
      </c>
      <c r="J181" t="s">
        <v>136</v>
      </c>
      <c r="K181" t="s">
        <v>81</v>
      </c>
      <c r="L181" t="s">
        <v>113</v>
      </c>
      <c r="M181" t="s">
        <v>81</v>
      </c>
      <c r="N181" t="str">
        <f>IF(R181=0,"",R181)</f>
        <v/>
      </c>
      <c r="O181" t="s">
        <v>81</v>
      </c>
      <c r="Q181" s="41" t="s">
        <v>19</v>
      </c>
      <c r="R181" s="34">
        <f>INDEX(AW:AW,W174+1)</f>
        <v>0</v>
      </c>
      <c r="S181" s="42"/>
      <c r="T181" s="42"/>
      <c r="U181" s="42"/>
      <c r="V181" s="43"/>
      <c r="W181" s="44"/>
      <c r="X181" s="45"/>
      <c r="Y181" s="55"/>
      <c r="Z181" s="55"/>
      <c r="AA181" s="56"/>
      <c r="BF181" s="64" t="s">
        <v>0</v>
      </c>
      <c r="BG181">
        <v>180</v>
      </c>
    </row>
    <row r="182" spans="1:59">
      <c r="A182" t="str">
        <f t="shared" si="29"/>
        <v>&amp;br;&amp;br;</v>
      </c>
      <c r="B182" t="s">
        <v>0</v>
      </c>
      <c r="C182" t="s">
        <v>145</v>
      </c>
      <c r="R182"/>
      <c r="S182"/>
      <c r="T182"/>
      <c r="U182"/>
      <c r="V182"/>
      <c r="BF182" s="64" t="s">
        <v>0</v>
      </c>
      <c r="BG182">
        <v>181</v>
      </c>
    </row>
    <row r="183" spans="1:59">
      <c r="A183" t="str">
        <f t="shared" si="29"/>
        <v>#back(text=戻る,left)</v>
      </c>
      <c r="B183" t="s">
        <v>0</v>
      </c>
      <c r="C183" t="s">
        <v>153</v>
      </c>
      <c r="R183"/>
      <c r="S183"/>
      <c r="T183"/>
      <c r="U183"/>
      <c r="V183"/>
      <c r="BF183" s="64" t="s">
        <v>0</v>
      </c>
      <c r="BG183">
        <v>182</v>
      </c>
    </row>
    <row r="184" spans="1:59">
      <c r="A184" t="str">
        <f t="shared" si="29"/>
        <v>&amp;br;</v>
      </c>
      <c r="B184" t="s">
        <v>0</v>
      </c>
      <c r="C184" t="s">
        <v>164</v>
      </c>
      <c r="R184"/>
      <c r="S184"/>
      <c r="T184"/>
      <c r="U184"/>
      <c r="V184"/>
      <c r="BF184" s="64" t="s">
        <v>0</v>
      </c>
      <c r="BG184">
        <v>183</v>
      </c>
    </row>
    <row r="185" spans="1:59">
      <c r="A185" t="str">
        <f t="shared" si="29"/>
        <v>#comment(above,nsize=[15],size=[30],num=[10])</v>
      </c>
      <c r="B185" t="s">
        <v>0</v>
      </c>
      <c r="C185" t="s">
        <v>173</v>
      </c>
      <c r="R185"/>
      <c r="S185"/>
      <c r="T185"/>
      <c r="U185"/>
      <c r="V185"/>
      <c r="BF185" s="64" t="s">
        <v>0</v>
      </c>
      <c r="BG185">
        <v>184</v>
      </c>
    </row>
    <row r="186" spans="1:59">
      <c r="A186" t="str">
        <f t="shared" si="29"/>
        <v>&amp;br;&amp;br;</v>
      </c>
      <c r="B186" t="s">
        <v>0</v>
      </c>
      <c r="C186" t="s">
        <v>145</v>
      </c>
      <c r="R186"/>
      <c r="S186"/>
      <c r="T186"/>
      <c r="U186"/>
      <c r="V186"/>
      <c r="BF186" s="64" t="s">
        <v>0</v>
      </c>
      <c r="BG186">
        <v>185</v>
      </c>
    </row>
    <row r="187" spans="1:59">
      <c r="A187" t="str">
        <f t="shared" si="29"/>
        <v/>
      </c>
      <c r="B187" t="s">
        <v>0</v>
      </c>
      <c r="Q187" s="29"/>
      <c r="R187" s="30"/>
      <c r="S187" s="30"/>
      <c r="T187" s="30"/>
      <c r="U187" s="30"/>
      <c r="V187" s="31"/>
      <c r="W187" s="32">
        <v>15</v>
      </c>
      <c r="X187" s="29"/>
      <c r="Y187" s="50"/>
      <c r="Z187" s="50"/>
      <c r="AA187" s="51"/>
      <c r="BF187" s="64" t="s">
        <v>0</v>
      </c>
      <c r="BG187">
        <v>186</v>
      </c>
    </row>
    <row r="188" spans="1:59">
      <c r="A188" t="str">
        <f t="shared" si="29"/>
        <v>*媒介者の修練者/Channeler Initiate</v>
      </c>
      <c r="B188" t="s">
        <v>0</v>
      </c>
      <c r="C188" t="str">
        <f>"*"&amp;R188&amp;"/"&amp;T188</f>
        <v>*媒介者の修練者/Channeler Initiate</v>
      </c>
      <c r="Q188" s="33" t="s">
        <v>9</v>
      </c>
      <c r="R188" s="34" t="str">
        <f>INDEX(AJ:AJ,W187+1)</f>
        <v>媒介者の修練者</v>
      </c>
      <c r="S188" s="35" t="s">
        <v>10</v>
      </c>
      <c r="T188" s="34" t="str">
        <f>INDEX(AK:AK,W187+1)</f>
        <v>Channeler Initiate</v>
      </c>
      <c r="U188" s="35"/>
      <c r="V188" s="36"/>
      <c r="W188" s="37"/>
      <c r="X188" s="33"/>
      <c r="Y188" s="52"/>
      <c r="Z188" s="52"/>
      <c r="AA188" s="53"/>
      <c r="BF188" s="64" t="s">
        <v>0</v>
      </c>
      <c r="BG188">
        <v>187</v>
      </c>
    </row>
    <row r="189" spans="1:59">
      <c r="A189" t="str">
        <f t="shared" si="29"/>
        <v>|LEFT:80|LEFT:100|LEFT:100|LEFT:100|LEFT:100|LEFT:100|c</v>
      </c>
      <c r="B189" t="s">
        <v>0</v>
      </c>
      <c r="C189" t="s">
        <v>81</v>
      </c>
      <c r="D189" s="26" t="str">
        <f>$Q$1</f>
        <v>LEFT:80</v>
      </c>
      <c r="E189" s="26" t="s">
        <v>81</v>
      </c>
      <c r="F189" s="26" t="str">
        <f t="shared" ref="F189:J189" si="38">$R$1</f>
        <v>LEFT:100</v>
      </c>
      <c r="G189" s="26" t="s">
        <v>81</v>
      </c>
      <c r="H189" s="26" t="str">
        <f t="shared" si="38"/>
        <v>LEFT:100</v>
      </c>
      <c r="I189" s="26" t="s">
        <v>81</v>
      </c>
      <c r="J189" s="26" t="str">
        <f t="shared" si="38"/>
        <v>LEFT:100</v>
      </c>
      <c r="K189" s="26" t="s">
        <v>81</v>
      </c>
      <c r="L189" s="26" t="str">
        <f>$R$1</f>
        <v>LEFT:100</v>
      </c>
      <c r="M189" s="26" t="s">
        <v>81</v>
      </c>
      <c r="N189" s="26" t="str">
        <f>$R$1</f>
        <v>LEFT:100</v>
      </c>
      <c r="O189" t="s">
        <v>81</v>
      </c>
      <c r="P189" t="s">
        <v>82</v>
      </c>
      <c r="Q189" s="38" t="s">
        <v>6</v>
      </c>
      <c r="R189" s="34" t="str">
        <f>INDEX(AF:AF,W187+1)</f>
        <v>緑</v>
      </c>
      <c r="S189" s="39" t="s">
        <v>7</v>
      </c>
      <c r="T189" s="34" t="str">
        <f>INDEX(AG:AG,W187+1)</f>
        <v>レア</v>
      </c>
      <c r="U189" s="39" t="s">
        <v>8</v>
      </c>
      <c r="V189" s="34">
        <f>INDEX(AI:AI,W187+1)</f>
        <v>9</v>
      </c>
      <c r="W189" s="40"/>
      <c r="X189" s="34" t="str">
        <f>INDEX(AQ:AQ,W187+1)</f>
        <v>あなたのターン開始jに、このクリーチャーは-1/-1の修整を受けr、ああなたは3つのジェムを緑に変換する。</v>
      </c>
      <c r="Y189" s="52"/>
      <c r="Z189" s="52"/>
      <c r="AA189" s="53"/>
      <c r="BF189" s="64" t="s">
        <v>0</v>
      </c>
      <c r="BG189">
        <v>188</v>
      </c>
    </row>
    <row r="190" spans="1:59">
      <c r="A190" t="str">
        <f t="shared" si="29"/>
        <v>|色|緑|レアリティ|レア|マナコスト|9|</v>
      </c>
      <c r="B190" t="s">
        <v>0</v>
      </c>
      <c r="C190" t="s">
        <v>81</v>
      </c>
      <c r="D190" s="27" t="s">
        <v>6</v>
      </c>
      <c r="E190" t="s">
        <v>81</v>
      </c>
      <c r="F190" t="str">
        <f>IF(R189=0,"",R189)</f>
        <v>緑</v>
      </c>
      <c r="G190" t="s">
        <v>81</v>
      </c>
      <c r="H190" s="27" t="s">
        <v>93</v>
      </c>
      <c r="I190" t="s">
        <v>81</v>
      </c>
      <c r="J190" t="str">
        <f>IF(T189=0,"",T189)</f>
        <v>レア</v>
      </c>
      <c r="K190" t="s">
        <v>81</v>
      </c>
      <c r="L190" s="27" t="s">
        <v>94</v>
      </c>
      <c r="M190" t="s">
        <v>81</v>
      </c>
      <c r="N190">
        <f>IF(V189=0,"",V189)</f>
        <v>9</v>
      </c>
      <c r="O190" t="s">
        <v>81</v>
      </c>
      <c r="Q190" s="33" t="s">
        <v>11</v>
      </c>
      <c r="R190" s="34" t="str">
        <f>INDEX(AL:AL,W187+1)</f>
        <v>クリーチャー</v>
      </c>
      <c r="S190" s="39" t="s">
        <v>95</v>
      </c>
      <c r="T190" s="34" t="str">
        <f>INDEX(AN:AN,W187+1)</f>
        <v>人間</v>
      </c>
      <c r="U190" s="34" t="str">
        <f>INDEX(AO:AO,W187+1)</f>
        <v>ドルイド</v>
      </c>
      <c r="V190" s="34">
        <f>INDEX(AP:AP,W187+1)</f>
        <v>0</v>
      </c>
      <c r="W190" s="40"/>
      <c r="X190" s="34" t="str">
        <f>INDEX(AZ:AZ,W187+1)</f>
        <v>あな</v>
      </c>
      <c r="Y190" s="34" t="str">
        <f>INDEX(BA:BA,W187+1)</f>
        <v/>
      </c>
      <c r="Z190" s="34" t="str">
        <f>INDEX(BB:BB,W187+1)</f>
        <v/>
      </c>
      <c r="AA190" s="34">
        <f>INDEX(BC:BC,W187+1)</f>
        <v>0</v>
      </c>
      <c r="BF190" s="64" t="s">
        <v>0</v>
      </c>
      <c r="BG190">
        <v>189</v>
      </c>
    </row>
    <row r="191" spans="1:59">
      <c r="A191" t="str">
        <f t="shared" si="29"/>
        <v>|種別|クリーチャー|サブタイプ|人間|ドルイド||</v>
      </c>
      <c r="B191" t="s">
        <v>0</v>
      </c>
      <c r="C191" t="s">
        <v>81</v>
      </c>
      <c r="D191" s="27" t="s">
        <v>11</v>
      </c>
      <c r="E191" t="s">
        <v>81</v>
      </c>
      <c r="F191" t="str">
        <f>IF(R190=0,"",R190)</f>
        <v>クリーチャー</v>
      </c>
      <c r="G191" t="s">
        <v>81</v>
      </c>
      <c r="H191" s="27" t="s">
        <v>103</v>
      </c>
      <c r="I191" t="s">
        <v>81</v>
      </c>
      <c r="J191" t="str">
        <f>IF(T190=0,"",T190)</f>
        <v>人間</v>
      </c>
      <c r="K191" t="s">
        <v>81</v>
      </c>
      <c r="L191" t="str">
        <f>IF(U190=0,"",U190)</f>
        <v>ドルイド</v>
      </c>
      <c r="M191" t="s">
        <v>81</v>
      </c>
      <c r="N191" t="str">
        <f>IF(V190=0,"",V190)</f>
        <v/>
      </c>
      <c r="O191" t="s">
        <v>81</v>
      </c>
      <c r="Q191" s="33" t="s">
        <v>104</v>
      </c>
      <c r="R191" s="34" t="str">
        <f>INDEX(BD:BD,W187+1)</f>
        <v>あなたのターン開始jに、このクリーチャーは-1/-1の修整を受けr、ああなたは3つのジェムを緑に変換する。</v>
      </c>
      <c r="S191" s="35"/>
      <c r="T191" s="35"/>
      <c r="U191" s="35"/>
      <c r="V191" s="36"/>
      <c r="W191" s="40"/>
      <c r="X191" s="32"/>
      <c r="Y191" s="32"/>
      <c r="Z191" s="32"/>
      <c r="AA191" s="54"/>
      <c r="BF191" s="64" t="s">
        <v>0</v>
      </c>
      <c r="BG191">
        <v>190</v>
      </c>
    </row>
    <row r="192" spans="1:59">
      <c r="A192" t="str">
        <f t="shared" si="29"/>
        <v>|テキスト|&gt;|&gt;|&gt;|&gt;|あなたのターン開始jに、このクリーチャーは-1/-1の修整を受けr、ああなたは3つのジェムを緑に変換する。|</v>
      </c>
      <c r="B192" t="s">
        <v>0</v>
      </c>
      <c r="C192" t="s">
        <v>81</v>
      </c>
      <c r="D192" s="27" t="s">
        <v>104</v>
      </c>
      <c r="E192" t="s">
        <v>81</v>
      </c>
      <c r="F192" s="27" t="s">
        <v>113</v>
      </c>
      <c r="G192" t="s">
        <v>81</v>
      </c>
      <c r="H192" s="27" t="s">
        <v>113</v>
      </c>
      <c r="I192" t="s">
        <v>81</v>
      </c>
      <c r="J192" s="27" t="s">
        <v>113</v>
      </c>
      <c r="K192" t="s">
        <v>81</v>
      </c>
      <c r="L192" s="27" t="s">
        <v>113</v>
      </c>
      <c r="M192" t="s">
        <v>81</v>
      </c>
      <c r="N192" t="str">
        <f>IF(R191=0,"",R191)</f>
        <v>あなたのターン開始jに、このクリーチャーは-1/-1の修整を受けr、ああなたは3つのジェムを緑に変換する。</v>
      </c>
      <c r="O192" t="s">
        <v>81</v>
      </c>
      <c r="Q192" s="38" t="s">
        <v>27</v>
      </c>
      <c r="R192" s="34" t="str">
        <f>INDEX(BE:BE,W187+1)</f>
        <v>At the beginning of your turn, this creature gets -1/-1 and you convert 3 gems to green gems.</v>
      </c>
      <c r="S192" s="35" t="s">
        <v>400</v>
      </c>
      <c r="T192" s="34" t="str">
        <f>IF(X192="","",X192&amp;IF(Y192="",""," "&amp;Y192)&amp;IF(Z192="",""," "&amp;Z192)&amp;IF(AA192="",""," "&amp;AA192))</f>
        <v/>
      </c>
      <c r="U192" s="35"/>
      <c r="V192" s="36"/>
      <c r="W192" s="40" t="s">
        <v>114</v>
      </c>
      <c r="X192" s="33" t="str">
        <f t="shared" ref="X192:AA192" si="39">IF(ISERROR(IF(LEN(X191)&gt;1,X191,VLOOKUP(X190,$AC:$AD,2,FALSE))),"",IF(LEN(X191)&gt;1,X191,VLOOKUP(X190,$AC:$AD,2,FALSE)))</f>
        <v/>
      </c>
      <c r="Y192" s="33" t="str">
        <f t="shared" si="39"/>
        <v/>
      </c>
      <c r="Z192" s="33" t="str">
        <f t="shared" si="39"/>
        <v/>
      </c>
      <c r="AA192" s="33" t="str">
        <f t="shared" si="39"/>
        <v> </v>
      </c>
      <c r="BF192" s="64" t="s">
        <v>0</v>
      </c>
      <c r="BG192">
        <v>191</v>
      </c>
    </row>
    <row r="193" spans="1:59">
      <c r="A193" t="str">
        <f t="shared" si="29"/>
        <v>|英テキスト|&gt;|&gt;|&gt;|&gt;|At the beginning of your turn, this creature gets -1/-1 and you convert 3 gems to green gems.|</v>
      </c>
      <c r="B193" t="s">
        <v>0</v>
      </c>
      <c r="C193" t="s">
        <v>81</v>
      </c>
      <c r="D193" s="27" t="s">
        <v>125</v>
      </c>
      <c r="E193" t="s">
        <v>81</v>
      </c>
      <c r="F193" s="27" t="s">
        <v>113</v>
      </c>
      <c r="G193" t="s">
        <v>81</v>
      </c>
      <c r="H193" s="27" t="s">
        <v>113</v>
      </c>
      <c r="I193" t="s">
        <v>81</v>
      </c>
      <c r="J193" s="27" t="s">
        <v>113</v>
      </c>
      <c r="K193" t="s">
        <v>81</v>
      </c>
      <c r="L193" s="27" t="s">
        <v>113</v>
      </c>
      <c r="M193" t="s">
        <v>81</v>
      </c>
      <c r="N193" t="str">
        <f>IF(T192="","",T192&amp;"&amp;br;")&amp;IF(R192=0,"",R192)</f>
        <v>At the beginning of your turn, this creature gets -1/-1 and you convert 3 gems to green gems.</v>
      </c>
      <c r="O193" t="s">
        <v>81</v>
      </c>
      <c r="Q193" s="33" t="s">
        <v>18</v>
      </c>
      <c r="R193" s="34" t="str">
        <f>IF(INDEX(AX:AX,W187+1)="",0,INDEX(AX:AX,W187+1)&amp;"/"&amp;INDEX(AY:AY,W187+1))</f>
        <v>5/6</v>
      </c>
      <c r="S193" s="35"/>
      <c r="T193" s="35"/>
      <c r="U193" s="35"/>
      <c r="V193" s="36"/>
      <c r="W193" s="40"/>
      <c r="X193" s="33"/>
      <c r="Y193" s="52"/>
      <c r="Z193" s="52"/>
      <c r="AA193" s="53"/>
      <c r="BF193" s="64" t="s">
        <v>0</v>
      </c>
      <c r="BG193">
        <v>192</v>
      </c>
    </row>
    <row r="194" spans="1:59">
      <c r="A194" t="str">
        <f t="shared" si="29"/>
        <v>|PT|&gt;|5/6|シールド数|&gt;||</v>
      </c>
      <c r="B194" t="s">
        <v>0</v>
      </c>
      <c r="C194" t="s">
        <v>81</v>
      </c>
      <c r="D194" t="s">
        <v>18</v>
      </c>
      <c r="E194" t="s">
        <v>81</v>
      </c>
      <c r="F194" t="s">
        <v>113</v>
      </c>
      <c r="G194" t="s">
        <v>81</v>
      </c>
      <c r="H194" t="str">
        <f>IF(R193=0,"",R193)</f>
        <v>5/6</v>
      </c>
      <c r="I194" t="s">
        <v>81</v>
      </c>
      <c r="J194" t="s">
        <v>136</v>
      </c>
      <c r="K194" t="s">
        <v>81</v>
      </c>
      <c r="L194" t="s">
        <v>113</v>
      </c>
      <c r="M194" t="s">
        <v>81</v>
      </c>
      <c r="N194" t="str">
        <f>IF(R194=0,"",R194)</f>
        <v/>
      </c>
      <c r="O194" t="s">
        <v>81</v>
      </c>
      <c r="Q194" s="41" t="s">
        <v>19</v>
      </c>
      <c r="R194" s="34">
        <f>INDEX(AW:AW,W187+1)</f>
        <v>0</v>
      </c>
      <c r="S194" s="42"/>
      <c r="T194" s="42"/>
      <c r="U194" s="42"/>
      <c r="V194" s="43"/>
      <c r="W194" s="44"/>
      <c r="X194" s="45"/>
      <c r="Y194" s="55"/>
      <c r="Z194" s="55"/>
      <c r="AA194" s="56"/>
      <c r="BF194" s="64" t="s">
        <v>0</v>
      </c>
      <c r="BG194">
        <v>193</v>
      </c>
    </row>
    <row r="195" spans="1:59">
      <c r="A195" t="str">
        <f t="shared" si="29"/>
        <v>&amp;br;&amp;br;</v>
      </c>
      <c r="B195" t="s">
        <v>0</v>
      </c>
      <c r="C195" t="s">
        <v>145</v>
      </c>
      <c r="R195"/>
      <c r="S195"/>
      <c r="T195"/>
      <c r="U195"/>
      <c r="V195"/>
      <c r="BF195" s="64" t="s">
        <v>0</v>
      </c>
      <c r="BG195">
        <v>194</v>
      </c>
    </row>
    <row r="196" spans="1:59">
      <c r="A196" t="str">
        <f t="shared" si="29"/>
        <v>#back(text=戻る,left)</v>
      </c>
      <c r="B196" t="s">
        <v>0</v>
      </c>
      <c r="C196" t="s">
        <v>153</v>
      </c>
      <c r="R196"/>
      <c r="S196"/>
      <c r="T196"/>
      <c r="U196"/>
      <c r="V196"/>
      <c r="BF196" s="64" t="s">
        <v>0</v>
      </c>
      <c r="BG196">
        <v>195</v>
      </c>
    </row>
    <row r="197" spans="1:59">
      <c r="A197" t="str">
        <f t="shared" si="29"/>
        <v>&amp;br;</v>
      </c>
      <c r="B197" t="s">
        <v>0</v>
      </c>
      <c r="C197" t="s">
        <v>164</v>
      </c>
      <c r="R197"/>
      <c r="S197"/>
      <c r="T197"/>
      <c r="U197"/>
      <c r="V197"/>
      <c r="BF197" s="64" t="s">
        <v>0</v>
      </c>
      <c r="BG197">
        <v>196</v>
      </c>
    </row>
    <row r="198" spans="1:59">
      <c r="A198" t="str">
        <f t="shared" ref="A198:A261" si="40">CONCATENATE(C198,D198,E198,F198,G198,H198,I198,J198,K198,L198,M198,N198,O198,P198)</f>
        <v>#comment(above,nsize=[15],size=[30],num=[10])</v>
      </c>
      <c r="B198" t="s">
        <v>0</v>
      </c>
      <c r="C198" t="s">
        <v>173</v>
      </c>
      <c r="R198"/>
      <c r="S198"/>
      <c r="T198"/>
      <c r="U198"/>
      <c r="V198"/>
      <c r="BF198" s="64" t="s">
        <v>0</v>
      </c>
      <c r="BG198">
        <v>197</v>
      </c>
    </row>
    <row r="199" spans="1:59">
      <c r="A199" t="str">
        <f t="shared" si="40"/>
        <v>&amp;br;&amp;br;</v>
      </c>
      <c r="B199" t="s">
        <v>0</v>
      </c>
      <c r="C199" t="s">
        <v>145</v>
      </c>
      <c r="R199"/>
      <c r="S199"/>
      <c r="T199"/>
      <c r="U199"/>
      <c r="V199"/>
      <c r="BF199" s="64" t="s">
        <v>0</v>
      </c>
      <c r="BG199">
        <v>198</v>
      </c>
    </row>
    <row r="200" spans="1:59">
      <c r="A200" t="str">
        <f t="shared" si="40"/>
        <v/>
      </c>
      <c r="B200" t="s">
        <v>0</v>
      </c>
      <c r="Q200" s="29"/>
      <c r="R200" s="30"/>
      <c r="S200" s="30"/>
      <c r="T200" s="30"/>
      <c r="U200" s="30"/>
      <c r="V200" s="31"/>
      <c r="W200" s="32">
        <v>16</v>
      </c>
      <c r="X200" s="29"/>
      <c r="Y200" s="50"/>
      <c r="Z200" s="50"/>
      <c r="AA200" s="51"/>
      <c r="BF200" s="64" t="s">
        <v>0</v>
      </c>
      <c r="BG200">
        <v>199</v>
      </c>
    </row>
    <row r="201" spans="1:59">
      <c r="A201" t="str">
        <f t="shared" si="40"/>
        <v>*名誉あるハイドラ/Honored Hydra</v>
      </c>
      <c r="B201" t="s">
        <v>0</v>
      </c>
      <c r="C201" t="str">
        <f>"*"&amp;R201&amp;"/"&amp;T201</f>
        <v>*名誉あるハイドラ/Honored Hydra</v>
      </c>
      <c r="Q201" s="33" t="s">
        <v>9</v>
      </c>
      <c r="R201" s="34" t="str">
        <f>INDEX(AJ:AJ,W200+1)</f>
        <v>名誉あるハイドラ</v>
      </c>
      <c r="S201" s="35" t="s">
        <v>10</v>
      </c>
      <c r="T201" s="34" t="str">
        <f>INDEX(AK:AK,W200+1)</f>
        <v>Honored Hydra</v>
      </c>
      <c r="U201" s="35"/>
      <c r="V201" s="36"/>
      <c r="W201" s="37"/>
      <c r="X201" s="33"/>
      <c r="Y201" s="52"/>
      <c r="Z201" s="52"/>
      <c r="AA201" s="53"/>
      <c r="BF201" s="64" t="s">
        <v>0</v>
      </c>
      <c r="BG201">
        <v>200</v>
      </c>
    </row>
    <row r="202" spans="1:59">
      <c r="A202" t="str">
        <f t="shared" si="40"/>
        <v>|LEFT:80|LEFT:100|LEFT:100|LEFT:100|LEFT:100|LEFT:100|c</v>
      </c>
      <c r="B202" t="s">
        <v>0</v>
      </c>
      <c r="C202" t="s">
        <v>81</v>
      </c>
      <c r="D202" s="26" t="str">
        <f>$Q$1</f>
        <v>LEFT:80</v>
      </c>
      <c r="E202" s="26" t="s">
        <v>81</v>
      </c>
      <c r="F202" s="26" t="str">
        <f t="shared" ref="F202:J202" si="41">$R$1</f>
        <v>LEFT:100</v>
      </c>
      <c r="G202" s="26" t="s">
        <v>81</v>
      </c>
      <c r="H202" s="26" t="str">
        <f t="shared" si="41"/>
        <v>LEFT:100</v>
      </c>
      <c r="I202" s="26" t="s">
        <v>81</v>
      </c>
      <c r="J202" s="26" t="str">
        <f t="shared" si="41"/>
        <v>LEFT:100</v>
      </c>
      <c r="K202" s="26" t="s">
        <v>81</v>
      </c>
      <c r="L202" s="26" t="str">
        <f>$R$1</f>
        <v>LEFT:100</v>
      </c>
      <c r="M202" s="26" t="s">
        <v>81</v>
      </c>
      <c r="N202" s="26" t="str">
        <f>$R$1</f>
        <v>LEFT:100</v>
      </c>
      <c r="O202" t="s">
        <v>81</v>
      </c>
      <c r="P202" t="s">
        <v>82</v>
      </c>
      <c r="Q202" s="38" t="s">
        <v>6</v>
      </c>
      <c r="R202" s="34" t="str">
        <f>INDEX(AF:AF,W200+1)</f>
        <v>緑</v>
      </c>
      <c r="S202" s="39" t="s">
        <v>7</v>
      </c>
      <c r="T202" s="34" t="str">
        <f>INDEX(AG:AG,W200+1)</f>
        <v>レア</v>
      </c>
      <c r="U202" s="39" t="s">
        <v>8</v>
      </c>
      <c r="V202" s="34">
        <f>INDEX(AI:AI,W200+1)</f>
        <v>20</v>
      </c>
      <c r="W202" s="40"/>
      <c r="X202" s="34" t="str">
        <f>INDEX(AQ:AQ,W200+1)</f>
        <v>トランプル</v>
      </c>
      <c r="Y202" s="52"/>
      <c r="Z202" s="52"/>
      <c r="AA202" s="53"/>
      <c r="BF202" s="64" t="s">
        <v>0</v>
      </c>
      <c r="BG202">
        <v>201</v>
      </c>
    </row>
    <row r="203" spans="1:59">
      <c r="A203" t="str">
        <f t="shared" si="40"/>
        <v>|色|緑|レアリティ|レア|マナコスト|20|</v>
      </c>
      <c r="B203" t="s">
        <v>0</v>
      </c>
      <c r="C203" t="s">
        <v>81</v>
      </c>
      <c r="D203" s="27" t="s">
        <v>6</v>
      </c>
      <c r="E203" t="s">
        <v>81</v>
      </c>
      <c r="F203" t="str">
        <f>IF(R202=0,"",R202)</f>
        <v>緑</v>
      </c>
      <c r="G203" t="s">
        <v>81</v>
      </c>
      <c r="H203" s="27" t="s">
        <v>93</v>
      </c>
      <c r="I203" t="s">
        <v>81</v>
      </c>
      <c r="J203" t="str">
        <f>IF(T202=0,"",T202)</f>
        <v>レア</v>
      </c>
      <c r="K203" t="s">
        <v>81</v>
      </c>
      <c r="L203" s="27" t="s">
        <v>94</v>
      </c>
      <c r="M203" t="s">
        <v>81</v>
      </c>
      <c r="N203">
        <f>IF(V202=0,"",V202)</f>
        <v>20</v>
      </c>
      <c r="O203" t="s">
        <v>81</v>
      </c>
      <c r="Q203" s="33" t="s">
        <v>11</v>
      </c>
      <c r="R203" s="34" t="str">
        <f>INDEX(AL:AL,W200+1)</f>
        <v>クリーチャー</v>
      </c>
      <c r="S203" s="39" t="s">
        <v>95</v>
      </c>
      <c r="T203" s="34" t="str">
        <f>INDEX(AN:AN,W200+1)</f>
        <v>ハイドラ</v>
      </c>
      <c r="U203" s="34">
        <f>INDEX(AO:AO,W200+1)</f>
        <v>0</v>
      </c>
      <c r="V203" s="34">
        <f>INDEX(AP:AP,W200+1)</f>
        <v>0</v>
      </c>
      <c r="W203" s="40"/>
      <c r="X203" s="34" t="str">
        <f>INDEX(AZ:AZ,W200+1)</f>
        <v>トラ</v>
      </c>
      <c r="Y203" s="34" t="str">
        <f>INDEX(BA:BA,W200+1)</f>
        <v/>
      </c>
      <c r="Z203" s="34" t="str">
        <f>INDEX(BB:BB,W200+1)</f>
        <v/>
      </c>
      <c r="AA203" s="34">
        <f>INDEX(BC:BC,W200+1)</f>
        <v>0</v>
      </c>
      <c r="BF203" s="64" t="s">
        <v>0</v>
      </c>
      <c r="BG203">
        <v>202</v>
      </c>
    </row>
    <row r="204" spans="1:59">
      <c r="A204" t="str">
        <f t="shared" si="40"/>
        <v>|種別|クリーチャー|サブタイプ|ハイドラ|||</v>
      </c>
      <c r="B204" t="s">
        <v>0</v>
      </c>
      <c r="C204" t="s">
        <v>81</v>
      </c>
      <c r="D204" s="27" t="s">
        <v>11</v>
      </c>
      <c r="E204" t="s">
        <v>81</v>
      </c>
      <c r="F204" t="str">
        <f>IF(R203=0,"",R203)</f>
        <v>クリーチャー</v>
      </c>
      <c r="G204" t="s">
        <v>81</v>
      </c>
      <c r="H204" s="27" t="s">
        <v>103</v>
      </c>
      <c r="I204" t="s">
        <v>81</v>
      </c>
      <c r="J204" t="str">
        <f>IF(T203=0,"",T203)</f>
        <v>ハイドラ</v>
      </c>
      <c r="K204" t="s">
        <v>81</v>
      </c>
      <c r="L204" t="str">
        <f>IF(U203=0,"",U203)</f>
        <v/>
      </c>
      <c r="M204" t="s">
        <v>81</v>
      </c>
      <c r="N204" t="str">
        <f>IF(V203=0,"",V203)</f>
        <v/>
      </c>
      <c r="O204" t="s">
        <v>81</v>
      </c>
      <c r="Q204" s="33" t="s">
        <v>104</v>
      </c>
      <c r="R204" s="34" t="str">
        <f>INDEX(BD:BD,W200+1)</f>
        <v>トランプル&amp;br;不朽1</v>
      </c>
      <c r="S204" s="35"/>
      <c r="T204" s="35"/>
      <c r="U204" s="35"/>
      <c r="V204" s="36"/>
      <c r="W204" s="40"/>
      <c r="X204" s="32"/>
      <c r="Y204" s="32"/>
      <c r="Z204" s="32"/>
      <c r="AA204" s="54"/>
      <c r="BF204" s="64" t="s">
        <v>0</v>
      </c>
      <c r="BG204">
        <v>203</v>
      </c>
    </row>
    <row r="205" spans="1:59">
      <c r="A205" t="str">
        <f t="shared" si="40"/>
        <v>|テキスト|&gt;|&gt;|&gt;|&gt;|トランプル&amp;br;不朽1|</v>
      </c>
      <c r="B205" t="s">
        <v>0</v>
      </c>
      <c r="C205" t="s">
        <v>81</v>
      </c>
      <c r="D205" s="27" t="s">
        <v>104</v>
      </c>
      <c r="E205" t="s">
        <v>81</v>
      </c>
      <c r="F205" s="27" t="s">
        <v>113</v>
      </c>
      <c r="G205" t="s">
        <v>81</v>
      </c>
      <c r="H205" s="27" t="s">
        <v>113</v>
      </c>
      <c r="I205" t="s">
        <v>81</v>
      </c>
      <c r="J205" s="27" t="s">
        <v>113</v>
      </c>
      <c r="K205" t="s">
        <v>81</v>
      </c>
      <c r="L205" s="27" t="s">
        <v>113</v>
      </c>
      <c r="M205" t="s">
        <v>81</v>
      </c>
      <c r="N205" t="str">
        <f>IF(R204=0,"",R204)</f>
        <v>トランプル&amp;br;不朽1</v>
      </c>
      <c r="O205" t="s">
        <v>81</v>
      </c>
      <c r="Q205" s="38" t="s">
        <v>27</v>
      </c>
      <c r="R205" s="34" t="str">
        <f>INDEX(BE:BE,W200+1)</f>
        <v>Embalm 1.</v>
      </c>
      <c r="S205" s="35" t="s">
        <v>400</v>
      </c>
      <c r="T205" s="34" t="str">
        <f>IF(X205="","",X205&amp;IF(Y205="",""," "&amp;Y205)&amp;IF(Z205="",""," "&amp;Z205)&amp;IF(AA205="",""," "&amp;AA205))</f>
        <v>Trample  </v>
      </c>
      <c r="U205" s="35"/>
      <c r="V205" s="36"/>
      <c r="W205" s="40" t="s">
        <v>114</v>
      </c>
      <c r="X205" s="33" t="str">
        <f t="shared" ref="X205:AA205" si="42">IF(ISERROR(IF(LEN(X204)&gt;1,X204,VLOOKUP(X203,$AC:$AD,2,FALSE))),"",IF(LEN(X204)&gt;1,X204,VLOOKUP(X203,$AC:$AD,2,FALSE)))</f>
        <v>Trample</v>
      </c>
      <c r="Y205" s="33" t="str">
        <f t="shared" si="42"/>
        <v/>
      </c>
      <c r="Z205" s="33" t="str">
        <f t="shared" si="42"/>
        <v/>
      </c>
      <c r="AA205" s="33" t="str">
        <f t="shared" si="42"/>
        <v> </v>
      </c>
      <c r="BF205" s="64" t="s">
        <v>0</v>
      </c>
      <c r="BG205">
        <v>204</v>
      </c>
    </row>
    <row r="206" spans="1:59">
      <c r="A206" t="str">
        <f t="shared" si="40"/>
        <v>|英テキスト|&gt;|&gt;|&gt;|&gt;|Trample  &amp;br;Embalm 1.|</v>
      </c>
      <c r="B206" t="s">
        <v>0</v>
      </c>
      <c r="C206" t="s">
        <v>81</v>
      </c>
      <c r="D206" s="27" t="s">
        <v>125</v>
      </c>
      <c r="E206" t="s">
        <v>81</v>
      </c>
      <c r="F206" s="27" t="s">
        <v>113</v>
      </c>
      <c r="G206" t="s">
        <v>81</v>
      </c>
      <c r="H206" s="27" t="s">
        <v>113</v>
      </c>
      <c r="I206" t="s">
        <v>81</v>
      </c>
      <c r="J206" s="27" t="s">
        <v>113</v>
      </c>
      <c r="K206" t="s">
        <v>81</v>
      </c>
      <c r="L206" s="27" t="s">
        <v>113</v>
      </c>
      <c r="M206" t="s">
        <v>81</v>
      </c>
      <c r="N206" t="str">
        <f>IF(T205="","",T205&amp;"&amp;br;")&amp;IF(R205=0,"",R205)</f>
        <v>Trample  &amp;br;Embalm 1.</v>
      </c>
      <c r="O206" t="s">
        <v>81</v>
      </c>
      <c r="Q206" s="33" t="s">
        <v>18</v>
      </c>
      <c r="R206" s="34" t="str">
        <f>IF(INDEX(AX:AX,W200+1)="",0,INDEX(AX:AX,W200+1)&amp;"/"&amp;INDEX(AY:AY,W200+1))</f>
        <v>8/8</v>
      </c>
      <c r="S206" s="35"/>
      <c r="T206" s="35"/>
      <c r="U206" s="35"/>
      <c r="V206" s="36"/>
      <c r="W206" s="40"/>
      <c r="X206" s="33"/>
      <c r="Y206" s="52"/>
      <c r="Z206" s="52"/>
      <c r="AA206" s="53"/>
      <c r="BF206" s="64" t="s">
        <v>0</v>
      </c>
      <c r="BG206">
        <v>205</v>
      </c>
    </row>
    <row r="207" spans="1:59">
      <c r="A207" t="str">
        <f t="shared" si="40"/>
        <v>|PT|&gt;|8/8|シールド数|&gt;||</v>
      </c>
      <c r="B207" t="s">
        <v>0</v>
      </c>
      <c r="C207" t="s">
        <v>81</v>
      </c>
      <c r="D207" t="s">
        <v>18</v>
      </c>
      <c r="E207" t="s">
        <v>81</v>
      </c>
      <c r="F207" t="s">
        <v>113</v>
      </c>
      <c r="G207" t="s">
        <v>81</v>
      </c>
      <c r="H207" t="str">
        <f>IF(R206=0,"",R206)</f>
        <v>8/8</v>
      </c>
      <c r="I207" t="s">
        <v>81</v>
      </c>
      <c r="J207" t="s">
        <v>136</v>
      </c>
      <c r="K207" t="s">
        <v>81</v>
      </c>
      <c r="L207" t="s">
        <v>113</v>
      </c>
      <c r="M207" t="s">
        <v>81</v>
      </c>
      <c r="N207" t="str">
        <f>IF(R207=0,"",R207)</f>
        <v/>
      </c>
      <c r="O207" t="s">
        <v>81</v>
      </c>
      <c r="Q207" s="41" t="s">
        <v>19</v>
      </c>
      <c r="R207" s="34">
        <f>INDEX(AW:AW,W200+1)</f>
        <v>0</v>
      </c>
      <c r="S207" s="42"/>
      <c r="T207" s="42"/>
      <c r="U207" s="42"/>
      <c r="V207" s="43"/>
      <c r="W207" s="44"/>
      <c r="X207" s="45"/>
      <c r="Y207" s="55"/>
      <c r="Z207" s="55"/>
      <c r="AA207" s="56"/>
      <c r="BF207" s="64" t="s">
        <v>0</v>
      </c>
      <c r="BG207">
        <v>206</v>
      </c>
    </row>
    <row r="208" spans="1:59">
      <c r="A208" t="str">
        <f t="shared" si="40"/>
        <v>&amp;br;&amp;br;</v>
      </c>
      <c r="B208" t="s">
        <v>0</v>
      </c>
      <c r="C208" t="s">
        <v>145</v>
      </c>
      <c r="R208"/>
      <c r="S208"/>
      <c r="T208"/>
      <c r="U208"/>
      <c r="V208"/>
      <c r="BF208" s="64" t="s">
        <v>0</v>
      </c>
      <c r="BG208">
        <v>207</v>
      </c>
    </row>
    <row r="209" spans="1:59">
      <c r="A209" t="str">
        <f t="shared" si="40"/>
        <v>#back(text=戻る,left)</v>
      </c>
      <c r="B209" t="s">
        <v>0</v>
      </c>
      <c r="C209" t="s">
        <v>153</v>
      </c>
      <c r="R209"/>
      <c r="S209"/>
      <c r="T209"/>
      <c r="U209"/>
      <c r="V209"/>
      <c r="BF209" s="64" t="s">
        <v>0</v>
      </c>
      <c r="BG209">
        <v>208</v>
      </c>
    </row>
    <row r="210" spans="1:59">
      <c r="A210" t="str">
        <f t="shared" si="40"/>
        <v>&amp;br;</v>
      </c>
      <c r="B210" t="s">
        <v>0</v>
      </c>
      <c r="C210" t="s">
        <v>164</v>
      </c>
      <c r="R210"/>
      <c r="S210"/>
      <c r="T210"/>
      <c r="U210"/>
      <c r="V210"/>
      <c r="BF210" s="64" t="s">
        <v>0</v>
      </c>
      <c r="BG210">
        <v>209</v>
      </c>
    </row>
    <row r="211" spans="1:59">
      <c r="A211" t="str">
        <f t="shared" si="40"/>
        <v>#comment(above,nsize=[15],size=[30],num=[10])</v>
      </c>
      <c r="B211" t="s">
        <v>0</v>
      </c>
      <c r="C211" t="s">
        <v>173</v>
      </c>
      <c r="R211"/>
      <c r="S211"/>
      <c r="T211"/>
      <c r="U211"/>
      <c r="V211"/>
      <c r="BF211" s="64" t="s">
        <v>0</v>
      </c>
      <c r="BG211">
        <v>210</v>
      </c>
    </row>
    <row r="212" spans="1:59">
      <c r="A212" t="str">
        <f t="shared" si="40"/>
        <v>&amp;br;&amp;br;</v>
      </c>
      <c r="B212" t="s">
        <v>0</v>
      </c>
      <c r="C212" t="s">
        <v>145</v>
      </c>
      <c r="R212"/>
      <c r="S212"/>
      <c r="T212"/>
      <c r="U212"/>
      <c r="V212"/>
      <c r="BF212" s="64" t="s">
        <v>0</v>
      </c>
      <c r="BG212">
        <v>211</v>
      </c>
    </row>
    <row r="213" spans="1:59">
      <c r="A213" t="str">
        <f t="shared" si="40"/>
        <v/>
      </c>
      <c r="B213" t="s">
        <v>0</v>
      </c>
      <c r="Q213" s="29"/>
      <c r="R213" s="30"/>
      <c r="S213" s="30"/>
      <c r="T213" s="30"/>
      <c r="U213" s="30"/>
      <c r="V213" s="31"/>
      <c r="W213" s="32">
        <v>17</v>
      </c>
      <c r="X213" s="29"/>
      <c r="Y213" s="50"/>
      <c r="Z213" s="50"/>
      <c r="AA213" s="51"/>
      <c r="BF213" s="64" t="s">
        <v>0</v>
      </c>
      <c r="BG213">
        <v>212</v>
      </c>
    </row>
    <row r="214" spans="1:59">
      <c r="A214" t="str">
        <f t="shared" si="40"/>
        <v>*うろつく蛇豹/Prowling Serpopard</v>
      </c>
      <c r="B214" t="s">
        <v>0</v>
      </c>
      <c r="C214" t="str">
        <f>"*"&amp;R214&amp;"/"&amp;T214</f>
        <v>*うろつく蛇豹/Prowling Serpopard</v>
      </c>
      <c r="Q214" s="33" t="s">
        <v>9</v>
      </c>
      <c r="R214" s="34" t="str">
        <f>INDEX(AJ:AJ,W213+1)</f>
        <v>うろつく蛇豹</v>
      </c>
      <c r="S214" s="35" t="s">
        <v>10</v>
      </c>
      <c r="T214" s="34" t="str">
        <f>INDEX(AK:AK,W213+1)</f>
        <v>Prowling Serpopard</v>
      </c>
      <c r="U214" s="35"/>
      <c r="V214" s="36"/>
      <c r="W214" s="37"/>
      <c r="X214" s="33"/>
      <c r="Y214" s="52"/>
      <c r="Z214" s="52"/>
      <c r="AA214" s="53"/>
      <c r="BF214" s="64" t="s">
        <v>0</v>
      </c>
      <c r="BG214">
        <v>213</v>
      </c>
    </row>
    <row r="215" spans="1:59">
      <c r="A215" t="str">
        <f t="shared" si="40"/>
        <v>|LEFT:80|LEFT:100|LEFT:100|LEFT:100|LEFT:100|LEFT:100|c</v>
      </c>
      <c r="B215" t="s">
        <v>0</v>
      </c>
      <c r="C215" t="s">
        <v>81</v>
      </c>
      <c r="D215" s="26" t="str">
        <f>$Q$1</f>
        <v>LEFT:80</v>
      </c>
      <c r="E215" s="26" t="s">
        <v>81</v>
      </c>
      <c r="F215" s="26" t="str">
        <f t="shared" ref="F215:J215" si="43">$R$1</f>
        <v>LEFT:100</v>
      </c>
      <c r="G215" s="26" t="s">
        <v>81</v>
      </c>
      <c r="H215" s="26" t="str">
        <f t="shared" si="43"/>
        <v>LEFT:100</v>
      </c>
      <c r="I215" s="26" t="s">
        <v>81</v>
      </c>
      <c r="J215" s="26" t="str">
        <f t="shared" si="43"/>
        <v>LEFT:100</v>
      </c>
      <c r="K215" s="26" t="s">
        <v>81</v>
      </c>
      <c r="L215" s="26" t="str">
        <f>$R$1</f>
        <v>LEFT:100</v>
      </c>
      <c r="M215" s="26" t="s">
        <v>81</v>
      </c>
      <c r="N215" s="26" t="str">
        <f>$R$1</f>
        <v>LEFT:100</v>
      </c>
      <c r="O215" t="s">
        <v>81</v>
      </c>
      <c r="P215" t="s">
        <v>82</v>
      </c>
      <c r="Q215" s="38" t="s">
        <v>6</v>
      </c>
      <c r="R215" s="34" t="str">
        <f>INDEX(AF:AF,W213+1)</f>
        <v>緑</v>
      </c>
      <c r="S215" s="39" t="s">
        <v>7</v>
      </c>
      <c r="T215" s="34" t="str">
        <f>INDEX(AG:AG,W213+1)</f>
        <v>レア</v>
      </c>
      <c r="U215" s="39" t="s">
        <v>8</v>
      </c>
      <c r="V215" s="34">
        <f>INDEX(AI:AI,W213+1)</f>
        <v>9</v>
      </c>
      <c r="W215" s="40"/>
      <c r="X215" s="34">
        <f>INDEX(AQ:AQ,W213+1)</f>
        <v>0</v>
      </c>
      <c r="Y215" s="52"/>
      <c r="Z215" s="52"/>
      <c r="AA215" s="53"/>
      <c r="BF215" s="64" t="s">
        <v>0</v>
      </c>
      <c r="BG215">
        <v>214</v>
      </c>
    </row>
    <row r="216" spans="1:59">
      <c r="A216" t="str">
        <f t="shared" si="40"/>
        <v>|色|緑|レアリティ|レア|マナコスト|9|</v>
      </c>
      <c r="B216" t="s">
        <v>0</v>
      </c>
      <c r="C216" t="s">
        <v>81</v>
      </c>
      <c r="D216" s="27" t="s">
        <v>6</v>
      </c>
      <c r="E216" t="s">
        <v>81</v>
      </c>
      <c r="F216" t="str">
        <f>IF(R215=0,"",R215)</f>
        <v>緑</v>
      </c>
      <c r="G216" t="s">
        <v>81</v>
      </c>
      <c r="H216" s="27" t="s">
        <v>93</v>
      </c>
      <c r="I216" t="s">
        <v>81</v>
      </c>
      <c r="J216" t="str">
        <f>IF(T215=0,"",T215)</f>
        <v>レア</v>
      </c>
      <c r="K216" t="s">
        <v>81</v>
      </c>
      <c r="L216" s="27" t="s">
        <v>94</v>
      </c>
      <c r="M216" t="s">
        <v>81</v>
      </c>
      <c r="N216">
        <f>IF(V215=0,"",V215)</f>
        <v>9</v>
      </c>
      <c r="O216" t="s">
        <v>81</v>
      </c>
      <c r="Q216" s="33" t="s">
        <v>11</v>
      </c>
      <c r="R216" s="34" t="str">
        <f>INDEX(AL:AL,W213+1)</f>
        <v>クリーチャー</v>
      </c>
      <c r="S216" s="39" t="s">
        <v>95</v>
      </c>
      <c r="T216" s="34" t="str">
        <f>INDEX(AN:AN,W213+1)</f>
        <v>猫</v>
      </c>
      <c r="U216" s="34" t="str">
        <f>INDEX(AO:AO,W213+1)</f>
        <v>蛇</v>
      </c>
      <c r="V216" s="34">
        <f>INDEX(AP:AP,W213+1)</f>
        <v>0</v>
      </c>
      <c r="W216" s="40"/>
      <c r="X216" s="34" t="str">
        <f>INDEX(AZ:AZ,W213+1)</f>
        <v/>
      </c>
      <c r="Y216" s="34" t="str">
        <f>INDEX(BA:BA,W213+1)</f>
        <v/>
      </c>
      <c r="Z216" s="34" t="str">
        <f>INDEX(BB:BB,W213+1)</f>
        <v/>
      </c>
      <c r="AA216" s="34">
        <f>INDEX(BC:BC,W213+1)</f>
        <v>0</v>
      </c>
      <c r="BF216" s="64" t="s">
        <v>0</v>
      </c>
      <c r="BG216">
        <v>215</v>
      </c>
    </row>
    <row r="217" spans="1:59">
      <c r="A217" t="str">
        <f t="shared" si="40"/>
        <v>|種別|クリーチャー|サブタイプ|猫|蛇||</v>
      </c>
      <c r="B217" t="s">
        <v>0</v>
      </c>
      <c r="C217" t="s">
        <v>81</v>
      </c>
      <c r="D217" s="27" t="s">
        <v>11</v>
      </c>
      <c r="E217" t="s">
        <v>81</v>
      </c>
      <c r="F217" t="str">
        <f>IF(R216=0,"",R216)</f>
        <v>クリーチャー</v>
      </c>
      <c r="G217" t="s">
        <v>81</v>
      </c>
      <c r="H217" s="27" t="s">
        <v>103</v>
      </c>
      <c r="I217" t="s">
        <v>81</v>
      </c>
      <c r="J217" t="str">
        <f>IF(T216=0,"",T216)</f>
        <v>猫</v>
      </c>
      <c r="K217" t="s">
        <v>81</v>
      </c>
      <c r="L217" t="str">
        <f>IF(U216=0,"",U216)</f>
        <v>蛇</v>
      </c>
      <c r="M217" t="s">
        <v>81</v>
      </c>
      <c r="N217" t="str">
        <f>IF(V216=0,"",V216)</f>
        <v/>
      </c>
      <c r="O217" t="s">
        <v>81</v>
      </c>
      <c r="Q217" s="33" t="s">
        <v>104</v>
      </c>
      <c r="R217" s="34" t="str">
        <f>INDEX(BD:BD,W213+1)</f>
        <v/>
      </c>
      <c r="S217" s="35"/>
      <c r="T217" s="35"/>
      <c r="U217" s="35"/>
      <c r="V217" s="36"/>
      <c r="W217" s="40"/>
      <c r="X217" s="32"/>
      <c r="Y217" s="32"/>
      <c r="Z217" s="32"/>
      <c r="AA217" s="54"/>
      <c r="BF217" s="64" t="s">
        <v>0</v>
      </c>
      <c r="BG217">
        <v>216</v>
      </c>
    </row>
    <row r="218" spans="1:59">
      <c r="A218" t="str">
        <f t="shared" si="40"/>
        <v>|テキスト|&gt;|&gt;|&gt;|&gt;||</v>
      </c>
      <c r="B218" t="s">
        <v>0</v>
      </c>
      <c r="C218" t="s">
        <v>81</v>
      </c>
      <c r="D218" s="27" t="s">
        <v>104</v>
      </c>
      <c r="E218" t="s">
        <v>81</v>
      </c>
      <c r="F218" s="27" t="s">
        <v>113</v>
      </c>
      <c r="G218" t="s">
        <v>81</v>
      </c>
      <c r="H218" s="27" t="s">
        <v>113</v>
      </c>
      <c r="I218" t="s">
        <v>81</v>
      </c>
      <c r="J218" s="27" t="s">
        <v>113</v>
      </c>
      <c r="K218" t="s">
        <v>81</v>
      </c>
      <c r="L218" s="27" t="s">
        <v>113</v>
      </c>
      <c r="M218" t="s">
        <v>81</v>
      </c>
      <c r="N218" t="str">
        <f>IF(R217=0,"",R217)</f>
        <v/>
      </c>
      <c r="O218" t="s">
        <v>81</v>
      </c>
      <c r="Q218" s="38" t="s">
        <v>27</v>
      </c>
      <c r="R218" s="34" t="str">
        <f>INDEX(BE:BE,W213+1)</f>
        <v/>
      </c>
      <c r="S218" s="35" t="s">
        <v>400</v>
      </c>
      <c r="T218" s="34" t="str">
        <f>IF(X218="","",X218&amp;IF(Y218="",""," "&amp;Y218)&amp;IF(Z218="",""," "&amp;Z218)&amp;IF(AA218="",""," "&amp;AA218))</f>
        <v/>
      </c>
      <c r="U218" s="35"/>
      <c r="V218" s="36"/>
      <c r="W218" s="40" t="s">
        <v>114</v>
      </c>
      <c r="X218" s="33" t="str">
        <f t="shared" ref="X218:AA218" si="44">IF(ISERROR(IF(LEN(X217)&gt;1,X217,VLOOKUP(X216,$AC:$AD,2,FALSE))),"",IF(LEN(X217)&gt;1,X217,VLOOKUP(X216,$AC:$AD,2,FALSE)))</f>
        <v/>
      </c>
      <c r="Y218" s="33" t="str">
        <f t="shared" si="44"/>
        <v/>
      </c>
      <c r="Z218" s="33" t="str">
        <f t="shared" si="44"/>
        <v/>
      </c>
      <c r="AA218" s="33" t="str">
        <f t="shared" si="44"/>
        <v> </v>
      </c>
      <c r="BF218" s="64" t="s">
        <v>0</v>
      </c>
      <c r="BG218">
        <v>217</v>
      </c>
    </row>
    <row r="219" spans="1:59">
      <c r="A219" t="str">
        <f t="shared" si="40"/>
        <v>|英テキスト|&gt;|&gt;|&gt;|&gt;||</v>
      </c>
      <c r="B219" t="s">
        <v>0</v>
      </c>
      <c r="C219" t="s">
        <v>81</v>
      </c>
      <c r="D219" s="27" t="s">
        <v>125</v>
      </c>
      <c r="E219" t="s">
        <v>81</v>
      </c>
      <c r="F219" s="27" t="s">
        <v>113</v>
      </c>
      <c r="G219" t="s">
        <v>81</v>
      </c>
      <c r="H219" s="27" t="s">
        <v>113</v>
      </c>
      <c r="I219" t="s">
        <v>81</v>
      </c>
      <c r="J219" s="27" t="s">
        <v>113</v>
      </c>
      <c r="K219" t="s">
        <v>81</v>
      </c>
      <c r="L219" s="27" t="s">
        <v>113</v>
      </c>
      <c r="M219" t="s">
        <v>81</v>
      </c>
      <c r="N219" t="str">
        <f>IF(T218="","",T218&amp;"&amp;br;")&amp;IF(R218=0,"",R218)</f>
        <v/>
      </c>
      <c r="O219" t="s">
        <v>81</v>
      </c>
      <c r="Q219" s="33" t="s">
        <v>18</v>
      </c>
      <c r="R219" s="34" t="str">
        <f>IF(INDEX(AX:AX,W213+1)="",0,INDEX(AX:AX,W213+1)&amp;"/"&amp;INDEX(AY:AY,W213+1))</f>
        <v>6/5</v>
      </c>
      <c r="S219" s="35"/>
      <c r="T219" s="35"/>
      <c r="U219" s="35"/>
      <c r="V219" s="36"/>
      <c r="W219" s="40"/>
      <c r="X219" s="33"/>
      <c r="Y219" s="52"/>
      <c r="Z219" s="52"/>
      <c r="AA219" s="53"/>
      <c r="BF219" s="64" t="s">
        <v>0</v>
      </c>
      <c r="BG219">
        <v>218</v>
      </c>
    </row>
    <row r="220" spans="1:59">
      <c r="A220" t="str">
        <f t="shared" si="40"/>
        <v>|PT|&gt;|6/5|シールド数|&gt;||</v>
      </c>
      <c r="B220" t="s">
        <v>0</v>
      </c>
      <c r="C220" t="s">
        <v>81</v>
      </c>
      <c r="D220" t="s">
        <v>18</v>
      </c>
      <c r="E220" t="s">
        <v>81</v>
      </c>
      <c r="F220" t="s">
        <v>113</v>
      </c>
      <c r="G220" t="s">
        <v>81</v>
      </c>
      <c r="H220" t="str">
        <f>IF(R219=0,"",R219)</f>
        <v>6/5</v>
      </c>
      <c r="I220" t="s">
        <v>81</v>
      </c>
      <c r="J220" t="s">
        <v>136</v>
      </c>
      <c r="K220" t="s">
        <v>81</v>
      </c>
      <c r="L220" t="s">
        <v>113</v>
      </c>
      <c r="M220" t="s">
        <v>81</v>
      </c>
      <c r="N220" t="str">
        <f>IF(R220=0,"",R220)</f>
        <v/>
      </c>
      <c r="O220" t="s">
        <v>81</v>
      </c>
      <c r="Q220" s="41" t="s">
        <v>19</v>
      </c>
      <c r="R220" s="34">
        <f>INDEX(AW:AW,W213+1)</f>
        <v>0</v>
      </c>
      <c r="S220" s="42"/>
      <c r="T220" s="42"/>
      <c r="U220" s="42"/>
      <c r="V220" s="43"/>
      <c r="W220" s="44"/>
      <c r="X220" s="45"/>
      <c r="Y220" s="55"/>
      <c r="Z220" s="55"/>
      <c r="AA220" s="56"/>
      <c r="BF220" s="64" t="s">
        <v>0</v>
      </c>
      <c r="BG220">
        <v>219</v>
      </c>
    </row>
    <row r="221" spans="1:59">
      <c r="A221" t="str">
        <f t="shared" si="40"/>
        <v>&amp;br;&amp;br;</v>
      </c>
      <c r="B221" t="s">
        <v>0</v>
      </c>
      <c r="C221" t="s">
        <v>145</v>
      </c>
      <c r="R221"/>
      <c r="S221"/>
      <c r="T221"/>
      <c r="U221"/>
      <c r="V221"/>
      <c r="BF221" s="64" t="s">
        <v>0</v>
      </c>
      <c r="BG221">
        <v>220</v>
      </c>
    </row>
    <row r="222" spans="1:59">
      <c r="A222" t="str">
        <f t="shared" si="40"/>
        <v>#back(text=戻る,left)</v>
      </c>
      <c r="B222" t="s">
        <v>0</v>
      </c>
      <c r="C222" t="s">
        <v>153</v>
      </c>
      <c r="R222"/>
      <c r="S222"/>
      <c r="T222"/>
      <c r="U222"/>
      <c r="V222"/>
      <c r="BF222" s="64" t="s">
        <v>0</v>
      </c>
      <c r="BG222">
        <v>221</v>
      </c>
    </row>
    <row r="223" spans="1:59">
      <c r="A223" t="str">
        <f t="shared" si="40"/>
        <v>&amp;br;</v>
      </c>
      <c r="B223" t="s">
        <v>0</v>
      </c>
      <c r="C223" t="s">
        <v>164</v>
      </c>
      <c r="R223"/>
      <c r="S223"/>
      <c r="T223"/>
      <c r="U223"/>
      <c r="V223"/>
      <c r="BF223" s="64" t="s">
        <v>0</v>
      </c>
      <c r="BG223">
        <v>222</v>
      </c>
    </row>
    <row r="224" spans="1:59">
      <c r="A224" t="str">
        <f t="shared" si="40"/>
        <v>#comment(above,nsize=[15],size=[30],num=[10])</v>
      </c>
      <c r="B224" t="s">
        <v>0</v>
      </c>
      <c r="C224" t="s">
        <v>173</v>
      </c>
      <c r="R224"/>
      <c r="S224"/>
      <c r="T224"/>
      <c r="U224"/>
      <c r="V224"/>
      <c r="BF224" s="64" t="s">
        <v>0</v>
      </c>
      <c r="BG224">
        <v>223</v>
      </c>
    </row>
    <row r="225" spans="1:59">
      <c r="A225" t="str">
        <f t="shared" si="40"/>
        <v>&amp;br;&amp;br;</v>
      </c>
      <c r="B225" t="s">
        <v>0</v>
      </c>
      <c r="C225" t="s">
        <v>145</v>
      </c>
      <c r="R225"/>
      <c r="S225"/>
      <c r="T225"/>
      <c r="U225"/>
      <c r="V225"/>
      <c r="BF225" s="64" t="s">
        <v>0</v>
      </c>
      <c r="BG225">
        <v>224</v>
      </c>
    </row>
    <row r="226" spans="1:59">
      <c r="A226" t="str">
        <f t="shared" si="40"/>
        <v/>
      </c>
      <c r="B226" t="s">
        <v>0</v>
      </c>
      <c r="Q226" s="29"/>
      <c r="R226" s="30"/>
      <c r="S226" s="30"/>
      <c r="T226" s="30"/>
      <c r="U226" s="30"/>
      <c r="V226" s="31"/>
      <c r="W226" s="32">
        <v>18</v>
      </c>
      <c r="X226" s="29"/>
      <c r="Y226" s="50"/>
      <c r="Z226" s="50"/>
      <c r="AA226" s="51"/>
      <c r="BF226" s="64" t="s">
        <v>0</v>
      </c>
      <c r="BG226">
        <v>225</v>
      </c>
    </row>
    <row r="227" spans="1:59">
      <c r="A227" t="str">
        <f t="shared" si="40"/>
        <v>*シェフェトのオオトカゲ/Shefet Monitor</v>
      </c>
      <c r="B227" t="s">
        <v>0</v>
      </c>
      <c r="C227" t="str">
        <f>"*"&amp;R227&amp;"/"&amp;T227</f>
        <v>*シェフェトのオオトカゲ/Shefet Monitor</v>
      </c>
      <c r="Q227" s="33" t="s">
        <v>9</v>
      </c>
      <c r="R227" s="34" t="str">
        <f>INDEX(AJ:AJ,W226+1)</f>
        <v>シェフェトのオオトカゲ</v>
      </c>
      <c r="S227" s="35" t="s">
        <v>10</v>
      </c>
      <c r="T227" s="34" t="str">
        <f>INDEX(AK:AK,W226+1)</f>
        <v>Shefet Monitor</v>
      </c>
      <c r="U227" s="35"/>
      <c r="V227" s="36"/>
      <c r="W227" s="37"/>
      <c r="X227" s="33"/>
      <c r="Y227" s="52"/>
      <c r="Z227" s="52"/>
      <c r="AA227" s="53"/>
      <c r="BF227" s="64" t="s">
        <v>0</v>
      </c>
      <c r="BG227">
        <v>226</v>
      </c>
    </row>
    <row r="228" spans="1:59">
      <c r="A228" t="str">
        <f t="shared" si="40"/>
        <v>|LEFT:80|LEFT:100|LEFT:100|LEFT:100|LEFT:100|LEFT:100|c</v>
      </c>
      <c r="B228" t="s">
        <v>0</v>
      </c>
      <c r="C228" t="s">
        <v>81</v>
      </c>
      <c r="D228" s="26" t="str">
        <f>$Q$1</f>
        <v>LEFT:80</v>
      </c>
      <c r="E228" s="26" t="s">
        <v>81</v>
      </c>
      <c r="F228" s="26" t="str">
        <f t="shared" ref="F228:J228" si="45">$R$1</f>
        <v>LEFT:100</v>
      </c>
      <c r="G228" s="26" t="s">
        <v>81</v>
      </c>
      <c r="H228" s="26" t="str">
        <f t="shared" si="45"/>
        <v>LEFT:100</v>
      </c>
      <c r="I228" s="26" t="s">
        <v>81</v>
      </c>
      <c r="J228" s="26" t="str">
        <f t="shared" si="45"/>
        <v>LEFT:100</v>
      </c>
      <c r="K228" s="26" t="s">
        <v>81</v>
      </c>
      <c r="L228" s="26" t="str">
        <f>$R$1</f>
        <v>LEFT:100</v>
      </c>
      <c r="M228" s="26" t="s">
        <v>81</v>
      </c>
      <c r="N228" s="26" t="str">
        <f>$R$1</f>
        <v>LEFT:100</v>
      </c>
      <c r="O228" t="s">
        <v>81</v>
      </c>
      <c r="P228" t="s">
        <v>82</v>
      </c>
      <c r="Q228" s="38" t="s">
        <v>6</v>
      </c>
      <c r="R228" s="34" t="str">
        <f>INDEX(AF:AF,W226+1)</f>
        <v>緑</v>
      </c>
      <c r="S228" s="39" t="s">
        <v>7</v>
      </c>
      <c r="T228" s="34" t="str">
        <f>INDEX(AG:AG,W226+1)</f>
        <v>レア</v>
      </c>
      <c r="U228" s="39" t="s">
        <v>8</v>
      </c>
      <c r="V228" s="34">
        <f>INDEX(AI:AI,W226+1)</f>
        <v>12</v>
      </c>
      <c r="W228" s="40"/>
      <c r="X228" s="34" t="str">
        <f>INDEX(AQ:AQ,W226+1)</f>
        <v>サイクリング6</v>
      </c>
      <c r="Y228" s="52"/>
      <c r="Z228" s="52"/>
      <c r="AA228" s="53"/>
      <c r="BF228" s="64" t="s">
        <v>0</v>
      </c>
      <c r="BG228">
        <v>227</v>
      </c>
    </row>
    <row r="229" spans="1:59">
      <c r="A229" t="str">
        <f t="shared" si="40"/>
        <v>|色|緑|レアリティ|レア|マナコスト|12|</v>
      </c>
      <c r="B229" t="s">
        <v>0</v>
      </c>
      <c r="C229" t="s">
        <v>81</v>
      </c>
      <c r="D229" s="27" t="s">
        <v>6</v>
      </c>
      <c r="E229" t="s">
        <v>81</v>
      </c>
      <c r="F229" t="str">
        <f>IF(R228=0,"",R228)</f>
        <v>緑</v>
      </c>
      <c r="G229" t="s">
        <v>81</v>
      </c>
      <c r="H229" s="27" t="s">
        <v>93</v>
      </c>
      <c r="I229" t="s">
        <v>81</v>
      </c>
      <c r="J229" t="str">
        <f>IF(T228=0,"",T228)</f>
        <v>レア</v>
      </c>
      <c r="K229" t="s">
        <v>81</v>
      </c>
      <c r="L229" s="27" t="s">
        <v>94</v>
      </c>
      <c r="M229" t="s">
        <v>81</v>
      </c>
      <c r="N229">
        <f>IF(V228=0,"",V228)</f>
        <v>12</v>
      </c>
      <c r="O229" t="s">
        <v>81</v>
      </c>
      <c r="Q229" s="33" t="s">
        <v>11</v>
      </c>
      <c r="R229" s="34" t="str">
        <f>INDEX(AL:AL,W226+1)</f>
        <v>クリーチャー</v>
      </c>
      <c r="S229" s="39" t="s">
        <v>95</v>
      </c>
      <c r="T229" s="34" t="str">
        <f>INDEX(AN:AN,W226+1)</f>
        <v>トカゲ</v>
      </c>
      <c r="U229" s="34">
        <f>INDEX(AO:AO,W226+1)</f>
        <v>0</v>
      </c>
      <c r="V229" s="34">
        <f>INDEX(AP:AP,W226+1)</f>
        <v>0</v>
      </c>
      <c r="W229" s="40"/>
      <c r="X229" s="34" t="str">
        <f>INDEX(AZ:AZ,W226+1)</f>
        <v>サイ</v>
      </c>
      <c r="Y229" s="34" t="str">
        <f>INDEX(BA:BA,W226+1)</f>
        <v/>
      </c>
      <c r="Z229" s="34" t="str">
        <f>INDEX(BB:BB,W226+1)</f>
        <v/>
      </c>
      <c r="AA229" s="34">
        <f>INDEX(BC:BC,W226+1)</f>
        <v>0</v>
      </c>
      <c r="BF229" s="64" t="s">
        <v>0</v>
      </c>
      <c r="BG229">
        <v>228</v>
      </c>
    </row>
    <row r="230" spans="1:59">
      <c r="A230" t="str">
        <f t="shared" si="40"/>
        <v>|種別|クリーチャー|サブタイプ|トカゲ|||</v>
      </c>
      <c r="B230" t="s">
        <v>0</v>
      </c>
      <c r="C230" t="s">
        <v>81</v>
      </c>
      <c r="D230" s="27" t="s">
        <v>11</v>
      </c>
      <c r="E230" t="s">
        <v>81</v>
      </c>
      <c r="F230" t="str">
        <f>IF(R229=0,"",R229)</f>
        <v>クリーチャー</v>
      </c>
      <c r="G230" t="s">
        <v>81</v>
      </c>
      <c r="H230" s="27" t="s">
        <v>103</v>
      </c>
      <c r="I230" t="s">
        <v>81</v>
      </c>
      <c r="J230" t="str">
        <f>IF(T229=0,"",T229)</f>
        <v>トカゲ</v>
      </c>
      <c r="K230" t="s">
        <v>81</v>
      </c>
      <c r="L230" t="str">
        <f>IF(U229=0,"",U229)</f>
        <v/>
      </c>
      <c r="M230" t="s">
        <v>81</v>
      </c>
      <c r="N230" t="str">
        <f>IF(V229=0,"",V229)</f>
        <v/>
      </c>
      <c r="O230" t="s">
        <v>81</v>
      </c>
      <c r="Q230" s="33" t="s">
        <v>104</v>
      </c>
      <c r="R230" s="34" t="str">
        <f>INDEX(BD:BD,W226+1)</f>
        <v>サイクリング6&amp;br;あなたがこのカードをサイクリングしたとき、あなたはジェム9個を緑に変換する。</v>
      </c>
      <c r="S230" s="35"/>
      <c r="T230" s="35"/>
      <c r="U230" s="35"/>
      <c r="V230" s="36"/>
      <c r="W230" s="40"/>
      <c r="X230" s="32"/>
      <c r="Y230" s="32"/>
      <c r="Z230" s="32"/>
      <c r="AA230" s="54"/>
      <c r="BF230" s="64" t="s">
        <v>0</v>
      </c>
      <c r="BG230">
        <v>229</v>
      </c>
    </row>
    <row r="231" spans="1:59">
      <c r="A231" t="str">
        <f t="shared" si="40"/>
        <v>|テキスト|&gt;|&gt;|&gt;|&gt;|サイクリング6&amp;br;あなたがこのカードをサイクリングしたとき、あなたはジェム9個を緑に変換する。|</v>
      </c>
      <c r="B231" t="s">
        <v>0</v>
      </c>
      <c r="C231" t="s">
        <v>81</v>
      </c>
      <c r="D231" s="27" t="s">
        <v>104</v>
      </c>
      <c r="E231" t="s">
        <v>81</v>
      </c>
      <c r="F231" s="27" t="s">
        <v>113</v>
      </c>
      <c r="G231" t="s">
        <v>81</v>
      </c>
      <c r="H231" s="27" t="s">
        <v>113</v>
      </c>
      <c r="I231" t="s">
        <v>81</v>
      </c>
      <c r="J231" s="27" t="s">
        <v>113</v>
      </c>
      <c r="K231" t="s">
        <v>81</v>
      </c>
      <c r="L231" s="27" t="s">
        <v>113</v>
      </c>
      <c r="M231" t="s">
        <v>81</v>
      </c>
      <c r="N231" t="str">
        <f>IF(R230=0,"",R230)</f>
        <v>サイクリング6&amp;br;あなたがこのカードをサイクリングしたとき、あなたはジェム9個を緑に変換する。</v>
      </c>
      <c r="O231" t="s">
        <v>81</v>
      </c>
      <c r="Q231" s="38" t="s">
        <v>27</v>
      </c>
      <c r="R231" s="34" t="str">
        <f>INDEX(BE:BE,W226+1)</f>
        <v>Cycling 6.&amp;br;When you cycle this card, you convert 9 gems to green gems.</v>
      </c>
      <c r="S231" s="35" t="s">
        <v>400</v>
      </c>
      <c r="T231" s="34" t="str">
        <f>IF(X231="","",X231&amp;IF(Y231="",""," "&amp;Y231)&amp;IF(Z231="",""," "&amp;Z231)&amp;IF(AA231="",""," "&amp;AA231))</f>
        <v/>
      </c>
      <c r="U231" s="35"/>
      <c r="V231" s="36"/>
      <c r="W231" s="40" t="s">
        <v>114</v>
      </c>
      <c r="X231" s="33" t="str">
        <f t="shared" ref="X231:AA231" si="46">IF(ISERROR(IF(LEN(X230)&gt;1,X230,VLOOKUP(X229,$AC:$AD,2,FALSE))),"",IF(LEN(X230)&gt;1,X230,VLOOKUP(X229,$AC:$AD,2,FALSE)))</f>
        <v/>
      </c>
      <c r="Y231" s="33" t="str">
        <f t="shared" si="46"/>
        <v/>
      </c>
      <c r="Z231" s="33" t="str">
        <f t="shared" si="46"/>
        <v/>
      </c>
      <c r="AA231" s="33" t="str">
        <f t="shared" si="46"/>
        <v> </v>
      </c>
      <c r="BF231" s="64" t="s">
        <v>0</v>
      </c>
      <c r="BG231">
        <v>230</v>
      </c>
    </row>
    <row r="232" spans="1:59">
      <c r="A232" t="str">
        <f t="shared" si="40"/>
        <v>|英テキスト|&gt;|&gt;|&gt;|&gt;|Cycling 6.&amp;br;When you cycle this card, you convert 9 gems to green gems.|</v>
      </c>
      <c r="B232" t="s">
        <v>0</v>
      </c>
      <c r="C232" t="s">
        <v>81</v>
      </c>
      <c r="D232" s="27" t="s">
        <v>125</v>
      </c>
      <c r="E232" t="s">
        <v>81</v>
      </c>
      <c r="F232" s="27" t="s">
        <v>113</v>
      </c>
      <c r="G232" t="s">
        <v>81</v>
      </c>
      <c r="H232" s="27" t="s">
        <v>113</v>
      </c>
      <c r="I232" t="s">
        <v>81</v>
      </c>
      <c r="J232" s="27" t="s">
        <v>113</v>
      </c>
      <c r="K232" t="s">
        <v>81</v>
      </c>
      <c r="L232" s="27" t="s">
        <v>113</v>
      </c>
      <c r="M232" t="s">
        <v>81</v>
      </c>
      <c r="N232" t="str">
        <f>IF(T231="","",T231&amp;"&amp;br;")&amp;IF(R231=0,"",R231)</f>
        <v>Cycling 6.&amp;br;When you cycle this card, you convert 9 gems to green gems.</v>
      </c>
      <c r="O232" t="s">
        <v>81</v>
      </c>
      <c r="Q232" s="33" t="s">
        <v>18</v>
      </c>
      <c r="R232" s="34" t="str">
        <f>IF(INDEX(AX:AX,W226+1)="",0,INDEX(AX:AX,W226+1)&amp;"/"&amp;INDEX(AY:AY,W226+1))</f>
        <v>6/5</v>
      </c>
      <c r="S232" s="35"/>
      <c r="T232" s="35"/>
      <c r="U232" s="35"/>
      <c r="V232" s="36"/>
      <c r="W232" s="40"/>
      <c r="X232" s="33"/>
      <c r="Y232" s="52"/>
      <c r="Z232" s="52"/>
      <c r="AA232" s="53"/>
      <c r="BF232" s="64" t="s">
        <v>0</v>
      </c>
      <c r="BG232">
        <v>231</v>
      </c>
    </row>
    <row r="233" spans="1:59">
      <c r="A233" t="str">
        <f t="shared" si="40"/>
        <v>|PT|&gt;|6/5|シールド数|&gt;||</v>
      </c>
      <c r="B233" t="s">
        <v>0</v>
      </c>
      <c r="C233" t="s">
        <v>81</v>
      </c>
      <c r="D233" t="s">
        <v>18</v>
      </c>
      <c r="E233" t="s">
        <v>81</v>
      </c>
      <c r="F233" t="s">
        <v>113</v>
      </c>
      <c r="G233" t="s">
        <v>81</v>
      </c>
      <c r="H233" t="str">
        <f>IF(R232=0,"",R232)</f>
        <v>6/5</v>
      </c>
      <c r="I233" t="s">
        <v>81</v>
      </c>
      <c r="J233" t="s">
        <v>136</v>
      </c>
      <c r="K233" t="s">
        <v>81</v>
      </c>
      <c r="L233" t="s">
        <v>113</v>
      </c>
      <c r="M233" t="s">
        <v>81</v>
      </c>
      <c r="N233" t="str">
        <f>IF(R233=0,"",R233)</f>
        <v/>
      </c>
      <c r="O233" t="s">
        <v>81</v>
      </c>
      <c r="Q233" s="41" t="s">
        <v>19</v>
      </c>
      <c r="R233" s="34">
        <f>INDEX(AW:AW,W226+1)</f>
        <v>0</v>
      </c>
      <c r="S233" s="42"/>
      <c r="T233" s="42"/>
      <c r="U233" s="42"/>
      <c r="V233" s="43"/>
      <c r="W233" s="44"/>
      <c r="X233" s="45"/>
      <c r="Y233" s="55"/>
      <c r="Z233" s="55"/>
      <c r="AA233" s="56"/>
      <c r="BF233" s="64" t="s">
        <v>0</v>
      </c>
      <c r="BG233">
        <v>232</v>
      </c>
    </row>
    <row r="234" spans="1:59">
      <c r="A234" t="str">
        <f t="shared" si="40"/>
        <v>&amp;br;&amp;br;</v>
      </c>
      <c r="B234" t="s">
        <v>0</v>
      </c>
      <c r="C234" t="s">
        <v>145</v>
      </c>
      <c r="R234"/>
      <c r="S234"/>
      <c r="T234"/>
      <c r="U234"/>
      <c r="V234"/>
      <c r="BF234" s="64" t="s">
        <v>0</v>
      </c>
      <c r="BG234">
        <v>233</v>
      </c>
    </row>
    <row r="235" spans="1:59">
      <c r="A235" t="str">
        <f t="shared" si="40"/>
        <v>#back(text=戻る,left)</v>
      </c>
      <c r="B235" t="s">
        <v>0</v>
      </c>
      <c r="C235" t="s">
        <v>153</v>
      </c>
      <c r="R235"/>
      <c r="S235"/>
      <c r="T235"/>
      <c r="U235"/>
      <c r="V235"/>
      <c r="BF235" s="64" t="s">
        <v>0</v>
      </c>
      <c r="BG235">
        <v>234</v>
      </c>
    </row>
    <row r="236" spans="1:59">
      <c r="A236" t="str">
        <f t="shared" si="40"/>
        <v>&amp;br;</v>
      </c>
      <c r="B236" t="s">
        <v>0</v>
      </c>
      <c r="C236" t="s">
        <v>164</v>
      </c>
      <c r="R236"/>
      <c r="S236"/>
      <c r="T236"/>
      <c r="U236"/>
      <c r="V236"/>
      <c r="BF236" s="64" t="s">
        <v>0</v>
      </c>
      <c r="BG236">
        <v>235</v>
      </c>
    </row>
    <row r="237" spans="1:59">
      <c r="A237" t="str">
        <f t="shared" si="40"/>
        <v>#comment(above,nsize=[15],size=[30],num=[10])</v>
      </c>
      <c r="B237" t="s">
        <v>0</v>
      </c>
      <c r="C237" t="s">
        <v>173</v>
      </c>
      <c r="R237"/>
      <c r="S237"/>
      <c r="T237"/>
      <c r="U237"/>
      <c r="V237"/>
      <c r="BF237" s="64" t="s">
        <v>0</v>
      </c>
      <c r="BG237">
        <v>236</v>
      </c>
    </row>
    <row r="238" spans="1:59">
      <c r="A238" t="str">
        <f t="shared" si="40"/>
        <v>&amp;br;&amp;br;</v>
      </c>
      <c r="B238" t="s">
        <v>0</v>
      </c>
      <c r="C238" t="s">
        <v>145</v>
      </c>
      <c r="R238"/>
      <c r="S238"/>
      <c r="T238"/>
      <c r="U238"/>
      <c r="V238"/>
      <c r="BF238" s="64" t="s">
        <v>0</v>
      </c>
      <c r="BG238">
        <v>237</v>
      </c>
    </row>
    <row r="239" spans="1:59">
      <c r="A239" t="str">
        <f t="shared" si="40"/>
        <v/>
      </c>
      <c r="B239" t="s">
        <v>0</v>
      </c>
      <c r="Q239" s="29"/>
      <c r="R239" s="30"/>
      <c r="S239" s="30"/>
      <c r="T239" s="30"/>
      <c r="U239" s="30"/>
      <c r="V239" s="31"/>
      <c r="W239" s="32">
        <v>19</v>
      </c>
      <c r="X239" s="29"/>
      <c r="Y239" s="50"/>
      <c r="Z239" s="50"/>
      <c r="AA239" s="51"/>
      <c r="BF239" s="64" t="s">
        <v>0</v>
      </c>
      <c r="BG239">
        <v>238</v>
      </c>
    </row>
    <row r="240" spans="1:58">
      <c r="A240" t="str">
        <f t="shared" si="40"/>
        <v>*活力の試練/Trial of Strength</v>
      </c>
      <c r="B240" t="s">
        <v>0</v>
      </c>
      <c r="C240" t="str">
        <f>"*"&amp;R240&amp;"/"&amp;T240</f>
        <v>*活力の試練/Trial of Strength</v>
      </c>
      <c r="Q240" s="33" t="s">
        <v>9</v>
      </c>
      <c r="R240" s="34" t="str">
        <f>INDEX(AJ:AJ,W239+1)</f>
        <v>活力の試練</v>
      </c>
      <c r="S240" s="35" t="s">
        <v>10</v>
      </c>
      <c r="T240" s="34" t="str">
        <f>INDEX(AK:AK,W239+1)</f>
        <v>Trial of Strength</v>
      </c>
      <c r="U240" s="35"/>
      <c r="V240" s="36"/>
      <c r="W240" s="37"/>
      <c r="X240" s="33"/>
      <c r="Y240" s="52"/>
      <c r="Z240" s="52"/>
      <c r="AA240" s="53"/>
      <c r="BF240" s="64" t="s">
        <v>0</v>
      </c>
    </row>
    <row r="241" spans="1:58">
      <c r="A241" t="str">
        <f t="shared" si="40"/>
        <v>|LEFT:80|LEFT:100|LEFT:100|LEFT:100|LEFT:100|LEFT:100|c</v>
      </c>
      <c r="B241" t="s">
        <v>0</v>
      </c>
      <c r="C241" t="s">
        <v>81</v>
      </c>
      <c r="D241" s="26" t="str">
        <f>$Q$1</f>
        <v>LEFT:80</v>
      </c>
      <c r="E241" s="26" t="s">
        <v>81</v>
      </c>
      <c r="F241" s="26" t="str">
        <f t="shared" ref="F241:J241" si="47">$R$1</f>
        <v>LEFT:100</v>
      </c>
      <c r="G241" s="26" t="s">
        <v>81</v>
      </c>
      <c r="H241" s="26" t="str">
        <f t="shared" si="47"/>
        <v>LEFT:100</v>
      </c>
      <c r="I241" s="26" t="s">
        <v>81</v>
      </c>
      <c r="J241" s="26" t="str">
        <f t="shared" si="47"/>
        <v>LEFT:100</v>
      </c>
      <c r="K241" s="26" t="s">
        <v>81</v>
      </c>
      <c r="L241" s="26" t="str">
        <f>$R$1</f>
        <v>LEFT:100</v>
      </c>
      <c r="M241" s="26" t="s">
        <v>81</v>
      </c>
      <c r="N241" s="26" t="str">
        <f>$R$1</f>
        <v>LEFT:100</v>
      </c>
      <c r="O241" t="s">
        <v>81</v>
      </c>
      <c r="P241" t="s">
        <v>82</v>
      </c>
      <c r="Q241" s="38" t="s">
        <v>6</v>
      </c>
      <c r="R241" s="34" t="str">
        <f>INDEX(AF:AF,W239+1)</f>
        <v>緑</v>
      </c>
      <c r="S241" s="39" t="s">
        <v>7</v>
      </c>
      <c r="T241" s="34" t="str">
        <f>INDEX(AG:AG,W239+1)</f>
        <v>レア</v>
      </c>
      <c r="U241" s="39" t="s">
        <v>8</v>
      </c>
      <c r="V241" s="34">
        <f>INDEX(AI:AI,W239+1)</f>
        <v>14</v>
      </c>
      <c r="W241" s="40"/>
      <c r="X241" s="34" t="str">
        <f>INDEX(AQ:AQ,W239+1)</f>
        <v>このサポートがボードに出たとき、あなたは6/4の活力獣・トークンを1体召喚する。</v>
      </c>
      <c r="Y241" s="52"/>
      <c r="Z241" s="52"/>
      <c r="AA241" s="53"/>
      <c r="BF241" s="64" t="s">
        <v>0</v>
      </c>
    </row>
    <row r="242" spans="1:58">
      <c r="A242" t="str">
        <f t="shared" si="40"/>
        <v>|色|緑|レアリティ|レア|マナコスト|14|</v>
      </c>
      <c r="B242" t="s">
        <v>0</v>
      </c>
      <c r="C242" t="s">
        <v>81</v>
      </c>
      <c r="D242" s="27" t="s">
        <v>6</v>
      </c>
      <c r="E242" t="s">
        <v>81</v>
      </c>
      <c r="F242" t="str">
        <f>IF(R241=0,"",R241)</f>
        <v>緑</v>
      </c>
      <c r="G242" t="s">
        <v>81</v>
      </c>
      <c r="H242" s="27" t="s">
        <v>93</v>
      </c>
      <c r="I242" t="s">
        <v>81</v>
      </c>
      <c r="J242" t="str">
        <f>IF(T241=0,"",T241)</f>
        <v>レア</v>
      </c>
      <c r="K242" t="s">
        <v>81</v>
      </c>
      <c r="L242" s="27" t="s">
        <v>94</v>
      </c>
      <c r="M242" t="s">
        <v>81</v>
      </c>
      <c r="N242">
        <f>IF(V241=0,"",V241)</f>
        <v>14</v>
      </c>
      <c r="O242" t="s">
        <v>81</v>
      </c>
      <c r="Q242" s="33" t="s">
        <v>11</v>
      </c>
      <c r="R242" s="34" t="str">
        <f>INDEX(AL:AL,W239+1)</f>
        <v>サポート</v>
      </c>
      <c r="S242" s="39" t="s">
        <v>95</v>
      </c>
      <c r="T242" s="34">
        <f>INDEX(AN:AN,W239+1)</f>
        <v>0</v>
      </c>
      <c r="U242" s="34">
        <f>INDEX(AO:AO,W239+1)</f>
        <v>0</v>
      </c>
      <c r="V242" s="34">
        <f>INDEX(AP:AP,W239+1)</f>
        <v>0</v>
      </c>
      <c r="W242" s="40"/>
      <c r="X242" s="34" t="str">
        <f>INDEX(AZ:AZ,W239+1)</f>
        <v>この</v>
      </c>
      <c r="Y242" s="34" t="str">
        <f>INDEX(BA:BA,W239+1)</f>
        <v/>
      </c>
      <c r="Z242" s="34" t="str">
        <f>INDEX(BB:BB,W239+1)</f>
        <v/>
      </c>
      <c r="AA242" s="34">
        <f>INDEX(BC:BC,W239+1)</f>
        <v>0</v>
      </c>
      <c r="BF242" s="64" t="s">
        <v>0</v>
      </c>
    </row>
    <row r="243" spans="1:58">
      <c r="A243" t="str">
        <f t="shared" si="40"/>
        <v>|種別|サポート|サブタイプ||||</v>
      </c>
      <c r="B243" t="s">
        <v>0</v>
      </c>
      <c r="C243" t="s">
        <v>81</v>
      </c>
      <c r="D243" s="27" t="s">
        <v>11</v>
      </c>
      <c r="E243" t="s">
        <v>81</v>
      </c>
      <c r="F243" t="str">
        <f>IF(R242=0,"",R242)</f>
        <v>サポート</v>
      </c>
      <c r="G243" t="s">
        <v>81</v>
      </c>
      <c r="H243" s="27" t="s">
        <v>103</v>
      </c>
      <c r="I243" t="s">
        <v>81</v>
      </c>
      <c r="J243" t="str">
        <f>IF(T242=0,"",T242)</f>
        <v/>
      </c>
      <c r="K243" t="s">
        <v>81</v>
      </c>
      <c r="L243" t="str">
        <f>IF(U242=0,"",U242)</f>
        <v/>
      </c>
      <c r="M243" t="s">
        <v>81</v>
      </c>
      <c r="N243" t="str">
        <f>IF(V242=0,"",V242)</f>
        <v/>
      </c>
      <c r="O243" t="s">
        <v>81</v>
      </c>
      <c r="Q243" s="33" t="s">
        <v>104</v>
      </c>
      <c r="R243" s="34" t="str">
        <f>INDEX(BD:BD,W239+1)</f>
        <v>このサポートがボードに出たとき、あなたは6/4の活力獣・トークンを1体召喚する。&amp;br;あなたがコントロールするカルトーシュ・サポートがボードに出たとき、このサポートをあなたの手札に戻す。&amp;br;このサポートは強化されない。</v>
      </c>
      <c r="S243" s="35"/>
      <c r="T243" s="35"/>
      <c r="U243" s="35"/>
      <c r="V243" s="36"/>
      <c r="W243" s="40"/>
      <c r="X243" s="32"/>
      <c r="Y243" s="32"/>
      <c r="Z243" s="32"/>
      <c r="AA243" s="54"/>
      <c r="BF243" s="64" t="s">
        <v>0</v>
      </c>
    </row>
    <row r="244" spans="1:58">
      <c r="A244" t="str">
        <f t="shared" si="40"/>
        <v>|テキスト|&gt;|&gt;|&gt;|&gt;|このサポートがボードに出たとき、あなたは6/4の活力獣・トークンを1体召喚する。&amp;br;あなたがコントロールするカルトーシュ・サポートがボードに出たとき、このサポートをあなたの手札に戻す。&amp;br;このサポートは強化されない。|</v>
      </c>
      <c r="B244" t="s">
        <v>0</v>
      </c>
      <c r="C244" t="s">
        <v>81</v>
      </c>
      <c r="D244" s="27" t="s">
        <v>104</v>
      </c>
      <c r="E244" t="s">
        <v>81</v>
      </c>
      <c r="F244" s="27" t="s">
        <v>113</v>
      </c>
      <c r="G244" t="s">
        <v>81</v>
      </c>
      <c r="H244" s="27" t="s">
        <v>113</v>
      </c>
      <c r="I244" t="s">
        <v>81</v>
      </c>
      <c r="J244" s="27" t="s">
        <v>113</v>
      </c>
      <c r="K244" t="s">
        <v>81</v>
      </c>
      <c r="L244" s="27" t="s">
        <v>113</v>
      </c>
      <c r="M244" t="s">
        <v>81</v>
      </c>
      <c r="N244" t="str">
        <f>IF(R243=0,"",R243)</f>
        <v>このサポートがボードに出たとき、あなたは6/4の活力獣・トークンを1体召喚する。&amp;br;あなたがコントロールするカルトーシュ・サポートがボードに出たとき、このサポートをあなたの手札に戻す。&amp;br;このサポートは強化されない。</v>
      </c>
      <c r="O244" t="s">
        <v>81</v>
      </c>
      <c r="Q244" s="38" t="s">
        <v>27</v>
      </c>
      <c r="R244" s="34" t="str">
        <f>INDEX(BE:BE,W239+1)</f>
        <v>When this support enters the board, you summon 1 6/4 Beast of Strength token.&amp;br;When a Cartouche support enters the board, this support is Returned to your hand.&amp;br;This support does not reinforce.</v>
      </c>
      <c r="S244" s="35" t="s">
        <v>400</v>
      </c>
      <c r="T244" s="34" t="str">
        <f>IF(X244="","",X244&amp;IF(Y244="",""," "&amp;Y244)&amp;IF(Z244="",""," "&amp;Z244)&amp;IF(AA244="",""," "&amp;AA244))</f>
        <v/>
      </c>
      <c r="U244" s="35"/>
      <c r="V244" s="36"/>
      <c r="W244" s="40" t="s">
        <v>114</v>
      </c>
      <c r="X244" s="33" t="str">
        <f t="shared" ref="X244:AA244" si="48">IF(ISERROR(IF(LEN(X243)&gt;1,X243,VLOOKUP(X242,$AC:$AD,2,FALSE))),"",IF(LEN(X243)&gt;1,X243,VLOOKUP(X242,$AC:$AD,2,FALSE)))</f>
        <v/>
      </c>
      <c r="Y244" s="33" t="str">
        <f t="shared" si="48"/>
        <v/>
      </c>
      <c r="Z244" s="33" t="str">
        <f t="shared" si="48"/>
        <v/>
      </c>
      <c r="AA244" s="33" t="str">
        <f t="shared" si="48"/>
        <v> </v>
      </c>
      <c r="BF244" s="64" t="s">
        <v>0</v>
      </c>
    </row>
    <row r="245" spans="1:58">
      <c r="A245" t="str">
        <f t="shared" si="40"/>
        <v>|英テキスト|&gt;|&gt;|&gt;|&gt;|When this support enters the board, you summon 1 6/4 Beast of Strength token.&amp;br;When a Cartouche support enters the board, this support is Returned to your hand.&amp;br;This support does not reinforce.|</v>
      </c>
      <c r="B245" t="s">
        <v>0</v>
      </c>
      <c r="C245" t="s">
        <v>81</v>
      </c>
      <c r="D245" s="27" t="s">
        <v>125</v>
      </c>
      <c r="E245" t="s">
        <v>81</v>
      </c>
      <c r="F245" s="27" t="s">
        <v>113</v>
      </c>
      <c r="G245" t="s">
        <v>81</v>
      </c>
      <c r="H245" s="27" t="s">
        <v>113</v>
      </c>
      <c r="I245" t="s">
        <v>81</v>
      </c>
      <c r="J245" s="27" t="s">
        <v>113</v>
      </c>
      <c r="K245" t="s">
        <v>81</v>
      </c>
      <c r="L245" s="27" t="s">
        <v>113</v>
      </c>
      <c r="M245" t="s">
        <v>81</v>
      </c>
      <c r="N245" t="str">
        <f>IF(T244="","",T244&amp;"&amp;br;")&amp;IF(R244=0,"",R244)</f>
        <v>When this support enters the board, you summon 1 6/4 Beast of Strength token.&amp;br;When a Cartouche support enters the board, this support is Returned to your hand.&amp;br;This support does not reinforce.</v>
      </c>
      <c r="O245" t="s">
        <v>81</v>
      </c>
      <c r="Q245" s="33" t="s">
        <v>18</v>
      </c>
      <c r="R245" s="34">
        <f>IF(INDEX(AX:AX,W239+1)="",0,INDEX(AX:AX,W239+1)&amp;"/"&amp;INDEX(AY:AY,W239+1))</f>
        <v>0</v>
      </c>
      <c r="S245" s="35"/>
      <c r="T245" s="35"/>
      <c r="U245" s="35"/>
      <c r="V245" s="36"/>
      <c r="W245" s="40"/>
      <c r="X245" s="33"/>
      <c r="Y245" s="52"/>
      <c r="Z245" s="52"/>
      <c r="AA245" s="53"/>
      <c r="BF245" s="64" t="s">
        <v>0</v>
      </c>
    </row>
    <row r="246" spans="1:58">
      <c r="A246" t="str">
        <f t="shared" si="40"/>
        <v>|PT|&gt;||シールド数|&gt;|3|</v>
      </c>
      <c r="B246" t="s">
        <v>0</v>
      </c>
      <c r="C246" t="s">
        <v>81</v>
      </c>
      <c r="D246" t="s">
        <v>18</v>
      </c>
      <c r="E246" t="s">
        <v>81</v>
      </c>
      <c r="F246" t="s">
        <v>113</v>
      </c>
      <c r="G246" t="s">
        <v>81</v>
      </c>
      <c r="H246" t="str">
        <f>IF(R245=0,"",R245)</f>
        <v/>
      </c>
      <c r="I246" t="s">
        <v>81</v>
      </c>
      <c r="J246" t="s">
        <v>136</v>
      </c>
      <c r="K246" t="s">
        <v>81</v>
      </c>
      <c r="L246" t="s">
        <v>113</v>
      </c>
      <c r="M246" t="s">
        <v>81</v>
      </c>
      <c r="N246">
        <f>IF(R246=0,"",R246)</f>
        <v>3</v>
      </c>
      <c r="O246" t="s">
        <v>81</v>
      </c>
      <c r="Q246" s="41" t="s">
        <v>19</v>
      </c>
      <c r="R246" s="34">
        <f>INDEX(AW:AW,W239+1)</f>
        <v>3</v>
      </c>
      <c r="S246" s="42"/>
      <c r="T246" s="42"/>
      <c r="U246" s="42"/>
      <c r="V246" s="43"/>
      <c r="W246" s="44"/>
      <c r="X246" s="45"/>
      <c r="Y246" s="55"/>
      <c r="Z246" s="55"/>
      <c r="AA246" s="56"/>
      <c r="BF246" s="64" t="s">
        <v>0</v>
      </c>
    </row>
    <row r="247" spans="1:58">
      <c r="A247" t="str">
        <f t="shared" si="40"/>
        <v>&amp;br;&amp;br;</v>
      </c>
      <c r="B247" t="s">
        <v>0</v>
      </c>
      <c r="C247" t="s">
        <v>145</v>
      </c>
      <c r="R247"/>
      <c r="S247"/>
      <c r="T247"/>
      <c r="U247"/>
      <c r="V247"/>
      <c r="BF247" s="64" t="s">
        <v>0</v>
      </c>
    </row>
    <row r="248" spans="1:58">
      <c r="A248" t="str">
        <f t="shared" si="40"/>
        <v>#back(text=戻る,left)</v>
      </c>
      <c r="B248" t="s">
        <v>0</v>
      </c>
      <c r="C248" t="s">
        <v>153</v>
      </c>
      <c r="R248"/>
      <c r="S248"/>
      <c r="T248"/>
      <c r="U248"/>
      <c r="V248"/>
      <c r="BF248" s="64" t="s">
        <v>0</v>
      </c>
    </row>
    <row r="249" spans="1:58">
      <c r="A249" t="str">
        <f t="shared" si="40"/>
        <v>&amp;br;</v>
      </c>
      <c r="B249" t="s">
        <v>0</v>
      </c>
      <c r="C249" t="s">
        <v>164</v>
      </c>
      <c r="R249"/>
      <c r="S249"/>
      <c r="T249"/>
      <c r="U249"/>
      <c r="V249"/>
      <c r="BF249" s="64" t="s">
        <v>0</v>
      </c>
    </row>
    <row r="250" spans="1:58">
      <c r="A250" t="str">
        <f t="shared" si="40"/>
        <v>#comment(above,nsize=[15],size=[30],num=[10])</v>
      </c>
      <c r="B250" t="s">
        <v>0</v>
      </c>
      <c r="C250" t="s">
        <v>173</v>
      </c>
      <c r="R250"/>
      <c r="S250"/>
      <c r="T250"/>
      <c r="U250"/>
      <c r="V250"/>
      <c r="BF250" s="64" t="s">
        <v>0</v>
      </c>
    </row>
    <row r="251" spans="1:58">
      <c r="A251" t="str">
        <f t="shared" si="40"/>
        <v>&amp;br;&amp;br;</v>
      </c>
      <c r="B251" t="s">
        <v>0</v>
      </c>
      <c r="C251" t="s">
        <v>145</v>
      </c>
      <c r="R251"/>
      <c r="S251"/>
      <c r="T251"/>
      <c r="U251"/>
      <c r="V251"/>
      <c r="BF251" s="64" t="s">
        <v>0</v>
      </c>
    </row>
    <row r="252" spans="1:58">
      <c r="A252" t="str">
        <f t="shared" si="40"/>
        <v/>
      </c>
      <c r="B252" t="s">
        <v>0</v>
      </c>
      <c r="Q252" s="29"/>
      <c r="R252" s="30"/>
      <c r="S252" s="30"/>
      <c r="T252" s="30"/>
      <c r="U252" s="30"/>
      <c r="V252" s="31"/>
      <c r="W252" s="32">
        <v>20</v>
      </c>
      <c r="X252" s="29"/>
      <c r="Y252" s="50"/>
      <c r="Z252" s="50"/>
      <c r="AA252" s="51"/>
      <c r="BF252" s="64" t="s">
        <v>0</v>
      </c>
    </row>
    <row r="253" spans="1:58">
      <c r="A253" t="str">
        <f t="shared" si="40"/>
        <v>*不屈の神ロナス/Rhonas the Indomitable</v>
      </c>
      <c r="B253" t="s">
        <v>0</v>
      </c>
      <c r="C253" t="str">
        <f>"*"&amp;R253&amp;"/"&amp;T253</f>
        <v>*不屈の神ロナス/Rhonas the Indomitable</v>
      </c>
      <c r="Q253" s="33" t="s">
        <v>9</v>
      </c>
      <c r="R253" s="34" t="str">
        <f>INDEX(AJ:AJ,W252+1)</f>
        <v>不屈の神ロナス</v>
      </c>
      <c r="S253" s="35" t="s">
        <v>10</v>
      </c>
      <c r="T253" s="34" t="str">
        <f>INDEX(AK:AK,W252+1)</f>
        <v>Rhonas the Indomitable</v>
      </c>
      <c r="U253" s="35"/>
      <c r="V253" s="36"/>
      <c r="W253" s="37"/>
      <c r="X253" s="33"/>
      <c r="Y253" s="52"/>
      <c r="Z253" s="52"/>
      <c r="AA253" s="53"/>
      <c r="BF253" s="64" t="s">
        <v>0</v>
      </c>
    </row>
    <row r="254" spans="1:58">
      <c r="A254" t="str">
        <f t="shared" si="40"/>
        <v>|LEFT:80|LEFT:100|LEFT:100|LEFT:100|LEFT:100|LEFT:100|c</v>
      </c>
      <c r="B254" t="s">
        <v>0</v>
      </c>
      <c r="C254" t="s">
        <v>81</v>
      </c>
      <c r="D254" s="26" t="str">
        <f>$Q$1</f>
        <v>LEFT:80</v>
      </c>
      <c r="E254" s="26" t="s">
        <v>81</v>
      </c>
      <c r="F254" s="26" t="str">
        <f t="shared" ref="F254:J254" si="49">$R$1</f>
        <v>LEFT:100</v>
      </c>
      <c r="G254" s="26" t="s">
        <v>81</v>
      </c>
      <c r="H254" s="26" t="str">
        <f t="shared" si="49"/>
        <v>LEFT:100</v>
      </c>
      <c r="I254" s="26" t="s">
        <v>81</v>
      </c>
      <c r="J254" s="26" t="str">
        <f t="shared" si="49"/>
        <v>LEFT:100</v>
      </c>
      <c r="K254" s="26" t="s">
        <v>81</v>
      </c>
      <c r="L254" s="26" t="str">
        <f>$R$1</f>
        <v>LEFT:100</v>
      </c>
      <c r="M254" s="26" t="s">
        <v>81</v>
      </c>
      <c r="N254" s="26" t="str">
        <f>$R$1</f>
        <v>LEFT:100</v>
      </c>
      <c r="O254" t="s">
        <v>81</v>
      </c>
      <c r="P254" t="s">
        <v>82</v>
      </c>
      <c r="Q254" s="38" t="s">
        <v>6</v>
      </c>
      <c r="R254" s="34" t="str">
        <f>INDEX(AF:AF,W252+1)</f>
        <v>緑</v>
      </c>
      <c r="S254" s="39" t="s">
        <v>7</v>
      </c>
      <c r="T254" s="34" t="str">
        <f>INDEX(AG:AG,W252+1)</f>
        <v>神話レア</v>
      </c>
      <c r="U254" s="39" t="s">
        <v>8</v>
      </c>
      <c r="V254" s="34">
        <f>INDEX(AI:AI,W252+1)</f>
        <v>9</v>
      </c>
      <c r="W254" s="40"/>
      <c r="X254" s="34" t="str">
        <f>INDEX(AQ:AQ,W252+1)</f>
        <v>接死 ダメージ軽減</v>
      </c>
      <c r="Y254" s="52"/>
      <c r="Z254" s="52"/>
      <c r="AA254" s="53"/>
      <c r="BF254" s="64" t="s">
        <v>0</v>
      </c>
    </row>
    <row r="255" spans="1:58">
      <c r="A255" t="str">
        <f t="shared" si="40"/>
        <v>|色|緑|レアリティ|神話レア|マナコスト|9|</v>
      </c>
      <c r="B255" t="s">
        <v>0</v>
      </c>
      <c r="C255" t="s">
        <v>81</v>
      </c>
      <c r="D255" s="27" t="s">
        <v>6</v>
      </c>
      <c r="E255" t="s">
        <v>81</v>
      </c>
      <c r="F255" t="str">
        <f>IF(R254=0,"",R254)</f>
        <v>緑</v>
      </c>
      <c r="G255" t="s">
        <v>81</v>
      </c>
      <c r="H255" s="27" t="s">
        <v>93</v>
      </c>
      <c r="I255" t="s">
        <v>81</v>
      </c>
      <c r="J255" t="str">
        <f>IF(T254=0,"",T254)</f>
        <v>神話レア</v>
      </c>
      <c r="K255" t="s">
        <v>81</v>
      </c>
      <c r="L255" s="27" t="s">
        <v>94</v>
      </c>
      <c r="M255" t="s">
        <v>81</v>
      </c>
      <c r="N255">
        <f>IF(V254=0,"",V254)</f>
        <v>9</v>
      </c>
      <c r="O255" t="s">
        <v>81</v>
      </c>
      <c r="Q255" s="33" t="s">
        <v>11</v>
      </c>
      <c r="R255" s="34" t="str">
        <f>INDEX(AL:AL,W252+1)</f>
        <v>クリーチャー</v>
      </c>
      <c r="S255" s="39" t="s">
        <v>95</v>
      </c>
      <c r="T255" s="34" t="str">
        <f>INDEX(AN:AN,W252+1)</f>
        <v>神</v>
      </c>
      <c r="U255" s="34">
        <f>INDEX(AO:AO,W252+1)</f>
        <v>0</v>
      </c>
      <c r="V255" s="34">
        <f>INDEX(AP:AP,W252+1)</f>
        <v>0</v>
      </c>
      <c r="W255" s="40"/>
      <c r="X255" s="34" t="str">
        <f>INDEX(AZ:AZ,W252+1)</f>
        <v>接死</v>
      </c>
      <c r="Y255" s="34" t="str">
        <f>INDEX(BA:BA,W252+1)</f>
        <v>ダメ</v>
      </c>
      <c r="Z255" s="34" t="str">
        <f>INDEX(BB:BB,W252+1)</f>
        <v/>
      </c>
      <c r="AA255" s="34">
        <f>INDEX(BC:BC,W252+1)</f>
        <v>0</v>
      </c>
      <c r="BF255" s="64" t="s">
        <v>0</v>
      </c>
    </row>
    <row r="256" spans="1:58">
      <c r="A256" t="str">
        <f t="shared" si="40"/>
        <v>|種別|クリーチャー|サブタイプ|神|||</v>
      </c>
      <c r="B256" t="s">
        <v>0</v>
      </c>
      <c r="C256" t="s">
        <v>81</v>
      </c>
      <c r="D256" s="27" t="s">
        <v>11</v>
      </c>
      <c r="E256" t="s">
        <v>81</v>
      </c>
      <c r="F256" t="str">
        <f>IF(R255=0,"",R255)</f>
        <v>クリーチャー</v>
      </c>
      <c r="G256" t="s">
        <v>81</v>
      </c>
      <c r="H256" s="27" t="s">
        <v>103</v>
      </c>
      <c r="I256" t="s">
        <v>81</v>
      </c>
      <c r="J256" t="str">
        <f>IF(T255=0,"",T255)</f>
        <v>神</v>
      </c>
      <c r="K256" t="s">
        <v>81</v>
      </c>
      <c r="L256" t="str">
        <f>IF(U255=0,"",U255)</f>
        <v/>
      </c>
      <c r="M256" t="s">
        <v>81</v>
      </c>
      <c r="N256" t="str">
        <f>IF(V255=0,"",V255)</f>
        <v/>
      </c>
      <c r="O256" t="s">
        <v>81</v>
      </c>
      <c r="Q256" s="33" t="s">
        <v>104</v>
      </c>
      <c r="R256" s="34" t="str">
        <f>INDEX(BD:BD,W252+1)</f>
        <v>接死 ダメージ軽減&amp;br;ジェム2個を起動する：あなたのターン終了時まで、あなたがコントロールする他の最初のクリーチャーは+4/0の修整を受ける。&amp;br;あなたが8以上のパワーを持つ他のクリーチャーをコントロールしていないかぎり、このクリーチャーは攻撃できずブロックできない。</v>
      </c>
      <c r="S256" s="35"/>
      <c r="T256" s="35"/>
      <c r="U256" s="35"/>
      <c r="V256" s="36"/>
      <c r="W256" s="40"/>
      <c r="X256" s="32"/>
      <c r="Y256" s="32"/>
      <c r="Z256" s="32"/>
      <c r="AA256" s="54"/>
      <c r="BF256" s="64" t="s">
        <v>0</v>
      </c>
    </row>
    <row r="257" spans="1:58">
      <c r="A257" t="str">
        <f t="shared" si="40"/>
        <v>|テキスト|&gt;|&gt;|&gt;|&gt;|接死 ダメージ軽減&amp;br;ジェム2個を起動する：あなたのターン終了時まで、あなたがコントロールする他の最初のクリーチャーは+4/0の修整を受ける。&amp;br;あなたが8以上のパワーを持つ他のクリーチャーをコントロールしていないかぎり、このクリーチャーは攻撃できずブロックできない。|</v>
      </c>
      <c r="B257" t="s">
        <v>0</v>
      </c>
      <c r="C257" t="s">
        <v>81</v>
      </c>
      <c r="D257" s="27" t="s">
        <v>104</v>
      </c>
      <c r="E257" t="s">
        <v>81</v>
      </c>
      <c r="F257" s="27" t="s">
        <v>113</v>
      </c>
      <c r="G257" t="s">
        <v>81</v>
      </c>
      <c r="H257" s="27" t="s">
        <v>113</v>
      </c>
      <c r="I257" t="s">
        <v>81</v>
      </c>
      <c r="J257" s="27" t="s">
        <v>113</v>
      </c>
      <c r="K257" t="s">
        <v>81</v>
      </c>
      <c r="L257" s="27" t="s">
        <v>113</v>
      </c>
      <c r="M257" t="s">
        <v>81</v>
      </c>
      <c r="N257" t="str">
        <f>IF(R256=0,"",R256)</f>
        <v>接死 ダメージ軽減&amp;br;ジェム2個を起動する：あなたのターン終了時まで、あなたがコントロールする他の最初のクリーチャーは+4/0の修整を受ける。&amp;br;あなたが8以上のパワーを持つ他のクリーチャーをコントロールしていないかぎり、このクリーチャーは攻撃できずブロックできない。</v>
      </c>
      <c r="O257" t="s">
        <v>81</v>
      </c>
      <c r="Q257" s="38" t="s">
        <v>27</v>
      </c>
      <c r="R257" s="34" t="str">
        <f>INDEX(BE:BE,W252+1)</f>
        <v>Activate 2:The first other creature you control gets +4/0 until the end of your turn.&amp;br;This creature can't attack and can't block unless you control another creature with a power of 8 or more.</v>
      </c>
      <c r="S257" s="35" t="s">
        <v>400</v>
      </c>
      <c r="T257" s="34" t="str">
        <f>IF(X257="","",X257&amp;IF(Y257="",""," "&amp;Y257)&amp;IF(Z257="",""," "&amp;Z257)&amp;IF(AA257="",""," "&amp;AA257))</f>
        <v>Death Touch Prevent Damage  </v>
      </c>
      <c r="U257" s="35"/>
      <c r="V257" s="36"/>
      <c r="W257" s="40" t="s">
        <v>114</v>
      </c>
      <c r="X257" s="33" t="str">
        <f t="shared" ref="X257:AA257" si="50">IF(ISERROR(IF(LEN(X256)&gt;1,X256,VLOOKUP(X255,$AC:$AD,2,FALSE))),"",IF(LEN(X256)&gt;1,X256,VLOOKUP(X255,$AC:$AD,2,FALSE)))</f>
        <v>Death Touch</v>
      </c>
      <c r="Y257" s="33" t="str">
        <f t="shared" si="50"/>
        <v>Prevent Damage</v>
      </c>
      <c r="Z257" s="33" t="str">
        <f t="shared" si="50"/>
        <v/>
      </c>
      <c r="AA257" s="33" t="str">
        <f t="shared" si="50"/>
        <v> </v>
      </c>
      <c r="BF257" s="64" t="s">
        <v>0</v>
      </c>
    </row>
    <row r="258" spans="1:58">
      <c r="A258" t="str">
        <f t="shared" si="40"/>
        <v>|英テキスト|&gt;|&gt;|&gt;|&gt;|Death Touch Prevent Damage  &amp;br;Activate 2:The first other creature you control gets +4/0 until the end of your turn.&amp;br;This creature can't attack and can't block unless you control another creature with a power of 8 or more.|</v>
      </c>
      <c r="B258" t="s">
        <v>0</v>
      </c>
      <c r="C258" t="s">
        <v>81</v>
      </c>
      <c r="D258" s="27" t="s">
        <v>125</v>
      </c>
      <c r="E258" t="s">
        <v>81</v>
      </c>
      <c r="F258" s="27" t="s">
        <v>113</v>
      </c>
      <c r="G258" t="s">
        <v>81</v>
      </c>
      <c r="H258" s="27" t="s">
        <v>113</v>
      </c>
      <c r="I258" t="s">
        <v>81</v>
      </c>
      <c r="J258" s="27" t="s">
        <v>113</v>
      </c>
      <c r="K258" t="s">
        <v>81</v>
      </c>
      <c r="L258" s="27" t="s">
        <v>113</v>
      </c>
      <c r="M258" t="s">
        <v>81</v>
      </c>
      <c r="N258" t="str">
        <f>IF(T257="","",T257&amp;"&amp;br;")&amp;IF(R257=0,"",R257)</f>
        <v>Death Touch Prevent Damage  &amp;br;Activate 2:The first other creature you control gets +4/0 until the end of your turn.&amp;br;This creature can't attack and can't block unless you control another creature with a power of 8 or more.</v>
      </c>
      <c r="O258" t="s">
        <v>81</v>
      </c>
      <c r="Q258" s="33" t="s">
        <v>18</v>
      </c>
      <c r="R258" s="34" t="str">
        <f>IF(INDEX(AX:AX,W252+1)="",0,INDEX(AX:AX,W252+1)&amp;"/"&amp;INDEX(AY:AY,W252+1))</f>
        <v>6/6</v>
      </c>
      <c r="S258" s="35"/>
      <c r="T258" s="35"/>
      <c r="U258" s="35"/>
      <c r="V258" s="36"/>
      <c r="W258" s="40"/>
      <c r="X258" s="33"/>
      <c r="Y258" s="52"/>
      <c r="Z258" s="52"/>
      <c r="AA258" s="53"/>
      <c r="BF258" s="64" t="s">
        <v>0</v>
      </c>
    </row>
    <row r="259" spans="1:58">
      <c r="A259" t="str">
        <f t="shared" si="40"/>
        <v>|PT|&gt;|6/6|シールド数|&gt;||</v>
      </c>
      <c r="B259" t="s">
        <v>0</v>
      </c>
      <c r="C259" t="s">
        <v>81</v>
      </c>
      <c r="D259" t="s">
        <v>18</v>
      </c>
      <c r="E259" t="s">
        <v>81</v>
      </c>
      <c r="F259" t="s">
        <v>113</v>
      </c>
      <c r="G259" t="s">
        <v>81</v>
      </c>
      <c r="H259" t="str">
        <f>IF(R258=0,"",R258)</f>
        <v>6/6</v>
      </c>
      <c r="I259" t="s">
        <v>81</v>
      </c>
      <c r="J259" t="s">
        <v>136</v>
      </c>
      <c r="K259" t="s">
        <v>81</v>
      </c>
      <c r="L259" t="s">
        <v>113</v>
      </c>
      <c r="M259" t="s">
        <v>81</v>
      </c>
      <c r="N259" t="str">
        <f>IF(R259=0,"",R259)</f>
        <v/>
      </c>
      <c r="O259" t="s">
        <v>81</v>
      </c>
      <c r="Q259" s="41" t="s">
        <v>19</v>
      </c>
      <c r="R259" s="34">
        <f>INDEX(AW:AW,W252+1)</f>
        <v>0</v>
      </c>
      <c r="S259" s="42"/>
      <c r="T259" s="42"/>
      <c r="U259" s="42"/>
      <c r="V259" s="43"/>
      <c r="W259" s="44"/>
      <c r="X259" s="45"/>
      <c r="Y259" s="55"/>
      <c r="Z259" s="55"/>
      <c r="AA259" s="56"/>
      <c r="BF259" s="64" t="s">
        <v>0</v>
      </c>
    </row>
    <row r="260" spans="1:58">
      <c r="A260" t="str">
        <f t="shared" si="40"/>
        <v>&amp;br;&amp;br;</v>
      </c>
      <c r="B260" t="s">
        <v>0</v>
      </c>
      <c r="C260" t="s">
        <v>145</v>
      </c>
      <c r="R260"/>
      <c r="S260"/>
      <c r="T260"/>
      <c r="U260"/>
      <c r="V260"/>
      <c r="BF260" s="64" t="s">
        <v>0</v>
      </c>
    </row>
    <row r="261" spans="1:58">
      <c r="A261" t="str">
        <f t="shared" si="40"/>
        <v>#back(text=戻る,left)</v>
      </c>
      <c r="B261" t="s">
        <v>0</v>
      </c>
      <c r="C261" t="s">
        <v>153</v>
      </c>
      <c r="R261"/>
      <c r="S261"/>
      <c r="T261"/>
      <c r="U261"/>
      <c r="V261"/>
      <c r="BF261" s="64" t="s">
        <v>0</v>
      </c>
    </row>
    <row r="262" spans="1:58">
      <c r="A262" t="str">
        <f t="shared" ref="A262:A325" si="51">CONCATENATE(C262,D262,E262,F262,G262,H262,I262,J262,K262,L262,M262,N262,O262,P262)</f>
        <v>&amp;br;</v>
      </c>
      <c r="B262" t="s">
        <v>0</v>
      </c>
      <c r="C262" t="s">
        <v>164</v>
      </c>
      <c r="R262"/>
      <c r="S262"/>
      <c r="T262"/>
      <c r="U262"/>
      <c r="V262"/>
      <c r="BF262" s="64" t="s">
        <v>0</v>
      </c>
    </row>
    <row r="263" spans="1:58">
      <c r="A263" t="str">
        <f t="shared" si="51"/>
        <v>#comment(above,nsize=[15],size=[30],num=[10])</v>
      </c>
      <c r="B263" t="s">
        <v>0</v>
      </c>
      <c r="C263" t="s">
        <v>173</v>
      </c>
      <c r="R263"/>
      <c r="S263"/>
      <c r="T263"/>
      <c r="U263"/>
      <c r="V263"/>
      <c r="BF263" s="64" t="s">
        <v>0</v>
      </c>
    </row>
    <row r="264" spans="1:58">
      <c r="A264" t="str">
        <f t="shared" si="51"/>
        <v>&amp;br;&amp;br;</v>
      </c>
      <c r="B264" t="s">
        <v>0</v>
      </c>
      <c r="C264" t="s">
        <v>145</v>
      </c>
      <c r="R264"/>
      <c r="S264"/>
      <c r="T264"/>
      <c r="U264"/>
      <c r="V264"/>
      <c r="BF264" s="64" t="s">
        <v>0</v>
      </c>
    </row>
    <row r="265" spans="1:58">
      <c r="A265" t="str">
        <f t="shared" si="51"/>
        <v/>
      </c>
      <c r="B265" t="s">
        <v>0</v>
      </c>
      <c r="Q265" s="29"/>
      <c r="R265" s="30"/>
      <c r="S265" s="30"/>
      <c r="T265" s="30"/>
      <c r="U265" s="30"/>
      <c r="V265" s="31"/>
      <c r="W265" s="32">
        <v>21</v>
      </c>
      <c r="X265" s="29"/>
      <c r="Y265" s="50"/>
      <c r="Z265" s="50"/>
      <c r="AA265" s="51"/>
      <c r="BF265" s="64" t="s">
        <v>0</v>
      </c>
    </row>
    <row r="266" spans="1:58">
      <c r="A266" t="str">
        <f t="shared" si="51"/>
        <v>*ロナスの勇者/Champion of Rhonas</v>
      </c>
      <c r="B266" t="s">
        <v>0</v>
      </c>
      <c r="C266" t="str">
        <f>"*"&amp;R266&amp;"/"&amp;T266</f>
        <v>*ロナスの勇者/Champion of Rhonas</v>
      </c>
      <c r="Q266" s="33" t="s">
        <v>9</v>
      </c>
      <c r="R266" s="34" t="str">
        <f>INDEX(AJ:AJ,W265+1)</f>
        <v>ロナスの勇者</v>
      </c>
      <c r="S266" s="35" t="s">
        <v>10</v>
      </c>
      <c r="T266" s="34" t="str">
        <f>INDEX(AK:AK,W265+1)</f>
        <v>Champion of Rhonas</v>
      </c>
      <c r="U266" s="35"/>
      <c r="V266" s="36"/>
      <c r="W266" s="37"/>
      <c r="X266" s="33"/>
      <c r="Y266" s="52"/>
      <c r="Z266" s="52"/>
      <c r="AA266" s="53"/>
      <c r="AC266" s="52"/>
      <c r="AD266" s="52"/>
      <c r="BF266" s="64" t="s">
        <v>0</v>
      </c>
    </row>
    <row r="267" spans="1:58">
      <c r="A267" t="str">
        <f t="shared" si="51"/>
        <v>|LEFT:80|LEFT:100|LEFT:100|LEFT:100|LEFT:100|LEFT:100|c</v>
      </c>
      <c r="B267" t="s">
        <v>0</v>
      </c>
      <c r="C267" t="s">
        <v>81</v>
      </c>
      <c r="D267" s="26" t="str">
        <f>$Q$1</f>
        <v>LEFT:80</v>
      </c>
      <c r="E267" s="26" t="s">
        <v>81</v>
      </c>
      <c r="F267" s="26" t="str">
        <f t="shared" ref="F267:J267" si="52">$R$1</f>
        <v>LEFT:100</v>
      </c>
      <c r="G267" s="26" t="s">
        <v>81</v>
      </c>
      <c r="H267" s="26" t="str">
        <f t="shared" si="52"/>
        <v>LEFT:100</v>
      </c>
      <c r="I267" s="26" t="s">
        <v>81</v>
      </c>
      <c r="J267" s="26" t="str">
        <f t="shared" si="52"/>
        <v>LEFT:100</v>
      </c>
      <c r="K267" s="26" t="s">
        <v>81</v>
      </c>
      <c r="L267" s="26" t="str">
        <f>$R$1</f>
        <v>LEFT:100</v>
      </c>
      <c r="M267" s="26" t="s">
        <v>81</v>
      </c>
      <c r="N267" s="26" t="str">
        <f>$R$1</f>
        <v>LEFT:100</v>
      </c>
      <c r="O267" t="s">
        <v>81</v>
      </c>
      <c r="P267" t="s">
        <v>82</v>
      </c>
      <c r="Q267" s="38" t="s">
        <v>6</v>
      </c>
      <c r="R267" s="34" t="str">
        <f>INDEX(AF:AF,W265+1)</f>
        <v>緑</v>
      </c>
      <c r="S267" s="39" t="s">
        <v>7</v>
      </c>
      <c r="T267" s="34" t="str">
        <f>INDEX(AG:AG,W265+1)</f>
        <v>神話レア</v>
      </c>
      <c r="U267" s="39" t="s">
        <v>8</v>
      </c>
      <c r="V267" s="34">
        <f>INDEX(AI:AI,W265+1)</f>
        <v>19</v>
      </c>
      <c r="W267" s="40"/>
      <c r="X267" s="34" t="str">
        <f>INDEX(AQ:AQ,W265+1)</f>
        <v>督励3：あなたの手札の最初のクリーチャーを戦場に移動する。</v>
      </c>
      <c r="Y267" s="52"/>
      <c r="Z267" s="52"/>
      <c r="AA267" s="53"/>
      <c r="AC267" s="35"/>
      <c r="AD267" s="35"/>
      <c r="BF267" s="64" t="s">
        <v>0</v>
      </c>
    </row>
    <row r="268" spans="1:58">
      <c r="A268" t="str">
        <f t="shared" si="51"/>
        <v>|色|緑|レアリティ|神話レア|マナコスト|19|</v>
      </c>
      <c r="B268" t="s">
        <v>0</v>
      </c>
      <c r="C268" t="s">
        <v>81</v>
      </c>
      <c r="D268" s="27" t="s">
        <v>6</v>
      </c>
      <c r="E268" t="s">
        <v>81</v>
      </c>
      <c r="F268" t="str">
        <f>IF(R267=0,"",R267)</f>
        <v>緑</v>
      </c>
      <c r="G268" t="s">
        <v>81</v>
      </c>
      <c r="H268" s="27" t="s">
        <v>93</v>
      </c>
      <c r="I268" t="s">
        <v>81</v>
      </c>
      <c r="J268" t="str">
        <f>IF(T267=0,"",T267)</f>
        <v>神話レア</v>
      </c>
      <c r="K268" t="s">
        <v>81</v>
      </c>
      <c r="L268" s="27" t="s">
        <v>94</v>
      </c>
      <c r="M268" t="s">
        <v>81</v>
      </c>
      <c r="N268">
        <f>IF(V267=0,"",V267)</f>
        <v>19</v>
      </c>
      <c r="O268" t="s">
        <v>81</v>
      </c>
      <c r="Q268" s="33" t="s">
        <v>11</v>
      </c>
      <c r="R268" s="34" t="str">
        <f>INDEX(AL:AL,W265+1)</f>
        <v>クリーチャー</v>
      </c>
      <c r="S268" s="39" t="s">
        <v>95</v>
      </c>
      <c r="T268" s="34" t="str">
        <f>INDEX(AN:AN,W265+1)</f>
        <v>ジャッカル</v>
      </c>
      <c r="U268" s="34" t="str">
        <f>INDEX(AO:AO,W265+1)</f>
        <v>戦士</v>
      </c>
      <c r="V268" s="34" t="str">
        <f>INDEX(AP:AP,W265+1)</f>
        <v>非パック</v>
      </c>
      <c r="W268" s="40"/>
      <c r="X268" s="34" t="str">
        <f>INDEX(AZ:AZ,W265+1)</f>
        <v>督励</v>
      </c>
      <c r="Y268" s="34" t="str">
        <f>INDEX(BA:BA,W265+1)</f>
        <v/>
      </c>
      <c r="Z268" s="34" t="str">
        <f>INDEX(BB:BB,W265+1)</f>
        <v/>
      </c>
      <c r="AA268" s="34">
        <f>INDEX(BC:BC,W265+1)</f>
        <v>0</v>
      </c>
      <c r="AC268" s="52"/>
      <c r="AD268" s="52"/>
      <c r="BF268" s="64" t="s">
        <v>0</v>
      </c>
    </row>
    <row r="269" spans="1:58">
      <c r="A269" t="str">
        <f t="shared" si="51"/>
        <v>|種別|クリーチャー|サブタイプ|ジャッカル|戦士|非パック|</v>
      </c>
      <c r="B269" t="s">
        <v>0</v>
      </c>
      <c r="C269" t="s">
        <v>81</v>
      </c>
      <c r="D269" s="27" t="s">
        <v>11</v>
      </c>
      <c r="E269" t="s">
        <v>81</v>
      </c>
      <c r="F269" t="str">
        <f>IF(R268=0,"",R268)</f>
        <v>クリーチャー</v>
      </c>
      <c r="G269" t="s">
        <v>81</v>
      </c>
      <c r="H269" s="27" t="s">
        <v>103</v>
      </c>
      <c r="I269" t="s">
        <v>81</v>
      </c>
      <c r="J269" t="str">
        <f>IF(T268=0,"",T268)</f>
        <v>ジャッカル</v>
      </c>
      <c r="K269" t="s">
        <v>81</v>
      </c>
      <c r="L269" t="str">
        <f>IF(U268=0,"",U268)</f>
        <v>戦士</v>
      </c>
      <c r="M269" t="s">
        <v>81</v>
      </c>
      <c r="N269" t="str">
        <f>IF(V268=0,"",V268)</f>
        <v>非パック</v>
      </c>
      <c r="O269" t="s">
        <v>81</v>
      </c>
      <c r="Q269" s="33" t="s">
        <v>104</v>
      </c>
      <c r="R269" s="34" t="str">
        <f>INDEX(BD:BD,W265+1)</f>
        <v>督励3：あなたの手札の最初のクリーチャーを戦場に移動する。</v>
      </c>
      <c r="S269" s="35"/>
      <c r="T269" s="35"/>
      <c r="U269" s="35"/>
      <c r="V269" s="36"/>
      <c r="W269" s="40"/>
      <c r="X269" s="32"/>
      <c r="Y269" s="32"/>
      <c r="Z269" s="32"/>
      <c r="AA269" s="54"/>
      <c r="AC269" s="52"/>
      <c r="AD269" s="52"/>
      <c r="BF269" s="64" t="s">
        <v>0</v>
      </c>
    </row>
    <row r="270" spans="1:58">
      <c r="A270" t="str">
        <f t="shared" si="51"/>
        <v>|テキスト|&gt;|&gt;|&gt;|&gt;|督励3：あなたの手札の最初のクリーチャーを戦場に移動する。|</v>
      </c>
      <c r="B270" t="s">
        <v>0</v>
      </c>
      <c r="C270" t="s">
        <v>81</v>
      </c>
      <c r="D270" s="27" t="s">
        <v>104</v>
      </c>
      <c r="E270" t="s">
        <v>81</v>
      </c>
      <c r="F270" s="27" t="s">
        <v>113</v>
      </c>
      <c r="G270" t="s">
        <v>81</v>
      </c>
      <c r="H270" s="27" t="s">
        <v>113</v>
      </c>
      <c r="I270" t="s">
        <v>81</v>
      </c>
      <c r="J270" s="27" t="s">
        <v>113</v>
      </c>
      <c r="K270" t="s">
        <v>81</v>
      </c>
      <c r="L270" s="27" t="s">
        <v>113</v>
      </c>
      <c r="M270" t="s">
        <v>81</v>
      </c>
      <c r="N270" t="str">
        <f>IF(R269=0,"",R269)</f>
        <v>督励3：あなたの手札の最初のクリーチャーを戦場に移動する。</v>
      </c>
      <c r="O270" t="s">
        <v>81</v>
      </c>
      <c r="Q270" s="38" t="s">
        <v>27</v>
      </c>
      <c r="R270" s="34">
        <f>INDEX(BE:BE,W265+1)</f>
        <v>0</v>
      </c>
      <c r="S270" s="35" t="s">
        <v>400</v>
      </c>
      <c r="T270" s="34" t="str">
        <f>IF(X270="","",X270&amp;IF(Y270="",""," "&amp;Y270)&amp;IF(Z270="",""," "&amp;Z270)&amp;IF(AA270="",""," "&amp;AA270))</f>
        <v/>
      </c>
      <c r="U270" s="35"/>
      <c r="V270" s="36"/>
      <c r="W270" s="40" t="s">
        <v>114</v>
      </c>
      <c r="X270" s="33" t="str">
        <f t="shared" ref="X270:AA270" si="53">IF(ISERROR(IF(LEN(X269)&gt;1,X269,VLOOKUP(X268,$AC:$AD,2,FALSE))),"",IF(LEN(X269)&gt;1,X269,VLOOKUP(X268,$AC:$AD,2,FALSE)))</f>
        <v/>
      </c>
      <c r="Y270" s="33" t="str">
        <f t="shared" si="53"/>
        <v/>
      </c>
      <c r="Z270" s="33" t="str">
        <f t="shared" si="53"/>
        <v/>
      </c>
      <c r="AA270" s="33" t="str">
        <f t="shared" si="53"/>
        <v> </v>
      </c>
      <c r="AC270" s="52"/>
      <c r="AD270" s="52"/>
      <c r="BF270" s="64" t="s">
        <v>0</v>
      </c>
    </row>
    <row r="271" spans="1:58">
      <c r="A271" t="str">
        <f t="shared" si="51"/>
        <v>|英テキスト|&gt;|&gt;|&gt;|&gt;||</v>
      </c>
      <c r="B271" t="s">
        <v>0</v>
      </c>
      <c r="C271" t="s">
        <v>81</v>
      </c>
      <c r="D271" s="27" t="s">
        <v>125</v>
      </c>
      <c r="E271" t="s">
        <v>81</v>
      </c>
      <c r="F271" s="27" t="s">
        <v>113</v>
      </c>
      <c r="G271" t="s">
        <v>81</v>
      </c>
      <c r="H271" s="27" t="s">
        <v>113</v>
      </c>
      <c r="I271" t="s">
        <v>81</v>
      </c>
      <c r="J271" s="27" t="s">
        <v>113</v>
      </c>
      <c r="K271" t="s">
        <v>81</v>
      </c>
      <c r="L271" s="27" t="s">
        <v>113</v>
      </c>
      <c r="M271" t="s">
        <v>81</v>
      </c>
      <c r="N271" t="str">
        <f>IF(T270="","",T270&amp;"&amp;br;")&amp;IF(R270=0,"",R270)</f>
        <v/>
      </c>
      <c r="O271" t="s">
        <v>81</v>
      </c>
      <c r="Q271" s="33" t="s">
        <v>18</v>
      </c>
      <c r="R271" s="34">
        <f>IF(INDEX(AX:AX,W265+1)="",0,INDEX(AX:AX,W265+1)&amp;"/"&amp;INDEX(AY:AY,W265+1))</f>
        <v>0</v>
      </c>
      <c r="S271" s="35"/>
      <c r="T271" s="35"/>
      <c r="U271" s="35"/>
      <c r="V271" s="36"/>
      <c r="W271" s="40"/>
      <c r="X271" s="33"/>
      <c r="Y271" s="52"/>
      <c r="Z271" s="52"/>
      <c r="AA271" s="53"/>
      <c r="AC271" s="52"/>
      <c r="AD271" s="52"/>
      <c r="BF271" s="64" t="s">
        <v>0</v>
      </c>
    </row>
    <row r="272" spans="1:58">
      <c r="A272" t="str">
        <f t="shared" si="51"/>
        <v>|PT|&gt;||シールド数|&gt;||</v>
      </c>
      <c r="B272" t="s">
        <v>0</v>
      </c>
      <c r="C272" t="s">
        <v>81</v>
      </c>
      <c r="D272" t="s">
        <v>18</v>
      </c>
      <c r="E272" t="s">
        <v>81</v>
      </c>
      <c r="F272" t="s">
        <v>113</v>
      </c>
      <c r="G272" t="s">
        <v>81</v>
      </c>
      <c r="H272" t="str">
        <f>IF(R271=0,"",R271)</f>
        <v/>
      </c>
      <c r="I272" t="s">
        <v>81</v>
      </c>
      <c r="J272" t="s">
        <v>136</v>
      </c>
      <c r="K272" t="s">
        <v>81</v>
      </c>
      <c r="L272" t="s">
        <v>113</v>
      </c>
      <c r="M272" t="s">
        <v>81</v>
      </c>
      <c r="N272" t="str">
        <f>IF(R272=0,"",R272)</f>
        <v/>
      </c>
      <c r="O272" t="s">
        <v>81</v>
      </c>
      <c r="Q272" s="41" t="s">
        <v>19</v>
      </c>
      <c r="R272" s="34">
        <f>INDEX(AW:AW,W265+1)</f>
        <v>0</v>
      </c>
      <c r="S272" s="42"/>
      <c r="T272" s="42"/>
      <c r="U272" s="42"/>
      <c r="V272" s="43"/>
      <c r="W272" s="44"/>
      <c r="X272" s="45"/>
      <c r="Y272" s="55"/>
      <c r="Z272" s="55"/>
      <c r="AA272" s="56"/>
      <c r="BF272" s="64" t="s">
        <v>0</v>
      </c>
    </row>
    <row r="273" spans="1:58">
      <c r="A273" t="str">
        <f t="shared" si="51"/>
        <v>&amp;br;&amp;br;</v>
      </c>
      <c r="B273" t="s">
        <v>0</v>
      </c>
      <c r="C273" t="s">
        <v>145</v>
      </c>
      <c r="R273"/>
      <c r="S273"/>
      <c r="T273"/>
      <c r="U273"/>
      <c r="V273"/>
      <c r="BF273" s="64" t="s">
        <v>0</v>
      </c>
    </row>
    <row r="274" spans="1:58">
      <c r="A274" t="str">
        <f t="shared" si="51"/>
        <v>#back(text=戻る,left)</v>
      </c>
      <c r="B274" t="s">
        <v>0</v>
      </c>
      <c r="C274" t="s">
        <v>153</v>
      </c>
      <c r="R274"/>
      <c r="S274"/>
      <c r="T274"/>
      <c r="U274"/>
      <c r="V274"/>
      <c r="BF274" s="64" t="s">
        <v>0</v>
      </c>
    </row>
    <row r="275" spans="1:58">
      <c r="A275" t="str">
        <f t="shared" si="51"/>
        <v>&amp;br;</v>
      </c>
      <c r="B275" t="s">
        <v>0</v>
      </c>
      <c r="C275" t="s">
        <v>164</v>
      </c>
      <c r="R275"/>
      <c r="S275"/>
      <c r="T275"/>
      <c r="U275"/>
      <c r="V275"/>
      <c r="BF275" s="64" t="s">
        <v>0</v>
      </c>
    </row>
    <row r="276" spans="1:58">
      <c r="A276" t="str">
        <f t="shared" si="51"/>
        <v>#comment(above,nsize=[15],size=[30],num=[10])</v>
      </c>
      <c r="B276" t="s">
        <v>0</v>
      </c>
      <c r="C276" t="s">
        <v>173</v>
      </c>
      <c r="R276"/>
      <c r="S276"/>
      <c r="T276"/>
      <c r="U276"/>
      <c r="V276"/>
      <c r="BF276" s="64" t="s">
        <v>0</v>
      </c>
    </row>
    <row r="277" spans="1:58">
      <c r="A277" t="str">
        <f t="shared" si="51"/>
        <v>&amp;br;&amp;br;</v>
      </c>
      <c r="B277" t="s">
        <v>0</v>
      </c>
      <c r="C277" t="s">
        <v>145</v>
      </c>
      <c r="R277"/>
      <c r="S277"/>
      <c r="T277"/>
      <c r="U277"/>
      <c r="V277"/>
      <c r="AC277" s="52"/>
      <c r="AD277" s="52"/>
      <c r="BF277" s="64" t="s">
        <v>0</v>
      </c>
    </row>
    <row r="278" spans="1:58">
      <c r="A278" t="str">
        <f t="shared" si="51"/>
        <v/>
      </c>
      <c r="B278" t="s">
        <v>0</v>
      </c>
      <c r="Q278" s="29"/>
      <c r="R278" s="30"/>
      <c r="S278" s="30"/>
      <c r="T278" s="30"/>
      <c r="U278" s="30"/>
      <c r="V278" s="31"/>
      <c r="W278" s="32">
        <v>22</v>
      </c>
      <c r="X278" s="29"/>
      <c r="Y278" s="50"/>
      <c r="Z278" s="50"/>
      <c r="AA278" s="51"/>
      <c r="AC278" s="52"/>
      <c r="AD278" s="52"/>
      <c r="BF278" s="64" t="s">
        <v>0</v>
      </c>
    </row>
    <row r="279" spans="1:58">
      <c r="A279" t="str">
        <f t="shared" si="51"/>
        <v>*生類の侍臣/Vizier of the Menagerie</v>
      </c>
      <c r="B279" t="s">
        <v>0</v>
      </c>
      <c r="C279" t="str">
        <f>"*"&amp;R279&amp;"/"&amp;T279</f>
        <v>*生類の侍臣/Vizier of the Menagerie</v>
      </c>
      <c r="Q279" s="33" t="s">
        <v>9</v>
      </c>
      <c r="R279" s="34" t="str">
        <f>INDEX(AJ:AJ,W278+1)</f>
        <v>生類の侍臣</v>
      </c>
      <c r="S279" s="35" t="s">
        <v>10</v>
      </c>
      <c r="T279" s="34" t="str">
        <f>INDEX(AK:AK,W278+1)</f>
        <v>Vizier of the Menagerie</v>
      </c>
      <c r="U279" s="35"/>
      <c r="V279" s="36"/>
      <c r="W279" s="37"/>
      <c r="X279" s="33"/>
      <c r="Y279" s="52"/>
      <c r="Z279" s="52"/>
      <c r="AA279" s="53"/>
      <c r="AC279" s="52"/>
      <c r="AD279" s="52"/>
      <c r="BF279" s="64" t="s">
        <v>0</v>
      </c>
    </row>
    <row r="280" spans="1:58">
      <c r="A280" t="str">
        <f t="shared" si="51"/>
        <v>|LEFT:80|LEFT:100|LEFT:100|LEFT:100|LEFT:100|LEFT:100|c</v>
      </c>
      <c r="B280" t="s">
        <v>0</v>
      </c>
      <c r="C280" t="s">
        <v>81</v>
      </c>
      <c r="D280" s="26" t="str">
        <f>$Q$1</f>
        <v>LEFT:80</v>
      </c>
      <c r="E280" s="26" t="s">
        <v>81</v>
      </c>
      <c r="F280" s="26" t="str">
        <f t="shared" ref="F280:J280" si="54">$R$1</f>
        <v>LEFT:100</v>
      </c>
      <c r="G280" s="26" t="s">
        <v>81</v>
      </c>
      <c r="H280" s="26" t="str">
        <f t="shared" si="54"/>
        <v>LEFT:100</v>
      </c>
      <c r="I280" s="26" t="s">
        <v>81</v>
      </c>
      <c r="J280" s="26" t="str">
        <f t="shared" si="54"/>
        <v>LEFT:100</v>
      </c>
      <c r="K280" s="26" t="s">
        <v>81</v>
      </c>
      <c r="L280" s="26" t="str">
        <f>$R$1</f>
        <v>LEFT:100</v>
      </c>
      <c r="M280" s="26" t="s">
        <v>81</v>
      </c>
      <c r="N280" s="26" t="str">
        <f>$R$1</f>
        <v>LEFT:100</v>
      </c>
      <c r="O280" t="s">
        <v>81</v>
      </c>
      <c r="P280" t="s">
        <v>82</v>
      </c>
      <c r="Q280" s="38" t="s">
        <v>6</v>
      </c>
      <c r="R280" s="34" t="str">
        <f>INDEX(AF:AF,W278+1)</f>
        <v>緑</v>
      </c>
      <c r="S280" s="39" t="s">
        <v>7</v>
      </c>
      <c r="T280" s="34" t="str">
        <f>INDEX(AG:AG,W278+1)</f>
        <v>神話レア</v>
      </c>
      <c r="U280" s="39" t="s">
        <v>8</v>
      </c>
      <c r="V280" s="34">
        <f>INDEX(AI:AI,W278+1)</f>
        <v>20</v>
      </c>
      <c r="W280" s="40"/>
      <c r="X280" s="34" t="str">
        <f>INDEX(AQ:AQ,W278+1)</f>
        <v>あなたのターン開始時に、あなたのライブラリーの一番上のカードがクリーチャーであった場合、あなたはカードを1枚引く。</v>
      </c>
      <c r="Y280" s="52"/>
      <c r="Z280" s="52"/>
      <c r="AA280" s="53"/>
      <c r="AC280" s="35"/>
      <c r="AD280" s="35"/>
      <c r="BF280" s="64" t="s">
        <v>0</v>
      </c>
    </row>
    <row r="281" spans="1:58">
      <c r="A281" t="str">
        <f t="shared" si="51"/>
        <v>|色|緑|レアリティ|神話レア|マナコスト|20|</v>
      </c>
      <c r="B281" t="s">
        <v>0</v>
      </c>
      <c r="C281" t="s">
        <v>81</v>
      </c>
      <c r="D281" s="27" t="s">
        <v>6</v>
      </c>
      <c r="E281" t="s">
        <v>81</v>
      </c>
      <c r="F281" t="str">
        <f>IF(R280=0,"",R280)</f>
        <v>緑</v>
      </c>
      <c r="G281" t="s">
        <v>81</v>
      </c>
      <c r="H281" s="27" t="s">
        <v>93</v>
      </c>
      <c r="I281" t="s">
        <v>81</v>
      </c>
      <c r="J281" t="str">
        <f>IF(T280=0,"",T280)</f>
        <v>神話レア</v>
      </c>
      <c r="K281" t="s">
        <v>81</v>
      </c>
      <c r="L281" s="27" t="s">
        <v>94</v>
      </c>
      <c r="M281" t="s">
        <v>81</v>
      </c>
      <c r="N281">
        <f>IF(V280=0,"",V280)</f>
        <v>20</v>
      </c>
      <c r="O281" t="s">
        <v>81</v>
      </c>
      <c r="Q281" s="33" t="s">
        <v>11</v>
      </c>
      <c r="R281" s="34" t="str">
        <f>INDEX(AL:AL,W278+1)</f>
        <v>クリーチャー</v>
      </c>
      <c r="S281" s="39" t="s">
        <v>95</v>
      </c>
      <c r="T281" s="34" t="str">
        <f>INDEX(AN:AN,W278+1)</f>
        <v>ナーガ</v>
      </c>
      <c r="U281" s="34" t="str">
        <f>INDEX(AO:AO,W278+1)</f>
        <v>クレリック</v>
      </c>
      <c r="V281" s="34">
        <f>INDEX(AP:AP,W278+1)</f>
        <v>0</v>
      </c>
      <c r="W281" s="40"/>
      <c r="X281" s="34" t="str">
        <f>INDEX(AZ:AZ,W278+1)</f>
        <v>あな</v>
      </c>
      <c r="Y281" s="34" t="str">
        <f>INDEX(BA:BA,W278+1)</f>
        <v/>
      </c>
      <c r="Z281" s="34" t="str">
        <f>INDEX(BB:BB,W278+1)</f>
        <v/>
      </c>
      <c r="AA281" s="34">
        <f>INDEX(BC:BC,W278+1)</f>
        <v>0</v>
      </c>
      <c r="AC281" s="52"/>
      <c r="AD281" s="52"/>
      <c r="BF281" s="64" t="s">
        <v>0</v>
      </c>
    </row>
    <row r="282" spans="1:58">
      <c r="A282" t="str">
        <f t="shared" si="51"/>
        <v>|種別|クリーチャー|サブタイプ|ナーガ|クレリック||</v>
      </c>
      <c r="B282" t="s">
        <v>0</v>
      </c>
      <c r="C282" t="s">
        <v>81</v>
      </c>
      <c r="D282" s="27" t="s">
        <v>11</v>
      </c>
      <c r="E282" t="s">
        <v>81</v>
      </c>
      <c r="F282" t="str">
        <f>IF(R281=0,"",R281)</f>
        <v>クリーチャー</v>
      </c>
      <c r="G282" t="s">
        <v>81</v>
      </c>
      <c r="H282" s="27" t="s">
        <v>103</v>
      </c>
      <c r="I282" t="s">
        <v>81</v>
      </c>
      <c r="J282" t="str">
        <f>IF(T281=0,"",T281)</f>
        <v>ナーガ</v>
      </c>
      <c r="K282" t="s">
        <v>81</v>
      </c>
      <c r="L282" t="str">
        <f>IF(U281=0,"",U281)</f>
        <v>クレリック</v>
      </c>
      <c r="M282" t="s">
        <v>81</v>
      </c>
      <c r="N282" t="str">
        <f>IF(V281=0,"",V281)</f>
        <v/>
      </c>
      <c r="O282" t="s">
        <v>81</v>
      </c>
      <c r="Q282" s="33" t="s">
        <v>104</v>
      </c>
      <c r="R282" s="34" t="str">
        <f>INDEX(BD:BD,W278+1)</f>
        <v>あなたのターン開始時に、あなたのライブラリーの一番上のカードがクリーチャーであった場合、あなたはカードを1枚引く。&amp;br;あなたが3個以上のジェムをマッチさせたとき、あなたの手札の各クリーチャーは3マナ得る。</v>
      </c>
      <c r="S282" s="35"/>
      <c r="T282" s="35"/>
      <c r="U282" s="35"/>
      <c r="V282" s="36"/>
      <c r="W282" s="40"/>
      <c r="X282" s="32"/>
      <c r="Y282" s="32"/>
      <c r="Z282" s="32"/>
      <c r="AA282" s="54"/>
      <c r="AC282" s="52"/>
      <c r="AD282" s="52"/>
      <c r="BF282" s="64" t="s">
        <v>0</v>
      </c>
    </row>
    <row r="283" spans="1:58">
      <c r="A283" t="str">
        <f t="shared" si="51"/>
        <v>|テキスト|&gt;|&gt;|&gt;|&gt;|あなたのターン開始時に、あなたのライブラリーの一番上のカードがクリーチャーであった場合、あなたはカードを1枚引く。&amp;br;あなたが3個以上のジェムをマッチさせたとき、あなたの手札の各クリーチャーは3マナ得る。|</v>
      </c>
      <c r="B283" t="s">
        <v>0</v>
      </c>
      <c r="C283" t="s">
        <v>81</v>
      </c>
      <c r="D283" s="27" t="s">
        <v>104</v>
      </c>
      <c r="E283" t="s">
        <v>81</v>
      </c>
      <c r="F283" s="27" t="s">
        <v>113</v>
      </c>
      <c r="G283" t="s">
        <v>81</v>
      </c>
      <c r="H283" s="27" t="s">
        <v>113</v>
      </c>
      <c r="I283" t="s">
        <v>81</v>
      </c>
      <c r="J283" s="27" t="s">
        <v>113</v>
      </c>
      <c r="K283" t="s">
        <v>81</v>
      </c>
      <c r="L283" s="27" t="s">
        <v>113</v>
      </c>
      <c r="M283" t="s">
        <v>81</v>
      </c>
      <c r="N283" t="str">
        <f>IF(R282=0,"",R282)</f>
        <v>あなたのターン開始時に、あなたのライブラリーの一番上のカードがクリーチャーであった場合、あなたはカードを1枚引く。&amp;br;あなたが3個以上のジェムをマッチさせたとき、あなたの手札の各クリーチャーは3マナ得る。</v>
      </c>
      <c r="O283" t="s">
        <v>81</v>
      </c>
      <c r="Q283" s="38" t="s">
        <v>27</v>
      </c>
      <c r="R283" s="34" t="str">
        <f>INDEX(BE:BE,W278+1)</f>
        <v>At the beginning of your turn, if the top card of your library is a creature, you draw 1 extra card.&amp;br;When you match 3 or more gems, each creature in your hand gains 3 mana.</v>
      </c>
      <c r="S283" s="35" t="s">
        <v>400</v>
      </c>
      <c r="T283" s="34" t="str">
        <f>IF(X283="","",X283&amp;IF(Y283="",""," "&amp;Y283)&amp;IF(Z283="",""," "&amp;Z283)&amp;IF(AA283="",""," "&amp;AA283))</f>
        <v/>
      </c>
      <c r="U283" s="35"/>
      <c r="V283" s="36"/>
      <c r="W283" s="40" t="s">
        <v>114</v>
      </c>
      <c r="X283" s="33" t="str">
        <f t="shared" ref="X283:AA283" si="55">IF(ISERROR(IF(LEN(X282)&gt;1,X282,VLOOKUP(X281,$AC:$AD,2,FALSE))),"",IF(LEN(X282)&gt;1,X282,VLOOKUP(X281,$AC:$AD,2,FALSE)))</f>
        <v/>
      </c>
      <c r="Y283" s="33" t="str">
        <f t="shared" si="55"/>
        <v/>
      </c>
      <c r="Z283" s="33" t="str">
        <f t="shared" si="55"/>
        <v/>
      </c>
      <c r="AA283" s="33" t="str">
        <f t="shared" si="55"/>
        <v> </v>
      </c>
      <c r="AC283" s="52"/>
      <c r="AD283" s="52"/>
      <c r="BF283" s="64" t="s">
        <v>0</v>
      </c>
    </row>
    <row r="284" spans="1:58">
      <c r="A284" t="str">
        <f t="shared" si="51"/>
        <v>|英テキスト|&gt;|&gt;|&gt;|&gt;|At the beginning of your turn, if the top card of your library is a creature, you draw 1 extra card.&amp;br;When you match 3 or more gems, each creature in your hand gains 3 mana.|</v>
      </c>
      <c r="B284" t="s">
        <v>0</v>
      </c>
      <c r="C284" t="s">
        <v>81</v>
      </c>
      <c r="D284" s="27" t="s">
        <v>125</v>
      </c>
      <c r="E284" t="s">
        <v>81</v>
      </c>
      <c r="F284" s="27" t="s">
        <v>113</v>
      </c>
      <c r="G284" t="s">
        <v>81</v>
      </c>
      <c r="H284" s="27" t="s">
        <v>113</v>
      </c>
      <c r="I284" t="s">
        <v>81</v>
      </c>
      <c r="J284" s="27" t="s">
        <v>113</v>
      </c>
      <c r="K284" t="s">
        <v>81</v>
      </c>
      <c r="L284" s="27" t="s">
        <v>113</v>
      </c>
      <c r="M284" t="s">
        <v>81</v>
      </c>
      <c r="N284" t="str">
        <f>IF(T283="","",T283&amp;"&amp;br;")&amp;IF(R283=0,"",R283)</f>
        <v>At the beginning of your turn, if the top card of your library is a creature, you draw 1 extra card.&amp;br;When you match 3 or more gems, each creature in your hand gains 3 mana.</v>
      </c>
      <c r="O284" t="s">
        <v>81</v>
      </c>
      <c r="Q284" s="33" t="s">
        <v>18</v>
      </c>
      <c r="R284" s="34" t="str">
        <f>IF(INDEX(AX:AX,W278+1)="",0,INDEX(AX:AX,W278+1)&amp;"/"&amp;INDEX(AY:AY,W278+1))</f>
        <v>3/4</v>
      </c>
      <c r="S284" s="35"/>
      <c r="T284" s="35"/>
      <c r="U284" s="35"/>
      <c r="V284" s="36"/>
      <c r="W284" s="40"/>
      <c r="X284" s="33"/>
      <c r="Y284" s="52"/>
      <c r="Z284" s="52"/>
      <c r="AA284" s="53"/>
      <c r="AC284" s="52"/>
      <c r="AD284" s="52"/>
      <c r="BF284" s="64" t="s">
        <v>0</v>
      </c>
    </row>
    <row r="285" spans="1:58">
      <c r="A285" t="str">
        <f t="shared" si="51"/>
        <v>|PT|&gt;|3/4|シールド数|&gt;||</v>
      </c>
      <c r="B285" t="s">
        <v>0</v>
      </c>
      <c r="C285" t="s">
        <v>81</v>
      </c>
      <c r="D285" t="s">
        <v>18</v>
      </c>
      <c r="E285" t="s">
        <v>81</v>
      </c>
      <c r="F285" t="s">
        <v>113</v>
      </c>
      <c r="G285" t="s">
        <v>81</v>
      </c>
      <c r="H285" t="str">
        <f>IF(R284=0,"",R284)</f>
        <v>3/4</v>
      </c>
      <c r="I285" t="s">
        <v>81</v>
      </c>
      <c r="J285" t="s">
        <v>136</v>
      </c>
      <c r="K285" t="s">
        <v>81</v>
      </c>
      <c r="L285" t="s">
        <v>113</v>
      </c>
      <c r="M285" t="s">
        <v>81</v>
      </c>
      <c r="N285" t="str">
        <f>IF(R285=0,"",R285)</f>
        <v/>
      </c>
      <c r="O285" t="s">
        <v>81</v>
      </c>
      <c r="Q285" s="41" t="s">
        <v>19</v>
      </c>
      <c r="R285" s="34">
        <f>INDEX(AW:AW,W278+1)</f>
        <v>0</v>
      </c>
      <c r="S285" s="42"/>
      <c r="T285" s="42"/>
      <c r="U285" s="42"/>
      <c r="V285" s="43"/>
      <c r="W285" s="44"/>
      <c r="X285" s="45"/>
      <c r="Y285" s="55"/>
      <c r="Z285" s="55"/>
      <c r="AA285" s="56"/>
      <c r="BF285" s="64" t="s">
        <v>0</v>
      </c>
    </row>
    <row r="286" spans="1:58">
      <c r="A286" t="str">
        <f t="shared" si="51"/>
        <v>&amp;br;&amp;br;</v>
      </c>
      <c r="B286" t="s">
        <v>0</v>
      </c>
      <c r="C286" t="s">
        <v>145</v>
      </c>
      <c r="R286"/>
      <c r="S286"/>
      <c r="T286"/>
      <c r="U286"/>
      <c r="V286"/>
      <c r="BF286" s="64" t="s">
        <v>0</v>
      </c>
    </row>
    <row r="287" spans="1:58">
      <c r="A287" t="str">
        <f t="shared" si="51"/>
        <v>#back(text=戻る,left)</v>
      </c>
      <c r="B287" t="s">
        <v>0</v>
      </c>
      <c r="C287" t="s">
        <v>153</v>
      </c>
      <c r="R287"/>
      <c r="S287"/>
      <c r="T287"/>
      <c r="U287"/>
      <c r="V287"/>
      <c r="BF287" s="64" t="s">
        <v>0</v>
      </c>
    </row>
    <row r="288" spans="1:58">
      <c r="A288" t="str">
        <f t="shared" si="51"/>
        <v>&amp;br;</v>
      </c>
      <c r="B288" t="s">
        <v>0</v>
      </c>
      <c r="C288" t="s">
        <v>164</v>
      </c>
      <c r="R288"/>
      <c r="S288"/>
      <c r="T288"/>
      <c r="U288"/>
      <c r="V288"/>
      <c r="BF288" s="64" t="s">
        <v>0</v>
      </c>
    </row>
    <row r="289" spans="1:58">
      <c r="A289" t="str">
        <f t="shared" si="51"/>
        <v>#comment(above,nsize=[15],size=[30],num=[10])</v>
      </c>
      <c r="B289" t="s">
        <v>0</v>
      </c>
      <c r="C289" t="s">
        <v>173</v>
      </c>
      <c r="R289"/>
      <c r="S289"/>
      <c r="T289"/>
      <c r="U289"/>
      <c r="V289"/>
      <c r="BF289" s="64" t="s">
        <v>0</v>
      </c>
    </row>
    <row r="290" spans="1:58">
      <c r="A290" t="str">
        <f t="shared" si="51"/>
        <v>&amp;br;&amp;br;</v>
      </c>
      <c r="B290" t="s">
        <v>0</v>
      </c>
      <c r="C290" t="s">
        <v>145</v>
      </c>
      <c r="R290"/>
      <c r="S290"/>
      <c r="T290"/>
      <c r="U290"/>
      <c r="V290"/>
      <c r="AC290" s="52"/>
      <c r="AD290" s="52"/>
      <c r="BF290" s="64" t="s">
        <v>0</v>
      </c>
    </row>
    <row r="291" spans="1:58">
      <c r="A291" t="str">
        <f t="shared" si="51"/>
        <v/>
      </c>
      <c r="B291" t="s">
        <v>0</v>
      </c>
      <c r="Q291" s="29"/>
      <c r="R291" s="30"/>
      <c r="S291" s="30"/>
      <c r="T291" s="30"/>
      <c r="U291" s="30"/>
      <c r="V291" s="31"/>
      <c r="W291" s="32">
        <v>23</v>
      </c>
      <c r="X291" s="29"/>
      <c r="Y291" s="50"/>
      <c r="Z291" s="50"/>
      <c r="AA291" s="51"/>
      <c r="AC291" s="52"/>
      <c r="AD291" s="52"/>
      <c r="BF291" s="64" t="s">
        <v>0</v>
      </c>
    </row>
    <row r="292" spans="1:58">
      <c r="A292" t="str">
        <f t="shared" si="51"/>
        <v>*サンドワームの収斂/Sandwurm Convergence</v>
      </c>
      <c r="B292" t="s">
        <v>0</v>
      </c>
      <c r="C292" t="str">
        <f>"*"&amp;R292&amp;"/"&amp;T292</f>
        <v>*サンドワームの収斂/Sandwurm Convergence</v>
      </c>
      <c r="Q292" s="33" t="s">
        <v>9</v>
      </c>
      <c r="R292" s="34" t="str">
        <f>INDEX(AJ:AJ,W291+1)</f>
        <v>サンドワームの収斂</v>
      </c>
      <c r="S292" s="35" t="s">
        <v>10</v>
      </c>
      <c r="T292" s="34" t="str">
        <f>INDEX(AK:AK,W291+1)</f>
        <v>Sandwurm Convergence</v>
      </c>
      <c r="U292" s="35"/>
      <c r="V292" s="36"/>
      <c r="W292" s="37"/>
      <c r="X292" s="33"/>
      <c r="Y292" s="52"/>
      <c r="Z292" s="52"/>
      <c r="AA292" s="53"/>
      <c r="AC292" s="52"/>
      <c r="AD292" s="52"/>
      <c r="BF292" s="64" t="s">
        <v>0</v>
      </c>
    </row>
    <row r="293" spans="1:58">
      <c r="A293" t="str">
        <f t="shared" si="51"/>
        <v>|LEFT:80|LEFT:100|LEFT:100|LEFT:100|LEFT:100|LEFT:100|c</v>
      </c>
      <c r="B293" t="s">
        <v>0</v>
      </c>
      <c r="C293" t="s">
        <v>81</v>
      </c>
      <c r="D293" s="26" t="str">
        <f>$Q$1</f>
        <v>LEFT:80</v>
      </c>
      <c r="E293" s="26" t="s">
        <v>81</v>
      </c>
      <c r="F293" s="26" t="str">
        <f t="shared" ref="F293:J293" si="56">$R$1</f>
        <v>LEFT:100</v>
      </c>
      <c r="G293" s="26" t="s">
        <v>81</v>
      </c>
      <c r="H293" s="26" t="str">
        <f t="shared" si="56"/>
        <v>LEFT:100</v>
      </c>
      <c r="I293" s="26" t="s">
        <v>81</v>
      </c>
      <c r="J293" s="26" t="str">
        <f t="shared" si="56"/>
        <v>LEFT:100</v>
      </c>
      <c r="K293" s="26" t="s">
        <v>81</v>
      </c>
      <c r="L293" s="26" t="str">
        <f>$R$1</f>
        <v>LEFT:100</v>
      </c>
      <c r="M293" s="26" t="s">
        <v>81</v>
      </c>
      <c r="N293" s="26" t="str">
        <f>$R$1</f>
        <v>LEFT:100</v>
      </c>
      <c r="O293" t="s">
        <v>81</v>
      </c>
      <c r="P293" t="s">
        <v>82</v>
      </c>
      <c r="Q293" s="38" t="s">
        <v>6</v>
      </c>
      <c r="R293" s="34" t="str">
        <f>INDEX(AF:AF,W291+1)</f>
        <v>緑</v>
      </c>
      <c r="S293" s="39" t="s">
        <v>7</v>
      </c>
      <c r="T293" s="34" t="str">
        <f>INDEX(AG:AG,W291+1)</f>
        <v>神話レア</v>
      </c>
      <c r="U293" s="39" t="s">
        <v>8</v>
      </c>
      <c r="V293" s="34">
        <f>INDEX(AI:AI,W291+1)</f>
        <v>15</v>
      </c>
      <c r="W293" s="40"/>
      <c r="X293" s="34" t="str">
        <f>INDEX(AQ:AQ,W291+1)</f>
        <v>このサポートがボードにある間、対戦相手がコントロールする飛行を持つクリーチャーは攻撃できない。</v>
      </c>
      <c r="Y293" s="52"/>
      <c r="Z293" s="52"/>
      <c r="AA293" s="53"/>
      <c r="AC293" s="35"/>
      <c r="AD293" s="35"/>
      <c r="BF293" s="64" t="s">
        <v>0</v>
      </c>
    </row>
    <row r="294" spans="1:58">
      <c r="A294" t="str">
        <f t="shared" si="51"/>
        <v>|色|緑|レアリティ|神話レア|マナコスト|15|</v>
      </c>
      <c r="B294" t="s">
        <v>0</v>
      </c>
      <c r="C294" t="s">
        <v>81</v>
      </c>
      <c r="D294" s="27" t="s">
        <v>6</v>
      </c>
      <c r="E294" t="s">
        <v>81</v>
      </c>
      <c r="F294" t="str">
        <f>IF(R293=0,"",R293)</f>
        <v>緑</v>
      </c>
      <c r="G294" t="s">
        <v>81</v>
      </c>
      <c r="H294" s="27" t="s">
        <v>93</v>
      </c>
      <c r="I294" t="s">
        <v>81</v>
      </c>
      <c r="J294" t="str">
        <f>IF(T293=0,"",T293)</f>
        <v>神話レア</v>
      </c>
      <c r="K294" t="s">
        <v>81</v>
      </c>
      <c r="L294" s="27" t="s">
        <v>94</v>
      </c>
      <c r="M294" t="s">
        <v>81</v>
      </c>
      <c r="N294">
        <f>IF(V293=0,"",V293)</f>
        <v>15</v>
      </c>
      <c r="O294" t="s">
        <v>81</v>
      </c>
      <c r="Q294" s="33" t="s">
        <v>11</v>
      </c>
      <c r="R294" s="34" t="str">
        <f>INDEX(AL:AL,W291+1)</f>
        <v>サポート</v>
      </c>
      <c r="S294" s="39" t="s">
        <v>95</v>
      </c>
      <c r="T294" s="34">
        <f>INDEX(AN:AN,W291+1)</f>
        <v>0</v>
      </c>
      <c r="U294" s="34">
        <f>INDEX(AO:AO,W291+1)</f>
        <v>0</v>
      </c>
      <c r="V294" s="34">
        <f>INDEX(AP:AP,W291+1)</f>
        <v>0</v>
      </c>
      <c r="W294" s="40"/>
      <c r="X294" s="34" t="str">
        <f>INDEX(AZ:AZ,W291+1)</f>
        <v>この</v>
      </c>
      <c r="Y294" s="34" t="str">
        <f>INDEX(BA:BA,W291+1)</f>
        <v/>
      </c>
      <c r="Z294" s="34" t="str">
        <f>INDEX(BB:BB,W291+1)</f>
        <v/>
      </c>
      <c r="AA294" s="34">
        <f>INDEX(BC:BC,W291+1)</f>
        <v>0</v>
      </c>
      <c r="AC294" s="52"/>
      <c r="AD294" s="52"/>
      <c r="BF294" s="64" t="s">
        <v>0</v>
      </c>
    </row>
    <row r="295" spans="1:58">
      <c r="A295" t="str">
        <f t="shared" si="51"/>
        <v>|種別|サポート|サブタイプ||||</v>
      </c>
      <c r="B295" t="s">
        <v>0</v>
      </c>
      <c r="C295" t="s">
        <v>81</v>
      </c>
      <c r="D295" s="27" t="s">
        <v>11</v>
      </c>
      <c r="E295" t="s">
        <v>81</v>
      </c>
      <c r="F295" t="str">
        <f>IF(R294=0,"",R294)</f>
        <v>サポート</v>
      </c>
      <c r="G295" t="s">
        <v>81</v>
      </c>
      <c r="H295" s="27" t="s">
        <v>103</v>
      </c>
      <c r="I295" t="s">
        <v>81</v>
      </c>
      <c r="J295" t="str">
        <f>IF(T294=0,"",T294)</f>
        <v/>
      </c>
      <c r="K295" t="s">
        <v>81</v>
      </c>
      <c r="L295" t="str">
        <f>IF(U294=0,"",U294)</f>
        <v/>
      </c>
      <c r="M295" t="s">
        <v>81</v>
      </c>
      <c r="N295" t="str">
        <f>IF(V294=0,"",V294)</f>
        <v/>
      </c>
      <c r="O295" t="s">
        <v>81</v>
      </c>
      <c r="Q295" s="33" t="s">
        <v>104</v>
      </c>
      <c r="R295" s="34" t="str">
        <f>INDEX(BD:BD,W291+1)</f>
        <v>このサポートがボードにある間、対戦相手がコントロールする飛行を持つクリーチャーは攻撃できない。&amp;br;あなたのターン終了時に、5/5のワーム･トークンを1体召喚する。</v>
      </c>
      <c r="S295" s="35"/>
      <c r="T295" s="35"/>
      <c r="U295" s="35"/>
      <c r="V295" s="36"/>
      <c r="W295" s="40"/>
      <c r="X295" s="32"/>
      <c r="Y295" s="32"/>
      <c r="Z295" s="32"/>
      <c r="AA295" s="54"/>
      <c r="AC295" s="52"/>
      <c r="AD295" s="52"/>
      <c r="BF295" s="64" t="s">
        <v>0</v>
      </c>
    </row>
    <row r="296" spans="1:58">
      <c r="A296" t="str">
        <f t="shared" si="51"/>
        <v>|テキスト|&gt;|&gt;|&gt;|&gt;|このサポートがボードにある間、対戦相手がコントロールする飛行を持つクリーチャーは攻撃できない。&amp;br;あなたのターン終了時に、5/5のワーム･トークンを1体召喚する。|</v>
      </c>
      <c r="B296" t="s">
        <v>0</v>
      </c>
      <c r="C296" t="s">
        <v>81</v>
      </c>
      <c r="D296" s="27" t="s">
        <v>104</v>
      </c>
      <c r="E296" t="s">
        <v>81</v>
      </c>
      <c r="F296" s="27" t="s">
        <v>113</v>
      </c>
      <c r="G296" t="s">
        <v>81</v>
      </c>
      <c r="H296" s="27" t="s">
        <v>113</v>
      </c>
      <c r="I296" t="s">
        <v>81</v>
      </c>
      <c r="J296" s="27" t="s">
        <v>113</v>
      </c>
      <c r="K296" t="s">
        <v>81</v>
      </c>
      <c r="L296" s="27" t="s">
        <v>113</v>
      </c>
      <c r="M296" t="s">
        <v>81</v>
      </c>
      <c r="N296" t="str">
        <f>IF(R295=0,"",R295)</f>
        <v>このサポートがボードにある間、対戦相手がコントロールする飛行を持つクリーチャーは攻撃できない。&amp;br;あなたのターン終了時に、5/5のワーム･トークンを1体召喚する。</v>
      </c>
      <c r="O296" t="s">
        <v>81</v>
      </c>
      <c r="Q296" s="38" t="s">
        <v>27</v>
      </c>
      <c r="R296" s="34" t="str">
        <f>INDEX(BE:BE,W291+1)</f>
        <v>While this support is on the board, creatures with Flying your opponent controls can't attack.&amp;br;At the end of your turn, summon 1 5/5 Wurm token.</v>
      </c>
      <c r="S296" s="35" t="s">
        <v>400</v>
      </c>
      <c r="T296" s="34" t="str">
        <f>IF(X296="","",X296&amp;IF(Y296="",""," "&amp;Y296)&amp;IF(Z296="",""," "&amp;Z296)&amp;IF(AA296="",""," "&amp;AA296))</f>
        <v/>
      </c>
      <c r="U296" s="35"/>
      <c r="V296" s="36"/>
      <c r="W296" s="40" t="s">
        <v>114</v>
      </c>
      <c r="X296" s="33" t="str">
        <f t="shared" ref="X296:AA296" si="57">IF(ISERROR(IF(LEN(X295)&gt;1,X295,VLOOKUP(X294,$AC:$AD,2,FALSE))),"",IF(LEN(X295)&gt;1,X295,VLOOKUP(X294,$AC:$AD,2,FALSE)))</f>
        <v/>
      </c>
      <c r="Y296" s="33" t="str">
        <f t="shared" si="57"/>
        <v/>
      </c>
      <c r="Z296" s="33" t="str">
        <f t="shared" si="57"/>
        <v/>
      </c>
      <c r="AA296" s="33" t="str">
        <f t="shared" si="57"/>
        <v> </v>
      </c>
      <c r="AC296" s="52"/>
      <c r="AD296" s="52"/>
      <c r="BF296" s="64" t="s">
        <v>0</v>
      </c>
    </row>
    <row r="297" spans="1:58">
      <c r="A297" t="str">
        <f t="shared" si="51"/>
        <v>|英テキスト|&gt;|&gt;|&gt;|&gt;|While this support is on the board, creatures with Flying your opponent controls can't attack.&amp;br;At the end of your turn, summon 1 5/5 Wurm token.|</v>
      </c>
      <c r="B297" t="s">
        <v>0</v>
      </c>
      <c r="C297" t="s">
        <v>81</v>
      </c>
      <c r="D297" s="27" t="s">
        <v>125</v>
      </c>
      <c r="E297" t="s">
        <v>81</v>
      </c>
      <c r="F297" s="27" t="s">
        <v>113</v>
      </c>
      <c r="G297" t="s">
        <v>81</v>
      </c>
      <c r="H297" s="27" t="s">
        <v>113</v>
      </c>
      <c r="I297" t="s">
        <v>81</v>
      </c>
      <c r="J297" s="27" t="s">
        <v>113</v>
      </c>
      <c r="K297" t="s">
        <v>81</v>
      </c>
      <c r="L297" s="27" t="s">
        <v>113</v>
      </c>
      <c r="M297" t="s">
        <v>81</v>
      </c>
      <c r="N297" t="str">
        <f>IF(T296="","",T296&amp;"&amp;br;")&amp;IF(R296=0,"",R296)</f>
        <v>While this support is on the board, creatures with Flying your opponent controls can't attack.&amp;br;At the end of your turn, summon 1 5/5 Wurm token.</v>
      </c>
      <c r="O297" t="s">
        <v>81</v>
      </c>
      <c r="Q297" s="33" t="s">
        <v>18</v>
      </c>
      <c r="R297" s="34">
        <f>IF(INDEX(AX:AX,W291+1)="",0,INDEX(AX:AX,W291+1)&amp;"/"&amp;INDEX(AY:AY,W291+1))</f>
        <v>0</v>
      </c>
      <c r="S297" s="35"/>
      <c r="T297" s="35"/>
      <c r="U297" s="35"/>
      <c r="V297" s="36"/>
      <c r="W297" s="40"/>
      <c r="X297" s="33"/>
      <c r="Y297" s="52"/>
      <c r="Z297" s="52"/>
      <c r="AA297" s="53"/>
      <c r="AC297" s="52"/>
      <c r="AD297" s="52"/>
      <c r="BF297" s="64" t="s">
        <v>0</v>
      </c>
    </row>
    <row r="298" spans="1:58">
      <c r="A298" t="str">
        <f t="shared" si="51"/>
        <v>|PT|&gt;||シールド数|&gt;|3|</v>
      </c>
      <c r="B298" t="s">
        <v>0</v>
      </c>
      <c r="C298" t="s">
        <v>81</v>
      </c>
      <c r="D298" t="s">
        <v>18</v>
      </c>
      <c r="E298" t="s">
        <v>81</v>
      </c>
      <c r="F298" t="s">
        <v>113</v>
      </c>
      <c r="G298" t="s">
        <v>81</v>
      </c>
      <c r="H298" t="str">
        <f>IF(R297=0,"",R297)</f>
        <v/>
      </c>
      <c r="I298" t="s">
        <v>81</v>
      </c>
      <c r="J298" t="s">
        <v>136</v>
      </c>
      <c r="K298" t="s">
        <v>81</v>
      </c>
      <c r="L298" t="s">
        <v>113</v>
      </c>
      <c r="M298" t="s">
        <v>81</v>
      </c>
      <c r="N298">
        <f>IF(R298=0,"",R298)</f>
        <v>3</v>
      </c>
      <c r="O298" t="s">
        <v>81</v>
      </c>
      <c r="Q298" s="41" t="s">
        <v>19</v>
      </c>
      <c r="R298" s="34">
        <f>INDEX(AW:AW,W291+1)</f>
        <v>3</v>
      </c>
      <c r="S298" s="42"/>
      <c r="T298" s="42"/>
      <c r="U298" s="42"/>
      <c r="V298" s="43"/>
      <c r="W298" s="44"/>
      <c r="X298" s="45"/>
      <c r="Y298" s="55"/>
      <c r="Z298" s="55"/>
      <c r="AA298" s="56"/>
      <c r="BF298" s="64" t="s">
        <v>0</v>
      </c>
    </row>
    <row r="299" spans="1:58">
      <c r="A299" t="str">
        <f t="shared" si="51"/>
        <v>&amp;br;&amp;br;</v>
      </c>
      <c r="B299" t="s">
        <v>0</v>
      </c>
      <c r="C299" t="s">
        <v>145</v>
      </c>
      <c r="R299"/>
      <c r="S299"/>
      <c r="T299"/>
      <c r="U299"/>
      <c r="V299"/>
      <c r="BF299" s="64" t="s">
        <v>0</v>
      </c>
    </row>
    <row r="300" spans="1:58">
      <c r="A300" t="str">
        <f t="shared" si="51"/>
        <v>#back(text=戻る,left)</v>
      </c>
      <c r="B300" t="s">
        <v>0</v>
      </c>
      <c r="C300" t="s">
        <v>153</v>
      </c>
      <c r="R300"/>
      <c r="S300"/>
      <c r="T300"/>
      <c r="U300"/>
      <c r="V300"/>
      <c r="BF300" s="64" t="s">
        <v>0</v>
      </c>
    </row>
    <row r="301" spans="1:58">
      <c r="A301" t="str">
        <f t="shared" si="51"/>
        <v>&amp;br;</v>
      </c>
      <c r="B301" t="s">
        <v>0</v>
      </c>
      <c r="C301" t="s">
        <v>164</v>
      </c>
      <c r="R301"/>
      <c r="S301"/>
      <c r="T301"/>
      <c r="U301"/>
      <c r="V301"/>
      <c r="BF301" s="64" t="s">
        <v>0</v>
      </c>
    </row>
    <row r="302" spans="1:58">
      <c r="A302" t="str">
        <f t="shared" si="51"/>
        <v>#comment(above,nsize=[15],size=[30],num=[10])</v>
      </c>
      <c r="B302" t="s">
        <v>0</v>
      </c>
      <c r="C302" t="s">
        <v>173</v>
      </c>
      <c r="R302"/>
      <c r="S302"/>
      <c r="T302"/>
      <c r="U302"/>
      <c r="V302"/>
      <c r="BF302" s="64" t="s">
        <v>0</v>
      </c>
    </row>
    <row r="303" spans="1:58">
      <c r="A303" t="str">
        <f t="shared" si="51"/>
        <v>&amp;br;&amp;br;</v>
      </c>
      <c r="B303" t="s">
        <v>0</v>
      </c>
      <c r="C303" t="s">
        <v>145</v>
      </c>
      <c r="R303"/>
      <c r="S303"/>
      <c r="T303"/>
      <c r="U303"/>
      <c r="V303"/>
      <c r="AC303" s="52"/>
      <c r="AD303" s="52"/>
      <c r="BF303" s="64" t="s">
        <v>0</v>
      </c>
    </row>
    <row r="304" spans="1:58">
      <c r="A304" t="str">
        <f t="shared" si="51"/>
        <v/>
      </c>
      <c r="B304" t="s">
        <v>0</v>
      </c>
      <c r="Q304" s="29"/>
      <c r="R304" s="30"/>
      <c r="S304" s="30"/>
      <c r="T304" s="30"/>
      <c r="U304" s="30"/>
      <c r="V304" s="31"/>
      <c r="W304" s="32">
        <v>24</v>
      </c>
      <c r="X304" s="29"/>
      <c r="Y304" s="50"/>
      <c r="Z304" s="50"/>
      <c r="AA304" s="51"/>
      <c r="AC304" s="52"/>
      <c r="AD304" s="52"/>
      <c r="BF304" s="64" t="s">
        <v>0</v>
      </c>
    </row>
    <row r="305" spans="1:58">
      <c r="A305" t="str">
        <f t="shared" si="51"/>
        <v>*0/0</v>
      </c>
      <c r="B305" t="s">
        <v>0</v>
      </c>
      <c r="C305" t="str">
        <f>"*"&amp;R305&amp;"/"&amp;T305</f>
        <v>*0/0</v>
      </c>
      <c r="Q305" s="33" t="s">
        <v>9</v>
      </c>
      <c r="R305" s="34">
        <f>INDEX(AJ:AJ,W304+1)</f>
        <v>0</v>
      </c>
      <c r="S305" s="35" t="s">
        <v>10</v>
      </c>
      <c r="T305" s="34">
        <f>INDEX(AK:AK,W304+1)</f>
        <v>0</v>
      </c>
      <c r="U305" s="35"/>
      <c r="V305" s="36"/>
      <c r="W305" s="37"/>
      <c r="X305" s="33"/>
      <c r="Y305" s="52"/>
      <c r="Z305" s="52"/>
      <c r="AA305" s="53"/>
      <c r="AC305" s="52"/>
      <c r="AD305" s="52"/>
      <c r="BF305" s="64" t="s">
        <v>0</v>
      </c>
    </row>
    <row r="306" spans="1:58">
      <c r="A306" t="str">
        <f t="shared" si="51"/>
        <v>|LEFT:80|LEFT:100|LEFT:100|LEFT:100|LEFT:100|LEFT:100|c</v>
      </c>
      <c r="B306" t="s">
        <v>0</v>
      </c>
      <c r="C306" t="s">
        <v>81</v>
      </c>
      <c r="D306" s="26" t="str">
        <f>$Q$1</f>
        <v>LEFT:80</v>
      </c>
      <c r="E306" s="26" t="s">
        <v>81</v>
      </c>
      <c r="F306" s="26" t="str">
        <f t="shared" ref="F306:J306" si="58">$R$1</f>
        <v>LEFT:100</v>
      </c>
      <c r="G306" s="26" t="s">
        <v>81</v>
      </c>
      <c r="H306" s="26" t="str">
        <f t="shared" si="58"/>
        <v>LEFT:100</v>
      </c>
      <c r="I306" s="26" t="s">
        <v>81</v>
      </c>
      <c r="J306" s="26" t="str">
        <f t="shared" si="58"/>
        <v>LEFT:100</v>
      </c>
      <c r="K306" s="26" t="s">
        <v>81</v>
      </c>
      <c r="L306" s="26" t="str">
        <f>$R$1</f>
        <v>LEFT:100</v>
      </c>
      <c r="M306" s="26" t="s">
        <v>81</v>
      </c>
      <c r="N306" s="26" t="str">
        <f>$R$1</f>
        <v>LEFT:100</v>
      </c>
      <c r="O306" t="s">
        <v>81</v>
      </c>
      <c r="P306" t="s">
        <v>82</v>
      </c>
      <c r="Q306" s="38" t="s">
        <v>6</v>
      </c>
      <c r="R306" s="34" t="str">
        <f>INDEX(AF:AF,W304+1)</f>
        <v>緑</v>
      </c>
      <c r="S306" s="39" t="s">
        <v>7</v>
      </c>
      <c r="T306" s="34">
        <f>INDEX(AG:AG,W304+1)</f>
        <v>0</v>
      </c>
      <c r="U306" s="39" t="s">
        <v>8</v>
      </c>
      <c r="V306" s="34">
        <f>INDEX(AI:AI,W304+1)</f>
        <v>0</v>
      </c>
      <c r="W306" s="40"/>
      <c r="X306" s="34">
        <f>INDEX(AQ:AQ,W304+1)</f>
        <v>0</v>
      </c>
      <c r="Y306" s="52"/>
      <c r="Z306" s="52"/>
      <c r="AA306" s="53"/>
      <c r="AC306" s="35"/>
      <c r="AD306" s="35"/>
      <c r="BF306" s="64" t="s">
        <v>0</v>
      </c>
    </row>
    <row r="307" spans="1:58">
      <c r="A307" t="str">
        <f t="shared" si="51"/>
        <v>|色|緑|レアリティ||マナコスト||</v>
      </c>
      <c r="B307" t="s">
        <v>0</v>
      </c>
      <c r="C307" t="s">
        <v>81</v>
      </c>
      <c r="D307" s="27" t="s">
        <v>6</v>
      </c>
      <c r="E307" t="s">
        <v>81</v>
      </c>
      <c r="F307" t="str">
        <f>IF(R306=0,"",R306)</f>
        <v>緑</v>
      </c>
      <c r="G307" t="s">
        <v>81</v>
      </c>
      <c r="H307" s="27" t="s">
        <v>93</v>
      </c>
      <c r="I307" t="s">
        <v>81</v>
      </c>
      <c r="J307" t="str">
        <f>IF(T306=0,"",T306)</f>
        <v/>
      </c>
      <c r="K307" t="s">
        <v>81</v>
      </c>
      <c r="L307" s="27" t="s">
        <v>94</v>
      </c>
      <c r="M307" t="s">
        <v>81</v>
      </c>
      <c r="N307" t="str">
        <f>IF(V306=0,"",V306)</f>
        <v/>
      </c>
      <c r="O307" t="s">
        <v>81</v>
      </c>
      <c r="Q307" s="33" t="s">
        <v>11</v>
      </c>
      <c r="R307" s="34">
        <f>INDEX(AL:AL,W304+1)</f>
        <v>0</v>
      </c>
      <c r="S307" s="39" t="s">
        <v>95</v>
      </c>
      <c r="T307" s="34">
        <f>INDEX(AN:AN,W304+1)</f>
        <v>0</v>
      </c>
      <c r="U307" s="34">
        <f>INDEX(AO:AO,W304+1)</f>
        <v>0</v>
      </c>
      <c r="V307" s="34">
        <f>INDEX(AP:AP,W304+1)</f>
        <v>0</v>
      </c>
      <c r="W307" s="40"/>
      <c r="X307" s="34" t="str">
        <f>INDEX(AZ:AZ,W304+1)</f>
        <v/>
      </c>
      <c r="Y307" s="34" t="str">
        <f>INDEX(BA:BA,W304+1)</f>
        <v/>
      </c>
      <c r="Z307" s="34" t="str">
        <f>INDEX(BB:BB,W304+1)</f>
        <v/>
      </c>
      <c r="AA307" s="34">
        <f>INDEX(BC:BC,W304+1)</f>
        <v>0</v>
      </c>
      <c r="AC307" s="52"/>
      <c r="AD307" s="52"/>
      <c r="BF307" s="64" t="s">
        <v>0</v>
      </c>
    </row>
    <row r="308" spans="1:58">
      <c r="A308" t="str">
        <f t="shared" si="51"/>
        <v>|種別||サブタイプ||||</v>
      </c>
      <c r="B308" t="s">
        <v>0</v>
      </c>
      <c r="C308" t="s">
        <v>81</v>
      </c>
      <c r="D308" s="27" t="s">
        <v>11</v>
      </c>
      <c r="E308" t="s">
        <v>81</v>
      </c>
      <c r="F308" t="str">
        <f>IF(R307=0,"",R307)</f>
        <v/>
      </c>
      <c r="G308" t="s">
        <v>81</v>
      </c>
      <c r="H308" s="27" t="s">
        <v>103</v>
      </c>
      <c r="I308" t="s">
        <v>81</v>
      </c>
      <c r="J308" t="str">
        <f>IF(T307=0,"",T307)</f>
        <v/>
      </c>
      <c r="K308" t="s">
        <v>81</v>
      </c>
      <c r="L308" t="str">
        <f>IF(U307=0,"",U307)</f>
        <v/>
      </c>
      <c r="M308" t="s">
        <v>81</v>
      </c>
      <c r="N308" t="str">
        <f>IF(V307=0,"",V307)</f>
        <v/>
      </c>
      <c r="O308" t="s">
        <v>81</v>
      </c>
      <c r="Q308" s="33" t="s">
        <v>104</v>
      </c>
      <c r="R308" s="34" t="str">
        <f>INDEX(BD:BD,W304+1)</f>
        <v/>
      </c>
      <c r="S308" s="35"/>
      <c r="T308" s="35"/>
      <c r="U308" s="35"/>
      <c r="V308" s="36"/>
      <c r="W308" s="40"/>
      <c r="X308" s="32"/>
      <c r="Y308" s="32"/>
      <c r="Z308" s="32"/>
      <c r="AA308" s="54"/>
      <c r="AC308" s="52"/>
      <c r="AD308" s="52"/>
      <c r="BF308" s="64" t="s">
        <v>0</v>
      </c>
    </row>
    <row r="309" spans="1:58">
      <c r="A309" t="str">
        <f t="shared" si="51"/>
        <v>|テキスト|&gt;|&gt;|&gt;|&gt;||</v>
      </c>
      <c r="B309" t="s">
        <v>0</v>
      </c>
      <c r="C309" t="s">
        <v>81</v>
      </c>
      <c r="D309" s="27" t="s">
        <v>104</v>
      </c>
      <c r="E309" t="s">
        <v>81</v>
      </c>
      <c r="F309" s="27" t="s">
        <v>113</v>
      </c>
      <c r="G309" t="s">
        <v>81</v>
      </c>
      <c r="H309" s="27" t="s">
        <v>113</v>
      </c>
      <c r="I309" t="s">
        <v>81</v>
      </c>
      <c r="J309" s="27" t="s">
        <v>113</v>
      </c>
      <c r="K309" t="s">
        <v>81</v>
      </c>
      <c r="L309" s="27" t="s">
        <v>113</v>
      </c>
      <c r="M309" t="s">
        <v>81</v>
      </c>
      <c r="N309" t="str">
        <f>IF(R308=0,"",R308)</f>
        <v/>
      </c>
      <c r="O309" t="s">
        <v>81</v>
      </c>
      <c r="Q309" s="38" t="s">
        <v>27</v>
      </c>
      <c r="R309" s="34" t="str">
        <f>INDEX(BE:BE,W304+1)</f>
        <v/>
      </c>
      <c r="S309" s="35" t="s">
        <v>400</v>
      </c>
      <c r="T309" s="34" t="str">
        <f>IF(X309="","",X309&amp;IF(Y309="",""," "&amp;Y309)&amp;IF(Z309="",""," "&amp;Z309)&amp;IF(AA309="",""," "&amp;AA309))</f>
        <v/>
      </c>
      <c r="U309" s="35"/>
      <c r="V309" s="36"/>
      <c r="W309" s="40" t="s">
        <v>114</v>
      </c>
      <c r="X309" s="33" t="str">
        <f t="shared" ref="X309:AA309" si="59">IF(ISERROR(IF(LEN(X308)&gt;1,X308,VLOOKUP(X307,$AC:$AD,2,FALSE))),"",IF(LEN(X308)&gt;1,X308,VLOOKUP(X307,$AC:$AD,2,FALSE)))</f>
        <v/>
      </c>
      <c r="Y309" s="33" t="str">
        <f t="shared" si="59"/>
        <v/>
      </c>
      <c r="Z309" s="33" t="str">
        <f t="shared" si="59"/>
        <v/>
      </c>
      <c r="AA309" s="33" t="str">
        <f t="shared" si="59"/>
        <v> </v>
      </c>
      <c r="AC309" s="52"/>
      <c r="AD309" s="52"/>
      <c r="BF309" s="64" t="s">
        <v>0</v>
      </c>
    </row>
    <row r="310" spans="1:58">
      <c r="A310" t="str">
        <f t="shared" si="51"/>
        <v>|英テキスト|&gt;|&gt;|&gt;|&gt;||</v>
      </c>
      <c r="B310" t="s">
        <v>0</v>
      </c>
      <c r="C310" t="s">
        <v>81</v>
      </c>
      <c r="D310" s="27" t="s">
        <v>125</v>
      </c>
      <c r="E310" t="s">
        <v>81</v>
      </c>
      <c r="F310" s="27" t="s">
        <v>113</v>
      </c>
      <c r="G310" t="s">
        <v>81</v>
      </c>
      <c r="H310" s="27" t="s">
        <v>113</v>
      </c>
      <c r="I310" t="s">
        <v>81</v>
      </c>
      <c r="J310" s="27" t="s">
        <v>113</v>
      </c>
      <c r="K310" t="s">
        <v>81</v>
      </c>
      <c r="L310" s="27" t="s">
        <v>113</v>
      </c>
      <c r="M310" t="s">
        <v>81</v>
      </c>
      <c r="N310" t="str">
        <f>IF(T309="","",T309&amp;"&amp;br;")&amp;IF(R309=0,"",R309)</f>
        <v/>
      </c>
      <c r="O310" t="s">
        <v>81</v>
      </c>
      <c r="Q310" s="33" t="s">
        <v>18</v>
      </c>
      <c r="R310" s="34">
        <f>IF(INDEX(AX:AX,W304+1)="",0,INDEX(AX:AX,W304+1)&amp;"/"&amp;INDEX(AY:AY,W304+1))</f>
        <v>0</v>
      </c>
      <c r="S310" s="35"/>
      <c r="T310" s="35"/>
      <c r="U310" s="35"/>
      <c r="V310" s="36"/>
      <c r="W310" s="40"/>
      <c r="X310" s="33"/>
      <c r="Y310" s="52"/>
      <c r="Z310" s="52"/>
      <c r="AA310" s="53"/>
      <c r="AC310" s="52"/>
      <c r="AD310" s="52"/>
      <c r="BF310" s="64" t="s">
        <v>0</v>
      </c>
    </row>
    <row r="311" spans="1:58">
      <c r="A311" t="str">
        <f t="shared" si="51"/>
        <v>|PT|&gt;||シールド数|&gt;||</v>
      </c>
      <c r="B311" t="s">
        <v>0</v>
      </c>
      <c r="C311" t="s">
        <v>81</v>
      </c>
      <c r="D311" t="s">
        <v>18</v>
      </c>
      <c r="E311" t="s">
        <v>81</v>
      </c>
      <c r="F311" t="s">
        <v>113</v>
      </c>
      <c r="G311" t="s">
        <v>81</v>
      </c>
      <c r="H311" t="str">
        <f>IF(R310=0,"",R310)</f>
        <v/>
      </c>
      <c r="I311" t="s">
        <v>81</v>
      </c>
      <c r="J311" t="s">
        <v>136</v>
      </c>
      <c r="K311" t="s">
        <v>81</v>
      </c>
      <c r="L311" t="s">
        <v>113</v>
      </c>
      <c r="M311" t="s">
        <v>81</v>
      </c>
      <c r="N311" t="str">
        <f>IF(R311=0,"",R311)</f>
        <v/>
      </c>
      <c r="O311" t="s">
        <v>81</v>
      </c>
      <c r="Q311" s="41" t="s">
        <v>19</v>
      </c>
      <c r="R311" s="34">
        <f>INDEX(AW:AW,W304+1)</f>
        <v>0</v>
      </c>
      <c r="S311" s="42"/>
      <c r="T311" s="42"/>
      <c r="U311" s="42"/>
      <c r="V311" s="43"/>
      <c r="W311" s="44"/>
      <c r="X311" s="45"/>
      <c r="Y311" s="55"/>
      <c r="Z311" s="55"/>
      <c r="AA311" s="56"/>
      <c r="BF311" s="64" t="s">
        <v>0</v>
      </c>
    </row>
    <row r="312" spans="1:58">
      <c r="A312" t="str">
        <f t="shared" si="51"/>
        <v>&amp;br;&amp;br;</v>
      </c>
      <c r="B312" t="s">
        <v>0</v>
      </c>
      <c r="C312" t="s">
        <v>145</v>
      </c>
      <c r="R312"/>
      <c r="S312"/>
      <c r="T312"/>
      <c r="U312"/>
      <c r="V312"/>
      <c r="BF312" s="64" t="s">
        <v>0</v>
      </c>
    </row>
    <row r="313" spans="1:58">
      <c r="A313" t="str">
        <f t="shared" si="51"/>
        <v>#back(text=戻る,left)</v>
      </c>
      <c r="B313" t="s">
        <v>0</v>
      </c>
      <c r="C313" t="s">
        <v>153</v>
      </c>
      <c r="R313"/>
      <c r="S313"/>
      <c r="T313"/>
      <c r="U313"/>
      <c r="V313"/>
      <c r="BF313" s="64" t="s">
        <v>0</v>
      </c>
    </row>
    <row r="314" spans="1:58">
      <c r="A314" t="str">
        <f t="shared" si="51"/>
        <v>&amp;br;</v>
      </c>
      <c r="B314" t="s">
        <v>0</v>
      </c>
      <c r="C314" t="s">
        <v>164</v>
      </c>
      <c r="R314"/>
      <c r="S314"/>
      <c r="T314"/>
      <c r="U314"/>
      <c r="V314"/>
      <c r="BF314" s="64" t="s">
        <v>0</v>
      </c>
    </row>
    <row r="315" spans="1:58">
      <c r="A315" t="str">
        <f t="shared" si="51"/>
        <v>#comment(above,nsize=[15],size=[30],num=[10])</v>
      </c>
      <c r="B315" t="s">
        <v>0</v>
      </c>
      <c r="C315" t="s">
        <v>173</v>
      </c>
      <c r="R315"/>
      <c r="S315"/>
      <c r="T315"/>
      <c r="U315"/>
      <c r="V315"/>
      <c r="BF315" s="64" t="s">
        <v>0</v>
      </c>
    </row>
    <row r="316" spans="1:58">
      <c r="A316" t="str">
        <f t="shared" si="51"/>
        <v>&amp;br;&amp;br;</v>
      </c>
      <c r="B316" t="s">
        <v>0</v>
      </c>
      <c r="C316" t="s">
        <v>145</v>
      </c>
      <c r="R316"/>
      <c r="S316"/>
      <c r="T316"/>
      <c r="U316"/>
      <c r="V316"/>
      <c r="AC316" s="52"/>
      <c r="AD316" s="52"/>
      <c r="BF316" s="64" t="s">
        <v>0</v>
      </c>
    </row>
    <row r="317" spans="1:58">
      <c r="A317" t="str">
        <f t="shared" si="51"/>
        <v/>
      </c>
      <c r="B317" t="s">
        <v>0</v>
      </c>
      <c r="Q317" s="29"/>
      <c r="R317" s="30"/>
      <c r="S317" s="30"/>
      <c r="T317" s="30"/>
      <c r="U317" s="30"/>
      <c r="V317" s="31"/>
      <c r="W317" s="32">
        <v>25</v>
      </c>
      <c r="X317" s="29"/>
      <c r="Y317" s="50"/>
      <c r="Z317" s="50"/>
      <c r="AA317" s="51"/>
      <c r="AC317" s="52"/>
      <c r="AD317" s="52"/>
      <c r="BF317" s="64" t="s">
        <v>0</v>
      </c>
    </row>
    <row r="318" spans="1:58">
      <c r="A318" t="str">
        <f t="shared" si="51"/>
        <v>*0/0</v>
      </c>
      <c r="B318" t="s">
        <v>0</v>
      </c>
      <c r="C318" t="str">
        <f>"*"&amp;R318&amp;"/"&amp;T318</f>
        <v>*0/0</v>
      </c>
      <c r="Q318" s="33" t="s">
        <v>9</v>
      </c>
      <c r="R318" s="34">
        <f>INDEX(AJ:AJ,W317+1)</f>
        <v>0</v>
      </c>
      <c r="S318" s="35" t="s">
        <v>10</v>
      </c>
      <c r="T318" s="34">
        <f>INDEX(AK:AK,W317+1)</f>
        <v>0</v>
      </c>
      <c r="U318" s="35"/>
      <c r="V318" s="36"/>
      <c r="W318" s="37"/>
      <c r="X318" s="33"/>
      <c r="Y318" s="52"/>
      <c r="Z318" s="52"/>
      <c r="AA318" s="53"/>
      <c r="AC318" s="52"/>
      <c r="AD318" s="52"/>
      <c r="BF318" s="64" t="s">
        <v>0</v>
      </c>
    </row>
    <row r="319" spans="1:58">
      <c r="A319" t="str">
        <f t="shared" si="51"/>
        <v>|LEFT:80|LEFT:100|LEFT:100|LEFT:100|LEFT:100|LEFT:100|c</v>
      </c>
      <c r="B319" t="s">
        <v>0</v>
      </c>
      <c r="C319" t="s">
        <v>81</v>
      </c>
      <c r="D319" s="26" t="str">
        <f>$Q$1</f>
        <v>LEFT:80</v>
      </c>
      <c r="E319" s="26" t="s">
        <v>81</v>
      </c>
      <c r="F319" s="26" t="str">
        <f t="shared" ref="F319:J319" si="60">$R$1</f>
        <v>LEFT:100</v>
      </c>
      <c r="G319" s="26" t="s">
        <v>81</v>
      </c>
      <c r="H319" s="26" t="str">
        <f t="shared" si="60"/>
        <v>LEFT:100</v>
      </c>
      <c r="I319" s="26" t="s">
        <v>81</v>
      </c>
      <c r="J319" s="26" t="str">
        <f t="shared" si="60"/>
        <v>LEFT:100</v>
      </c>
      <c r="K319" s="26" t="s">
        <v>81</v>
      </c>
      <c r="L319" s="26" t="str">
        <f>$R$1</f>
        <v>LEFT:100</v>
      </c>
      <c r="M319" s="26" t="s">
        <v>81</v>
      </c>
      <c r="N319" s="26" t="str">
        <f>$R$1</f>
        <v>LEFT:100</v>
      </c>
      <c r="O319" t="s">
        <v>81</v>
      </c>
      <c r="P319" t="s">
        <v>82</v>
      </c>
      <c r="Q319" s="38" t="s">
        <v>6</v>
      </c>
      <c r="R319" s="34" t="str">
        <f>INDEX(AF:AF,W317+1)</f>
        <v>緑</v>
      </c>
      <c r="S319" s="39" t="s">
        <v>7</v>
      </c>
      <c r="T319" s="34">
        <f>INDEX(AG:AG,W317+1)</f>
        <v>0</v>
      </c>
      <c r="U319" s="39" t="s">
        <v>8</v>
      </c>
      <c r="V319" s="34">
        <f>INDEX(AI:AI,W317+1)</f>
        <v>0</v>
      </c>
      <c r="W319" s="40"/>
      <c r="X319" s="34">
        <f>INDEX(AQ:AQ,W317+1)</f>
        <v>0</v>
      </c>
      <c r="Y319" s="52"/>
      <c r="Z319" s="52"/>
      <c r="AA319" s="53"/>
      <c r="AC319" s="35"/>
      <c r="AD319" s="35"/>
      <c r="BF319" s="64" t="s">
        <v>0</v>
      </c>
    </row>
    <row r="320" spans="1:58">
      <c r="A320" t="str">
        <f t="shared" si="51"/>
        <v>|色|緑|レアリティ||マナコスト||</v>
      </c>
      <c r="B320" t="s">
        <v>0</v>
      </c>
      <c r="C320" t="s">
        <v>81</v>
      </c>
      <c r="D320" s="27" t="s">
        <v>6</v>
      </c>
      <c r="E320" t="s">
        <v>81</v>
      </c>
      <c r="F320" t="str">
        <f>IF(R319=0,"",R319)</f>
        <v>緑</v>
      </c>
      <c r="G320" t="s">
        <v>81</v>
      </c>
      <c r="H320" s="27" t="s">
        <v>93</v>
      </c>
      <c r="I320" t="s">
        <v>81</v>
      </c>
      <c r="J320" t="str">
        <f>IF(T319=0,"",T319)</f>
        <v/>
      </c>
      <c r="K320" t="s">
        <v>81</v>
      </c>
      <c r="L320" s="27" t="s">
        <v>94</v>
      </c>
      <c r="M320" t="s">
        <v>81</v>
      </c>
      <c r="N320" t="str">
        <f>IF(V319=0,"",V319)</f>
        <v/>
      </c>
      <c r="O320" t="s">
        <v>81</v>
      </c>
      <c r="Q320" s="33" t="s">
        <v>11</v>
      </c>
      <c r="R320" s="34">
        <f>INDEX(AL:AL,W317+1)</f>
        <v>0</v>
      </c>
      <c r="S320" s="39" t="s">
        <v>95</v>
      </c>
      <c r="T320" s="34">
        <f>INDEX(AN:AN,W317+1)</f>
        <v>0</v>
      </c>
      <c r="U320" s="34">
        <f>INDEX(AO:AO,W317+1)</f>
        <v>0</v>
      </c>
      <c r="V320" s="34">
        <f>INDEX(AP:AP,W317+1)</f>
        <v>0</v>
      </c>
      <c r="W320" s="40"/>
      <c r="X320" s="34" t="str">
        <f>INDEX(AZ:AZ,W317+1)</f>
        <v/>
      </c>
      <c r="Y320" s="34" t="str">
        <f>INDEX(BA:BA,W317+1)</f>
        <v/>
      </c>
      <c r="Z320" s="34" t="str">
        <f>INDEX(BB:BB,W317+1)</f>
        <v/>
      </c>
      <c r="AA320" s="34">
        <f>INDEX(BC:BC,W317+1)</f>
        <v>0</v>
      </c>
      <c r="AC320" s="52"/>
      <c r="AD320" s="52"/>
      <c r="BF320" s="64" t="s">
        <v>0</v>
      </c>
    </row>
    <row r="321" spans="1:58">
      <c r="A321" t="str">
        <f t="shared" si="51"/>
        <v>|種別||サブタイプ||||</v>
      </c>
      <c r="B321" t="s">
        <v>0</v>
      </c>
      <c r="C321" t="s">
        <v>81</v>
      </c>
      <c r="D321" s="27" t="s">
        <v>11</v>
      </c>
      <c r="E321" t="s">
        <v>81</v>
      </c>
      <c r="F321" t="str">
        <f>IF(R320=0,"",R320)</f>
        <v/>
      </c>
      <c r="G321" t="s">
        <v>81</v>
      </c>
      <c r="H321" s="27" t="s">
        <v>103</v>
      </c>
      <c r="I321" t="s">
        <v>81</v>
      </c>
      <c r="J321" t="str">
        <f>IF(T320=0,"",T320)</f>
        <v/>
      </c>
      <c r="K321" t="s">
        <v>81</v>
      </c>
      <c r="L321" t="str">
        <f>IF(U320=0,"",U320)</f>
        <v/>
      </c>
      <c r="M321" t="s">
        <v>81</v>
      </c>
      <c r="N321" t="str">
        <f>IF(V320=0,"",V320)</f>
        <v/>
      </c>
      <c r="O321" t="s">
        <v>81</v>
      </c>
      <c r="Q321" s="33" t="s">
        <v>104</v>
      </c>
      <c r="R321" s="34" t="str">
        <f>INDEX(BD:BD,W317+1)</f>
        <v/>
      </c>
      <c r="S321" s="35"/>
      <c r="T321" s="35"/>
      <c r="U321" s="35"/>
      <c r="V321" s="36"/>
      <c r="W321" s="40"/>
      <c r="X321" s="32"/>
      <c r="Y321" s="32"/>
      <c r="Z321" s="32"/>
      <c r="AA321" s="54"/>
      <c r="AC321" s="52"/>
      <c r="AD321" s="52"/>
      <c r="BF321" s="64" t="s">
        <v>0</v>
      </c>
    </row>
    <row r="322" spans="1:58">
      <c r="A322" t="str">
        <f t="shared" si="51"/>
        <v>|テキスト|&gt;|&gt;|&gt;|&gt;||</v>
      </c>
      <c r="B322" t="s">
        <v>0</v>
      </c>
      <c r="C322" t="s">
        <v>81</v>
      </c>
      <c r="D322" s="27" t="s">
        <v>104</v>
      </c>
      <c r="E322" t="s">
        <v>81</v>
      </c>
      <c r="F322" s="27" t="s">
        <v>113</v>
      </c>
      <c r="G322" t="s">
        <v>81</v>
      </c>
      <c r="H322" s="27" t="s">
        <v>113</v>
      </c>
      <c r="I322" t="s">
        <v>81</v>
      </c>
      <c r="J322" s="27" t="s">
        <v>113</v>
      </c>
      <c r="K322" t="s">
        <v>81</v>
      </c>
      <c r="L322" s="27" t="s">
        <v>113</v>
      </c>
      <c r="M322" t="s">
        <v>81</v>
      </c>
      <c r="N322" t="str">
        <f>IF(R321=0,"",R321)</f>
        <v/>
      </c>
      <c r="O322" t="s">
        <v>81</v>
      </c>
      <c r="Q322" s="38" t="s">
        <v>27</v>
      </c>
      <c r="R322" s="34" t="str">
        <f>INDEX(BE:BE,W317+1)</f>
        <v/>
      </c>
      <c r="S322" s="35" t="s">
        <v>400</v>
      </c>
      <c r="T322" s="34" t="str">
        <f>IF(X322="","",X322&amp;IF(Y322="",""," "&amp;Y322)&amp;IF(Z322="",""," "&amp;Z322)&amp;IF(AA322="",""," "&amp;AA322))</f>
        <v/>
      </c>
      <c r="U322" s="35"/>
      <c r="V322" s="36"/>
      <c r="W322" s="40" t="s">
        <v>114</v>
      </c>
      <c r="X322" s="33" t="str">
        <f t="shared" ref="X322:AA322" si="61">IF(ISERROR(IF(LEN(X321)&gt;1,X321,VLOOKUP(X320,$AC:$AD,2,FALSE))),"",IF(LEN(X321)&gt;1,X321,VLOOKUP(X320,$AC:$AD,2,FALSE)))</f>
        <v/>
      </c>
      <c r="Y322" s="33" t="str">
        <f t="shared" si="61"/>
        <v/>
      </c>
      <c r="Z322" s="33" t="str">
        <f t="shared" si="61"/>
        <v/>
      </c>
      <c r="AA322" s="33" t="str">
        <f t="shared" si="61"/>
        <v> </v>
      </c>
      <c r="AC322" s="52"/>
      <c r="AD322" s="52"/>
      <c r="BF322" s="64" t="s">
        <v>0</v>
      </c>
    </row>
    <row r="323" spans="1:58">
      <c r="A323" t="str">
        <f t="shared" si="51"/>
        <v>|英テキスト|&gt;|&gt;|&gt;|&gt;||</v>
      </c>
      <c r="B323" t="s">
        <v>0</v>
      </c>
      <c r="C323" t="s">
        <v>81</v>
      </c>
      <c r="D323" s="27" t="s">
        <v>125</v>
      </c>
      <c r="E323" t="s">
        <v>81</v>
      </c>
      <c r="F323" s="27" t="s">
        <v>113</v>
      </c>
      <c r="G323" t="s">
        <v>81</v>
      </c>
      <c r="H323" s="27" t="s">
        <v>113</v>
      </c>
      <c r="I323" t="s">
        <v>81</v>
      </c>
      <c r="J323" s="27" t="s">
        <v>113</v>
      </c>
      <c r="K323" t="s">
        <v>81</v>
      </c>
      <c r="L323" s="27" t="s">
        <v>113</v>
      </c>
      <c r="M323" t="s">
        <v>81</v>
      </c>
      <c r="N323" t="str">
        <f>IF(T322="","",T322&amp;"&amp;br;")&amp;IF(R322=0,"",R322)</f>
        <v/>
      </c>
      <c r="O323" t="s">
        <v>81</v>
      </c>
      <c r="Q323" s="33" t="s">
        <v>18</v>
      </c>
      <c r="R323" s="34">
        <f>IF(INDEX(AX:AX,W317+1)="",0,INDEX(AX:AX,W317+1)&amp;"/"&amp;INDEX(AY:AY,W317+1))</f>
        <v>0</v>
      </c>
      <c r="S323" s="35"/>
      <c r="T323" s="35"/>
      <c r="U323" s="35"/>
      <c r="V323" s="36"/>
      <c r="W323" s="40"/>
      <c r="X323" s="33"/>
      <c r="Y323" s="52"/>
      <c r="Z323" s="52"/>
      <c r="AA323" s="53"/>
      <c r="AC323" s="52"/>
      <c r="AD323" s="52"/>
      <c r="BF323" s="64" t="s">
        <v>0</v>
      </c>
    </row>
    <row r="324" spans="1:58">
      <c r="A324" t="str">
        <f t="shared" si="51"/>
        <v>|PT|&gt;||シールド数|&gt;||</v>
      </c>
      <c r="B324" t="s">
        <v>0</v>
      </c>
      <c r="C324" t="s">
        <v>81</v>
      </c>
      <c r="D324" t="s">
        <v>18</v>
      </c>
      <c r="E324" t="s">
        <v>81</v>
      </c>
      <c r="F324" t="s">
        <v>113</v>
      </c>
      <c r="G324" t="s">
        <v>81</v>
      </c>
      <c r="H324" t="str">
        <f>IF(R323=0,"",R323)</f>
        <v/>
      </c>
      <c r="I324" t="s">
        <v>81</v>
      </c>
      <c r="J324" t="s">
        <v>136</v>
      </c>
      <c r="K324" t="s">
        <v>81</v>
      </c>
      <c r="L324" t="s">
        <v>113</v>
      </c>
      <c r="M324" t="s">
        <v>81</v>
      </c>
      <c r="N324" t="str">
        <f>IF(R324=0,"",R324)</f>
        <v/>
      </c>
      <c r="O324" t="s">
        <v>81</v>
      </c>
      <c r="Q324" s="41" t="s">
        <v>19</v>
      </c>
      <c r="R324" s="34">
        <f>INDEX(AW:AW,W317+1)</f>
        <v>0</v>
      </c>
      <c r="S324" s="42"/>
      <c r="T324" s="42"/>
      <c r="U324" s="42"/>
      <c r="V324" s="43"/>
      <c r="W324" s="44"/>
      <c r="X324" s="45"/>
      <c r="Y324" s="55"/>
      <c r="Z324" s="55"/>
      <c r="AA324" s="56"/>
      <c r="BF324" s="64" t="s">
        <v>0</v>
      </c>
    </row>
    <row r="325" spans="1:58">
      <c r="A325" t="str">
        <f t="shared" si="51"/>
        <v>&amp;br;&amp;br;</v>
      </c>
      <c r="B325" t="s">
        <v>0</v>
      </c>
      <c r="C325" t="s">
        <v>145</v>
      </c>
      <c r="R325"/>
      <c r="S325"/>
      <c r="T325"/>
      <c r="U325"/>
      <c r="V325"/>
      <c r="BF325" s="64" t="s">
        <v>0</v>
      </c>
    </row>
    <row r="326" spans="1:58">
      <c r="A326" t="str">
        <f t="shared" ref="A326:A389" si="62">CONCATENATE(C326,D326,E326,F326,G326,H326,I326,J326,K326,L326,M326,N326,O326,P326)</f>
        <v>#back(text=戻る,left)</v>
      </c>
      <c r="B326" t="s">
        <v>0</v>
      </c>
      <c r="C326" t="s">
        <v>153</v>
      </c>
      <c r="R326"/>
      <c r="S326"/>
      <c r="T326"/>
      <c r="U326"/>
      <c r="V326"/>
      <c r="BF326" s="64" t="s">
        <v>0</v>
      </c>
    </row>
    <row r="327" spans="1:58">
      <c r="A327" t="str">
        <f t="shared" si="62"/>
        <v>&amp;br;</v>
      </c>
      <c r="B327" t="s">
        <v>0</v>
      </c>
      <c r="C327" t="s">
        <v>164</v>
      </c>
      <c r="R327"/>
      <c r="S327"/>
      <c r="T327"/>
      <c r="U327"/>
      <c r="V327"/>
      <c r="BF327" s="64" t="s">
        <v>0</v>
      </c>
    </row>
    <row r="328" spans="1:58">
      <c r="A328" t="str">
        <f t="shared" si="62"/>
        <v>#comment(above,nsize=[15],size=[30],num=[10])</v>
      </c>
      <c r="B328" t="s">
        <v>0</v>
      </c>
      <c r="C328" t="s">
        <v>173</v>
      </c>
      <c r="R328"/>
      <c r="S328"/>
      <c r="T328"/>
      <c r="U328"/>
      <c r="V328"/>
      <c r="BF328" s="64" t="s">
        <v>0</v>
      </c>
    </row>
    <row r="329" spans="1:58">
      <c r="A329" t="str">
        <f t="shared" si="62"/>
        <v>&amp;br;&amp;br;</v>
      </c>
      <c r="B329" t="s">
        <v>0</v>
      </c>
      <c r="C329" t="s">
        <v>145</v>
      </c>
      <c r="R329"/>
      <c r="S329"/>
      <c r="T329"/>
      <c r="U329"/>
      <c r="V329"/>
      <c r="AC329" s="52"/>
      <c r="AD329" s="52"/>
      <c r="BF329" s="64" t="s">
        <v>0</v>
      </c>
    </row>
    <row r="330" spans="1:58">
      <c r="A330" t="str">
        <f t="shared" si="62"/>
        <v/>
      </c>
      <c r="B330" t="s">
        <v>0</v>
      </c>
      <c r="Q330" s="29"/>
      <c r="R330" s="30"/>
      <c r="S330" s="30"/>
      <c r="T330" s="30"/>
      <c r="U330" s="30"/>
      <c r="V330" s="31"/>
      <c r="W330" s="32">
        <v>26</v>
      </c>
      <c r="X330" s="29"/>
      <c r="Y330" s="50"/>
      <c r="Z330" s="50"/>
      <c r="AA330" s="51"/>
      <c r="AC330" s="52"/>
      <c r="AD330" s="52"/>
      <c r="BF330" s="64" t="s">
        <v>0</v>
      </c>
    </row>
    <row r="331" spans="1:58">
      <c r="A331" t="str">
        <f t="shared" si="62"/>
        <v>*0/0</v>
      </c>
      <c r="B331" t="s">
        <v>0</v>
      </c>
      <c r="C331" t="str">
        <f>"*"&amp;R331&amp;"/"&amp;T331</f>
        <v>*0/0</v>
      </c>
      <c r="Q331" s="33" t="s">
        <v>9</v>
      </c>
      <c r="R331" s="34">
        <f>INDEX(AJ:AJ,W330+1)</f>
        <v>0</v>
      </c>
      <c r="S331" s="35" t="s">
        <v>10</v>
      </c>
      <c r="T331" s="34">
        <f>INDEX(AK:AK,W330+1)</f>
        <v>0</v>
      </c>
      <c r="U331" s="35"/>
      <c r="V331" s="36"/>
      <c r="W331" s="37"/>
      <c r="X331" s="33"/>
      <c r="Y331" s="52"/>
      <c r="Z331" s="52"/>
      <c r="AA331" s="53"/>
      <c r="AC331" s="52"/>
      <c r="AD331" s="52"/>
      <c r="BF331" s="64" t="s">
        <v>0</v>
      </c>
    </row>
    <row r="332" spans="1:58">
      <c r="A332" t="str">
        <f t="shared" si="62"/>
        <v>|LEFT:80|LEFT:100|LEFT:100|LEFT:100|LEFT:100|LEFT:100|c</v>
      </c>
      <c r="B332" t="s">
        <v>0</v>
      </c>
      <c r="C332" t="s">
        <v>81</v>
      </c>
      <c r="D332" s="26" t="str">
        <f>$Q$1</f>
        <v>LEFT:80</v>
      </c>
      <c r="E332" s="26" t="s">
        <v>81</v>
      </c>
      <c r="F332" s="26" t="str">
        <f t="shared" ref="F332:J332" si="63">$R$1</f>
        <v>LEFT:100</v>
      </c>
      <c r="G332" s="26" t="s">
        <v>81</v>
      </c>
      <c r="H332" s="26" t="str">
        <f t="shared" si="63"/>
        <v>LEFT:100</v>
      </c>
      <c r="I332" s="26" t="s">
        <v>81</v>
      </c>
      <c r="J332" s="26" t="str">
        <f t="shared" si="63"/>
        <v>LEFT:100</v>
      </c>
      <c r="K332" s="26" t="s">
        <v>81</v>
      </c>
      <c r="L332" s="26" t="str">
        <f>$R$1</f>
        <v>LEFT:100</v>
      </c>
      <c r="M332" s="26" t="s">
        <v>81</v>
      </c>
      <c r="N332" s="26" t="str">
        <f>$R$1</f>
        <v>LEFT:100</v>
      </c>
      <c r="O332" t="s">
        <v>81</v>
      </c>
      <c r="P332" t="s">
        <v>82</v>
      </c>
      <c r="Q332" s="38" t="s">
        <v>6</v>
      </c>
      <c r="R332" s="34" t="str">
        <f>INDEX(AF:AF,W330+1)</f>
        <v>緑</v>
      </c>
      <c r="S332" s="39" t="s">
        <v>7</v>
      </c>
      <c r="T332" s="34">
        <f>INDEX(AG:AG,W330+1)</f>
        <v>0</v>
      </c>
      <c r="U332" s="39" t="s">
        <v>8</v>
      </c>
      <c r="V332" s="34">
        <f>INDEX(AI:AI,W330+1)</f>
        <v>0</v>
      </c>
      <c r="W332" s="40"/>
      <c r="X332" s="34">
        <f>INDEX(AQ:AQ,W330+1)</f>
        <v>0</v>
      </c>
      <c r="Y332" s="52"/>
      <c r="Z332" s="52"/>
      <c r="AA332" s="53"/>
      <c r="AC332" s="35"/>
      <c r="AD332" s="35"/>
      <c r="BF332" s="64" t="s">
        <v>0</v>
      </c>
    </row>
    <row r="333" spans="1:58">
      <c r="A333" t="str">
        <f t="shared" si="62"/>
        <v>|色|緑|レアリティ||マナコスト||</v>
      </c>
      <c r="B333" t="s">
        <v>0</v>
      </c>
      <c r="C333" t="s">
        <v>81</v>
      </c>
      <c r="D333" s="27" t="s">
        <v>6</v>
      </c>
      <c r="E333" t="s">
        <v>81</v>
      </c>
      <c r="F333" t="str">
        <f>IF(R332=0,"",R332)</f>
        <v>緑</v>
      </c>
      <c r="G333" t="s">
        <v>81</v>
      </c>
      <c r="H333" s="27" t="s">
        <v>93</v>
      </c>
      <c r="I333" t="s">
        <v>81</v>
      </c>
      <c r="J333" t="str">
        <f>IF(T332=0,"",T332)</f>
        <v/>
      </c>
      <c r="K333" t="s">
        <v>81</v>
      </c>
      <c r="L333" s="27" t="s">
        <v>94</v>
      </c>
      <c r="M333" t="s">
        <v>81</v>
      </c>
      <c r="N333" t="str">
        <f>IF(V332=0,"",V332)</f>
        <v/>
      </c>
      <c r="O333" t="s">
        <v>81</v>
      </c>
      <c r="Q333" s="33" t="s">
        <v>11</v>
      </c>
      <c r="R333" s="34">
        <f>INDEX(AL:AL,W330+1)</f>
        <v>0</v>
      </c>
      <c r="S333" s="39" t="s">
        <v>95</v>
      </c>
      <c r="T333" s="34">
        <f>INDEX(AN:AN,W330+1)</f>
        <v>0</v>
      </c>
      <c r="U333" s="34">
        <f>INDEX(AO:AO,W330+1)</f>
        <v>0</v>
      </c>
      <c r="V333" s="34">
        <f>INDEX(AP:AP,W330+1)</f>
        <v>0</v>
      </c>
      <c r="W333" s="40"/>
      <c r="X333" s="34" t="str">
        <f>INDEX(AZ:AZ,W330+1)</f>
        <v/>
      </c>
      <c r="Y333" s="34" t="str">
        <f>INDEX(BA:BA,W330+1)</f>
        <v/>
      </c>
      <c r="Z333" s="34" t="str">
        <f>INDEX(BB:BB,W330+1)</f>
        <v/>
      </c>
      <c r="AA333" s="34">
        <f>INDEX(BC:BC,W330+1)</f>
        <v>0</v>
      </c>
      <c r="AC333" s="52"/>
      <c r="AD333" s="52"/>
      <c r="BF333" s="64" t="s">
        <v>0</v>
      </c>
    </row>
    <row r="334" spans="1:58">
      <c r="A334" t="str">
        <f t="shared" si="62"/>
        <v>|種別||サブタイプ||||</v>
      </c>
      <c r="B334" t="s">
        <v>0</v>
      </c>
      <c r="C334" t="s">
        <v>81</v>
      </c>
      <c r="D334" s="27" t="s">
        <v>11</v>
      </c>
      <c r="E334" t="s">
        <v>81</v>
      </c>
      <c r="F334" t="str">
        <f>IF(R333=0,"",R333)</f>
        <v/>
      </c>
      <c r="G334" t="s">
        <v>81</v>
      </c>
      <c r="H334" s="27" t="s">
        <v>103</v>
      </c>
      <c r="I334" t="s">
        <v>81</v>
      </c>
      <c r="J334" t="str">
        <f>IF(T333=0,"",T333)</f>
        <v/>
      </c>
      <c r="K334" t="s">
        <v>81</v>
      </c>
      <c r="L334" t="str">
        <f>IF(U333=0,"",U333)</f>
        <v/>
      </c>
      <c r="M334" t="s">
        <v>81</v>
      </c>
      <c r="N334" t="str">
        <f>IF(V333=0,"",V333)</f>
        <v/>
      </c>
      <c r="O334" t="s">
        <v>81</v>
      </c>
      <c r="Q334" s="33" t="s">
        <v>104</v>
      </c>
      <c r="R334" s="34" t="str">
        <f>INDEX(BD:BD,W330+1)</f>
        <v/>
      </c>
      <c r="S334" s="35"/>
      <c r="T334" s="35"/>
      <c r="U334" s="35"/>
      <c r="V334" s="36"/>
      <c r="W334" s="40"/>
      <c r="X334" s="32"/>
      <c r="Y334" s="32"/>
      <c r="Z334" s="32"/>
      <c r="AA334" s="54"/>
      <c r="AC334" s="52"/>
      <c r="AD334" s="52"/>
      <c r="BF334" s="64" t="s">
        <v>0</v>
      </c>
    </row>
    <row r="335" spans="1:58">
      <c r="A335" t="str">
        <f t="shared" si="62"/>
        <v>|テキスト|&gt;|&gt;|&gt;|&gt;||</v>
      </c>
      <c r="B335" t="s">
        <v>0</v>
      </c>
      <c r="C335" t="s">
        <v>81</v>
      </c>
      <c r="D335" s="27" t="s">
        <v>104</v>
      </c>
      <c r="E335" t="s">
        <v>81</v>
      </c>
      <c r="F335" s="27" t="s">
        <v>113</v>
      </c>
      <c r="G335" t="s">
        <v>81</v>
      </c>
      <c r="H335" s="27" t="s">
        <v>113</v>
      </c>
      <c r="I335" t="s">
        <v>81</v>
      </c>
      <c r="J335" s="27" t="s">
        <v>113</v>
      </c>
      <c r="K335" t="s">
        <v>81</v>
      </c>
      <c r="L335" s="27" t="s">
        <v>113</v>
      </c>
      <c r="M335" t="s">
        <v>81</v>
      </c>
      <c r="N335" t="str">
        <f>IF(R334=0,"",R334)</f>
        <v/>
      </c>
      <c r="O335" t="s">
        <v>81</v>
      </c>
      <c r="Q335" s="38" t="s">
        <v>27</v>
      </c>
      <c r="R335" s="34" t="str">
        <f>INDEX(BE:BE,W330+1)</f>
        <v/>
      </c>
      <c r="S335" s="35" t="s">
        <v>400</v>
      </c>
      <c r="T335" s="34" t="str">
        <f>IF(X335="","",X335&amp;IF(Y335="",""," "&amp;Y335)&amp;IF(Z335="",""," "&amp;Z335)&amp;IF(AA335="",""," "&amp;AA335))</f>
        <v/>
      </c>
      <c r="U335" s="35"/>
      <c r="V335" s="36"/>
      <c r="W335" s="40" t="s">
        <v>114</v>
      </c>
      <c r="X335" s="33" t="str">
        <f t="shared" ref="X335:AA335" si="64">IF(ISERROR(IF(LEN(X334)&gt;1,X334,VLOOKUP(X333,$AC:$AD,2,FALSE))),"",IF(LEN(X334)&gt;1,X334,VLOOKUP(X333,$AC:$AD,2,FALSE)))</f>
        <v/>
      </c>
      <c r="Y335" s="33" t="str">
        <f t="shared" si="64"/>
        <v/>
      </c>
      <c r="Z335" s="33" t="str">
        <f t="shared" si="64"/>
        <v/>
      </c>
      <c r="AA335" s="33" t="str">
        <f t="shared" si="64"/>
        <v> </v>
      </c>
      <c r="AC335" s="52"/>
      <c r="AD335" s="52"/>
      <c r="BF335" s="64" t="s">
        <v>0</v>
      </c>
    </row>
    <row r="336" spans="1:58">
      <c r="A336" t="str">
        <f t="shared" si="62"/>
        <v>|英テキスト|&gt;|&gt;|&gt;|&gt;||</v>
      </c>
      <c r="B336" t="s">
        <v>0</v>
      </c>
      <c r="C336" t="s">
        <v>81</v>
      </c>
      <c r="D336" s="27" t="s">
        <v>125</v>
      </c>
      <c r="E336" t="s">
        <v>81</v>
      </c>
      <c r="F336" s="27" t="s">
        <v>113</v>
      </c>
      <c r="G336" t="s">
        <v>81</v>
      </c>
      <c r="H336" s="27" t="s">
        <v>113</v>
      </c>
      <c r="I336" t="s">
        <v>81</v>
      </c>
      <c r="J336" s="27" t="s">
        <v>113</v>
      </c>
      <c r="K336" t="s">
        <v>81</v>
      </c>
      <c r="L336" s="27" t="s">
        <v>113</v>
      </c>
      <c r="M336" t="s">
        <v>81</v>
      </c>
      <c r="N336" t="str">
        <f>IF(T335="","",T335&amp;"&amp;br;")&amp;IF(R335=0,"",R335)</f>
        <v/>
      </c>
      <c r="O336" t="s">
        <v>81</v>
      </c>
      <c r="Q336" s="33" t="s">
        <v>18</v>
      </c>
      <c r="R336" s="34">
        <f>IF(INDEX(AX:AX,W330+1)="",0,INDEX(AX:AX,W330+1)&amp;"/"&amp;INDEX(AY:AY,W330+1))</f>
        <v>0</v>
      </c>
      <c r="S336" s="35"/>
      <c r="T336" s="35"/>
      <c r="U336" s="35"/>
      <c r="V336" s="36"/>
      <c r="W336" s="40"/>
      <c r="X336" s="33"/>
      <c r="Y336" s="52"/>
      <c r="Z336" s="52"/>
      <c r="AA336" s="53"/>
      <c r="AC336" s="52"/>
      <c r="AD336" s="52"/>
      <c r="BF336" s="64" t="s">
        <v>0</v>
      </c>
    </row>
    <row r="337" spans="1:58">
      <c r="A337" t="str">
        <f t="shared" si="62"/>
        <v>|PT|&gt;||シールド数|&gt;||</v>
      </c>
      <c r="B337" t="s">
        <v>0</v>
      </c>
      <c r="C337" t="s">
        <v>81</v>
      </c>
      <c r="D337" t="s">
        <v>18</v>
      </c>
      <c r="E337" t="s">
        <v>81</v>
      </c>
      <c r="F337" t="s">
        <v>113</v>
      </c>
      <c r="G337" t="s">
        <v>81</v>
      </c>
      <c r="H337" t="str">
        <f>IF(R336=0,"",R336)</f>
        <v/>
      </c>
      <c r="I337" t="s">
        <v>81</v>
      </c>
      <c r="J337" t="s">
        <v>136</v>
      </c>
      <c r="K337" t="s">
        <v>81</v>
      </c>
      <c r="L337" t="s">
        <v>113</v>
      </c>
      <c r="M337" t="s">
        <v>81</v>
      </c>
      <c r="N337" t="str">
        <f>IF(R337=0,"",R337)</f>
        <v/>
      </c>
      <c r="O337" t="s">
        <v>81</v>
      </c>
      <c r="Q337" s="41" t="s">
        <v>19</v>
      </c>
      <c r="R337" s="34">
        <f>INDEX(AW:AW,W330+1)</f>
        <v>0</v>
      </c>
      <c r="S337" s="42"/>
      <c r="T337" s="42"/>
      <c r="U337" s="42"/>
      <c r="V337" s="43"/>
      <c r="W337" s="44"/>
      <c r="X337" s="45"/>
      <c r="Y337" s="55"/>
      <c r="Z337" s="55"/>
      <c r="AA337" s="56"/>
      <c r="BF337" s="64" t="s">
        <v>0</v>
      </c>
    </row>
    <row r="338" spans="1:58">
      <c r="A338" t="str">
        <f t="shared" si="62"/>
        <v>&amp;br;&amp;br;</v>
      </c>
      <c r="B338" t="s">
        <v>0</v>
      </c>
      <c r="C338" t="s">
        <v>145</v>
      </c>
      <c r="R338"/>
      <c r="S338"/>
      <c r="T338"/>
      <c r="U338"/>
      <c r="V338"/>
      <c r="BF338" s="64" t="s">
        <v>0</v>
      </c>
    </row>
    <row r="339" spans="1:58">
      <c r="A339" t="str">
        <f t="shared" si="62"/>
        <v>#back(text=戻る,left)</v>
      </c>
      <c r="B339" t="s">
        <v>0</v>
      </c>
      <c r="C339" t="s">
        <v>153</v>
      </c>
      <c r="R339"/>
      <c r="S339"/>
      <c r="T339"/>
      <c r="U339"/>
      <c r="V339"/>
      <c r="BF339" s="64" t="s">
        <v>0</v>
      </c>
    </row>
    <row r="340" spans="1:58">
      <c r="A340" t="str">
        <f t="shared" si="62"/>
        <v>&amp;br;</v>
      </c>
      <c r="B340" t="s">
        <v>0</v>
      </c>
      <c r="C340" t="s">
        <v>164</v>
      </c>
      <c r="R340"/>
      <c r="S340"/>
      <c r="T340"/>
      <c r="U340"/>
      <c r="V340"/>
      <c r="BF340" s="64" t="s">
        <v>0</v>
      </c>
    </row>
    <row r="341" spans="1:58">
      <c r="A341" t="str">
        <f t="shared" si="62"/>
        <v>#comment(above,nsize=[15],size=[30],num=[10])</v>
      </c>
      <c r="B341" t="s">
        <v>0</v>
      </c>
      <c r="C341" t="s">
        <v>173</v>
      </c>
      <c r="R341"/>
      <c r="S341"/>
      <c r="T341"/>
      <c r="U341"/>
      <c r="V341"/>
      <c r="BF341" s="64" t="s">
        <v>0</v>
      </c>
    </row>
    <row r="342" spans="1:58">
      <c r="A342" t="str">
        <f t="shared" si="62"/>
        <v>&amp;br;&amp;br;</v>
      </c>
      <c r="B342" t="s">
        <v>0</v>
      </c>
      <c r="C342" t="s">
        <v>145</v>
      </c>
      <c r="R342"/>
      <c r="S342"/>
      <c r="T342"/>
      <c r="U342"/>
      <c r="V342"/>
      <c r="AC342" s="52"/>
      <c r="AD342" s="52"/>
      <c r="BF342" s="64" t="s">
        <v>0</v>
      </c>
    </row>
    <row r="343" spans="1:58">
      <c r="A343" t="str">
        <f t="shared" si="62"/>
        <v/>
      </c>
      <c r="B343" t="s">
        <v>0</v>
      </c>
      <c r="Q343" s="29"/>
      <c r="R343" s="30"/>
      <c r="S343" s="30"/>
      <c r="T343" s="30"/>
      <c r="U343" s="30"/>
      <c r="V343" s="31"/>
      <c r="W343" s="32">
        <v>27</v>
      </c>
      <c r="X343" s="29"/>
      <c r="Y343" s="50"/>
      <c r="Z343" s="50"/>
      <c r="AA343" s="51"/>
      <c r="AC343" s="52"/>
      <c r="AD343" s="52"/>
      <c r="BF343" s="64" t="s">
        <v>0</v>
      </c>
    </row>
    <row r="344" spans="1:58">
      <c r="A344" t="str">
        <f t="shared" si="62"/>
        <v>*0/0</v>
      </c>
      <c r="B344" t="s">
        <v>0</v>
      </c>
      <c r="C344" t="str">
        <f>"*"&amp;R344&amp;"/"&amp;T344</f>
        <v>*0/0</v>
      </c>
      <c r="Q344" s="33" t="s">
        <v>9</v>
      </c>
      <c r="R344" s="34">
        <f>INDEX(AJ:AJ,W343+1)</f>
        <v>0</v>
      </c>
      <c r="S344" s="35" t="s">
        <v>10</v>
      </c>
      <c r="T344" s="34">
        <f>INDEX(AK:AK,W343+1)</f>
        <v>0</v>
      </c>
      <c r="U344" s="35"/>
      <c r="V344" s="36"/>
      <c r="W344" s="37"/>
      <c r="X344" s="33"/>
      <c r="Y344" s="52"/>
      <c r="Z344" s="52"/>
      <c r="AA344" s="53"/>
      <c r="AC344" s="52"/>
      <c r="AD344" s="52"/>
      <c r="BF344" s="64" t="s">
        <v>0</v>
      </c>
    </row>
    <row r="345" spans="1:58">
      <c r="A345" t="str">
        <f t="shared" si="62"/>
        <v>|LEFT:80|LEFT:100|LEFT:100|LEFT:100|LEFT:100|LEFT:100|c</v>
      </c>
      <c r="B345" t="s">
        <v>0</v>
      </c>
      <c r="C345" t="s">
        <v>81</v>
      </c>
      <c r="D345" s="26" t="str">
        <f>$Q$1</f>
        <v>LEFT:80</v>
      </c>
      <c r="E345" s="26" t="s">
        <v>81</v>
      </c>
      <c r="F345" s="26" t="str">
        <f t="shared" ref="F345:J345" si="65">$R$1</f>
        <v>LEFT:100</v>
      </c>
      <c r="G345" s="26" t="s">
        <v>81</v>
      </c>
      <c r="H345" s="26" t="str">
        <f t="shared" si="65"/>
        <v>LEFT:100</v>
      </c>
      <c r="I345" s="26" t="s">
        <v>81</v>
      </c>
      <c r="J345" s="26" t="str">
        <f t="shared" si="65"/>
        <v>LEFT:100</v>
      </c>
      <c r="K345" s="26" t="s">
        <v>81</v>
      </c>
      <c r="L345" s="26" t="str">
        <f>$R$1</f>
        <v>LEFT:100</v>
      </c>
      <c r="M345" s="26" t="s">
        <v>81</v>
      </c>
      <c r="N345" s="26" t="str">
        <f>$R$1</f>
        <v>LEFT:100</v>
      </c>
      <c r="O345" t="s">
        <v>81</v>
      </c>
      <c r="P345" t="s">
        <v>82</v>
      </c>
      <c r="Q345" s="38" t="s">
        <v>6</v>
      </c>
      <c r="R345" s="34" t="str">
        <f>INDEX(AF:AF,W343+1)</f>
        <v>緑</v>
      </c>
      <c r="S345" s="39" t="s">
        <v>7</v>
      </c>
      <c r="T345" s="34">
        <f>INDEX(AG:AG,W343+1)</f>
        <v>0</v>
      </c>
      <c r="U345" s="39" t="s">
        <v>8</v>
      </c>
      <c r="V345" s="34">
        <f>INDEX(AI:AI,W343+1)</f>
        <v>0</v>
      </c>
      <c r="W345" s="40"/>
      <c r="X345" s="34">
        <f>INDEX(AQ:AQ,W343+1)</f>
        <v>0</v>
      </c>
      <c r="Y345" s="52"/>
      <c r="Z345" s="52"/>
      <c r="AA345" s="53"/>
      <c r="AC345" s="35"/>
      <c r="AD345" s="35"/>
      <c r="BF345" s="64" t="s">
        <v>0</v>
      </c>
    </row>
    <row r="346" spans="1:58">
      <c r="A346" t="str">
        <f t="shared" si="62"/>
        <v>|色|緑|レアリティ||マナコスト||</v>
      </c>
      <c r="B346" t="s">
        <v>0</v>
      </c>
      <c r="C346" t="s">
        <v>81</v>
      </c>
      <c r="D346" s="27" t="s">
        <v>6</v>
      </c>
      <c r="E346" t="s">
        <v>81</v>
      </c>
      <c r="F346" t="str">
        <f>IF(R345=0,"",R345)</f>
        <v>緑</v>
      </c>
      <c r="G346" t="s">
        <v>81</v>
      </c>
      <c r="H346" s="27" t="s">
        <v>93</v>
      </c>
      <c r="I346" t="s">
        <v>81</v>
      </c>
      <c r="J346" t="str">
        <f>IF(T345=0,"",T345)</f>
        <v/>
      </c>
      <c r="K346" t="s">
        <v>81</v>
      </c>
      <c r="L346" s="27" t="s">
        <v>94</v>
      </c>
      <c r="M346" t="s">
        <v>81</v>
      </c>
      <c r="N346" t="str">
        <f>IF(V345=0,"",V345)</f>
        <v/>
      </c>
      <c r="O346" t="s">
        <v>81</v>
      </c>
      <c r="Q346" s="33" t="s">
        <v>11</v>
      </c>
      <c r="R346" s="34">
        <f>INDEX(AL:AL,W343+1)</f>
        <v>0</v>
      </c>
      <c r="S346" s="39" t="s">
        <v>95</v>
      </c>
      <c r="T346" s="34">
        <f>INDEX(AN:AN,W343+1)</f>
        <v>0</v>
      </c>
      <c r="U346" s="34">
        <f>INDEX(AO:AO,W343+1)</f>
        <v>0</v>
      </c>
      <c r="V346" s="34">
        <f>INDEX(AP:AP,W343+1)</f>
        <v>0</v>
      </c>
      <c r="W346" s="40"/>
      <c r="X346" s="34" t="str">
        <f>INDEX(AZ:AZ,W343+1)</f>
        <v/>
      </c>
      <c r="Y346" s="34" t="str">
        <f>INDEX(BA:BA,W343+1)</f>
        <v/>
      </c>
      <c r="Z346" s="34" t="str">
        <f>INDEX(BB:BB,W343+1)</f>
        <v/>
      </c>
      <c r="AA346" s="34">
        <f>INDEX(BC:BC,W343+1)</f>
        <v>0</v>
      </c>
      <c r="AC346" s="52"/>
      <c r="AD346" s="52"/>
      <c r="BF346" s="64" t="s">
        <v>0</v>
      </c>
    </row>
    <row r="347" spans="1:58">
      <c r="A347" t="str">
        <f t="shared" si="62"/>
        <v>|種別||サブタイプ||||</v>
      </c>
      <c r="B347" t="s">
        <v>0</v>
      </c>
      <c r="C347" t="s">
        <v>81</v>
      </c>
      <c r="D347" s="27" t="s">
        <v>11</v>
      </c>
      <c r="E347" t="s">
        <v>81</v>
      </c>
      <c r="F347" t="str">
        <f>IF(R346=0,"",R346)</f>
        <v/>
      </c>
      <c r="G347" t="s">
        <v>81</v>
      </c>
      <c r="H347" s="27" t="s">
        <v>103</v>
      </c>
      <c r="I347" t="s">
        <v>81</v>
      </c>
      <c r="J347" t="str">
        <f>IF(T346=0,"",T346)</f>
        <v/>
      </c>
      <c r="K347" t="s">
        <v>81</v>
      </c>
      <c r="L347" t="str">
        <f>IF(U346=0,"",U346)</f>
        <v/>
      </c>
      <c r="M347" t="s">
        <v>81</v>
      </c>
      <c r="N347" t="str">
        <f>IF(V346=0,"",V346)</f>
        <v/>
      </c>
      <c r="O347" t="s">
        <v>81</v>
      </c>
      <c r="Q347" s="33" t="s">
        <v>104</v>
      </c>
      <c r="R347" s="34" t="str">
        <f>INDEX(BD:BD,W343+1)</f>
        <v/>
      </c>
      <c r="S347" s="35"/>
      <c r="T347" s="35"/>
      <c r="U347" s="35"/>
      <c r="V347" s="36"/>
      <c r="W347" s="40"/>
      <c r="X347" s="32"/>
      <c r="Y347" s="32"/>
      <c r="Z347" s="32"/>
      <c r="AA347" s="54"/>
      <c r="AC347" s="52"/>
      <c r="AD347" s="52"/>
      <c r="BF347" s="64" t="s">
        <v>0</v>
      </c>
    </row>
    <row r="348" spans="1:58">
      <c r="A348" t="str">
        <f t="shared" si="62"/>
        <v>|テキスト|&gt;|&gt;|&gt;|&gt;||</v>
      </c>
      <c r="B348" t="s">
        <v>0</v>
      </c>
      <c r="C348" t="s">
        <v>81</v>
      </c>
      <c r="D348" s="27" t="s">
        <v>104</v>
      </c>
      <c r="E348" t="s">
        <v>81</v>
      </c>
      <c r="F348" s="27" t="s">
        <v>113</v>
      </c>
      <c r="G348" t="s">
        <v>81</v>
      </c>
      <c r="H348" s="27" t="s">
        <v>113</v>
      </c>
      <c r="I348" t="s">
        <v>81</v>
      </c>
      <c r="J348" s="27" t="s">
        <v>113</v>
      </c>
      <c r="K348" t="s">
        <v>81</v>
      </c>
      <c r="L348" s="27" t="s">
        <v>113</v>
      </c>
      <c r="M348" t="s">
        <v>81</v>
      </c>
      <c r="N348" t="str">
        <f>IF(R347=0,"",R347)</f>
        <v/>
      </c>
      <c r="O348" t="s">
        <v>81</v>
      </c>
      <c r="Q348" s="38" t="s">
        <v>27</v>
      </c>
      <c r="R348" s="34" t="str">
        <f>INDEX(BE:BE,W343+1)</f>
        <v/>
      </c>
      <c r="S348" s="35" t="s">
        <v>400</v>
      </c>
      <c r="T348" s="34" t="str">
        <f>IF(X348="","",X348&amp;IF(Y348="",""," "&amp;Y348)&amp;IF(Z348="",""," "&amp;Z348)&amp;IF(AA348="",""," "&amp;AA348))</f>
        <v/>
      </c>
      <c r="U348" s="35"/>
      <c r="V348" s="36"/>
      <c r="W348" s="40" t="s">
        <v>114</v>
      </c>
      <c r="X348" s="33" t="str">
        <f t="shared" ref="X348:AA348" si="66">IF(ISERROR(IF(LEN(X347)&gt;1,X347,VLOOKUP(X346,$AC:$AD,2,FALSE))),"",IF(LEN(X347)&gt;1,X347,VLOOKUP(X346,$AC:$AD,2,FALSE)))</f>
        <v/>
      </c>
      <c r="Y348" s="33" t="str">
        <f t="shared" si="66"/>
        <v/>
      </c>
      <c r="Z348" s="33" t="str">
        <f t="shared" si="66"/>
        <v/>
      </c>
      <c r="AA348" s="33" t="str">
        <f t="shared" si="66"/>
        <v> </v>
      </c>
      <c r="AC348" s="52"/>
      <c r="AD348" s="52"/>
      <c r="BF348" s="64" t="s">
        <v>0</v>
      </c>
    </row>
    <row r="349" spans="1:58">
      <c r="A349" t="str">
        <f t="shared" si="62"/>
        <v>|英テキスト|&gt;|&gt;|&gt;|&gt;||</v>
      </c>
      <c r="B349" t="s">
        <v>0</v>
      </c>
      <c r="C349" t="s">
        <v>81</v>
      </c>
      <c r="D349" s="27" t="s">
        <v>125</v>
      </c>
      <c r="E349" t="s">
        <v>81</v>
      </c>
      <c r="F349" s="27" t="s">
        <v>113</v>
      </c>
      <c r="G349" t="s">
        <v>81</v>
      </c>
      <c r="H349" s="27" t="s">
        <v>113</v>
      </c>
      <c r="I349" t="s">
        <v>81</v>
      </c>
      <c r="J349" s="27" t="s">
        <v>113</v>
      </c>
      <c r="K349" t="s">
        <v>81</v>
      </c>
      <c r="L349" s="27" t="s">
        <v>113</v>
      </c>
      <c r="M349" t="s">
        <v>81</v>
      </c>
      <c r="N349" t="str">
        <f>IF(T348="","",T348&amp;"&amp;br;")&amp;IF(R348=0,"",R348)</f>
        <v/>
      </c>
      <c r="O349" t="s">
        <v>81</v>
      </c>
      <c r="Q349" s="33" t="s">
        <v>18</v>
      </c>
      <c r="R349" s="34">
        <f>IF(INDEX(AX:AX,W343+1)="",0,INDEX(AX:AX,W343+1)&amp;"/"&amp;INDEX(AY:AY,W343+1))</f>
        <v>0</v>
      </c>
      <c r="S349" s="35"/>
      <c r="T349" s="35"/>
      <c r="U349" s="35"/>
      <c r="V349" s="36"/>
      <c r="W349" s="40"/>
      <c r="X349" s="33"/>
      <c r="Y349" s="52"/>
      <c r="Z349" s="52"/>
      <c r="AA349" s="53"/>
      <c r="AC349" s="52"/>
      <c r="AD349" s="52"/>
      <c r="BF349" s="64" t="s">
        <v>0</v>
      </c>
    </row>
    <row r="350" spans="1:58">
      <c r="A350" t="str">
        <f t="shared" si="62"/>
        <v>|PT|&gt;||シールド数|&gt;||</v>
      </c>
      <c r="B350" t="s">
        <v>0</v>
      </c>
      <c r="C350" t="s">
        <v>81</v>
      </c>
      <c r="D350" t="s">
        <v>18</v>
      </c>
      <c r="E350" t="s">
        <v>81</v>
      </c>
      <c r="F350" t="s">
        <v>113</v>
      </c>
      <c r="G350" t="s">
        <v>81</v>
      </c>
      <c r="H350" t="str">
        <f>IF(R349=0,"",R349)</f>
        <v/>
      </c>
      <c r="I350" t="s">
        <v>81</v>
      </c>
      <c r="J350" t="s">
        <v>136</v>
      </c>
      <c r="K350" t="s">
        <v>81</v>
      </c>
      <c r="L350" t="s">
        <v>113</v>
      </c>
      <c r="M350" t="s">
        <v>81</v>
      </c>
      <c r="N350" t="str">
        <f>IF(R350=0,"",R350)</f>
        <v/>
      </c>
      <c r="O350" t="s">
        <v>81</v>
      </c>
      <c r="Q350" s="41" t="s">
        <v>19</v>
      </c>
      <c r="R350" s="34">
        <f>INDEX(AW:AW,W343+1)</f>
        <v>0</v>
      </c>
      <c r="S350" s="42"/>
      <c r="T350" s="42"/>
      <c r="U350" s="42"/>
      <c r="V350" s="43"/>
      <c r="W350" s="44"/>
      <c r="X350" s="45"/>
      <c r="Y350" s="55"/>
      <c r="Z350" s="55"/>
      <c r="AA350" s="56"/>
      <c r="BF350" s="64" t="s">
        <v>0</v>
      </c>
    </row>
    <row r="351" spans="1:58">
      <c r="A351" t="str">
        <f t="shared" si="62"/>
        <v>&amp;br;&amp;br;</v>
      </c>
      <c r="B351" t="s">
        <v>0</v>
      </c>
      <c r="C351" t="s">
        <v>145</v>
      </c>
      <c r="R351"/>
      <c r="S351"/>
      <c r="T351"/>
      <c r="U351"/>
      <c r="V351"/>
      <c r="BF351" s="64" t="s">
        <v>0</v>
      </c>
    </row>
    <row r="352" spans="1:58">
      <c r="A352" t="str">
        <f t="shared" si="62"/>
        <v>#back(text=戻る,left)</v>
      </c>
      <c r="B352" t="s">
        <v>0</v>
      </c>
      <c r="C352" t="s">
        <v>153</v>
      </c>
      <c r="R352"/>
      <c r="S352"/>
      <c r="T352"/>
      <c r="U352"/>
      <c r="V352"/>
      <c r="BF352" s="64" t="s">
        <v>0</v>
      </c>
    </row>
    <row r="353" spans="1:58">
      <c r="A353" t="str">
        <f t="shared" si="62"/>
        <v>&amp;br;</v>
      </c>
      <c r="B353" t="s">
        <v>0</v>
      </c>
      <c r="C353" t="s">
        <v>164</v>
      </c>
      <c r="R353"/>
      <c r="S353"/>
      <c r="T353"/>
      <c r="U353"/>
      <c r="V353"/>
      <c r="BF353" s="64" t="s">
        <v>0</v>
      </c>
    </row>
    <row r="354" spans="1:58">
      <c r="A354" t="str">
        <f t="shared" si="62"/>
        <v>#comment(above,nsize=[15],size=[30],num=[10])</v>
      </c>
      <c r="B354" t="s">
        <v>0</v>
      </c>
      <c r="C354" t="s">
        <v>173</v>
      </c>
      <c r="R354"/>
      <c r="S354"/>
      <c r="T354"/>
      <c r="U354"/>
      <c r="V354"/>
      <c r="BF354" s="64" t="s">
        <v>0</v>
      </c>
    </row>
    <row r="355" spans="1:58">
      <c r="A355" t="str">
        <f t="shared" si="62"/>
        <v>&amp;br;&amp;br;</v>
      </c>
      <c r="B355" t="s">
        <v>0</v>
      </c>
      <c r="C355" t="s">
        <v>145</v>
      </c>
      <c r="R355"/>
      <c r="S355"/>
      <c r="T355"/>
      <c r="U355"/>
      <c r="V355"/>
      <c r="AC355" s="52"/>
      <c r="AD355" s="52"/>
      <c r="BF355" s="64" t="s">
        <v>0</v>
      </c>
    </row>
    <row r="356" spans="1:58">
      <c r="A356" t="str">
        <f t="shared" si="62"/>
        <v/>
      </c>
      <c r="B356" t="s">
        <v>0</v>
      </c>
      <c r="Q356" s="29"/>
      <c r="R356" s="30"/>
      <c r="S356" s="30"/>
      <c r="T356" s="30"/>
      <c r="U356" s="30"/>
      <c r="V356" s="31"/>
      <c r="W356" s="32">
        <v>28</v>
      </c>
      <c r="X356" s="29"/>
      <c r="Y356" s="50"/>
      <c r="Z356" s="50"/>
      <c r="AA356" s="51"/>
      <c r="AC356" s="52"/>
      <c r="AD356" s="52"/>
      <c r="BF356" s="64" t="s">
        <v>0</v>
      </c>
    </row>
    <row r="357" spans="1:58">
      <c r="A357" t="str">
        <f t="shared" si="62"/>
        <v>*0/0</v>
      </c>
      <c r="B357" t="s">
        <v>0</v>
      </c>
      <c r="C357" t="str">
        <f>"*"&amp;R357&amp;"/"&amp;T357</f>
        <v>*0/0</v>
      </c>
      <c r="Q357" s="33" t="s">
        <v>9</v>
      </c>
      <c r="R357" s="34">
        <f>INDEX(AJ:AJ,W356+1)</f>
        <v>0</v>
      </c>
      <c r="S357" s="35" t="s">
        <v>10</v>
      </c>
      <c r="T357" s="34">
        <f>INDEX(AK:AK,W356+1)</f>
        <v>0</v>
      </c>
      <c r="U357" s="35"/>
      <c r="V357" s="36"/>
      <c r="W357" s="37"/>
      <c r="X357" s="33"/>
      <c r="Y357" s="52"/>
      <c r="Z357" s="52"/>
      <c r="AA357" s="53"/>
      <c r="AC357" s="52"/>
      <c r="AD357" s="52"/>
      <c r="BF357" s="64" t="s">
        <v>0</v>
      </c>
    </row>
    <row r="358" spans="1:58">
      <c r="A358" t="str">
        <f t="shared" si="62"/>
        <v>|LEFT:80|LEFT:100|LEFT:100|LEFT:100|LEFT:100|LEFT:100|c</v>
      </c>
      <c r="B358" t="s">
        <v>0</v>
      </c>
      <c r="C358" t="s">
        <v>81</v>
      </c>
      <c r="D358" s="26" t="str">
        <f>$Q$1</f>
        <v>LEFT:80</v>
      </c>
      <c r="E358" s="26" t="s">
        <v>81</v>
      </c>
      <c r="F358" s="26" t="str">
        <f t="shared" ref="F358:J358" si="67">$R$1</f>
        <v>LEFT:100</v>
      </c>
      <c r="G358" s="26" t="s">
        <v>81</v>
      </c>
      <c r="H358" s="26" t="str">
        <f t="shared" si="67"/>
        <v>LEFT:100</v>
      </c>
      <c r="I358" s="26" t="s">
        <v>81</v>
      </c>
      <c r="J358" s="26" t="str">
        <f t="shared" si="67"/>
        <v>LEFT:100</v>
      </c>
      <c r="K358" s="26" t="s">
        <v>81</v>
      </c>
      <c r="L358" s="26" t="str">
        <f>$R$1</f>
        <v>LEFT:100</v>
      </c>
      <c r="M358" s="26" t="s">
        <v>81</v>
      </c>
      <c r="N358" s="26" t="str">
        <f>$R$1</f>
        <v>LEFT:100</v>
      </c>
      <c r="O358" t="s">
        <v>81</v>
      </c>
      <c r="P358" t="s">
        <v>82</v>
      </c>
      <c r="Q358" s="38" t="s">
        <v>6</v>
      </c>
      <c r="R358" s="34" t="str">
        <f>INDEX(AF:AF,W356+1)</f>
        <v>緑</v>
      </c>
      <c r="S358" s="39" t="s">
        <v>7</v>
      </c>
      <c r="T358" s="34">
        <f>INDEX(AG:AG,W356+1)</f>
        <v>0</v>
      </c>
      <c r="U358" s="39" t="s">
        <v>8</v>
      </c>
      <c r="V358" s="34">
        <f>INDEX(AI:AI,W356+1)</f>
        <v>0</v>
      </c>
      <c r="W358" s="40"/>
      <c r="X358" s="34">
        <f>INDEX(AQ:AQ,W356+1)</f>
        <v>0</v>
      </c>
      <c r="Y358" s="52"/>
      <c r="Z358" s="52"/>
      <c r="AA358" s="53"/>
      <c r="AC358" s="35"/>
      <c r="AD358" s="35"/>
      <c r="BF358" s="64" t="s">
        <v>0</v>
      </c>
    </row>
    <row r="359" spans="1:58">
      <c r="A359" t="str">
        <f t="shared" si="62"/>
        <v>|色|緑|レアリティ||マナコスト||</v>
      </c>
      <c r="B359" t="s">
        <v>0</v>
      </c>
      <c r="C359" t="s">
        <v>81</v>
      </c>
      <c r="D359" s="27" t="s">
        <v>6</v>
      </c>
      <c r="E359" t="s">
        <v>81</v>
      </c>
      <c r="F359" t="str">
        <f>IF(R358=0,"",R358)</f>
        <v>緑</v>
      </c>
      <c r="G359" t="s">
        <v>81</v>
      </c>
      <c r="H359" s="27" t="s">
        <v>93</v>
      </c>
      <c r="I359" t="s">
        <v>81</v>
      </c>
      <c r="J359" t="str">
        <f>IF(T358=0,"",T358)</f>
        <v/>
      </c>
      <c r="K359" t="s">
        <v>81</v>
      </c>
      <c r="L359" s="27" t="s">
        <v>94</v>
      </c>
      <c r="M359" t="s">
        <v>81</v>
      </c>
      <c r="N359" t="str">
        <f>IF(V358=0,"",V358)</f>
        <v/>
      </c>
      <c r="O359" t="s">
        <v>81</v>
      </c>
      <c r="Q359" s="33" t="s">
        <v>11</v>
      </c>
      <c r="R359" s="34">
        <f>INDEX(AL:AL,W356+1)</f>
        <v>0</v>
      </c>
      <c r="S359" s="39" t="s">
        <v>95</v>
      </c>
      <c r="T359" s="34">
        <f>INDEX(AN:AN,W356+1)</f>
        <v>0</v>
      </c>
      <c r="U359" s="34">
        <f>INDEX(AO:AO,W356+1)</f>
        <v>0</v>
      </c>
      <c r="V359" s="34">
        <f>INDEX(AP:AP,W356+1)</f>
        <v>0</v>
      </c>
      <c r="W359" s="40"/>
      <c r="X359" s="34" t="str">
        <f>INDEX(AZ:AZ,W356+1)</f>
        <v/>
      </c>
      <c r="Y359" s="34" t="str">
        <f>INDEX(BA:BA,W356+1)</f>
        <v/>
      </c>
      <c r="Z359" s="34" t="str">
        <f>INDEX(BB:BB,W356+1)</f>
        <v/>
      </c>
      <c r="AA359" s="34">
        <f>INDEX(BC:BC,W356+1)</f>
        <v>0</v>
      </c>
      <c r="AC359" s="52"/>
      <c r="AD359" s="52"/>
      <c r="BF359" s="64" t="s">
        <v>0</v>
      </c>
    </row>
    <row r="360" spans="1:58">
      <c r="A360" t="str">
        <f t="shared" si="62"/>
        <v>|種別||サブタイプ||||</v>
      </c>
      <c r="B360" t="s">
        <v>0</v>
      </c>
      <c r="C360" t="s">
        <v>81</v>
      </c>
      <c r="D360" s="27" t="s">
        <v>11</v>
      </c>
      <c r="E360" t="s">
        <v>81</v>
      </c>
      <c r="F360" t="str">
        <f>IF(R359=0,"",R359)</f>
        <v/>
      </c>
      <c r="G360" t="s">
        <v>81</v>
      </c>
      <c r="H360" s="27" t="s">
        <v>103</v>
      </c>
      <c r="I360" t="s">
        <v>81</v>
      </c>
      <c r="J360" t="str">
        <f>IF(T359=0,"",T359)</f>
        <v/>
      </c>
      <c r="K360" t="s">
        <v>81</v>
      </c>
      <c r="L360" t="str">
        <f>IF(U359=0,"",U359)</f>
        <v/>
      </c>
      <c r="M360" t="s">
        <v>81</v>
      </c>
      <c r="N360" t="str">
        <f>IF(V359=0,"",V359)</f>
        <v/>
      </c>
      <c r="O360" t="s">
        <v>81</v>
      </c>
      <c r="Q360" s="33" t="s">
        <v>104</v>
      </c>
      <c r="R360" s="34" t="str">
        <f>INDEX(BD:BD,W356+1)</f>
        <v/>
      </c>
      <c r="S360" s="35"/>
      <c r="T360" s="35"/>
      <c r="U360" s="35"/>
      <c r="V360" s="36"/>
      <c r="W360" s="40"/>
      <c r="X360" s="32"/>
      <c r="Y360" s="32"/>
      <c r="Z360" s="32"/>
      <c r="AA360" s="54"/>
      <c r="AC360" s="52"/>
      <c r="AD360" s="52"/>
      <c r="BF360" s="64" t="s">
        <v>0</v>
      </c>
    </row>
    <row r="361" spans="1:58">
      <c r="A361" t="str">
        <f t="shared" si="62"/>
        <v>|テキスト|&gt;|&gt;|&gt;|&gt;||</v>
      </c>
      <c r="B361" t="s">
        <v>0</v>
      </c>
      <c r="C361" t="s">
        <v>81</v>
      </c>
      <c r="D361" s="27" t="s">
        <v>104</v>
      </c>
      <c r="E361" t="s">
        <v>81</v>
      </c>
      <c r="F361" s="27" t="s">
        <v>113</v>
      </c>
      <c r="G361" t="s">
        <v>81</v>
      </c>
      <c r="H361" s="27" t="s">
        <v>113</v>
      </c>
      <c r="I361" t="s">
        <v>81</v>
      </c>
      <c r="J361" s="27" t="s">
        <v>113</v>
      </c>
      <c r="K361" t="s">
        <v>81</v>
      </c>
      <c r="L361" s="27" t="s">
        <v>113</v>
      </c>
      <c r="M361" t="s">
        <v>81</v>
      </c>
      <c r="N361" t="str">
        <f>IF(R360=0,"",R360)</f>
        <v/>
      </c>
      <c r="O361" t="s">
        <v>81</v>
      </c>
      <c r="Q361" s="38" t="s">
        <v>27</v>
      </c>
      <c r="R361" s="34" t="str">
        <f>INDEX(BE:BE,W356+1)</f>
        <v/>
      </c>
      <c r="S361" s="35" t="s">
        <v>400</v>
      </c>
      <c r="T361" s="34" t="str">
        <f>IF(X361="","",X361&amp;IF(Y361="",""," "&amp;Y361)&amp;IF(Z361="",""," "&amp;Z361)&amp;IF(AA361="",""," "&amp;AA361))</f>
        <v/>
      </c>
      <c r="U361" s="35"/>
      <c r="V361" s="36"/>
      <c r="W361" s="40" t="s">
        <v>114</v>
      </c>
      <c r="X361" s="33" t="str">
        <f t="shared" ref="X361:AA361" si="68">IF(ISERROR(IF(LEN(X360)&gt;1,X360,VLOOKUP(X359,$AC:$AD,2,FALSE))),"",IF(LEN(X360)&gt;1,X360,VLOOKUP(X359,$AC:$AD,2,FALSE)))</f>
        <v/>
      </c>
      <c r="Y361" s="33" t="str">
        <f t="shared" si="68"/>
        <v/>
      </c>
      <c r="Z361" s="33" t="str">
        <f t="shared" si="68"/>
        <v/>
      </c>
      <c r="AA361" s="33" t="str">
        <f t="shared" si="68"/>
        <v> </v>
      </c>
      <c r="AC361" s="52"/>
      <c r="AD361" s="52"/>
      <c r="BF361" s="64" t="s">
        <v>0</v>
      </c>
    </row>
    <row r="362" spans="1:58">
      <c r="A362" t="str">
        <f t="shared" si="62"/>
        <v>|英テキスト|&gt;|&gt;|&gt;|&gt;||</v>
      </c>
      <c r="B362" t="s">
        <v>0</v>
      </c>
      <c r="C362" t="s">
        <v>81</v>
      </c>
      <c r="D362" s="27" t="s">
        <v>125</v>
      </c>
      <c r="E362" t="s">
        <v>81</v>
      </c>
      <c r="F362" s="27" t="s">
        <v>113</v>
      </c>
      <c r="G362" t="s">
        <v>81</v>
      </c>
      <c r="H362" s="27" t="s">
        <v>113</v>
      </c>
      <c r="I362" t="s">
        <v>81</v>
      </c>
      <c r="J362" s="27" t="s">
        <v>113</v>
      </c>
      <c r="K362" t="s">
        <v>81</v>
      </c>
      <c r="L362" s="27" t="s">
        <v>113</v>
      </c>
      <c r="M362" t="s">
        <v>81</v>
      </c>
      <c r="N362" t="str">
        <f>IF(T361="","",T361&amp;"&amp;br;")&amp;IF(R361=0,"",R361)</f>
        <v/>
      </c>
      <c r="O362" t="s">
        <v>81</v>
      </c>
      <c r="Q362" s="33" t="s">
        <v>18</v>
      </c>
      <c r="R362" s="34">
        <f>IF(INDEX(AX:AX,W356+1)="",0,INDEX(AX:AX,W356+1)&amp;"/"&amp;INDEX(AY:AY,W356+1))</f>
        <v>0</v>
      </c>
      <c r="S362" s="35"/>
      <c r="T362" s="35"/>
      <c r="U362" s="35"/>
      <c r="V362" s="36"/>
      <c r="W362" s="40"/>
      <c r="X362" s="33"/>
      <c r="Y362" s="52"/>
      <c r="Z362" s="52"/>
      <c r="AA362" s="53"/>
      <c r="AC362" s="52"/>
      <c r="AD362" s="52"/>
      <c r="BF362" s="64" t="s">
        <v>0</v>
      </c>
    </row>
    <row r="363" spans="1:58">
      <c r="A363" t="str">
        <f t="shared" si="62"/>
        <v>|PT|&gt;||シールド数|&gt;||</v>
      </c>
      <c r="B363" t="s">
        <v>0</v>
      </c>
      <c r="C363" t="s">
        <v>81</v>
      </c>
      <c r="D363" t="s">
        <v>18</v>
      </c>
      <c r="E363" t="s">
        <v>81</v>
      </c>
      <c r="F363" t="s">
        <v>113</v>
      </c>
      <c r="G363" t="s">
        <v>81</v>
      </c>
      <c r="H363" t="str">
        <f>IF(R362=0,"",R362)</f>
        <v/>
      </c>
      <c r="I363" t="s">
        <v>81</v>
      </c>
      <c r="J363" t="s">
        <v>136</v>
      </c>
      <c r="K363" t="s">
        <v>81</v>
      </c>
      <c r="L363" t="s">
        <v>113</v>
      </c>
      <c r="M363" t="s">
        <v>81</v>
      </c>
      <c r="N363" t="str">
        <f>IF(R363=0,"",R363)</f>
        <v/>
      </c>
      <c r="O363" t="s">
        <v>81</v>
      </c>
      <c r="Q363" s="41" t="s">
        <v>19</v>
      </c>
      <c r="R363" s="34">
        <f>INDEX(AW:AW,W356+1)</f>
        <v>0</v>
      </c>
      <c r="S363" s="42"/>
      <c r="T363" s="42"/>
      <c r="U363" s="42"/>
      <c r="V363" s="43"/>
      <c r="W363" s="44"/>
      <c r="X363" s="45"/>
      <c r="Y363" s="55"/>
      <c r="Z363" s="55"/>
      <c r="AA363" s="56"/>
      <c r="BF363" s="64" t="s">
        <v>0</v>
      </c>
    </row>
    <row r="364" spans="1:58">
      <c r="A364" t="str">
        <f t="shared" si="62"/>
        <v>&amp;br;&amp;br;</v>
      </c>
      <c r="B364" t="s">
        <v>0</v>
      </c>
      <c r="C364" t="s">
        <v>145</v>
      </c>
      <c r="R364"/>
      <c r="S364"/>
      <c r="T364"/>
      <c r="U364"/>
      <c r="V364"/>
      <c r="BF364" s="64" t="s">
        <v>0</v>
      </c>
    </row>
    <row r="365" spans="1:58">
      <c r="A365" t="str">
        <f t="shared" si="62"/>
        <v>#back(text=戻る,left)</v>
      </c>
      <c r="B365" t="s">
        <v>0</v>
      </c>
      <c r="C365" t="s">
        <v>153</v>
      </c>
      <c r="R365"/>
      <c r="S365"/>
      <c r="T365"/>
      <c r="U365"/>
      <c r="V365"/>
      <c r="BF365" s="64" t="s">
        <v>0</v>
      </c>
    </row>
    <row r="366" spans="1:58">
      <c r="A366" t="str">
        <f t="shared" si="62"/>
        <v>&amp;br;</v>
      </c>
      <c r="B366" t="s">
        <v>0</v>
      </c>
      <c r="C366" t="s">
        <v>164</v>
      </c>
      <c r="R366"/>
      <c r="S366"/>
      <c r="T366"/>
      <c r="U366"/>
      <c r="V366"/>
      <c r="BF366" s="64" t="s">
        <v>0</v>
      </c>
    </row>
    <row r="367" spans="1:58">
      <c r="A367" t="str">
        <f t="shared" si="62"/>
        <v>#comment(above,nsize=[15],size=[30],num=[10])</v>
      </c>
      <c r="B367" t="s">
        <v>0</v>
      </c>
      <c r="C367" t="s">
        <v>173</v>
      </c>
      <c r="R367"/>
      <c r="S367"/>
      <c r="T367"/>
      <c r="U367"/>
      <c r="V367"/>
      <c r="BF367" s="64" t="s">
        <v>0</v>
      </c>
    </row>
    <row r="368" spans="1:58">
      <c r="A368" t="str">
        <f t="shared" si="62"/>
        <v>&amp;br;&amp;br;</v>
      </c>
      <c r="B368" t="s">
        <v>0</v>
      </c>
      <c r="C368" t="s">
        <v>145</v>
      </c>
      <c r="R368"/>
      <c r="S368"/>
      <c r="T368"/>
      <c r="U368"/>
      <c r="V368"/>
      <c r="AC368" s="52"/>
      <c r="AD368" s="52"/>
      <c r="BF368" s="64" t="s">
        <v>0</v>
      </c>
    </row>
    <row r="369" spans="1:58">
      <c r="A369" t="str">
        <f t="shared" si="62"/>
        <v/>
      </c>
      <c r="B369" t="s">
        <v>0</v>
      </c>
      <c r="Q369" s="29"/>
      <c r="R369" s="30"/>
      <c r="S369" s="30"/>
      <c r="T369" s="30"/>
      <c r="U369" s="30"/>
      <c r="V369" s="31"/>
      <c r="W369" s="32">
        <v>29</v>
      </c>
      <c r="X369" s="29"/>
      <c r="Y369" s="50"/>
      <c r="Z369" s="50"/>
      <c r="AA369" s="51"/>
      <c r="AC369" s="52"/>
      <c r="AD369" s="52"/>
      <c r="BF369" s="64" t="s">
        <v>0</v>
      </c>
    </row>
    <row r="370" spans="1:58">
      <c r="A370" t="str">
        <f t="shared" si="62"/>
        <v>*0/0</v>
      </c>
      <c r="B370" t="s">
        <v>0</v>
      </c>
      <c r="C370" t="str">
        <f>"*"&amp;R370&amp;"/"&amp;T370</f>
        <v>*0/0</v>
      </c>
      <c r="Q370" s="33" t="s">
        <v>9</v>
      </c>
      <c r="R370" s="34">
        <f>INDEX(AJ:AJ,W369+1)</f>
        <v>0</v>
      </c>
      <c r="S370" s="35" t="s">
        <v>10</v>
      </c>
      <c r="T370" s="34">
        <f>INDEX(AK:AK,W369+1)</f>
        <v>0</v>
      </c>
      <c r="U370" s="35"/>
      <c r="V370" s="36"/>
      <c r="W370" s="37"/>
      <c r="X370" s="33"/>
      <c r="Y370" s="52"/>
      <c r="Z370" s="52"/>
      <c r="AA370" s="53"/>
      <c r="AC370" s="52"/>
      <c r="AD370" s="52"/>
      <c r="BF370" s="64" t="s">
        <v>0</v>
      </c>
    </row>
    <row r="371" spans="1:58">
      <c r="A371" t="str">
        <f t="shared" si="62"/>
        <v>|LEFT:80|LEFT:100|LEFT:100|LEFT:100|LEFT:100|LEFT:100|c</v>
      </c>
      <c r="B371" t="s">
        <v>0</v>
      </c>
      <c r="C371" t="s">
        <v>81</v>
      </c>
      <c r="D371" s="26" t="str">
        <f>$Q$1</f>
        <v>LEFT:80</v>
      </c>
      <c r="E371" s="26" t="s">
        <v>81</v>
      </c>
      <c r="F371" s="26" t="str">
        <f t="shared" ref="F371:J371" si="69">$R$1</f>
        <v>LEFT:100</v>
      </c>
      <c r="G371" s="26" t="s">
        <v>81</v>
      </c>
      <c r="H371" s="26" t="str">
        <f t="shared" si="69"/>
        <v>LEFT:100</v>
      </c>
      <c r="I371" s="26" t="s">
        <v>81</v>
      </c>
      <c r="J371" s="26" t="str">
        <f t="shared" si="69"/>
        <v>LEFT:100</v>
      </c>
      <c r="K371" s="26" t="s">
        <v>81</v>
      </c>
      <c r="L371" s="26" t="str">
        <f>$R$1</f>
        <v>LEFT:100</v>
      </c>
      <c r="M371" s="26" t="s">
        <v>81</v>
      </c>
      <c r="N371" s="26" t="str">
        <f>$R$1</f>
        <v>LEFT:100</v>
      </c>
      <c r="O371" t="s">
        <v>81</v>
      </c>
      <c r="P371" t="s">
        <v>82</v>
      </c>
      <c r="Q371" s="38" t="s">
        <v>6</v>
      </c>
      <c r="R371" s="34" t="str">
        <f>INDEX(AF:AF,W369+1)</f>
        <v>緑</v>
      </c>
      <c r="S371" s="39" t="s">
        <v>7</v>
      </c>
      <c r="T371" s="34">
        <f>INDEX(AG:AG,W369+1)</f>
        <v>0</v>
      </c>
      <c r="U371" s="39" t="s">
        <v>8</v>
      </c>
      <c r="V371" s="34">
        <f>INDEX(AI:AI,W369+1)</f>
        <v>0</v>
      </c>
      <c r="W371" s="40"/>
      <c r="X371" s="34">
        <f>INDEX(AQ:AQ,W369+1)</f>
        <v>0</v>
      </c>
      <c r="Y371" s="52"/>
      <c r="Z371" s="52"/>
      <c r="AA371" s="53"/>
      <c r="AC371" s="35"/>
      <c r="AD371" s="35"/>
      <c r="BF371" s="64" t="s">
        <v>0</v>
      </c>
    </row>
    <row r="372" spans="1:58">
      <c r="A372" t="str">
        <f t="shared" si="62"/>
        <v>|色|緑|レアリティ||マナコスト||</v>
      </c>
      <c r="B372" t="s">
        <v>0</v>
      </c>
      <c r="C372" t="s">
        <v>81</v>
      </c>
      <c r="D372" s="27" t="s">
        <v>6</v>
      </c>
      <c r="E372" t="s">
        <v>81</v>
      </c>
      <c r="F372" t="str">
        <f>IF(R371=0,"",R371)</f>
        <v>緑</v>
      </c>
      <c r="G372" t="s">
        <v>81</v>
      </c>
      <c r="H372" s="27" t="s">
        <v>93</v>
      </c>
      <c r="I372" t="s">
        <v>81</v>
      </c>
      <c r="J372" t="str">
        <f>IF(T371=0,"",T371)</f>
        <v/>
      </c>
      <c r="K372" t="s">
        <v>81</v>
      </c>
      <c r="L372" s="27" t="s">
        <v>94</v>
      </c>
      <c r="M372" t="s">
        <v>81</v>
      </c>
      <c r="N372" t="str">
        <f>IF(V371=0,"",V371)</f>
        <v/>
      </c>
      <c r="O372" t="s">
        <v>81</v>
      </c>
      <c r="Q372" s="33" t="s">
        <v>11</v>
      </c>
      <c r="R372" s="34">
        <f>INDEX(AL:AL,W369+1)</f>
        <v>0</v>
      </c>
      <c r="S372" s="39" t="s">
        <v>95</v>
      </c>
      <c r="T372" s="34">
        <f>INDEX(AN:AN,W369+1)</f>
        <v>0</v>
      </c>
      <c r="U372" s="34">
        <f>INDEX(AO:AO,W369+1)</f>
        <v>0</v>
      </c>
      <c r="V372" s="34">
        <f>INDEX(AP:AP,W369+1)</f>
        <v>0</v>
      </c>
      <c r="W372" s="40"/>
      <c r="X372" s="34" t="str">
        <f>INDEX(AZ:AZ,W369+1)</f>
        <v/>
      </c>
      <c r="Y372" s="34" t="str">
        <f>INDEX(BA:BA,W369+1)</f>
        <v/>
      </c>
      <c r="Z372" s="34" t="str">
        <f>INDEX(BB:BB,W369+1)</f>
        <v/>
      </c>
      <c r="AA372" s="34">
        <f>INDEX(BC:BC,W369+1)</f>
        <v>0</v>
      </c>
      <c r="AC372" s="52"/>
      <c r="AD372" s="52"/>
      <c r="BF372" s="64" t="s">
        <v>0</v>
      </c>
    </row>
    <row r="373" spans="1:58">
      <c r="A373" t="str">
        <f t="shared" si="62"/>
        <v>|種別||サブタイプ||||</v>
      </c>
      <c r="B373" t="s">
        <v>0</v>
      </c>
      <c r="C373" t="s">
        <v>81</v>
      </c>
      <c r="D373" s="27" t="s">
        <v>11</v>
      </c>
      <c r="E373" t="s">
        <v>81</v>
      </c>
      <c r="F373" t="str">
        <f>IF(R372=0,"",R372)</f>
        <v/>
      </c>
      <c r="G373" t="s">
        <v>81</v>
      </c>
      <c r="H373" s="27" t="s">
        <v>103</v>
      </c>
      <c r="I373" t="s">
        <v>81</v>
      </c>
      <c r="J373" t="str">
        <f>IF(T372=0,"",T372)</f>
        <v/>
      </c>
      <c r="K373" t="s">
        <v>81</v>
      </c>
      <c r="L373" t="str">
        <f>IF(U372=0,"",U372)</f>
        <v/>
      </c>
      <c r="M373" t="s">
        <v>81</v>
      </c>
      <c r="N373" t="str">
        <f>IF(V372=0,"",V372)</f>
        <v/>
      </c>
      <c r="O373" t="s">
        <v>81</v>
      </c>
      <c r="Q373" s="33" t="s">
        <v>104</v>
      </c>
      <c r="R373" s="34" t="str">
        <f>INDEX(BD:BD,W369+1)</f>
        <v/>
      </c>
      <c r="S373" s="35"/>
      <c r="T373" s="35"/>
      <c r="U373" s="35"/>
      <c r="V373" s="36"/>
      <c r="W373" s="40"/>
      <c r="X373" s="32"/>
      <c r="Y373" s="32"/>
      <c r="Z373" s="32"/>
      <c r="AA373" s="54"/>
      <c r="AC373" s="52"/>
      <c r="AD373" s="52"/>
      <c r="BF373" s="64" t="s">
        <v>0</v>
      </c>
    </row>
    <row r="374" spans="1:58">
      <c r="A374" t="str">
        <f t="shared" si="62"/>
        <v>|テキスト|&gt;|&gt;|&gt;|&gt;||</v>
      </c>
      <c r="B374" t="s">
        <v>0</v>
      </c>
      <c r="C374" t="s">
        <v>81</v>
      </c>
      <c r="D374" s="27" t="s">
        <v>104</v>
      </c>
      <c r="E374" t="s">
        <v>81</v>
      </c>
      <c r="F374" s="27" t="s">
        <v>113</v>
      </c>
      <c r="G374" t="s">
        <v>81</v>
      </c>
      <c r="H374" s="27" t="s">
        <v>113</v>
      </c>
      <c r="I374" t="s">
        <v>81</v>
      </c>
      <c r="J374" s="27" t="s">
        <v>113</v>
      </c>
      <c r="K374" t="s">
        <v>81</v>
      </c>
      <c r="L374" s="27" t="s">
        <v>113</v>
      </c>
      <c r="M374" t="s">
        <v>81</v>
      </c>
      <c r="N374" t="str">
        <f>IF(R373=0,"",R373)</f>
        <v/>
      </c>
      <c r="O374" t="s">
        <v>81</v>
      </c>
      <c r="Q374" s="38" t="s">
        <v>27</v>
      </c>
      <c r="R374" s="34" t="str">
        <f>INDEX(BE:BE,W369+1)</f>
        <v/>
      </c>
      <c r="S374" s="35" t="s">
        <v>400</v>
      </c>
      <c r="T374" s="34" t="str">
        <f>IF(X374="","",X374&amp;IF(Y374="",""," "&amp;Y374)&amp;IF(Z374="",""," "&amp;Z374)&amp;IF(AA374="",""," "&amp;AA374))</f>
        <v/>
      </c>
      <c r="U374" s="35"/>
      <c r="V374" s="36"/>
      <c r="W374" s="40" t="s">
        <v>114</v>
      </c>
      <c r="X374" s="33" t="str">
        <f t="shared" ref="X374:AA374" si="70">IF(ISERROR(IF(LEN(X373)&gt;1,X373,VLOOKUP(X372,$AC:$AD,2,FALSE))),"",IF(LEN(X373)&gt;1,X373,VLOOKUP(X372,$AC:$AD,2,FALSE)))</f>
        <v/>
      </c>
      <c r="Y374" s="33" t="str">
        <f t="shared" si="70"/>
        <v/>
      </c>
      <c r="Z374" s="33" t="str">
        <f t="shared" si="70"/>
        <v/>
      </c>
      <c r="AA374" s="33" t="str">
        <f t="shared" si="70"/>
        <v> </v>
      </c>
      <c r="AC374" s="52"/>
      <c r="AD374" s="52"/>
      <c r="BF374" s="64" t="s">
        <v>0</v>
      </c>
    </row>
    <row r="375" spans="1:58">
      <c r="A375" t="str">
        <f t="shared" si="62"/>
        <v>|英テキスト|&gt;|&gt;|&gt;|&gt;||</v>
      </c>
      <c r="B375" t="s">
        <v>0</v>
      </c>
      <c r="C375" t="s">
        <v>81</v>
      </c>
      <c r="D375" s="27" t="s">
        <v>125</v>
      </c>
      <c r="E375" t="s">
        <v>81</v>
      </c>
      <c r="F375" s="27" t="s">
        <v>113</v>
      </c>
      <c r="G375" t="s">
        <v>81</v>
      </c>
      <c r="H375" s="27" t="s">
        <v>113</v>
      </c>
      <c r="I375" t="s">
        <v>81</v>
      </c>
      <c r="J375" s="27" t="s">
        <v>113</v>
      </c>
      <c r="K375" t="s">
        <v>81</v>
      </c>
      <c r="L375" s="27" t="s">
        <v>113</v>
      </c>
      <c r="M375" t="s">
        <v>81</v>
      </c>
      <c r="N375" t="str">
        <f>IF(T374="","",T374&amp;"&amp;br;")&amp;IF(R374=0,"",R374)</f>
        <v/>
      </c>
      <c r="O375" t="s">
        <v>81</v>
      </c>
      <c r="Q375" s="33" t="s">
        <v>18</v>
      </c>
      <c r="R375" s="34">
        <f>IF(INDEX(AX:AX,W369+1)="",0,INDEX(AX:AX,W369+1)&amp;"/"&amp;INDEX(AY:AY,W369+1))</f>
        <v>0</v>
      </c>
      <c r="S375" s="35"/>
      <c r="T375" s="35"/>
      <c r="U375" s="35"/>
      <c r="V375" s="36"/>
      <c r="W375" s="40"/>
      <c r="X375" s="33"/>
      <c r="Y375" s="52"/>
      <c r="Z375" s="52"/>
      <c r="AA375" s="53"/>
      <c r="AC375" s="52"/>
      <c r="AD375" s="52"/>
      <c r="BF375" s="64" t="s">
        <v>0</v>
      </c>
    </row>
    <row r="376" spans="1:58">
      <c r="A376" t="str">
        <f t="shared" si="62"/>
        <v>|PT|&gt;||シールド数|&gt;||</v>
      </c>
      <c r="B376" t="s">
        <v>0</v>
      </c>
      <c r="C376" t="s">
        <v>81</v>
      </c>
      <c r="D376" t="s">
        <v>18</v>
      </c>
      <c r="E376" t="s">
        <v>81</v>
      </c>
      <c r="F376" t="s">
        <v>113</v>
      </c>
      <c r="G376" t="s">
        <v>81</v>
      </c>
      <c r="H376" t="str">
        <f>IF(R375=0,"",R375)</f>
        <v/>
      </c>
      <c r="I376" t="s">
        <v>81</v>
      </c>
      <c r="J376" t="s">
        <v>136</v>
      </c>
      <c r="K376" t="s">
        <v>81</v>
      </c>
      <c r="L376" t="s">
        <v>113</v>
      </c>
      <c r="M376" t="s">
        <v>81</v>
      </c>
      <c r="N376" t="str">
        <f>IF(R376=0,"",R376)</f>
        <v/>
      </c>
      <c r="O376" t="s">
        <v>81</v>
      </c>
      <c r="Q376" s="41" t="s">
        <v>19</v>
      </c>
      <c r="R376" s="34">
        <f>INDEX(AW:AW,W369+1)</f>
        <v>0</v>
      </c>
      <c r="S376" s="42"/>
      <c r="T376" s="42"/>
      <c r="U376" s="42"/>
      <c r="V376" s="43"/>
      <c r="W376" s="44"/>
      <c r="X376" s="45"/>
      <c r="Y376" s="55"/>
      <c r="Z376" s="55"/>
      <c r="AA376" s="56"/>
      <c r="BF376" s="64" t="s">
        <v>0</v>
      </c>
    </row>
    <row r="377" spans="1:58">
      <c r="A377" t="str">
        <f t="shared" si="62"/>
        <v>&amp;br;&amp;br;</v>
      </c>
      <c r="B377" t="s">
        <v>0</v>
      </c>
      <c r="C377" t="s">
        <v>145</v>
      </c>
      <c r="R377"/>
      <c r="S377"/>
      <c r="T377"/>
      <c r="U377"/>
      <c r="V377"/>
      <c r="BF377" s="64" t="s">
        <v>0</v>
      </c>
    </row>
    <row r="378" spans="1:58">
      <c r="A378" t="str">
        <f t="shared" si="62"/>
        <v>#back(text=戻る,left)</v>
      </c>
      <c r="B378" t="s">
        <v>0</v>
      </c>
      <c r="C378" t="s">
        <v>153</v>
      </c>
      <c r="R378"/>
      <c r="S378"/>
      <c r="T378"/>
      <c r="U378"/>
      <c r="V378"/>
      <c r="BF378" s="64" t="s">
        <v>0</v>
      </c>
    </row>
    <row r="379" spans="1:58">
      <c r="A379" t="str">
        <f t="shared" si="62"/>
        <v>&amp;br;</v>
      </c>
      <c r="B379" t="s">
        <v>0</v>
      </c>
      <c r="C379" t="s">
        <v>164</v>
      </c>
      <c r="R379"/>
      <c r="S379"/>
      <c r="T379"/>
      <c r="U379"/>
      <c r="V379"/>
      <c r="BF379" s="64" t="s">
        <v>0</v>
      </c>
    </row>
    <row r="380" spans="1:58">
      <c r="A380" t="str">
        <f t="shared" si="62"/>
        <v>#comment(above,nsize=[15],size=[30],num=[10])</v>
      </c>
      <c r="B380" t="s">
        <v>0</v>
      </c>
      <c r="C380" t="s">
        <v>173</v>
      </c>
      <c r="R380"/>
      <c r="S380"/>
      <c r="T380"/>
      <c r="U380"/>
      <c r="V380"/>
      <c r="BF380" s="64" t="s">
        <v>0</v>
      </c>
    </row>
    <row r="381" spans="1:58">
      <c r="A381" t="str">
        <f t="shared" si="62"/>
        <v>&amp;br;&amp;br;</v>
      </c>
      <c r="B381" t="s">
        <v>0</v>
      </c>
      <c r="C381" t="s">
        <v>145</v>
      </c>
      <c r="R381"/>
      <c r="S381"/>
      <c r="T381"/>
      <c r="U381"/>
      <c r="V381"/>
      <c r="AC381" s="52"/>
      <c r="AD381" s="52"/>
      <c r="BF381" s="64" t="s">
        <v>0</v>
      </c>
    </row>
    <row r="382" spans="1:58">
      <c r="A382" t="str">
        <f t="shared" si="62"/>
        <v/>
      </c>
      <c r="B382" t="s">
        <v>0</v>
      </c>
      <c r="Q382" s="29"/>
      <c r="R382" s="30"/>
      <c r="S382" s="30"/>
      <c r="T382" s="30"/>
      <c r="U382" s="30"/>
      <c r="V382" s="31"/>
      <c r="W382" s="32">
        <v>30</v>
      </c>
      <c r="X382" s="29"/>
      <c r="Y382" s="50"/>
      <c r="Z382" s="50"/>
      <c r="AA382" s="51"/>
      <c r="AC382" s="52"/>
      <c r="AD382" s="52"/>
      <c r="BF382" s="64" t="s">
        <v>0</v>
      </c>
    </row>
    <row r="383" spans="1:58">
      <c r="A383" t="str">
        <f t="shared" si="62"/>
        <v>*0/0</v>
      </c>
      <c r="B383" t="s">
        <v>0</v>
      </c>
      <c r="C383" t="str">
        <f>"*"&amp;R383&amp;"/"&amp;T383</f>
        <v>*0/0</v>
      </c>
      <c r="Q383" s="33" t="s">
        <v>9</v>
      </c>
      <c r="R383" s="34">
        <f>INDEX(AJ:AJ,W382+1)</f>
        <v>0</v>
      </c>
      <c r="S383" s="35" t="s">
        <v>10</v>
      </c>
      <c r="T383" s="34">
        <f>INDEX(AK:AK,W382+1)</f>
        <v>0</v>
      </c>
      <c r="U383" s="35"/>
      <c r="V383" s="36"/>
      <c r="W383" s="37"/>
      <c r="X383" s="33"/>
      <c r="Y383" s="52"/>
      <c r="Z383" s="52"/>
      <c r="AA383" s="53"/>
      <c r="AC383" s="52"/>
      <c r="AD383" s="52"/>
      <c r="BF383" s="64" t="s">
        <v>0</v>
      </c>
    </row>
    <row r="384" spans="1:58">
      <c r="A384" t="str">
        <f t="shared" si="62"/>
        <v>|LEFT:80|LEFT:100|LEFT:100|LEFT:100|LEFT:100|LEFT:100|c</v>
      </c>
      <c r="B384" t="s">
        <v>0</v>
      </c>
      <c r="C384" t="s">
        <v>81</v>
      </c>
      <c r="D384" s="26" t="str">
        <f>$Q$1</f>
        <v>LEFT:80</v>
      </c>
      <c r="E384" s="26" t="s">
        <v>81</v>
      </c>
      <c r="F384" s="26" t="str">
        <f t="shared" ref="F384:J384" si="71">$R$1</f>
        <v>LEFT:100</v>
      </c>
      <c r="G384" s="26" t="s">
        <v>81</v>
      </c>
      <c r="H384" s="26" t="str">
        <f t="shared" si="71"/>
        <v>LEFT:100</v>
      </c>
      <c r="I384" s="26" t="s">
        <v>81</v>
      </c>
      <c r="J384" s="26" t="str">
        <f t="shared" si="71"/>
        <v>LEFT:100</v>
      </c>
      <c r="K384" s="26" t="s">
        <v>81</v>
      </c>
      <c r="L384" s="26" t="str">
        <f>$R$1</f>
        <v>LEFT:100</v>
      </c>
      <c r="M384" s="26" t="s">
        <v>81</v>
      </c>
      <c r="N384" s="26" t="str">
        <f>$R$1</f>
        <v>LEFT:100</v>
      </c>
      <c r="O384" t="s">
        <v>81</v>
      </c>
      <c r="P384" t="s">
        <v>82</v>
      </c>
      <c r="Q384" s="38" t="s">
        <v>6</v>
      </c>
      <c r="R384" s="34" t="str">
        <f>INDEX(AF:AF,W382+1)</f>
        <v>緑</v>
      </c>
      <c r="S384" s="39" t="s">
        <v>7</v>
      </c>
      <c r="T384" s="34">
        <f>INDEX(AG:AG,W382+1)</f>
        <v>0</v>
      </c>
      <c r="U384" s="39" t="s">
        <v>8</v>
      </c>
      <c r="V384" s="34">
        <f>INDEX(AI:AI,W382+1)</f>
        <v>0</v>
      </c>
      <c r="W384" s="40"/>
      <c r="X384" s="34">
        <f>INDEX(AQ:AQ,W382+1)</f>
        <v>0</v>
      </c>
      <c r="Y384" s="52"/>
      <c r="Z384" s="52"/>
      <c r="AA384" s="53"/>
      <c r="AC384" s="35"/>
      <c r="AD384" s="35"/>
      <c r="BF384" s="64" t="s">
        <v>0</v>
      </c>
    </row>
    <row r="385" spans="1:58">
      <c r="A385" t="str">
        <f t="shared" si="62"/>
        <v>|色|緑|レアリティ||マナコスト||</v>
      </c>
      <c r="B385" t="s">
        <v>0</v>
      </c>
      <c r="C385" t="s">
        <v>81</v>
      </c>
      <c r="D385" s="27" t="s">
        <v>6</v>
      </c>
      <c r="E385" t="s">
        <v>81</v>
      </c>
      <c r="F385" t="str">
        <f>IF(R384=0,"",R384)</f>
        <v>緑</v>
      </c>
      <c r="G385" t="s">
        <v>81</v>
      </c>
      <c r="H385" s="27" t="s">
        <v>93</v>
      </c>
      <c r="I385" t="s">
        <v>81</v>
      </c>
      <c r="J385" t="str">
        <f>IF(T384=0,"",T384)</f>
        <v/>
      </c>
      <c r="K385" t="s">
        <v>81</v>
      </c>
      <c r="L385" s="27" t="s">
        <v>94</v>
      </c>
      <c r="M385" t="s">
        <v>81</v>
      </c>
      <c r="N385" t="str">
        <f>IF(V384=0,"",V384)</f>
        <v/>
      </c>
      <c r="O385" t="s">
        <v>81</v>
      </c>
      <c r="Q385" s="33" t="s">
        <v>11</v>
      </c>
      <c r="R385" s="34">
        <f>INDEX(AL:AL,W382+1)</f>
        <v>0</v>
      </c>
      <c r="S385" s="39" t="s">
        <v>95</v>
      </c>
      <c r="T385" s="34">
        <f>INDEX(AN:AN,W382+1)</f>
        <v>0</v>
      </c>
      <c r="U385" s="34">
        <f>INDEX(AO:AO,W382+1)</f>
        <v>0</v>
      </c>
      <c r="V385" s="34">
        <f>INDEX(AP:AP,W382+1)</f>
        <v>0</v>
      </c>
      <c r="W385" s="40"/>
      <c r="X385" s="34" t="str">
        <f>INDEX(AZ:AZ,W382+1)</f>
        <v/>
      </c>
      <c r="Y385" s="34" t="str">
        <f>INDEX(BA:BA,W382+1)</f>
        <v/>
      </c>
      <c r="Z385" s="34" t="str">
        <f>INDEX(BB:BB,W382+1)</f>
        <v/>
      </c>
      <c r="AA385" s="34">
        <f>INDEX(BC:BC,W382+1)</f>
        <v>0</v>
      </c>
      <c r="AC385" s="52"/>
      <c r="AD385" s="52"/>
      <c r="BF385" s="64" t="s">
        <v>0</v>
      </c>
    </row>
    <row r="386" spans="1:58">
      <c r="A386" t="str">
        <f t="shared" si="62"/>
        <v>|種別||サブタイプ||||</v>
      </c>
      <c r="B386" t="s">
        <v>0</v>
      </c>
      <c r="C386" t="s">
        <v>81</v>
      </c>
      <c r="D386" s="27" t="s">
        <v>11</v>
      </c>
      <c r="E386" t="s">
        <v>81</v>
      </c>
      <c r="F386" t="str">
        <f>IF(R385=0,"",R385)</f>
        <v/>
      </c>
      <c r="G386" t="s">
        <v>81</v>
      </c>
      <c r="H386" s="27" t="s">
        <v>103</v>
      </c>
      <c r="I386" t="s">
        <v>81</v>
      </c>
      <c r="J386" t="str">
        <f>IF(T385=0,"",T385)</f>
        <v/>
      </c>
      <c r="K386" t="s">
        <v>81</v>
      </c>
      <c r="L386" t="str">
        <f>IF(U385=0,"",U385)</f>
        <v/>
      </c>
      <c r="M386" t="s">
        <v>81</v>
      </c>
      <c r="N386" t="str">
        <f>IF(V385=0,"",V385)</f>
        <v/>
      </c>
      <c r="O386" t="s">
        <v>81</v>
      </c>
      <c r="Q386" s="33" t="s">
        <v>104</v>
      </c>
      <c r="R386" s="34" t="str">
        <f>INDEX(BD:BD,W382+1)</f>
        <v/>
      </c>
      <c r="S386" s="35"/>
      <c r="T386" s="35"/>
      <c r="U386" s="35"/>
      <c r="V386" s="36"/>
      <c r="W386" s="40"/>
      <c r="X386" s="32"/>
      <c r="Y386" s="32"/>
      <c r="Z386" s="32"/>
      <c r="AA386" s="54"/>
      <c r="AC386" s="52"/>
      <c r="AD386" s="52"/>
      <c r="BF386" s="64" t="s">
        <v>0</v>
      </c>
    </row>
    <row r="387" spans="1:58">
      <c r="A387" t="str">
        <f t="shared" si="62"/>
        <v>|テキスト|&gt;|&gt;|&gt;|&gt;||</v>
      </c>
      <c r="B387" t="s">
        <v>0</v>
      </c>
      <c r="C387" t="s">
        <v>81</v>
      </c>
      <c r="D387" s="27" t="s">
        <v>104</v>
      </c>
      <c r="E387" t="s">
        <v>81</v>
      </c>
      <c r="F387" s="27" t="s">
        <v>113</v>
      </c>
      <c r="G387" t="s">
        <v>81</v>
      </c>
      <c r="H387" s="27" t="s">
        <v>113</v>
      </c>
      <c r="I387" t="s">
        <v>81</v>
      </c>
      <c r="J387" s="27" t="s">
        <v>113</v>
      </c>
      <c r="K387" t="s">
        <v>81</v>
      </c>
      <c r="L387" s="27" t="s">
        <v>113</v>
      </c>
      <c r="M387" t="s">
        <v>81</v>
      </c>
      <c r="N387" t="str">
        <f>IF(R386=0,"",R386)</f>
        <v/>
      </c>
      <c r="O387" t="s">
        <v>81</v>
      </c>
      <c r="Q387" s="38" t="s">
        <v>27</v>
      </c>
      <c r="R387" s="34" t="str">
        <f>INDEX(BE:BE,W382+1)</f>
        <v/>
      </c>
      <c r="S387" s="35" t="s">
        <v>400</v>
      </c>
      <c r="T387" s="34" t="str">
        <f>IF(X387="","",X387&amp;IF(Y387="",""," "&amp;Y387)&amp;IF(Z387="",""," "&amp;Z387)&amp;IF(AA387="",""," "&amp;AA387))</f>
        <v/>
      </c>
      <c r="U387" s="35"/>
      <c r="V387" s="36"/>
      <c r="W387" s="40" t="s">
        <v>114</v>
      </c>
      <c r="X387" s="33" t="str">
        <f t="shared" ref="X387:AA387" si="72">IF(ISERROR(IF(LEN(X386)&gt;1,X386,VLOOKUP(X385,$AC:$AD,2,FALSE))),"",IF(LEN(X386)&gt;1,X386,VLOOKUP(X385,$AC:$AD,2,FALSE)))</f>
        <v/>
      </c>
      <c r="Y387" s="33" t="str">
        <f t="shared" si="72"/>
        <v/>
      </c>
      <c r="Z387" s="33" t="str">
        <f t="shared" si="72"/>
        <v/>
      </c>
      <c r="AA387" s="33" t="str">
        <f t="shared" si="72"/>
        <v> </v>
      </c>
      <c r="AC387" s="52"/>
      <c r="AD387" s="52"/>
      <c r="BF387" s="64" t="s">
        <v>0</v>
      </c>
    </row>
    <row r="388" spans="1:58">
      <c r="A388" t="str">
        <f t="shared" si="62"/>
        <v>|英テキスト|&gt;|&gt;|&gt;|&gt;||</v>
      </c>
      <c r="B388" t="s">
        <v>0</v>
      </c>
      <c r="C388" t="s">
        <v>81</v>
      </c>
      <c r="D388" s="27" t="s">
        <v>125</v>
      </c>
      <c r="E388" t="s">
        <v>81</v>
      </c>
      <c r="F388" s="27" t="s">
        <v>113</v>
      </c>
      <c r="G388" t="s">
        <v>81</v>
      </c>
      <c r="H388" s="27" t="s">
        <v>113</v>
      </c>
      <c r="I388" t="s">
        <v>81</v>
      </c>
      <c r="J388" s="27" t="s">
        <v>113</v>
      </c>
      <c r="K388" t="s">
        <v>81</v>
      </c>
      <c r="L388" s="27" t="s">
        <v>113</v>
      </c>
      <c r="M388" t="s">
        <v>81</v>
      </c>
      <c r="N388" t="str">
        <f>IF(T387="","",T387&amp;"&amp;br;")&amp;IF(R387=0,"",R387)</f>
        <v/>
      </c>
      <c r="O388" t="s">
        <v>81</v>
      </c>
      <c r="Q388" s="33" t="s">
        <v>18</v>
      </c>
      <c r="R388" s="34">
        <f>IF(INDEX(AX:AX,W382+1)="",0,INDEX(AX:AX,W382+1)&amp;"/"&amp;INDEX(AY:AY,W382+1))</f>
        <v>0</v>
      </c>
      <c r="S388" s="35"/>
      <c r="T388" s="35"/>
      <c r="U388" s="35"/>
      <c r="V388" s="36"/>
      <c r="W388" s="40"/>
      <c r="X388" s="33"/>
      <c r="Y388" s="52"/>
      <c r="Z388" s="52"/>
      <c r="AA388" s="53"/>
      <c r="AC388" s="52"/>
      <c r="AD388" s="52"/>
      <c r="BF388" s="64" t="s">
        <v>0</v>
      </c>
    </row>
    <row r="389" spans="1:58">
      <c r="A389" t="str">
        <f t="shared" si="62"/>
        <v>|PT|&gt;||シールド数|&gt;||</v>
      </c>
      <c r="B389" t="s">
        <v>0</v>
      </c>
      <c r="C389" t="s">
        <v>81</v>
      </c>
      <c r="D389" t="s">
        <v>18</v>
      </c>
      <c r="E389" t="s">
        <v>81</v>
      </c>
      <c r="F389" t="s">
        <v>113</v>
      </c>
      <c r="G389" t="s">
        <v>81</v>
      </c>
      <c r="H389" t="str">
        <f>IF(R388=0,"",R388)</f>
        <v/>
      </c>
      <c r="I389" t="s">
        <v>81</v>
      </c>
      <c r="J389" t="s">
        <v>136</v>
      </c>
      <c r="K389" t="s">
        <v>81</v>
      </c>
      <c r="L389" t="s">
        <v>113</v>
      </c>
      <c r="M389" t="s">
        <v>81</v>
      </c>
      <c r="N389" t="str">
        <f>IF(R389=0,"",R389)</f>
        <v/>
      </c>
      <c r="O389" t="s">
        <v>81</v>
      </c>
      <c r="Q389" s="41" t="s">
        <v>19</v>
      </c>
      <c r="R389" s="34">
        <f>INDEX(AW:AW,W382+1)</f>
        <v>0</v>
      </c>
      <c r="S389" s="42"/>
      <c r="T389" s="42"/>
      <c r="U389" s="42"/>
      <c r="V389" s="43"/>
      <c r="W389" s="44"/>
      <c r="X389" s="45"/>
      <c r="Y389" s="55"/>
      <c r="Z389" s="55"/>
      <c r="AA389" s="56"/>
      <c r="BF389" s="64" t="s">
        <v>0</v>
      </c>
    </row>
    <row r="390" spans="1:58">
      <c r="A390" t="str">
        <f t="shared" ref="A390:A453" si="73">CONCATENATE(C390,D390,E390,F390,G390,H390,I390,J390,K390,L390,M390,N390,O390,P390)</f>
        <v>&amp;br;&amp;br;</v>
      </c>
      <c r="B390" t="s">
        <v>0</v>
      </c>
      <c r="C390" t="s">
        <v>145</v>
      </c>
      <c r="R390"/>
      <c r="S390"/>
      <c r="T390"/>
      <c r="U390"/>
      <c r="V390"/>
      <c r="BF390" s="64" t="s">
        <v>0</v>
      </c>
    </row>
    <row r="391" spans="1:58">
      <c r="A391" t="str">
        <f t="shared" si="73"/>
        <v>#back(text=戻る,left)</v>
      </c>
      <c r="B391" t="s">
        <v>0</v>
      </c>
      <c r="C391" t="s">
        <v>153</v>
      </c>
      <c r="R391"/>
      <c r="S391"/>
      <c r="T391"/>
      <c r="U391"/>
      <c r="V391"/>
      <c r="BF391" s="64" t="s">
        <v>0</v>
      </c>
    </row>
    <row r="392" spans="1:58">
      <c r="A392" t="str">
        <f t="shared" si="73"/>
        <v>&amp;br;</v>
      </c>
      <c r="B392" t="s">
        <v>0</v>
      </c>
      <c r="C392" t="s">
        <v>164</v>
      </c>
      <c r="R392"/>
      <c r="S392"/>
      <c r="T392"/>
      <c r="U392"/>
      <c r="V392"/>
      <c r="BF392" s="64" t="s">
        <v>0</v>
      </c>
    </row>
    <row r="393" spans="1:58">
      <c r="A393" t="str">
        <f t="shared" si="73"/>
        <v>#comment(above,nsize=[15],size=[30],num=[10])</v>
      </c>
      <c r="B393" t="s">
        <v>0</v>
      </c>
      <c r="C393" t="s">
        <v>173</v>
      </c>
      <c r="R393"/>
      <c r="S393"/>
      <c r="T393"/>
      <c r="U393"/>
      <c r="V393"/>
      <c r="BF393" s="64" t="s">
        <v>0</v>
      </c>
    </row>
    <row r="394" spans="1:58">
      <c r="A394" t="str">
        <f t="shared" si="73"/>
        <v>&amp;br;&amp;br;</v>
      </c>
      <c r="B394" t="s">
        <v>0</v>
      </c>
      <c r="C394" t="s">
        <v>145</v>
      </c>
      <c r="R394"/>
      <c r="S394"/>
      <c r="T394"/>
      <c r="U394"/>
      <c r="V394"/>
      <c r="AC394" s="52"/>
      <c r="AD394" s="52"/>
      <c r="BF394" s="64" t="s">
        <v>0</v>
      </c>
    </row>
    <row r="395" spans="1:58">
      <c r="A395" t="str">
        <f t="shared" si="73"/>
        <v/>
      </c>
      <c r="B395" t="s">
        <v>0</v>
      </c>
      <c r="Q395" s="29"/>
      <c r="R395" s="30"/>
      <c r="S395" s="30"/>
      <c r="T395" s="30"/>
      <c r="U395" s="30"/>
      <c r="V395" s="31"/>
      <c r="W395" s="32">
        <v>31</v>
      </c>
      <c r="X395" s="29"/>
      <c r="Y395" s="50"/>
      <c r="Z395" s="50"/>
      <c r="AA395" s="51"/>
      <c r="AC395" s="52"/>
      <c r="AD395" s="52"/>
      <c r="BF395" s="64" t="s">
        <v>0</v>
      </c>
    </row>
    <row r="396" spans="1:58">
      <c r="A396" t="str">
        <f t="shared" si="73"/>
        <v>*0/0</v>
      </c>
      <c r="B396" t="s">
        <v>0</v>
      </c>
      <c r="C396" t="str">
        <f>"*"&amp;R396&amp;"/"&amp;T396</f>
        <v>*0/0</v>
      </c>
      <c r="Q396" s="33" t="s">
        <v>9</v>
      </c>
      <c r="R396" s="34">
        <f>INDEX(AJ:AJ,W395+1)</f>
        <v>0</v>
      </c>
      <c r="S396" s="35" t="s">
        <v>10</v>
      </c>
      <c r="T396" s="34">
        <f>INDEX(AK:AK,W395+1)</f>
        <v>0</v>
      </c>
      <c r="U396" s="35"/>
      <c r="V396" s="36"/>
      <c r="W396" s="37"/>
      <c r="X396" s="33"/>
      <c r="Y396" s="52"/>
      <c r="Z396" s="52"/>
      <c r="AA396" s="53"/>
      <c r="AC396" s="52"/>
      <c r="AD396" s="52"/>
      <c r="BF396" s="64" t="s">
        <v>0</v>
      </c>
    </row>
    <row r="397" spans="1:58">
      <c r="A397" t="str">
        <f t="shared" si="73"/>
        <v>|LEFT:80|LEFT:100|LEFT:100|LEFT:100|LEFT:100|LEFT:100|c</v>
      </c>
      <c r="B397" t="s">
        <v>0</v>
      </c>
      <c r="C397" t="s">
        <v>81</v>
      </c>
      <c r="D397" s="26" t="str">
        <f>$Q$1</f>
        <v>LEFT:80</v>
      </c>
      <c r="E397" s="26" t="s">
        <v>81</v>
      </c>
      <c r="F397" s="26" t="str">
        <f t="shared" ref="F397:J397" si="74">$R$1</f>
        <v>LEFT:100</v>
      </c>
      <c r="G397" s="26" t="s">
        <v>81</v>
      </c>
      <c r="H397" s="26" t="str">
        <f t="shared" si="74"/>
        <v>LEFT:100</v>
      </c>
      <c r="I397" s="26" t="s">
        <v>81</v>
      </c>
      <c r="J397" s="26" t="str">
        <f t="shared" si="74"/>
        <v>LEFT:100</v>
      </c>
      <c r="K397" s="26" t="s">
        <v>81</v>
      </c>
      <c r="L397" s="26" t="str">
        <f>$R$1</f>
        <v>LEFT:100</v>
      </c>
      <c r="M397" s="26" t="s">
        <v>81</v>
      </c>
      <c r="N397" s="26" t="str">
        <f>$R$1</f>
        <v>LEFT:100</v>
      </c>
      <c r="O397" t="s">
        <v>81</v>
      </c>
      <c r="P397" t="s">
        <v>82</v>
      </c>
      <c r="Q397" s="38" t="s">
        <v>6</v>
      </c>
      <c r="R397" s="34" t="str">
        <f>INDEX(AF:AF,W395+1)</f>
        <v>緑</v>
      </c>
      <c r="S397" s="39" t="s">
        <v>7</v>
      </c>
      <c r="T397" s="34">
        <f>INDEX(AG:AG,W395+1)</f>
        <v>0</v>
      </c>
      <c r="U397" s="39" t="s">
        <v>8</v>
      </c>
      <c r="V397" s="34">
        <f>INDEX(AI:AI,W395+1)</f>
        <v>0</v>
      </c>
      <c r="W397" s="40"/>
      <c r="X397" s="34">
        <f>INDEX(AQ:AQ,W395+1)</f>
        <v>0</v>
      </c>
      <c r="Y397" s="52"/>
      <c r="Z397" s="52"/>
      <c r="AA397" s="53"/>
      <c r="AC397" s="35"/>
      <c r="AD397" s="35"/>
      <c r="BF397" s="64" t="s">
        <v>0</v>
      </c>
    </row>
    <row r="398" spans="1:58">
      <c r="A398" t="str">
        <f t="shared" si="73"/>
        <v>|色|緑|レアリティ||マナコスト||</v>
      </c>
      <c r="B398" t="s">
        <v>0</v>
      </c>
      <c r="C398" t="s">
        <v>81</v>
      </c>
      <c r="D398" s="27" t="s">
        <v>6</v>
      </c>
      <c r="E398" t="s">
        <v>81</v>
      </c>
      <c r="F398" t="str">
        <f>IF(R397=0,"",R397)</f>
        <v>緑</v>
      </c>
      <c r="G398" t="s">
        <v>81</v>
      </c>
      <c r="H398" s="27" t="s">
        <v>93</v>
      </c>
      <c r="I398" t="s">
        <v>81</v>
      </c>
      <c r="J398" t="str">
        <f>IF(T397=0,"",T397)</f>
        <v/>
      </c>
      <c r="K398" t="s">
        <v>81</v>
      </c>
      <c r="L398" s="27" t="s">
        <v>94</v>
      </c>
      <c r="M398" t="s">
        <v>81</v>
      </c>
      <c r="N398" t="str">
        <f>IF(V397=0,"",V397)</f>
        <v/>
      </c>
      <c r="O398" t="s">
        <v>81</v>
      </c>
      <c r="Q398" s="33" t="s">
        <v>11</v>
      </c>
      <c r="R398" s="34">
        <f>INDEX(AL:AL,W395+1)</f>
        <v>0</v>
      </c>
      <c r="S398" s="39" t="s">
        <v>95</v>
      </c>
      <c r="T398" s="34">
        <f>INDEX(AN:AN,W395+1)</f>
        <v>0</v>
      </c>
      <c r="U398" s="34">
        <f>INDEX(AO:AO,W395+1)</f>
        <v>0</v>
      </c>
      <c r="V398" s="34">
        <f>INDEX(AP:AP,W395+1)</f>
        <v>0</v>
      </c>
      <c r="W398" s="40"/>
      <c r="X398" s="34" t="str">
        <f>INDEX(AZ:AZ,W395+1)</f>
        <v/>
      </c>
      <c r="Y398" s="34" t="str">
        <f>INDEX(BA:BA,W395+1)</f>
        <v/>
      </c>
      <c r="Z398" s="34" t="str">
        <f>INDEX(BB:BB,W395+1)</f>
        <v/>
      </c>
      <c r="AA398" s="34">
        <f>INDEX(BC:BC,W395+1)</f>
        <v>0</v>
      </c>
      <c r="AC398" s="52"/>
      <c r="AD398" s="52"/>
      <c r="BF398" s="64" t="s">
        <v>0</v>
      </c>
    </row>
    <row r="399" spans="1:58">
      <c r="A399" t="str">
        <f t="shared" si="73"/>
        <v>|種別||サブタイプ||||</v>
      </c>
      <c r="B399" t="s">
        <v>0</v>
      </c>
      <c r="C399" t="s">
        <v>81</v>
      </c>
      <c r="D399" s="27" t="s">
        <v>11</v>
      </c>
      <c r="E399" t="s">
        <v>81</v>
      </c>
      <c r="F399" t="str">
        <f>IF(R398=0,"",R398)</f>
        <v/>
      </c>
      <c r="G399" t="s">
        <v>81</v>
      </c>
      <c r="H399" s="27" t="s">
        <v>103</v>
      </c>
      <c r="I399" t="s">
        <v>81</v>
      </c>
      <c r="J399" t="str">
        <f>IF(T398=0,"",T398)</f>
        <v/>
      </c>
      <c r="K399" t="s">
        <v>81</v>
      </c>
      <c r="L399" t="str">
        <f>IF(U398=0,"",U398)</f>
        <v/>
      </c>
      <c r="M399" t="s">
        <v>81</v>
      </c>
      <c r="N399" t="str">
        <f>IF(V398=0,"",V398)</f>
        <v/>
      </c>
      <c r="O399" t="s">
        <v>81</v>
      </c>
      <c r="Q399" s="33" t="s">
        <v>104</v>
      </c>
      <c r="R399" s="34" t="str">
        <f>INDEX(BD:BD,W395+1)</f>
        <v/>
      </c>
      <c r="S399" s="35"/>
      <c r="T399" s="35"/>
      <c r="U399" s="35"/>
      <c r="V399" s="36"/>
      <c r="W399" s="40"/>
      <c r="X399" s="32"/>
      <c r="Y399" s="32"/>
      <c r="Z399" s="32"/>
      <c r="AA399" s="54"/>
      <c r="AC399" s="52"/>
      <c r="AD399" s="52"/>
      <c r="BF399" s="64" t="s">
        <v>0</v>
      </c>
    </row>
    <row r="400" spans="1:58">
      <c r="A400" t="str">
        <f t="shared" si="73"/>
        <v>|テキスト|&gt;|&gt;|&gt;|&gt;||</v>
      </c>
      <c r="B400" t="s">
        <v>0</v>
      </c>
      <c r="C400" t="s">
        <v>81</v>
      </c>
      <c r="D400" s="27" t="s">
        <v>104</v>
      </c>
      <c r="E400" t="s">
        <v>81</v>
      </c>
      <c r="F400" s="27" t="s">
        <v>113</v>
      </c>
      <c r="G400" t="s">
        <v>81</v>
      </c>
      <c r="H400" s="27" t="s">
        <v>113</v>
      </c>
      <c r="I400" t="s">
        <v>81</v>
      </c>
      <c r="J400" s="27" t="s">
        <v>113</v>
      </c>
      <c r="K400" t="s">
        <v>81</v>
      </c>
      <c r="L400" s="27" t="s">
        <v>113</v>
      </c>
      <c r="M400" t="s">
        <v>81</v>
      </c>
      <c r="N400" t="str">
        <f>IF(R399=0,"",R399)</f>
        <v/>
      </c>
      <c r="O400" t="s">
        <v>81</v>
      </c>
      <c r="Q400" s="38" t="s">
        <v>27</v>
      </c>
      <c r="R400" s="34" t="str">
        <f>INDEX(BE:BE,W395+1)</f>
        <v/>
      </c>
      <c r="S400" s="35" t="s">
        <v>400</v>
      </c>
      <c r="T400" s="34" t="str">
        <f>IF(X400="","",X400&amp;IF(Y400="",""," "&amp;Y400)&amp;IF(Z400="",""," "&amp;Z400)&amp;IF(AA400="",""," "&amp;AA400))</f>
        <v/>
      </c>
      <c r="U400" s="35"/>
      <c r="V400" s="36"/>
      <c r="W400" s="40" t="s">
        <v>114</v>
      </c>
      <c r="X400" s="33" t="str">
        <f t="shared" ref="X400:AA400" si="75">IF(ISERROR(IF(LEN(X399)&gt;1,X399,VLOOKUP(X398,$AC:$AD,2,FALSE))),"",IF(LEN(X399)&gt;1,X399,VLOOKUP(X398,$AC:$AD,2,FALSE)))</f>
        <v/>
      </c>
      <c r="Y400" s="33" t="str">
        <f t="shared" si="75"/>
        <v/>
      </c>
      <c r="Z400" s="33" t="str">
        <f t="shared" si="75"/>
        <v/>
      </c>
      <c r="AA400" s="33" t="str">
        <f t="shared" si="75"/>
        <v> </v>
      </c>
      <c r="AC400" s="52"/>
      <c r="AD400" s="52"/>
      <c r="BF400" s="64" t="s">
        <v>0</v>
      </c>
    </row>
    <row r="401" spans="1:58">
      <c r="A401" t="str">
        <f t="shared" si="73"/>
        <v>|英テキスト|&gt;|&gt;|&gt;|&gt;||</v>
      </c>
      <c r="B401" t="s">
        <v>0</v>
      </c>
      <c r="C401" t="s">
        <v>81</v>
      </c>
      <c r="D401" s="27" t="s">
        <v>125</v>
      </c>
      <c r="E401" t="s">
        <v>81</v>
      </c>
      <c r="F401" s="27" t="s">
        <v>113</v>
      </c>
      <c r="G401" t="s">
        <v>81</v>
      </c>
      <c r="H401" s="27" t="s">
        <v>113</v>
      </c>
      <c r="I401" t="s">
        <v>81</v>
      </c>
      <c r="J401" s="27" t="s">
        <v>113</v>
      </c>
      <c r="K401" t="s">
        <v>81</v>
      </c>
      <c r="L401" s="27" t="s">
        <v>113</v>
      </c>
      <c r="M401" t="s">
        <v>81</v>
      </c>
      <c r="N401" t="str">
        <f>IF(T400="","",T400&amp;"&amp;br;")&amp;IF(R400=0,"",R400)</f>
        <v/>
      </c>
      <c r="O401" t="s">
        <v>81</v>
      </c>
      <c r="Q401" s="33" t="s">
        <v>18</v>
      </c>
      <c r="R401" s="34">
        <f>IF(INDEX(AX:AX,W395+1)="",0,INDEX(AX:AX,W395+1)&amp;"/"&amp;INDEX(AY:AY,W395+1))</f>
        <v>0</v>
      </c>
      <c r="S401" s="35"/>
      <c r="T401" s="35"/>
      <c r="U401" s="35"/>
      <c r="V401" s="36"/>
      <c r="W401" s="40"/>
      <c r="X401" s="33"/>
      <c r="Y401" s="52"/>
      <c r="Z401" s="52"/>
      <c r="AA401" s="53"/>
      <c r="AC401" s="52"/>
      <c r="AD401" s="52"/>
      <c r="BF401" s="64" t="s">
        <v>0</v>
      </c>
    </row>
    <row r="402" spans="1:58">
      <c r="A402" t="str">
        <f t="shared" si="73"/>
        <v>|PT|&gt;||シールド数|&gt;||</v>
      </c>
      <c r="B402" t="s">
        <v>0</v>
      </c>
      <c r="C402" t="s">
        <v>81</v>
      </c>
      <c r="D402" t="s">
        <v>18</v>
      </c>
      <c r="E402" t="s">
        <v>81</v>
      </c>
      <c r="F402" t="s">
        <v>113</v>
      </c>
      <c r="G402" t="s">
        <v>81</v>
      </c>
      <c r="H402" t="str">
        <f>IF(R401=0,"",R401)</f>
        <v/>
      </c>
      <c r="I402" t="s">
        <v>81</v>
      </c>
      <c r="J402" t="s">
        <v>136</v>
      </c>
      <c r="K402" t="s">
        <v>81</v>
      </c>
      <c r="L402" t="s">
        <v>113</v>
      </c>
      <c r="M402" t="s">
        <v>81</v>
      </c>
      <c r="N402" t="str">
        <f>IF(R402=0,"",R402)</f>
        <v/>
      </c>
      <c r="O402" t="s">
        <v>81</v>
      </c>
      <c r="Q402" s="41" t="s">
        <v>19</v>
      </c>
      <c r="R402" s="34">
        <f>INDEX(AW:AW,W395+1)</f>
        <v>0</v>
      </c>
      <c r="S402" s="42"/>
      <c r="T402" s="42"/>
      <c r="U402" s="42"/>
      <c r="V402" s="43"/>
      <c r="W402" s="44"/>
      <c r="X402" s="45"/>
      <c r="Y402" s="55"/>
      <c r="Z402" s="55"/>
      <c r="AA402" s="56"/>
      <c r="BF402" s="64" t="s">
        <v>0</v>
      </c>
    </row>
    <row r="403" spans="1:58">
      <c r="A403" t="str">
        <f t="shared" si="73"/>
        <v>&amp;br;&amp;br;</v>
      </c>
      <c r="B403" t="s">
        <v>0</v>
      </c>
      <c r="C403" t="s">
        <v>145</v>
      </c>
      <c r="R403"/>
      <c r="S403"/>
      <c r="T403"/>
      <c r="U403"/>
      <c r="V403"/>
      <c r="BF403" s="64" t="s">
        <v>0</v>
      </c>
    </row>
    <row r="404" spans="1:58">
      <c r="A404" t="str">
        <f t="shared" si="73"/>
        <v>#back(text=戻る,left)</v>
      </c>
      <c r="B404" t="s">
        <v>0</v>
      </c>
      <c r="C404" t="s">
        <v>153</v>
      </c>
      <c r="R404"/>
      <c r="S404"/>
      <c r="T404"/>
      <c r="U404"/>
      <c r="V404"/>
      <c r="BF404" s="64" t="s">
        <v>0</v>
      </c>
    </row>
    <row r="405" spans="1:58">
      <c r="A405" t="str">
        <f t="shared" si="73"/>
        <v>&amp;br;</v>
      </c>
      <c r="B405" t="s">
        <v>0</v>
      </c>
      <c r="C405" t="s">
        <v>164</v>
      </c>
      <c r="R405"/>
      <c r="S405"/>
      <c r="T405"/>
      <c r="U405"/>
      <c r="V405"/>
      <c r="BF405" s="64" t="s">
        <v>0</v>
      </c>
    </row>
    <row r="406" spans="1:58">
      <c r="A406" t="str">
        <f t="shared" si="73"/>
        <v>#comment(above,nsize=[15],size=[30],num=[10])</v>
      </c>
      <c r="B406" t="s">
        <v>0</v>
      </c>
      <c r="C406" t="s">
        <v>173</v>
      </c>
      <c r="R406"/>
      <c r="S406"/>
      <c r="T406"/>
      <c r="U406"/>
      <c r="V406"/>
      <c r="BF406" s="64" t="s">
        <v>0</v>
      </c>
    </row>
    <row r="407" spans="1:58">
      <c r="A407" t="str">
        <f t="shared" si="73"/>
        <v>&amp;br;&amp;br;</v>
      </c>
      <c r="B407" t="s">
        <v>0</v>
      </c>
      <c r="C407" t="s">
        <v>145</v>
      </c>
      <c r="R407"/>
      <c r="S407"/>
      <c r="T407"/>
      <c r="U407"/>
      <c r="V407"/>
      <c r="AC407" s="52"/>
      <c r="AD407" s="52"/>
      <c r="BF407" s="64" t="s">
        <v>0</v>
      </c>
    </row>
    <row r="408" spans="1:58">
      <c r="A408" t="str">
        <f t="shared" si="73"/>
        <v/>
      </c>
      <c r="B408" t="s">
        <v>0</v>
      </c>
      <c r="Q408" s="29"/>
      <c r="R408" s="30"/>
      <c r="S408" s="30"/>
      <c r="T408" s="30"/>
      <c r="U408" s="30"/>
      <c r="V408" s="31"/>
      <c r="W408" s="32">
        <v>32</v>
      </c>
      <c r="X408" s="29"/>
      <c r="Y408" s="50"/>
      <c r="Z408" s="50"/>
      <c r="AA408" s="51"/>
      <c r="AC408" s="52"/>
      <c r="AD408" s="52"/>
      <c r="BF408" s="64" t="s">
        <v>0</v>
      </c>
    </row>
    <row r="409" spans="1:58">
      <c r="A409" t="str">
        <f t="shared" si="73"/>
        <v>*0/0</v>
      </c>
      <c r="B409" t="s">
        <v>0</v>
      </c>
      <c r="C409" t="str">
        <f>"*"&amp;R409&amp;"/"&amp;T409</f>
        <v>*0/0</v>
      </c>
      <c r="Q409" s="33" t="s">
        <v>9</v>
      </c>
      <c r="R409" s="34">
        <f>INDEX(AJ:AJ,W408+1)</f>
        <v>0</v>
      </c>
      <c r="S409" s="35" t="s">
        <v>10</v>
      </c>
      <c r="T409" s="34">
        <f>INDEX(AK:AK,W408+1)</f>
        <v>0</v>
      </c>
      <c r="U409" s="35"/>
      <c r="V409" s="36"/>
      <c r="W409" s="37"/>
      <c r="X409" s="33"/>
      <c r="Y409" s="52"/>
      <c r="Z409" s="52"/>
      <c r="AA409" s="53"/>
      <c r="AC409" s="52"/>
      <c r="AD409" s="52"/>
      <c r="BF409" s="64" t="s">
        <v>0</v>
      </c>
    </row>
    <row r="410" spans="1:58">
      <c r="A410" t="str">
        <f t="shared" si="73"/>
        <v>|LEFT:80|LEFT:100|LEFT:100|LEFT:100|LEFT:100|LEFT:100|c</v>
      </c>
      <c r="B410" t="s">
        <v>0</v>
      </c>
      <c r="C410" t="s">
        <v>81</v>
      </c>
      <c r="D410" s="26" t="str">
        <f>$Q$1</f>
        <v>LEFT:80</v>
      </c>
      <c r="E410" s="26" t="s">
        <v>81</v>
      </c>
      <c r="F410" s="26" t="str">
        <f t="shared" ref="F410:J410" si="76">$R$1</f>
        <v>LEFT:100</v>
      </c>
      <c r="G410" s="26" t="s">
        <v>81</v>
      </c>
      <c r="H410" s="26" t="str">
        <f t="shared" si="76"/>
        <v>LEFT:100</v>
      </c>
      <c r="I410" s="26" t="s">
        <v>81</v>
      </c>
      <c r="J410" s="26" t="str">
        <f t="shared" si="76"/>
        <v>LEFT:100</v>
      </c>
      <c r="K410" s="26" t="s">
        <v>81</v>
      </c>
      <c r="L410" s="26" t="str">
        <f>$R$1</f>
        <v>LEFT:100</v>
      </c>
      <c r="M410" s="26" t="s">
        <v>81</v>
      </c>
      <c r="N410" s="26" t="str">
        <f>$R$1</f>
        <v>LEFT:100</v>
      </c>
      <c r="O410" t="s">
        <v>81</v>
      </c>
      <c r="P410" t="s">
        <v>82</v>
      </c>
      <c r="Q410" s="38" t="s">
        <v>6</v>
      </c>
      <c r="R410" s="34" t="str">
        <f>INDEX(AF:AF,W408+1)</f>
        <v>緑</v>
      </c>
      <c r="S410" s="39" t="s">
        <v>7</v>
      </c>
      <c r="T410" s="34">
        <f>INDEX(AG:AG,W408+1)</f>
        <v>0</v>
      </c>
      <c r="U410" s="39" t="s">
        <v>8</v>
      </c>
      <c r="V410" s="34">
        <f>INDEX(AI:AI,W408+1)</f>
        <v>0</v>
      </c>
      <c r="W410" s="40"/>
      <c r="X410" s="34">
        <f>INDEX(AQ:AQ,W408+1)</f>
        <v>0</v>
      </c>
      <c r="Y410" s="52"/>
      <c r="Z410" s="52"/>
      <c r="AA410" s="53"/>
      <c r="AC410" s="35"/>
      <c r="AD410" s="35"/>
      <c r="BF410" s="64" t="s">
        <v>0</v>
      </c>
    </row>
    <row r="411" spans="1:58">
      <c r="A411" t="str">
        <f t="shared" si="73"/>
        <v>|色|緑|レアリティ||マナコスト||</v>
      </c>
      <c r="B411" t="s">
        <v>0</v>
      </c>
      <c r="C411" t="s">
        <v>81</v>
      </c>
      <c r="D411" s="27" t="s">
        <v>6</v>
      </c>
      <c r="E411" t="s">
        <v>81</v>
      </c>
      <c r="F411" t="str">
        <f>IF(R410=0,"",R410)</f>
        <v>緑</v>
      </c>
      <c r="G411" t="s">
        <v>81</v>
      </c>
      <c r="H411" s="27" t="s">
        <v>93</v>
      </c>
      <c r="I411" t="s">
        <v>81</v>
      </c>
      <c r="J411" t="str">
        <f>IF(T410=0,"",T410)</f>
        <v/>
      </c>
      <c r="K411" t="s">
        <v>81</v>
      </c>
      <c r="L411" s="27" t="s">
        <v>94</v>
      </c>
      <c r="M411" t="s">
        <v>81</v>
      </c>
      <c r="N411" t="str">
        <f>IF(V410=0,"",V410)</f>
        <v/>
      </c>
      <c r="O411" t="s">
        <v>81</v>
      </c>
      <c r="Q411" s="33" t="s">
        <v>11</v>
      </c>
      <c r="R411" s="34">
        <f>INDEX(AL:AL,W408+1)</f>
        <v>0</v>
      </c>
      <c r="S411" s="39" t="s">
        <v>95</v>
      </c>
      <c r="T411" s="34">
        <f>INDEX(AN:AN,W408+1)</f>
        <v>0</v>
      </c>
      <c r="U411" s="34">
        <f>INDEX(AO:AO,W408+1)</f>
        <v>0</v>
      </c>
      <c r="V411" s="34">
        <f>INDEX(AP:AP,W408+1)</f>
        <v>0</v>
      </c>
      <c r="W411" s="40"/>
      <c r="X411" s="34" t="str">
        <f>INDEX(AZ:AZ,W408+1)</f>
        <v/>
      </c>
      <c r="Y411" s="34" t="str">
        <f>INDEX(BA:BA,W408+1)</f>
        <v/>
      </c>
      <c r="Z411" s="34" t="str">
        <f>INDEX(BB:BB,W408+1)</f>
        <v/>
      </c>
      <c r="AA411" s="34">
        <f>INDEX(BC:BC,W408+1)</f>
        <v>0</v>
      </c>
      <c r="AC411" s="52"/>
      <c r="AD411" s="52"/>
      <c r="BF411" s="64" t="s">
        <v>0</v>
      </c>
    </row>
    <row r="412" spans="1:58">
      <c r="A412" t="str">
        <f t="shared" si="73"/>
        <v>|種別||サブタイプ||||</v>
      </c>
      <c r="B412" t="s">
        <v>0</v>
      </c>
      <c r="C412" t="s">
        <v>81</v>
      </c>
      <c r="D412" s="27" t="s">
        <v>11</v>
      </c>
      <c r="E412" t="s">
        <v>81</v>
      </c>
      <c r="F412" t="str">
        <f>IF(R411=0,"",R411)</f>
        <v/>
      </c>
      <c r="G412" t="s">
        <v>81</v>
      </c>
      <c r="H412" s="27" t="s">
        <v>103</v>
      </c>
      <c r="I412" t="s">
        <v>81</v>
      </c>
      <c r="J412" t="str">
        <f>IF(T411=0,"",T411)</f>
        <v/>
      </c>
      <c r="K412" t="s">
        <v>81</v>
      </c>
      <c r="L412" t="str">
        <f>IF(U411=0,"",U411)</f>
        <v/>
      </c>
      <c r="M412" t="s">
        <v>81</v>
      </c>
      <c r="N412" t="str">
        <f>IF(V411=0,"",V411)</f>
        <v/>
      </c>
      <c r="O412" t="s">
        <v>81</v>
      </c>
      <c r="Q412" s="33" t="s">
        <v>104</v>
      </c>
      <c r="R412" s="34" t="str">
        <f>INDEX(BD:BD,W408+1)</f>
        <v/>
      </c>
      <c r="S412" s="35"/>
      <c r="T412" s="35"/>
      <c r="U412" s="35"/>
      <c r="V412" s="36"/>
      <c r="W412" s="40"/>
      <c r="X412" s="32"/>
      <c r="Y412" s="32"/>
      <c r="Z412" s="32"/>
      <c r="AA412" s="54"/>
      <c r="AC412" s="52"/>
      <c r="AD412" s="52"/>
      <c r="BF412" s="64" t="s">
        <v>0</v>
      </c>
    </row>
    <row r="413" spans="1:58">
      <c r="A413" t="str">
        <f t="shared" si="73"/>
        <v>|テキスト|&gt;|&gt;|&gt;|&gt;||</v>
      </c>
      <c r="B413" t="s">
        <v>0</v>
      </c>
      <c r="C413" t="s">
        <v>81</v>
      </c>
      <c r="D413" s="27" t="s">
        <v>104</v>
      </c>
      <c r="E413" t="s">
        <v>81</v>
      </c>
      <c r="F413" s="27" t="s">
        <v>113</v>
      </c>
      <c r="G413" t="s">
        <v>81</v>
      </c>
      <c r="H413" s="27" t="s">
        <v>113</v>
      </c>
      <c r="I413" t="s">
        <v>81</v>
      </c>
      <c r="J413" s="27" t="s">
        <v>113</v>
      </c>
      <c r="K413" t="s">
        <v>81</v>
      </c>
      <c r="L413" s="27" t="s">
        <v>113</v>
      </c>
      <c r="M413" t="s">
        <v>81</v>
      </c>
      <c r="N413" t="str">
        <f>IF(R412=0,"",R412)</f>
        <v/>
      </c>
      <c r="O413" t="s">
        <v>81</v>
      </c>
      <c r="Q413" s="38" t="s">
        <v>27</v>
      </c>
      <c r="R413" s="34" t="str">
        <f>INDEX(BE:BE,W408+1)</f>
        <v/>
      </c>
      <c r="S413" s="35" t="s">
        <v>400</v>
      </c>
      <c r="T413" s="34" t="str">
        <f>IF(X413="","",X413&amp;IF(Y413="",""," "&amp;Y413)&amp;IF(Z413="",""," "&amp;Z413)&amp;IF(AA413="",""," "&amp;AA413))</f>
        <v/>
      </c>
      <c r="U413" s="35"/>
      <c r="V413" s="36"/>
      <c r="W413" s="40" t="s">
        <v>114</v>
      </c>
      <c r="X413" s="33" t="str">
        <f t="shared" ref="X413:AA413" si="77">IF(ISERROR(IF(LEN(X412)&gt;1,X412,VLOOKUP(X411,$AC:$AD,2,FALSE))),"",IF(LEN(X412)&gt;1,X412,VLOOKUP(X411,$AC:$AD,2,FALSE)))</f>
        <v/>
      </c>
      <c r="Y413" s="33" t="str">
        <f t="shared" si="77"/>
        <v/>
      </c>
      <c r="Z413" s="33" t="str">
        <f t="shared" si="77"/>
        <v/>
      </c>
      <c r="AA413" s="33" t="str">
        <f t="shared" si="77"/>
        <v> </v>
      </c>
      <c r="AC413" s="52"/>
      <c r="AD413" s="52"/>
      <c r="BF413" s="64" t="s">
        <v>0</v>
      </c>
    </row>
    <row r="414" spans="1:58">
      <c r="A414" t="str">
        <f t="shared" si="73"/>
        <v>|英テキスト|&gt;|&gt;|&gt;|&gt;||</v>
      </c>
      <c r="B414" t="s">
        <v>0</v>
      </c>
      <c r="C414" t="s">
        <v>81</v>
      </c>
      <c r="D414" s="27" t="s">
        <v>125</v>
      </c>
      <c r="E414" t="s">
        <v>81</v>
      </c>
      <c r="F414" s="27" t="s">
        <v>113</v>
      </c>
      <c r="G414" t="s">
        <v>81</v>
      </c>
      <c r="H414" s="27" t="s">
        <v>113</v>
      </c>
      <c r="I414" t="s">
        <v>81</v>
      </c>
      <c r="J414" s="27" t="s">
        <v>113</v>
      </c>
      <c r="K414" t="s">
        <v>81</v>
      </c>
      <c r="L414" s="27" t="s">
        <v>113</v>
      </c>
      <c r="M414" t="s">
        <v>81</v>
      </c>
      <c r="N414" t="str">
        <f>IF(T413="","",T413&amp;"&amp;br;")&amp;IF(R413=0,"",R413)</f>
        <v/>
      </c>
      <c r="O414" t="s">
        <v>81</v>
      </c>
      <c r="Q414" s="33" t="s">
        <v>18</v>
      </c>
      <c r="R414" s="34">
        <f>IF(INDEX(AX:AX,W408+1)="",0,INDEX(AX:AX,W408+1)&amp;"/"&amp;INDEX(AY:AY,W408+1))</f>
        <v>0</v>
      </c>
      <c r="S414" s="35"/>
      <c r="T414" s="35"/>
      <c r="U414" s="35"/>
      <c r="V414" s="36"/>
      <c r="W414" s="40"/>
      <c r="X414" s="33"/>
      <c r="Y414" s="52"/>
      <c r="Z414" s="52"/>
      <c r="AA414" s="53"/>
      <c r="AC414" s="52"/>
      <c r="AD414" s="52"/>
      <c r="BF414" s="64" t="s">
        <v>0</v>
      </c>
    </row>
    <row r="415" spans="1:58">
      <c r="A415" t="str">
        <f t="shared" si="73"/>
        <v>|PT|&gt;||シールド数|&gt;||</v>
      </c>
      <c r="B415" t="s">
        <v>0</v>
      </c>
      <c r="C415" t="s">
        <v>81</v>
      </c>
      <c r="D415" t="s">
        <v>18</v>
      </c>
      <c r="E415" t="s">
        <v>81</v>
      </c>
      <c r="F415" t="s">
        <v>113</v>
      </c>
      <c r="G415" t="s">
        <v>81</v>
      </c>
      <c r="H415" t="str">
        <f>IF(R414=0,"",R414)</f>
        <v/>
      </c>
      <c r="I415" t="s">
        <v>81</v>
      </c>
      <c r="J415" t="s">
        <v>136</v>
      </c>
      <c r="K415" t="s">
        <v>81</v>
      </c>
      <c r="L415" t="s">
        <v>113</v>
      </c>
      <c r="M415" t="s">
        <v>81</v>
      </c>
      <c r="N415" t="str">
        <f>IF(R415=0,"",R415)</f>
        <v/>
      </c>
      <c r="O415" t="s">
        <v>81</v>
      </c>
      <c r="Q415" s="41" t="s">
        <v>19</v>
      </c>
      <c r="R415" s="34">
        <f>INDEX(AW:AW,W408+1)</f>
        <v>0</v>
      </c>
      <c r="S415" s="42"/>
      <c r="T415" s="42"/>
      <c r="U415" s="42"/>
      <c r="V415" s="43"/>
      <c r="W415" s="44"/>
      <c r="X415" s="45"/>
      <c r="Y415" s="55"/>
      <c r="Z415" s="55"/>
      <c r="AA415" s="56"/>
      <c r="BF415" s="64" t="s">
        <v>0</v>
      </c>
    </row>
    <row r="416" spans="1:58">
      <c r="A416" t="str">
        <f t="shared" si="73"/>
        <v>&amp;br;&amp;br;</v>
      </c>
      <c r="B416" t="s">
        <v>0</v>
      </c>
      <c r="C416" t="s">
        <v>145</v>
      </c>
      <c r="R416"/>
      <c r="S416"/>
      <c r="T416"/>
      <c r="U416"/>
      <c r="V416"/>
      <c r="BF416" s="64" t="s">
        <v>0</v>
      </c>
    </row>
    <row r="417" spans="1:58">
      <c r="A417" t="str">
        <f t="shared" si="73"/>
        <v>#back(text=戻る,left)</v>
      </c>
      <c r="B417" t="s">
        <v>0</v>
      </c>
      <c r="C417" t="s">
        <v>153</v>
      </c>
      <c r="R417"/>
      <c r="S417"/>
      <c r="T417"/>
      <c r="U417"/>
      <c r="V417"/>
      <c r="BF417" s="64" t="s">
        <v>0</v>
      </c>
    </row>
    <row r="418" spans="1:58">
      <c r="A418" t="str">
        <f t="shared" si="73"/>
        <v>&amp;br;</v>
      </c>
      <c r="B418" t="s">
        <v>0</v>
      </c>
      <c r="C418" t="s">
        <v>164</v>
      </c>
      <c r="R418"/>
      <c r="S418"/>
      <c r="T418"/>
      <c r="U418"/>
      <c r="V418"/>
      <c r="BF418" s="64" t="s">
        <v>0</v>
      </c>
    </row>
    <row r="419" spans="1:58">
      <c r="A419" t="str">
        <f t="shared" si="73"/>
        <v>#comment(above,nsize=[15],size=[30],num=[10])</v>
      </c>
      <c r="B419" t="s">
        <v>0</v>
      </c>
      <c r="C419" t="s">
        <v>173</v>
      </c>
      <c r="R419"/>
      <c r="S419"/>
      <c r="T419"/>
      <c r="U419"/>
      <c r="V419"/>
      <c r="BF419" s="64" t="s">
        <v>0</v>
      </c>
    </row>
    <row r="420" spans="1:58">
      <c r="A420" t="str">
        <f t="shared" si="73"/>
        <v>&amp;br;&amp;br;</v>
      </c>
      <c r="B420" t="s">
        <v>0</v>
      </c>
      <c r="C420" t="s">
        <v>145</v>
      </c>
      <c r="R420"/>
      <c r="S420"/>
      <c r="T420"/>
      <c r="U420"/>
      <c r="V420"/>
      <c r="AC420" s="52"/>
      <c r="AD420" s="52"/>
      <c r="BF420" s="64" t="s">
        <v>0</v>
      </c>
    </row>
    <row r="421" spans="1:58">
      <c r="A421" t="str">
        <f t="shared" si="73"/>
        <v/>
      </c>
      <c r="B421" t="s">
        <v>0</v>
      </c>
      <c r="Q421" s="29"/>
      <c r="R421" s="30"/>
      <c r="S421" s="30"/>
      <c r="T421" s="30"/>
      <c r="U421" s="30"/>
      <c r="V421" s="31"/>
      <c r="W421" s="32">
        <v>33</v>
      </c>
      <c r="X421" s="29"/>
      <c r="Y421" s="50"/>
      <c r="Z421" s="50"/>
      <c r="AA421" s="51"/>
      <c r="AC421" s="52"/>
      <c r="AD421" s="52"/>
      <c r="BF421" s="64" t="s">
        <v>0</v>
      </c>
    </row>
    <row r="422" spans="1:58">
      <c r="A422" t="str">
        <f t="shared" si="73"/>
        <v>*0/0</v>
      </c>
      <c r="B422" t="s">
        <v>0</v>
      </c>
      <c r="C422" t="str">
        <f>"*"&amp;R422&amp;"/"&amp;T422</f>
        <v>*0/0</v>
      </c>
      <c r="Q422" s="33" t="s">
        <v>9</v>
      </c>
      <c r="R422" s="34">
        <f>INDEX(AJ:AJ,W421+1)</f>
        <v>0</v>
      </c>
      <c r="S422" s="35" t="s">
        <v>10</v>
      </c>
      <c r="T422" s="34">
        <f>INDEX(AK:AK,W421+1)</f>
        <v>0</v>
      </c>
      <c r="U422" s="35"/>
      <c r="V422" s="36"/>
      <c r="W422" s="37"/>
      <c r="X422" s="33"/>
      <c r="Y422" s="52"/>
      <c r="Z422" s="52"/>
      <c r="AA422" s="53"/>
      <c r="AC422" s="52"/>
      <c r="AD422" s="52"/>
      <c r="BF422" s="64" t="s">
        <v>0</v>
      </c>
    </row>
    <row r="423" spans="1:58">
      <c r="A423" t="str">
        <f t="shared" si="73"/>
        <v>|LEFT:80|LEFT:100|LEFT:100|LEFT:100|LEFT:100|LEFT:100|c</v>
      </c>
      <c r="B423" t="s">
        <v>0</v>
      </c>
      <c r="C423" t="s">
        <v>81</v>
      </c>
      <c r="D423" s="26" t="str">
        <f>$Q$1</f>
        <v>LEFT:80</v>
      </c>
      <c r="E423" s="26" t="s">
        <v>81</v>
      </c>
      <c r="F423" s="26" t="str">
        <f t="shared" ref="F423:J423" si="78">$R$1</f>
        <v>LEFT:100</v>
      </c>
      <c r="G423" s="26" t="s">
        <v>81</v>
      </c>
      <c r="H423" s="26" t="str">
        <f t="shared" si="78"/>
        <v>LEFT:100</v>
      </c>
      <c r="I423" s="26" t="s">
        <v>81</v>
      </c>
      <c r="J423" s="26" t="str">
        <f t="shared" si="78"/>
        <v>LEFT:100</v>
      </c>
      <c r="K423" s="26" t="s">
        <v>81</v>
      </c>
      <c r="L423" s="26" t="str">
        <f>$R$1</f>
        <v>LEFT:100</v>
      </c>
      <c r="M423" s="26" t="s">
        <v>81</v>
      </c>
      <c r="N423" s="26" t="str">
        <f>$R$1</f>
        <v>LEFT:100</v>
      </c>
      <c r="O423" t="s">
        <v>81</v>
      </c>
      <c r="P423" t="s">
        <v>82</v>
      </c>
      <c r="Q423" s="38" t="s">
        <v>6</v>
      </c>
      <c r="R423" s="34" t="str">
        <f>INDEX(AF:AF,W421+1)</f>
        <v>緑</v>
      </c>
      <c r="S423" s="39" t="s">
        <v>7</v>
      </c>
      <c r="T423" s="34">
        <f>INDEX(AG:AG,W421+1)</f>
        <v>0</v>
      </c>
      <c r="U423" s="39" t="s">
        <v>8</v>
      </c>
      <c r="V423" s="34">
        <f>INDEX(AI:AI,W421+1)</f>
        <v>0</v>
      </c>
      <c r="W423" s="40"/>
      <c r="X423" s="34">
        <f>INDEX(AQ:AQ,W421+1)</f>
        <v>0</v>
      </c>
      <c r="Y423" s="52"/>
      <c r="Z423" s="52"/>
      <c r="AA423" s="53"/>
      <c r="AC423" s="35"/>
      <c r="AD423" s="35"/>
      <c r="BF423" s="64" t="s">
        <v>0</v>
      </c>
    </row>
    <row r="424" spans="1:58">
      <c r="A424" t="str">
        <f t="shared" si="73"/>
        <v>|色|緑|レアリティ||マナコスト||</v>
      </c>
      <c r="B424" t="s">
        <v>0</v>
      </c>
      <c r="C424" t="s">
        <v>81</v>
      </c>
      <c r="D424" s="27" t="s">
        <v>6</v>
      </c>
      <c r="E424" t="s">
        <v>81</v>
      </c>
      <c r="F424" t="str">
        <f>IF(R423=0,"",R423)</f>
        <v>緑</v>
      </c>
      <c r="G424" t="s">
        <v>81</v>
      </c>
      <c r="H424" s="27" t="s">
        <v>93</v>
      </c>
      <c r="I424" t="s">
        <v>81</v>
      </c>
      <c r="J424" t="str">
        <f>IF(T423=0,"",T423)</f>
        <v/>
      </c>
      <c r="K424" t="s">
        <v>81</v>
      </c>
      <c r="L424" s="27" t="s">
        <v>94</v>
      </c>
      <c r="M424" t="s">
        <v>81</v>
      </c>
      <c r="N424" t="str">
        <f>IF(V423=0,"",V423)</f>
        <v/>
      </c>
      <c r="O424" t="s">
        <v>81</v>
      </c>
      <c r="Q424" s="33" t="s">
        <v>11</v>
      </c>
      <c r="R424" s="34">
        <f>INDEX(AL:AL,W421+1)</f>
        <v>0</v>
      </c>
      <c r="S424" s="39" t="s">
        <v>95</v>
      </c>
      <c r="T424" s="34">
        <f>INDEX(AN:AN,W421+1)</f>
        <v>0</v>
      </c>
      <c r="U424" s="34">
        <f>INDEX(AO:AO,W421+1)</f>
        <v>0</v>
      </c>
      <c r="V424" s="34">
        <f>INDEX(AP:AP,W421+1)</f>
        <v>0</v>
      </c>
      <c r="W424" s="40"/>
      <c r="X424" s="34" t="str">
        <f>INDEX(AZ:AZ,W421+1)</f>
        <v/>
      </c>
      <c r="Y424" s="34" t="str">
        <f>INDEX(BA:BA,W421+1)</f>
        <v/>
      </c>
      <c r="Z424" s="34" t="str">
        <f>INDEX(BB:BB,W421+1)</f>
        <v/>
      </c>
      <c r="AA424" s="34">
        <f>INDEX(BC:BC,W421+1)</f>
        <v>0</v>
      </c>
      <c r="AC424" s="52"/>
      <c r="AD424" s="52"/>
      <c r="BF424" s="64" t="s">
        <v>0</v>
      </c>
    </row>
    <row r="425" spans="1:58">
      <c r="A425" t="str">
        <f t="shared" si="73"/>
        <v>|種別||サブタイプ||||</v>
      </c>
      <c r="B425" t="s">
        <v>0</v>
      </c>
      <c r="C425" t="s">
        <v>81</v>
      </c>
      <c r="D425" s="27" t="s">
        <v>11</v>
      </c>
      <c r="E425" t="s">
        <v>81</v>
      </c>
      <c r="F425" t="str">
        <f>IF(R424=0,"",R424)</f>
        <v/>
      </c>
      <c r="G425" t="s">
        <v>81</v>
      </c>
      <c r="H425" s="27" t="s">
        <v>103</v>
      </c>
      <c r="I425" t="s">
        <v>81</v>
      </c>
      <c r="J425" t="str">
        <f>IF(T424=0,"",T424)</f>
        <v/>
      </c>
      <c r="K425" t="s">
        <v>81</v>
      </c>
      <c r="L425" t="str">
        <f>IF(U424=0,"",U424)</f>
        <v/>
      </c>
      <c r="M425" t="s">
        <v>81</v>
      </c>
      <c r="N425" t="str">
        <f>IF(V424=0,"",V424)</f>
        <v/>
      </c>
      <c r="O425" t="s">
        <v>81</v>
      </c>
      <c r="Q425" s="33" t="s">
        <v>104</v>
      </c>
      <c r="R425" s="34" t="str">
        <f>INDEX(BD:BD,W421+1)</f>
        <v/>
      </c>
      <c r="S425" s="35"/>
      <c r="T425" s="35"/>
      <c r="U425" s="35"/>
      <c r="V425" s="36"/>
      <c r="W425" s="40"/>
      <c r="X425" s="32"/>
      <c r="Y425" s="32"/>
      <c r="Z425" s="32"/>
      <c r="AA425" s="54"/>
      <c r="AC425" s="52"/>
      <c r="AD425" s="52"/>
      <c r="BF425" s="64" t="s">
        <v>0</v>
      </c>
    </row>
    <row r="426" spans="1:58">
      <c r="A426" t="str">
        <f t="shared" si="73"/>
        <v>|テキスト|&gt;|&gt;|&gt;|&gt;||</v>
      </c>
      <c r="B426" t="s">
        <v>0</v>
      </c>
      <c r="C426" t="s">
        <v>81</v>
      </c>
      <c r="D426" s="27" t="s">
        <v>104</v>
      </c>
      <c r="E426" t="s">
        <v>81</v>
      </c>
      <c r="F426" s="27" t="s">
        <v>113</v>
      </c>
      <c r="G426" t="s">
        <v>81</v>
      </c>
      <c r="H426" s="27" t="s">
        <v>113</v>
      </c>
      <c r="I426" t="s">
        <v>81</v>
      </c>
      <c r="J426" s="27" t="s">
        <v>113</v>
      </c>
      <c r="K426" t="s">
        <v>81</v>
      </c>
      <c r="L426" s="27" t="s">
        <v>113</v>
      </c>
      <c r="M426" t="s">
        <v>81</v>
      </c>
      <c r="N426" t="str">
        <f>IF(R425=0,"",R425)</f>
        <v/>
      </c>
      <c r="O426" t="s">
        <v>81</v>
      </c>
      <c r="Q426" s="38" t="s">
        <v>27</v>
      </c>
      <c r="R426" s="34" t="str">
        <f>INDEX(BE:BE,W421+1)</f>
        <v/>
      </c>
      <c r="S426" s="35" t="s">
        <v>400</v>
      </c>
      <c r="T426" s="34" t="str">
        <f>IF(X426="","",X426&amp;IF(Y426="",""," "&amp;Y426)&amp;IF(Z426="",""," "&amp;Z426)&amp;IF(AA426="",""," "&amp;AA426))</f>
        <v/>
      </c>
      <c r="U426" s="35"/>
      <c r="V426" s="36"/>
      <c r="W426" s="40" t="s">
        <v>114</v>
      </c>
      <c r="X426" s="33" t="str">
        <f t="shared" ref="X426:AA426" si="79">IF(ISERROR(IF(LEN(X425)&gt;1,X425,VLOOKUP(X424,$AC:$AD,2,FALSE))),"",IF(LEN(X425)&gt;1,X425,VLOOKUP(X424,$AC:$AD,2,FALSE)))</f>
        <v/>
      </c>
      <c r="Y426" s="33" t="str">
        <f t="shared" si="79"/>
        <v/>
      </c>
      <c r="Z426" s="33" t="str">
        <f t="shared" si="79"/>
        <v/>
      </c>
      <c r="AA426" s="33" t="str">
        <f t="shared" si="79"/>
        <v> </v>
      </c>
      <c r="AC426" s="52"/>
      <c r="AD426" s="52"/>
      <c r="BF426" s="64" t="s">
        <v>0</v>
      </c>
    </row>
    <row r="427" spans="1:58">
      <c r="A427" t="str">
        <f t="shared" si="73"/>
        <v>|英テキスト|&gt;|&gt;|&gt;|&gt;||</v>
      </c>
      <c r="B427" t="s">
        <v>0</v>
      </c>
      <c r="C427" t="s">
        <v>81</v>
      </c>
      <c r="D427" s="27" t="s">
        <v>125</v>
      </c>
      <c r="E427" t="s">
        <v>81</v>
      </c>
      <c r="F427" s="27" t="s">
        <v>113</v>
      </c>
      <c r="G427" t="s">
        <v>81</v>
      </c>
      <c r="H427" s="27" t="s">
        <v>113</v>
      </c>
      <c r="I427" t="s">
        <v>81</v>
      </c>
      <c r="J427" s="27" t="s">
        <v>113</v>
      </c>
      <c r="K427" t="s">
        <v>81</v>
      </c>
      <c r="L427" s="27" t="s">
        <v>113</v>
      </c>
      <c r="M427" t="s">
        <v>81</v>
      </c>
      <c r="N427" t="str">
        <f>IF(T426="","",T426&amp;"&amp;br;")&amp;IF(R426=0,"",R426)</f>
        <v/>
      </c>
      <c r="O427" t="s">
        <v>81</v>
      </c>
      <c r="Q427" s="33" t="s">
        <v>18</v>
      </c>
      <c r="R427" s="34">
        <f>IF(INDEX(AX:AX,W421+1)="",0,INDEX(AX:AX,W421+1)&amp;"/"&amp;INDEX(AY:AY,W421+1))</f>
        <v>0</v>
      </c>
      <c r="S427" s="35"/>
      <c r="T427" s="35"/>
      <c r="U427" s="35"/>
      <c r="V427" s="36"/>
      <c r="W427" s="40"/>
      <c r="X427" s="33"/>
      <c r="Y427" s="52"/>
      <c r="Z427" s="52"/>
      <c r="AA427" s="53"/>
      <c r="AC427" s="52"/>
      <c r="AD427" s="52"/>
      <c r="BF427" s="64" t="s">
        <v>0</v>
      </c>
    </row>
    <row r="428" spans="1:58">
      <c r="A428" t="str">
        <f t="shared" si="73"/>
        <v>|PT|&gt;||シールド数|&gt;||</v>
      </c>
      <c r="B428" t="s">
        <v>0</v>
      </c>
      <c r="C428" t="s">
        <v>81</v>
      </c>
      <c r="D428" t="s">
        <v>18</v>
      </c>
      <c r="E428" t="s">
        <v>81</v>
      </c>
      <c r="F428" t="s">
        <v>113</v>
      </c>
      <c r="G428" t="s">
        <v>81</v>
      </c>
      <c r="H428" t="str">
        <f>IF(R427=0,"",R427)</f>
        <v/>
      </c>
      <c r="I428" t="s">
        <v>81</v>
      </c>
      <c r="J428" t="s">
        <v>136</v>
      </c>
      <c r="K428" t="s">
        <v>81</v>
      </c>
      <c r="L428" t="s">
        <v>113</v>
      </c>
      <c r="M428" t="s">
        <v>81</v>
      </c>
      <c r="N428" t="str">
        <f>IF(R428=0,"",R428)</f>
        <v/>
      </c>
      <c r="O428" t="s">
        <v>81</v>
      </c>
      <c r="Q428" s="41" t="s">
        <v>19</v>
      </c>
      <c r="R428" s="34">
        <f>INDEX(AW:AW,W421+1)</f>
        <v>0</v>
      </c>
      <c r="S428" s="42"/>
      <c r="T428" s="42"/>
      <c r="U428" s="42"/>
      <c r="V428" s="43"/>
      <c r="W428" s="44"/>
      <c r="X428" s="45"/>
      <c r="Y428" s="55"/>
      <c r="Z428" s="55"/>
      <c r="AA428" s="56"/>
      <c r="BF428" s="64" t="s">
        <v>0</v>
      </c>
    </row>
    <row r="429" spans="1:58">
      <c r="A429" t="str">
        <f t="shared" si="73"/>
        <v>&amp;br;&amp;br;</v>
      </c>
      <c r="B429" t="s">
        <v>0</v>
      </c>
      <c r="C429" t="s">
        <v>145</v>
      </c>
      <c r="R429"/>
      <c r="S429"/>
      <c r="T429"/>
      <c r="U429"/>
      <c r="V429"/>
      <c r="BF429" s="64" t="s">
        <v>0</v>
      </c>
    </row>
    <row r="430" spans="1:58">
      <c r="A430" t="str">
        <f t="shared" si="73"/>
        <v>#back(text=戻る,left)</v>
      </c>
      <c r="B430" t="s">
        <v>0</v>
      </c>
      <c r="C430" t="s">
        <v>153</v>
      </c>
      <c r="R430"/>
      <c r="S430"/>
      <c r="T430"/>
      <c r="U430"/>
      <c r="V430"/>
      <c r="BF430" s="64" t="s">
        <v>0</v>
      </c>
    </row>
    <row r="431" spans="1:58">
      <c r="A431" t="str">
        <f t="shared" si="73"/>
        <v>&amp;br;</v>
      </c>
      <c r="B431" t="s">
        <v>0</v>
      </c>
      <c r="C431" t="s">
        <v>164</v>
      </c>
      <c r="R431"/>
      <c r="S431"/>
      <c r="T431"/>
      <c r="U431"/>
      <c r="V431"/>
      <c r="BF431" s="64" t="s">
        <v>0</v>
      </c>
    </row>
    <row r="432" spans="1:58">
      <c r="A432" t="str">
        <f t="shared" si="73"/>
        <v>#comment(above,nsize=[15],size=[30],num=[10])</v>
      </c>
      <c r="B432" t="s">
        <v>0</v>
      </c>
      <c r="C432" t="s">
        <v>173</v>
      </c>
      <c r="R432"/>
      <c r="S432"/>
      <c r="T432"/>
      <c r="U432"/>
      <c r="V432"/>
      <c r="BF432" s="64" t="s">
        <v>0</v>
      </c>
    </row>
    <row r="433" spans="1:58">
      <c r="A433" t="str">
        <f t="shared" si="73"/>
        <v>&amp;br;&amp;br;</v>
      </c>
      <c r="B433" t="s">
        <v>0</v>
      </c>
      <c r="C433" t="s">
        <v>145</v>
      </c>
      <c r="R433"/>
      <c r="S433"/>
      <c r="T433"/>
      <c r="U433"/>
      <c r="V433"/>
      <c r="AC433" s="52"/>
      <c r="AD433" s="52"/>
      <c r="BF433" s="64" t="s">
        <v>0</v>
      </c>
    </row>
    <row r="434" spans="1:58">
      <c r="A434" t="str">
        <f t="shared" si="73"/>
        <v/>
      </c>
      <c r="B434" t="s">
        <v>0</v>
      </c>
      <c r="Q434" s="29"/>
      <c r="R434" s="30"/>
      <c r="S434" s="30"/>
      <c r="T434" s="30"/>
      <c r="U434" s="30"/>
      <c r="V434" s="31"/>
      <c r="W434" s="32">
        <v>34</v>
      </c>
      <c r="X434" s="29"/>
      <c r="Y434" s="50"/>
      <c r="Z434" s="50"/>
      <c r="AA434" s="51"/>
      <c r="AC434" s="52"/>
      <c r="AD434" s="52"/>
      <c r="BF434" s="64" t="s">
        <v>0</v>
      </c>
    </row>
    <row r="435" spans="1:58">
      <c r="A435" t="str">
        <f t="shared" si="73"/>
        <v>*0/0</v>
      </c>
      <c r="B435" t="s">
        <v>0</v>
      </c>
      <c r="C435" t="str">
        <f>"*"&amp;R435&amp;"/"&amp;T435</f>
        <v>*0/0</v>
      </c>
      <c r="Q435" s="33" t="s">
        <v>9</v>
      </c>
      <c r="R435" s="34">
        <f>INDEX(AJ:AJ,W434+1)</f>
        <v>0</v>
      </c>
      <c r="S435" s="35" t="s">
        <v>10</v>
      </c>
      <c r="T435" s="34">
        <f>INDEX(AK:AK,W434+1)</f>
        <v>0</v>
      </c>
      <c r="U435" s="35"/>
      <c r="V435" s="36"/>
      <c r="W435" s="37"/>
      <c r="X435" s="33"/>
      <c r="Y435" s="52"/>
      <c r="Z435" s="52"/>
      <c r="AA435" s="53"/>
      <c r="AC435" s="52"/>
      <c r="AD435" s="52"/>
      <c r="BF435" s="64" t="s">
        <v>0</v>
      </c>
    </row>
    <row r="436" spans="1:58">
      <c r="A436" t="str">
        <f t="shared" si="73"/>
        <v>|LEFT:80|LEFT:100|LEFT:100|LEFT:100|LEFT:100|LEFT:100|c</v>
      </c>
      <c r="B436" t="s">
        <v>0</v>
      </c>
      <c r="C436" t="s">
        <v>81</v>
      </c>
      <c r="D436" s="26" t="str">
        <f>$Q$1</f>
        <v>LEFT:80</v>
      </c>
      <c r="E436" s="26" t="s">
        <v>81</v>
      </c>
      <c r="F436" s="26" t="str">
        <f t="shared" ref="F436:J436" si="80">$R$1</f>
        <v>LEFT:100</v>
      </c>
      <c r="G436" s="26" t="s">
        <v>81</v>
      </c>
      <c r="H436" s="26" t="str">
        <f t="shared" si="80"/>
        <v>LEFT:100</v>
      </c>
      <c r="I436" s="26" t="s">
        <v>81</v>
      </c>
      <c r="J436" s="26" t="str">
        <f t="shared" si="80"/>
        <v>LEFT:100</v>
      </c>
      <c r="K436" s="26" t="s">
        <v>81</v>
      </c>
      <c r="L436" s="26" t="str">
        <f>$R$1</f>
        <v>LEFT:100</v>
      </c>
      <c r="M436" s="26" t="s">
        <v>81</v>
      </c>
      <c r="N436" s="26" t="str">
        <f>$R$1</f>
        <v>LEFT:100</v>
      </c>
      <c r="O436" t="s">
        <v>81</v>
      </c>
      <c r="P436" t="s">
        <v>82</v>
      </c>
      <c r="Q436" s="38" t="s">
        <v>6</v>
      </c>
      <c r="R436" s="34" t="str">
        <f>INDEX(AF:AF,W434+1)</f>
        <v>緑</v>
      </c>
      <c r="S436" s="39" t="s">
        <v>7</v>
      </c>
      <c r="T436" s="34">
        <f>INDEX(AG:AG,W434+1)</f>
        <v>0</v>
      </c>
      <c r="U436" s="39" t="s">
        <v>8</v>
      </c>
      <c r="V436" s="34">
        <f>INDEX(AI:AI,W434+1)</f>
        <v>0</v>
      </c>
      <c r="W436" s="40"/>
      <c r="X436" s="34">
        <f>INDEX(AQ:AQ,W434+1)</f>
        <v>0</v>
      </c>
      <c r="Y436" s="52"/>
      <c r="Z436" s="52"/>
      <c r="AA436" s="53"/>
      <c r="AC436" s="35"/>
      <c r="AD436" s="35"/>
      <c r="BF436" s="64" t="s">
        <v>0</v>
      </c>
    </row>
    <row r="437" spans="1:58">
      <c r="A437" t="str">
        <f t="shared" si="73"/>
        <v>|色|緑|レアリティ||マナコスト||</v>
      </c>
      <c r="B437" t="s">
        <v>0</v>
      </c>
      <c r="C437" t="s">
        <v>81</v>
      </c>
      <c r="D437" s="27" t="s">
        <v>6</v>
      </c>
      <c r="E437" t="s">
        <v>81</v>
      </c>
      <c r="F437" t="str">
        <f>IF(R436=0,"",R436)</f>
        <v>緑</v>
      </c>
      <c r="G437" t="s">
        <v>81</v>
      </c>
      <c r="H437" s="27" t="s">
        <v>93</v>
      </c>
      <c r="I437" t="s">
        <v>81</v>
      </c>
      <c r="J437" t="str">
        <f>IF(T436=0,"",T436)</f>
        <v/>
      </c>
      <c r="K437" t="s">
        <v>81</v>
      </c>
      <c r="L437" s="27" t="s">
        <v>94</v>
      </c>
      <c r="M437" t="s">
        <v>81</v>
      </c>
      <c r="N437" t="str">
        <f>IF(V436=0,"",V436)</f>
        <v/>
      </c>
      <c r="O437" t="s">
        <v>81</v>
      </c>
      <c r="Q437" s="33" t="s">
        <v>11</v>
      </c>
      <c r="R437" s="34">
        <f>INDEX(AL:AL,W434+1)</f>
        <v>0</v>
      </c>
      <c r="S437" s="39" t="s">
        <v>95</v>
      </c>
      <c r="T437" s="34">
        <f>INDEX(AN:AN,W434+1)</f>
        <v>0</v>
      </c>
      <c r="U437" s="34">
        <f>INDEX(AO:AO,W434+1)</f>
        <v>0</v>
      </c>
      <c r="V437" s="34">
        <f>INDEX(AP:AP,W434+1)</f>
        <v>0</v>
      </c>
      <c r="W437" s="40"/>
      <c r="X437" s="34" t="str">
        <f>INDEX(AZ:AZ,W434+1)</f>
        <v/>
      </c>
      <c r="Y437" s="34" t="str">
        <f>INDEX(BA:BA,W434+1)</f>
        <v/>
      </c>
      <c r="Z437" s="34" t="str">
        <f>INDEX(BB:BB,W434+1)</f>
        <v/>
      </c>
      <c r="AA437" s="34">
        <f>INDEX(BC:BC,W434+1)</f>
        <v>0</v>
      </c>
      <c r="AC437" s="52"/>
      <c r="AD437" s="52"/>
      <c r="BF437" s="64" t="s">
        <v>0</v>
      </c>
    </row>
    <row r="438" spans="1:58">
      <c r="A438" t="str">
        <f t="shared" si="73"/>
        <v>|種別||サブタイプ||||</v>
      </c>
      <c r="B438" t="s">
        <v>0</v>
      </c>
      <c r="C438" t="s">
        <v>81</v>
      </c>
      <c r="D438" s="27" t="s">
        <v>11</v>
      </c>
      <c r="E438" t="s">
        <v>81</v>
      </c>
      <c r="F438" t="str">
        <f>IF(R437=0,"",R437)</f>
        <v/>
      </c>
      <c r="G438" t="s">
        <v>81</v>
      </c>
      <c r="H438" s="27" t="s">
        <v>103</v>
      </c>
      <c r="I438" t="s">
        <v>81</v>
      </c>
      <c r="J438" t="str">
        <f>IF(T437=0,"",T437)</f>
        <v/>
      </c>
      <c r="K438" t="s">
        <v>81</v>
      </c>
      <c r="L438" t="str">
        <f>IF(U437=0,"",U437)</f>
        <v/>
      </c>
      <c r="M438" t="s">
        <v>81</v>
      </c>
      <c r="N438" t="str">
        <f>IF(V437=0,"",V437)</f>
        <v/>
      </c>
      <c r="O438" t="s">
        <v>81</v>
      </c>
      <c r="Q438" s="33" t="s">
        <v>104</v>
      </c>
      <c r="R438" s="34" t="str">
        <f>INDEX(BD:BD,W434+1)</f>
        <v/>
      </c>
      <c r="S438" s="35"/>
      <c r="T438" s="35"/>
      <c r="U438" s="35"/>
      <c r="V438" s="36"/>
      <c r="W438" s="40"/>
      <c r="X438" s="32"/>
      <c r="Y438" s="32"/>
      <c r="Z438" s="32"/>
      <c r="AA438" s="54"/>
      <c r="AC438" s="52"/>
      <c r="AD438" s="52"/>
      <c r="BF438" s="64" t="s">
        <v>0</v>
      </c>
    </row>
    <row r="439" spans="1:58">
      <c r="A439" t="str">
        <f t="shared" si="73"/>
        <v>|テキスト|&gt;|&gt;|&gt;|&gt;||</v>
      </c>
      <c r="B439" t="s">
        <v>0</v>
      </c>
      <c r="C439" t="s">
        <v>81</v>
      </c>
      <c r="D439" s="27" t="s">
        <v>104</v>
      </c>
      <c r="E439" t="s">
        <v>81</v>
      </c>
      <c r="F439" s="27" t="s">
        <v>113</v>
      </c>
      <c r="G439" t="s">
        <v>81</v>
      </c>
      <c r="H439" s="27" t="s">
        <v>113</v>
      </c>
      <c r="I439" t="s">
        <v>81</v>
      </c>
      <c r="J439" s="27" t="s">
        <v>113</v>
      </c>
      <c r="K439" t="s">
        <v>81</v>
      </c>
      <c r="L439" s="27" t="s">
        <v>113</v>
      </c>
      <c r="M439" t="s">
        <v>81</v>
      </c>
      <c r="N439" t="str">
        <f>IF(R438=0,"",R438)</f>
        <v/>
      </c>
      <c r="O439" t="s">
        <v>81</v>
      </c>
      <c r="Q439" s="38" t="s">
        <v>27</v>
      </c>
      <c r="R439" s="34" t="str">
        <f>INDEX(BE:BE,W434+1)</f>
        <v/>
      </c>
      <c r="S439" s="35" t="s">
        <v>400</v>
      </c>
      <c r="T439" s="34" t="str">
        <f>IF(X439="","",X439&amp;IF(Y439="",""," "&amp;Y439)&amp;IF(Z439="",""," "&amp;Z439)&amp;IF(AA439="",""," "&amp;AA439))</f>
        <v/>
      </c>
      <c r="U439" s="35"/>
      <c r="V439" s="36"/>
      <c r="W439" s="40" t="s">
        <v>114</v>
      </c>
      <c r="X439" s="33" t="str">
        <f t="shared" ref="X439:AA439" si="81">IF(ISERROR(IF(LEN(X438)&gt;1,X438,VLOOKUP(X437,$AC:$AD,2,FALSE))),"",IF(LEN(X438)&gt;1,X438,VLOOKUP(X437,$AC:$AD,2,FALSE)))</f>
        <v/>
      </c>
      <c r="Y439" s="33" t="str">
        <f t="shared" si="81"/>
        <v/>
      </c>
      <c r="Z439" s="33" t="str">
        <f t="shared" si="81"/>
        <v/>
      </c>
      <c r="AA439" s="33" t="str">
        <f t="shared" si="81"/>
        <v> </v>
      </c>
      <c r="AC439" s="52"/>
      <c r="AD439" s="52"/>
      <c r="BF439" s="64" t="s">
        <v>0</v>
      </c>
    </row>
    <row r="440" spans="1:58">
      <c r="A440" t="str">
        <f t="shared" si="73"/>
        <v>|英テキスト|&gt;|&gt;|&gt;|&gt;||</v>
      </c>
      <c r="B440" t="s">
        <v>0</v>
      </c>
      <c r="C440" t="s">
        <v>81</v>
      </c>
      <c r="D440" s="27" t="s">
        <v>125</v>
      </c>
      <c r="E440" t="s">
        <v>81</v>
      </c>
      <c r="F440" s="27" t="s">
        <v>113</v>
      </c>
      <c r="G440" t="s">
        <v>81</v>
      </c>
      <c r="H440" s="27" t="s">
        <v>113</v>
      </c>
      <c r="I440" t="s">
        <v>81</v>
      </c>
      <c r="J440" s="27" t="s">
        <v>113</v>
      </c>
      <c r="K440" t="s">
        <v>81</v>
      </c>
      <c r="L440" s="27" t="s">
        <v>113</v>
      </c>
      <c r="M440" t="s">
        <v>81</v>
      </c>
      <c r="N440" t="str">
        <f>IF(T439="","",T439&amp;"&amp;br;")&amp;IF(R439=0,"",R439)</f>
        <v/>
      </c>
      <c r="O440" t="s">
        <v>81</v>
      </c>
      <c r="Q440" s="33" t="s">
        <v>18</v>
      </c>
      <c r="R440" s="34">
        <f>IF(INDEX(AX:AX,W434+1)="",0,INDEX(AX:AX,W434+1)&amp;"/"&amp;INDEX(AY:AY,W434+1))</f>
        <v>0</v>
      </c>
      <c r="S440" s="35"/>
      <c r="T440" s="35"/>
      <c r="U440" s="35"/>
      <c r="V440" s="36"/>
      <c r="W440" s="40"/>
      <c r="X440" s="33"/>
      <c r="Y440" s="52"/>
      <c r="Z440" s="52"/>
      <c r="AA440" s="53"/>
      <c r="AC440" s="52"/>
      <c r="AD440" s="52"/>
      <c r="BF440" s="64" t="s">
        <v>0</v>
      </c>
    </row>
    <row r="441" spans="1:58">
      <c r="A441" t="str">
        <f t="shared" si="73"/>
        <v>|PT|&gt;||シールド数|&gt;||</v>
      </c>
      <c r="B441" t="s">
        <v>0</v>
      </c>
      <c r="C441" t="s">
        <v>81</v>
      </c>
      <c r="D441" t="s">
        <v>18</v>
      </c>
      <c r="E441" t="s">
        <v>81</v>
      </c>
      <c r="F441" t="s">
        <v>113</v>
      </c>
      <c r="G441" t="s">
        <v>81</v>
      </c>
      <c r="H441" t="str">
        <f>IF(R440=0,"",R440)</f>
        <v/>
      </c>
      <c r="I441" t="s">
        <v>81</v>
      </c>
      <c r="J441" t="s">
        <v>136</v>
      </c>
      <c r="K441" t="s">
        <v>81</v>
      </c>
      <c r="L441" t="s">
        <v>113</v>
      </c>
      <c r="M441" t="s">
        <v>81</v>
      </c>
      <c r="N441" t="str">
        <f>IF(R441=0,"",R441)</f>
        <v/>
      </c>
      <c r="O441" t="s">
        <v>81</v>
      </c>
      <c r="Q441" s="41" t="s">
        <v>19</v>
      </c>
      <c r="R441" s="34">
        <f>INDEX(AW:AW,W434+1)</f>
        <v>0</v>
      </c>
      <c r="S441" s="42"/>
      <c r="T441" s="42"/>
      <c r="U441" s="42"/>
      <c r="V441" s="43"/>
      <c r="W441" s="44"/>
      <c r="X441" s="45"/>
      <c r="Y441" s="55"/>
      <c r="Z441" s="55"/>
      <c r="AA441" s="56"/>
      <c r="BF441" s="64" t="s">
        <v>0</v>
      </c>
    </row>
    <row r="442" spans="1:58">
      <c r="A442" t="str">
        <f t="shared" si="73"/>
        <v>&amp;br;&amp;br;</v>
      </c>
      <c r="B442" t="s">
        <v>0</v>
      </c>
      <c r="C442" t="s">
        <v>145</v>
      </c>
      <c r="R442"/>
      <c r="S442"/>
      <c r="T442"/>
      <c r="U442"/>
      <c r="V442"/>
      <c r="BF442" s="64" t="s">
        <v>0</v>
      </c>
    </row>
    <row r="443" spans="1:58">
      <c r="A443" t="str">
        <f t="shared" si="73"/>
        <v>#back(text=戻る,left)</v>
      </c>
      <c r="B443" t="s">
        <v>0</v>
      </c>
      <c r="C443" t="s">
        <v>153</v>
      </c>
      <c r="R443"/>
      <c r="S443"/>
      <c r="T443"/>
      <c r="U443"/>
      <c r="V443"/>
      <c r="BF443" s="64" t="s">
        <v>0</v>
      </c>
    </row>
    <row r="444" spans="1:58">
      <c r="A444" t="str">
        <f t="shared" si="73"/>
        <v>&amp;br;</v>
      </c>
      <c r="B444" t="s">
        <v>0</v>
      </c>
      <c r="C444" t="s">
        <v>164</v>
      </c>
      <c r="R444"/>
      <c r="S444"/>
      <c r="T444"/>
      <c r="U444"/>
      <c r="V444"/>
      <c r="BF444" s="64" t="s">
        <v>0</v>
      </c>
    </row>
    <row r="445" spans="1:58">
      <c r="A445" t="str">
        <f t="shared" si="73"/>
        <v>#comment(above,nsize=[15],size=[30],num=[10])</v>
      </c>
      <c r="B445" t="s">
        <v>0</v>
      </c>
      <c r="C445" t="s">
        <v>173</v>
      </c>
      <c r="R445"/>
      <c r="S445"/>
      <c r="T445"/>
      <c r="U445"/>
      <c r="V445"/>
      <c r="BF445" s="64" t="s">
        <v>0</v>
      </c>
    </row>
    <row r="446" spans="1:58">
      <c r="A446" t="str">
        <f t="shared" si="73"/>
        <v>&amp;br;&amp;br;</v>
      </c>
      <c r="B446" t="s">
        <v>0</v>
      </c>
      <c r="C446" t="s">
        <v>145</v>
      </c>
      <c r="R446"/>
      <c r="S446"/>
      <c r="T446"/>
      <c r="U446"/>
      <c r="V446"/>
      <c r="AC446" s="52"/>
      <c r="AD446" s="52"/>
      <c r="BF446" s="64" t="s">
        <v>0</v>
      </c>
    </row>
    <row r="447" spans="1:58">
      <c r="A447" t="str">
        <f t="shared" si="73"/>
        <v/>
      </c>
      <c r="B447" t="s">
        <v>0</v>
      </c>
      <c r="Q447" s="29"/>
      <c r="R447" s="30"/>
      <c r="S447" s="30"/>
      <c r="T447" s="30"/>
      <c r="U447" s="30"/>
      <c r="V447" s="31"/>
      <c r="W447" s="32">
        <v>35</v>
      </c>
      <c r="X447" s="29"/>
      <c r="Y447" s="50"/>
      <c r="Z447" s="50"/>
      <c r="AA447" s="51"/>
      <c r="AC447" s="52"/>
      <c r="AD447" s="52"/>
      <c r="BF447" s="64" t="s">
        <v>0</v>
      </c>
    </row>
    <row r="448" spans="1:58">
      <c r="A448" t="str">
        <f t="shared" si="73"/>
        <v>*0/0</v>
      </c>
      <c r="B448" t="s">
        <v>0</v>
      </c>
      <c r="C448" t="str">
        <f>"*"&amp;R448&amp;"/"&amp;T448</f>
        <v>*0/0</v>
      </c>
      <c r="Q448" s="33" t="s">
        <v>9</v>
      </c>
      <c r="R448" s="34">
        <f>INDEX(AJ:AJ,W447+1)</f>
        <v>0</v>
      </c>
      <c r="S448" s="35" t="s">
        <v>10</v>
      </c>
      <c r="T448" s="34">
        <f>INDEX(AK:AK,W447+1)</f>
        <v>0</v>
      </c>
      <c r="U448" s="35"/>
      <c r="V448" s="36"/>
      <c r="W448" s="37"/>
      <c r="X448" s="33"/>
      <c r="Y448" s="52"/>
      <c r="Z448" s="52"/>
      <c r="AA448" s="53"/>
      <c r="AC448" s="52"/>
      <c r="AD448" s="52"/>
      <c r="BF448" s="64" t="s">
        <v>0</v>
      </c>
    </row>
    <row r="449" spans="1:58">
      <c r="A449" t="str">
        <f t="shared" si="73"/>
        <v>|LEFT:80|LEFT:100|LEFT:100|LEFT:100|LEFT:100|LEFT:100|c</v>
      </c>
      <c r="B449" t="s">
        <v>0</v>
      </c>
      <c r="C449" t="s">
        <v>81</v>
      </c>
      <c r="D449" s="26" t="str">
        <f>$Q$1</f>
        <v>LEFT:80</v>
      </c>
      <c r="E449" s="26" t="s">
        <v>81</v>
      </c>
      <c r="F449" s="26" t="str">
        <f t="shared" ref="F449:J449" si="82">$R$1</f>
        <v>LEFT:100</v>
      </c>
      <c r="G449" s="26" t="s">
        <v>81</v>
      </c>
      <c r="H449" s="26" t="str">
        <f t="shared" si="82"/>
        <v>LEFT:100</v>
      </c>
      <c r="I449" s="26" t="s">
        <v>81</v>
      </c>
      <c r="J449" s="26" t="str">
        <f t="shared" si="82"/>
        <v>LEFT:100</v>
      </c>
      <c r="K449" s="26" t="s">
        <v>81</v>
      </c>
      <c r="L449" s="26" t="str">
        <f>$R$1</f>
        <v>LEFT:100</v>
      </c>
      <c r="M449" s="26" t="s">
        <v>81</v>
      </c>
      <c r="N449" s="26" t="str">
        <f>$R$1</f>
        <v>LEFT:100</v>
      </c>
      <c r="O449" t="s">
        <v>81</v>
      </c>
      <c r="P449" t="s">
        <v>82</v>
      </c>
      <c r="Q449" s="38" t="s">
        <v>6</v>
      </c>
      <c r="R449" s="34" t="str">
        <f>INDEX(AF:AF,W447+1)</f>
        <v>緑</v>
      </c>
      <c r="S449" s="39" t="s">
        <v>7</v>
      </c>
      <c r="T449" s="34">
        <f>INDEX(AG:AG,W447+1)</f>
        <v>0</v>
      </c>
      <c r="U449" s="39" t="s">
        <v>8</v>
      </c>
      <c r="V449" s="34">
        <f>INDEX(AI:AI,W447+1)</f>
        <v>0</v>
      </c>
      <c r="W449" s="40"/>
      <c r="X449" s="34">
        <f>INDEX(AQ:AQ,W447+1)</f>
        <v>0</v>
      </c>
      <c r="Y449" s="52"/>
      <c r="Z449" s="52"/>
      <c r="AA449" s="53"/>
      <c r="AC449" s="35"/>
      <c r="AD449" s="35"/>
      <c r="BF449" s="64" t="s">
        <v>0</v>
      </c>
    </row>
    <row r="450" spans="1:58">
      <c r="A450" t="str">
        <f t="shared" si="73"/>
        <v>|色|緑|レアリティ||マナコスト||</v>
      </c>
      <c r="B450" t="s">
        <v>0</v>
      </c>
      <c r="C450" t="s">
        <v>81</v>
      </c>
      <c r="D450" s="27" t="s">
        <v>6</v>
      </c>
      <c r="E450" t="s">
        <v>81</v>
      </c>
      <c r="F450" t="str">
        <f>IF(R449=0,"",R449)</f>
        <v>緑</v>
      </c>
      <c r="G450" t="s">
        <v>81</v>
      </c>
      <c r="H450" s="27" t="s">
        <v>93</v>
      </c>
      <c r="I450" t="s">
        <v>81</v>
      </c>
      <c r="J450" t="str">
        <f>IF(T449=0,"",T449)</f>
        <v/>
      </c>
      <c r="K450" t="s">
        <v>81</v>
      </c>
      <c r="L450" s="27" t="s">
        <v>94</v>
      </c>
      <c r="M450" t="s">
        <v>81</v>
      </c>
      <c r="N450" t="str">
        <f>IF(V449=0,"",V449)</f>
        <v/>
      </c>
      <c r="O450" t="s">
        <v>81</v>
      </c>
      <c r="Q450" s="33" t="s">
        <v>11</v>
      </c>
      <c r="R450" s="34">
        <f>INDEX(AL:AL,W447+1)</f>
        <v>0</v>
      </c>
      <c r="S450" s="39" t="s">
        <v>95</v>
      </c>
      <c r="T450" s="34">
        <f>INDEX(AN:AN,W447+1)</f>
        <v>0</v>
      </c>
      <c r="U450" s="34">
        <f>INDEX(AO:AO,W447+1)</f>
        <v>0</v>
      </c>
      <c r="V450" s="34">
        <f>INDEX(AP:AP,W447+1)</f>
        <v>0</v>
      </c>
      <c r="W450" s="40"/>
      <c r="X450" s="34" t="str">
        <f>INDEX(AZ:AZ,W447+1)</f>
        <v/>
      </c>
      <c r="Y450" s="34" t="str">
        <f>INDEX(BA:BA,W447+1)</f>
        <v/>
      </c>
      <c r="Z450" s="34" t="str">
        <f>INDEX(BB:BB,W447+1)</f>
        <v/>
      </c>
      <c r="AA450" s="34">
        <f>INDEX(BC:BC,W447+1)</f>
        <v>0</v>
      </c>
      <c r="AC450" s="52"/>
      <c r="AD450" s="52"/>
      <c r="BF450" s="64" t="s">
        <v>0</v>
      </c>
    </row>
    <row r="451" spans="1:58">
      <c r="A451" t="str">
        <f t="shared" si="73"/>
        <v>|種別||サブタイプ||||</v>
      </c>
      <c r="B451" t="s">
        <v>0</v>
      </c>
      <c r="C451" t="s">
        <v>81</v>
      </c>
      <c r="D451" s="27" t="s">
        <v>11</v>
      </c>
      <c r="E451" t="s">
        <v>81</v>
      </c>
      <c r="F451" t="str">
        <f>IF(R450=0,"",R450)</f>
        <v/>
      </c>
      <c r="G451" t="s">
        <v>81</v>
      </c>
      <c r="H451" s="27" t="s">
        <v>103</v>
      </c>
      <c r="I451" t="s">
        <v>81</v>
      </c>
      <c r="J451" t="str">
        <f>IF(T450=0,"",T450)</f>
        <v/>
      </c>
      <c r="K451" t="s">
        <v>81</v>
      </c>
      <c r="L451" t="str">
        <f>IF(U450=0,"",U450)</f>
        <v/>
      </c>
      <c r="M451" t="s">
        <v>81</v>
      </c>
      <c r="N451" t="str">
        <f>IF(V450=0,"",V450)</f>
        <v/>
      </c>
      <c r="O451" t="s">
        <v>81</v>
      </c>
      <c r="Q451" s="33" t="s">
        <v>104</v>
      </c>
      <c r="R451" s="34" t="str">
        <f>INDEX(BD:BD,W447+1)</f>
        <v/>
      </c>
      <c r="S451" s="35"/>
      <c r="T451" s="35"/>
      <c r="U451" s="35"/>
      <c r="V451" s="36"/>
      <c r="W451" s="40"/>
      <c r="X451" s="32"/>
      <c r="Y451" s="32"/>
      <c r="Z451" s="32"/>
      <c r="AA451" s="54"/>
      <c r="AC451" s="52"/>
      <c r="AD451" s="52"/>
      <c r="BF451" s="64" t="s">
        <v>0</v>
      </c>
    </row>
    <row r="452" spans="1:58">
      <c r="A452" t="str">
        <f t="shared" si="73"/>
        <v>|テキスト|&gt;|&gt;|&gt;|&gt;||</v>
      </c>
      <c r="B452" t="s">
        <v>0</v>
      </c>
      <c r="C452" t="s">
        <v>81</v>
      </c>
      <c r="D452" s="27" t="s">
        <v>104</v>
      </c>
      <c r="E452" t="s">
        <v>81</v>
      </c>
      <c r="F452" s="27" t="s">
        <v>113</v>
      </c>
      <c r="G452" t="s">
        <v>81</v>
      </c>
      <c r="H452" s="27" t="s">
        <v>113</v>
      </c>
      <c r="I452" t="s">
        <v>81</v>
      </c>
      <c r="J452" s="27" t="s">
        <v>113</v>
      </c>
      <c r="K452" t="s">
        <v>81</v>
      </c>
      <c r="L452" s="27" t="s">
        <v>113</v>
      </c>
      <c r="M452" t="s">
        <v>81</v>
      </c>
      <c r="N452" t="str">
        <f>IF(R451=0,"",R451)</f>
        <v/>
      </c>
      <c r="O452" t="s">
        <v>81</v>
      </c>
      <c r="Q452" s="38" t="s">
        <v>27</v>
      </c>
      <c r="R452" s="34" t="str">
        <f>INDEX(BE:BE,W447+1)</f>
        <v/>
      </c>
      <c r="S452" s="35" t="s">
        <v>400</v>
      </c>
      <c r="T452" s="34" t="str">
        <f>IF(X452="","",X452&amp;IF(Y452="",""," "&amp;Y452)&amp;IF(Z452="",""," "&amp;Z452)&amp;IF(AA452="",""," "&amp;AA452))</f>
        <v/>
      </c>
      <c r="U452" s="35"/>
      <c r="V452" s="36"/>
      <c r="W452" s="40" t="s">
        <v>114</v>
      </c>
      <c r="X452" s="33" t="str">
        <f t="shared" ref="X452:AA452" si="83">IF(ISERROR(IF(LEN(X451)&gt;1,X451,VLOOKUP(X450,$AC:$AD,2,FALSE))),"",IF(LEN(X451)&gt;1,X451,VLOOKUP(X450,$AC:$AD,2,FALSE)))</f>
        <v/>
      </c>
      <c r="Y452" s="33" t="str">
        <f t="shared" si="83"/>
        <v/>
      </c>
      <c r="Z452" s="33" t="str">
        <f t="shared" si="83"/>
        <v/>
      </c>
      <c r="AA452" s="33" t="str">
        <f t="shared" si="83"/>
        <v> </v>
      </c>
      <c r="AC452" s="52"/>
      <c r="AD452" s="52"/>
      <c r="BF452" s="64" t="s">
        <v>0</v>
      </c>
    </row>
    <row r="453" spans="1:58">
      <c r="A453" t="str">
        <f t="shared" si="73"/>
        <v>|英テキスト|&gt;|&gt;|&gt;|&gt;||</v>
      </c>
      <c r="B453" t="s">
        <v>0</v>
      </c>
      <c r="C453" t="s">
        <v>81</v>
      </c>
      <c r="D453" s="27" t="s">
        <v>125</v>
      </c>
      <c r="E453" t="s">
        <v>81</v>
      </c>
      <c r="F453" s="27" t="s">
        <v>113</v>
      </c>
      <c r="G453" t="s">
        <v>81</v>
      </c>
      <c r="H453" s="27" t="s">
        <v>113</v>
      </c>
      <c r="I453" t="s">
        <v>81</v>
      </c>
      <c r="J453" s="27" t="s">
        <v>113</v>
      </c>
      <c r="K453" t="s">
        <v>81</v>
      </c>
      <c r="L453" s="27" t="s">
        <v>113</v>
      </c>
      <c r="M453" t="s">
        <v>81</v>
      </c>
      <c r="N453" t="str">
        <f>IF(T452="","",T452&amp;"&amp;br;")&amp;IF(R452=0,"",R452)</f>
        <v/>
      </c>
      <c r="O453" t="s">
        <v>81</v>
      </c>
      <c r="Q453" s="33" t="s">
        <v>18</v>
      </c>
      <c r="R453" s="34">
        <f>IF(INDEX(AX:AX,W447+1)="",0,INDEX(AX:AX,W447+1)&amp;"/"&amp;INDEX(AY:AY,W447+1))</f>
        <v>0</v>
      </c>
      <c r="S453" s="35"/>
      <c r="T453" s="35"/>
      <c r="U453" s="35"/>
      <c r="V453" s="36"/>
      <c r="W453" s="40"/>
      <c r="X453" s="33"/>
      <c r="Y453" s="52"/>
      <c r="Z453" s="52"/>
      <c r="AA453" s="53"/>
      <c r="AC453" s="52"/>
      <c r="AD453" s="52"/>
      <c r="BF453" s="64" t="s">
        <v>0</v>
      </c>
    </row>
    <row r="454" spans="1:58">
      <c r="A454" t="str">
        <f t="shared" ref="A454:A517" si="84">CONCATENATE(C454,D454,E454,F454,G454,H454,I454,J454,K454,L454,M454,N454,O454,P454)</f>
        <v>|PT|&gt;||シールド数|&gt;||</v>
      </c>
      <c r="B454" t="s">
        <v>0</v>
      </c>
      <c r="C454" t="s">
        <v>81</v>
      </c>
      <c r="D454" t="s">
        <v>18</v>
      </c>
      <c r="E454" t="s">
        <v>81</v>
      </c>
      <c r="F454" t="s">
        <v>113</v>
      </c>
      <c r="G454" t="s">
        <v>81</v>
      </c>
      <c r="H454" t="str">
        <f>IF(R453=0,"",R453)</f>
        <v/>
      </c>
      <c r="I454" t="s">
        <v>81</v>
      </c>
      <c r="J454" t="s">
        <v>136</v>
      </c>
      <c r="K454" t="s">
        <v>81</v>
      </c>
      <c r="L454" t="s">
        <v>113</v>
      </c>
      <c r="M454" t="s">
        <v>81</v>
      </c>
      <c r="N454" t="str">
        <f>IF(R454=0,"",R454)</f>
        <v/>
      </c>
      <c r="O454" t="s">
        <v>81</v>
      </c>
      <c r="Q454" s="41" t="s">
        <v>19</v>
      </c>
      <c r="R454" s="34">
        <f>INDEX(AW:AW,W447+1)</f>
        <v>0</v>
      </c>
      <c r="S454" s="42"/>
      <c r="T454" s="42"/>
      <c r="U454" s="42"/>
      <c r="V454" s="43"/>
      <c r="W454" s="44"/>
      <c r="X454" s="45"/>
      <c r="Y454" s="55"/>
      <c r="Z454" s="55"/>
      <c r="AA454" s="56"/>
      <c r="BF454" s="64" t="s">
        <v>0</v>
      </c>
    </row>
    <row r="455" spans="1:58">
      <c r="A455" t="str">
        <f t="shared" si="84"/>
        <v>&amp;br;&amp;br;</v>
      </c>
      <c r="B455" t="s">
        <v>0</v>
      </c>
      <c r="C455" t="s">
        <v>145</v>
      </c>
      <c r="R455"/>
      <c r="S455"/>
      <c r="T455"/>
      <c r="U455"/>
      <c r="V455"/>
      <c r="BF455" s="64" t="s">
        <v>0</v>
      </c>
    </row>
    <row r="456" spans="1:58">
      <c r="A456" t="str">
        <f t="shared" si="84"/>
        <v>#back(text=戻る,left)</v>
      </c>
      <c r="B456" t="s">
        <v>0</v>
      </c>
      <c r="C456" t="s">
        <v>153</v>
      </c>
      <c r="R456"/>
      <c r="S456"/>
      <c r="T456"/>
      <c r="U456"/>
      <c r="V456"/>
      <c r="BF456" s="64" t="s">
        <v>0</v>
      </c>
    </row>
    <row r="457" spans="1:58">
      <c r="A457" t="str">
        <f t="shared" si="84"/>
        <v>&amp;br;</v>
      </c>
      <c r="B457" t="s">
        <v>0</v>
      </c>
      <c r="C457" t="s">
        <v>164</v>
      </c>
      <c r="R457"/>
      <c r="S457"/>
      <c r="T457"/>
      <c r="U457"/>
      <c r="V457"/>
      <c r="BF457" s="64" t="s">
        <v>0</v>
      </c>
    </row>
    <row r="458" spans="1:58">
      <c r="A458" t="str">
        <f t="shared" si="84"/>
        <v>#comment(above,nsize=[15],size=[30],num=[10])</v>
      </c>
      <c r="B458" t="s">
        <v>0</v>
      </c>
      <c r="C458" t="s">
        <v>173</v>
      </c>
      <c r="R458"/>
      <c r="S458"/>
      <c r="T458"/>
      <c r="U458"/>
      <c r="V458"/>
      <c r="BF458" s="64" t="s">
        <v>0</v>
      </c>
    </row>
    <row r="459" spans="1:58">
      <c r="A459" t="str">
        <f t="shared" si="84"/>
        <v>&amp;br;&amp;br;</v>
      </c>
      <c r="B459" t="s">
        <v>0</v>
      </c>
      <c r="C459" t="s">
        <v>145</v>
      </c>
      <c r="R459"/>
      <c r="S459"/>
      <c r="T459"/>
      <c r="U459"/>
      <c r="V459"/>
      <c r="AC459" s="52"/>
      <c r="AD459" s="52"/>
      <c r="BF459" s="64" t="s">
        <v>0</v>
      </c>
    </row>
    <row r="460" spans="1:58">
      <c r="A460" t="str">
        <f t="shared" si="84"/>
        <v/>
      </c>
      <c r="B460" t="s">
        <v>0</v>
      </c>
      <c r="Q460" s="29"/>
      <c r="R460" s="30"/>
      <c r="S460" s="30"/>
      <c r="T460" s="30"/>
      <c r="U460" s="30"/>
      <c r="V460" s="31"/>
      <c r="W460" s="32">
        <v>36</v>
      </c>
      <c r="X460" s="29"/>
      <c r="Y460" s="50"/>
      <c r="Z460" s="50"/>
      <c r="AA460" s="51"/>
      <c r="AC460" s="52"/>
      <c r="AD460" s="52"/>
      <c r="BF460" s="64" t="s">
        <v>0</v>
      </c>
    </row>
    <row r="461" spans="1:58">
      <c r="A461" t="str">
        <f t="shared" si="84"/>
        <v>*0/0</v>
      </c>
      <c r="B461" t="s">
        <v>0</v>
      </c>
      <c r="C461" t="str">
        <f>"*"&amp;R461&amp;"/"&amp;T461</f>
        <v>*0/0</v>
      </c>
      <c r="Q461" s="33" t="s">
        <v>9</v>
      </c>
      <c r="R461" s="34">
        <f>INDEX(AJ:AJ,W460+1)</f>
        <v>0</v>
      </c>
      <c r="S461" s="35" t="s">
        <v>10</v>
      </c>
      <c r="T461" s="34">
        <f>INDEX(AK:AK,W460+1)</f>
        <v>0</v>
      </c>
      <c r="U461" s="35"/>
      <c r="V461" s="36"/>
      <c r="W461" s="37"/>
      <c r="X461" s="33"/>
      <c r="Y461" s="52"/>
      <c r="Z461" s="52"/>
      <c r="AA461" s="53"/>
      <c r="AC461" s="52"/>
      <c r="AD461" s="52"/>
      <c r="BF461" s="64" t="s">
        <v>0</v>
      </c>
    </row>
    <row r="462" spans="1:58">
      <c r="A462" t="str">
        <f t="shared" si="84"/>
        <v>|LEFT:80|LEFT:100|LEFT:100|LEFT:100|LEFT:100|LEFT:100|c</v>
      </c>
      <c r="B462" t="s">
        <v>0</v>
      </c>
      <c r="C462" t="s">
        <v>81</v>
      </c>
      <c r="D462" s="26" t="str">
        <f>$Q$1</f>
        <v>LEFT:80</v>
      </c>
      <c r="E462" s="26" t="s">
        <v>81</v>
      </c>
      <c r="F462" s="26" t="str">
        <f t="shared" ref="F462:J462" si="85">$R$1</f>
        <v>LEFT:100</v>
      </c>
      <c r="G462" s="26" t="s">
        <v>81</v>
      </c>
      <c r="H462" s="26" t="str">
        <f t="shared" si="85"/>
        <v>LEFT:100</v>
      </c>
      <c r="I462" s="26" t="s">
        <v>81</v>
      </c>
      <c r="J462" s="26" t="str">
        <f t="shared" si="85"/>
        <v>LEFT:100</v>
      </c>
      <c r="K462" s="26" t="s">
        <v>81</v>
      </c>
      <c r="L462" s="26" t="str">
        <f>$R$1</f>
        <v>LEFT:100</v>
      </c>
      <c r="M462" s="26" t="s">
        <v>81</v>
      </c>
      <c r="N462" s="26" t="str">
        <f>$R$1</f>
        <v>LEFT:100</v>
      </c>
      <c r="O462" t="s">
        <v>81</v>
      </c>
      <c r="P462" t="s">
        <v>82</v>
      </c>
      <c r="Q462" s="38" t="s">
        <v>6</v>
      </c>
      <c r="R462" s="34" t="str">
        <f>INDEX(AF:AF,W460+1)</f>
        <v>緑</v>
      </c>
      <c r="S462" s="39" t="s">
        <v>7</v>
      </c>
      <c r="T462" s="34">
        <f>INDEX(AG:AG,W460+1)</f>
        <v>0</v>
      </c>
      <c r="U462" s="39" t="s">
        <v>8</v>
      </c>
      <c r="V462" s="34">
        <f>INDEX(AI:AI,W460+1)</f>
        <v>0</v>
      </c>
      <c r="W462" s="40"/>
      <c r="X462" s="34">
        <f>INDEX(AQ:AQ,W460+1)</f>
        <v>0</v>
      </c>
      <c r="Y462" s="52"/>
      <c r="Z462" s="52"/>
      <c r="AA462" s="53"/>
      <c r="AC462" s="35"/>
      <c r="AD462" s="35"/>
      <c r="BF462" s="64" t="s">
        <v>0</v>
      </c>
    </row>
    <row r="463" spans="1:58">
      <c r="A463" t="str">
        <f t="shared" si="84"/>
        <v>|色|緑|レアリティ||マナコスト||</v>
      </c>
      <c r="B463" t="s">
        <v>0</v>
      </c>
      <c r="C463" t="s">
        <v>81</v>
      </c>
      <c r="D463" s="27" t="s">
        <v>6</v>
      </c>
      <c r="E463" t="s">
        <v>81</v>
      </c>
      <c r="F463" t="str">
        <f>IF(R462=0,"",R462)</f>
        <v>緑</v>
      </c>
      <c r="G463" t="s">
        <v>81</v>
      </c>
      <c r="H463" s="27" t="s">
        <v>93</v>
      </c>
      <c r="I463" t="s">
        <v>81</v>
      </c>
      <c r="J463" t="str">
        <f>IF(T462=0,"",T462)</f>
        <v/>
      </c>
      <c r="K463" t="s">
        <v>81</v>
      </c>
      <c r="L463" s="27" t="s">
        <v>94</v>
      </c>
      <c r="M463" t="s">
        <v>81</v>
      </c>
      <c r="N463" t="str">
        <f>IF(V462=0,"",V462)</f>
        <v/>
      </c>
      <c r="O463" t="s">
        <v>81</v>
      </c>
      <c r="Q463" s="33" t="s">
        <v>11</v>
      </c>
      <c r="R463" s="34">
        <f>INDEX(AL:AL,W460+1)</f>
        <v>0</v>
      </c>
      <c r="S463" s="39" t="s">
        <v>95</v>
      </c>
      <c r="T463" s="34">
        <f>INDEX(AN:AN,W460+1)</f>
        <v>0</v>
      </c>
      <c r="U463" s="34">
        <f>INDEX(AO:AO,W460+1)</f>
        <v>0</v>
      </c>
      <c r="V463" s="34">
        <f>INDEX(AP:AP,W460+1)</f>
        <v>0</v>
      </c>
      <c r="W463" s="40"/>
      <c r="X463" s="34" t="str">
        <f>INDEX(AZ:AZ,W460+1)</f>
        <v/>
      </c>
      <c r="Y463" s="34" t="str">
        <f>INDEX(BA:BA,W460+1)</f>
        <v/>
      </c>
      <c r="Z463" s="34" t="str">
        <f>INDEX(BB:BB,W460+1)</f>
        <v/>
      </c>
      <c r="AA463" s="34">
        <f>INDEX(BC:BC,W460+1)</f>
        <v>0</v>
      </c>
      <c r="AC463" s="52"/>
      <c r="AD463" s="52"/>
      <c r="BF463" s="64" t="s">
        <v>0</v>
      </c>
    </row>
    <row r="464" spans="1:58">
      <c r="A464" t="str">
        <f t="shared" si="84"/>
        <v>|種別||サブタイプ||||</v>
      </c>
      <c r="B464" t="s">
        <v>0</v>
      </c>
      <c r="C464" t="s">
        <v>81</v>
      </c>
      <c r="D464" s="27" t="s">
        <v>11</v>
      </c>
      <c r="E464" t="s">
        <v>81</v>
      </c>
      <c r="F464" t="str">
        <f>IF(R463=0,"",R463)</f>
        <v/>
      </c>
      <c r="G464" t="s">
        <v>81</v>
      </c>
      <c r="H464" s="27" t="s">
        <v>103</v>
      </c>
      <c r="I464" t="s">
        <v>81</v>
      </c>
      <c r="J464" t="str">
        <f>IF(T463=0,"",T463)</f>
        <v/>
      </c>
      <c r="K464" t="s">
        <v>81</v>
      </c>
      <c r="L464" t="str">
        <f>IF(U463=0,"",U463)</f>
        <v/>
      </c>
      <c r="M464" t="s">
        <v>81</v>
      </c>
      <c r="N464" t="str">
        <f>IF(V463=0,"",V463)</f>
        <v/>
      </c>
      <c r="O464" t="s">
        <v>81</v>
      </c>
      <c r="Q464" s="33" t="s">
        <v>104</v>
      </c>
      <c r="R464" s="34" t="str">
        <f>INDEX(BD:BD,W460+1)</f>
        <v/>
      </c>
      <c r="S464" s="35"/>
      <c r="T464" s="35"/>
      <c r="U464" s="35"/>
      <c r="V464" s="36"/>
      <c r="W464" s="40"/>
      <c r="X464" s="32"/>
      <c r="Y464" s="32"/>
      <c r="Z464" s="32"/>
      <c r="AA464" s="54"/>
      <c r="AC464" s="52"/>
      <c r="AD464" s="52"/>
      <c r="BF464" s="64" t="s">
        <v>0</v>
      </c>
    </row>
    <row r="465" spans="1:58">
      <c r="A465" t="str">
        <f t="shared" si="84"/>
        <v>|テキスト|&gt;|&gt;|&gt;|&gt;||</v>
      </c>
      <c r="B465" t="s">
        <v>0</v>
      </c>
      <c r="C465" t="s">
        <v>81</v>
      </c>
      <c r="D465" s="27" t="s">
        <v>104</v>
      </c>
      <c r="E465" t="s">
        <v>81</v>
      </c>
      <c r="F465" s="27" t="s">
        <v>113</v>
      </c>
      <c r="G465" t="s">
        <v>81</v>
      </c>
      <c r="H465" s="27" t="s">
        <v>113</v>
      </c>
      <c r="I465" t="s">
        <v>81</v>
      </c>
      <c r="J465" s="27" t="s">
        <v>113</v>
      </c>
      <c r="K465" t="s">
        <v>81</v>
      </c>
      <c r="L465" s="27" t="s">
        <v>113</v>
      </c>
      <c r="M465" t="s">
        <v>81</v>
      </c>
      <c r="N465" t="str">
        <f>IF(R464=0,"",R464)</f>
        <v/>
      </c>
      <c r="O465" t="s">
        <v>81</v>
      </c>
      <c r="Q465" s="38" t="s">
        <v>27</v>
      </c>
      <c r="R465" s="34" t="str">
        <f>INDEX(BE:BE,W460+1)</f>
        <v/>
      </c>
      <c r="S465" s="35" t="s">
        <v>400</v>
      </c>
      <c r="T465" s="34" t="str">
        <f>IF(X465="","",X465&amp;IF(Y465="",""," "&amp;Y465)&amp;IF(Z465="",""," "&amp;Z465)&amp;IF(AA465="",""," "&amp;AA465))</f>
        <v/>
      </c>
      <c r="U465" s="35"/>
      <c r="V465" s="36"/>
      <c r="W465" s="40" t="s">
        <v>114</v>
      </c>
      <c r="X465" s="33" t="str">
        <f t="shared" ref="X465:AA465" si="86">IF(ISERROR(IF(LEN(X464)&gt;1,X464,VLOOKUP(X463,$AC:$AD,2,FALSE))),"",IF(LEN(X464)&gt;1,X464,VLOOKUP(X463,$AC:$AD,2,FALSE)))</f>
        <v/>
      </c>
      <c r="Y465" s="33" t="str">
        <f t="shared" si="86"/>
        <v/>
      </c>
      <c r="Z465" s="33" t="str">
        <f t="shared" si="86"/>
        <v/>
      </c>
      <c r="AA465" s="33" t="str">
        <f t="shared" si="86"/>
        <v> </v>
      </c>
      <c r="AC465" s="52"/>
      <c r="AD465" s="52"/>
      <c r="BF465" s="64" t="s">
        <v>0</v>
      </c>
    </row>
    <row r="466" spans="1:58">
      <c r="A466" t="str">
        <f t="shared" si="84"/>
        <v>|英テキスト|&gt;|&gt;|&gt;|&gt;||</v>
      </c>
      <c r="B466" t="s">
        <v>0</v>
      </c>
      <c r="C466" t="s">
        <v>81</v>
      </c>
      <c r="D466" s="27" t="s">
        <v>125</v>
      </c>
      <c r="E466" t="s">
        <v>81</v>
      </c>
      <c r="F466" s="27" t="s">
        <v>113</v>
      </c>
      <c r="G466" t="s">
        <v>81</v>
      </c>
      <c r="H466" s="27" t="s">
        <v>113</v>
      </c>
      <c r="I466" t="s">
        <v>81</v>
      </c>
      <c r="J466" s="27" t="s">
        <v>113</v>
      </c>
      <c r="K466" t="s">
        <v>81</v>
      </c>
      <c r="L466" s="27" t="s">
        <v>113</v>
      </c>
      <c r="M466" t="s">
        <v>81</v>
      </c>
      <c r="N466" t="str">
        <f>IF(T465="","",T465&amp;"&amp;br;")&amp;IF(R465=0,"",R465)</f>
        <v/>
      </c>
      <c r="O466" t="s">
        <v>81</v>
      </c>
      <c r="Q466" s="33" t="s">
        <v>18</v>
      </c>
      <c r="R466" s="34">
        <f>IF(INDEX(AX:AX,W460+1)="",0,INDEX(AX:AX,W460+1)&amp;"/"&amp;INDEX(AY:AY,W460+1))</f>
        <v>0</v>
      </c>
      <c r="S466" s="35"/>
      <c r="T466" s="35"/>
      <c r="U466" s="35"/>
      <c r="V466" s="36"/>
      <c r="W466" s="40"/>
      <c r="X466" s="33"/>
      <c r="Y466" s="52"/>
      <c r="Z466" s="52"/>
      <c r="AA466" s="53"/>
      <c r="AC466" s="52"/>
      <c r="AD466" s="52"/>
      <c r="BF466" s="64" t="s">
        <v>0</v>
      </c>
    </row>
    <row r="467" spans="1:58">
      <c r="A467" t="str">
        <f t="shared" si="84"/>
        <v>|PT|&gt;||シールド数|&gt;||</v>
      </c>
      <c r="B467" t="s">
        <v>0</v>
      </c>
      <c r="C467" t="s">
        <v>81</v>
      </c>
      <c r="D467" t="s">
        <v>18</v>
      </c>
      <c r="E467" t="s">
        <v>81</v>
      </c>
      <c r="F467" t="s">
        <v>113</v>
      </c>
      <c r="G467" t="s">
        <v>81</v>
      </c>
      <c r="H467" t="str">
        <f>IF(R466=0,"",R466)</f>
        <v/>
      </c>
      <c r="I467" t="s">
        <v>81</v>
      </c>
      <c r="J467" t="s">
        <v>136</v>
      </c>
      <c r="K467" t="s">
        <v>81</v>
      </c>
      <c r="L467" t="s">
        <v>113</v>
      </c>
      <c r="M467" t="s">
        <v>81</v>
      </c>
      <c r="N467" t="str">
        <f>IF(R467=0,"",R467)</f>
        <v/>
      </c>
      <c r="O467" t="s">
        <v>81</v>
      </c>
      <c r="Q467" s="41" t="s">
        <v>19</v>
      </c>
      <c r="R467" s="34">
        <f>INDEX(AW:AW,W460+1)</f>
        <v>0</v>
      </c>
      <c r="S467" s="42"/>
      <c r="T467" s="42"/>
      <c r="U467" s="42"/>
      <c r="V467" s="43"/>
      <c r="W467" s="44"/>
      <c r="X467" s="45"/>
      <c r="Y467" s="55"/>
      <c r="Z467" s="55"/>
      <c r="AA467" s="56"/>
      <c r="BF467" s="64" t="s">
        <v>0</v>
      </c>
    </row>
    <row r="468" spans="1:58">
      <c r="A468" t="str">
        <f t="shared" si="84"/>
        <v>&amp;br;&amp;br;</v>
      </c>
      <c r="B468" t="s">
        <v>0</v>
      </c>
      <c r="C468" t="s">
        <v>145</v>
      </c>
      <c r="R468"/>
      <c r="S468"/>
      <c r="T468"/>
      <c r="U468"/>
      <c r="V468"/>
      <c r="BF468" s="64" t="s">
        <v>0</v>
      </c>
    </row>
    <row r="469" spans="1:58">
      <c r="A469" t="str">
        <f t="shared" si="84"/>
        <v>#back(text=戻る,left)</v>
      </c>
      <c r="B469" t="s">
        <v>0</v>
      </c>
      <c r="C469" t="s">
        <v>153</v>
      </c>
      <c r="R469"/>
      <c r="S469"/>
      <c r="T469"/>
      <c r="U469"/>
      <c r="V469"/>
      <c r="BF469" s="64" t="s">
        <v>0</v>
      </c>
    </row>
    <row r="470" spans="1:58">
      <c r="A470" t="str">
        <f t="shared" si="84"/>
        <v>&amp;br;</v>
      </c>
      <c r="B470" t="s">
        <v>0</v>
      </c>
      <c r="C470" t="s">
        <v>164</v>
      </c>
      <c r="R470"/>
      <c r="S470"/>
      <c r="T470"/>
      <c r="U470"/>
      <c r="V470"/>
      <c r="BF470" s="64" t="s">
        <v>0</v>
      </c>
    </row>
    <row r="471" spans="1:58">
      <c r="A471" t="str">
        <f t="shared" si="84"/>
        <v>#comment(above,nsize=[15],size=[30],num=[10])</v>
      </c>
      <c r="B471" t="s">
        <v>0</v>
      </c>
      <c r="C471" t="s">
        <v>173</v>
      </c>
      <c r="R471"/>
      <c r="S471"/>
      <c r="T471"/>
      <c r="U471"/>
      <c r="V471"/>
      <c r="BF471" s="64" t="s">
        <v>0</v>
      </c>
    </row>
    <row r="472" spans="1:58">
      <c r="A472" t="str">
        <f t="shared" si="84"/>
        <v>&amp;br;&amp;br;</v>
      </c>
      <c r="B472" t="s">
        <v>0</v>
      </c>
      <c r="C472" t="s">
        <v>145</v>
      </c>
      <c r="R472"/>
      <c r="S472"/>
      <c r="T472"/>
      <c r="U472"/>
      <c r="V472"/>
      <c r="AC472" s="52"/>
      <c r="AD472" s="52"/>
      <c r="BF472" s="64" t="s">
        <v>0</v>
      </c>
    </row>
    <row r="473" spans="1:58">
      <c r="A473" t="str">
        <f t="shared" si="84"/>
        <v/>
      </c>
      <c r="B473" t="s">
        <v>0</v>
      </c>
      <c r="Q473" s="29"/>
      <c r="R473" s="30"/>
      <c r="S473" s="30"/>
      <c r="T473" s="30"/>
      <c r="U473" s="30"/>
      <c r="V473" s="31"/>
      <c r="W473" s="32">
        <v>37</v>
      </c>
      <c r="X473" s="29"/>
      <c r="Y473" s="50"/>
      <c r="Z473" s="50"/>
      <c r="AA473" s="51"/>
      <c r="AC473" s="52"/>
      <c r="AD473" s="52"/>
      <c r="BF473" s="64" t="s">
        <v>0</v>
      </c>
    </row>
    <row r="474" spans="1:58">
      <c r="A474" t="str">
        <f t="shared" si="84"/>
        <v>*0/0</v>
      </c>
      <c r="B474" t="s">
        <v>0</v>
      </c>
      <c r="C474" t="str">
        <f>"*"&amp;R474&amp;"/"&amp;T474</f>
        <v>*0/0</v>
      </c>
      <c r="Q474" s="33" t="s">
        <v>9</v>
      </c>
      <c r="R474" s="34">
        <f>INDEX(AJ:AJ,W473+1)</f>
        <v>0</v>
      </c>
      <c r="S474" s="35" t="s">
        <v>10</v>
      </c>
      <c r="T474" s="34">
        <f>INDEX(AK:AK,W473+1)</f>
        <v>0</v>
      </c>
      <c r="U474" s="35"/>
      <c r="V474" s="36"/>
      <c r="W474" s="37"/>
      <c r="X474" s="33"/>
      <c r="Y474" s="52"/>
      <c r="Z474" s="52"/>
      <c r="AA474" s="53"/>
      <c r="AC474" s="52"/>
      <c r="AD474" s="52"/>
      <c r="BF474" s="64" t="s">
        <v>0</v>
      </c>
    </row>
    <row r="475" spans="1:58">
      <c r="A475" t="str">
        <f t="shared" si="84"/>
        <v>|LEFT:80|LEFT:100|LEFT:100|LEFT:100|LEFT:100|LEFT:100|c</v>
      </c>
      <c r="B475" t="s">
        <v>0</v>
      </c>
      <c r="C475" t="s">
        <v>81</v>
      </c>
      <c r="D475" s="26" t="str">
        <f>$Q$1</f>
        <v>LEFT:80</v>
      </c>
      <c r="E475" s="26" t="s">
        <v>81</v>
      </c>
      <c r="F475" s="26" t="str">
        <f t="shared" ref="F475:J475" si="87">$R$1</f>
        <v>LEFT:100</v>
      </c>
      <c r="G475" s="26" t="s">
        <v>81</v>
      </c>
      <c r="H475" s="26" t="str">
        <f t="shared" si="87"/>
        <v>LEFT:100</v>
      </c>
      <c r="I475" s="26" t="s">
        <v>81</v>
      </c>
      <c r="J475" s="26" t="str">
        <f t="shared" si="87"/>
        <v>LEFT:100</v>
      </c>
      <c r="K475" s="26" t="s">
        <v>81</v>
      </c>
      <c r="L475" s="26" t="str">
        <f>$R$1</f>
        <v>LEFT:100</v>
      </c>
      <c r="M475" s="26" t="s">
        <v>81</v>
      </c>
      <c r="N475" s="26" t="str">
        <f>$R$1</f>
        <v>LEFT:100</v>
      </c>
      <c r="O475" t="s">
        <v>81</v>
      </c>
      <c r="P475" t="s">
        <v>82</v>
      </c>
      <c r="Q475" s="38" t="s">
        <v>6</v>
      </c>
      <c r="R475" s="34" t="str">
        <f>INDEX(AF:AF,W473+1)</f>
        <v>緑</v>
      </c>
      <c r="S475" s="39" t="s">
        <v>7</v>
      </c>
      <c r="T475" s="34">
        <f>INDEX(AG:AG,W473+1)</f>
        <v>0</v>
      </c>
      <c r="U475" s="39" t="s">
        <v>8</v>
      </c>
      <c r="V475" s="34">
        <f>INDEX(AI:AI,W473+1)</f>
        <v>0</v>
      </c>
      <c r="W475" s="40"/>
      <c r="X475" s="34">
        <f>INDEX(AQ:AQ,W473+1)</f>
        <v>0</v>
      </c>
      <c r="Y475" s="52"/>
      <c r="Z475" s="52"/>
      <c r="AA475" s="53"/>
      <c r="AC475" s="35"/>
      <c r="AD475" s="35"/>
      <c r="BF475" s="64" t="s">
        <v>0</v>
      </c>
    </row>
    <row r="476" spans="1:58">
      <c r="A476" t="str">
        <f t="shared" si="84"/>
        <v>|色|緑|レアリティ||マナコスト||</v>
      </c>
      <c r="B476" t="s">
        <v>0</v>
      </c>
      <c r="C476" t="s">
        <v>81</v>
      </c>
      <c r="D476" s="27" t="s">
        <v>6</v>
      </c>
      <c r="E476" t="s">
        <v>81</v>
      </c>
      <c r="F476" t="str">
        <f>IF(R475=0,"",R475)</f>
        <v>緑</v>
      </c>
      <c r="G476" t="s">
        <v>81</v>
      </c>
      <c r="H476" s="27" t="s">
        <v>93</v>
      </c>
      <c r="I476" t="s">
        <v>81</v>
      </c>
      <c r="J476" t="str">
        <f>IF(T475=0,"",T475)</f>
        <v/>
      </c>
      <c r="K476" t="s">
        <v>81</v>
      </c>
      <c r="L476" s="27" t="s">
        <v>94</v>
      </c>
      <c r="M476" t="s">
        <v>81</v>
      </c>
      <c r="N476" t="str">
        <f>IF(V475=0,"",V475)</f>
        <v/>
      </c>
      <c r="O476" t="s">
        <v>81</v>
      </c>
      <c r="Q476" s="33" t="s">
        <v>11</v>
      </c>
      <c r="R476" s="34">
        <f>INDEX(AL:AL,W473+1)</f>
        <v>0</v>
      </c>
      <c r="S476" s="39" t="s">
        <v>95</v>
      </c>
      <c r="T476" s="34">
        <f>INDEX(AN:AN,W473+1)</f>
        <v>0</v>
      </c>
      <c r="U476" s="34">
        <f>INDEX(AO:AO,W473+1)</f>
        <v>0</v>
      </c>
      <c r="V476" s="34">
        <f>INDEX(AP:AP,W473+1)</f>
        <v>0</v>
      </c>
      <c r="W476" s="40"/>
      <c r="X476" s="34" t="str">
        <f>INDEX(AZ:AZ,W473+1)</f>
        <v/>
      </c>
      <c r="Y476" s="34" t="str">
        <f>INDEX(BA:BA,W473+1)</f>
        <v/>
      </c>
      <c r="Z476" s="34" t="str">
        <f>INDEX(BB:BB,W473+1)</f>
        <v/>
      </c>
      <c r="AA476" s="34">
        <f>INDEX(BC:BC,W473+1)</f>
        <v>0</v>
      </c>
      <c r="AC476" s="52"/>
      <c r="AD476" s="52"/>
      <c r="BF476" s="64" t="s">
        <v>0</v>
      </c>
    </row>
    <row r="477" spans="1:58">
      <c r="A477" t="str">
        <f t="shared" si="84"/>
        <v>|種別||サブタイプ||||</v>
      </c>
      <c r="B477" t="s">
        <v>0</v>
      </c>
      <c r="C477" t="s">
        <v>81</v>
      </c>
      <c r="D477" s="27" t="s">
        <v>11</v>
      </c>
      <c r="E477" t="s">
        <v>81</v>
      </c>
      <c r="F477" t="str">
        <f>IF(R476=0,"",R476)</f>
        <v/>
      </c>
      <c r="G477" t="s">
        <v>81</v>
      </c>
      <c r="H477" s="27" t="s">
        <v>103</v>
      </c>
      <c r="I477" t="s">
        <v>81</v>
      </c>
      <c r="J477" t="str">
        <f>IF(T476=0,"",T476)</f>
        <v/>
      </c>
      <c r="K477" t="s">
        <v>81</v>
      </c>
      <c r="L477" t="str">
        <f>IF(U476=0,"",U476)</f>
        <v/>
      </c>
      <c r="M477" t="s">
        <v>81</v>
      </c>
      <c r="N477" t="str">
        <f>IF(V476=0,"",V476)</f>
        <v/>
      </c>
      <c r="O477" t="s">
        <v>81</v>
      </c>
      <c r="Q477" s="33" t="s">
        <v>104</v>
      </c>
      <c r="R477" s="34" t="str">
        <f>INDEX(BD:BD,W473+1)</f>
        <v/>
      </c>
      <c r="S477" s="35"/>
      <c r="T477" s="35"/>
      <c r="U477" s="35"/>
      <c r="V477" s="36"/>
      <c r="W477" s="40"/>
      <c r="X477" s="32"/>
      <c r="Y477" s="32"/>
      <c r="Z477" s="32"/>
      <c r="AA477" s="54"/>
      <c r="AC477" s="52"/>
      <c r="AD477" s="52"/>
      <c r="BF477" s="64" t="s">
        <v>0</v>
      </c>
    </row>
    <row r="478" spans="1:58">
      <c r="A478" t="str">
        <f t="shared" si="84"/>
        <v>|テキスト|&gt;|&gt;|&gt;|&gt;||</v>
      </c>
      <c r="B478" t="s">
        <v>0</v>
      </c>
      <c r="C478" t="s">
        <v>81</v>
      </c>
      <c r="D478" s="27" t="s">
        <v>104</v>
      </c>
      <c r="E478" t="s">
        <v>81</v>
      </c>
      <c r="F478" s="27" t="s">
        <v>113</v>
      </c>
      <c r="G478" t="s">
        <v>81</v>
      </c>
      <c r="H478" s="27" t="s">
        <v>113</v>
      </c>
      <c r="I478" t="s">
        <v>81</v>
      </c>
      <c r="J478" s="27" t="s">
        <v>113</v>
      </c>
      <c r="K478" t="s">
        <v>81</v>
      </c>
      <c r="L478" s="27" t="s">
        <v>113</v>
      </c>
      <c r="M478" t="s">
        <v>81</v>
      </c>
      <c r="N478" t="str">
        <f>IF(R477=0,"",R477)</f>
        <v/>
      </c>
      <c r="O478" t="s">
        <v>81</v>
      </c>
      <c r="Q478" s="38" t="s">
        <v>27</v>
      </c>
      <c r="R478" s="34" t="str">
        <f>INDEX(BE:BE,W473+1)</f>
        <v/>
      </c>
      <c r="S478" s="35" t="s">
        <v>400</v>
      </c>
      <c r="T478" s="34" t="str">
        <f>IF(X478="","",X478&amp;IF(Y478="",""," "&amp;Y478)&amp;IF(Z478="",""," "&amp;Z478)&amp;IF(AA478="",""," "&amp;AA478))</f>
        <v/>
      </c>
      <c r="U478" s="35"/>
      <c r="V478" s="36"/>
      <c r="W478" s="40" t="s">
        <v>114</v>
      </c>
      <c r="X478" s="33" t="str">
        <f t="shared" ref="X478:AA478" si="88">IF(ISERROR(IF(LEN(X477)&gt;1,X477,VLOOKUP(X476,$AC:$AD,2,FALSE))),"",IF(LEN(X477)&gt;1,X477,VLOOKUP(X476,$AC:$AD,2,FALSE)))</f>
        <v/>
      </c>
      <c r="Y478" s="33" t="str">
        <f t="shared" si="88"/>
        <v/>
      </c>
      <c r="Z478" s="33" t="str">
        <f t="shared" si="88"/>
        <v/>
      </c>
      <c r="AA478" s="33" t="str">
        <f t="shared" si="88"/>
        <v> </v>
      </c>
      <c r="AC478" s="52"/>
      <c r="AD478" s="52"/>
      <c r="BF478" s="64" t="s">
        <v>0</v>
      </c>
    </row>
    <row r="479" spans="1:58">
      <c r="A479" t="str">
        <f t="shared" si="84"/>
        <v>|英テキスト|&gt;|&gt;|&gt;|&gt;||</v>
      </c>
      <c r="B479" t="s">
        <v>0</v>
      </c>
      <c r="C479" t="s">
        <v>81</v>
      </c>
      <c r="D479" s="27" t="s">
        <v>125</v>
      </c>
      <c r="E479" t="s">
        <v>81</v>
      </c>
      <c r="F479" s="27" t="s">
        <v>113</v>
      </c>
      <c r="G479" t="s">
        <v>81</v>
      </c>
      <c r="H479" s="27" t="s">
        <v>113</v>
      </c>
      <c r="I479" t="s">
        <v>81</v>
      </c>
      <c r="J479" s="27" t="s">
        <v>113</v>
      </c>
      <c r="K479" t="s">
        <v>81</v>
      </c>
      <c r="L479" s="27" t="s">
        <v>113</v>
      </c>
      <c r="M479" t="s">
        <v>81</v>
      </c>
      <c r="N479" t="str">
        <f>IF(T478="","",T478&amp;"&amp;br;")&amp;IF(R478=0,"",R478)</f>
        <v/>
      </c>
      <c r="O479" t="s">
        <v>81</v>
      </c>
      <c r="Q479" s="33" t="s">
        <v>18</v>
      </c>
      <c r="R479" s="34">
        <f>IF(INDEX(AX:AX,W473+1)="",0,INDEX(AX:AX,W473+1)&amp;"/"&amp;INDEX(AY:AY,W473+1))</f>
        <v>0</v>
      </c>
      <c r="S479" s="35"/>
      <c r="T479" s="35"/>
      <c r="U479" s="35"/>
      <c r="V479" s="36"/>
      <c r="W479" s="40"/>
      <c r="X479" s="33"/>
      <c r="Y479" s="52"/>
      <c r="Z479" s="52"/>
      <c r="AA479" s="53"/>
      <c r="AC479" s="52"/>
      <c r="AD479" s="52"/>
      <c r="BF479" s="64" t="s">
        <v>0</v>
      </c>
    </row>
    <row r="480" spans="1:58">
      <c r="A480" t="str">
        <f t="shared" si="84"/>
        <v>|PT|&gt;||シールド数|&gt;||</v>
      </c>
      <c r="B480" t="s">
        <v>0</v>
      </c>
      <c r="C480" t="s">
        <v>81</v>
      </c>
      <c r="D480" t="s">
        <v>18</v>
      </c>
      <c r="E480" t="s">
        <v>81</v>
      </c>
      <c r="F480" t="s">
        <v>113</v>
      </c>
      <c r="G480" t="s">
        <v>81</v>
      </c>
      <c r="H480" t="str">
        <f>IF(R479=0,"",R479)</f>
        <v/>
      </c>
      <c r="I480" t="s">
        <v>81</v>
      </c>
      <c r="J480" t="s">
        <v>136</v>
      </c>
      <c r="K480" t="s">
        <v>81</v>
      </c>
      <c r="L480" t="s">
        <v>113</v>
      </c>
      <c r="M480" t="s">
        <v>81</v>
      </c>
      <c r="N480" t="str">
        <f>IF(R480=0,"",R480)</f>
        <v/>
      </c>
      <c r="O480" t="s">
        <v>81</v>
      </c>
      <c r="Q480" s="41" t="s">
        <v>19</v>
      </c>
      <c r="R480" s="34">
        <f>INDEX(AW:AW,W473+1)</f>
        <v>0</v>
      </c>
      <c r="S480" s="42"/>
      <c r="T480" s="42"/>
      <c r="U480" s="42"/>
      <c r="V480" s="43"/>
      <c r="W480" s="44"/>
      <c r="X480" s="45"/>
      <c r="Y480" s="55"/>
      <c r="Z480" s="55"/>
      <c r="AA480" s="56"/>
      <c r="BF480" s="64" t="s">
        <v>0</v>
      </c>
    </row>
    <row r="481" spans="1:58">
      <c r="A481" t="str">
        <f t="shared" si="84"/>
        <v>&amp;br;&amp;br;</v>
      </c>
      <c r="B481" t="s">
        <v>0</v>
      </c>
      <c r="C481" t="s">
        <v>145</v>
      </c>
      <c r="R481"/>
      <c r="S481"/>
      <c r="T481"/>
      <c r="U481"/>
      <c r="V481"/>
      <c r="BF481" s="64" t="s">
        <v>0</v>
      </c>
    </row>
    <row r="482" spans="1:58">
      <c r="A482" t="str">
        <f t="shared" si="84"/>
        <v>#back(text=戻る,left)</v>
      </c>
      <c r="B482" t="s">
        <v>0</v>
      </c>
      <c r="C482" t="s">
        <v>153</v>
      </c>
      <c r="R482"/>
      <c r="S482"/>
      <c r="T482"/>
      <c r="U482"/>
      <c r="V482"/>
      <c r="BF482" s="64" t="s">
        <v>0</v>
      </c>
    </row>
    <row r="483" spans="1:58">
      <c r="A483" t="str">
        <f t="shared" si="84"/>
        <v>&amp;br;</v>
      </c>
      <c r="B483" t="s">
        <v>0</v>
      </c>
      <c r="C483" t="s">
        <v>164</v>
      </c>
      <c r="R483"/>
      <c r="S483"/>
      <c r="T483"/>
      <c r="U483"/>
      <c r="V483"/>
      <c r="BF483" s="64" t="s">
        <v>0</v>
      </c>
    </row>
    <row r="484" spans="1:58">
      <c r="A484" t="str">
        <f t="shared" si="84"/>
        <v>#comment(above,nsize=[15],size=[30],num=[10])</v>
      </c>
      <c r="B484" t="s">
        <v>0</v>
      </c>
      <c r="C484" t="s">
        <v>173</v>
      </c>
      <c r="R484"/>
      <c r="S484"/>
      <c r="T484"/>
      <c r="U484"/>
      <c r="V484"/>
      <c r="BF484" s="64" t="s">
        <v>0</v>
      </c>
    </row>
    <row r="485" spans="1:58">
      <c r="A485" t="str">
        <f t="shared" si="84"/>
        <v>&amp;br;&amp;br;</v>
      </c>
      <c r="B485" t="s">
        <v>0</v>
      </c>
      <c r="C485" t="s">
        <v>145</v>
      </c>
      <c r="R485"/>
      <c r="S485"/>
      <c r="T485"/>
      <c r="U485"/>
      <c r="V485"/>
      <c r="AC485" s="52"/>
      <c r="AD485" s="52"/>
      <c r="BF485" s="64" t="s">
        <v>0</v>
      </c>
    </row>
    <row r="486" spans="1:58">
      <c r="A486" t="str">
        <f t="shared" si="84"/>
        <v/>
      </c>
      <c r="B486" t="s">
        <v>0</v>
      </c>
      <c r="Q486" s="29"/>
      <c r="R486" s="30"/>
      <c r="S486" s="30"/>
      <c r="T486" s="30"/>
      <c r="U486" s="30"/>
      <c r="V486" s="31"/>
      <c r="W486" s="32">
        <v>38</v>
      </c>
      <c r="X486" s="29"/>
      <c r="Y486" s="50"/>
      <c r="Z486" s="50"/>
      <c r="AA486" s="51"/>
      <c r="AC486" s="52"/>
      <c r="AD486" s="52"/>
      <c r="BF486" s="64" t="s">
        <v>0</v>
      </c>
    </row>
    <row r="487" spans="1:58">
      <c r="A487" t="str">
        <f t="shared" si="84"/>
        <v>*0/0</v>
      </c>
      <c r="B487" t="s">
        <v>0</v>
      </c>
      <c r="C487" t="str">
        <f>"*"&amp;R487&amp;"/"&amp;T487</f>
        <v>*0/0</v>
      </c>
      <c r="Q487" s="33" t="s">
        <v>9</v>
      </c>
      <c r="R487" s="34">
        <f>INDEX(AJ:AJ,W486+1)</f>
        <v>0</v>
      </c>
      <c r="S487" s="35" t="s">
        <v>10</v>
      </c>
      <c r="T487" s="34">
        <f>INDEX(AK:AK,W486+1)</f>
        <v>0</v>
      </c>
      <c r="U487" s="35"/>
      <c r="V487" s="36"/>
      <c r="W487" s="37"/>
      <c r="X487" s="33"/>
      <c r="Y487" s="52"/>
      <c r="Z487" s="52"/>
      <c r="AA487" s="53"/>
      <c r="AC487" s="52"/>
      <c r="AD487" s="52"/>
      <c r="BF487" s="64" t="s">
        <v>0</v>
      </c>
    </row>
    <row r="488" spans="1:58">
      <c r="A488" t="str">
        <f t="shared" si="84"/>
        <v>|LEFT:80|LEFT:100|LEFT:100|LEFT:100|LEFT:100|LEFT:100|c</v>
      </c>
      <c r="B488" t="s">
        <v>0</v>
      </c>
      <c r="C488" t="s">
        <v>81</v>
      </c>
      <c r="D488" s="26" t="str">
        <f>$Q$1</f>
        <v>LEFT:80</v>
      </c>
      <c r="E488" s="26" t="s">
        <v>81</v>
      </c>
      <c r="F488" s="26" t="str">
        <f t="shared" ref="F488:J488" si="89">$R$1</f>
        <v>LEFT:100</v>
      </c>
      <c r="G488" s="26" t="s">
        <v>81</v>
      </c>
      <c r="H488" s="26" t="str">
        <f t="shared" si="89"/>
        <v>LEFT:100</v>
      </c>
      <c r="I488" s="26" t="s">
        <v>81</v>
      </c>
      <c r="J488" s="26" t="str">
        <f t="shared" si="89"/>
        <v>LEFT:100</v>
      </c>
      <c r="K488" s="26" t="s">
        <v>81</v>
      </c>
      <c r="L488" s="26" t="str">
        <f>$R$1</f>
        <v>LEFT:100</v>
      </c>
      <c r="M488" s="26" t="s">
        <v>81</v>
      </c>
      <c r="N488" s="26" t="str">
        <f>$R$1</f>
        <v>LEFT:100</v>
      </c>
      <c r="O488" t="s">
        <v>81</v>
      </c>
      <c r="P488" t="s">
        <v>82</v>
      </c>
      <c r="Q488" s="38" t="s">
        <v>6</v>
      </c>
      <c r="R488" s="34" t="str">
        <f>INDEX(AF:AF,W486+1)</f>
        <v>緑</v>
      </c>
      <c r="S488" s="39" t="s">
        <v>7</v>
      </c>
      <c r="T488" s="34">
        <f>INDEX(AG:AG,W486+1)</f>
        <v>0</v>
      </c>
      <c r="U488" s="39" t="s">
        <v>8</v>
      </c>
      <c r="V488" s="34">
        <f>INDEX(AI:AI,W486+1)</f>
        <v>0</v>
      </c>
      <c r="W488" s="40"/>
      <c r="X488" s="34">
        <f>INDEX(AQ:AQ,W486+1)</f>
        <v>0</v>
      </c>
      <c r="Y488" s="52"/>
      <c r="Z488" s="52"/>
      <c r="AA488" s="53"/>
      <c r="AC488" s="35"/>
      <c r="AD488" s="35"/>
      <c r="BF488" s="64" t="s">
        <v>0</v>
      </c>
    </row>
    <row r="489" spans="1:58">
      <c r="A489" t="str">
        <f t="shared" si="84"/>
        <v>|色|緑|レアリティ||マナコスト||</v>
      </c>
      <c r="B489" t="s">
        <v>0</v>
      </c>
      <c r="C489" t="s">
        <v>81</v>
      </c>
      <c r="D489" s="27" t="s">
        <v>6</v>
      </c>
      <c r="E489" t="s">
        <v>81</v>
      </c>
      <c r="F489" t="str">
        <f>IF(R488=0,"",R488)</f>
        <v>緑</v>
      </c>
      <c r="G489" t="s">
        <v>81</v>
      </c>
      <c r="H489" s="27" t="s">
        <v>93</v>
      </c>
      <c r="I489" t="s">
        <v>81</v>
      </c>
      <c r="J489" t="str">
        <f>IF(T488=0,"",T488)</f>
        <v/>
      </c>
      <c r="K489" t="s">
        <v>81</v>
      </c>
      <c r="L489" s="27" t="s">
        <v>94</v>
      </c>
      <c r="M489" t="s">
        <v>81</v>
      </c>
      <c r="N489" t="str">
        <f>IF(V488=0,"",V488)</f>
        <v/>
      </c>
      <c r="O489" t="s">
        <v>81</v>
      </c>
      <c r="Q489" s="33" t="s">
        <v>11</v>
      </c>
      <c r="R489" s="34">
        <f>INDEX(AL:AL,W486+1)</f>
        <v>0</v>
      </c>
      <c r="S489" s="39" t="s">
        <v>95</v>
      </c>
      <c r="T489" s="34">
        <f>INDEX(AN:AN,W486+1)</f>
        <v>0</v>
      </c>
      <c r="U489" s="34">
        <f>INDEX(AO:AO,W486+1)</f>
        <v>0</v>
      </c>
      <c r="V489" s="34">
        <f>INDEX(AP:AP,W486+1)</f>
        <v>0</v>
      </c>
      <c r="W489" s="40"/>
      <c r="X489" s="34" t="str">
        <f>INDEX(AZ:AZ,W486+1)</f>
        <v/>
      </c>
      <c r="Y489" s="34" t="str">
        <f>INDEX(BA:BA,W486+1)</f>
        <v/>
      </c>
      <c r="Z489" s="34" t="str">
        <f>INDEX(BB:BB,W486+1)</f>
        <v/>
      </c>
      <c r="AA489" s="34">
        <f>INDEX(BC:BC,W486+1)</f>
        <v>0</v>
      </c>
      <c r="AC489" s="52"/>
      <c r="AD489" s="52"/>
      <c r="BF489" s="64" t="s">
        <v>0</v>
      </c>
    </row>
    <row r="490" spans="1:58">
      <c r="A490" t="str">
        <f t="shared" si="84"/>
        <v>|種別||サブタイプ||||</v>
      </c>
      <c r="B490" t="s">
        <v>0</v>
      </c>
      <c r="C490" t="s">
        <v>81</v>
      </c>
      <c r="D490" s="27" t="s">
        <v>11</v>
      </c>
      <c r="E490" t="s">
        <v>81</v>
      </c>
      <c r="F490" t="str">
        <f>IF(R489=0,"",R489)</f>
        <v/>
      </c>
      <c r="G490" t="s">
        <v>81</v>
      </c>
      <c r="H490" s="27" t="s">
        <v>103</v>
      </c>
      <c r="I490" t="s">
        <v>81</v>
      </c>
      <c r="J490" t="str">
        <f>IF(T489=0,"",T489)</f>
        <v/>
      </c>
      <c r="K490" t="s">
        <v>81</v>
      </c>
      <c r="L490" t="str">
        <f>IF(U489=0,"",U489)</f>
        <v/>
      </c>
      <c r="M490" t="s">
        <v>81</v>
      </c>
      <c r="N490" t="str">
        <f>IF(V489=0,"",V489)</f>
        <v/>
      </c>
      <c r="O490" t="s">
        <v>81</v>
      </c>
      <c r="Q490" s="33" t="s">
        <v>104</v>
      </c>
      <c r="R490" s="34" t="str">
        <f>INDEX(BD:BD,W486+1)</f>
        <v/>
      </c>
      <c r="S490" s="35"/>
      <c r="T490" s="35"/>
      <c r="U490" s="35"/>
      <c r="V490" s="36"/>
      <c r="W490" s="40"/>
      <c r="X490" s="32"/>
      <c r="Y490" s="32"/>
      <c r="Z490" s="32"/>
      <c r="AA490" s="54"/>
      <c r="AC490" s="52"/>
      <c r="AD490" s="52"/>
      <c r="BF490" s="64" t="s">
        <v>0</v>
      </c>
    </row>
    <row r="491" spans="1:58">
      <c r="A491" t="str">
        <f t="shared" si="84"/>
        <v>|テキスト|&gt;|&gt;|&gt;|&gt;||</v>
      </c>
      <c r="B491" t="s">
        <v>0</v>
      </c>
      <c r="C491" t="s">
        <v>81</v>
      </c>
      <c r="D491" s="27" t="s">
        <v>104</v>
      </c>
      <c r="E491" t="s">
        <v>81</v>
      </c>
      <c r="F491" s="27" t="s">
        <v>113</v>
      </c>
      <c r="G491" t="s">
        <v>81</v>
      </c>
      <c r="H491" s="27" t="s">
        <v>113</v>
      </c>
      <c r="I491" t="s">
        <v>81</v>
      </c>
      <c r="J491" s="27" t="s">
        <v>113</v>
      </c>
      <c r="K491" t="s">
        <v>81</v>
      </c>
      <c r="L491" s="27" t="s">
        <v>113</v>
      </c>
      <c r="M491" t="s">
        <v>81</v>
      </c>
      <c r="N491" t="str">
        <f>IF(R490=0,"",R490)</f>
        <v/>
      </c>
      <c r="O491" t="s">
        <v>81</v>
      </c>
      <c r="Q491" s="38" t="s">
        <v>27</v>
      </c>
      <c r="R491" s="34" t="str">
        <f>INDEX(BE:BE,W486+1)</f>
        <v/>
      </c>
      <c r="S491" s="35" t="s">
        <v>400</v>
      </c>
      <c r="T491" s="34" t="str">
        <f>IF(X491="","",X491&amp;IF(Y491="",""," "&amp;Y491)&amp;IF(Z491="",""," "&amp;Z491)&amp;IF(AA491="",""," "&amp;AA491))</f>
        <v/>
      </c>
      <c r="U491" s="35"/>
      <c r="V491" s="36"/>
      <c r="W491" s="40" t="s">
        <v>114</v>
      </c>
      <c r="X491" s="33" t="str">
        <f t="shared" ref="X491:AA491" si="90">IF(ISERROR(IF(LEN(X490)&gt;1,X490,VLOOKUP(X489,$AC:$AD,2,FALSE))),"",IF(LEN(X490)&gt;1,X490,VLOOKUP(X489,$AC:$AD,2,FALSE)))</f>
        <v/>
      </c>
      <c r="Y491" s="33" t="str">
        <f t="shared" si="90"/>
        <v/>
      </c>
      <c r="Z491" s="33" t="str">
        <f t="shared" si="90"/>
        <v/>
      </c>
      <c r="AA491" s="33" t="str">
        <f t="shared" si="90"/>
        <v> </v>
      </c>
      <c r="AC491" s="52"/>
      <c r="AD491" s="52"/>
      <c r="BF491" s="64" t="s">
        <v>0</v>
      </c>
    </row>
    <row r="492" spans="1:58">
      <c r="A492" t="str">
        <f t="shared" si="84"/>
        <v>|英テキスト|&gt;|&gt;|&gt;|&gt;||</v>
      </c>
      <c r="B492" t="s">
        <v>0</v>
      </c>
      <c r="C492" t="s">
        <v>81</v>
      </c>
      <c r="D492" s="27" t="s">
        <v>125</v>
      </c>
      <c r="E492" t="s">
        <v>81</v>
      </c>
      <c r="F492" s="27" t="s">
        <v>113</v>
      </c>
      <c r="G492" t="s">
        <v>81</v>
      </c>
      <c r="H492" s="27" t="s">
        <v>113</v>
      </c>
      <c r="I492" t="s">
        <v>81</v>
      </c>
      <c r="J492" s="27" t="s">
        <v>113</v>
      </c>
      <c r="K492" t="s">
        <v>81</v>
      </c>
      <c r="L492" s="27" t="s">
        <v>113</v>
      </c>
      <c r="M492" t="s">
        <v>81</v>
      </c>
      <c r="N492" t="str">
        <f>IF(T491="","",T491&amp;"&amp;br;")&amp;IF(R491=0,"",R491)</f>
        <v/>
      </c>
      <c r="O492" t="s">
        <v>81</v>
      </c>
      <c r="Q492" s="33" t="s">
        <v>18</v>
      </c>
      <c r="R492" s="34">
        <f>IF(INDEX(AX:AX,W486+1)="",0,INDEX(AX:AX,W486+1)&amp;"/"&amp;INDEX(AY:AY,W486+1))</f>
        <v>0</v>
      </c>
      <c r="S492" s="35"/>
      <c r="T492" s="35"/>
      <c r="U492" s="35"/>
      <c r="V492" s="36"/>
      <c r="W492" s="40"/>
      <c r="X492" s="33"/>
      <c r="Y492" s="52"/>
      <c r="Z492" s="52"/>
      <c r="AA492" s="53"/>
      <c r="AC492" s="52"/>
      <c r="AD492" s="52"/>
      <c r="BF492" s="64" t="s">
        <v>0</v>
      </c>
    </row>
    <row r="493" spans="1:58">
      <c r="A493" t="str">
        <f t="shared" si="84"/>
        <v>|PT|&gt;||シールド数|&gt;||</v>
      </c>
      <c r="B493" t="s">
        <v>0</v>
      </c>
      <c r="C493" t="s">
        <v>81</v>
      </c>
      <c r="D493" t="s">
        <v>18</v>
      </c>
      <c r="E493" t="s">
        <v>81</v>
      </c>
      <c r="F493" t="s">
        <v>113</v>
      </c>
      <c r="G493" t="s">
        <v>81</v>
      </c>
      <c r="H493" t="str">
        <f>IF(R492=0,"",R492)</f>
        <v/>
      </c>
      <c r="I493" t="s">
        <v>81</v>
      </c>
      <c r="J493" t="s">
        <v>136</v>
      </c>
      <c r="K493" t="s">
        <v>81</v>
      </c>
      <c r="L493" t="s">
        <v>113</v>
      </c>
      <c r="M493" t="s">
        <v>81</v>
      </c>
      <c r="N493" t="str">
        <f>IF(R493=0,"",R493)</f>
        <v/>
      </c>
      <c r="O493" t="s">
        <v>81</v>
      </c>
      <c r="Q493" s="41" t="s">
        <v>19</v>
      </c>
      <c r="R493" s="34">
        <f>INDEX(AW:AW,W486+1)</f>
        <v>0</v>
      </c>
      <c r="S493" s="42"/>
      <c r="T493" s="42"/>
      <c r="U493" s="42"/>
      <c r="V493" s="43"/>
      <c r="W493" s="44"/>
      <c r="X493" s="45"/>
      <c r="Y493" s="55"/>
      <c r="Z493" s="55"/>
      <c r="AA493" s="56"/>
      <c r="BF493" s="64" t="s">
        <v>0</v>
      </c>
    </row>
    <row r="494" spans="1:58">
      <c r="A494" t="str">
        <f t="shared" si="84"/>
        <v>&amp;br;&amp;br;</v>
      </c>
      <c r="B494" t="s">
        <v>0</v>
      </c>
      <c r="C494" t="s">
        <v>145</v>
      </c>
      <c r="R494"/>
      <c r="S494"/>
      <c r="T494"/>
      <c r="U494"/>
      <c r="V494"/>
      <c r="BF494" s="64" t="s">
        <v>0</v>
      </c>
    </row>
    <row r="495" spans="1:58">
      <c r="A495" t="str">
        <f t="shared" si="84"/>
        <v>#back(text=戻る,left)</v>
      </c>
      <c r="B495" t="s">
        <v>0</v>
      </c>
      <c r="C495" t="s">
        <v>153</v>
      </c>
      <c r="R495"/>
      <c r="S495"/>
      <c r="T495"/>
      <c r="U495"/>
      <c r="V495"/>
      <c r="BF495" s="64" t="s">
        <v>0</v>
      </c>
    </row>
    <row r="496" spans="1:58">
      <c r="A496" t="str">
        <f t="shared" si="84"/>
        <v>&amp;br;</v>
      </c>
      <c r="B496" t="s">
        <v>0</v>
      </c>
      <c r="C496" t="s">
        <v>164</v>
      </c>
      <c r="R496"/>
      <c r="S496"/>
      <c r="T496"/>
      <c r="U496"/>
      <c r="V496"/>
      <c r="BF496" s="64" t="s">
        <v>0</v>
      </c>
    </row>
    <row r="497" spans="1:58">
      <c r="A497" t="str">
        <f t="shared" si="84"/>
        <v>#comment(above,nsize=[15],size=[30],num=[10])</v>
      </c>
      <c r="B497" t="s">
        <v>0</v>
      </c>
      <c r="C497" t="s">
        <v>173</v>
      </c>
      <c r="R497"/>
      <c r="S497"/>
      <c r="T497"/>
      <c r="U497"/>
      <c r="V497"/>
      <c r="BF497" s="64" t="s">
        <v>0</v>
      </c>
    </row>
    <row r="498" spans="1:58">
      <c r="A498" t="str">
        <f t="shared" si="84"/>
        <v>&amp;br;&amp;br;</v>
      </c>
      <c r="B498" t="s">
        <v>0</v>
      </c>
      <c r="C498" t="s">
        <v>145</v>
      </c>
      <c r="R498"/>
      <c r="S498"/>
      <c r="T498"/>
      <c r="U498"/>
      <c r="V498"/>
      <c r="AC498" s="52"/>
      <c r="AD498" s="52"/>
      <c r="BF498" s="64" t="s">
        <v>0</v>
      </c>
    </row>
    <row r="499" spans="1:58">
      <c r="A499" t="str">
        <f t="shared" si="84"/>
        <v/>
      </c>
      <c r="B499" t="s">
        <v>0</v>
      </c>
      <c r="Q499" s="29"/>
      <c r="R499" s="30"/>
      <c r="S499" s="30"/>
      <c r="T499" s="30"/>
      <c r="U499" s="30"/>
      <c r="V499" s="31"/>
      <c r="W499" s="32">
        <v>39</v>
      </c>
      <c r="X499" s="29"/>
      <c r="Y499" s="50"/>
      <c r="Z499" s="50"/>
      <c r="AA499" s="51"/>
      <c r="AC499" s="52"/>
      <c r="AD499" s="52"/>
      <c r="BF499" s="64" t="s">
        <v>0</v>
      </c>
    </row>
    <row r="500" spans="1:58">
      <c r="A500" t="str">
        <f t="shared" si="84"/>
        <v>*0/0</v>
      </c>
      <c r="B500" t="s">
        <v>0</v>
      </c>
      <c r="C500" t="str">
        <f>"*"&amp;R500&amp;"/"&amp;T500</f>
        <v>*0/0</v>
      </c>
      <c r="Q500" s="33" t="s">
        <v>9</v>
      </c>
      <c r="R500" s="34">
        <f>INDEX(AJ:AJ,W499+1)</f>
        <v>0</v>
      </c>
      <c r="S500" s="35" t="s">
        <v>10</v>
      </c>
      <c r="T500" s="34">
        <f>INDEX(AK:AK,W499+1)</f>
        <v>0</v>
      </c>
      <c r="U500" s="35"/>
      <c r="V500" s="36"/>
      <c r="W500" s="37"/>
      <c r="X500" s="33"/>
      <c r="Y500" s="52"/>
      <c r="Z500" s="52"/>
      <c r="AA500" s="53"/>
      <c r="AC500" s="52"/>
      <c r="AD500" s="52"/>
      <c r="BF500" s="64" t="s">
        <v>0</v>
      </c>
    </row>
    <row r="501" spans="1:58">
      <c r="A501" t="str">
        <f t="shared" si="84"/>
        <v>|LEFT:80|LEFT:100|LEFT:100|LEFT:100|LEFT:100|LEFT:100|c</v>
      </c>
      <c r="B501" t="s">
        <v>0</v>
      </c>
      <c r="C501" t="s">
        <v>81</v>
      </c>
      <c r="D501" s="26" t="str">
        <f>$Q$1</f>
        <v>LEFT:80</v>
      </c>
      <c r="E501" s="26" t="s">
        <v>81</v>
      </c>
      <c r="F501" s="26" t="str">
        <f t="shared" ref="F501:J501" si="91">$R$1</f>
        <v>LEFT:100</v>
      </c>
      <c r="G501" s="26" t="s">
        <v>81</v>
      </c>
      <c r="H501" s="26" t="str">
        <f t="shared" si="91"/>
        <v>LEFT:100</v>
      </c>
      <c r="I501" s="26" t="s">
        <v>81</v>
      </c>
      <c r="J501" s="26" t="str">
        <f t="shared" si="91"/>
        <v>LEFT:100</v>
      </c>
      <c r="K501" s="26" t="s">
        <v>81</v>
      </c>
      <c r="L501" s="26" t="str">
        <f>$R$1</f>
        <v>LEFT:100</v>
      </c>
      <c r="M501" s="26" t="s">
        <v>81</v>
      </c>
      <c r="N501" s="26" t="str">
        <f>$R$1</f>
        <v>LEFT:100</v>
      </c>
      <c r="O501" t="s">
        <v>81</v>
      </c>
      <c r="P501" t="s">
        <v>82</v>
      </c>
      <c r="Q501" s="38" t="s">
        <v>6</v>
      </c>
      <c r="R501" s="34" t="str">
        <f>INDEX(AF:AF,W499+1)</f>
        <v>緑</v>
      </c>
      <c r="S501" s="39" t="s">
        <v>7</v>
      </c>
      <c r="T501" s="34">
        <f>INDEX(AG:AG,W499+1)</f>
        <v>0</v>
      </c>
      <c r="U501" s="39" t="s">
        <v>8</v>
      </c>
      <c r="V501" s="34">
        <f>INDEX(AI:AI,W499+1)</f>
        <v>0</v>
      </c>
      <c r="W501" s="40"/>
      <c r="X501" s="34">
        <f>INDEX(AQ:AQ,W499+1)</f>
        <v>0</v>
      </c>
      <c r="Y501" s="52"/>
      <c r="Z501" s="52"/>
      <c r="AA501" s="53"/>
      <c r="AC501" s="35"/>
      <c r="AD501" s="35"/>
      <c r="BF501" s="64" t="s">
        <v>0</v>
      </c>
    </row>
    <row r="502" spans="1:58">
      <c r="A502" t="str">
        <f t="shared" si="84"/>
        <v>|色|緑|レアリティ||マナコスト||</v>
      </c>
      <c r="B502" t="s">
        <v>0</v>
      </c>
      <c r="C502" t="s">
        <v>81</v>
      </c>
      <c r="D502" s="27" t="s">
        <v>6</v>
      </c>
      <c r="E502" t="s">
        <v>81</v>
      </c>
      <c r="F502" t="str">
        <f>IF(R501=0,"",R501)</f>
        <v>緑</v>
      </c>
      <c r="G502" t="s">
        <v>81</v>
      </c>
      <c r="H502" s="27" t="s">
        <v>93</v>
      </c>
      <c r="I502" t="s">
        <v>81</v>
      </c>
      <c r="J502" t="str">
        <f>IF(T501=0,"",T501)</f>
        <v/>
      </c>
      <c r="K502" t="s">
        <v>81</v>
      </c>
      <c r="L502" s="27" t="s">
        <v>94</v>
      </c>
      <c r="M502" t="s">
        <v>81</v>
      </c>
      <c r="N502" t="str">
        <f>IF(V501=0,"",V501)</f>
        <v/>
      </c>
      <c r="O502" t="s">
        <v>81</v>
      </c>
      <c r="Q502" s="33" t="s">
        <v>11</v>
      </c>
      <c r="R502" s="34">
        <f>INDEX(AL:AL,W499+1)</f>
        <v>0</v>
      </c>
      <c r="S502" s="39" t="s">
        <v>95</v>
      </c>
      <c r="T502" s="34">
        <f>INDEX(AN:AN,W499+1)</f>
        <v>0</v>
      </c>
      <c r="U502" s="34">
        <f>INDEX(AO:AO,W499+1)</f>
        <v>0</v>
      </c>
      <c r="V502" s="34">
        <f>INDEX(AP:AP,W499+1)</f>
        <v>0</v>
      </c>
      <c r="W502" s="40"/>
      <c r="X502" s="34" t="str">
        <f>INDEX(AZ:AZ,W499+1)</f>
        <v/>
      </c>
      <c r="Y502" s="34" t="str">
        <f>INDEX(BA:BA,W499+1)</f>
        <v/>
      </c>
      <c r="Z502" s="34" t="str">
        <f>INDEX(BB:BB,W499+1)</f>
        <v/>
      </c>
      <c r="AA502" s="34">
        <f>INDEX(BC:BC,W499+1)</f>
        <v>0</v>
      </c>
      <c r="AC502" s="52"/>
      <c r="AD502" s="52"/>
      <c r="BF502" s="64" t="s">
        <v>0</v>
      </c>
    </row>
    <row r="503" spans="1:58">
      <c r="A503" t="str">
        <f t="shared" si="84"/>
        <v>|種別||サブタイプ||||</v>
      </c>
      <c r="B503" t="s">
        <v>0</v>
      </c>
      <c r="C503" t="s">
        <v>81</v>
      </c>
      <c r="D503" s="27" t="s">
        <v>11</v>
      </c>
      <c r="E503" t="s">
        <v>81</v>
      </c>
      <c r="F503" t="str">
        <f>IF(R502=0,"",R502)</f>
        <v/>
      </c>
      <c r="G503" t="s">
        <v>81</v>
      </c>
      <c r="H503" s="27" t="s">
        <v>103</v>
      </c>
      <c r="I503" t="s">
        <v>81</v>
      </c>
      <c r="J503" t="str">
        <f>IF(T502=0,"",T502)</f>
        <v/>
      </c>
      <c r="K503" t="s">
        <v>81</v>
      </c>
      <c r="L503" t="str">
        <f>IF(U502=0,"",U502)</f>
        <v/>
      </c>
      <c r="M503" t="s">
        <v>81</v>
      </c>
      <c r="N503" t="str">
        <f>IF(V502=0,"",V502)</f>
        <v/>
      </c>
      <c r="O503" t="s">
        <v>81</v>
      </c>
      <c r="Q503" s="33" t="s">
        <v>104</v>
      </c>
      <c r="R503" s="34" t="str">
        <f>INDEX(BD:BD,W499+1)</f>
        <v/>
      </c>
      <c r="S503" s="35"/>
      <c r="T503" s="35"/>
      <c r="U503" s="35"/>
      <c r="V503" s="36"/>
      <c r="W503" s="40"/>
      <c r="X503" s="32"/>
      <c r="Y503" s="32"/>
      <c r="Z503" s="32"/>
      <c r="AA503" s="54"/>
      <c r="AC503" s="52"/>
      <c r="AD503" s="52"/>
      <c r="BF503" s="64" t="s">
        <v>0</v>
      </c>
    </row>
    <row r="504" spans="1:58">
      <c r="A504" t="str">
        <f t="shared" si="84"/>
        <v>|テキスト|&gt;|&gt;|&gt;|&gt;||</v>
      </c>
      <c r="B504" t="s">
        <v>0</v>
      </c>
      <c r="C504" t="s">
        <v>81</v>
      </c>
      <c r="D504" s="27" t="s">
        <v>104</v>
      </c>
      <c r="E504" t="s">
        <v>81</v>
      </c>
      <c r="F504" s="27" t="s">
        <v>113</v>
      </c>
      <c r="G504" t="s">
        <v>81</v>
      </c>
      <c r="H504" s="27" t="s">
        <v>113</v>
      </c>
      <c r="I504" t="s">
        <v>81</v>
      </c>
      <c r="J504" s="27" t="s">
        <v>113</v>
      </c>
      <c r="K504" t="s">
        <v>81</v>
      </c>
      <c r="L504" s="27" t="s">
        <v>113</v>
      </c>
      <c r="M504" t="s">
        <v>81</v>
      </c>
      <c r="N504" t="str">
        <f>IF(R503=0,"",R503)</f>
        <v/>
      </c>
      <c r="O504" t="s">
        <v>81</v>
      </c>
      <c r="Q504" s="38" t="s">
        <v>27</v>
      </c>
      <c r="R504" s="34" t="str">
        <f>INDEX(BE:BE,W499+1)</f>
        <v/>
      </c>
      <c r="S504" s="35" t="s">
        <v>400</v>
      </c>
      <c r="T504" s="34" t="str">
        <f>IF(X504="","",X504&amp;IF(Y504="",""," "&amp;Y504)&amp;IF(Z504="",""," "&amp;Z504)&amp;IF(AA504="",""," "&amp;AA504))</f>
        <v/>
      </c>
      <c r="U504" s="35"/>
      <c r="V504" s="36"/>
      <c r="W504" s="40" t="s">
        <v>114</v>
      </c>
      <c r="X504" s="33" t="str">
        <f t="shared" ref="X504:AA504" si="92">IF(ISERROR(IF(LEN(X503)&gt;1,X503,VLOOKUP(X502,$AC:$AD,2,FALSE))),"",IF(LEN(X503)&gt;1,X503,VLOOKUP(X502,$AC:$AD,2,FALSE)))</f>
        <v/>
      </c>
      <c r="Y504" s="33" t="str">
        <f t="shared" si="92"/>
        <v/>
      </c>
      <c r="Z504" s="33" t="str">
        <f t="shared" si="92"/>
        <v/>
      </c>
      <c r="AA504" s="33" t="str">
        <f t="shared" si="92"/>
        <v> </v>
      </c>
      <c r="AC504" s="52"/>
      <c r="AD504" s="52"/>
      <c r="BF504" s="64" t="s">
        <v>0</v>
      </c>
    </row>
    <row r="505" spans="1:58">
      <c r="A505" t="str">
        <f t="shared" si="84"/>
        <v>|英テキスト|&gt;|&gt;|&gt;|&gt;||</v>
      </c>
      <c r="B505" t="s">
        <v>0</v>
      </c>
      <c r="C505" t="s">
        <v>81</v>
      </c>
      <c r="D505" s="27" t="s">
        <v>125</v>
      </c>
      <c r="E505" t="s">
        <v>81</v>
      </c>
      <c r="F505" s="27" t="s">
        <v>113</v>
      </c>
      <c r="G505" t="s">
        <v>81</v>
      </c>
      <c r="H505" s="27" t="s">
        <v>113</v>
      </c>
      <c r="I505" t="s">
        <v>81</v>
      </c>
      <c r="J505" s="27" t="s">
        <v>113</v>
      </c>
      <c r="K505" t="s">
        <v>81</v>
      </c>
      <c r="L505" s="27" t="s">
        <v>113</v>
      </c>
      <c r="M505" t="s">
        <v>81</v>
      </c>
      <c r="N505" t="str">
        <f>IF(T504="","",T504&amp;"&amp;br;")&amp;IF(R504=0,"",R504)</f>
        <v/>
      </c>
      <c r="O505" t="s">
        <v>81</v>
      </c>
      <c r="Q505" s="33" t="s">
        <v>18</v>
      </c>
      <c r="R505" s="34">
        <f>IF(INDEX(AX:AX,W499+1)="",0,INDEX(AX:AX,W499+1)&amp;"/"&amp;INDEX(AY:AY,W499+1))</f>
        <v>0</v>
      </c>
      <c r="S505" s="35"/>
      <c r="T505" s="35"/>
      <c r="U505" s="35"/>
      <c r="V505" s="36"/>
      <c r="W505" s="40"/>
      <c r="X505" s="33"/>
      <c r="Y505" s="52"/>
      <c r="Z505" s="52"/>
      <c r="AA505" s="53"/>
      <c r="AC505" s="52"/>
      <c r="AD505" s="52"/>
      <c r="BF505" s="64" t="s">
        <v>0</v>
      </c>
    </row>
    <row r="506" spans="1:58">
      <c r="A506" t="str">
        <f t="shared" si="84"/>
        <v>|PT|&gt;||シールド数|&gt;||</v>
      </c>
      <c r="B506" t="s">
        <v>0</v>
      </c>
      <c r="C506" t="s">
        <v>81</v>
      </c>
      <c r="D506" t="s">
        <v>18</v>
      </c>
      <c r="E506" t="s">
        <v>81</v>
      </c>
      <c r="F506" t="s">
        <v>113</v>
      </c>
      <c r="G506" t="s">
        <v>81</v>
      </c>
      <c r="H506" t="str">
        <f>IF(R505=0,"",R505)</f>
        <v/>
      </c>
      <c r="I506" t="s">
        <v>81</v>
      </c>
      <c r="J506" t="s">
        <v>136</v>
      </c>
      <c r="K506" t="s">
        <v>81</v>
      </c>
      <c r="L506" t="s">
        <v>113</v>
      </c>
      <c r="M506" t="s">
        <v>81</v>
      </c>
      <c r="N506" t="str">
        <f>IF(R506=0,"",R506)</f>
        <v/>
      </c>
      <c r="O506" t="s">
        <v>81</v>
      </c>
      <c r="Q506" s="41" t="s">
        <v>19</v>
      </c>
      <c r="R506" s="34">
        <f>INDEX(AW:AW,W499+1)</f>
        <v>0</v>
      </c>
      <c r="S506" s="42"/>
      <c r="T506" s="42"/>
      <c r="U506" s="42"/>
      <c r="V506" s="43"/>
      <c r="W506" s="44"/>
      <c r="X506" s="45"/>
      <c r="Y506" s="55"/>
      <c r="Z506" s="55"/>
      <c r="AA506" s="56"/>
      <c r="BF506" s="64" t="s">
        <v>0</v>
      </c>
    </row>
    <row r="507" spans="1:58">
      <c r="A507" t="str">
        <f t="shared" si="84"/>
        <v>&amp;br;&amp;br;</v>
      </c>
      <c r="B507" t="s">
        <v>0</v>
      </c>
      <c r="C507" t="s">
        <v>145</v>
      </c>
      <c r="R507"/>
      <c r="S507"/>
      <c r="T507"/>
      <c r="U507"/>
      <c r="V507"/>
      <c r="BF507" s="64" t="s">
        <v>0</v>
      </c>
    </row>
    <row r="508" spans="1:58">
      <c r="A508" t="str">
        <f t="shared" si="84"/>
        <v>#back(text=戻る,left)</v>
      </c>
      <c r="B508" t="s">
        <v>0</v>
      </c>
      <c r="C508" t="s">
        <v>153</v>
      </c>
      <c r="R508"/>
      <c r="S508"/>
      <c r="T508"/>
      <c r="U508"/>
      <c r="V508"/>
      <c r="BF508" s="64" t="s">
        <v>0</v>
      </c>
    </row>
    <row r="509" spans="1:58">
      <c r="A509" t="str">
        <f t="shared" si="84"/>
        <v>&amp;br;</v>
      </c>
      <c r="B509" t="s">
        <v>0</v>
      </c>
      <c r="C509" t="s">
        <v>164</v>
      </c>
      <c r="R509"/>
      <c r="S509"/>
      <c r="T509"/>
      <c r="U509"/>
      <c r="V509"/>
      <c r="BF509" s="64" t="s">
        <v>0</v>
      </c>
    </row>
    <row r="510" spans="1:58">
      <c r="A510" t="str">
        <f t="shared" si="84"/>
        <v>#comment(above,nsize=[15],size=[30],num=[10])</v>
      </c>
      <c r="B510" t="s">
        <v>0</v>
      </c>
      <c r="C510" t="s">
        <v>173</v>
      </c>
      <c r="R510"/>
      <c r="S510"/>
      <c r="T510"/>
      <c r="U510"/>
      <c r="V510"/>
      <c r="BF510" s="64" t="s">
        <v>0</v>
      </c>
    </row>
    <row r="511" spans="1:58">
      <c r="A511" t="str">
        <f t="shared" si="84"/>
        <v>&amp;br;&amp;br;</v>
      </c>
      <c r="B511" t="s">
        <v>0</v>
      </c>
      <c r="C511" t="s">
        <v>145</v>
      </c>
      <c r="R511"/>
      <c r="S511"/>
      <c r="T511"/>
      <c r="U511"/>
      <c r="V511"/>
      <c r="AC511" s="52"/>
      <c r="AD511" s="52"/>
      <c r="BF511" s="64" t="s">
        <v>0</v>
      </c>
    </row>
    <row r="512" spans="1:58">
      <c r="A512" t="str">
        <f t="shared" si="84"/>
        <v/>
      </c>
      <c r="B512" t="s">
        <v>0</v>
      </c>
      <c r="Q512" s="29"/>
      <c r="R512" s="30"/>
      <c r="S512" s="30"/>
      <c r="T512" s="30"/>
      <c r="U512" s="30"/>
      <c r="V512" s="31"/>
      <c r="W512" s="32">
        <v>40</v>
      </c>
      <c r="X512" s="29"/>
      <c r="Y512" s="50"/>
      <c r="Z512" s="50"/>
      <c r="AA512" s="51"/>
      <c r="AC512" s="52"/>
      <c r="AD512" s="52"/>
      <c r="BF512" s="64" t="s">
        <v>0</v>
      </c>
    </row>
    <row r="513" spans="1:58">
      <c r="A513" t="str">
        <f t="shared" si="84"/>
        <v>*0/0</v>
      </c>
      <c r="B513" t="s">
        <v>0</v>
      </c>
      <c r="C513" t="str">
        <f>"*"&amp;R513&amp;"/"&amp;T513</f>
        <v>*0/0</v>
      </c>
      <c r="Q513" s="33" t="s">
        <v>9</v>
      </c>
      <c r="R513" s="34">
        <f>INDEX(AJ:AJ,W512+1)</f>
        <v>0</v>
      </c>
      <c r="S513" s="35" t="s">
        <v>10</v>
      </c>
      <c r="T513" s="34">
        <f>INDEX(AK:AK,W512+1)</f>
        <v>0</v>
      </c>
      <c r="U513" s="35"/>
      <c r="V513" s="36"/>
      <c r="W513" s="37"/>
      <c r="X513" s="33"/>
      <c r="Y513" s="52"/>
      <c r="Z513" s="52"/>
      <c r="AA513" s="53"/>
      <c r="AC513" s="52"/>
      <c r="AD513" s="52"/>
      <c r="BF513" s="64" t="s">
        <v>0</v>
      </c>
    </row>
    <row r="514" spans="1:58">
      <c r="A514" t="str">
        <f t="shared" si="84"/>
        <v>|LEFT:80|LEFT:100|LEFT:100|LEFT:100|LEFT:100|LEFT:100|c</v>
      </c>
      <c r="B514" t="s">
        <v>0</v>
      </c>
      <c r="C514" t="s">
        <v>81</v>
      </c>
      <c r="D514" s="26" t="str">
        <f>$Q$1</f>
        <v>LEFT:80</v>
      </c>
      <c r="E514" s="26" t="s">
        <v>81</v>
      </c>
      <c r="F514" s="26" t="str">
        <f t="shared" ref="F514:J514" si="93">$R$1</f>
        <v>LEFT:100</v>
      </c>
      <c r="G514" s="26" t="s">
        <v>81</v>
      </c>
      <c r="H514" s="26" t="str">
        <f t="shared" si="93"/>
        <v>LEFT:100</v>
      </c>
      <c r="I514" s="26" t="s">
        <v>81</v>
      </c>
      <c r="J514" s="26" t="str">
        <f t="shared" si="93"/>
        <v>LEFT:100</v>
      </c>
      <c r="K514" s="26" t="s">
        <v>81</v>
      </c>
      <c r="L514" s="26" t="str">
        <f>$R$1</f>
        <v>LEFT:100</v>
      </c>
      <c r="M514" s="26" t="s">
        <v>81</v>
      </c>
      <c r="N514" s="26" t="str">
        <f>$R$1</f>
        <v>LEFT:100</v>
      </c>
      <c r="O514" t="s">
        <v>81</v>
      </c>
      <c r="P514" t="s">
        <v>82</v>
      </c>
      <c r="Q514" s="38" t="s">
        <v>6</v>
      </c>
      <c r="R514" s="34" t="str">
        <f>INDEX(AF:AF,W512+1)</f>
        <v>緑</v>
      </c>
      <c r="S514" s="39" t="s">
        <v>7</v>
      </c>
      <c r="T514" s="34">
        <f>INDEX(AG:AG,W512+1)</f>
        <v>0</v>
      </c>
      <c r="U514" s="39" t="s">
        <v>8</v>
      </c>
      <c r="V514" s="34">
        <f>INDEX(AI:AI,W512+1)</f>
        <v>0</v>
      </c>
      <c r="W514" s="40"/>
      <c r="X514" s="34">
        <f>INDEX(AQ:AQ,W512+1)</f>
        <v>0</v>
      </c>
      <c r="Y514" s="52"/>
      <c r="Z514" s="52"/>
      <c r="AA514" s="53"/>
      <c r="AC514" s="35"/>
      <c r="AD514" s="35"/>
      <c r="BF514" s="64" t="s">
        <v>0</v>
      </c>
    </row>
    <row r="515" spans="1:58">
      <c r="A515" t="str">
        <f t="shared" si="84"/>
        <v>|色|緑|レアリティ||マナコスト||</v>
      </c>
      <c r="B515" t="s">
        <v>0</v>
      </c>
      <c r="C515" t="s">
        <v>81</v>
      </c>
      <c r="D515" s="27" t="s">
        <v>6</v>
      </c>
      <c r="E515" t="s">
        <v>81</v>
      </c>
      <c r="F515" t="str">
        <f>IF(R514=0,"",R514)</f>
        <v>緑</v>
      </c>
      <c r="G515" t="s">
        <v>81</v>
      </c>
      <c r="H515" s="27" t="s">
        <v>93</v>
      </c>
      <c r="I515" t="s">
        <v>81</v>
      </c>
      <c r="J515" t="str">
        <f>IF(T514=0,"",T514)</f>
        <v/>
      </c>
      <c r="K515" t="s">
        <v>81</v>
      </c>
      <c r="L515" s="27" t="s">
        <v>94</v>
      </c>
      <c r="M515" t="s">
        <v>81</v>
      </c>
      <c r="N515" t="str">
        <f>IF(V514=0,"",V514)</f>
        <v/>
      </c>
      <c r="O515" t="s">
        <v>81</v>
      </c>
      <c r="Q515" s="33" t="s">
        <v>11</v>
      </c>
      <c r="R515" s="34">
        <f>INDEX(AL:AL,W512+1)</f>
        <v>0</v>
      </c>
      <c r="S515" s="39" t="s">
        <v>95</v>
      </c>
      <c r="T515" s="34">
        <f>INDEX(AN:AN,W512+1)</f>
        <v>0</v>
      </c>
      <c r="U515" s="34">
        <f>INDEX(AO:AO,W512+1)</f>
        <v>0</v>
      </c>
      <c r="V515" s="34">
        <f>INDEX(AP:AP,W512+1)</f>
        <v>0</v>
      </c>
      <c r="W515" s="40"/>
      <c r="X515" s="34" t="str">
        <f>INDEX(AZ:AZ,W512+1)</f>
        <v/>
      </c>
      <c r="Y515" s="34" t="str">
        <f>INDEX(BA:BA,W512+1)</f>
        <v/>
      </c>
      <c r="Z515" s="34" t="str">
        <f>INDEX(BB:BB,W512+1)</f>
        <v/>
      </c>
      <c r="AA515" s="34">
        <f>INDEX(BC:BC,W512+1)</f>
        <v>0</v>
      </c>
      <c r="AC515" s="52"/>
      <c r="AD515" s="52"/>
      <c r="BF515" s="64" t="s">
        <v>0</v>
      </c>
    </row>
    <row r="516" spans="1:58">
      <c r="A516" t="str">
        <f t="shared" si="84"/>
        <v>|種別||サブタイプ||||</v>
      </c>
      <c r="B516" t="s">
        <v>0</v>
      </c>
      <c r="C516" t="s">
        <v>81</v>
      </c>
      <c r="D516" s="27" t="s">
        <v>11</v>
      </c>
      <c r="E516" t="s">
        <v>81</v>
      </c>
      <c r="F516" t="str">
        <f>IF(R515=0,"",R515)</f>
        <v/>
      </c>
      <c r="G516" t="s">
        <v>81</v>
      </c>
      <c r="H516" s="27" t="s">
        <v>103</v>
      </c>
      <c r="I516" t="s">
        <v>81</v>
      </c>
      <c r="J516" t="str">
        <f>IF(T515=0,"",T515)</f>
        <v/>
      </c>
      <c r="K516" t="s">
        <v>81</v>
      </c>
      <c r="L516" t="str">
        <f>IF(U515=0,"",U515)</f>
        <v/>
      </c>
      <c r="M516" t="s">
        <v>81</v>
      </c>
      <c r="N516" t="str">
        <f>IF(V515=0,"",V515)</f>
        <v/>
      </c>
      <c r="O516" t="s">
        <v>81</v>
      </c>
      <c r="Q516" s="33" t="s">
        <v>104</v>
      </c>
      <c r="R516" s="34" t="str">
        <f>INDEX(BD:BD,W512+1)</f>
        <v/>
      </c>
      <c r="S516" s="35"/>
      <c r="T516" s="35"/>
      <c r="U516" s="35"/>
      <c r="V516" s="36"/>
      <c r="W516" s="40"/>
      <c r="X516" s="32"/>
      <c r="Y516" s="32"/>
      <c r="Z516" s="32"/>
      <c r="AA516" s="54"/>
      <c r="AC516" s="52"/>
      <c r="AD516" s="52"/>
      <c r="BF516" s="64" t="s">
        <v>0</v>
      </c>
    </row>
    <row r="517" spans="1:58">
      <c r="A517" t="str">
        <f t="shared" si="84"/>
        <v>|テキスト|&gt;|&gt;|&gt;|&gt;||</v>
      </c>
      <c r="B517" t="s">
        <v>0</v>
      </c>
      <c r="C517" t="s">
        <v>81</v>
      </c>
      <c r="D517" s="27" t="s">
        <v>104</v>
      </c>
      <c r="E517" t="s">
        <v>81</v>
      </c>
      <c r="F517" s="27" t="s">
        <v>113</v>
      </c>
      <c r="G517" t="s">
        <v>81</v>
      </c>
      <c r="H517" s="27" t="s">
        <v>113</v>
      </c>
      <c r="I517" t="s">
        <v>81</v>
      </c>
      <c r="J517" s="27" t="s">
        <v>113</v>
      </c>
      <c r="K517" t="s">
        <v>81</v>
      </c>
      <c r="L517" s="27" t="s">
        <v>113</v>
      </c>
      <c r="M517" t="s">
        <v>81</v>
      </c>
      <c r="N517" t="str">
        <f>IF(R516=0,"",R516)</f>
        <v/>
      </c>
      <c r="O517" t="s">
        <v>81</v>
      </c>
      <c r="Q517" s="38" t="s">
        <v>27</v>
      </c>
      <c r="R517" s="34" t="str">
        <f>INDEX(BE:BE,W512+1)</f>
        <v/>
      </c>
      <c r="S517" s="35" t="s">
        <v>400</v>
      </c>
      <c r="T517" s="34" t="str">
        <f>IF(X517="","",X517&amp;IF(Y517="",""," "&amp;Y517)&amp;IF(Z517="",""," "&amp;Z517)&amp;IF(AA517="",""," "&amp;AA517))</f>
        <v/>
      </c>
      <c r="U517" s="35"/>
      <c r="V517" s="36"/>
      <c r="W517" s="40" t="s">
        <v>114</v>
      </c>
      <c r="X517" s="33" t="str">
        <f t="shared" ref="X517:AA517" si="94">IF(ISERROR(IF(LEN(X516)&gt;1,X516,VLOOKUP(X515,$AC:$AD,2,FALSE))),"",IF(LEN(X516)&gt;1,X516,VLOOKUP(X515,$AC:$AD,2,FALSE)))</f>
        <v/>
      </c>
      <c r="Y517" s="33" t="str">
        <f t="shared" si="94"/>
        <v/>
      </c>
      <c r="Z517" s="33" t="str">
        <f t="shared" si="94"/>
        <v/>
      </c>
      <c r="AA517" s="33" t="str">
        <f t="shared" si="94"/>
        <v> </v>
      </c>
      <c r="AC517" s="52"/>
      <c r="AD517" s="52"/>
      <c r="BF517" s="64" t="s">
        <v>0</v>
      </c>
    </row>
    <row r="518" spans="1:58">
      <c r="A518" t="str">
        <f t="shared" ref="A518:A581" si="95">CONCATENATE(C518,D518,E518,F518,G518,H518,I518,J518,K518,L518,M518,N518,O518,P518)</f>
        <v>|英テキスト|&gt;|&gt;|&gt;|&gt;||</v>
      </c>
      <c r="B518" t="s">
        <v>0</v>
      </c>
      <c r="C518" t="s">
        <v>81</v>
      </c>
      <c r="D518" s="27" t="s">
        <v>125</v>
      </c>
      <c r="E518" t="s">
        <v>81</v>
      </c>
      <c r="F518" s="27" t="s">
        <v>113</v>
      </c>
      <c r="G518" t="s">
        <v>81</v>
      </c>
      <c r="H518" s="27" t="s">
        <v>113</v>
      </c>
      <c r="I518" t="s">
        <v>81</v>
      </c>
      <c r="J518" s="27" t="s">
        <v>113</v>
      </c>
      <c r="K518" t="s">
        <v>81</v>
      </c>
      <c r="L518" s="27" t="s">
        <v>113</v>
      </c>
      <c r="M518" t="s">
        <v>81</v>
      </c>
      <c r="N518" t="str">
        <f>IF(T517="","",T517&amp;"&amp;br;")&amp;IF(R517=0,"",R517)</f>
        <v/>
      </c>
      <c r="O518" t="s">
        <v>81</v>
      </c>
      <c r="Q518" s="33" t="s">
        <v>18</v>
      </c>
      <c r="R518" s="34">
        <f>IF(INDEX(AX:AX,W512+1)="",0,INDEX(AX:AX,W512+1)&amp;"/"&amp;INDEX(AY:AY,W512+1))</f>
        <v>0</v>
      </c>
      <c r="S518" s="35"/>
      <c r="T518" s="35"/>
      <c r="U518" s="35"/>
      <c r="V518" s="36"/>
      <c r="W518" s="40"/>
      <c r="X518" s="33"/>
      <c r="Y518" s="52"/>
      <c r="Z518" s="52"/>
      <c r="AA518" s="53"/>
      <c r="AC518" s="52"/>
      <c r="AD518" s="52"/>
      <c r="BF518" s="64" t="s">
        <v>0</v>
      </c>
    </row>
    <row r="519" spans="1:58">
      <c r="A519" t="str">
        <f t="shared" si="95"/>
        <v>|PT|&gt;||シールド数|&gt;||</v>
      </c>
      <c r="B519" t="s">
        <v>0</v>
      </c>
      <c r="C519" t="s">
        <v>81</v>
      </c>
      <c r="D519" t="s">
        <v>18</v>
      </c>
      <c r="E519" t="s">
        <v>81</v>
      </c>
      <c r="F519" t="s">
        <v>113</v>
      </c>
      <c r="G519" t="s">
        <v>81</v>
      </c>
      <c r="H519" t="str">
        <f>IF(R518=0,"",R518)</f>
        <v/>
      </c>
      <c r="I519" t="s">
        <v>81</v>
      </c>
      <c r="J519" t="s">
        <v>136</v>
      </c>
      <c r="K519" t="s">
        <v>81</v>
      </c>
      <c r="L519" t="s">
        <v>113</v>
      </c>
      <c r="M519" t="s">
        <v>81</v>
      </c>
      <c r="N519" t="str">
        <f>IF(R519=0,"",R519)</f>
        <v/>
      </c>
      <c r="O519" t="s">
        <v>81</v>
      </c>
      <c r="Q519" s="41" t="s">
        <v>19</v>
      </c>
      <c r="R519" s="34">
        <f>INDEX(AW:AW,W512+1)</f>
        <v>0</v>
      </c>
      <c r="S519" s="42"/>
      <c r="T519" s="42"/>
      <c r="U519" s="42"/>
      <c r="V519" s="43"/>
      <c r="W519" s="44"/>
      <c r="X519" s="45"/>
      <c r="Y519" s="55"/>
      <c r="Z519" s="55"/>
      <c r="AA519" s="56"/>
      <c r="BF519" s="64" t="s">
        <v>0</v>
      </c>
    </row>
    <row r="520" spans="1:58">
      <c r="A520" t="str">
        <f t="shared" si="95"/>
        <v>&amp;br;&amp;br;</v>
      </c>
      <c r="B520" t="s">
        <v>0</v>
      </c>
      <c r="C520" t="s">
        <v>145</v>
      </c>
      <c r="R520"/>
      <c r="S520"/>
      <c r="T520"/>
      <c r="U520"/>
      <c r="V520"/>
      <c r="BF520" s="64" t="s">
        <v>0</v>
      </c>
    </row>
    <row r="521" spans="1:58">
      <c r="A521" t="str">
        <f t="shared" si="95"/>
        <v>#back(text=戻る,left)</v>
      </c>
      <c r="B521" t="s">
        <v>0</v>
      </c>
      <c r="C521" t="s">
        <v>153</v>
      </c>
      <c r="R521"/>
      <c r="S521"/>
      <c r="T521"/>
      <c r="U521"/>
      <c r="V521"/>
      <c r="BF521" s="64" t="s">
        <v>0</v>
      </c>
    </row>
    <row r="522" spans="1:58">
      <c r="A522" t="str">
        <f t="shared" si="95"/>
        <v>&amp;br;</v>
      </c>
      <c r="B522" t="s">
        <v>0</v>
      </c>
      <c r="C522" t="s">
        <v>164</v>
      </c>
      <c r="R522"/>
      <c r="S522"/>
      <c r="T522"/>
      <c r="U522"/>
      <c r="V522"/>
      <c r="BF522" s="64" t="s">
        <v>0</v>
      </c>
    </row>
    <row r="523" spans="1:58">
      <c r="A523" t="str">
        <f t="shared" si="95"/>
        <v>#comment(above,nsize=[15],size=[30],num=[10])</v>
      </c>
      <c r="B523" t="s">
        <v>0</v>
      </c>
      <c r="C523" t="s">
        <v>173</v>
      </c>
      <c r="R523"/>
      <c r="S523"/>
      <c r="T523"/>
      <c r="U523"/>
      <c r="V523"/>
      <c r="BF523" s="64" t="s">
        <v>0</v>
      </c>
    </row>
    <row r="524" spans="1:58">
      <c r="A524" t="str">
        <f t="shared" si="95"/>
        <v>&amp;br;&amp;br;</v>
      </c>
      <c r="B524" t="s">
        <v>0</v>
      </c>
      <c r="C524" t="s">
        <v>145</v>
      </c>
      <c r="R524"/>
      <c r="S524"/>
      <c r="T524"/>
      <c r="U524"/>
      <c r="V524"/>
      <c r="AC524" s="52"/>
      <c r="AD524" s="52"/>
      <c r="BF524" s="64" t="s">
        <v>0</v>
      </c>
    </row>
    <row r="525" spans="1:58">
      <c r="A525" t="str">
        <f t="shared" si="95"/>
        <v/>
      </c>
      <c r="B525" t="s">
        <v>0</v>
      </c>
      <c r="Q525" s="29"/>
      <c r="R525" s="30"/>
      <c r="S525" s="30"/>
      <c r="T525" s="30"/>
      <c r="U525" s="30"/>
      <c r="V525" s="31"/>
      <c r="W525" s="32">
        <v>41</v>
      </c>
      <c r="X525" s="29"/>
      <c r="Y525" s="50"/>
      <c r="Z525" s="50"/>
      <c r="AA525" s="51"/>
      <c r="AC525" s="52"/>
      <c r="AD525" s="52"/>
      <c r="BF525" s="64" t="s">
        <v>0</v>
      </c>
    </row>
    <row r="526" spans="1:58">
      <c r="A526" t="str">
        <f t="shared" si="95"/>
        <v>*0/0</v>
      </c>
      <c r="B526" t="s">
        <v>0</v>
      </c>
      <c r="C526" t="str">
        <f>"*"&amp;R526&amp;"/"&amp;T526</f>
        <v>*0/0</v>
      </c>
      <c r="Q526" s="33" t="s">
        <v>9</v>
      </c>
      <c r="R526" s="34">
        <f>INDEX(AJ:AJ,W525+1)</f>
        <v>0</v>
      </c>
      <c r="S526" s="35" t="s">
        <v>10</v>
      </c>
      <c r="T526" s="34">
        <f>INDEX(AK:AK,W525+1)</f>
        <v>0</v>
      </c>
      <c r="U526" s="35"/>
      <c r="V526" s="36"/>
      <c r="W526" s="37"/>
      <c r="X526" s="33"/>
      <c r="Y526" s="52"/>
      <c r="Z526" s="52"/>
      <c r="AA526" s="53"/>
      <c r="AC526" s="52"/>
      <c r="AD526" s="52"/>
      <c r="BF526" s="64" t="s">
        <v>0</v>
      </c>
    </row>
    <row r="527" spans="1:58">
      <c r="A527" t="str">
        <f t="shared" si="95"/>
        <v>|LEFT:80|LEFT:100|LEFT:100|LEFT:100|LEFT:100|LEFT:100|c</v>
      </c>
      <c r="B527" t="s">
        <v>0</v>
      </c>
      <c r="C527" t="s">
        <v>81</v>
      </c>
      <c r="D527" s="26" t="str">
        <f>$Q$1</f>
        <v>LEFT:80</v>
      </c>
      <c r="E527" s="26" t="s">
        <v>81</v>
      </c>
      <c r="F527" s="26" t="str">
        <f t="shared" ref="F527:J527" si="96">$R$1</f>
        <v>LEFT:100</v>
      </c>
      <c r="G527" s="26" t="s">
        <v>81</v>
      </c>
      <c r="H527" s="26" t="str">
        <f t="shared" si="96"/>
        <v>LEFT:100</v>
      </c>
      <c r="I527" s="26" t="s">
        <v>81</v>
      </c>
      <c r="J527" s="26" t="str">
        <f t="shared" si="96"/>
        <v>LEFT:100</v>
      </c>
      <c r="K527" s="26" t="s">
        <v>81</v>
      </c>
      <c r="L527" s="26" t="str">
        <f>$R$1</f>
        <v>LEFT:100</v>
      </c>
      <c r="M527" s="26" t="s">
        <v>81</v>
      </c>
      <c r="N527" s="26" t="str">
        <f>$R$1</f>
        <v>LEFT:100</v>
      </c>
      <c r="O527" t="s">
        <v>81</v>
      </c>
      <c r="P527" t="s">
        <v>82</v>
      </c>
      <c r="Q527" s="38" t="s">
        <v>6</v>
      </c>
      <c r="R527" s="34" t="str">
        <f>INDEX(AF:AF,W525+1)</f>
        <v>緑</v>
      </c>
      <c r="S527" s="39" t="s">
        <v>7</v>
      </c>
      <c r="T527" s="34">
        <f>INDEX(AG:AG,W525+1)</f>
        <v>0</v>
      </c>
      <c r="U527" s="39" t="s">
        <v>8</v>
      </c>
      <c r="V527" s="34">
        <f>INDEX(AI:AI,W525+1)</f>
        <v>0</v>
      </c>
      <c r="W527" s="40"/>
      <c r="X527" s="34">
        <f>INDEX(AQ:AQ,W525+1)</f>
        <v>0</v>
      </c>
      <c r="Y527" s="52"/>
      <c r="Z527" s="52"/>
      <c r="AA527" s="53"/>
      <c r="AC527" s="35"/>
      <c r="AD527" s="35"/>
      <c r="BF527" s="64" t="s">
        <v>0</v>
      </c>
    </row>
    <row r="528" spans="1:58">
      <c r="A528" t="str">
        <f t="shared" si="95"/>
        <v>|色|緑|レアリティ||マナコスト||</v>
      </c>
      <c r="B528" t="s">
        <v>0</v>
      </c>
      <c r="C528" t="s">
        <v>81</v>
      </c>
      <c r="D528" s="27" t="s">
        <v>6</v>
      </c>
      <c r="E528" t="s">
        <v>81</v>
      </c>
      <c r="F528" t="str">
        <f>IF(R527=0,"",R527)</f>
        <v>緑</v>
      </c>
      <c r="G528" t="s">
        <v>81</v>
      </c>
      <c r="H528" s="27" t="s">
        <v>93</v>
      </c>
      <c r="I528" t="s">
        <v>81</v>
      </c>
      <c r="J528" t="str">
        <f>IF(T527=0,"",T527)</f>
        <v/>
      </c>
      <c r="K528" t="s">
        <v>81</v>
      </c>
      <c r="L528" s="27" t="s">
        <v>94</v>
      </c>
      <c r="M528" t="s">
        <v>81</v>
      </c>
      <c r="N528" t="str">
        <f>IF(V527=0,"",V527)</f>
        <v/>
      </c>
      <c r="O528" t="s">
        <v>81</v>
      </c>
      <c r="Q528" s="33" t="s">
        <v>11</v>
      </c>
      <c r="R528" s="34">
        <f>INDEX(AL:AL,W525+1)</f>
        <v>0</v>
      </c>
      <c r="S528" s="39" t="s">
        <v>95</v>
      </c>
      <c r="T528" s="34">
        <f>INDEX(AN:AN,W525+1)</f>
        <v>0</v>
      </c>
      <c r="U528" s="34">
        <f>INDEX(AO:AO,W525+1)</f>
        <v>0</v>
      </c>
      <c r="V528" s="34">
        <f>INDEX(AP:AP,W525+1)</f>
        <v>0</v>
      </c>
      <c r="W528" s="40"/>
      <c r="X528" s="34" t="str">
        <f>INDEX(AZ:AZ,W525+1)</f>
        <v/>
      </c>
      <c r="Y528" s="34" t="str">
        <f>INDEX(BA:BA,W525+1)</f>
        <v/>
      </c>
      <c r="Z528" s="34" t="str">
        <f>INDEX(BB:BB,W525+1)</f>
        <v/>
      </c>
      <c r="AA528" s="34">
        <f>INDEX(BC:BC,W525+1)</f>
        <v>0</v>
      </c>
      <c r="AC528" s="52"/>
      <c r="AD528" s="52"/>
      <c r="BF528" s="64" t="s">
        <v>0</v>
      </c>
    </row>
    <row r="529" spans="1:58">
      <c r="A529" t="str">
        <f t="shared" si="95"/>
        <v>|種別||サブタイプ||||</v>
      </c>
      <c r="B529" t="s">
        <v>0</v>
      </c>
      <c r="C529" t="s">
        <v>81</v>
      </c>
      <c r="D529" s="27" t="s">
        <v>11</v>
      </c>
      <c r="E529" t="s">
        <v>81</v>
      </c>
      <c r="F529" t="str">
        <f>IF(R528=0,"",R528)</f>
        <v/>
      </c>
      <c r="G529" t="s">
        <v>81</v>
      </c>
      <c r="H529" s="27" t="s">
        <v>103</v>
      </c>
      <c r="I529" t="s">
        <v>81</v>
      </c>
      <c r="J529" t="str">
        <f>IF(T528=0,"",T528)</f>
        <v/>
      </c>
      <c r="K529" t="s">
        <v>81</v>
      </c>
      <c r="L529" t="str">
        <f>IF(U528=0,"",U528)</f>
        <v/>
      </c>
      <c r="M529" t="s">
        <v>81</v>
      </c>
      <c r="N529" t="str">
        <f>IF(V528=0,"",V528)</f>
        <v/>
      </c>
      <c r="O529" t="s">
        <v>81</v>
      </c>
      <c r="Q529" s="33" t="s">
        <v>104</v>
      </c>
      <c r="R529" s="34" t="str">
        <f>INDEX(BD:BD,W525+1)</f>
        <v/>
      </c>
      <c r="S529" s="35"/>
      <c r="T529" s="35"/>
      <c r="U529" s="35"/>
      <c r="V529" s="36"/>
      <c r="W529" s="40"/>
      <c r="X529" s="32"/>
      <c r="Y529" s="32"/>
      <c r="Z529" s="32"/>
      <c r="AA529" s="54"/>
      <c r="AC529" s="52"/>
      <c r="AD529" s="52"/>
      <c r="BF529" s="64" t="s">
        <v>0</v>
      </c>
    </row>
    <row r="530" spans="1:58">
      <c r="A530" t="str">
        <f t="shared" si="95"/>
        <v>|テキスト|&gt;|&gt;|&gt;|&gt;||</v>
      </c>
      <c r="B530" t="s">
        <v>0</v>
      </c>
      <c r="C530" t="s">
        <v>81</v>
      </c>
      <c r="D530" s="27" t="s">
        <v>104</v>
      </c>
      <c r="E530" t="s">
        <v>81</v>
      </c>
      <c r="F530" s="27" t="s">
        <v>113</v>
      </c>
      <c r="G530" t="s">
        <v>81</v>
      </c>
      <c r="H530" s="27" t="s">
        <v>113</v>
      </c>
      <c r="I530" t="s">
        <v>81</v>
      </c>
      <c r="J530" s="27" t="s">
        <v>113</v>
      </c>
      <c r="K530" t="s">
        <v>81</v>
      </c>
      <c r="L530" s="27" t="s">
        <v>113</v>
      </c>
      <c r="M530" t="s">
        <v>81</v>
      </c>
      <c r="N530" t="str">
        <f>IF(R529=0,"",R529)</f>
        <v/>
      </c>
      <c r="O530" t="s">
        <v>81</v>
      </c>
      <c r="Q530" s="38" t="s">
        <v>27</v>
      </c>
      <c r="R530" s="34" t="str">
        <f>INDEX(BE:BE,W525+1)</f>
        <v/>
      </c>
      <c r="S530" s="35" t="s">
        <v>400</v>
      </c>
      <c r="T530" s="34" t="str">
        <f>IF(X530="","",X530&amp;IF(Y530="",""," "&amp;Y530)&amp;IF(Z530="",""," "&amp;Z530)&amp;IF(AA530="",""," "&amp;AA530))</f>
        <v/>
      </c>
      <c r="U530" s="35"/>
      <c r="V530" s="36"/>
      <c r="W530" s="40" t="s">
        <v>114</v>
      </c>
      <c r="X530" s="33" t="str">
        <f t="shared" ref="X530:AA530" si="97">IF(ISERROR(IF(LEN(X529)&gt;1,X529,VLOOKUP(X528,$AC:$AD,2,FALSE))),"",IF(LEN(X529)&gt;1,X529,VLOOKUP(X528,$AC:$AD,2,FALSE)))</f>
        <v/>
      </c>
      <c r="Y530" s="33" t="str">
        <f t="shared" si="97"/>
        <v/>
      </c>
      <c r="Z530" s="33" t="str">
        <f t="shared" si="97"/>
        <v/>
      </c>
      <c r="AA530" s="33" t="str">
        <f t="shared" si="97"/>
        <v> </v>
      </c>
      <c r="AC530" s="52"/>
      <c r="AD530" s="52"/>
      <c r="BF530" s="64" t="s">
        <v>0</v>
      </c>
    </row>
    <row r="531" spans="1:58">
      <c r="A531" t="str">
        <f t="shared" si="95"/>
        <v>|英テキスト|&gt;|&gt;|&gt;|&gt;||</v>
      </c>
      <c r="B531" t="s">
        <v>0</v>
      </c>
      <c r="C531" t="s">
        <v>81</v>
      </c>
      <c r="D531" s="27" t="s">
        <v>125</v>
      </c>
      <c r="E531" t="s">
        <v>81</v>
      </c>
      <c r="F531" s="27" t="s">
        <v>113</v>
      </c>
      <c r="G531" t="s">
        <v>81</v>
      </c>
      <c r="H531" s="27" t="s">
        <v>113</v>
      </c>
      <c r="I531" t="s">
        <v>81</v>
      </c>
      <c r="J531" s="27" t="s">
        <v>113</v>
      </c>
      <c r="K531" t="s">
        <v>81</v>
      </c>
      <c r="L531" s="27" t="s">
        <v>113</v>
      </c>
      <c r="M531" t="s">
        <v>81</v>
      </c>
      <c r="N531" t="str">
        <f>IF(T530="","",T530&amp;"&amp;br;")&amp;IF(R530=0,"",R530)</f>
        <v/>
      </c>
      <c r="O531" t="s">
        <v>81</v>
      </c>
      <c r="Q531" s="33" t="s">
        <v>18</v>
      </c>
      <c r="R531" s="34">
        <f>IF(INDEX(AX:AX,W525+1)="",0,INDEX(AX:AX,W525+1)&amp;"/"&amp;INDEX(AY:AY,W525+1))</f>
        <v>0</v>
      </c>
      <c r="S531" s="35"/>
      <c r="T531" s="35"/>
      <c r="U531" s="35"/>
      <c r="V531" s="36"/>
      <c r="W531" s="40"/>
      <c r="X531" s="33"/>
      <c r="Y531" s="52"/>
      <c r="Z531" s="52"/>
      <c r="AA531" s="53"/>
      <c r="AC531" s="52"/>
      <c r="AD531" s="52"/>
      <c r="BF531" s="64" t="s">
        <v>0</v>
      </c>
    </row>
    <row r="532" spans="1:58">
      <c r="A532" t="str">
        <f t="shared" si="95"/>
        <v>|PT|&gt;||シールド数|&gt;||</v>
      </c>
      <c r="B532" t="s">
        <v>0</v>
      </c>
      <c r="C532" t="s">
        <v>81</v>
      </c>
      <c r="D532" t="s">
        <v>18</v>
      </c>
      <c r="E532" t="s">
        <v>81</v>
      </c>
      <c r="F532" t="s">
        <v>113</v>
      </c>
      <c r="G532" t="s">
        <v>81</v>
      </c>
      <c r="H532" t="str">
        <f>IF(R531=0,"",R531)</f>
        <v/>
      </c>
      <c r="I532" t="s">
        <v>81</v>
      </c>
      <c r="J532" t="s">
        <v>136</v>
      </c>
      <c r="K532" t="s">
        <v>81</v>
      </c>
      <c r="L532" t="s">
        <v>113</v>
      </c>
      <c r="M532" t="s">
        <v>81</v>
      </c>
      <c r="N532" t="str">
        <f>IF(R532=0,"",R532)</f>
        <v/>
      </c>
      <c r="O532" t="s">
        <v>81</v>
      </c>
      <c r="Q532" s="41" t="s">
        <v>19</v>
      </c>
      <c r="R532" s="34">
        <f>INDEX(AW:AW,W525+1)</f>
        <v>0</v>
      </c>
      <c r="S532" s="42"/>
      <c r="T532" s="42"/>
      <c r="U532" s="42"/>
      <c r="V532" s="43"/>
      <c r="W532" s="44"/>
      <c r="X532" s="45"/>
      <c r="Y532" s="55"/>
      <c r="Z532" s="55"/>
      <c r="AA532" s="56"/>
      <c r="BF532" s="64" t="s">
        <v>0</v>
      </c>
    </row>
    <row r="533" spans="1:58">
      <c r="A533" t="str">
        <f t="shared" si="95"/>
        <v>&amp;br;&amp;br;</v>
      </c>
      <c r="B533" t="s">
        <v>0</v>
      </c>
      <c r="C533" t="s">
        <v>145</v>
      </c>
      <c r="R533"/>
      <c r="S533"/>
      <c r="T533"/>
      <c r="U533"/>
      <c r="V533"/>
      <c r="BF533" s="64" t="s">
        <v>0</v>
      </c>
    </row>
    <row r="534" spans="1:58">
      <c r="A534" t="str">
        <f t="shared" si="95"/>
        <v>#back(text=戻る,left)</v>
      </c>
      <c r="B534" t="s">
        <v>0</v>
      </c>
      <c r="C534" t="s">
        <v>153</v>
      </c>
      <c r="R534"/>
      <c r="S534"/>
      <c r="T534"/>
      <c r="U534"/>
      <c r="V534"/>
      <c r="BF534" s="64" t="s">
        <v>0</v>
      </c>
    </row>
    <row r="535" spans="1:58">
      <c r="A535" t="str">
        <f t="shared" si="95"/>
        <v>&amp;br;</v>
      </c>
      <c r="B535" t="s">
        <v>0</v>
      </c>
      <c r="C535" t="s">
        <v>164</v>
      </c>
      <c r="R535"/>
      <c r="S535"/>
      <c r="T535"/>
      <c r="U535"/>
      <c r="V535"/>
      <c r="BF535" s="64" t="s">
        <v>0</v>
      </c>
    </row>
    <row r="536" spans="1:58">
      <c r="A536" t="str">
        <f t="shared" si="95"/>
        <v>#comment(above,nsize=[15],size=[30],num=[10])</v>
      </c>
      <c r="B536" t="s">
        <v>0</v>
      </c>
      <c r="C536" t="s">
        <v>173</v>
      </c>
      <c r="R536"/>
      <c r="S536"/>
      <c r="T536"/>
      <c r="U536"/>
      <c r="V536"/>
      <c r="BF536" s="64" t="s">
        <v>0</v>
      </c>
    </row>
    <row r="537" spans="1:58">
      <c r="A537" t="str">
        <f t="shared" si="95"/>
        <v>&amp;br;&amp;br;</v>
      </c>
      <c r="B537" t="s">
        <v>0</v>
      </c>
      <c r="C537" t="s">
        <v>145</v>
      </c>
      <c r="R537"/>
      <c r="S537"/>
      <c r="T537"/>
      <c r="U537"/>
      <c r="V537"/>
      <c r="AC537" s="52"/>
      <c r="AD537" s="52"/>
      <c r="BF537" s="64" t="s">
        <v>0</v>
      </c>
    </row>
    <row r="538" spans="1:58">
      <c r="A538" t="str">
        <f t="shared" si="95"/>
        <v/>
      </c>
      <c r="B538" t="s">
        <v>0</v>
      </c>
      <c r="Q538" s="29"/>
      <c r="R538" s="30"/>
      <c r="S538" s="30"/>
      <c r="T538" s="30"/>
      <c r="U538" s="30"/>
      <c r="V538" s="31"/>
      <c r="W538" s="32">
        <v>42</v>
      </c>
      <c r="X538" s="29"/>
      <c r="Y538" s="50"/>
      <c r="Z538" s="50"/>
      <c r="AA538" s="51"/>
      <c r="AC538" s="52"/>
      <c r="AD538" s="52"/>
      <c r="BF538" s="64" t="s">
        <v>0</v>
      </c>
    </row>
    <row r="539" spans="1:58">
      <c r="A539" t="str">
        <f t="shared" si="95"/>
        <v>*0/0</v>
      </c>
      <c r="B539" t="s">
        <v>0</v>
      </c>
      <c r="C539" t="str">
        <f>"*"&amp;R539&amp;"/"&amp;T539</f>
        <v>*0/0</v>
      </c>
      <c r="Q539" s="33" t="s">
        <v>9</v>
      </c>
      <c r="R539" s="34">
        <f>INDEX(AJ:AJ,W538+1)</f>
        <v>0</v>
      </c>
      <c r="S539" s="35" t="s">
        <v>10</v>
      </c>
      <c r="T539" s="34">
        <f>INDEX(AK:AK,W538+1)</f>
        <v>0</v>
      </c>
      <c r="U539" s="35"/>
      <c r="V539" s="36"/>
      <c r="W539" s="37"/>
      <c r="X539" s="33"/>
      <c r="Y539" s="52"/>
      <c r="Z539" s="52"/>
      <c r="AA539" s="53"/>
      <c r="AC539" s="52"/>
      <c r="AD539" s="52"/>
      <c r="BF539" s="64" t="s">
        <v>0</v>
      </c>
    </row>
    <row r="540" spans="1:58">
      <c r="A540" t="str">
        <f t="shared" si="95"/>
        <v>|LEFT:80|LEFT:100|LEFT:100|LEFT:100|LEFT:100|LEFT:100|c</v>
      </c>
      <c r="B540" t="s">
        <v>0</v>
      </c>
      <c r="C540" t="s">
        <v>81</v>
      </c>
      <c r="D540" s="26" t="str">
        <f>$Q$1</f>
        <v>LEFT:80</v>
      </c>
      <c r="E540" s="26" t="s">
        <v>81</v>
      </c>
      <c r="F540" s="26" t="str">
        <f t="shared" ref="F540:J540" si="98">$R$1</f>
        <v>LEFT:100</v>
      </c>
      <c r="G540" s="26" t="s">
        <v>81</v>
      </c>
      <c r="H540" s="26" t="str">
        <f t="shared" si="98"/>
        <v>LEFT:100</v>
      </c>
      <c r="I540" s="26" t="s">
        <v>81</v>
      </c>
      <c r="J540" s="26" t="str">
        <f t="shared" si="98"/>
        <v>LEFT:100</v>
      </c>
      <c r="K540" s="26" t="s">
        <v>81</v>
      </c>
      <c r="L540" s="26" t="str">
        <f>$R$1</f>
        <v>LEFT:100</v>
      </c>
      <c r="M540" s="26" t="s">
        <v>81</v>
      </c>
      <c r="N540" s="26" t="str">
        <f>$R$1</f>
        <v>LEFT:100</v>
      </c>
      <c r="O540" t="s">
        <v>81</v>
      </c>
      <c r="P540" t="s">
        <v>82</v>
      </c>
      <c r="Q540" s="38" t="s">
        <v>6</v>
      </c>
      <c r="R540" s="34" t="str">
        <f>INDEX(AF:AF,W538+1)</f>
        <v>緑</v>
      </c>
      <c r="S540" s="39" t="s">
        <v>7</v>
      </c>
      <c r="T540" s="34">
        <f>INDEX(AG:AG,W538+1)</f>
        <v>0</v>
      </c>
      <c r="U540" s="39" t="s">
        <v>8</v>
      </c>
      <c r="V540" s="34">
        <f>INDEX(AI:AI,W538+1)</f>
        <v>0</v>
      </c>
      <c r="W540" s="40"/>
      <c r="X540" s="34">
        <f>INDEX(AQ:AQ,W538+1)</f>
        <v>0</v>
      </c>
      <c r="Y540" s="52"/>
      <c r="Z540" s="52"/>
      <c r="AA540" s="53"/>
      <c r="AC540" s="35"/>
      <c r="AD540" s="35"/>
      <c r="BF540" s="64" t="s">
        <v>0</v>
      </c>
    </row>
    <row r="541" spans="1:58">
      <c r="A541" t="str">
        <f t="shared" si="95"/>
        <v>|色|緑|レアリティ||マナコスト||</v>
      </c>
      <c r="B541" t="s">
        <v>0</v>
      </c>
      <c r="C541" t="s">
        <v>81</v>
      </c>
      <c r="D541" s="27" t="s">
        <v>6</v>
      </c>
      <c r="E541" t="s">
        <v>81</v>
      </c>
      <c r="F541" t="str">
        <f>IF(R540=0,"",R540)</f>
        <v>緑</v>
      </c>
      <c r="G541" t="s">
        <v>81</v>
      </c>
      <c r="H541" s="27" t="s">
        <v>93</v>
      </c>
      <c r="I541" t="s">
        <v>81</v>
      </c>
      <c r="J541" t="str">
        <f>IF(T540=0,"",T540)</f>
        <v/>
      </c>
      <c r="K541" t="s">
        <v>81</v>
      </c>
      <c r="L541" s="27" t="s">
        <v>94</v>
      </c>
      <c r="M541" t="s">
        <v>81</v>
      </c>
      <c r="N541" t="str">
        <f>IF(V540=0,"",V540)</f>
        <v/>
      </c>
      <c r="O541" t="s">
        <v>81</v>
      </c>
      <c r="Q541" s="33" t="s">
        <v>11</v>
      </c>
      <c r="R541" s="34">
        <f>INDEX(AL:AL,W538+1)</f>
        <v>0</v>
      </c>
      <c r="S541" s="39" t="s">
        <v>95</v>
      </c>
      <c r="T541" s="34">
        <f>INDEX(AN:AN,W538+1)</f>
        <v>0</v>
      </c>
      <c r="U541" s="34">
        <f>INDEX(AO:AO,W538+1)</f>
        <v>0</v>
      </c>
      <c r="V541" s="34">
        <f>INDEX(AP:AP,W538+1)</f>
        <v>0</v>
      </c>
      <c r="W541" s="40"/>
      <c r="X541" s="34" t="str">
        <f>INDEX(AZ:AZ,W538+1)</f>
        <v/>
      </c>
      <c r="Y541" s="34" t="str">
        <f>INDEX(BA:BA,W538+1)</f>
        <v/>
      </c>
      <c r="Z541" s="34" t="str">
        <f>INDEX(BB:BB,W538+1)</f>
        <v/>
      </c>
      <c r="AA541" s="34">
        <f>INDEX(BC:BC,W538+1)</f>
        <v>0</v>
      </c>
      <c r="AC541" s="52"/>
      <c r="AD541" s="52"/>
      <c r="BF541" s="64" t="s">
        <v>0</v>
      </c>
    </row>
    <row r="542" spans="1:58">
      <c r="A542" t="str">
        <f t="shared" si="95"/>
        <v>|種別||サブタイプ||||</v>
      </c>
      <c r="B542" t="s">
        <v>0</v>
      </c>
      <c r="C542" t="s">
        <v>81</v>
      </c>
      <c r="D542" s="27" t="s">
        <v>11</v>
      </c>
      <c r="E542" t="s">
        <v>81</v>
      </c>
      <c r="F542" t="str">
        <f>IF(R541=0,"",R541)</f>
        <v/>
      </c>
      <c r="G542" t="s">
        <v>81</v>
      </c>
      <c r="H542" s="27" t="s">
        <v>103</v>
      </c>
      <c r="I542" t="s">
        <v>81</v>
      </c>
      <c r="J542" t="str">
        <f>IF(T541=0,"",T541)</f>
        <v/>
      </c>
      <c r="K542" t="s">
        <v>81</v>
      </c>
      <c r="L542" t="str">
        <f>IF(U541=0,"",U541)</f>
        <v/>
      </c>
      <c r="M542" t="s">
        <v>81</v>
      </c>
      <c r="N542" t="str">
        <f>IF(V541=0,"",V541)</f>
        <v/>
      </c>
      <c r="O542" t="s">
        <v>81</v>
      </c>
      <c r="Q542" s="33" t="s">
        <v>104</v>
      </c>
      <c r="R542" s="34" t="str">
        <f>INDEX(BD:BD,W538+1)</f>
        <v/>
      </c>
      <c r="S542" s="35"/>
      <c r="T542" s="35"/>
      <c r="U542" s="35"/>
      <c r="V542" s="36"/>
      <c r="W542" s="40"/>
      <c r="X542" s="32"/>
      <c r="Y542" s="32"/>
      <c r="Z542" s="32"/>
      <c r="AA542" s="54"/>
      <c r="AC542" s="52"/>
      <c r="AD542" s="52"/>
      <c r="BF542" s="64" t="s">
        <v>0</v>
      </c>
    </row>
    <row r="543" spans="1:58">
      <c r="A543" t="str">
        <f t="shared" si="95"/>
        <v>|テキスト|&gt;|&gt;|&gt;|&gt;||</v>
      </c>
      <c r="B543" t="s">
        <v>0</v>
      </c>
      <c r="C543" t="s">
        <v>81</v>
      </c>
      <c r="D543" s="27" t="s">
        <v>104</v>
      </c>
      <c r="E543" t="s">
        <v>81</v>
      </c>
      <c r="F543" s="27" t="s">
        <v>113</v>
      </c>
      <c r="G543" t="s">
        <v>81</v>
      </c>
      <c r="H543" s="27" t="s">
        <v>113</v>
      </c>
      <c r="I543" t="s">
        <v>81</v>
      </c>
      <c r="J543" s="27" t="s">
        <v>113</v>
      </c>
      <c r="K543" t="s">
        <v>81</v>
      </c>
      <c r="L543" s="27" t="s">
        <v>113</v>
      </c>
      <c r="M543" t="s">
        <v>81</v>
      </c>
      <c r="N543" t="str">
        <f>IF(R542=0,"",R542)</f>
        <v/>
      </c>
      <c r="O543" t="s">
        <v>81</v>
      </c>
      <c r="Q543" s="38" t="s">
        <v>27</v>
      </c>
      <c r="R543" s="34" t="str">
        <f>INDEX(BE:BE,W538+1)</f>
        <v/>
      </c>
      <c r="S543" s="35" t="s">
        <v>400</v>
      </c>
      <c r="T543" s="34" t="str">
        <f>IF(X543="","",X543&amp;IF(Y543="",""," "&amp;Y543)&amp;IF(Z543="",""," "&amp;Z543)&amp;IF(AA543="",""," "&amp;AA543))</f>
        <v/>
      </c>
      <c r="U543" s="35"/>
      <c r="V543" s="36"/>
      <c r="W543" s="40" t="s">
        <v>114</v>
      </c>
      <c r="X543" s="33" t="str">
        <f t="shared" ref="X543:AA543" si="99">IF(ISERROR(IF(LEN(X542)&gt;1,X542,VLOOKUP(X541,$AC:$AD,2,FALSE))),"",IF(LEN(X542)&gt;1,X542,VLOOKUP(X541,$AC:$AD,2,FALSE)))</f>
        <v/>
      </c>
      <c r="Y543" s="33" t="str">
        <f t="shared" si="99"/>
        <v/>
      </c>
      <c r="Z543" s="33" t="str">
        <f t="shared" si="99"/>
        <v/>
      </c>
      <c r="AA543" s="33" t="str">
        <f t="shared" si="99"/>
        <v> </v>
      </c>
      <c r="AC543" s="52"/>
      <c r="AD543" s="52"/>
      <c r="BF543" s="64" t="s">
        <v>0</v>
      </c>
    </row>
    <row r="544" spans="1:58">
      <c r="A544" t="str">
        <f t="shared" si="95"/>
        <v>|英テキスト|&gt;|&gt;|&gt;|&gt;||</v>
      </c>
      <c r="B544" t="s">
        <v>0</v>
      </c>
      <c r="C544" t="s">
        <v>81</v>
      </c>
      <c r="D544" s="27" t="s">
        <v>125</v>
      </c>
      <c r="E544" t="s">
        <v>81</v>
      </c>
      <c r="F544" s="27" t="s">
        <v>113</v>
      </c>
      <c r="G544" t="s">
        <v>81</v>
      </c>
      <c r="H544" s="27" t="s">
        <v>113</v>
      </c>
      <c r="I544" t="s">
        <v>81</v>
      </c>
      <c r="J544" s="27" t="s">
        <v>113</v>
      </c>
      <c r="K544" t="s">
        <v>81</v>
      </c>
      <c r="L544" s="27" t="s">
        <v>113</v>
      </c>
      <c r="M544" t="s">
        <v>81</v>
      </c>
      <c r="N544" t="str">
        <f>IF(T543="","",T543&amp;"&amp;br;")&amp;IF(R543=0,"",R543)</f>
        <v/>
      </c>
      <c r="O544" t="s">
        <v>81</v>
      </c>
      <c r="Q544" s="33" t="s">
        <v>18</v>
      </c>
      <c r="R544" s="34">
        <f>IF(INDEX(AX:AX,W538+1)="",0,INDEX(AX:AX,W538+1)&amp;"/"&amp;INDEX(AY:AY,W538+1))</f>
        <v>0</v>
      </c>
      <c r="S544" s="35"/>
      <c r="T544" s="35"/>
      <c r="U544" s="35"/>
      <c r="V544" s="36"/>
      <c r="W544" s="40"/>
      <c r="X544" s="33"/>
      <c r="Y544" s="52"/>
      <c r="Z544" s="52"/>
      <c r="AA544" s="53"/>
      <c r="AC544" s="52"/>
      <c r="AD544" s="52"/>
      <c r="BF544" s="64" t="s">
        <v>0</v>
      </c>
    </row>
    <row r="545" spans="1:58">
      <c r="A545" t="str">
        <f t="shared" si="95"/>
        <v>|PT|&gt;||シールド数|&gt;||</v>
      </c>
      <c r="B545" t="s">
        <v>0</v>
      </c>
      <c r="C545" t="s">
        <v>81</v>
      </c>
      <c r="D545" t="s">
        <v>18</v>
      </c>
      <c r="E545" t="s">
        <v>81</v>
      </c>
      <c r="F545" t="s">
        <v>113</v>
      </c>
      <c r="G545" t="s">
        <v>81</v>
      </c>
      <c r="H545" t="str">
        <f>IF(R544=0,"",R544)</f>
        <v/>
      </c>
      <c r="I545" t="s">
        <v>81</v>
      </c>
      <c r="J545" t="s">
        <v>136</v>
      </c>
      <c r="K545" t="s">
        <v>81</v>
      </c>
      <c r="L545" t="s">
        <v>113</v>
      </c>
      <c r="M545" t="s">
        <v>81</v>
      </c>
      <c r="N545" t="str">
        <f>IF(R545=0,"",R545)</f>
        <v/>
      </c>
      <c r="O545" t="s">
        <v>81</v>
      </c>
      <c r="Q545" s="41" t="s">
        <v>19</v>
      </c>
      <c r="R545" s="34">
        <f>INDEX(AW:AW,W538+1)</f>
        <v>0</v>
      </c>
      <c r="S545" s="42"/>
      <c r="T545" s="42"/>
      <c r="U545" s="42"/>
      <c r="V545" s="43"/>
      <c r="W545" s="44"/>
      <c r="X545" s="45"/>
      <c r="Y545" s="55"/>
      <c r="Z545" s="55"/>
      <c r="AA545" s="56"/>
      <c r="BF545" s="64" t="s">
        <v>0</v>
      </c>
    </row>
    <row r="546" spans="1:58">
      <c r="A546" t="str">
        <f t="shared" si="95"/>
        <v>&amp;br;&amp;br;</v>
      </c>
      <c r="B546" t="s">
        <v>0</v>
      </c>
      <c r="C546" t="s">
        <v>145</v>
      </c>
      <c r="R546"/>
      <c r="S546"/>
      <c r="T546"/>
      <c r="U546"/>
      <c r="V546"/>
      <c r="BF546" s="64" t="s">
        <v>0</v>
      </c>
    </row>
    <row r="547" spans="1:58">
      <c r="A547" t="str">
        <f t="shared" si="95"/>
        <v>#back(text=戻る,left)</v>
      </c>
      <c r="B547" t="s">
        <v>0</v>
      </c>
      <c r="C547" t="s">
        <v>153</v>
      </c>
      <c r="R547"/>
      <c r="S547"/>
      <c r="T547"/>
      <c r="U547"/>
      <c r="V547"/>
      <c r="BF547" s="64" t="s">
        <v>0</v>
      </c>
    </row>
    <row r="548" spans="1:58">
      <c r="A548" t="str">
        <f t="shared" si="95"/>
        <v>&amp;br;</v>
      </c>
      <c r="B548" t="s">
        <v>0</v>
      </c>
      <c r="C548" t="s">
        <v>164</v>
      </c>
      <c r="R548"/>
      <c r="S548"/>
      <c r="T548"/>
      <c r="U548"/>
      <c r="V548"/>
      <c r="BF548" s="64" t="s">
        <v>0</v>
      </c>
    </row>
    <row r="549" spans="1:58">
      <c r="A549" t="str">
        <f t="shared" si="95"/>
        <v>#comment(above,nsize=[15],size=[30],num=[10])</v>
      </c>
      <c r="B549" t="s">
        <v>0</v>
      </c>
      <c r="C549" t="s">
        <v>173</v>
      </c>
      <c r="R549"/>
      <c r="S549"/>
      <c r="T549"/>
      <c r="U549"/>
      <c r="V549"/>
      <c r="BF549" s="64" t="s">
        <v>0</v>
      </c>
    </row>
    <row r="550" spans="1:58">
      <c r="A550" t="str">
        <f t="shared" si="95"/>
        <v>&amp;br;&amp;br;</v>
      </c>
      <c r="B550" t="s">
        <v>0</v>
      </c>
      <c r="C550" t="s">
        <v>145</v>
      </c>
      <c r="R550"/>
      <c r="S550"/>
      <c r="T550"/>
      <c r="U550"/>
      <c r="V550"/>
      <c r="AC550" s="52"/>
      <c r="AD550" s="52"/>
      <c r="BF550" s="64" t="s">
        <v>0</v>
      </c>
    </row>
    <row r="551" spans="1:58">
      <c r="A551" t="str">
        <f t="shared" si="95"/>
        <v/>
      </c>
      <c r="B551" t="s">
        <v>0</v>
      </c>
      <c r="Q551" s="29"/>
      <c r="R551" s="30"/>
      <c r="S551" s="30"/>
      <c r="T551" s="30"/>
      <c r="U551" s="30"/>
      <c r="V551" s="31"/>
      <c r="W551" s="32">
        <v>43</v>
      </c>
      <c r="X551" s="29"/>
      <c r="Y551" s="50"/>
      <c r="Z551" s="50"/>
      <c r="AA551" s="51"/>
      <c r="AC551" s="52"/>
      <c r="AD551" s="52"/>
      <c r="BF551" s="64" t="s">
        <v>0</v>
      </c>
    </row>
    <row r="552" spans="1:58">
      <c r="A552" t="str">
        <f t="shared" si="95"/>
        <v>*0/0</v>
      </c>
      <c r="B552" t="s">
        <v>0</v>
      </c>
      <c r="C552" t="str">
        <f>"*"&amp;R552&amp;"/"&amp;T552</f>
        <v>*0/0</v>
      </c>
      <c r="Q552" s="33" t="s">
        <v>9</v>
      </c>
      <c r="R552" s="34">
        <f>INDEX(AJ:AJ,W551+1)</f>
        <v>0</v>
      </c>
      <c r="S552" s="35" t="s">
        <v>10</v>
      </c>
      <c r="T552" s="34">
        <f>INDEX(AK:AK,W551+1)</f>
        <v>0</v>
      </c>
      <c r="U552" s="35"/>
      <c r="V552" s="36"/>
      <c r="W552" s="37"/>
      <c r="X552" s="33"/>
      <c r="Y552" s="52"/>
      <c r="Z552" s="52"/>
      <c r="AA552" s="53"/>
      <c r="AC552" s="52"/>
      <c r="AD552" s="52"/>
      <c r="BF552" s="64" t="s">
        <v>0</v>
      </c>
    </row>
    <row r="553" spans="1:58">
      <c r="A553" t="str">
        <f t="shared" si="95"/>
        <v>|LEFT:80|LEFT:100|LEFT:100|LEFT:100|LEFT:100|LEFT:100|c</v>
      </c>
      <c r="B553" t="s">
        <v>0</v>
      </c>
      <c r="C553" t="s">
        <v>81</v>
      </c>
      <c r="D553" s="26" t="str">
        <f>$Q$1</f>
        <v>LEFT:80</v>
      </c>
      <c r="E553" s="26" t="s">
        <v>81</v>
      </c>
      <c r="F553" s="26" t="str">
        <f t="shared" ref="F553:J553" si="100">$R$1</f>
        <v>LEFT:100</v>
      </c>
      <c r="G553" s="26" t="s">
        <v>81</v>
      </c>
      <c r="H553" s="26" t="str">
        <f t="shared" si="100"/>
        <v>LEFT:100</v>
      </c>
      <c r="I553" s="26" t="s">
        <v>81</v>
      </c>
      <c r="J553" s="26" t="str">
        <f t="shared" si="100"/>
        <v>LEFT:100</v>
      </c>
      <c r="K553" s="26" t="s">
        <v>81</v>
      </c>
      <c r="L553" s="26" t="str">
        <f>$R$1</f>
        <v>LEFT:100</v>
      </c>
      <c r="M553" s="26" t="s">
        <v>81</v>
      </c>
      <c r="N553" s="26" t="str">
        <f>$R$1</f>
        <v>LEFT:100</v>
      </c>
      <c r="O553" t="s">
        <v>81</v>
      </c>
      <c r="P553" t="s">
        <v>82</v>
      </c>
      <c r="Q553" s="38" t="s">
        <v>6</v>
      </c>
      <c r="R553" s="34" t="str">
        <f>INDEX(AF:AF,W551+1)</f>
        <v>緑</v>
      </c>
      <c r="S553" s="39" t="s">
        <v>7</v>
      </c>
      <c r="T553" s="34">
        <f>INDEX(AG:AG,W551+1)</f>
        <v>0</v>
      </c>
      <c r="U553" s="39" t="s">
        <v>8</v>
      </c>
      <c r="V553" s="34">
        <f>INDEX(AI:AI,W551+1)</f>
        <v>0</v>
      </c>
      <c r="W553" s="40"/>
      <c r="X553" s="34">
        <f>INDEX(AQ:AQ,W551+1)</f>
        <v>0</v>
      </c>
      <c r="Y553" s="52"/>
      <c r="Z553" s="52"/>
      <c r="AA553" s="53"/>
      <c r="AC553" s="35"/>
      <c r="AD553" s="35"/>
      <c r="BF553" s="64" t="s">
        <v>0</v>
      </c>
    </row>
    <row r="554" spans="1:58">
      <c r="A554" t="str">
        <f t="shared" si="95"/>
        <v>|色|緑|レアリティ||マナコスト||</v>
      </c>
      <c r="B554" t="s">
        <v>0</v>
      </c>
      <c r="C554" t="s">
        <v>81</v>
      </c>
      <c r="D554" s="27" t="s">
        <v>6</v>
      </c>
      <c r="E554" t="s">
        <v>81</v>
      </c>
      <c r="F554" t="str">
        <f>IF(R553=0,"",R553)</f>
        <v>緑</v>
      </c>
      <c r="G554" t="s">
        <v>81</v>
      </c>
      <c r="H554" s="27" t="s">
        <v>93</v>
      </c>
      <c r="I554" t="s">
        <v>81</v>
      </c>
      <c r="J554" t="str">
        <f>IF(T553=0,"",T553)</f>
        <v/>
      </c>
      <c r="K554" t="s">
        <v>81</v>
      </c>
      <c r="L554" s="27" t="s">
        <v>94</v>
      </c>
      <c r="M554" t="s">
        <v>81</v>
      </c>
      <c r="N554" t="str">
        <f>IF(V553=0,"",V553)</f>
        <v/>
      </c>
      <c r="O554" t="s">
        <v>81</v>
      </c>
      <c r="Q554" s="33" t="s">
        <v>11</v>
      </c>
      <c r="R554" s="34">
        <f>INDEX(AL:AL,W551+1)</f>
        <v>0</v>
      </c>
      <c r="S554" s="39" t="s">
        <v>95</v>
      </c>
      <c r="T554" s="34">
        <f>INDEX(AN:AN,W551+1)</f>
        <v>0</v>
      </c>
      <c r="U554" s="34">
        <f>INDEX(AO:AO,W551+1)</f>
        <v>0</v>
      </c>
      <c r="V554" s="34">
        <f>INDEX(AP:AP,W551+1)</f>
        <v>0</v>
      </c>
      <c r="W554" s="40"/>
      <c r="X554" s="34" t="str">
        <f>INDEX(AZ:AZ,W551+1)</f>
        <v/>
      </c>
      <c r="Y554" s="34" t="str">
        <f>INDEX(BA:BA,W551+1)</f>
        <v/>
      </c>
      <c r="Z554" s="34" t="str">
        <f>INDEX(BB:BB,W551+1)</f>
        <v/>
      </c>
      <c r="AA554" s="34">
        <f>INDEX(BC:BC,W551+1)</f>
        <v>0</v>
      </c>
      <c r="AC554" s="52"/>
      <c r="AD554" s="52"/>
      <c r="BF554" s="64" t="s">
        <v>0</v>
      </c>
    </row>
    <row r="555" spans="1:58">
      <c r="A555" t="str">
        <f t="shared" si="95"/>
        <v>|種別||サブタイプ||||</v>
      </c>
      <c r="B555" t="s">
        <v>0</v>
      </c>
      <c r="C555" t="s">
        <v>81</v>
      </c>
      <c r="D555" s="27" t="s">
        <v>11</v>
      </c>
      <c r="E555" t="s">
        <v>81</v>
      </c>
      <c r="F555" t="str">
        <f>IF(R554=0,"",R554)</f>
        <v/>
      </c>
      <c r="G555" t="s">
        <v>81</v>
      </c>
      <c r="H555" s="27" t="s">
        <v>103</v>
      </c>
      <c r="I555" t="s">
        <v>81</v>
      </c>
      <c r="J555" t="str">
        <f>IF(T554=0,"",T554)</f>
        <v/>
      </c>
      <c r="K555" t="s">
        <v>81</v>
      </c>
      <c r="L555" t="str">
        <f>IF(U554=0,"",U554)</f>
        <v/>
      </c>
      <c r="M555" t="s">
        <v>81</v>
      </c>
      <c r="N555" t="str">
        <f>IF(V554=0,"",V554)</f>
        <v/>
      </c>
      <c r="O555" t="s">
        <v>81</v>
      </c>
      <c r="Q555" s="33" t="s">
        <v>104</v>
      </c>
      <c r="R555" s="34" t="str">
        <f>INDEX(BD:BD,W551+1)</f>
        <v/>
      </c>
      <c r="S555" s="35"/>
      <c r="T555" s="35"/>
      <c r="U555" s="35"/>
      <c r="V555" s="36"/>
      <c r="W555" s="40"/>
      <c r="X555" s="32"/>
      <c r="Y555" s="32"/>
      <c r="Z555" s="32"/>
      <c r="AA555" s="54"/>
      <c r="AC555" s="52"/>
      <c r="AD555" s="52"/>
      <c r="BF555" s="64" t="s">
        <v>0</v>
      </c>
    </row>
    <row r="556" spans="1:58">
      <c r="A556" t="str">
        <f t="shared" si="95"/>
        <v>|テキスト|&gt;|&gt;|&gt;|&gt;||</v>
      </c>
      <c r="B556" t="s">
        <v>0</v>
      </c>
      <c r="C556" t="s">
        <v>81</v>
      </c>
      <c r="D556" s="27" t="s">
        <v>104</v>
      </c>
      <c r="E556" t="s">
        <v>81</v>
      </c>
      <c r="F556" s="27" t="s">
        <v>113</v>
      </c>
      <c r="G556" t="s">
        <v>81</v>
      </c>
      <c r="H556" s="27" t="s">
        <v>113</v>
      </c>
      <c r="I556" t="s">
        <v>81</v>
      </c>
      <c r="J556" s="27" t="s">
        <v>113</v>
      </c>
      <c r="K556" t="s">
        <v>81</v>
      </c>
      <c r="L556" s="27" t="s">
        <v>113</v>
      </c>
      <c r="M556" t="s">
        <v>81</v>
      </c>
      <c r="N556" t="str">
        <f>IF(R555=0,"",R555)</f>
        <v/>
      </c>
      <c r="O556" t="s">
        <v>81</v>
      </c>
      <c r="Q556" s="38" t="s">
        <v>27</v>
      </c>
      <c r="R556" s="34" t="str">
        <f>INDEX(BE:BE,W551+1)</f>
        <v/>
      </c>
      <c r="S556" s="35" t="s">
        <v>400</v>
      </c>
      <c r="T556" s="34" t="str">
        <f>IF(X556="","",X556&amp;IF(Y556="",""," "&amp;Y556)&amp;IF(Z556="",""," "&amp;Z556)&amp;IF(AA556="",""," "&amp;AA556))</f>
        <v/>
      </c>
      <c r="U556" s="35"/>
      <c r="V556" s="36"/>
      <c r="W556" s="40" t="s">
        <v>114</v>
      </c>
      <c r="X556" s="33" t="str">
        <f t="shared" ref="X556:AA556" si="101">IF(ISERROR(IF(LEN(X555)&gt;1,X555,VLOOKUP(X554,$AC:$AD,2,FALSE))),"",IF(LEN(X555)&gt;1,X555,VLOOKUP(X554,$AC:$AD,2,FALSE)))</f>
        <v/>
      </c>
      <c r="Y556" s="33" t="str">
        <f t="shared" si="101"/>
        <v/>
      </c>
      <c r="Z556" s="33" t="str">
        <f t="shared" si="101"/>
        <v/>
      </c>
      <c r="AA556" s="33" t="str">
        <f t="shared" si="101"/>
        <v> </v>
      </c>
      <c r="AC556" s="52"/>
      <c r="AD556" s="52"/>
      <c r="BF556" s="64" t="s">
        <v>0</v>
      </c>
    </row>
    <row r="557" spans="1:58">
      <c r="A557" t="str">
        <f t="shared" si="95"/>
        <v>|英テキスト|&gt;|&gt;|&gt;|&gt;||</v>
      </c>
      <c r="B557" t="s">
        <v>0</v>
      </c>
      <c r="C557" t="s">
        <v>81</v>
      </c>
      <c r="D557" s="27" t="s">
        <v>125</v>
      </c>
      <c r="E557" t="s">
        <v>81</v>
      </c>
      <c r="F557" s="27" t="s">
        <v>113</v>
      </c>
      <c r="G557" t="s">
        <v>81</v>
      </c>
      <c r="H557" s="27" t="s">
        <v>113</v>
      </c>
      <c r="I557" t="s">
        <v>81</v>
      </c>
      <c r="J557" s="27" t="s">
        <v>113</v>
      </c>
      <c r="K557" t="s">
        <v>81</v>
      </c>
      <c r="L557" s="27" t="s">
        <v>113</v>
      </c>
      <c r="M557" t="s">
        <v>81</v>
      </c>
      <c r="N557" t="str">
        <f>IF(T556="","",T556&amp;"&amp;br;")&amp;IF(R556=0,"",R556)</f>
        <v/>
      </c>
      <c r="O557" t="s">
        <v>81</v>
      </c>
      <c r="Q557" s="33" t="s">
        <v>18</v>
      </c>
      <c r="R557" s="34">
        <f>IF(INDEX(AX:AX,W551+1)="",0,INDEX(AX:AX,W551+1)&amp;"/"&amp;INDEX(AY:AY,W551+1))</f>
        <v>0</v>
      </c>
      <c r="S557" s="35"/>
      <c r="T557" s="35"/>
      <c r="U557" s="35"/>
      <c r="V557" s="36"/>
      <c r="W557" s="40"/>
      <c r="X557" s="33"/>
      <c r="Y557" s="52"/>
      <c r="Z557" s="52"/>
      <c r="AA557" s="53"/>
      <c r="AC557" s="52"/>
      <c r="AD557" s="52"/>
      <c r="BF557" s="64" t="s">
        <v>0</v>
      </c>
    </row>
    <row r="558" spans="1:58">
      <c r="A558" t="str">
        <f t="shared" si="95"/>
        <v>|PT|&gt;||シールド数|&gt;||</v>
      </c>
      <c r="B558" t="s">
        <v>0</v>
      </c>
      <c r="C558" t="s">
        <v>81</v>
      </c>
      <c r="D558" t="s">
        <v>18</v>
      </c>
      <c r="E558" t="s">
        <v>81</v>
      </c>
      <c r="F558" t="s">
        <v>113</v>
      </c>
      <c r="G558" t="s">
        <v>81</v>
      </c>
      <c r="H558" t="str">
        <f>IF(R557=0,"",R557)</f>
        <v/>
      </c>
      <c r="I558" t="s">
        <v>81</v>
      </c>
      <c r="J558" t="s">
        <v>136</v>
      </c>
      <c r="K558" t="s">
        <v>81</v>
      </c>
      <c r="L558" t="s">
        <v>113</v>
      </c>
      <c r="M558" t="s">
        <v>81</v>
      </c>
      <c r="N558" t="str">
        <f>IF(R558=0,"",R558)</f>
        <v/>
      </c>
      <c r="O558" t="s">
        <v>81</v>
      </c>
      <c r="Q558" s="41" t="s">
        <v>19</v>
      </c>
      <c r="R558" s="34">
        <f>INDEX(AW:AW,W551+1)</f>
        <v>0</v>
      </c>
      <c r="S558" s="42"/>
      <c r="T558" s="42"/>
      <c r="U558" s="42"/>
      <c r="V558" s="43"/>
      <c r="W558" s="44"/>
      <c r="X558" s="45"/>
      <c r="Y558" s="55"/>
      <c r="Z558" s="55"/>
      <c r="AA558" s="56"/>
      <c r="BF558" s="64" t="s">
        <v>0</v>
      </c>
    </row>
    <row r="559" spans="1:58">
      <c r="A559" t="str">
        <f t="shared" si="95"/>
        <v>&amp;br;&amp;br;</v>
      </c>
      <c r="B559" t="s">
        <v>0</v>
      </c>
      <c r="C559" t="s">
        <v>145</v>
      </c>
      <c r="R559"/>
      <c r="S559"/>
      <c r="T559"/>
      <c r="U559"/>
      <c r="V559"/>
      <c r="BF559" s="64" t="s">
        <v>0</v>
      </c>
    </row>
    <row r="560" spans="1:58">
      <c r="A560" t="str">
        <f t="shared" si="95"/>
        <v>#back(text=戻る,left)</v>
      </c>
      <c r="B560" t="s">
        <v>0</v>
      </c>
      <c r="C560" t="s">
        <v>153</v>
      </c>
      <c r="R560"/>
      <c r="S560"/>
      <c r="T560"/>
      <c r="U560"/>
      <c r="V560"/>
      <c r="BF560" s="64" t="s">
        <v>0</v>
      </c>
    </row>
    <row r="561" spans="1:58">
      <c r="A561" t="str">
        <f t="shared" si="95"/>
        <v>&amp;br;</v>
      </c>
      <c r="B561" t="s">
        <v>0</v>
      </c>
      <c r="C561" t="s">
        <v>164</v>
      </c>
      <c r="R561"/>
      <c r="S561"/>
      <c r="T561"/>
      <c r="U561"/>
      <c r="V561"/>
      <c r="BF561" s="64" t="s">
        <v>0</v>
      </c>
    </row>
    <row r="562" spans="1:58">
      <c r="A562" t="str">
        <f t="shared" si="95"/>
        <v>#comment(above,nsize=[15],size=[30],num=[10])</v>
      </c>
      <c r="B562" t="s">
        <v>0</v>
      </c>
      <c r="C562" t="s">
        <v>173</v>
      </c>
      <c r="R562"/>
      <c r="S562"/>
      <c r="T562"/>
      <c r="U562"/>
      <c r="V562"/>
      <c r="BF562" s="64" t="s">
        <v>0</v>
      </c>
    </row>
    <row r="563" spans="1:58">
      <c r="A563" t="str">
        <f t="shared" si="95"/>
        <v>&amp;br;&amp;br;</v>
      </c>
      <c r="B563" t="s">
        <v>0</v>
      </c>
      <c r="C563" t="s">
        <v>145</v>
      </c>
      <c r="R563"/>
      <c r="S563"/>
      <c r="T563"/>
      <c r="U563"/>
      <c r="V563"/>
      <c r="AC563" s="52"/>
      <c r="AD563" s="52"/>
      <c r="BF563" s="64" t="s">
        <v>0</v>
      </c>
    </row>
    <row r="564" spans="1:58">
      <c r="A564" t="str">
        <f t="shared" si="95"/>
        <v/>
      </c>
      <c r="B564" t="s">
        <v>0</v>
      </c>
      <c r="Q564" s="29"/>
      <c r="R564" s="30"/>
      <c r="S564" s="30"/>
      <c r="T564" s="30"/>
      <c r="U564" s="30"/>
      <c r="V564" s="31"/>
      <c r="W564" s="32">
        <v>44</v>
      </c>
      <c r="X564" s="29"/>
      <c r="Y564" s="50"/>
      <c r="Z564" s="50"/>
      <c r="AA564" s="51"/>
      <c r="AC564" s="52"/>
      <c r="AD564" s="52"/>
      <c r="BF564" s="64" t="s">
        <v>0</v>
      </c>
    </row>
    <row r="565" spans="1:58">
      <c r="A565" t="str">
        <f t="shared" si="95"/>
        <v>*0/0</v>
      </c>
      <c r="B565" t="s">
        <v>0</v>
      </c>
      <c r="C565" t="str">
        <f>"*"&amp;R565&amp;"/"&amp;T565</f>
        <v>*0/0</v>
      </c>
      <c r="Q565" s="33" t="s">
        <v>9</v>
      </c>
      <c r="R565" s="34">
        <f>INDEX(AJ:AJ,W564+1)</f>
        <v>0</v>
      </c>
      <c r="S565" s="35" t="s">
        <v>10</v>
      </c>
      <c r="T565" s="34">
        <f>INDEX(AK:AK,W564+1)</f>
        <v>0</v>
      </c>
      <c r="U565" s="35"/>
      <c r="V565" s="36"/>
      <c r="W565" s="37"/>
      <c r="X565" s="33"/>
      <c r="Y565" s="52"/>
      <c r="Z565" s="52"/>
      <c r="AA565" s="53"/>
      <c r="AC565" s="52"/>
      <c r="AD565" s="52"/>
      <c r="BF565" s="64" t="s">
        <v>0</v>
      </c>
    </row>
    <row r="566" spans="1:58">
      <c r="A566" t="str">
        <f t="shared" si="95"/>
        <v>|LEFT:80|LEFT:100|LEFT:100|LEFT:100|LEFT:100|LEFT:100|c</v>
      </c>
      <c r="B566" t="s">
        <v>0</v>
      </c>
      <c r="C566" t="s">
        <v>81</v>
      </c>
      <c r="D566" s="26" t="str">
        <f>$Q$1</f>
        <v>LEFT:80</v>
      </c>
      <c r="E566" s="26" t="s">
        <v>81</v>
      </c>
      <c r="F566" s="26" t="str">
        <f t="shared" ref="F566:J566" si="102">$R$1</f>
        <v>LEFT:100</v>
      </c>
      <c r="G566" s="26" t="s">
        <v>81</v>
      </c>
      <c r="H566" s="26" t="str">
        <f t="shared" si="102"/>
        <v>LEFT:100</v>
      </c>
      <c r="I566" s="26" t="s">
        <v>81</v>
      </c>
      <c r="J566" s="26" t="str">
        <f t="shared" si="102"/>
        <v>LEFT:100</v>
      </c>
      <c r="K566" s="26" t="s">
        <v>81</v>
      </c>
      <c r="L566" s="26" t="str">
        <f>$R$1</f>
        <v>LEFT:100</v>
      </c>
      <c r="M566" s="26" t="s">
        <v>81</v>
      </c>
      <c r="N566" s="26" t="str">
        <f>$R$1</f>
        <v>LEFT:100</v>
      </c>
      <c r="O566" t="s">
        <v>81</v>
      </c>
      <c r="P566" t="s">
        <v>82</v>
      </c>
      <c r="Q566" s="38" t="s">
        <v>6</v>
      </c>
      <c r="R566" s="34" t="str">
        <f>INDEX(AF:AF,W564+1)</f>
        <v>緑</v>
      </c>
      <c r="S566" s="39" t="s">
        <v>7</v>
      </c>
      <c r="T566" s="34">
        <f>INDEX(AG:AG,W564+1)</f>
        <v>0</v>
      </c>
      <c r="U566" s="39" t="s">
        <v>8</v>
      </c>
      <c r="V566" s="34">
        <f>INDEX(AI:AI,W564+1)</f>
        <v>0</v>
      </c>
      <c r="W566" s="40"/>
      <c r="X566" s="34">
        <f>INDEX(AQ:AQ,W564+1)</f>
        <v>0</v>
      </c>
      <c r="Y566" s="52"/>
      <c r="Z566" s="52"/>
      <c r="AA566" s="53"/>
      <c r="AC566" s="35"/>
      <c r="AD566" s="35"/>
      <c r="BF566" s="64" t="s">
        <v>0</v>
      </c>
    </row>
    <row r="567" spans="1:58">
      <c r="A567" t="str">
        <f t="shared" si="95"/>
        <v>|色|緑|レアリティ||マナコスト||</v>
      </c>
      <c r="B567" t="s">
        <v>0</v>
      </c>
      <c r="C567" t="s">
        <v>81</v>
      </c>
      <c r="D567" s="27" t="s">
        <v>6</v>
      </c>
      <c r="E567" t="s">
        <v>81</v>
      </c>
      <c r="F567" t="str">
        <f>IF(R566=0,"",R566)</f>
        <v>緑</v>
      </c>
      <c r="G567" t="s">
        <v>81</v>
      </c>
      <c r="H567" s="27" t="s">
        <v>93</v>
      </c>
      <c r="I567" t="s">
        <v>81</v>
      </c>
      <c r="J567" t="str">
        <f>IF(T566=0,"",T566)</f>
        <v/>
      </c>
      <c r="K567" t="s">
        <v>81</v>
      </c>
      <c r="L567" s="27" t="s">
        <v>94</v>
      </c>
      <c r="M567" t="s">
        <v>81</v>
      </c>
      <c r="N567" t="str">
        <f>IF(V566=0,"",V566)</f>
        <v/>
      </c>
      <c r="O567" t="s">
        <v>81</v>
      </c>
      <c r="Q567" s="33" t="s">
        <v>11</v>
      </c>
      <c r="R567" s="34">
        <f>INDEX(AL:AL,W564+1)</f>
        <v>0</v>
      </c>
      <c r="S567" s="39" t="s">
        <v>95</v>
      </c>
      <c r="T567" s="34">
        <f>INDEX(AN:AN,W564+1)</f>
        <v>0</v>
      </c>
      <c r="U567" s="34">
        <f>INDEX(AO:AO,W564+1)</f>
        <v>0</v>
      </c>
      <c r="V567" s="34">
        <f>INDEX(AP:AP,W564+1)</f>
        <v>0</v>
      </c>
      <c r="W567" s="40"/>
      <c r="X567" s="34" t="str">
        <f>INDEX(AZ:AZ,W564+1)</f>
        <v/>
      </c>
      <c r="Y567" s="34" t="str">
        <f>INDEX(BA:BA,W564+1)</f>
        <v/>
      </c>
      <c r="Z567" s="34" t="str">
        <f>INDEX(BB:BB,W564+1)</f>
        <v/>
      </c>
      <c r="AA567" s="34">
        <f>INDEX(BC:BC,W564+1)</f>
        <v>0</v>
      </c>
      <c r="AC567" s="52"/>
      <c r="AD567" s="52"/>
      <c r="BF567" s="64" t="s">
        <v>0</v>
      </c>
    </row>
    <row r="568" spans="1:58">
      <c r="A568" t="str">
        <f t="shared" si="95"/>
        <v>|種別||サブタイプ||||</v>
      </c>
      <c r="B568" t="s">
        <v>0</v>
      </c>
      <c r="C568" t="s">
        <v>81</v>
      </c>
      <c r="D568" s="27" t="s">
        <v>11</v>
      </c>
      <c r="E568" t="s">
        <v>81</v>
      </c>
      <c r="F568" t="str">
        <f>IF(R567=0,"",R567)</f>
        <v/>
      </c>
      <c r="G568" t="s">
        <v>81</v>
      </c>
      <c r="H568" s="27" t="s">
        <v>103</v>
      </c>
      <c r="I568" t="s">
        <v>81</v>
      </c>
      <c r="J568" t="str">
        <f>IF(T567=0,"",T567)</f>
        <v/>
      </c>
      <c r="K568" t="s">
        <v>81</v>
      </c>
      <c r="L568" t="str">
        <f>IF(U567=0,"",U567)</f>
        <v/>
      </c>
      <c r="M568" t="s">
        <v>81</v>
      </c>
      <c r="N568" t="str">
        <f>IF(V567=0,"",V567)</f>
        <v/>
      </c>
      <c r="O568" t="s">
        <v>81</v>
      </c>
      <c r="Q568" s="33" t="s">
        <v>104</v>
      </c>
      <c r="R568" s="34" t="str">
        <f>INDEX(BD:BD,W564+1)</f>
        <v/>
      </c>
      <c r="S568" s="35"/>
      <c r="T568" s="35"/>
      <c r="U568" s="35"/>
      <c r="V568" s="36"/>
      <c r="W568" s="40"/>
      <c r="X568" s="32"/>
      <c r="Y568" s="32"/>
      <c r="Z568" s="32"/>
      <c r="AA568" s="54"/>
      <c r="AC568" s="52"/>
      <c r="AD568" s="52"/>
      <c r="BF568" s="64" t="s">
        <v>0</v>
      </c>
    </row>
    <row r="569" spans="1:58">
      <c r="A569" t="str">
        <f t="shared" si="95"/>
        <v>|テキスト|&gt;|&gt;|&gt;|&gt;||</v>
      </c>
      <c r="B569" t="s">
        <v>0</v>
      </c>
      <c r="C569" t="s">
        <v>81</v>
      </c>
      <c r="D569" s="27" t="s">
        <v>104</v>
      </c>
      <c r="E569" t="s">
        <v>81</v>
      </c>
      <c r="F569" s="27" t="s">
        <v>113</v>
      </c>
      <c r="G569" t="s">
        <v>81</v>
      </c>
      <c r="H569" s="27" t="s">
        <v>113</v>
      </c>
      <c r="I569" t="s">
        <v>81</v>
      </c>
      <c r="J569" s="27" t="s">
        <v>113</v>
      </c>
      <c r="K569" t="s">
        <v>81</v>
      </c>
      <c r="L569" s="27" t="s">
        <v>113</v>
      </c>
      <c r="M569" t="s">
        <v>81</v>
      </c>
      <c r="N569" t="str">
        <f>IF(R568=0,"",R568)</f>
        <v/>
      </c>
      <c r="O569" t="s">
        <v>81</v>
      </c>
      <c r="Q569" s="38" t="s">
        <v>27</v>
      </c>
      <c r="R569" s="34" t="str">
        <f>INDEX(BE:BE,W564+1)</f>
        <v/>
      </c>
      <c r="S569" s="35" t="s">
        <v>400</v>
      </c>
      <c r="T569" s="34" t="str">
        <f>IF(X569="","",X569&amp;IF(Y569="",""," "&amp;Y569)&amp;IF(Z569="",""," "&amp;Z569)&amp;IF(AA569="",""," "&amp;AA569))</f>
        <v/>
      </c>
      <c r="U569" s="35"/>
      <c r="V569" s="36"/>
      <c r="W569" s="40" t="s">
        <v>114</v>
      </c>
      <c r="X569" s="33" t="str">
        <f t="shared" ref="X569:AA569" si="103">IF(ISERROR(IF(LEN(X568)&gt;1,X568,VLOOKUP(X567,$AC:$AD,2,FALSE))),"",IF(LEN(X568)&gt;1,X568,VLOOKUP(X567,$AC:$AD,2,FALSE)))</f>
        <v/>
      </c>
      <c r="Y569" s="33" t="str">
        <f t="shared" si="103"/>
        <v/>
      </c>
      <c r="Z569" s="33" t="str">
        <f t="shared" si="103"/>
        <v/>
      </c>
      <c r="AA569" s="33" t="str">
        <f t="shared" si="103"/>
        <v> </v>
      </c>
      <c r="AC569" s="52"/>
      <c r="AD569" s="52"/>
      <c r="BF569" s="64" t="s">
        <v>0</v>
      </c>
    </row>
    <row r="570" spans="1:58">
      <c r="A570" t="str">
        <f t="shared" si="95"/>
        <v>|英テキスト|&gt;|&gt;|&gt;|&gt;||</v>
      </c>
      <c r="B570" t="s">
        <v>0</v>
      </c>
      <c r="C570" t="s">
        <v>81</v>
      </c>
      <c r="D570" s="27" t="s">
        <v>125</v>
      </c>
      <c r="E570" t="s">
        <v>81</v>
      </c>
      <c r="F570" s="27" t="s">
        <v>113</v>
      </c>
      <c r="G570" t="s">
        <v>81</v>
      </c>
      <c r="H570" s="27" t="s">
        <v>113</v>
      </c>
      <c r="I570" t="s">
        <v>81</v>
      </c>
      <c r="J570" s="27" t="s">
        <v>113</v>
      </c>
      <c r="K570" t="s">
        <v>81</v>
      </c>
      <c r="L570" s="27" t="s">
        <v>113</v>
      </c>
      <c r="M570" t="s">
        <v>81</v>
      </c>
      <c r="N570" t="str">
        <f>IF(T569="","",T569&amp;"&amp;br;")&amp;IF(R569=0,"",R569)</f>
        <v/>
      </c>
      <c r="O570" t="s">
        <v>81</v>
      </c>
      <c r="Q570" s="33" t="s">
        <v>18</v>
      </c>
      <c r="R570" s="34">
        <f>IF(INDEX(AX:AX,W564+1)="",0,INDEX(AX:AX,W564+1)&amp;"/"&amp;INDEX(AY:AY,W564+1))</f>
        <v>0</v>
      </c>
      <c r="S570" s="35"/>
      <c r="T570" s="35"/>
      <c r="U570" s="35"/>
      <c r="V570" s="36"/>
      <c r="W570" s="40"/>
      <c r="X570" s="33"/>
      <c r="Y570" s="52"/>
      <c r="Z570" s="52"/>
      <c r="AA570" s="53"/>
      <c r="AC570" s="52"/>
      <c r="AD570" s="52"/>
      <c r="BF570" s="64" t="s">
        <v>0</v>
      </c>
    </row>
    <row r="571" spans="1:58">
      <c r="A571" t="str">
        <f t="shared" si="95"/>
        <v>|PT|&gt;||シールド数|&gt;||</v>
      </c>
      <c r="B571" t="s">
        <v>0</v>
      </c>
      <c r="C571" t="s">
        <v>81</v>
      </c>
      <c r="D571" t="s">
        <v>18</v>
      </c>
      <c r="E571" t="s">
        <v>81</v>
      </c>
      <c r="F571" t="s">
        <v>113</v>
      </c>
      <c r="G571" t="s">
        <v>81</v>
      </c>
      <c r="H571" t="str">
        <f>IF(R570=0,"",R570)</f>
        <v/>
      </c>
      <c r="I571" t="s">
        <v>81</v>
      </c>
      <c r="J571" t="s">
        <v>136</v>
      </c>
      <c r="K571" t="s">
        <v>81</v>
      </c>
      <c r="L571" t="s">
        <v>113</v>
      </c>
      <c r="M571" t="s">
        <v>81</v>
      </c>
      <c r="N571" t="str">
        <f>IF(R571=0,"",R571)</f>
        <v/>
      </c>
      <c r="O571" t="s">
        <v>81</v>
      </c>
      <c r="Q571" s="41" t="s">
        <v>19</v>
      </c>
      <c r="R571" s="34">
        <f>INDEX(AW:AW,W564+1)</f>
        <v>0</v>
      </c>
      <c r="S571" s="42"/>
      <c r="T571" s="42"/>
      <c r="U571" s="42"/>
      <c r="V571" s="43"/>
      <c r="W571" s="44"/>
      <c r="X571" s="45"/>
      <c r="Y571" s="55"/>
      <c r="Z571" s="55"/>
      <c r="AA571" s="56"/>
      <c r="BF571" s="64" t="s">
        <v>0</v>
      </c>
    </row>
    <row r="572" spans="1:58">
      <c r="A572" t="str">
        <f t="shared" si="95"/>
        <v>&amp;br;&amp;br;</v>
      </c>
      <c r="B572" t="s">
        <v>0</v>
      </c>
      <c r="C572" t="s">
        <v>145</v>
      </c>
      <c r="R572"/>
      <c r="S572"/>
      <c r="T572"/>
      <c r="U572"/>
      <c r="V572"/>
      <c r="BF572" s="64" t="s">
        <v>0</v>
      </c>
    </row>
    <row r="573" spans="1:58">
      <c r="A573" t="str">
        <f t="shared" si="95"/>
        <v>#back(text=戻る,left)</v>
      </c>
      <c r="B573" t="s">
        <v>0</v>
      </c>
      <c r="C573" t="s">
        <v>153</v>
      </c>
      <c r="R573"/>
      <c r="S573"/>
      <c r="T573"/>
      <c r="U573"/>
      <c r="V573"/>
      <c r="BF573" s="64" t="s">
        <v>0</v>
      </c>
    </row>
    <row r="574" spans="1:58">
      <c r="A574" t="str">
        <f t="shared" si="95"/>
        <v>&amp;br;</v>
      </c>
      <c r="B574" t="s">
        <v>0</v>
      </c>
      <c r="C574" t="s">
        <v>164</v>
      </c>
      <c r="R574"/>
      <c r="S574"/>
      <c r="T574"/>
      <c r="U574"/>
      <c r="V574"/>
      <c r="BF574" s="64" t="s">
        <v>0</v>
      </c>
    </row>
    <row r="575" spans="1:58">
      <c r="A575" t="str">
        <f t="shared" si="95"/>
        <v>#comment(above,nsize=[15],size=[30],num=[10])</v>
      </c>
      <c r="B575" t="s">
        <v>0</v>
      </c>
      <c r="C575" t="s">
        <v>173</v>
      </c>
      <c r="R575"/>
      <c r="S575"/>
      <c r="T575"/>
      <c r="U575"/>
      <c r="V575"/>
      <c r="BF575" s="64" t="s">
        <v>0</v>
      </c>
    </row>
    <row r="576" spans="1:58">
      <c r="A576" t="str">
        <f t="shared" si="95"/>
        <v>&amp;br;&amp;br;</v>
      </c>
      <c r="B576" t="s">
        <v>0</v>
      </c>
      <c r="C576" t="s">
        <v>145</v>
      </c>
      <c r="R576"/>
      <c r="S576"/>
      <c r="T576"/>
      <c r="U576"/>
      <c r="V576"/>
      <c r="AC576" s="52"/>
      <c r="AD576" s="52"/>
      <c r="BF576" s="64" t="s">
        <v>0</v>
      </c>
    </row>
    <row r="577" spans="1:58">
      <c r="A577" t="str">
        <f t="shared" si="95"/>
        <v/>
      </c>
      <c r="B577" t="s">
        <v>0</v>
      </c>
      <c r="Q577" s="29"/>
      <c r="R577" s="30"/>
      <c r="S577" s="30"/>
      <c r="T577" s="30"/>
      <c r="U577" s="30"/>
      <c r="V577" s="31"/>
      <c r="W577" s="32">
        <v>45</v>
      </c>
      <c r="X577" s="29"/>
      <c r="Y577" s="50"/>
      <c r="Z577" s="50"/>
      <c r="AA577" s="51"/>
      <c r="AC577" s="52"/>
      <c r="AD577" s="52"/>
      <c r="BF577" s="64" t="s">
        <v>0</v>
      </c>
    </row>
    <row r="578" spans="1:58">
      <c r="A578" t="str">
        <f t="shared" si="95"/>
        <v>*0/0</v>
      </c>
      <c r="B578" t="s">
        <v>0</v>
      </c>
      <c r="C578" t="str">
        <f>"*"&amp;R578&amp;"/"&amp;T578</f>
        <v>*0/0</v>
      </c>
      <c r="Q578" s="33" t="s">
        <v>9</v>
      </c>
      <c r="R578" s="34">
        <f>INDEX(AJ:AJ,W577+1)</f>
        <v>0</v>
      </c>
      <c r="S578" s="35" t="s">
        <v>10</v>
      </c>
      <c r="T578" s="34">
        <f>INDEX(AK:AK,W577+1)</f>
        <v>0</v>
      </c>
      <c r="U578" s="35"/>
      <c r="V578" s="36"/>
      <c r="W578" s="37"/>
      <c r="X578" s="33"/>
      <c r="Y578" s="52"/>
      <c r="Z578" s="52"/>
      <c r="AA578" s="53"/>
      <c r="AC578" s="52"/>
      <c r="AD578" s="52"/>
      <c r="BF578" s="64" t="s">
        <v>0</v>
      </c>
    </row>
    <row r="579" spans="1:58">
      <c r="A579" t="str">
        <f t="shared" si="95"/>
        <v>|LEFT:80|LEFT:100|LEFT:100|LEFT:100|LEFT:100|LEFT:100|c</v>
      </c>
      <c r="B579" t="s">
        <v>0</v>
      </c>
      <c r="C579" t="s">
        <v>81</v>
      </c>
      <c r="D579" s="26" t="str">
        <f>$Q$1</f>
        <v>LEFT:80</v>
      </c>
      <c r="E579" s="26" t="s">
        <v>81</v>
      </c>
      <c r="F579" s="26" t="str">
        <f t="shared" ref="F579:J579" si="104">$R$1</f>
        <v>LEFT:100</v>
      </c>
      <c r="G579" s="26" t="s">
        <v>81</v>
      </c>
      <c r="H579" s="26" t="str">
        <f t="shared" si="104"/>
        <v>LEFT:100</v>
      </c>
      <c r="I579" s="26" t="s">
        <v>81</v>
      </c>
      <c r="J579" s="26" t="str">
        <f t="shared" si="104"/>
        <v>LEFT:100</v>
      </c>
      <c r="K579" s="26" t="s">
        <v>81</v>
      </c>
      <c r="L579" s="26" t="str">
        <f>$R$1</f>
        <v>LEFT:100</v>
      </c>
      <c r="M579" s="26" t="s">
        <v>81</v>
      </c>
      <c r="N579" s="26" t="str">
        <f>$R$1</f>
        <v>LEFT:100</v>
      </c>
      <c r="O579" t="s">
        <v>81</v>
      </c>
      <c r="P579" t="s">
        <v>82</v>
      </c>
      <c r="Q579" s="38" t="s">
        <v>6</v>
      </c>
      <c r="R579" s="34" t="str">
        <f>INDEX(AF:AF,W577+1)</f>
        <v>緑</v>
      </c>
      <c r="S579" s="39" t="s">
        <v>7</v>
      </c>
      <c r="T579" s="34">
        <f>INDEX(AG:AG,W577+1)</f>
        <v>0</v>
      </c>
      <c r="U579" s="39" t="s">
        <v>8</v>
      </c>
      <c r="V579" s="34">
        <f>INDEX(AI:AI,W577+1)</f>
        <v>0</v>
      </c>
      <c r="W579" s="40"/>
      <c r="X579" s="34">
        <f>INDEX(AQ:AQ,W577+1)</f>
        <v>0</v>
      </c>
      <c r="Y579" s="52"/>
      <c r="Z579" s="52"/>
      <c r="AA579" s="53"/>
      <c r="AC579" s="35"/>
      <c r="AD579" s="35"/>
      <c r="BF579" s="64" t="s">
        <v>0</v>
      </c>
    </row>
    <row r="580" spans="1:58">
      <c r="A580" t="str">
        <f t="shared" si="95"/>
        <v>|色|緑|レアリティ||マナコスト||</v>
      </c>
      <c r="B580" t="s">
        <v>0</v>
      </c>
      <c r="C580" t="s">
        <v>81</v>
      </c>
      <c r="D580" s="27" t="s">
        <v>6</v>
      </c>
      <c r="E580" t="s">
        <v>81</v>
      </c>
      <c r="F580" t="str">
        <f>IF(R579=0,"",R579)</f>
        <v>緑</v>
      </c>
      <c r="G580" t="s">
        <v>81</v>
      </c>
      <c r="H580" s="27" t="s">
        <v>93</v>
      </c>
      <c r="I580" t="s">
        <v>81</v>
      </c>
      <c r="J580" t="str">
        <f>IF(T579=0,"",T579)</f>
        <v/>
      </c>
      <c r="K580" t="s">
        <v>81</v>
      </c>
      <c r="L580" s="27" t="s">
        <v>94</v>
      </c>
      <c r="M580" t="s">
        <v>81</v>
      </c>
      <c r="N580" t="str">
        <f>IF(V579=0,"",V579)</f>
        <v/>
      </c>
      <c r="O580" t="s">
        <v>81</v>
      </c>
      <c r="Q580" s="33" t="s">
        <v>11</v>
      </c>
      <c r="R580" s="34">
        <f>INDEX(AL:AL,W577+1)</f>
        <v>0</v>
      </c>
      <c r="S580" s="39" t="s">
        <v>95</v>
      </c>
      <c r="T580" s="34">
        <f>INDEX(AN:AN,W577+1)</f>
        <v>0</v>
      </c>
      <c r="U580" s="34">
        <f>INDEX(AO:AO,W577+1)</f>
        <v>0</v>
      </c>
      <c r="V580" s="34">
        <f>INDEX(AP:AP,W577+1)</f>
        <v>0</v>
      </c>
      <c r="W580" s="40"/>
      <c r="X580" s="34" t="str">
        <f>INDEX(AZ:AZ,W577+1)</f>
        <v/>
      </c>
      <c r="Y580" s="34" t="str">
        <f>INDEX(BA:BA,W577+1)</f>
        <v/>
      </c>
      <c r="Z580" s="34" t="str">
        <f>INDEX(BB:BB,W577+1)</f>
        <v/>
      </c>
      <c r="AA580" s="34">
        <f>INDEX(BC:BC,W577+1)</f>
        <v>0</v>
      </c>
      <c r="AC580" s="52"/>
      <c r="AD580" s="52"/>
      <c r="BF580" s="64" t="s">
        <v>0</v>
      </c>
    </row>
    <row r="581" spans="1:58">
      <c r="A581" t="str">
        <f t="shared" si="95"/>
        <v>|種別||サブタイプ||||</v>
      </c>
      <c r="B581" t="s">
        <v>0</v>
      </c>
      <c r="C581" t="s">
        <v>81</v>
      </c>
      <c r="D581" s="27" t="s">
        <v>11</v>
      </c>
      <c r="E581" t="s">
        <v>81</v>
      </c>
      <c r="F581" t="str">
        <f>IF(R580=0,"",R580)</f>
        <v/>
      </c>
      <c r="G581" t="s">
        <v>81</v>
      </c>
      <c r="H581" s="27" t="s">
        <v>103</v>
      </c>
      <c r="I581" t="s">
        <v>81</v>
      </c>
      <c r="J581" t="str">
        <f>IF(T580=0,"",T580)</f>
        <v/>
      </c>
      <c r="K581" t="s">
        <v>81</v>
      </c>
      <c r="L581" t="str">
        <f>IF(U580=0,"",U580)</f>
        <v/>
      </c>
      <c r="M581" t="s">
        <v>81</v>
      </c>
      <c r="N581" t="str">
        <f>IF(V580=0,"",V580)</f>
        <v/>
      </c>
      <c r="O581" t="s">
        <v>81</v>
      </c>
      <c r="Q581" s="33" t="s">
        <v>104</v>
      </c>
      <c r="R581" s="34" t="str">
        <f>INDEX(BD:BD,W577+1)</f>
        <v/>
      </c>
      <c r="S581" s="35"/>
      <c r="T581" s="35"/>
      <c r="U581" s="35"/>
      <c r="V581" s="36"/>
      <c r="W581" s="40"/>
      <c r="X581" s="32"/>
      <c r="Y581" s="32"/>
      <c r="Z581" s="32"/>
      <c r="AA581" s="54"/>
      <c r="AC581" s="52"/>
      <c r="AD581" s="52"/>
      <c r="BF581" s="64" t="s">
        <v>0</v>
      </c>
    </row>
    <row r="582" spans="1:58">
      <c r="A582" t="str">
        <f t="shared" ref="A582:A645" si="105">CONCATENATE(C582,D582,E582,F582,G582,H582,I582,J582,K582,L582,M582,N582,O582,P582)</f>
        <v>|テキスト|&gt;|&gt;|&gt;|&gt;||</v>
      </c>
      <c r="B582" t="s">
        <v>0</v>
      </c>
      <c r="C582" t="s">
        <v>81</v>
      </c>
      <c r="D582" s="27" t="s">
        <v>104</v>
      </c>
      <c r="E582" t="s">
        <v>81</v>
      </c>
      <c r="F582" s="27" t="s">
        <v>113</v>
      </c>
      <c r="G582" t="s">
        <v>81</v>
      </c>
      <c r="H582" s="27" t="s">
        <v>113</v>
      </c>
      <c r="I582" t="s">
        <v>81</v>
      </c>
      <c r="J582" s="27" t="s">
        <v>113</v>
      </c>
      <c r="K582" t="s">
        <v>81</v>
      </c>
      <c r="L582" s="27" t="s">
        <v>113</v>
      </c>
      <c r="M582" t="s">
        <v>81</v>
      </c>
      <c r="N582" t="str">
        <f>IF(R581=0,"",R581)</f>
        <v/>
      </c>
      <c r="O582" t="s">
        <v>81</v>
      </c>
      <c r="Q582" s="38" t="s">
        <v>27</v>
      </c>
      <c r="R582" s="34" t="str">
        <f>INDEX(BE:BE,W577+1)</f>
        <v/>
      </c>
      <c r="S582" s="35" t="s">
        <v>400</v>
      </c>
      <c r="T582" s="34" t="str">
        <f>IF(X582="","",X582&amp;IF(Y582="",""," "&amp;Y582)&amp;IF(Z582="",""," "&amp;Z582)&amp;IF(AA582="",""," "&amp;AA582))</f>
        <v/>
      </c>
      <c r="U582" s="35"/>
      <c r="V582" s="36"/>
      <c r="W582" s="40" t="s">
        <v>114</v>
      </c>
      <c r="X582" s="33" t="str">
        <f t="shared" ref="X582:AA582" si="106">IF(ISERROR(IF(LEN(X581)&gt;1,X581,VLOOKUP(X580,$AC:$AD,2,FALSE))),"",IF(LEN(X581)&gt;1,X581,VLOOKUP(X580,$AC:$AD,2,FALSE)))</f>
        <v/>
      </c>
      <c r="Y582" s="33" t="str">
        <f t="shared" si="106"/>
        <v/>
      </c>
      <c r="Z582" s="33" t="str">
        <f t="shared" si="106"/>
        <v/>
      </c>
      <c r="AA582" s="33" t="str">
        <f t="shared" si="106"/>
        <v> </v>
      </c>
      <c r="AC582" s="52"/>
      <c r="AD582" s="52"/>
      <c r="BF582" s="64" t="s">
        <v>0</v>
      </c>
    </row>
    <row r="583" spans="1:58">
      <c r="A583" t="str">
        <f t="shared" si="105"/>
        <v>|英テキスト|&gt;|&gt;|&gt;|&gt;||</v>
      </c>
      <c r="B583" t="s">
        <v>0</v>
      </c>
      <c r="C583" t="s">
        <v>81</v>
      </c>
      <c r="D583" s="27" t="s">
        <v>125</v>
      </c>
      <c r="E583" t="s">
        <v>81</v>
      </c>
      <c r="F583" s="27" t="s">
        <v>113</v>
      </c>
      <c r="G583" t="s">
        <v>81</v>
      </c>
      <c r="H583" s="27" t="s">
        <v>113</v>
      </c>
      <c r="I583" t="s">
        <v>81</v>
      </c>
      <c r="J583" s="27" t="s">
        <v>113</v>
      </c>
      <c r="K583" t="s">
        <v>81</v>
      </c>
      <c r="L583" s="27" t="s">
        <v>113</v>
      </c>
      <c r="M583" t="s">
        <v>81</v>
      </c>
      <c r="N583" t="str">
        <f>IF(T582="","",T582&amp;"&amp;br;")&amp;IF(R582=0,"",R582)</f>
        <v/>
      </c>
      <c r="O583" t="s">
        <v>81</v>
      </c>
      <c r="Q583" s="33" t="s">
        <v>18</v>
      </c>
      <c r="R583" s="34">
        <f>IF(INDEX(AX:AX,W577+1)="",0,INDEX(AX:AX,W577+1)&amp;"/"&amp;INDEX(AY:AY,W577+1))</f>
        <v>0</v>
      </c>
      <c r="S583" s="35"/>
      <c r="T583" s="35"/>
      <c r="U583" s="35"/>
      <c r="V583" s="36"/>
      <c r="W583" s="40"/>
      <c r="X583" s="33"/>
      <c r="Y583" s="52"/>
      <c r="Z583" s="52"/>
      <c r="AA583" s="53"/>
      <c r="AC583" s="52"/>
      <c r="AD583" s="52"/>
      <c r="BF583" s="64" t="s">
        <v>0</v>
      </c>
    </row>
    <row r="584" spans="1:58">
      <c r="A584" t="str">
        <f t="shared" si="105"/>
        <v>|PT|&gt;||シールド数|&gt;||</v>
      </c>
      <c r="B584" t="s">
        <v>0</v>
      </c>
      <c r="C584" t="s">
        <v>81</v>
      </c>
      <c r="D584" t="s">
        <v>18</v>
      </c>
      <c r="E584" t="s">
        <v>81</v>
      </c>
      <c r="F584" t="s">
        <v>113</v>
      </c>
      <c r="G584" t="s">
        <v>81</v>
      </c>
      <c r="H584" t="str">
        <f>IF(R583=0,"",R583)</f>
        <v/>
      </c>
      <c r="I584" t="s">
        <v>81</v>
      </c>
      <c r="J584" t="s">
        <v>136</v>
      </c>
      <c r="K584" t="s">
        <v>81</v>
      </c>
      <c r="L584" t="s">
        <v>113</v>
      </c>
      <c r="M584" t="s">
        <v>81</v>
      </c>
      <c r="N584" t="str">
        <f>IF(R584=0,"",R584)</f>
        <v/>
      </c>
      <c r="O584" t="s">
        <v>81</v>
      </c>
      <c r="Q584" s="41" t="s">
        <v>19</v>
      </c>
      <c r="R584" s="34">
        <f>INDEX(AW:AW,W577+1)</f>
        <v>0</v>
      </c>
      <c r="S584" s="42"/>
      <c r="T584" s="42"/>
      <c r="U584" s="42"/>
      <c r="V584" s="43"/>
      <c r="W584" s="44"/>
      <c r="X584" s="45"/>
      <c r="Y584" s="55"/>
      <c r="Z584" s="55"/>
      <c r="AA584" s="56"/>
      <c r="BF584" s="64" t="s">
        <v>0</v>
      </c>
    </row>
    <row r="585" spans="1:58">
      <c r="A585" t="str">
        <f t="shared" si="105"/>
        <v>&amp;br;&amp;br;</v>
      </c>
      <c r="B585" t="s">
        <v>0</v>
      </c>
      <c r="C585" t="s">
        <v>145</v>
      </c>
      <c r="R585"/>
      <c r="S585"/>
      <c r="T585"/>
      <c r="U585"/>
      <c r="V585"/>
      <c r="BF585" s="64" t="s">
        <v>0</v>
      </c>
    </row>
    <row r="586" spans="1:58">
      <c r="A586" t="str">
        <f t="shared" si="105"/>
        <v>#back(text=戻る,left)</v>
      </c>
      <c r="B586" t="s">
        <v>0</v>
      </c>
      <c r="C586" t="s">
        <v>153</v>
      </c>
      <c r="R586"/>
      <c r="S586"/>
      <c r="T586"/>
      <c r="U586"/>
      <c r="V586"/>
      <c r="BF586" s="64" t="s">
        <v>0</v>
      </c>
    </row>
    <row r="587" spans="1:58">
      <c r="A587" t="str">
        <f t="shared" si="105"/>
        <v>&amp;br;</v>
      </c>
      <c r="B587" t="s">
        <v>0</v>
      </c>
      <c r="C587" t="s">
        <v>164</v>
      </c>
      <c r="R587"/>
      <c r="S587"/>
      <c r="T587"/>
      <c r="U587"/>
      <c r="V587"/>
      <c r="BF587" s="64" t="s">
        <v>0</v>
      </c>
    </row>
    <row r="588" spans="1:58">
      <c r="A588" t="str">
        <f t="shared" si="105"/>
        <v>#comment(above,nsize=[15],size=[30],num=[10])</v>
      </c>
      <c r="B588" t="s">
        <v>0</v>
      </c>
      <c r="C588" t="s">
        <v>173</v>
      </c>
      <c r="R588"/>
      <c r="S588"/>
      <c r="T588"/>
      <c r="U588"/>
      <c r="V588"/>
      <c r="BF588" s="64" t="s">
        <v>0</v>
      </c>
    </row>
    <row r="589" spans="1:58">
      <c r="A589" t="str">
        <f t="shared" si="105"/>
        <v>&amp;br;&amp;br;</v>
      </c>
      <c r="B589" t="s">
        <v>0</v>
      </c>
      <c r="C589" t="s">
        <v>145</v>
      </c>
      <c r="R589"/>
      <c r="S589"/>
      <c r="T589"/>
      <c r="U589"/>
      <c r="V589"/>
      <c r="AC589" s="52"/>
      <c r="AD589" s="52"/>
      <c r="BF589" s="64" t="s">
        <v>0</v>
      </c>
    </row>
    <row r="590" spans="1:58">
      <c r="A590" t="str">
        <f t="shared" si="105"/>
        <v/>
      </c>
      <c r="B590" t="s">
        <v>0</v>
      </c>
      <c r="Q590" s="29"/>
      <c r="R590" s="30"/>
      <c r="S590" s="30"/>
      <c r="T590" s="30"/>
      <c r="U590" s="30"/>
      <c r="V590" s="31"/>
      <c r="W590" s="32">
        <v>46</v>
      </c>
      <c r="X590" s="29"/>
      <c r="Y590" s="50"/>
      <c r="Z590" s="50"/>
      <c r="AA590" s="51"/>
      <c r="AC590" s="52"/>
      <c r="AD590" s="52"/>
      <c r="BF590" s="64" t="s">
        <v>0</v>
      </c>
    </row>
    <row r="591" spans="1:58">
      <c r="A591" t="str">
        <f t="shared" si="105"/>
        <v>*0/0</v>
      </c>
      <c r="B591" t="s">
        <v>0</v>
      </c>
      <c r="C591" t="str">
        <f>"*"&amp;R591&amp;"/"&amp;T591</f>
        <v>*0/0</v>
      </c>
      <c r="Q591" s="33" t="s">
        <v>9</v>
      </c>
      <c r="R591" s="34">
        <f>INDEX(AJ:AJ,W590+1)</f>
        <v>0</v>
      </c>
      <c r="S591" s="35" t="s">
        <v>10</v>
      </c>
      <c r="T591" s="34">
        <f>INDEX(AK:AK,W590+1)</f>
        <v>0</v>
      </c>
      <c r="U591" s="35"/>
      <c r="V591" s="36"/>
      <c r="W591" s="37"/>
      <c r="X591" s="33"/>
      <c r="Y591" s="52"/>
      <c r="Z591" s="52"/>
      <c r="AA591" s="53"/>
      <c r="AC591" s="52"/>
      <c r="AD591" s="52"/>
      <c r="BF591" s="64" t="s">
        <v>0</v>
      </c>
    </row>
    <row r="592" spans="1:58">
      <c r="A592" t="str">
        <f t="shared" si="105"/>
        <v>|LEFT:80|LEFT:100|LEFT:100|LEFT:100|LEFT:100|LEFT:100|c</v>
      </c>
      <c r="B592" t="s">
        <v>0</v>
      </c>
      <c r="C592" t="s">
        <v>81</v>
      </c>
      <c r="D592" s="26" t="str">
        <f>$Q$1</f>
        <v>LEFT:80</v>
      </c>
      <c r="E592" s="26" t="s">
        <v>81</v>
      </c>
      <c r="F592" s="26" t="str">
        <f t="shared" ref="F592:J592" si="107">$R$1</f>
        <v>LEFT:100</v>
      </c>
      <c r="G592" s="26" t="s">
        <v>81</v>
      </c>
      <c r="H592" s="26" t="str">
        <f t="shared" si="107"/>
        <v>LEFT:100</v>
      </c>
      <c r="I592" s="26" t="s">
        <v>81</v>
      </c>
      <c r="J592" s="26" t="str">
        <f t="shared" si="107"/>
        <v>LEFT:100</v>
      </c>
      <c r="K592" s="26" t="s">
        <v>81</v>
      </c>
      <c r="L592" s="26" t="str">
        <f>$R$1</f>
        <v>LEFT:100</v>
      </c>
      <c r="M592" s="26" t="s">
        <v>81</v>
      </c>
      <c r="N592" s="26" t="str">
        <f>$R$1</f>
        <v>LEFT:100</v>
      </c>
      <c r="O592" t="s">
        <v>81</v>
      </c>
      <c r="P592" t="s">
        <v>82</v>
      </c>
      <c r="Q592" s="38" t="s">
        <v>6</v>
      </c>
      <c r="R592" s="34" t="str">
        <f>INDEX(AF:AF,W590+1)</f>
        <v>緑</v>
      </c>
      <c r="S592" s="39" t="s">
        <v>7</v>
      </c>
      <c r="T592" s="34">
        <f>INDEX(AG:AG,W590+1)</f>
        <v>0</v>
      </c>
      <c r="U592" s="39" t="s">
        <v>8</v>
      </c>
      <c r="V592" s="34">
        <f>INDEX(AI:AI,W590+1)</f>
        <v>0</v>
      </c>
      <c r="W592" s="40"/>
      <c r="X592" s="34">
        <f>INDEX(AQ:AQ,W590+1)</f>
        <v>0</v>
      </c>
      <c r="Y592" s="52"/>
      <c r="Z592" s="52"/>
      <c r="AA592" s="53"/>
      <c r="AC592" s="35"/>
      <c r="AD592" s="35"/>
      <c r="BF592" s="64" t="s">
        <v>0</v>
      </c>
    </row>
    <row r="593" spans="1:58">
      <c r="A593" t="str">
        <f t="shared" si="105"/>
        <v>|色|緑|レアリティ||マナコスト||</v>
      </c>
      <c r="B593" t="s">
        <v>0</v>
      </c>
      <c r="C593" t="s">
        <v>81</v>
      </c>
      <c r="D593" s="27" t="s">
        <v>6</v>
      </c>
      <c r="E593" t="s">
        <v>81</v>
      </c>
      <c r="F593" t="str">
        <f>IF(R592=0,"",R592)</f>
        <v>緑</v>
      </c>
      <c r="G593" t="s">
        <v>81</v>
      </c>
      <c r="H593" s="27" t="s">
        <v>93</v>
      </c>
      <c r="I593" t="s">
        <v>81</v>
      </c>
      <c r="J593" t="str">
        <f>IF(T592=0,"",T592)</f>
        <v/>
      </c>
      <c r="K593" t="s">
        <v>81</v>
      </c>
      <c r="L593" s="27" t="s">
        <v>94</v>
      </c>
      <c r="M593" t="s">
        <v>81</v>
      </c>
      <c r="N593" t="str">
        <f>IF(V592=0,"",V592)</f>
        <v/>
      </c>
      <c r="O593" t="s">
        <v>81</v>
      </c>
      <c r="Q593" s="33" t="s">
        <v>11</v>
      </c>
      <c r="R593" s="34">
        <f>INDEX(AL:AL,W590+1)</f>
        <v>0</v>
      </c>
      <c r="S593" s="39" t="s">
        <v>95</v>
      </c>
      <c r="T593" s="34">
        <f>INDEX(AN:AN,W590+1)</f>
        <v>0</v>
      </c>
      <c r="U593" s="34">
        <f>INDEX(AO:AO,W590+1)</f>
        <v>0</v>
      </c>
      <c r="V593" s="34">
        <f>INDEX(AP:AP,W590+1)</f>
        <v>0</v>
      </c>
      <c r="W593" s="40"/>
      <c r="X593" s="34" t="str">
        <f>INDEX(AZ:AZ,W590+1)</f>
        <v/>
      </c>
      <c r="Y593" s="34" t="str">
        <f>INDEX(BA:BA,W590+1)</f>
        <v/>
      </c>
      <c r="Z593" s="34" t="str">
        <f>INDEX(BB:BB,W590+1)</f>
        <v/>
      </c>
      <c r="AA593" s="34">
        <f>INDEX(BC:BC,W590+1)</f>
        <v>0</v>
      </c>
      <c r="AC593" s="52"/>
      <c r="AD593" s="52"/>
      <c r="BF593" s="64" t="s">
        <v>0</v>
      </c>
    </row>
    <row r="594" spans="1:58">
      <c r="A594" t="str">
        <f t="shared" si="105"/>
        <v>|種別||サブタイプ||||</v>
      </c>
      <c r="B594" t="s">
        <v>0</v>
      </c>
      <c r="C594" t="s">
        <v>81</v>
      </c>
      <c r="D594" s="27" t="s">
        <v>11</v>
      </c>
      <c r="E594" t="s">
        <v>81</v>
      </c>
      <c r="F594" t="str">
        <f>IF(R593=0,"",R593)</f>
        <v/>
      </c>
      <c r="G594" t="s">
        <v>81</v>
      </c>
      <c r="H594" s="27" t="s">
        <v>103</v>
      </c>
      <c r="I594" t="s">
        <v>81</v>
      </c>
      <c r="J594" t="str">
        <f>IF(T593=0,"",T593)</f>
        <v/>
      </c>
      <c r="K594" t="s">
        <v>81</v>
      </c>
      <c r="L594" t="str">
        <f>IF(U593=0,"",U593)</f>
        <v/>
      </c>
      <c r="M594" t="s">
        <v>81</v>
      </c>
      <c r="N594" t="str">
        <f>IF(V593=0,"",V593)</f>
        <v/>
      </c>
      <c r="O594" t="s">
        <v>81</v>
      </c>
      <c r="Q594" s="33" t="s">
        <v>104</v>
      </c>
      <c r="R594" s="34" t="str">
        <f>INDEX(BD:BD,W590+1)</f>
        <v/>
      </c>
      <c r="S594" s="35"/>
      <c r="T594" s="35"/>
      <c r="U594" s="35"/>
      <c r="V594" s="36"/>
      <c r="W594" s="40"/>
      <c r="X594" s="32"/>
      <c r="Y594" s="32"/>
      <c r="Z594" s="32"/>
      <c r="AA594" s="54"/>
      <c r="AC594" s="52"/>
      <c r="AD594" s="52"/>
      <c r="BF594" s="64" t="s">
        <v>0</v>
      </c>
    </row>
    <row r="595" spans="1:58">
      <c r="A595" t="str">
        <f t="shared" si="105"/>
        <v>|テキスト|&gt;|&gt;|&gt;|&gt;||</v>
      </c>
      <c r="B595" t="s">
        <v>0</v>
      </c>
      <c r="C595" t="s">
        <v>81</v>
      </c>
      <c r="D595" s="27" t="s">
        <v>104</v>
      </c>
      <c r="E595" t="s">
        <v>81</v>
      </c>
      <c r="F595" s="27" t="s">
        <v>113</v>
      </c>
      <c r="G595" t="s">
        <v>81</v>
      </c>
      <c r="H595" s="27" t="s">
        <v>113</v>
      </c>
      <c r="I595" t="s">
        <v>81</v>
      </c>
      <c r="J595" s="27" t="s">
        <v>113</v>
      </c>
      <c r="K595" t="s">
        <v>81</v>
      </c>
      <c r="L595" s="27" t="s">
        <v>113</v>
      </c>
      <c r="M595" t="s">
        <v>81</v>
      </c>
      <c r="N595" t="str">
        <f>IF(R594=0,"",R594)</f>
        <v/>
      </c>
      <c r="O595" t="s">
        <v>81</v>
      </c>
      <c r="Q595" s="38" t="s">
        <v>27</v>
      </c>
      <c r="R595" s="34" t="str">
        <f>INDEX(BE:BE,W590+1)</f>
        <v/>
      </c>
      <c r="S595" s="35" t="s">
        <v>400</v>
      </c>
      <c r="T595" s="34" t="str">
        <f>IF(X595="","",X595&amp;IF(Y595="",""," "&amp;Y595)&amp;IF(Z595="",""," "&amp;Z595)&amp;IF(AA595="",""," "&amp;AA595))</f>
        <v/>
      </c>
      <c r="U595" s="35"/>
      <c r="V595" s="36"/>
      <c r="W595" s="40" t="s">
        <v>114</v>
      </c>
      <c r="X595" s="33" t="str">
        <f t="shared" ref="X595:AA595" si="108">IF(ISERROR(IF(LEN(X594)&gt;1,X594,VLOOKUP(X593,$AC:$AD,2,FALSE))),"",IF(LEN(X594)&gt;1,X594,VLOOKUP(X593,$AC:$AD,2,FALSE)))</f>
        <v/>
      </c>
      <c r="Y595" s="33" t="str">
        <f t="shared" si="108"/>
        <v/>
      </c>
      <c r="Z595" s="33" t="str">
        <f t="shared" si="108"/>
        <v/>
      </c>
      <c r="AA595" s="33" t="str">
        <f t="shared" si="108"/>
        <v> </v>
      </c>
      <c r="AC595" s="52"/>
      <c r="AD595" s="52"/>
      <c r="BF595" s="64" t="s">
        <v>0</v>
      </c>
    </row>
    <row r="596" spans="1:58">
      <c r="A596" t="str">
        <f t="shared" si="105"/>
        <v>|英テキスト|&gt;|&gt;|&gt;|&gt;||</v>
      </c>
      <c r="B596" t="s">
        <v>0</v>
      </c>
      <c r="C596" t="s">
        <v>81</v>
      </c>
      <c r="D596" s="27" t="s">
        <v>125</v>
      </c>
      <c r="E596" t="s">
        <v>81</v>
      </c>
      <c r="F596" s="27" t="s">
        <v>113</v>
      </c>
      <c r="G596" t="s">
        <v>81</v>
      </c>
      <c r="H596" s="27" t="s">
        <v>113</v>
      </c>
      <c r="I596" t="s">
        <v>81</v>
      </c>
      <c r="J596" s="27" t="s">
        <v>113</v>
      </c>
      <c r="K596" t="s">
        <v>81</v>
      </c>
      <c r="L596" s="27" t="s">
        <v>113</v>
      </c>
      <c r="M596" t="s">
        <v>81</v>
      </c>
      <c r="N596" t="str">
        <f>IF(T595="","",T595&amp;"&amp;br;")&amp;IF(R595=0,"",R595)</f>
        <v/>
      </c>
      <c r="O596" t="s">
        <v>81</v>
      </c>
      <c r="Q596" s="33" t="s">
        <v>18</v>
      </c>
      <c r="R596" s="34">
        <f>IF(INDEX(AX:AX,W590+1)="",0,INDEX(AX:AX,W590+1)&amp;"/"&amp;INDEX(AY:AY,W590+1))</f>
        <v>0</v>
      </c>
      <c r="S596" s="35"/>
      <c r="T596" s="35"/>
      <c r="U596" s="35"/>
      <c r="V596" s="36"/>
      <c r="W596" s="40"/>
      <c r="X596" s="33"/>
      <c r="Y596" s="52"/>
      <c r="Z596" s="52"/>
      <c r="AA596" s="53"/>
      <c r="AC596" s="52"/>
      <c r="AD596" s="52"/>
      <c r="BF596" s="64" t="s">
        <v>0</v>
      </c>
    </row>
    <row r="597" spans="1:58">
      <c r="A597" t="str">
        <f t="shared" si="105"/>
        <v>|PT|&gt;||シールド数|&gt;||</v>
      </c>
      <c r="B597" t="s">
        <v>0</v>
      </c>
      <c r="C597" t="s">
        <v>81</v>
      </c>
      <c r="D597" t="s">
        <v>18</v>
      </c>
      <c r="E597" t="s">
        <v>81</v>
      </c>
      <c r="F597" t="s">
        <v>113</v>
      </c>
      <c r="G597" t="s">
        <v>81</v>
      </c>
      <c r="H597" t="str">
        <f>IF(R596=0,"",R596)</f>
        <v/>
      </c>
      <c r="I597" t="s">
        <v>81</v>
      </c>
      <c r="J597" t="s">
        <v>136</v>
      </c>
      <c r="K597" t="s">
        <v>81</v>
      </c>
      <c r="L597" t="s">
        <v>113</v>
      </c>
      <c r="M597" t="s">
        <v>81</v>
      </c>
      <c r="N597" t="str">
        <f>IF(R597=0,"",R597)</f>
        <v/>
      </c>
      <c r="O597" t="s">
        <v>81</v>
      </c>
      <c r="Q597" s="41" t="s">
        <v>19</v>
      </c>
      <c r="R597" s="34">
        <f>INDEX(AW:AW,W590+1)</f>
        <v>0</v>
      </c>
      <c r="S597" s="42"/>
      <c r="T597" s="42"/>
      <c r="U597" s="42"/>
      <c r="V597" s="43"/>
      <c r="W597" s="44"/>
      <c r="X597" s="45"/>
      <c r="Y597" s="55"/>
      <c r="Z597" s="55"/>
      <c r="AA597" s="56"/>
      <c r="BF597" s="64" t="s">
        <v>0</v>
      </c>
    </row>
    <row r="598" spans="1:58">
      <c r="A598" t="str">
        <f t="shared" si="105"/>
        <v>&amp;br;&amp;br;</v>
      </c>
      <c r="B598" t="s">
        <v>0</v>
      </c>
      <c r="C598" t="s">
        <v>145</v>
      </c>
      <c r="R598"/>
      <c r="S598"/>
      <c r="T598"/>
      <c r="U598"/>
      <c r="V598"/>
      <c r="BF598" s="64" t="s">
        <v>0</v>
      </c>
    </row>
    <row r="599" spans="1:58">
      <c r="A599" t="str">
        <f t="shared" si="105"/>
        <v>#back(text=戻る,left)</v>
      </c>
      <c r="B599" t="s">
        <v>0</v>
      </c>
      <c r="C599" t="s">
        <v>153</v>
      </c>
      <c r="R599"/>
      <c r="S599"/>
      <c r="T599"/>
      <c r="U599"/>
      <c r="V599"/>
      <c r="BF599" s="64" t="s">
        <v>0</v>
      </c>
    </row>
    <row r="600" spans="1:58">
      <c r="A600" t="str">
        <f t="shared" si="105"/>
        <v>&amp;br;</v>
      </c>
      <c r="B600" t="s">
        <v>0</v>
      </c>
      <c r="C600" t="s">
        <v>164</v>
      </c>
      <c r="R600"/>
      <c r="S600"/>
      <c r="T600"/>
      <c r="U600"/>
      <c r="V600"/>
      <c r="BF600" s="64" t="s">
        <v>0</v>
      </c>
    </row>
    <row r="601" spans="1:58">
      <c r="A601" t="str">
        <f t="shared" si="105"/>
        <v>#comment(above,nsize=[15],size=[30],num=[10])</v>
      </c>
      <c r="B601" t="s">
        <v>0</v>
      </c>
      <c r="C601" t="s">
        <v>173</v>
      </c>
      <c r="R601"/>
      <c r="S601"/>
      <c r="T601"/>
      <c r="U601"/>
      <c r="V601"/>
      <c r="BF601" s="64" t="s">
        <v>0</v>
      </c>
    </row>
    <row r="602" spans="1:58">
      <c r="A602" t="str">
        <f t="shared" si="105"/>
        <v>&amp;br;&amp;br;</v>
      </c>
      <c r="B602" t="s">
        <v>0</v>
      </c>
      <c r="C602" t="s">
        <v>145</v>
      </c>
      <c r="R602"/>
      <c r="S602"/>
      <c r="T602"/>
      <c r="U602"/>
      <c r="V602"/>
      <c r="AC602" s="52"/>
      <c r="AD602" s="52"/>
      <c r="BF602" s="64" t="s">
        <v>0</v>
      </c>
    </row>
    <row r="603" spans="1:58">
      <c r="A603" t="str">
        <f t="shared" si="105"/>
        <v/>
      </c>
      <c r="B603" t="s">
        <v>0</v>
      </c>
      <c r="Q603" s="29"/>
      <c r="R603" s="30"/>
      <c r="S603" s="30"/>
      <c r="T603" s="30"/>
      <c r="U603" s="30"/>
      <c r="V603" s="31"/>
      <c r="W603" s="32">
        <v>47</v>
      </c>
      <c r="X603" s="29"/>
      <c r="Y603" s="50"/>
      <c r="Z603" s="50"/>
      <c r="AA603" s="51"/>
      <c r="AC603" s="52"/>
      <c r="AD603" s="52"/>
      <c r="BF603" s="64" t="s">
        <v>0</v>
      </c>
    </row>
    <row r="604" spans="1:58">
      <c r="A604" t="str">
        <f t="shared" si="105"/>
        <v>*0/0</v>
      </c>
      <c r="B604" t="s">
        <v>0</v>
      </c>
      <c r="C604" t="str">
        <f>"*"&amp;R604&amp;"/"&amp;T604</f>
        <v>*0/0</v>
      </c>
      <c r="Q604" s="33" t="s">
        <v>9</v>
      </c>
      <c r="R604" s="34">
        <f>INDEX(AJ:AJ,W603+1)</f>
        <v>0</v>
      </c>
      <c r="S604" s="35" t="s">
        <v>10</v>
      </c>
      <c r="T604" s="34">
        <f>INDEX(AK:AK,W603+1)</f>
        <v>0</v>
      </c>
      <c r="U604" s="35"/>
      <c r="V604" s="36"/>
      <c r="W604" s="37"/>
      <c r="X604" s="33"/>
      <c r="Y604" s="52"/>
      <c r="Z604" s="52"/>
      <c r="AA604" s="53"/>
      <c r="AC604" s="52"/>
      <c r="AD604" s="52"/>
      <c r="BF604" s="64" t="s">
        <v>0</v>
      </c>
    </row>
    <row r="605" spans="1:58">
      <c r="A605" t="str">
        <f t="shared" si="105"/>
        <v>|LEFT:80|LEFT:100|LEFT:100|LEFT:100|LEFT:100|LEFT:100|c</v>
      </c>
      <c r="B605" t="s">
        <v>0</v>
      </c>
      <c r="C605" t="s">
        <v>81</v>
      </c>
      <c r="D605" s="26" t="str">
        <f>$Q$1</f>
        <v>LEFT:80</v>
      </c>
      <c r="E605" s="26" t="s">
        <v>81</v>
      </c>
      <c r="F605" s="26" t="str">
        <f t="shared" ref="F605:J605" si="109">$R$1</f>
        <v>LEFT:100</v>
      </c>
      <c r="G605" s="26" t="s">
        <v>81</v>
      </c>
      <c r="H605" s="26" t="str">
        <f t="shared" si="109"/>
        <v>LEFT:100</v>
      </c>
      <c r="I605" s="26" t="s">
        <v>81</v>
      </c>
      <c r="J605" s="26" t="str">
        <f t="shared" si="109"/>
        <v>LEFT:100</v>
      </c>
      <c r="K605" s="26" t="s">
        <v>81</v>
      </c>
      <c r="L605" s="26" t="str">
        <f>$R$1</f>
        <v>LEFT:100</v>
      </c>
      <c r="M605" s="26" t="s">
        <v>81</v>
      </c>
      <c r="N605" s="26" t="str">
        <f>$R$1</f>
        <v>LEFT:100</v>
      </c>
      <c r="O605" t="s">
        <v>81</v>
      </c>
      <c r="P605" t="s">
        <v>82</v>
      </c>
      <c r="Q605" s="38" t="s">
        <v>6</v>
      </c>
      <c r="R605" s="34" t="str">
        <f>INDEX(AF:AF,W603+1)</f>
        <v>緑</v>
      </c>
      <c r="S605" s="39" t="s">
        <v>7</v>
      </c>
      <c r="T605" s="34">
        <f>INDEX(AG:AG,W603+1)</f>
        <v>0</v>
      </c>
      <c r="U605" s="39" t="s">
        <v>8</v>
      </c>
      <c r="V605" s="34">
        <f>INDEX(AI:AI,W603+1)</f>
        <v>0</v>
      </c>
      <c r="W605" s="40"/>
      <c r="X605" s="34">
        <f>INDEX(AQ:AQ,W603+1)</f>
        <v>0</v>
      </c>
      <c r="Y605" s="52"/>
      <c r="Z605" s="52"/>
      <c r="AA605" s="53"/>
      <c r="AC605" s="35"/>
      <c r="AD605" s="35"/>
      <c r="BF605" s="64" t="s">
        <v>0</v>
      </c>
    </row>
    <row r="606" spans="1:58">
      <c r="A606" t="str">
        <f t="shared" si="105"/>
        <v>|色|緑|レアリティ||マナコスト||</v>
      </c>
      <c r="B606" t="s">
        <v>0</v>
      </c>
      <c r="C606" t="s">
        <v>81</v>
      </c>
      <c r="D606" s="27" t="s">
        <v>6</v>
      </c>
      <c r="E606" t="s">
        <v>81</v>
      </c>
      <c r="F606" t="str">
        <f>IF(R605=0,"",R605)</f>
        <v>緑</v>
      </c>
      <c r="G606" t="s">
        <v>81</v>
      </c>
      <c r="H606" s="27" t="s">
        <v>93</v>
      </c>
      <c r="I606" t="s">
        <v>81</v>
      </c>
      <c r="J606" t="str">
        <f>IF(T605=0,"",T605)</f>
        <v/>
      </c>
      <c r="K606" t="s">
        <v>81</v>
      </c>
      <c r="L606" s="27" t="s">
        <v>94</v>
      </c>
      <c r="M606" t="s">
        <v>81</v>
      </c>
      <c r="N606" t="str">
        <f>IF(V605=0,"",V605)</f>
        <v/>
      </c>
      <c r="O606" t="s">
        <v>81</v>
      </c>
      <c r="Q606" s="33" t="s">
        <v>11</v>
      </c>
      <c r="R606" s="34">
        <f>INDEX(AL:AL,W603+1)</f>
        <v>0</v>
      </c>
      <c r="S606" s="39" t="s">
        <v>95</v>
      </c>
      <c r="T606" s="34">
        <f>INDEX(AN:AN,W603+1)</f>
        <v>0</v>
      </c>
      <c r="U606" s="34">
        <f>INDEX(AO:AO,W603+1)</f>
        <v>0</v>
      </c>
      <c r="V606" s="34">
        <f>INDEX(AP:AP,W603+1)</f>
        <v>0</v>
      </c>
      <c r="W606" s="40"/>
      <c r="X606" s="34" t="str">
        <f>INDEX(AZ:AZ,W603+1)</f>
        <v/>
      </c>
      <c r="Y606" s="34" t="str">
        <f>INDEX(BA:BA,W603+1)</f>
        <v/>
      </c>
      <c r="Z606" s="34" t="str">
        <f>INDEX(BB:BB,W603+1)</f>
        <v/>
      </c>
      <c r="AA606" s="34">
        <f>INDEX(BC:BC,W603+1)</f>
        <v>0</v>
      </c>
      <c r="AC606" s="52"/>
      <c r="AD606" s="52"/>
      <c r="BF606" s="64" t="s">
        <v>0</v>
      </c>
    </row>
    <row r="607" spans="1:58">
      <c r="A607" t="str">
        <f t="shared" si="105"/>
        <v>|種別||サブタイプ||||</v>
      </c>
      <c r="B607" t="s">
        <v>0</v>
      </c>
      <c r="C607" t="s">
        <v>81</v>
      </c>
      <c r="D607" s="27" t="s">
        <v>11</v>
      </c>
      <c r="E607" t="s">
        <v>81</v>
      </c>
      <c r="F607" t="str">
        <f>IF(R606=0,"",R606)</f>
        <v/>
      </c>
      <c r="G607" t="s">
        <v>81</v>
      </c>
      <c r="H607" s="27" t="s">
        <v>103</v>
      </c>
      <c r="I607" t="s">
        <v>81</v>
      </c>
      <c r="J607" t="str">
        <f>IF(T606=0,"",T606)</f>
        <v/>
      </c>
      <c r="K607" t="s">
        <v>81</v>
      </c>
      <c r="L607" t="str">
        <f>IF(U606=0,"",U606)</f>
        <v/>
      </c>
      <c r="M607" t="s">
        <v>81</v>
      </c>
      <c r="N607" t="str">
        <f>IF(V606=0,"",V606)</f>
        <v/>
      </c>
      <c r="O607" t="s">
        <v>81</v>
      </c>
      <c r="Q607" s="33" t="s">
        <v>104</v>
      </c>
      <c r="R607" s="34" t="str">
        <f>INDEX(BD:BD,W603+1)</f>
        <v/>
      </c>
      <c r="S607" s="35"/>
      <c r="T607" s="35"/>
      <c r="U607" s="35"/>
      <c r="V607" s="36"/>
      <c r="W607" s="40"/>
      <c r="X607" s="32"/>
      <c r="Y607" s="32"/>
      <c r="Z607" s="32"/>
      <c r="AA607" s="54"/>
      <c r="AC607" s="52"/>
      <c r="AD607" s="52"/>
      <c r="BF607" s="64" t="s">
        <v>0</v>
      </c>
    </row>
    <row r="608" spans="1:58">
      <c r="A608" t="str">
        <f t="shared" si="105"/>
        <v>|テキスト|&gt;|&gt;|&gt;|&gt;||</v>
      </c>
      <c r="B608" t="s">
        <v>0</v>
      </c>
      <c r="C608" t="s">
        <v>81</v>
      </c>
      <c r="D608" s="27" t="s">
        <v>104</v>
      </c>
      <c r="E608" t="s">
        <v>81</v>
      </c>
      <c r="F608" s="27" t="s">
        <v>113</v>
      </c>
      <c r="G608" t="s">
        <v>81</v>
      </c>
      <c r="H608" s="27" t="s">
        <v>113</v>
      </c>
      <c r="I608" t="s">
        <v>81</v>
      </c>
      <c r="J608" s="27" t="s">
        <v>113</v>
      </c>
      <c r="K608" t="s">
        <v>81</v>
      </c>
      <c r="L608" s="27" t="s">
        <v>113</v>
      </c>
      <c r="M608" t="s">
        <v>81</v>
      </c>
      <c r="N608" t="str">
        <f>IF(R607=0,"",R607)</f>
        <v/>
      </c>
      <c r="O608" t="s">
        <v>81</v>
      </c>
      <c r="Q608" s="38" t="s">
        <v>27</v>
      </c>
      <c r="R608" s="34" t="str">
        <f>INDEX(BE:BE,W603+1)</f>
        <v/>
      </c>
      <c r="S608" s="35" t="s">
        <v>400</v>
      </c>
      <c r="T608" s="34" t="str">
        <f>IF(X608="","",X608&amp;IF(Y608="",""," "&amp;Y608)&amp;IF(Z608="",""," "&amp;Z608)&amp;IF(AA608="",""," "&amp;AA608))</f>
        <v/>
      </c>
      <c r="U608" s="35"/>
      <c r="V608" s="36"/>
      <c r="W608" s="40" t="s">
        <v>114</v>
      </c>
      <c r="X608" s="33" t="str">
        <f t="shared" ref="X608:AA608" si="110">IF(ISERROR(IF(LEN(X607)&gt;1,X607,VLOOKUP(X606,$AC:$AD,2,FALSE))),"",IF(LEN(X607)&gt;1,X607,VLOOKUP(X606,$AC:$AD,2,FALSE)))</f>
        <v/>
      </c>
      <c r="Y608" s="33" t="str">
        <f t="shared" si="110"/>
        <v/>
      </c>
      <c r="Z608" s="33" t="str">
        <f t="shared" si="110"/>
        <v/>
      </c>
      <c r="AA608" s="33" t="str">
        <f t="shared" si="110"/>
        <v> </v>
      </c>
      <c r="AC608" s="52"/>
      <c r="AD608" s="52"/>
      <c r="BF608" s="64" t="s">
        <v>0</v>
      </c>
    </row>
    <row r="609" spans="1:58">
      <c r="A609" t="str">
        <f t="shared" si="105"/>
        <v>|英テキスト|&gt;|&gt;|&gt;|&gt;||</v>
      </c>
      <c r="B609" t="s">
        <v>0</v>
      </c>
      <c r="C609" t="s">
        <v>81</v>
      </c>
      <c r="D609" s="27" t="s">
        <v>125</v>
      </c>
      <c r="E609" t="s">
        <v>81</v>
      </c>
      <c r="F609" s="27" t="s">
        <v>113</v>
      </c>
      <c r="G609" t="s">
        <v>81</v>
      </c>
      <c r="H609" s="27" t="s">
        <v>113</v>
      </c>
      <c r="I609" t="s">
        <v>81</v>
      </c>
      <c r="J609" s="27" t="s">
        <v>113</v>
      </c>
      <c r="K609" t="s">
        <v>81</v>
      </c>
      <c r="L609" s="27" t="s">
        <v>113</v>
      </c>
      <c r="M609" t="s">
        <v>81</v>
      </c>
      <c r="N609" t="str">
        <f>IF(T608="","",T608&amp;"&amp;br;")&amp;IF(R608=0,"",R608)</f>
        <v/>
      </c>
      <c r="O609" t="s">
        <v>81</v>
      </c>
      <c r="Q609" s="33" t="s">
        <v>18</v>
      </c>
      <c r="R609" s="34">
        <f>IF(INDEX(AX:AX,W603+1)="",0,INDEX(AX:AX,W603+1)&amp;"/"&amp;INDEX(AY:AY,W603+1))</f>
        <v>0</v>
      </c>
      <c r="S609" s="35"/>
      <c r="T609" s="35"/>
      <c r="U609" s="35"/>
      <c r="V609" s="36"/>
      <c r="W609" s="40"/>
      <c r="X609" s="33"/>
      <c r="Y609" s="52"/>
      <c r="Z609" s="52"/>
      <c r="AA609" s="53"/>
      <c r="AC609" s="52"/>
      <c r="AD609" s="52"/>
      <c r="BF609" s="64" t="s">
        <v>0</v>
      </c>
    </row>
    <row r="610" spans="1:58">
      <c r="A610" t="str">
        <f t="shared" si="105"/>
        <v>|PT|&gt;||シールド数|&gt;||</v>
      </c>
      <c r="B610" t="s">
        <v>0</v>
      </c>
      <c r="C610" t="s">
        <v>81</v>
      </c>
      <c r="D610" t="s">
        <v>18</v>
      </c>
      <c r="E610" t="s">
        <v>81</v>
      </c>
      <c r="F610" t="s">
        <v>113</v>
      </c>
      <c r="G610" t="s">
        <v>81</v>
      </c>
      <c r="H610" t="str">
        <f>IF(R609=0,"",R609)</f>
        <v/>
      </c>
      <c r="I610" t="s">
        <v>81</v>
      </c>
      <c r="J610" t="s">
        <v>136</v>
      </c>
      <c r="K610" t="s">
        <v>81</v>
      </c>
      <c r="L610" t="s">
        <v>113</v>
      </c>
      <c r="M610" t="s">
        <v>81</v>
      </c>
      <c r="N610" t="str">
        <f>IF(R610=0,"",R610)</f>
        <v/>
      </c>
      <c r="O610" t="s">
        <v>81</v>
      </c>
      <c r="Q610" s="41" t="s">
        <v>19</v>
      </c>
      <c r="R610" s="34">
        <f>INDEX(AW:AW,W603+1)</f>
        <v>0</v>
      </c>
      <c r="S610" s="42"/>
      <c r="T610" s="42"/>
      <c r="U610" s="42"/>
      <c r="V610" s="43"/>
      <c r="W610" s="44"/>
      <c r="X610" s="45"/>
      <c r="Y610" s="55"/>
      <c r="Z610" s="55"/>
      <c r="AA610" s="56"/>
      <c r="BF610" s="64" t="s">
        <v>0</v>
      </c>
    </row>
    <row r="611" spans="1:58">
      <c r="A611" t="str">
        <f t="shared" si="105"/>
        <v>&amp;br;&amp;br;</v>
      </c>
      <c r="B611" t="s">
        <v>0</v>
      </c>
      <c r="C611" t="s">
        <v>145</v>
      </c>
      <c r="R611"/>
      <c r="S611"/>
      <c r="T611"/>
      <c r="U611"/>
      <c r="V611"/>
      <c r="BF611" s="64" t="s">
        <v>0</v>
      </c>
    </row>
    <row r="612" spans="1:58">
      <c r="A612" t="str">
        <f t="shared" si="105"/>
        <v>#back(text=戻る,left)</v>
      </c>
      <c r="B612" t="s">
        <v>0</v>
      </c>
      <c r="C612" t="s">
        <v>153</v>
      </c>
      <c r="R612"/>
      <c r="S612"/>
      <c r="T612"/>
      <c r="U612"/>
      <c r="V612"/>
      <c r="BF612" s="64" t="s">
        <v>0</v>
      </c>
    </row>
    <row r="613" spans="1:58">
      <c r="A613" t="str">
        <f t="shared" si="105"/>
        <v>&amp;br;</v>
      </c>
      <c r="B613" t="s">
        <v>0</v>
      </c>
      <c r="C613" t="s">
        <v>164</v>
      </c>
      <c r="R613"/>
      <c r="S613"/>
      <c r="T613"/>
      <c r="U613"/>
      <c r="V613"/>
      <c r="BF613" s="64" t="s">
        <v>0</v>
      </c>
    </row>
    <row r="614" spans="1:58">
      <c r="A614" t="str">
        <f t="shared" si="105"/>
        <v>#comment(above,nsize=[15],size=[30],num=[10])</v>
      </c>
      <c r="B614" t="s">
        <v>0</v>
      </c>
      <c r="C614" t="s">
        <v>173</v>
      </c>
      <c r="R614"/>
      <c r="S614"/>
      <c r="T614"/>
      <c r="U614"/>
      <c r="V614"/>
      <c r="BF614" s="64" t="s">
        <v>0</v>
      </c>
    </row>
    <row r="615" spans="1:58">
      <c r="A615" t="str">
        <f t="shared" si="105"/>
        <v>&amp;br;&amp;br;</v>
      </c>
      <c r="B615" t="s">
        <v>0</v>
      </c>
      <c r="C615" t="s">
        <v>145</v>
      </c>
      <c r="R615"/>
      <c r="S615"/>
      <c r="T615"/>
      <c r="U615"/>
      <c r="V615"/>
      <c r="AC615" s="52"/>
      <c r="AD615" s="52"/>
      <c r="BF615" s="64" t="s">
        <v>0</v>
      </c>
    </row>
    <row r="616" spans="1:58">
      <c r="A616" t="str">
        <f t="shared" si="105"/>
        <v/>
      </c>
      <c r="B616" t="s">
        <v>0</v>
      </c>
      <c r="Q616" s="29"/>
      <c r="R616" s="30"/>
      <c r="S616" s="30"/>
      <c r="T616" s="30"/>
      <c r="U616" s="30"/>
      <c r="V616" s="31"/>
      <c r="W616" s="32">
        <v>48</v>
      </c>
      <c r="X616" s="29"/>
      <c r="Y616" s="50"/>
      <c r="Z616" s="50"/>
      <c r="AA616" s="51"/>
      <c r="AC616" s="52"/>
      <c r="AD616" s="52"/>
      <c r="BF616" s="64" t="s">
        <v>0</v>
      </c>
    </row>
    <row r="617" spans="1:58">
      <c r="A617" t="str">
        <f t="shared" si="105"/>
        <v>*0/0</v>
      </c>
      <c r="B617" t="s">
        <v>0</v>
      </c>
      <c r="C617" t="str">
        <f>"*"&amp;R617&amp;"/"&amp;T617</f>
        <v>*0/0</v>
      </c>
      <c r="Q617" s="33" t="s">
        <v>9</v>
      </c>
      <c r="R617" s="34">
        <f>INDEX(AJ:AJ,W616+1)</f>
        <v>0</v>
      </c>
      <c r="S617" s="35" t="s">
        <v>10</v>
      </c>
      <c r="T617" s="34">
        <f>INDEX(AK:AK,W616+1)</f>
        <v>0</v>
      </c>
      <c r="U617" s="35"/>
      <c r="V617" s="36"/>
      <c r="W617" s="37"/>
      <c r="X617" s="33"/>
      <c r="Y617" s="52"/>
      <c r="Z617" s="52"/>
      <c r="AA617" s="53"/>
      <c r="AC617" s="52"/>
      <c r="AD617" s="52"/>
      <c r="BF617" s="64" t="s">
        <v>0</v>
      </c>
    </row>
    <row r="618" spans="1:58">
      <c r="A618" t="str">
        <f t="shared" si="105"/>
        <v>|LEFT:80|LEFT:100|LEFT:100|LEFT:100|LEFT:100|LEFT:100|c</v>
      </c>
      <c r="B618" t="s">
        <v>0</v>
      </c>
      <c r="C618" t="s">
        <v>81</v>
      </c>
      <c r="D618" s="26" t="str">
        <f>$Q$1</f>
        <v>LEFT:80</v>
      </c>
      <c r="E618" s="26" t="s">
        <v>81</v>
      </c>
      <c r="F618" s="26" t="str">
        <f t="shared" ref="F618:J618" si="111">$R$1</f>
        <v>LEFT:100</v>
      </c>
      <c r="G618" s="26" t="s">
        <v>81</v>
      </c>
      <c r="H618" s="26" t="str">
        <f t="shared" si="111"/>
        <v>LEFT:100</v>
      </c>
      <c r="I618" s="26" t="s">
        <v>81</v>
      </c>
      <c r="J618" s="26" t="str">
        <f t="shared" si="111"/>
        <v>LEFT:100</v>
      </c>
      <c r="K618" s="26" t="s">
        <v>81</v>
      </c>
      <c r="L618" s="26" t="str">
        <f>$R$1</f>
        <v>LEFT:100</v>
      </c>
      <c r="M618" s="26" t="s">
        <v>81</v>
      </c>
      <c r="N618" s="26" t="str">
        <f>$R$1</f>
        <v>LEFT:100</v>
      </c>
      <c r="O618" t="s">
        <v>81</v>
      </c>
      <c r="P618" t="s">
        <v>82</v>
      </c>
      <c r="Q618" s="38" t="s">
        <v>6</v>
      </c>
      <c r="R618" s="34" t="str">
        <f>INDEX(AF:AF,W616+1)</f>
        <v>緑</v>
      </c>
      <c r="S618" s="39" t="s">
        <v>7</v>
      </c>
      <c r="T618" s="34">
        <f>INDEX(AG:AG,W616+1)</f>
        <v>0</v>
      </c>
      <c r="U618" s="39" t="s">
        <v>8</v>
      </c>
      <c r="V618" s="34">
        <f>INDEX(AI:AI,W616+1)</f>
        <v>0</v>
      </c>
      <c r="W618" s="40"/>
      <c r="X618" s="34">
        <f>INDEX(AQ:AQ,W616+1)</f>
        <v>0</v>
      </c>
      <c r="Y618" s="52"/>
      <c r="Z618" s="52"/>
      <c r="AA618" s="53"/>
      <c r="AC618" s="35"/>
      <c r="AD618" s="35"/>
      <c r="BF618" s="64" t="s">
        <v>0</v>
      </c>
    </row>
    <row r="619" spans="1:58">
      <c r="A619" t="str">
        <f t="shared" si="105"/>
        <v>|色|緑|レアリティ||マナコスト||</v>
      </c>
      <c r="B619" t="s">
        <v>0</v>
      </c>
      <c r="C619" t="s">
        <v>81</v>
      </c>
      <c r="D619" s="27" t="s">
        <v>6</v>
      </c>
      <c r="E619" t="s">
        <v>81</v>
      </c>
      <c r="F619" t="str">
        <f>IF(R618=0,"",R618)</f>
        <v>緑</v>
      </c>
      <c r="G619" t="s">
        <v>81</v>
      </c>
      <c r="H619" s="27" t="s">
        <v>93</v>
      </c>
      <c r="I619" t="s">
        <v>81</v>
      </c>
      <c r="J619" t="str">
        <f>IF(T618=0,"",T618)</f>
        <v/>
      </c>
      <c r="K619" t="s">
        <v>81</v>
      </c>
      <c r="L619" s="27" t="s">
        <v>94</v>
      </c>
      <c r="M619" t="s">
        <v>81</v>
      </c>
      <c r="N619" t="str">
        <f>IF(V618=0,"",V618)</f>
        <v/>
      </c>
      <c r="O619" t="s">
        <v>81</v>
      </c>
      <c r="Q619" s="33" t="s">
        <v>11</v>
      </c>
      <c r="R619" s="34">
        <f>INDEX(AL:AL,W616+1)</f>
        <v>0</v>
      </c>
      <c r="S619" s="39" t="s">
        <v>95</v>
      </c>
      <c r="T619" s="34">
        <f>INDEX(AN:AN,W616+1)</f>
        <v>0</v>
      </c>
      <c r="U619" s="34">
        <f>INDEX(AO:AO,W616+1)</f>
        <v>0</v>
      </c>
      <c r="V619" s="34">
        <f>INDEX(AP:AP,W616+1)</f>
        <v>0</v>
      </c>
      <c r="W619" s="40"/>
      <c r="X619" s="34" t="str">
        <f>INDEX(AZ:AZ,W616+1)</f>
        <v/>
      </c>
      <c r="Y619" s="34" t="str">
        <f>INDEX(BA:BA,W616+1)</f>
        <v/>
      </c>
      <c r="Z619" s="34" t="str">
        <f>INDEX(BB:BB,W616+1)</f>
        <v/>
      </c>
      <c r="AA619" s="34">
        <f>INDEX(BC:BC,W616+1)</f>
        <v>0</v>
      </c>
      <c r="AC619" s="52"/>
      <c r="AD619" s="52"/>
      <c r="BF619" s="64" t="s">
        <v>0</v>
      </c>
    </row>
    <row r="620" spans="1:58">
      <c r="A620" t="str">
        <f t="shared" si="105"/>
        <v>|種別||サブタイプ||||</v>
      </c>
      <c r="B620" t="s">
        <v>0</v>
      </c>
      <c r="C620" t="s">
        <v>81</v>
      </c>
      <c r="D620" s="27" t="s">
        <v>11</v>
      </c>
      <c r="E620" t="s">
        <v>81</v>
      </c>
      <c r="F620" t="str">
        <f>IF(R619=0,"",R619)</f>
        <v/>
      </c>
      <c r="G620" t="s">
        <v>81</v>
      </c>
      <c r="H620" s="27" t="s">
        <v>103</v>
      </c>
      <c r="I620" t="s">
        <v>81</v>
      </c>
      <c r="J620" t="str">
        <f>IF(T619=0,"",T619)</f>
        <v/>
      </c>
      <c r="K620" t="s">
        <v>81</v>
      </c>
      <c r="L620" t="str">
        <f>IF(U619=0,"",U619)</f>
        <v/>
      </c>
      <c r="M620" t="s">
        <v>81</v>
      </c>
      <c r="N620" t="str">
        <f>IF(V619=0,"",V619)</f>
        <v/>
      </c>
      <c r="O620" t="s">
        <v>81</v>
      </c>
      <c r="Q620" s="33" t="s">
        <v>104</v>
      </c>
      <c r="R620" s="34" t="str">
        <f>INDEX(BD:BD,W616+1)</f>
        <v/>
      </c>
      <c r="S620" s="35"/>
      <c r="T620" s="35"/>
      <c r="U620" s="35"/>
      <c r="V620" s="36"/>
      <c r="W620" s="40"/>
      <c r="X620" s="32"/>
      <c r="Y620" s="32"/>
      <c r="Z620" s="32"/>
      <c r="AA620" s="54"/>
      <c r="AC620" s="52"/>
      <c r="AD620" s="52"/>
      <c r="BF620" s="64" t="s">
        <v>0</v>
      </c>
    </row>
    <row r="621" spans="1:58">
      <c r="A621" t="str">
        <f t="shared" si="105"/>
        <v>|テキスト|&gt;|&gt;|&gt;|&gt;||</v>
      </c>
      <c r="B621" t="s">
        <v>0</v>
      </c>
      <c r="C621" t="s">
        <v>81</v>
      </c>
      <c r="D621" s="27" t="s">
        <v>104</v>
      </c>
      <c r="E621" t="s">
        <v>81</v>
      </c>
      <c r="F621" s="27" t="s">
        <v>113</v>
      </c>
      <c r="G621" t="s">
        <v>81</v>
      </c>
      <c r="H621" s="27" t="s">
        <v>113</v>
      </c>
      <c r="I621" t="s">
        <v>81</v>
      </c>
      <c r="J621" s="27" t="s">
        <v>113</v>
      </c>
      <c r="K621" t="s">
        <v>81</v>
      </c>
      <c r="L621" s="27" t="s">
        <v>113</v>
      </c>
      <c r="M621" t="s">
        <v>81</v>
      </c>
      <c r="N621" t="str">
        <f>IF(R620=0,"",R620)</f>
        <v/>
      </c>
      <c r="O621" t="s">
        <v>81</v>
      </c>
      <c r="Q621" s="38" t="s">
        <v>27</v>
      </c>
      <c r="R621" s="34" t="str">
        <f>INDEX(BE:BE,W616+1)</f>
        <v/>
      </c>
      <c r="S621" s="35" t="s">
        <v>400</v>
      </c>
      <c r="T621" s="34" t="str">
        <f>IF(X621="","",X621&amp;IF(Y621="",""," "&amp;Y621)&amp;IF(Z621="",""," "&amp;Z621)&amp;IF(AA621="",""," "&amp;AA621))</f>
        <v/>
      </c>
      <c r="U621" s="35"/>
      <c r="V621" s="36"/>
      <c r="W621" s="40" t="s">
        <v>114</v>
      </c>
      <c r="X621" s="33" t="str">
        <f t="shared" ref="X621:AA621" si="112">IF(ISERROR(IF(LEN(X620)&gt;1,X620,VLOOKUP(X619,$AC:$AD,2,FALSE))),"",IF(LEN(X620)&gt;1,X620,VLOOKUP(X619,$AC:$AD,2,FALSE)))</f>
        <v/>
      </c>
      <c r="Y621" s="33" t="str">
        <f t="shared" si="112"/>
        <v/>
      </c>
      <c r="Z621" s="33" t="str">
        <f t="shared" si="112"/>
        <v/>
      </c>
      <c r="AA621" s="33" t="str">
        <f t="shared" si="112"/>
        <v> </v>
      </c>
      <c r="AC621" s="52"/>
      <c r="AD621" s="52"/>
      <c r="BF621" s="64" t="s">
        <v>0</v>
      </c>
    </row>
    <row r="622" spans="1:58">
      <c r="A622" t="str">
        <f t="shared" si="105"/>
        <v>|英テキスト|&gt;|&gt;|&gt;|&gt;||</v>
      </c>
      <c r="B622" t="s">
        <v>0</v>
      </c>
      <c r="C622" t="s">
        <v>81</v>
      </c>
      <c r="D622" s="27" t="s">
        <v>125</v>
      </c>
      <c r="E622" t="s">
        <v>81</v>
      </c>
      <c r="F622" s="27" t="s">
        <v>113</v>
      </c>
      <c r="G622" t="s">
        <v>81</v>
      </c>
      <c r="H622" s="27" t="s">
        <v>113</v>
      </c>
      <c r="I622" t="s">
        <v>81</v>
      </c>
      <c r="J622" s="27" t="s">
        <v>113</v>
      </c>
      <c r="K622" t="s">
        <v>81</v>
      </c>
      <c r="L622" s="27" t="s">
        <v>113</v>
      </c>
      <c r="M622" t="s">
        <v>81</v>
      </c>
      <c r="N622" t="str">
        <f>IF(T621="","",T621&amp;"&amp;br;")&amp;IF(R621=0,"",R621)</f>
        <v/>
      </c>
      <c r="O622" t="s">
        <v>81</v>
      </c>
      <c r="Q622" s="33" t="s">
        <v>18</v>
      </c>
      <c r="R622" s="34">
        <f>IF(INDEX(AX:AX,W616+1)="",0,INDEX(AX:AX,W616+1)&amp;"/"&amp;INDEX(AY:AY,W616+1))</f>
        <v>0</v>
      </c>
      <c r="S622" s="35"/>
      <c r="T622" s="35"/>
      <c r="U622" s="35"/>
      <c r="V622" s="36"/>
      <c r="W622" s="40"/>
      <c r="X622" s="33"/>
      <c r="Y622" s="52"/>
      <c r="Z622" s="52"/>
      <c r="AA622" s="53"/>
      <c r="AC622" s="52"/>
      <c r="AD622" s="52"/>
      <c r="BF622" s="64" t="s">
        <v>0</v>
      </c>
    </row>
    <row r="623" spans="1:58">
      <c r="A623" t="str">
        <f t="shared" si="105"/>
        <v>|PT|&gt;||シールド数|&gt;||</v>
      </c>
      <c r="B623" t="s">
        <v>0</v>
      </c>
      <c r="C623" t="s">
        <v>81</v>
      </c>
      <c r="D623" t="s">
        <v>18</v>
      </c>
      <c r="E623" t="s">
        <v>81</v>
      </c>
      <c r="F623" t="s">
        <v>113</v>
      </c>
      <c r="G623" t="s">
        <v>81</v>
      </c>
      <c r="H623" t="str">
        <f>IF(R622=0,"",R622)</f>
        <v/>
      </c>
      <c r="I623" t="s">
        <v>81</v>
      </c>
      <c r="J623" t="s">
        <v>136</v>
      </c>
      <c r="K623" t="s">
        <v>81</v>
      </c>
      <c r="L623" t="s">
        <v>113</v>
      </c>
      <c r="M623" t="s">
        <v>81</v>
      </c>
      <c r="N623" t="str">
        <f>IF(R623=0,"",R623)</f>
        <v/>
      </c>
      <c r="O623" t="s">
        <v>81</v>
      </c>
      <c r="Q623" s="41" t="s">
        <v>19</v>
      </c>
      <c r="R623" s="34">
        <f>INDEX(AW:AW,W616+1)</f>
        <v>0</v>
      </c>
      <c r="S623" s="42"/>
      <c r="T623" s="42"/>
      <c r="U623" s="42"/>
      <c r="V623" s="43"/>
      <c r="W623" s="44"/>
      <c r="X623" s="45"/>
      <c r="Y623" s="55"/>
      <c r="Z623" s="55"/>
      <c r="AA623" s="56"/>
      <c r="BF623" s="64" t="s">
        <v>0</v>
      </c>
    </row>
    <row r="624" spans="1:58">
      <c r="A624" t="str">
        <f t="shared" si="105"/>
        <v>&amp;br;&amp;br;</v>
      </c>
      <c r="B624" t="s">
        <v>0</v>
      </c>
      <c r="C624" t="s">
        <v>145</v>
      </c>
      <c r="R624"/>
      <c r="S624"/>
      <c r="T624"/>
      <c r="U624"/>
      <c r="V624"/>
      <c r="BF624" s="64" t="s">
        <v>0</v>
      </c>
    </row>
    <row r="625" spans="1:58">
      <c r="A625" t="str">
        <f t="shared" si="105"/>
        <v>#back(text=戻る,left)</v>
      </c>
      <c r="B625" t="s">
        <v>0</v>
      </c>
      <c r="C625" t="s">
        <v>153</v>
      </c>
      <c r="R625"/>
      <c r="S625"/>
      <c r="T625"/>
      <c r="U625"/>
      <c r="V625"/>
      <c r="BF625" s="64" t="s">
        <v>0</v>
      </c>
    </row>
    <row r="626" spans="1:58">
      <c r="A626" t="str">
        <f t="shared" si="105"/>
        <v>&amp;br;</v>
      </c>
      <c r="B626" t="s">
        <v>0</v>
      </c>
      <c r="C626" t="s">
        <v>164</v>
      </c>
      <c r="R626"/>
      <c r="S626"/>
      <c r="T626"/>
      <c r="U626"/>
      <c r="V626"/>
      <c r="BF626" s="64" t="s">
        <v>0</v>
      </c>
    </row>
    <row r="627" spans="1:58">
      <c r="A627" t="str">
        <f t="shared" si="105"/>
        <v>#comment(above,nsize=[15],size=[30],num=[10])</v>
      </c>
      <c r="B627" t="s">
        <v>0</v>
      </c>
      <c r="C627" t="s">
        <v>173</v>
      </c>
      <c r="R627"/>
      <c r="S627"/>
      <c r="T627"/>
      <c r="U627"/>
      <c r="V627"/>
      <c r="BF627" s="64" t="s">
        <v>0</v>
      </c>
    </row>
    <row r="628" spans="1:58">
      <c r="A628" t="str">
        <f t="shared" si="105"/>
        <v>&amp;br;&amp;br;</v>
      </c>
      <c r="B628" t="s">
        <v>0</v>
      </c>
      <c r="C628" t="s">
        <v>145</v>
      </c>
      <c r="R628"/>
      <c r="S628"/>
      <c r="T628"/>
      <c r="U628"/>
      <c r="V628"/>
      <c r="AC628" s="52"/>
      <c r="AD628" s="52"/>
      <c r="BF628" s="64" t="s">
        <v>0</v>
      </c>
    </row>
    <row r="629" spans="1:58">
      <c r="A629" t="str">
        <f t="shared" si="105"/>
        <v/>
      </c>
      <c r="B629" t="s">
        <v>0</v>
      </c>
      <c r="Q629" s="29"/>
      <c r="R629" s="30"/>
      <c r="S629" s="30"/>
      <c r="T629" s="30"/>
      <c r="U629" s="30"/>
      <c r="V629" s="31"/>
      <c r="W629" s="32">
        <v>49</v>
      </c>
      <c r="X629" s="29"/>
      <c r="Y629" s="50"/>
      <c r="Z629" s="50"/>
      <c r="AA629" s="51"/>
      <c r="AC629" s="52"/>
      <c r="AD629" s="52"/>
      <c r="BF629" s="64" t="s">
        <v>0</v>
      </c>
    </row>
    <row r="630" spans="1:58">
      <c r="A630" t="str">
        <f t="shared" si="105"/>
        <v>*0/0</v>
      </c>
      <c r="B630" t="s">
        <v>0</v>
      </c>
      <c r="C630" t="str">
        <f>"*"&amp;R630&amp;"/"&amp;T630</f>
        <v>*0/0</v>
      </c>
      <c r="Q630" s="33" t="s">
        <v>9</v>
      </c>
      <c r="R630" s="34">
        <f>INDEX(AJ:AJ,W629+1)</f>
        <v>0</v>
      </c>
      <c r="S630" s="35" t="s">
        <v>10</v>
      </c>
      <c r="T630" s="34">
        <f>INDEX(AK:AK,W629+1)</f>
        <v>0</v>
      </c>
      <c r="U630" s="35"/>
      <c r="V630" s="36"/>
      <c r="W630" s="37"/>
      <c r="X630" s="33"/>
      <c r="Y630" s="52"/>
      <c r="Z630" s="52"/>
      <c r="AA630" s="53"/>
      <c r="AC630" s="52"/>
      <c r="AD630" s="52"/>
      <c r="BF630" s="64" t="s">
        <v>0</v>
      </c>
    </row>
    <row r="631" spans="1:58">
      <c r="A631" t="str">
        <f t="shared" si="105"/>
        <v>|LEFT:80|LEFT:100|LEFT:100|LEFT:100|LEFT:100|LEFT:100|c</v>
      </c>
      <c r="B631" t="s">
        <v>0</v>
      </c>
      <c r="C631" t="s">
        <v>81</v>
      </c>
      <c r="D631" s="26" t="str">
        <f>$Q$1</f>
        <v>LEFT:80</v>
      </c>
      <c r="E631" s="26" t="s">
        <v>81</v>
      </c>
      <c r="F631" s="26" t="str">
        <f t="shared" ref="F631:J631" si="113">$R$1</f>
        <v>LEFT:100</v>
      </c>
      <c r="G631" s="26" t="s">
        <v>81</v>
      </c>
      <c r="H631" s="26" t="str">
        <f t="shared" si="113"/>
        <v>LEFT:100</v>
      </c>
      <c r="I631" s="26" t="s">
        <v>81</v>
      </c>
      <c r="J631" s="26" t="str">
        <f t="shared" si="113"/>
        <v>LEFT:100</v>
      </c>
      <c r="K631" s="26" t="s">
        <v>81</v>
      </c>
      <c r="L631" s="26" t="str">
        <f>$R$1</f>
        <v>LEFT:100</v>
      </c>
      <c r="M631" s="26" t="s">
        <v>81</v>
      </c>
      <c r="N631" s="26" t="str">
        <f>$R$1</f>
        <v>LEFT:100</v>
      </c>
      <c r="O631" t="s">
        <v>81</v>
      </c>
      <c r="P631" t="s">
        <v>82</v>
      </c>
      <c r="Q631" s="38" t="s">
        <v>6</v>
      </c>
      <c r="R631" s="34" t="str">
        <f>INDEX(AF:AF,W629+1)</f>
        <v>緑</v>
      </c>
      <c r="S631" s="39" t="s">
        <v>7</v>
      </c>
      <c r="T631" s="34">
        <f>INDEX(AG:AG,W629+1)</f>
        <v>0</v>
      </c>
      <c r="U631" s="39" t="s">
        <v>8</v>
      </c>
      <c r="V631" s="34">
        <f>INDEX(AI:AI,W629+1)</f>
        <v>0</v>
      </c>
      <c r="W631" s="40"/>
      <c r="X631" s="34">
        <f>INDEX(AQ:AQ,W629+1)</f>
        <v>0</v>
      </c>
      <c r="Y631" s="52"/>
      <c r="Z631" s="52"/>
      <c r="AA631" s="53"/>
      <c r="AC631" s="35"/>
      <c r="AD631" s="35"/>
      <c r="BF631" s="64" t="s">
        <v>0</v>
      </c>
    </row>
    <row r="632" spans="1:58">
      <c r="A632" t="str">
        <f t="shared" si="105"/>
        <v>|色|緑|レアリティ||マナコスト||</v>
      </c>
      <c r="B632" t="s">
        <v>0</v>
      </c>
      <c r="C632" t="s">
        <v>81</v>
      </c>
      <c r="D632" s="27" t="s">
        <v>6</v>
      </c>
      <c r="E632" t="s">
        <v>81</v>
      </c>
      <c r="F632" t="str">
        <f>IF(R631=0,"",R631)</f>
        <v>緑</v>
      </c>
      <c r="G632" t="s">
        <v>81</v>
      </c>
      <c r="H632" s="27" t="s">
        <v>93</v>
      </c>
      <c r="I632" t="s">
        <v>81</v>
      </c>
      <c r="J632" t="str">
        <f>IF(T631=0,"",T631)</f>
        <v/>
      </c>
      <c r="K632" t="s">
        <v>81</v>
      </c>
      <c r="L632" s="27" t="s">
        <v>94</v>
      </c>
      <c r="M632" t="s">
        <v>81</v>
      </c>
      <c r="N632" t="str">
        <f>IF(V631=0,"",V631)</f>
        <v/>
      </c>
      <c r="O632" t="s">
        <v>81</v>
      </c>
      <c r="Q632" s="33" t="s">
        <v>11</v>
      </c>
      <c r="R632" s="34">
        <f>INDEX(AL:AL,W629+1)</f>
        <v>0</v>
      </c>
      <c r="S632" s="39" t="s">
        <v>95</v>
      </c>
      <c r="T632" s="34">
        <f>INDEX(AN:AN,W629+1)</f>
        <v>0</v>
      </c>
      <c r="U632" s="34">
        <f>INDEX(AO:AO,W629+1)</f>
        <v>0</v>
      </c>
      <c r="V632" s="34">
        <f>INDEX(AP:AP,W629+1)</f>
        <v>0</v>
      </c>
      <c r="W632" s="40"/>
      <c r="X632" s="34" t="str">
        <f>INDEX(AZ:AZ,W629+1)</f>
        <v/>
      </c>
      <c r="Y632" s="34" t="str">
        <f>INDEX(BA:BA,W629+1)</f>
        <v/>
      </c>
      <c r="Z632" s="34" t="str">
        <f>INDEX(BB:BB,W629+1)</f>
        <v/>
      </c>
      <c r="AA632" s="34">
        <f>INDEX(BC:BC,W629+1)</f>
        <v>0</v>
      </c>
      <c r="AC632" s="52"/>
      <c r="AD632" s="52"/>
      <c r="BF632" s="64" t="s">
        <v>0</v>
      </c>
    </row>
    <row r="633" spans="1:58">
      <c r="A633" t="str">
        <f t="shared" si="105"/>
        <v>|種別||サブタイプ||||</v>
      </c>
      <c r="B633" t="s">
        <v>0</v>
      </c>
      <c r="C633" t="s">
        <v>81</v>
      </c>
      <c r="D633" s="27" t="s">
        <v>11</v>
      </c>
      <c r="E633" t="s">
        <v>81</v>
      </c>
      <c r="F633" t="str">
        <f>IF(R632=0,"",R632)</f>
        <v/>
      </c>
      <c r="G633" t="s">
        <v>81</v>
      </c>
      <c r="H633" s="27" t="s">
        <v>103</v>
      </c>
      <c r="I633" t="s">
        <v>81</v>
      </c>
      <c r="J633" t="str">
        <f>IF(T632=0,"",T632)</f>
        <v/>
      </c>
      <c r="K633" t="s">
        <v>81</v>
      </c>
      <c r="L633" t="str">
        <f>IF(U632=0,"",U632)</f>
        <v/>
      </c>
      <c r="M633" t="s">
        <v>81</v>
      </c>
      <c r="N633" t="str">
        <f>IF(V632=0,"",V632)</f>
        <v/>
      </c>
      <c r="O633" t="s">
        <v>81</v>
      </c>
      <c r="Q633" s="33" t="s">
        <v>104</v>
      </c>
      <c r="R633" s="34" t="str">
        <f>INDEX(BD:BD,W629+1)</f>
        <v/>
      </c>
      <c r="S633" s="35"/>
      <c r="T633" s="35"/>
      <c r="U633" s="35"/>
      <c r="V633" s="36"/>
      <c r="W633" s="40"/>
      <c r="X633" s="32"/>
      <c r="Y633" s="32"/>
      <c r="Z633" s="32"/>
      <c r="AA633" s="54"/>
      <c r="AC633" s="52"/>
      <c r="AD633" s="52"/>
      <c r="BF633" s="64" t="s">
        <v>0</v>
      </c>
    </row>
    <row r="634" spans="1:58">
      <c r="A634" t="str">
        <f t="shared" si="105"/>
        <v>|テキスト|&gt;|&gt;|&gt;|&gt;||</v>
      </c>
      <c r="B634" t="s">
        <v>0</v>
      </c>
      <c r="C634" t="s">
        <v>81</v>
      </c>
      <c r="D634" s="27" t="s">
        <v>104</v>
      </c>
      <c r="E634" t="s">
        <v>81</v>
      </c>
      <c r="F634" s="27" t="s">
        <v>113</v>
      </c>
      <c r="G634" t="s">
        <v>81</v>
      </c>
      <c r="H634" s="27" t="s">
        <v>113</v>
      </c>
      <c r="I634" t="s">
        <v>81</v>
      </c>
      <c r="J634" s="27" t="s">
        <v>113</v>
      </c>
      <c r="K634" t="s">
        <v>81</v>
      </c>
      <c r="L634" s="27" t="s">
        <v>113</v>
      </c>
      <c r="M634" t="s">
        <v>81</v>
      </c>
      <c r="N634" t="str">
        <f>IF(R633=0,"",R633)</f>
        <v/>
      </c>
      <c r="O634" t="s">
        <v>81</v>
      </c>
      <c r="Q634" s="38" t="s">
        <v>27</v>
      </c>
      <c r="R634" s="34" t="str">
        <f>INDEX(BE:BE,W629+1)</f>
        <v/>
      </c>
      <c r="S634" s="35" t="s">
        <v>400</v>
      </c>
      <c r="T634" s="34" t="str">
        <f>IF(X634="","",X634&amp;IF(Y634="",""," "&amp;Y634)&amp;IF(Z634="",""," "&amp;Z634)&amp;IF(AA634="",""," "&amp;AA634))</f>
        <v/>
      </c>
      <c r="U634" s="35"/>
      <c r="V634" s="36"/>
      <c r="W634" s="40" t="s">
        <v>114</v>
      </c>
      <c r="X634" s="33" t="str">
        <f t="shared" ref="X634:AA634" si="114">IF(ISERROR(IF(LEN(X633)&gt;1,X633,VLOOKUP(X632,$AC:$AD,2,FALSE))),"",IF(LEN(X633)&gt;1,X633,VLOOKUP(X632,$AC:$AD,2,FALSE)))</f>
        <v/>
      </c>
      <c r="Y634" s="33" t="str">
        <f t="shared" si="114"/>
        <v/>
      </c>
      <c r="Z634" s="33" t="str">
        <f t="shared" si="114"/>
        <v/>
      </c>
      <c r="AA634" s="33" t="str">
        <f t="shared" si="114"/>
        <v> </v>
      </c>
      <c r="AC634" s="52"/>
      <c r="AD634" s="52"/>
      <c r="BF634" s="64" t="s">
        <v>0</v>
      </c>
    </row>
    <row r="635" spans="1:58">
      <c r="A635" t="str">
        <f t="shared" si="105"/>
        <v>|英テキスト|&gt;|&gt;|&gt;|&gt;||</v>
      </c>
      <c r="B635" t="s">
        <v>0</v>
      </c>
      <c r="C635" t="s">
        <v>81</v>
      </c>
      <c r="D635" s="27" t="s">
        <v>125</v>
      </c>
      <c r="E635" t="s">
        <v>81</v>
      </c>
      <c r="F635" s="27" t="s">
        <v>113</v>
      </c>
      <c r="G635" t="s">
        <v>81</v>
      </c>
      <c r="H635" s="27" t="s">
        <v>113</v>
      </c>
      <c r="I635" t="s">
        <v>81</v>
      </c>
      <c r="J635" s="27" t="s">
        <v>113</v>
      </c>
      <c r="K635" t="s">
        <v>81</v>
      </c>
      <c r="L635" s="27" t="s">
        <v>113</v>
      </c>
      <c r="M635" t="s">
        <v>81</v>
      </c>
      <c r="N635" t="str">
        <f>IF(T634="","",T634&amp;"&amp;br;")&amp;IF(R634=0,"",R634)</f>
        <v/>
      </c>
      <c r="O635" t="s">
        <v>81</v>
      </c>
      <c r="Q635" s="33" t="s">
        <v>18</v>
      </c>
      <c r="R635" s="34">
        <f>IF(INDEX(AX:AX,W629+1)="",0,INDEX(AX:AX,W629+1)&amp;"/"&amp;INDEX(AY:AY,W629+1))</f>
        <v>0</v>
      </c>
      <c r="S635" s="35"/>
      <c r="T635" s="35"/>
      <c r="U635" s="35"/>
      <c r="V635" s="36"/>
      <c r="W635" s="40"/>
      <c r="X635" s="33"/>
      <c r="Y635" s="52"/>
      <c r="Z635" s="52"/>
      <c r="AA635" s="53"/>
      <c r="AC635" s="52"/>
      <c r="AD635" s="52"/>
      <c r="BF635" s="64" t="s">
        <v>0</v>
      </c>
    </row>
    <row r="636" spans="1:58">
      <c r="A636" t="str">
        <f t="shared" si="105"/>
        <v>|PT|&gt;||シールド数|&gt;||</v>
      </c>
      <c r="B636" t="s">
        <v>0</v>
      </c>
      <c r="C636" t="s">
        <v>81</v>
      </c>
      <c r="D636" t="s">
        <v>18</v>
      </c>
      <c r="E636" t="s">
        <v>81</v>
      </c>
      <c r="F636" t="s">
        <v>113</v>
      </c>
      <c r="G636" t="s">
        <v>81</v>
      </c>
      <c r="H636" t="str">
        <f>IF(R635=0,"",R635)</f>
        <v/>
      </c>
      <c r="I636" t="s">
        <v>81</v>
      </c>
      <c r="J636" t="s">
        <v>136</v>
      </c>
      <c r="K636" t="s">
        <v>81</v>
      </c>
      <c r="L636" t="s">
        <v>113</v>
      </c>
      <c r="M636" t="s">
        <v>81</v>
      </c>
      <c r="N636" t="str">
        <f>IF(R636=0,"",R636)</f>
        <v/>
      </c>
      <c r="O636" t="s">
        <v>81</v>
      </c>
      <c r="Q636" s="41" t="s">
        <v>19</v>
      </c>
      <c r="R636" s="34">
        <f>INDEX(AW:AW,W629+1)</f>
        <v>0</v>
      </c>
      <c r="S636" s="42"/>
      <c r="T636" s="42"/>
      <c r="U636" s="42"/>
      <c r="V636" s="43"/>
      <c r="W636" s="44"/>
      <c r="X636" s="45"/>
      <c r="Y636" s="55"/>
      <c r="Z636" s="55"/>
      <c r="AA636" s="56"/>
      <c r="BF636" s="64" t="s">
        <v>0</v>
      </c>
    </row>
    <row r="637" spans="1:58">
      <c r="A637" t="str">
        <f t="shared" si="105"/>
        <v>&amp;br;&amp;br;</v>
      </c>
      <c r="B637" t="s">
        <v>0</v>
      </c>
      <c r="C637" t="s">
        <v>145</v>
      </c>
      <c r="R637"/>
      <c r="S637"/>
      <c r="T637"/>
      <c r="U637"/>
      <c r="V637"/>
      <c r="BF637" s="64" t="s">
        <v>0</v>
      </c>
    </row>
    <row r="638" spans="1:58">
      <c r="A638" t="str">
        <f t="shared" si="105"/>
        <v>#back(text=戻る,left)</v>
      </c>
      <c r="B638" t="s">
        <v>0</v>
      </c>
      <c r="C638" t="s">
        <v>153</v>
      </c>
      <c r="R638"/>
      <c r="S638"/>
      <c r="T638"/>
      <c r="U638"/>
      <c r="V638"/>
      <c r="BF638" s="64" t="s">
        <v>0</v>
      </c>
    </row>
    <row r="639" spans="1:58">
      <c r="A639" t="str">
        <f t="shared" si="105"/>
        <v>&amp;br;</v>
      </c>
      <c r="B639" t="s">
        <v>0</v>
      </c>
      <c r="C639" t="s">
        <v>164</v>
      </c>
      <c r="R639"/>
      <c r="S639"/>
      <c r="T639"/>
      <c r="U639"/>
      <c r="V639"/>
      <c r="BF639" s="64" t="s">
        <v>0</v>
      </c>
    </row>
    <row r="640" spans="1:58">
      <c r="A640" t="str">
        <f t="shared" si="105"/>
        <v>#comment(above,nsize=[15],size=[30],num=[10])</v>
      </c>
      <c r="B640" t="s">
        <v>0</v>
      </c>
      <c r="C640" t="s">
        <v>173</v>
      </c>
      <c r="R640"/>
      <c r="S640"/>
      <c r="T640"/>
      <c r="U640"/>
      <c r="V640"/>
      <c r="BF640" s="64" t="s">
        <v>0</v>
      </c>
    </row>
    <row r="641" spans="1:58">
      <c r="A641" t="str">
        <f t="shared" si="105"/>
        <v>&amp;br;&amp;br;</v>
      </c>
      <c r="B641" t="s">
        <v>0</v>
      </c>
      <c r="C641" t="s">
        <v>145</v>
      </c>
      <c r="R641"/>
      <c r="S641"/>
      <c r="T641"/>
      <c r="U641"/>
      <c r="V641"/>
      <c r="AC641" s="52"/>
      <c r="AD641" s="52"/>
      <c r="BF641" s="64" t="s">
        <v>0</v>
      </c>
    </row>
    <row r="642" spans="1:58">
      <c r="A642" t="str">
        <f t="shared" si="105"/>
        <v/>
      </c>
      <c r="B642" t="s">
        <v>0</v>
      </c>
      <c r="Q642" s="29"/>
      <c r="R642" s="30"/>
      <c r="S642" s="30"/>
      <c r="T642" s="30"/>
      <c r="U642" s="30"/>
      <c r="V642" s="31"/>
      <c r="W642" s="32">
        <v>50</v>
      </c>
      <c r="X642" s="29"/>
      <c r="Y642" s="50"/>
      <c r="Z642" s="50"/>
      <c r="AA642" s="51"/>
      <c r="AC642" s="52"/>
      <c r="AD642" s="52"/>
      <c r="BF642" s="64" t="s">
        <v>0</v>
      </c>
    </row>
    <row r="643" spans="1:58">
      <c r="A643" t="str">
        <f t="shared" si="105"/>
        <v>*0/0</v>
      </c>
      <c r="B643" t="s">
        <v>0</v>
      </c>
      <c r="C643" t="str">
        <f>"*"&amp;R643&amp;"/"&amp;T643</f>
        <v>*0/0</v>
      </c>
      <c r="Q643" s="33" t="s">
        <v>9</v>
      </c>
      <c r="R643" s="34">
        <f>INDEX(AJ:AJ,W642+1)</f>
        <v>0</v>
      </c>
      <c r="S643" s="35" t="s">
        <v>10</v>
      </c>
      <c r="T643" s="34">
        <f>INDEX(AK:AK,W642+1)</f>
        <v>0</v>
      </c>
      <c r="U643" s="35"/>
      <c r="V643" s="36"/>
      <c r="W643" s="37"/>
      <c r="X643" s="33"/>
      <c r="Y643" s="52"/>
      <c r="Z643" s="52"/>
      <c r="AA643" s="53"/>
      <c r="AC643" s="52"/>
      <c r="AD643" s="52"/>
      <c r="BF643" s="64" t="s">
        <v>0</v>
      </c>
    </row>
    <row r="644" spans="1:58">
      <c r="A644" t="str">
        <f t="shared" si="105"/>
        <v>|LEFT:80|LEFT:100|LEFT:100|LEFT:100|LEFT:100|LEFT:100|c</v>
      </c>
      <c r="B644" t="s">
        <v>0</v>
      </c>
      <c r="C644" t="s">
        <v>81</v>
      </c>
      <c r="D644" s="26" t="str">
        <f>$Q$1</f>
        <v>LEFT:80</v>
      </c>
      <c r="E644" s="26" t="s">
        <v>81</v>
      </c>
      <c r="F644" s="26" t="str">
        <f t="shared" ref="F644:J644" si="115">$R$1</f>
        <v>LEFT:100</v>
      </c>
      <c r="G644" s="26" t="s">
        <v>81</v>
      </c>
      <c r="H644" s="26" t="str">
        <f t="shared" si="115"/>
        <v>LEFT:100</v>
      </c>
      <c r="I644" s="26" t="s">
        <v>81</v>
      </c>
      <c r="J644" s="26" t="str">
        <f t="shared" si="115"/>
        <v>LEFT:100</v>
      </c>
      <c r="K644" s="26" t="s">
        <v>81</v>
      </c>
      <c r="L644" s="26" t="str">
        <f>$R$1</f>
        <v>LEFT:100</v>
      </c>
      <c r="M644" s="26" t="s">
        <v>81</v>
      </c>
      <c r="N644" s="26" t="str">
        <f>$R$1</f>
        <v>LEFT:100</v>
      </c>
      <c r="O644" t="s">
        <v>81</v>
      </c>
      <c r="P644" t="s">
        <v>82</v>
      </c>
      <c r="Q644" s="38" t="s">
        <v>6</v>
      </c>
      <c r="R644" s="34" t="str">
        <f>INDEX(AF:AF,W642+1)</f>
        <v>緑</v>
      </c>
      <c r="S644" s="39" t="s">
        <v>7</v>
      </c>
      <c r="T644" s="34">
        <f>INDEX(AG:AG,W642+1)</f>
        <v>0</v>
      </c>
      <c r="U644" s="39" t="s">
        <v>8</v>
      </c>
      <c r="V644" s="34">
        <f>INDEX(AI:AI,W642+1)</f>
        <v>0</v>
      </c>
      <c r="W644" s="40"/>
      <c r="X644" s="34">
        <f>INDEX(AQ:AQ,W642+1)</f>
        <v>0</v>
      </c>
      <c r="Y644" s="52"/>
      <c r="Z644" s="52"/>
      <c r="AA644" s="53"/>
      <c r="AC644" s="35"/>
      <c r="AD644" s="35"/>
      <c r="BF644" s="64" t="s">
        <v>0</v>
      </c>
    </row>
    <row r="645" spans="1:58">
      <c r="A645" t="str">
        <f t="shared" si="105"/>
        <v>|色|緑|レアリティ||マナコスト||</v>
      </c>
      <c r="B645" t="s">
        <v>0</v>
      </c>
      <c r="C645" t="s">
        <v>81</v>
      </c>
      <c r="D645" s="27" t="s">
        <v>6</v>
      </c>
      <c r="E645" t="s">
        <v>81</v>
      </c>
      <c r="F645" t="str">
        <f>IF(R644=0,"",R644)</f>
        <v>緑</v>
      </c>
      <c r="G645" t="s">
        <v>81</v>
      </c>
      <c r="H645" s="27" t="s">
        <v>93</v>
      </c>
      <c r="I645" t="s">
        <v>81</v>
      </c>
      <c r="J645" t="str">
        <f>IF(T644=0,"",T644)</f>
        <v/>
      </c>
      <c r="K645" t="s">
        <v>81</v>
      </c>
      <c r="L645" s="27" t="s">
        <v>94</v>
      </c>
      <c r="M645" t="s">
        <v>81</v>
      </c>
      <c r="N645" t="str">
        <f>IF(V644=0,"",V644)</f>
        <v/>
      </c>
      <c r="O645" t="s">
        <v>81</v>
      </c>
      <c r="Q645" s="33" t="s">
        <v>11</v>
      </c>
      <c r="R645" s="34">
        <f>INDEX(AL:AL,W642+1)</f>
        <v>0</v>
      </c>
      <c r="S645" s="39" t="s">
        <v>95</v>
      </c>
      <c r="T645" s="34">
        <f>INDEX(AN:AN,W642+1)</f>
        <v>0</v>
      </c>
      <c r="U645" s="34">
        <f>INDEX(AO:AO,W642+1)</f>
        <v>0</v>
      </c>
      <c r="V645" s="34">
        <f>INDEX(AP:AP,W642+1)</f>
        <v>0</v>
      </c>
      <c r="W645" s="40"/>
      <c r="X645" s="34" t="str">
        <f>INDEX(AZ:AZ,W642+1)</f>
        <v/>
      </c>
      <c r="Y645" s="34" t="str">
        <f>INDEX(BA:BA,W642+1)</f>
        <v/>
      </c>
      <c r="Z645" s="34" t="str">
        <f>INDEX(BB:BB,W642+1)</f>
        <v/>
      </c>
      <c r="AA645" s="34">
        <f>INDEX(BC:BC,W642+1)</f>
        <v>0</v>
      </c>
      <c r="AC645" s="52"/>
      <c r="AD645" s="52"/>
      <c r="BF645" s="64" t="s">
        <v>0</v>
      </c>
    </row>
    <row r="646" spans="1:58">
      <c r="A646" t="str">
        <f t="shared" ref="A646:A654" si="116">CONCATENATE(C646,D646,E646,F646,G646,H646,I646,J646,K646,L646,M646,N646,O646,P646)</f>
        <v>|種別||サブタイプ||||</v>
      </c>
      <c r="B646" t="s">
        <v>0</v>
      </c>
      <c r="C646" t="s">
        <v>81</v>
      </c>
      <c r="D646" s="27" t="s">
        <v>11</v>
      </c>
      <c r="E646" t="s">
        <v>81</v>
      </c>
      <c r="F646" t="str">
        <f>IF(R645=0,"",R645)</f>
        <v/>
      </c>
      <c r="G646" t="s">
        <v>81</v>
      </c>
      <c r="H646" s="27" t="s">
        <v>103</v>
      </c>
      <c r="I646" t="s">
        <v>81</v>
      </c>
      <c r="J646" t="str">
        <f>IF(T645=0,"",T645)</f>
        <v/>
      </c>
      <c r="K646" t="s">
        <v>81</v>
      </c>
      <c r="L646" t="str">
        <f>IF(U645=0,"",U645)</f>
        <v/>
      </c>
      <c r="M646" t="s">
        <v>81</v>
      </c>
      <c r="N646" t="str">
        <f>IF(V645=0,"",V645)</f>
        <v/>
      </c>
      <c r="O646" t="s">
        <v>81</v>
      </c>
      <c r="Q646" s="33" t="s">
        <v>104</v>
      </c>
      <c r="R646" s="34" t="str">
        <f>INDEX(BD:BD,W642+1)</f>
        <v/>
      </c>
      <c r="S646" s="35"/>
      <c r="T646" s="35"/>
      <c r="U646" s="35"/>
      <c r="V646" s="36"/>
      <c r="W646" s="40"/>
      <c r="X646" s="32"/>
      <c r="Y646" s="32"/>
      <c r="Z646" s="32"/>
      <c r="AA646" s="54"/>
      <c r="AC646" s="52"/>
      <c r="AD646" s="52"/>
      <c r="BF646" s="64" t="s">
        <v>0</v>
      </c>
    </row>
    <row r="647" spans="1:58">
      <c r="A647" t="str">
        <f t="shared" si="116"/>
        <v>|テキスト|&gt;|&gt;|&gt;|&gt;||</v>
      </c>
      <c r="B647" t="s">
        <v>0</v>
      </c>
      <c r="C647" t="s">
        <v>81</v>
      </c>
      <c r="D647" s="27" t="s">
        <v>104</v>
      </c>
      <c r="E647" t="s">
        <v>81</v>
      </c>
      <c r="F647" s="27" t="s">
        <v>113</v>
      </c>
      <c r="G647" t="s">
        <v>81</v>
      </c>
      <c r="H647" s="27" t="s">
        <v>113</v>
      </c>
      <c r="I647" t="s">
        <v>81</v>
      </c>
      <c r="J647" s="27" t="s">
        <v>113</v>
      </c>
      <c r="K647" t="s">
        <v>81</v>
      </c>
      <c r="L647" s="27" t="s">
        <v>113</v>
      </c>
      <c r="M647" t="s">
        <v>81</v>
      </c>
      <c r="N647" t="str">
        <f>IF(R646=0,"",R646)</f>
        <v/>
      </c>
      <c r="O647" t="s">
        <v>81</v>
      </c>
      <c r="Q647" s="38" t="s">
        <v>27</v>
      </c>
      <c r="R647" s="34" t="str">
        <f>INDEX(BE:BE,W642+1)</f>
        <v/>
      </c>
      <c r="S647" s="35" t="s">
        <v>400</v>
      </c>
      <c r="T647" s="34" t="str">
        <f>IF(X647="","",X647&amp;IF(Y647="",""," "&amp;Y647)&amp;IF(Z647="",""," "&amp;Z647)&amp;IF(AA647="",""," "&amp;AA647))</f>
        <v/>
      </c>
      <c r="U647" s="35"/>
      <c r="V647" s="36"/>
      <c r="W647" s="40" t="s">
        <v>114</v>
      </c>
      <c r="X647" s="33" t="str">
        <f t="shared" ref="X647:AA647" si="117">IF(ISERROR(IF(LEN(X646)&gt;1,X646,VLOOKUP(X645,$AC:$AD,2,FALSE))),"",IF(LEN(X646)&gt;1,X646,VLOOKUP(X645,$AC:$AD,2,FALSE)))</f>
        <v/>
      </c>
      <c r="Y647" s="33" t="str">
        <f t="shared" si="117"/>
        <v/>
      </c>
      <c r="Z647" s="33" t="str">
        <f t="shared" si="117"/>
        <v/>
      </c>
      <c r="AA647" s="33" t="str">
        <f t="shared" si="117"/>
        <v> </v>
      </c>
      <c r="AC647" s="52"/>
      <c r="AD647" s="52"/>
      <c r="BF647" s="64" t="s">
        <v>0</v>
      </c>
    </row>
    <row r="648" spans="1:58">
      <c r="A648" t="str">
        <f t="shared" si="116"/>
        <v>|英テキスト|&gt;|&gt;|&gt;|&gt;||</v>
      </c>
      <c r="B648" t="s">
        <v>0</v>
      </c>
      <c r="C648" t="s">
        <v>81</v>
      </c>
      <c r="D648" s="27" t="s">
        <v>125</v>
      </c>
      <c r="E648" t="s">
        <v>81</v>
      </c>
      <c r="F648" s="27" t="s">
        <v>113</v>
      </c>
      <c r="G648" t="s">
        <v>81</v>
      </c>
      <c r="H648" s="27" t="s">
        <v>113</v>
      </c>
      <c r="I648" t="s">
        <v>81</v>
      </c>
      <c r="J648" s="27" t="s">
        <v>113</v>
      </c>
      <c r="K648" t="s">
        <v>81</v>
      </c>
      <c r="L648" s="27" t="s">
        <v>113</v>
      </c>
      <c r="M648" t="s">
        <v>81</v>
      </c>
      <c r="N648" t="str">
        <f>IF(T647="","",T647&amp;"&amp;br;")&amp;IF(R647=0,"",R647)</f>
        <v/>
      </c>
      <c r="O648" t="s">
        <v>81</v>
      </c>
      <c r="Q648" s="33" t="s">
        <v>18</v>
      </c>
      <c r="R648" s="34">
        <f>IF(INDEX(AX:AX,W642+1)="",0,INDEX(AX:AX,W642+1)&amp;"/"&amp;INDEX(AY:AY,W642+1))</f>
        <v>0</v>
      </c>
      <c r="S648" s="35"/>
      <c r="T648" s="35"/>
      <c r="U648" s="35"/>
      <c r="V648" s="36"/>
      <c r="W648" s="40"/>
      <c r="X648" s="33"/>
      <c r="Y648" s="52"/>
      <c r="Z648" s="52"/>
      <c r="AA648" s="53"/>
      <c r="AC648" s="52"/>
      <c r="AD648" s="52"/>
      <c r="BF648" s="64" t="s">
        <v>0</v>
      </c>
    </row>
    <row r="649" spans="1:58">
      <c r="A649" t="str">
        <f t="shared" si="116"/>
        <v>|PT|&gt;||シールド数|&gt;||</v>
      </c>
      <c r="B649" t="s">
        <v>0</v>
      </c>
      <c r="C649" t="s">
        <v>81</v>
      </c>
      <c r="D649" t="s">
        <v>18</v>
      </c>
      <c r="E649" t="s">
        <v>81</v>
      </c>
      <c r="F649" t="s">
        <v>113</v>
      </c>
      <c r="G649" t="s">
        <v>81</v>
      </c>
      <c r="H649" t="str">
        <f>IF(R648=0,"",R648)</f>
        <v/>
      </c>
      <c r="I649" t="s">
        <v>81</v>
      </c>
      <c r="J649" t="s">
        <v>136</v>
      </c>
      <c r="K649" t="s">
        <v>81</v>
      </c>
      <c r="L649" t="s">
        <v>113</v>
      </c>
      <c r="M649" t="s">
        <v>81</v>
      </c>
      <c r="N649" t="str">
        <f>IF(R649=0,"",R649)</f>
        <v/>
      </c>
      <c r="O649" t="s">
        <v>81</v>
      </c>
      <c r="Q649" s="41" t="s">
        <v>19</v>
      </c>
      <c r="R649" s="34">
        <f>INDEX(AW:AW,W642+1)</f>
        <v>0</v>
      </c>
      <c r="S649" s="42"/>
      <c r="T649" s="42"/>
      <c r="U649" s="42"/>
      <c r="V649" s="43"/>
      <c r="W649" s="44"/>
      <c r="X649" s="45"/>
      <c r="Y649" s="55"/>
      <c r="Z649" s="55"/>
      <c r="AA649" s="56"/>
      <c r="BF649" s="64" t="s">
        <v>0</v>
      </c>
    </row>
    <row r="650" spans="1:58">
      <c r="A650" t="str">
        <f t="shared" si="116"/>
        <v>&amp;br;&amp;br;</v>
      </c>
      <c r="B650" t="s">
        <v>0</v>
      </c>
      <c r="C650" t="s">
        <v>145</v>
      </c>
      <c r="R650"/>
      <c r="S650"/>
      <c r="T650"/>
      <c r="U650"/>
      <c r="V650"/>
      <c r="BF650" s="64" t="s">
        <v>0</v>
      </c>
    </row>
    <row r="651" spans="1:58">
      <c r="A651" t="str">
        <f t="shared" si="116"/>
        <v>#back(text=戻る,left)</v>
      </c>
      <c r="B651" t="s">
        <v>0</v>
      </c>
      <c r="C651" t="s">
        <v>153</v>
      </c>
      <c r="R651"/>
      <c r="S651"/>
      <c r="T651"/>
      <c r="U651"/>
      <c r="V651"/>
      <c r="BF651" s="64" t="s">
        <v>0</v>
      </c>
    </row>
    <row r="652" spans="1:58">
      <c r="A652" t="str">
        <f t="shared" si="116"/>
        <v>&amp;br;</v>
      </c>
      <c r="B652" t="s">
        <v>0</v>
      </c>
      <c r="C652" t="s">
        <v>164</v>
      </c>
      <c r="R652"/>
      <c r="S652"/>
      <c r="T652"/>
      <c r="U652"/>
      <c r="V652"/>
      <c r="BF652" s="64" t="s">
        <v>0</v>
      </c>
    </row>
    <row r="653" spans="1:58">
      <c r="A653" t="str">
        <f t="shared" si="116"/>
        <v>#comment(above,nsize=[15],size=[30],num=[10])</v>
      </c>
      <c r="B653" t="s">
        <v>0</v>
      </c>
      <c r="C653" t="s">
        <v>173</v>
      </c>
      <c r="R653"/>
      <c r="S653"/>
      <c r="T653"/>
      <c r="U653"/>
      <c r="V653"/>
      <c r="BF653" s="64" t="s">
        <v>0</v>
      </c>
    </row>
    <row r="654" spans="1:58">
      <c r="A654" t="str">
        <f t="shared" si="116"/>
        <v>&amp;br;&amp;br;</v>
      </c>
      <c r="B654" t="s">
        <v>0</v>
      </c>
      <c r="C654" t="s">
        <v>145</v>
      </c>
      <c r="R654"/>
      <c r="S654"/>
      <c r="T654"/>
      <c r="U654"/>
      <c r="V654"/>
      <c r="BF654" s="64"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topLeftCell="A369" workbookViewId="0">
      <selection activeCell="A396" sqref="A396:A407"/>
    </sheetView>
  </sheetViews>
  <sheetFormatPr defaultColWidth="9" defaultRowHeight="13.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25" hidden="1" customWidth="1"/>
    <col min="28" max="30" width="9" hidden="1" customWidth="1"/>
    <col min="31" max="31" width="3.5" customWidth="1"/>
    <col min="32" max="32" width="5.25" customWidth="1"/>
    <col min="33" max="33" width="3.75" customWidth="1"/>
    <col min="34" max="34" width="9" hidden="1" customWidth="1"/>
    <col min="35" max="35" width="5" customWidth="1"/>
    <col min="39" max="39" width="9" hidden="1" customWidth="1"/>
    <col min="47" max="48" width="9" hidden="1" customWidth="1"/>
    <col min="49" max="49" width="4.875" customWidth="1"/>
    <col min="50" max="51" width="2.75" customWidth="1"/>
    <col min="52" max="55" width="4.75" customWidth="1"/>
  </cols>
  <sheetData>
    <row r="1" spans="2:58">
      <c r="B1" t="s">
        <v>0</v>
      </c>
      <c r="Q1" t="s">
        <v>1</v>
      </c>
      <c r="R1" s="25" t="s">
        <v>2</v>
      </c>
      <c r="AB1" t="s">
        <v>3</v>
      </c>
      <c r="AC1" t="s">
        <v>4</v>
      </c>
      <c r="AD1" s="40" t="s">
        <v>5</v>
      </c>
      <c r="AE1" s="46"/>
      <c r="AF1" s="47" t="s">
        <v>6</v>
      </c>
      <c r="AG1" s="59" t="s">
        <v>7</v>
      </c>
      <c r="AH1" s="59"/>
      <c r="AI1" s="59" t="s">
        <v>8</v>
      </c>
      <c r="AJ1" s="59" t="s">
        <v>9</v>
      </c>
      <c r="AK1" s="59" t="s">
        <v>10</v>
      </c>
      <c r="AL1" s="59" t="s">
        <v>11</v>
      </c>
      <c r="AM1" s="59"/>
      <c r="AN1" s="59" t="s">
        <v>12</v>
      </c>
      <c r="AO1" s="59" t="s">
        <v>13</v>
      </c>
      <c r="AP1" s="59" t="s">
        <v>14</v>
      </c>
      <c r="AQ1" s="59" t="s">
        <v>15</v>
      </c>
      <c r="AR1" s="59" t="s">
        <v>16</v>
      </c>
      <c r="AS1" s="59" t="s">
        <v>17</v>
      </c>
      <c r="AT1" s="59" t="s">
        <v>18</v>
      </c>
      <c r="AU1" s="59"/>
      <c r="AV1" s="59"/>
      <c r="AW1" s="59" t="s">
        <v>19</v>
      </c>
      <c r="AX1" s="59" t="s">
        <v>20</v>
      </c>
      <c r="AY1" s="59" t="s">
        <v>21</v>
      </c>
      <c r="AZ1" s="59" t="s">
        <v>22</v>
      </c>
      <c r="BA1" s="59" t="s">
        <v>23</v>
      </c>
      <c r="BB1" s="59" t="s">
        <v>24</v>
      </c>
      <c r="BC1" s="59" t="s">
        <v>25</v>
      </c>
      <c r="BD1" s="59" t="s">
        <v>26</v>
      </c>
      <c r="BE1" s="63" t="s">
        <v>27</v>
      </c>
      <c r="BF1" s="64" t="s">
        <v>0</v>
      </c>
    </row>
    <row r="2" spans="2:62">
      <c r="B2" t="s">
        <v>0</v>
      </c>
      <c r="AB2" t="s">
        <v>28</v>
      </c>
      <c r="AC2" t="s">
        <v>29</v>
      </c>
      <c r="AD2" s="40" t="s">
        <v>30</v>
      </c>
      <c r="AE2" s="48">
        <v>1</v>
      </c>
      <c r="AF2" s="49" t="s">
        <v>704</v>
      </c>
      <c r="AG2" s="24" t="s">
        <v>54</v>
      </c>
      <c r="AH2" s="24"/>
      <c r="AI2" s="24">
        <v>10</v>
      </c>
      <c r="AJ2" s="24" t="s">
        <v>705</v>
      </c>
      <c r="AK2" s="24" t="s">
        <v>39</v>
      </c>
      <c r="AL2" s="24" t="s">
        <v>34</v>
      </c>
      <c r="AM2" s="24"/>
      <c r="AN2" s="24" t="s">
        <v>35</v>
      </c>
      <c r="AO2" s="24" t="s">
        <v>69</v>
      </c>
      <c r="AP2" s="24"/>
      <c r="AQ2" s="24" t="s">
        <v>706</v>
      </c>
      <c r="AR2" s="24"/>
      <c r="AS2" s="24"/>
      <c r="AT2" s="61">
        <v>42829</v>
      </c>
      <c r="AU2" s="24"/>
      <c r="AV2" s="24"/>
      <c r="AW2" s="24"/>
      <c r="AX2" s="24">
        <v>4</v>
      </c>
      <c r="AY2" s="24">
        <v>4</v>
      </c>
      <c r="AZ2" s="24" t="str">
        <f t="shared" ref="AZ2:AZ51" si="0">LEFT(AQ2,2)</f>
        <v>督励</v>
      </c>
      <c r="BA2" s="24" t="str">
        <f t="shared" ref="BA2:BA51" si="1">IF(ISERROR(FIND(" ",AQ2)),"",MID(AQ2,FIND(" ",AQ2)+1,2))</f>
        <v/>
      </c>
      <c r="BB2" s="24" t="str">
        <f t="shared" ref="BB2:BB51" si="2">IF(LEN(BA2)&gt;1,IF(ISERROR(FIND(" ",AQ2,FIND(" ",AQ2)+1)),"",MID(AQ2,FIND(" ",AQ2)+4,2)),"")</f>
        <v/>
      </c>
      <c r="BC2" s="24"/>
      <c r="BD2" s="24" t="str">
        <f t="shared" ref="BD2:BD51" si="3">IF(AQ2="","",AQ2&amp;IF(AR2="","","&amp;br;"&amp;AR2)&amp;IF(AS2="","","&amp;br;"&amp;AS2))</f>
        <v>督励2：あなたの次のターン開始時まで、あなたがコントロールする各クリーチャーは警戒を得る。</v>
      </c>
      <c r="BE2" s="54" t="str">
        <f>IF(AK2="","",VLOOKUP(AK2,BH:BJ,3,FALSE))</f>
        <v>Exert 2:Each creature you control gains Vigilance until the beginning of your next turn.</v>
      </c>
      <c r="BF2" s="64" t="s">
        <v>0</v>
      </c>
      <c r="BG2">
        <v>1</v>
      </c>
      <c r="BH2" t="s">
        <v>39</v>
      </c>
      <c r="BI2" t="s">
        <v>40</v>
      </c>
      <c r="BJ2" t="s">
        <v>41</v>
      </c>
    </row>
    <row r="3" spans="2:62">
      <c r="B3" t="s">
        <v>0</v>
      </c>
      <c r="Q3" s="25" t="s">
        <v>3</v>
      </c>
      <c r="R3" s="25" t="s">
        <v>28</v>
      </c>
      <c r="S3" s="25" t="s">
        <v>42</v>
      </c>
      <c r="T3" s="25" t="s">
        <v>43</v>
      </c>
      <c r="U3" s="25" t="s">
        <v>44</v>
      </c>
      <c r="V3" s="25" t="s">
        <v>45</v>
      </c>
      <c r="W3" s="25"/>
      <c r="AB3" t="s">
        <v>42</v>
      </c>
      <c r="AC3" t="s">
        <v>46</v>
      </c>
      <c r="AD3" s="40" t="s">
        <v>47</v>
      </c>
      <c r="AE3" s="48">
        <v>2</v>
      </c>
      <c r="AF3" s="49" t="s">
        <v>83</v>
      </c>
      <c r="AG3" s="24" t="s">
        <v>54</v>
      </c>
      <c r="AH3" s="24"/>
      <c r="AI3" s="24">
        <v>17</v>
      </c>
      <c r="AJ3" s="24" t="s">
        <v>707</v>
      </c>
      <c r="AK3" s="24" t="s">
        <v>134</v>
      </c>
      <c r="AL3" s="24" t="s">
        <v>34</v>
      </c>
      <c r="AM3" s="24"/>
      <c r="AN3" s="24" t="s">
        <v>88</v>
      </c>
      <c r="AO3" s="24" t="s">
        <v>69</v>
      </c>
      <c r="AP3" s="24"/>
      <c r="AQ3" s="24" t="s">
        <v>121</v>
      </c>
      <c r="AR3" s="24" t="s">
        <v>708</v>
      </c>
      <c r="AS3" s="24"/>
      <c r="AT3" s="61">
        <v>42798</v>
      </c>
      <c r="AU3" s="24"/>
      <c r="AV3" s="24"/>
      <c r="AW3" s="24"/>
      <c r="AX3" s="24">
        <v>3</v>
      </c>
      <c r="AY3" s="24">
        <v>4</v>
      </c>
      <c r="AZ3" s="24" t="str">
        <f t="shared" si="0"/>
        <v>飛行</v>
      </c>
      <c r="BA3" s="24" t="str">
        <f t="shared" si="1"/>
        <v>警戒</v>
      </c>
      <c r="BB3" s="24" t="str">
        <f t="shared" si="2"/>
        <v/>
      </c>
      <c r="BC3" s="24"/>
      <c r="BD3" s="24" t="str">
        <f t="shared" si="3"/>
        <v>飛行 警戒&amp;br;このクリーチャーが戦場に出ている間、あなたがコントロールする各クリーチャー･トークンは飛行と警戒を得る。</v>
      </c>
      <c r="BE3" s="54" t="str">
        <f>IF(AK3="","",VLOOKUP(AK3,BH:BJ,3,FALSE))</f>
        <v>While this creature is on the battlefield, each creature token you control gains Flying and Vigilance.&amp;br;Embalm 1</v>
      </c>
      <c r="BF3" s="64" t="s">
        <v>0</v>
      </c>
      <c r="BG3">
        <v>2</v>
      </c>
      <c r="BH3" t="s">
        <v>52</v>
      </c>
      <c r="BI3" t="s">
        <v>40</v>
      </c>
      <c r="BJ3" t="s">
        <v>53</v>
      </c>
    </row>
    <row r="4" spans="2:62">
      <c r="B4" t="s">
        <v>0</v>
      </c>
      <c r="Q4" t="s">
        <v>31</v>
      </c>
      <c r="R4" s="25" t="s">
        <v>54</v>
      </c>
      <c r="S4" s="25" t="s">
        <v>55</v>
      </c>
      <c r="T4" s="25" t="s">
        <v>56</v>
      </c>
      <c r="AB4" t="s">
        <v>43</v>
      </c>
      <c r="AC4" t="s">
        <v>57</v>
      </c>
      <c r="AD4" s="40" t="s">
        <v>58</v>
      </c>
      <c r="AE4" s="48">
        <v>3</v>
      </c>
      <c r="AF4" s="49" t="s">
        <v>154</v>
      </c>
      <c r="AG4" s="24" t="s">
        <v>54</v>
      </c>
      <c r="AH4" s="24"/>
      <c r="AI4" s="24">
        <v>11</v>
      </c>
      <c r="AJ4" s="24" t="s">
        <v>709</v>
      </c>
      <c r="AK4" s="24" t="s">
        <v>287</v>
      </c>
      <c r="AL4" s="24" t="s">
        <v>34</v>
      </c>
      <c r="AM4" s="24"/>
      <c r="AN4" s="24" t="s">
        <v>710</v>
      </c>
      <c r="AO4" s="24"/>
      <c r="AP4" s="24"/>
      <c r="AQ4" s="24" t="s">
        <v>711</v>
      </c>
      <c r="AR4" s="24" t="s">
        <v>712</v>
      </c>
      <c r="AS4" s="24"/>
      <c r="AT4" s="61">
        <v>42830</v>
      </c>
      <c r="AU4" s="24"/>
      <c r="AV4" s="24"/>
      <c r="AW4" s="24"/>
      <c r="AX4" s="24">
        <v>4</v>
      </c>
      <c r="AY4" s="24">
        <v>5</v>
      </c>
      <c r="AZ4" s="24" t="str">
        <f t="shared" si="0"/>
        <v>この</v>
      </c>
      <c r="BA4" s="24" t="str">
        <f t="shared" si="1"/>
        <v/>
      </c>
      <c r="BB4" s="24" t="str">
        <f t="shared" si="2"/>
        <v/>
      </c>
      <c r="BC4" s="24"/>
      <c r="BD4" s="24" t="str">
        <f t="shared" si="3"/>
        <v>このクリーチャーが戦場に出たとき、あなたがコントロールする他の最初のクリーチャーは-1/-1の修整を受ける。&amp;br;このクリーチャーが攻撃したとき、対戦相手がコントロールする、ディフェンダーか到達か警戒を持つ最初のクリーチャーは-1/-1の修整を受ける。</v>
      </c>
      <c r="BE4" s="54" t="str">
        <f>IF(AK4="","",VLOOKUP(AK4,BH:BJ,3,FALSE))</f>
        <v>When this creature enters the battlefield, the first other creature you control gets -1/-1.&amp;br;When this creature attacks, the first creature your opponent controls with Defender, Reach or Vigilance gets -1/-1.</v>
      </c>
      <c r="BF4" s="64" t="s">
        <v>0</v>
      </c>
      <c r="BG4">
        <v>3</v>
      </c>
      <c r="BH4" t="s">
        <v>63</v>
      </c>
      <c r="BI4" t="s">
        <v>40</v>
      </c>
      <c r="BJ4" t="s">
        <v>64</v>
      </c>
    </row>
    <row r="5" spans="2:62">
      <c r="B5" t="s">
        <v>0</v>
      </c>
      <c r="Q5" s="29"/>
      <c r="R5" s="30"/>
      <c r="S5" s="30"/>
      <c r="T5" s="30"/>
      <c r="U5" s="30"/>
      <c r="V5" s="31"/>
      <c r="W5" s="32">
        <v>1</v>
      </c>
      <c r="X5" s="29"/>
      <c r="Y5" s="50"/>
      <c r="Z5" s="50"/>
      <c r="AA5" s="51"/>
      <c r="AB5" t="s">
        <v>44</v>
      </c>
      <c r="AC5" t="s">
        <v>65</v>
      </c>
      <c r="AD5" s="40" t="s">
        <v>66</v>
      </c>
      <c r="AE5" s="48">
        <v>4</v>
      </c>
      <c r="AF5" s="49" t="s">
        <v>146</v>
      </c>
      <c r="AG5" s="24" t="s">
        <v>54</v>
      </c>
      <c r="AH5" s="24"/>
      <c r="AI5" s="24">
        <v>12</v>
      </c>
      <c r="AJ5" s="24" t="s">
        <v>713</v>
      </c>
      <c r="AK5" s="24" t="s">
        <v>343</v>
      </c>
      <c r="AL5" s="24" t="s">
        <v>34</v>
      </c>
      <c r="AM5" s="24"/>
      <c r="AN5" s="24" t="s">
        <v>263</v>
      </c>
      <c r="AO5" s="24"/>
      <c r="AP5" s="24"/>
      <c r="AQ5" s="24" t="s">
        <v>89</v>
      </c>
      <c r="AR5" s="24" t="s">
        <v>714</v>
      </c>
      <c r="AS5" s="24"/>
      <c r="AT5" s="61">
        <v>42736</v>
      </c>
      <c r="AU5" s="24"/>
      <c r="AV5" s="24"/>
      <c r="AW5" s="24"/>
      <c r="AX5" s="24">
        <v>1</v>
      </c>
      <c r="AY5" s="24">
        <v>1</v>
      </c>
      <c r="AZ5" s="24" t="str">
        <f t="shared" si="0"/>
        <v>飛行</v>
      </c>
      <c r="BA5" s="24" t="str">
        <f t="shared" si="1"/>
        <v/>
      </c>
      <c r="BB5" s="24" t="str">
        <f t="shared" si="2"/>
        <v/>
      </c>
      <c r="BC5" s="24"/>
      <c r="BD5" s="24" t="str">
        <f t="shared" si="3"/>
        <v>飛行&amp;br;このクリーチャーが戦場に出たとき、これは+X/+Xの修整を受ける。Xはあなたの墓地にある呪文の総数に等しい。</v>
      </c>
      <c r="BE5" s="54" t="str">
        <f>IF(AK5="","",VLOOKUP(AK5,BH:BJ,3,FALSE))</f>
        <v>When this creature enters the battlefield, it gains +X/+X, where X is the number of spells in your graveyard.</v>
      </c>
      <c r="BF5" s="64" t="s">
        <v>0</v>
      </c>
      <c r="BG5">
        <v>4</v>
      </c>
      <c r="BH5" t="s">
        <v>71</v>
      </c>
      <c r="BI5" t="s">
        <v>40</v>
      </c>
      <c r="BJ5" t="s">
        <v>72</v>
      </c>
    </row>
    <row r="6" spans="1:62">
      <c r="A6" t="str">
        <f t="shared" ref="A6:A69" si="4">CONCATENATE(C6,D6,E6,F6,G6,H6,I6,J6,K6,L6,M6,N6,O6,P6)</f>
        <v>*アン一門の勇者/Ahn-Crop Champion</v>
      </c>
      <c r="B6" t="s">
        <v>0</v>
      </c>
      <c r="C6" t="str">
        <f>"*"&amp;R6&amp;"/"&amp;T6</f>
        <v>*アン一門の勇者/Ahn-Crop Champion</v>
      </c>
      <c r="Q6" s="33" t="s">
        <v>9</v>
      </c>
      <c r="R6" s="34" t="str">
        <f>INDEX(AJ:AJ,W5+1)</f>
        <v>アン一門の勇者</v>
      </c>
      <c r="S6" s="35" t="s">
        <v>10</v>
      </c>
      <c r="T6" s="34" t="str">
        <f>INDEX(AK:AK,W5+1)</f>
        <v>Ahn-Crop Champion</v>
      </c>
      <c r="U6" s="35"/>
      <c r="V6" s="36"/>
      <c r="W6" s="37"/>
      <c r="X6" s="33"/>
      <c r="Y6" s="52"/>
      <c r="Z6" s="52"/>
      <c r="AA6" s="53"/>
      <c r="AB6" t="s">
        <v>73</v>
      </c>
      <c r="AC6" t="s">
        <v>74</v>
      </c>
      <c r="AD6" s="40" t="s">
        <v>75</v>
      </c>
      <c r="AE6" s="48">
        <v>5</v>
      </c>
      <c r="AF6" s="49" t="s">
        <v>115</v>
      </c>
      <c r="AG6" s="24" t="s">
        <v>54</v>
      </c>
      <c r="AH6" s="24"/>
      <c r="AI6" s="24">
        <v>12</v>
      </c>
      <c r="AJ6" s="24" t="s">
        <v>715</v>
      </c>
      <c r="AK6" s="24" t="s">
        <v>413</v>
      </c>
      <c r="AL6" s="24" t="s">
        <v>34</v>
      </c>
      <c r="AM6" s="24"/>
      <c r="AN6" s="24" t="s">
        <v>531</v>
      </c>
      <c r="AO6" s="24" t="s">
        <v>69</v>
      </c>
      <c r="AP6" s="24"/>
      <c r="AQ6" s="24" t="s">
        <v>716</v>
      </c>
      <c r="AR6" s="24"/>
      <c r="AS6" s="24"/>
      <c r="AT6" s="61">
        <v>42829</v>
      </c>
      <c r="AU6" s="24"/>
      <c r="AV6" s="24"/>
      <c r="AW6" s="24"/>
      <c r="AX6" s="24">
        <v>4</v>
      </c>
      <c r="AY6" s="24">
        <v>4</v>
      </c>
      <c r="AZ6" s="24" t="str">
        <f t="shared" si="0"/>
        <v>この</v>
      </c>
      <c r="BA6" s="24" t="str">
        <f t="shared" si="1"/>
        <v/>
      </c>
      <c r="BB6" s="24" t="str">
        <f t="shared" si="2"/>
        <v/>
      </c>
      <c r="BC6" s="24"/>
      <c r="BD6" s="24" t="str">
        <f t="shared" si="3"/>
        <v>このクリーチャーが戦場に出ている間、あなたがコントロールする各クリーチャーはトランプルを得る。</v>
      </c>
      <c r="BE6" s="54" t="str">
        <f>IF(AK6="","",VLOOKUP(AK6,BH:BJ,3,FALSE))</f>
        <v>While this creature is on the battlefield, each creature you control gains Trample.</v>
      </c>
      <c r="BF6" s="64" t="s">
        <v>0</v>
      </c>
      <c r="BG6">
        <v>5</v>
      </c>
      <c r="BH6" t="s">
        <v>33</v>
      </c>
      <c r="BI6" t="s">
        <v>40</v>
      </c>
      <c r="BJ6" t="s">
        <v>80</v>
      </c>
    </row>
    <row r="7" spans="1:62">
      <c r="A7" t="str">
        <f t="shared" si="4"/>
        <v>|LEFT:80|LEFT:100|LEFT:100|LEFT:100|LEFT:100|LEFT:100|c</v>
      </c>
      <c r="B7" t="s">
        <v>0</v>
      </c>
      <c r="C7" t="s">
        <v>81</v>
      </c>
      <c r="D7" s="26" t="str">
        <f>$Q$1</f>
        <v>LEFT:80</v>
      </c>
      <c r="E7" s="26" t="s">
        <v>81</v>
      </c>
      <c r="F7" s="26" t="str">
        <f t="shared" ref="F7:J7" si="5">$R$1</f>
        <v>LEFT:100</v>
      </c>
      <c r="G7" s="26" t="s">
        <v>81</v>
      </c>
      <c r="H7" s="26" t="str">
        <f t="shared" si="5"/>
        <v>LEFT:100</v>
      </c>
      <c r="I7" s="26" t="s">
        <v>81</v>
      </c>
      <c r="J7" s="26" t="str">
        <f t="shared" si="5"/>
        <v>LEFT:100</v>
      </c>
      <c r="K7" s="26" t="s">
        <v>81</v>
      </c>
      <c r="L7" s="26" t="str">
        <f>$R$1</f>
        <v>LEFT:100</v>
      </c>
      <c r="M7" s="26" t="s">
        <v>81</v>
      </c>
      <c r="N7" s="26" t="str">
        <f>$R$1</f>
        <v>LEFT:100</v>
      </c>
      <c r="O7" t="s">
        <v>81</v>
      </c>
      <c r="P7" t="s">
        <v>82</v>
      </c>
      <c r="Q7" s="38" t="s">
        <v>6</v>
      </c>
      <c r="R7" s="34" t="str">
        <f>INDEX(AF:AF,W5+1)</f>
        <v>白緑</v>
      </c>
      <c r="S7" s="39" t="s">
        <v>7</v>
      </c>
      <c r="T7" s="34" t="str">
        <f>INDEX(AG:AG,W5+1)</f>
        <v>アンコモン</v>
      </c>
      <c r="U7" s="39" t="s">
        <v>8</v>
      </c>
      <c r="V7" s="34">
        <f>INDEX(AI:AI,W5+1)</f>
        <v>10</v>
      </c>
      <c r="W7" s="40"/>
      <c r="X7" s="34" t="str">
        <f>INDEX(AQ:AQ,W5+1)</f>
        <v>督励2：あなたの次のターン開始時まで、あなたがコントロールする各クリーチャーは警戒を得る。</v>
      </c>
      <c r="Y7" s="52"/>
      <c r="Z7" s="52"/>
      <c r="AA7" s="53"/>
      <c r="AB7" t="s">
        <v>83</v>
      </c>
      <c r="AC7" t="s">
        <v>84</v>
      </c>
      <c r="AD7" s="40" t="s">
        <v>85</v>
      </c>
      <c r="AE7" s="48">
        <v>6</v>
      </c>
      <c r="AF7" s="49" t="s">
        <v>96</v>
      </c>
      <c r="AG7" s="24" t="s">
        <v>54</v>
      </c>
      <c r="AH7" s="24"/>
      <c r="AI7" s="24">
        <v>10</v>
      </c>
      <c r="AJ7" s="24" t="s">
        <v>717</v>
      </c>
      <c r="AK7" s="24" t="s">
        <v>469</v>
      </c>
      <c r="AL7" s="24" t="s">
        <v>34</v>
      </c>
      <c r="AM7" s="24"/>
      <c r="AN7" s="24" t="s">
        <v>35</v>
      </c>
      <c r="AO7" s="24" t="s">
        <v>36</v>
      </c>
      <c r="AP7" s="24"/>
      <c r="AQ7" s="24" t="s">
        <v>89</v>
      </c>
      <c r="AR7" s="24" t="s">
        <v>718</v>
      </c>
      <c r="AS7" s="24"/>
      <c r="AT7" s="61">
        <v>42738</v>
      </c>
      <c r="AU7" s="24"/>
      <c r="AV7" s="24"/>
      <c r="AW7" s="24"/>
      <c r="AX7" s="24">
        <v>1</v>
      </c>
      <c r="AY7" s="24">
        <v>3</v>
      </c>
      <c r="AZ7" s="24" t="str">
        <f t="shared" si="0"/>
        <v>飛行</v>
      </c>
      <c r="BA7" s="24" t="str">
        <f t="shared" si="1"/>
        <v/>
      </c>
      <c r="BB7" s="24" t="str">
        <f t="shared" si="2"/>
        <v/>
      </c>
      <c r="BC7" s="24"/>
      <c r="BD7" s="24" t="str">
        <f t="shared" si="3"/>
        <v>飛行&amp;br;あなたがカードをサイクリングしたとき、このクリーチャーは+1/+1の修整を受ける。</v>
      </c>
      <c r="BE7" s="54" t="str">
        <f>IF(AK7="","",VLOOKUP(AK7,BH:BJ,3,FALSE))</f>
        <v>When you cycle a card, this creature gets +1/+1.</v>
      </c>
      <c r="BF7" s="64" t="s">
        <v>0</v>
      </c>
      <c r="BG7">
        <v>6</v>
      </c>
      <c r="BH7" t="s">
        <v>91</v>
      </c>
      <c r="BI7" t="s">
        <v>40</v>
      </c>
      <c r="BJ7" t="s">
        <v>92</v>
      </c>
    </row>
    <row r="8" spans="1:62">
      <c r="A8" t="str">
        <f t="shared" si="4"/>
        <v>|色|白緑|レアリティ|アンコモン|マナコスト|10|</v>
      </c>
      <c r="B8" t="s">
        <v>0</v>
      </c>
      <c r="C8" t="s">
        <v>81</v>
      </c>
      <c r="D8" s="27" t="s">
        <v>6</v>
      </c>
      <c r="E8" t="s">
        <v>81</v>
      </c>
      <c r="F8" t="str">
        <f>IF(R7=0,"",R7)</f>
        <v>白緑</v>
      </c>
      <c r="G8" t="s">
        <v>81</v>
      </c>
      <c r="H8" s="27" t="s">
        <v>93</v>
      </c>
      <c r="I8" t="s">
        <v>81</v>
      </c>
      <c r="J8" t="str">
        <f>IF(T7=0,"",T7)</f>
        <v>アンコモン</v>
      </c>
      <c r="K8" t="s">
        <v>81</v>
      </c>
      <c r="L8" s="27" t="s">
        <v>94</v>
      </c>
      <c r="M8" t="s">
        <v>81</v>
      </c>
      <c r="N8">
        <f>IF(V7=0,"",V7)</f>
        <v>10</v>
      </c>
      <c r="O8" t="s">
        <v>81</v>
      </c>
      <c r="Q8" s="33" t="s">
        <v>11</v>
      </c>
      <c r="R8" s="34" t="str">
        <f>INDEX(AL:AL,W5+1)</f>
        <v>クリーチャー</v>
      </c>
      <c r="S8" s="39" t="s">
        <v>95</v>
      </c>
      <c r="T8" s="34" t="str">
        <f>INDEX(AN:AN,W5+1)</f>
        <v>人間</v>
      </c>
      <c r="U8" s="34" t="str">
        <f>INDEX(AO:AO,W5+1)</f>
        <v>戦士</v>
      </c>
      <c r="V8" s="34">
        <f>INDEX(AP:AP,W5+1)</f>
        <v>0</v>
      </c>
      <c r="W8" s="40"/>
      <c r="X8" s="34" t="str">
        <f>INDEX(AZ:AZ,W5+1)</f>
        <v>督励</v>
      </c>
      <c r="Y8" s="34" t="str">
        <f>INDEX(BA:BA,W5+1)</f>
        <v/>
      </c>
      <c r="Z8" s="34" t="str">
        <f>INDEX(BB:BB,W5+1)</f>
        <v/>
      </c>
      <c r="AA8" s="34">
        <f>INDEX(BC:BC,W5+1)</f>
        <v>0</v>
      </c>
      <c r="AB8" t="s">
        <v>96</v>
      </c>
      <c r="AC8" t="s">
        <v>97</v>
      </c>
      <c r="AD8" s="40" t="s">
        <v>98</v>
      </c>
      <c r="AE8" s="48">
        <v>7</v>
      </c>
      <c r="AF8" s="49" t="s">
        <v>137</v>
      </c>
      <c r="AG8" s="24" t="s">
        <v>54</v>
      </c>
      <c r="AH8" s="24"/>
      <c r="AI8" s="24">
        <v>14</v>
      </c>
      <c r="AJ8" s="24" t="s">
        <v>719</v>
      </c>
      <c r="AK8" s="24" t="s">
        <v>517</v>
      </c>
      <c r="AL8" s="24" t="s">
        <v>34</v>
      </c>
      <c r="AM8" s="24"/>
      <c r="AN8" s="24" t="s">
        <v>50</v>
      </c>
      <c r="AO8" s="24"/>
      <c r="AP8" s="24"/>
      <c r="AQ8" s="24" t="s">
        <v>720</v>
      </c>
      <c r="AR8" s="24"/>
      <c r="AS8" s="24"/>
      <c r="AT8" s="61">
        <v>42829</v>
      </c>
      <c r="AU8" s="24"/>
      <c r="AV8" s="24"/>
      <c r="AW8" s="24"/>
      <c r="AX8" s="24">
        <v>4</v>
      </c>
      <c r="AY8" s="24">
        <v>4</v>
      </c>
      <c r="AZ8" s="24" t="str">
        <f t="shared" si="0"/>
        <v>あな</v>
      </c>
      <c r="BA8" s="24" t="str">
        <f t="shared" si="1"/>
        <v/>
      </c>
      <c r="BB8" s="24" t="str">
        <f t="shared" si="2"/>
        <v/>
      </c>
      <c r="BC8" s="24"/>
      <c r="BD8" s="24" t="str">
        <f t="shared" si="3"/>
        <v>あなたがコントロールするゾンビが戦場に出たとき、あなたは2点のライフを得て、対戦相手は2点のダメージを受ける。</v>
      </c>
      <c r="BE8" s="54" t="str">
        <f>IF(AK8="","",VLOOKUP(AK8,BH:BJ,3,FALSE))</f>
        <v>When a Zombie you control enters the battlefield, you gain 2 life and your opponent takes 2 damage.</v>
      </c>
      <c r="BF8" s="64" t="s">
        <v>0</v>
      </c>
      <c r="BG8">
        <v>7</v>
      </c>
      <c r="BH8" t="s">
        <v>101</v>
      </c>
      <c r="BI8" t="s">
        <v>40</v>
      </c>
      <c r="BJ8" t="s">
        <v>102</v>
      </c>
    </row>
    <row r="9" spans="1:62">
      <c r="A9" t="str">
        <f t="shared" si="4"/>
        <v>|種別|クリーチャー|サブタイプ|人間|戦士||</v>
      </c>
      <c r="B9" t="s">
        <v>0</v>
      </c>
      <c r="C9" t="s">
        <v>81</v>
      </c>
      <c r="D9" s="27" t="s">
        <v>11</v>
      </c>
      <c r="E9" t="s">
        <v>81</v>
      </c>
      <c r="F9" t="str">
        <f>IF(R8=0,"",R8)</f>
        <v>クリーチャー</v>
      </c>
      <c r="G9" t="s">
        <v>81</v>
      </c>
      <c r="H9" s="27" t="s">
        <v>103</v>
      </c>
      <c r="I9" t="s">
        <v>81</v>
      </c>
      <c r="J9" t="str">
        <f>IF(T8=0,"",T8)</f>
        <v>人間</v>
      </c>
      <c r="K9" t="s">
        <v>81</v>
      </c>
      <c r="L9" t="str">
        <f>IF(U8=0,"",U8)</f>
        <v>戦士</v>
      </c>
      <c r="M9" t="s">
        <v>81</v>
      </c>
      <c r="N9" t="str">
        <f>IF(V8=0,"",V8)</f>
        <v/>
      </c>
      <c r="O9" t="s">
        <v>81</v>
      </c>
      <c r="Q9" s="33" t="s">
        <v>104</v>
      </c>
      <c r="R9" s="34" t="str">
        <f>INDEX(BD:BD,W5+1)</f>
        <v>督励2：あなたの次のターン開始時まで、あなたがコントロールする各クリーチャーは警戒を得る。</v>
      </c>
      <c r="S9" s="35"/>
      <c r="T9" s="35"/>
      <c r="U9" s="35"/>
      <c r="V9" s="36"/>
      <c r="W9" s="40"/>
      <c r="X9" s="32" t="s">
        <v>0</v>
      </c>
      <c r="Y9" s="32"/>
      <c r="Z9" s="32"/>
      <c r="AA9" s="54" t="s">
        <v>0</v>
      </c>
      <c r="AB9" t="s">
        <v>105</v>
      </c>
      <c r="AC9" t="s">
        <v>106</v>
      </c>
      <c r="AD9" s="40" t="s">
        <v>107</v>
      </c>
      <c r="AE9" s="48">
        <v>8</v>
      </c>
      <c r="AF9" s="49" t="s">
        <v>174</v>
      </c>
      <c r="AG9" s="24" t="s">
        <v>54</v>
      </c>
      <c r="AH9" s="24"/>
      <c r="AI9" s="24">
        <v>14</v>
      </c>
      <c r="AJ9" s="24" t="s">
        <v>721</v>
      </c>
      <c r="AK9" s="24" t="s">
        <v>519</v>
      </c>
      <c r="AL9" s="24" t="s">
        <v>34</v>
      </c>
      <c r="AM9" s="24"/>
      <c r="AN9" s="24" t="s">
        <v>268</v>
      </c>
      <c r="AO9" s="24" t="s">
        <v>657</v>
      </c>
      <c r="AP9" s="24"/>
      <c r="AQ9" s="24" t="s">
        <v>722</v>
      </c>
      <c r="AR9" s="24"/>
      <c r="AS9" s="24"/>
      <c r="AT9" s="61">
        <v>42829</v>
      </c>
      <c r="AU9" s="24"/>
      <c r="AV9" s="24"/>
      <c r="AW9" s="24"/>
      <c r="AX9" s="24">
        <v>4</v>
      </c>
      <c r="AY9" s="24">
        <v>4</v>
      </c>
      <c r="AZ9" s="24" t="str">
        <f t="shared" si="0"/>
        <v>ジェ</v>
      </c>
      <c r="BA9" s="24" t="str">
        <f t="shared" si="1"/>
        <v/>
      </c>
      <c r="BB9" s="24" t="str">
        <f t="shared" si="2"/>
        <v/>
      </c>
      <c r="BC9" s="24"/>
      <c r="BD9" s="24" t="str">
        <f t="shared" si="3"/>
        <v>ジェム2個を起動する：あなたは4マナを得る。</v>
      </c>
      <c r="BE9" s="54" t="str">
        <f>IF(AK9="","",VLOOKUP(AK9,BH:BJ,3,FALSE))</f>
        <v>Activate 2:You gain 4 mana.</v>
      </c>
      <c r="BF9" s="64" t="s">
        <v>0</v>
      </c>
      <c r="BG9">
        <v>8</v>
      </c>
      <c r="BH9" t="s">
        <v>111</v>
      </c>
      <c r="BI9" t="s">
        <v>40</v>
      </c>
      <c r="BJ9" t="s">
        <v>112</v>
      </c>
    </row>
    <row r="10" spans="1:62">
      <c r="A10" t="str">
        <f t="shared" si="4"/>
        <v>|テキスト|&gt;|&gt;|&gt;|&gt;|督励2：あなたの次のターン開始時まで、あなたがコントロールする各クリーチャーは警戒を得る。|</v>
      </c>
      <c r="B10" t="s">
        <v>0</v>
      </c>
      <c r="C10" t="s">
        <v>81</v>
      </c>
      <c r="D10" s="27" t="s">
        <v>104</v>
      </c>
      <c r="E10" t="s">
        <v>81</v>
      </c>
      <c r="F10" s="27" t="s">
        <v>113</v>
      </c>
      <c r="G10" t="s">
        <v>81</v>
      </c>
      <c r="H10" s="27" t="s">
        <v>113</v>
      </c>
      <c r="I10" t="s">
        <v>81</v>
      </c>
      <c r="J10" s="27" t="s">
        <v>113</v>
      </c>
      <c r="K10" t="s">
        <v>81</v>
      </c>
      <c r="L10" s="27" t="s">
        <v>113</v>
      </c>
      <c r="M10" t="s">
        <v>81</v>
      </c>
      <c r="N10" t="str">
        <f>IF(R9=0,"",R9)</f>
        <v>督励2：あなたの次のターン開始時まで、あなたがコントロールする各クリーチャーは警戒を得る。</v>
      </c>
      <c r="O10" t="s">
        <v>81</v>
      </c>
      <c r="Q10" s="38" t="s">
        <v>27</v>
      </c>
      <c r="R10" s="34" t="str">
        <f>INDEX(BE:BE,W5+1)</f>
        <v>Exert 2:Each creature you control gains Vigilance until the beginning of your next turn.</v>
      </c>
      <c r="S10" s="33" t="s">
        <v>114</v>
      </c>
      <c r="T10" s="34" t="str">
        <f>IF(X10="","",X10&amp;IF(Y10="",""," "&amp;Y10)&amp;IF(Z10="",""," "&amp;Z10)&amp;IF(AA10="",""," "&amp;AA10))</f>
        <v/>
      </c>
      <c r="U10" s="35"/>
      <c r="V10" s="36"/>
      <c r="W10" s="40" t="s">
        <v>114</v>
      </c>
      <c r="X10" s="33" t="str">
        <f t="shared" ref="X10:AA10" si="6">IF(ISERROR(IF(LEN(X9)&gt;1,X9,VLOOKUP(X8,$AC:$AD,2,FALSE))),"",IF(LEN(X9)&gt;1,X9,VLOOKUP(X8,$AC:$AD,2,FALSE)))</f>
        <v/>
      </c>
      <c r="Y10" s="33" t="str">
        <f t="shared" si="6"/>
        <v/>
      </c>
      <c r="Z10" s="33" t="str">
        <f t="shared" si="6"/>
        <v/>
      </c>
      <c r="AA10" s="33" t="str">
        <f t="shared" si="6"/>
        <v> </v>
      </c>
      <c r="AB10" t="s">
        <v>115</v>
      </c>
      <c r="AC10" t="s">
        <v>116</v>
      </c>
      <c r="AD10" s="40" t="s">
        <v>117</v>
      </c>
      <c r="AE10" s="48">
        <v>9</v>
      </c>
      <c r="AF10" s="49" t="s">
        <v>154</v>
      </c>
      <c r="AG10" s="24" t="s">
        <v>55</v>
      </c>
      <c r="AH10" s="24"/>
      <c r="AI10" s="24">
        <v>17</v>
      </c>
      <c r="AJ10" s="24" t="s">
        <v>723</v>
      </c>
      <c r="AK10" s="24" t="s">
        <v>384</v>
      </c>
      <c r="AL10" s="24" t="s">
        <v>34</v>
      </c>
      <c r="AM10" s="24"/>
      <c r="AN10" s="24" t="s">
        <v>35</v>
      </c>
      <c r="AO10" s="24" t="s">
        <v>36</v>
      </c>
      <c r="AP10" s="24"/>
      <c r="AQ10" s="24" t="s">
        <v>724</v>
      </c>
      <c r="AR10" s="24"/>
      <c r="AS10" s="24"/>
      <c r="AT10" s="61">
        <v>42892</v>
      </c>
      <c r="AU10" s="24"/>
      <c r="AV10" s="24"/>
      <c r="AW10" s="24"/>
      <c r="AX10" s="24">
        <v>6</v>
      </c>
      <c r="AY10" s="24">
        <v>6</v>
      </c>
      <c r="AZ10" s="24" t="str">
        <f t="shared" si="0"/>
        <v>この</v>
      </c>
      <c r="BA10" s="24" t="str">
        <f t="shared" si="1"/>
        <v/>
      </c>
      <c r="BB10" s="24" t="str">
        <f t="shared" si="2"/>
        <v/>
      </c>
      <c r="BC10" s="24"/>
      <c r="BD10" s="24" t="str">
        <f t="shared" si="3"/>
        <v>このクリーチャーがプレインズウォーカーに戦闘ダメージを与えたとき、対戦相手がコントロールする最初のクリーチャーは-1/-1の修整を受け、あなたは接死を持つ1/1の蛇･トークンを1体召喚する。</v>
      </c>
      <c r="BE10" s="54" t="str">
        <f>IF(AK10="","",VLOOKUP(AK10,BH:BJ,3,FALSE))</f>
        <v>When this creature deals combat damage to a Planeswalker, the first creature your opponent controls gets -1/-1 and you summon 1 1/1 Snake token with Deathtouch.</v>
      </c>
      <c r="BF10" s="64" t="s">
        <v>0</v>
      </c>
      <c r="BG10">
        <v>9</v>
      </c>
      <c r="BH10" t="s">
        <v>123</v>
      </c>
      <c r="BI10" t="s">
        <v>40</v>
      </c>
      <c r="BJ10" t="s">
        <v>124</v>
      </c>
    </row>
    <row r="11" spans="1:62">
      <c r="A11" t="str">
        <f t="shared" si="4"/>
        <v>|英テキスト|&gt;|&gt;|&gt;|&gt;|Exert 2:Each creature you control gains Vigilance until the beginning of your next turn.|</v>
      </c>
      <c r="B11" t="s">
        <v>0</v>
      </c>
      <c r="C11" t="s">
        <v>81</v>
      </c>
      <c r="D11" s="27" t="s">
        <v>125</v>
      </c>
      <c r="E11" t="s">
        <v>81</v>
      </c>
      <c r="F11" s="27" t="s">
        <v>113</v>
      </c>
      <c r="G11" t="s">
        <v>81</v>
      </c>
      <c r="H11" s="27" t="s">
        <v>113</v>
      </c>
      <c r="I11" t="s">
        <v>81</v>
      </c>
      <c r="J11" s="27" t="s">
        <v>113</v>
      </c>
      <c r="K11" t="s">
        <v>81</v>
      </c>
      <c r="L11" s="27" t="s">
        <v>113</v>
      </c>
      <c r="M11" t="s">
        <v>81</v>
      </c>
      <c r="N11" t="str">
        <f>IF(T10="","",T10&amp;"&amp;br;")&amp;IF(R10=0,"",R10)</f>
        <v>Exert 2:Each creature you control gains Vigilance until the beginning of your next turn.</v>
      </c>
      <c r="O11" t="s">
        <v>81</v>
      </c>
      <c r="Q11" s="33" t="s">
        <v>18</v>
      </c>
      <c r="R11" s="34" t="str">
        <f>IF(INDEX(AX:AX,W5+1)="",0,INDEX(AX:AX,W5+1)&amp;"/"&amp;INDEX(AY:AY,W5+1))</f>
        <v>4/4</v>
      </c>
      <c r="S11" s="35"/>
      <c r="T11" s="35"/>
      <c r="U11" s="35"/>
      <c r="V11" s="36"/>
      <c r="W11" s="40"/>
      <c r="X11" s="33"/>
      <c r="Y11" s="52"/>
      <c r="Z11" s="52"/>
      <c r="AA11" s="53"/>
      <c r="AB11" t="s">
        <v>126</v>
      </c>
      <c r="AC11" t="s">
        <v>127</v>
      </c>
      <c r="AD11" s="40" t="s">
        <v>128</v>
      </c>
      <c r="AE11" s="48">
        <v>10</v>
      </c>
      <c r="AF11" s="49" t="s">
        <v>174</v>
      </c>
      <c r="AG11" s="24" t="s">
        <v>55</v>
      </c>
      <c r="AH11" s="24"/>
      <c r="AI11" s="24">
        <v>8</v>
      </c>
      <c r="AJ11" s="24" t="s">
        <v>725</v>
      </c>
      <c r="AK11" s="24" t="s">
        <v>196</v>
      </c>
      <c r="AL11" s="24" t="s">
        <v>159</v>
      </c>
      <c r="AM11" s="24"/>
      <c r="AN11" s="24"/>
      <c r="AO11" s="24"/>
      <c r="AP11" s="24"/>
      <c r="AQ11" s="24" t="s">
        <v>726</v>
      </c>
      <c r="AR11" s="24"/>
      <c r="AS11" s="24"/>
      <c r="AT11" s="61"/>
      <c r="AU11" s="24"/>
      <c r="AV11" s="24"/>
      <c r="AW11" s="24">
        <v>3</v>
      </c>
      <c r="AX11" s="24" t="s">
        <v>133</v>
      </c>
      <c r="AY11" s="24" t="s">
        <v>133</v>
      </c>
      <c r="AZ11" s="24" t="str">
        <f t="shared" si="0"/>
        <v>1タ</v>
      </c>
      <c r="BA11" s="24" t="str">
        <f t="shared" si="1"/>
        <v/>
      </c>
      <c r="BB11" s="24" t="str">
        <f t="shared" si="2"/>
        <v/>
      </c>
      <c r="BC11" s="24"/>
      <c r="BD11" s="24" t="str">
        <f t="shared" si="3"/>
        <v>1ターンのカウントダウン付きジェム1個を起動する：あなたは5マナを得る。</v>
      </c>
      <c r="BE11" s="54" t="str">
        <f>IF(AK11="","",VLOOKUP(AK11,BH:BJ,3,FALSE))</f>
        <v>Activate 1 1-turn:You gain 5 mana.</v>
      </c>
      <c r="BF11" s="64" t="s">
        <v>0</v>
      </c>
      <c r="BG11">
        <v>10</v>
      </c>
      <c r="BH11" t="s">
        <v>134</v>
      </c>
      <c r="BI11" t="s">
        <v>40</v>
      </c>
      <c r="BJ11" t="s">
        <v>135</v>
      </c>
    </row>
    <row r="12" spans="1:62">
      <c r="A12" t="str">
        <f t="shared" si="4"/>
        <v>|PT|&gt;|4/4|シールド数|&gt;||</v>
      </c>
      <c r="B12" t="s">
        <v>0</v>
      </c>
      <c r="C12" t="s">
        <v>81</v>
      </c>
      <c r="D12" t="s">
        <v>18</v>
      </c>
      <c r="E12" t="s">
        <v>81</v>
      </c>
      <c r="F12" t="s">
        <v>113</v>
      </c>
      <c r="G12" t="s">
        <v>81</v>
      </c>
      <c r="H12" t="str">
        <f>IF(R11=0,"",R11)</f>
        <v>4/4</v>
      </c>
      <c r="I12" t="s">
        <v>81</v>
      </c>
      <c r="J12" t="s">
        <v>136</v>
      </c>
      <c r="K12" t="s">
        <v>81</v>
      </c>
      <c r="L12" t="s">
        <v>113</v>
      </c>
      <c r="M12" t="s">
        <v>81</v>
      </c>
      <c r="N12" t="str">
        <f>IF(R12=0,"",R12)</f>
        <v/>
      </c>
      <c r="O12" t="s">
        <v>81</v>
      </c>
      <c r="Q12" s="41" t="s">
        <v>19</v>
      </c>
      <c r="R12" s="34">
        <f>INDEX(AW:AW,W5+1)</f>
        <v>0</v>
      </c>
      <c r="S12" s="42"/>
      <c r="T12" s="42"/>
      <c r="U12" s="42"/>
      <c r="V12" s="43"/>
      <c r="W12" s="44"/>
      <c r="X12" s="45"/>
      <c r="Y12" s="55"/>
      <c r="Z12" s="55"/>
      <c r="AA12" s="56"/>
      <c r="AB12" t="s">
        <v>137</v>
      </c>
      <c r="AC12" t="s">
        <v>138</v>
      </c>
      <c r="AD12" s="40" t="s">
        <v>139</v>
      </c>
      <c r="AE12" s="48">
        <v>11</v>
      </c>
      <c r="AF12" s="49" t="s">
        <v>727</v>
      </c>
      <c r="AG12" s="24" t="s">
        <v>56</v>
      </c>
      <c r="AH12" s="24"/>
      <c r="AI12" s="24">
        <v>11</v>
      </c>
      <c r="AJ12" s="24" t="s">
        <v>728</v>
      </c>
      <c r="AK12" s="24" t="s">
        <v>430</v>
      </c>
      <c r="AL12" s="24" t="s">
        <v>34</v>
      </c>
      <c r="AM12" s="24"/>
      <c r="AN12" s="24" t="s">
        <v>534</v>
      </c>
      <c r="AO12" s="24" t="s">
        <v>69</v>
      </c>
      <c r="AP12" s="24"/>
      <c r="AQ12" s="24" t="s">
        <v>729</v>
      </c>
      <c r="AR12" s="24" t="s">
        <v>730</v>
      </c>
      <c r="AS12" s="24" t="s">
        <v>731</v>
      </c>
      <c r="AT12" s="61">
        <v>42829</v>
      </c>
      <c r="AU12" s="24"/>
      <c r="AV12" s="24"/>
      <c r="AW12" s="24"/>
      <c r="AX12" s="24">
        <v>4</v>
      </c>
      <c r="AY12" s="24">
        <v>4</v>
      </c>
      <c r="AZ12" s="24" t="str">
        <f t="shared" si="0"/>
        <v>この</v>
      </c>
      <c r="BA12" s="24" t="str">
        <f t="shared" si="1"/>
        <v/>
      </c>
      <c r="BB12" s="24" t="str">
        <f t="shared" si="2"/>
        <v/>
      </c>
      <c r="BC12" s="24"/>
      <c r="BD12" s="24" t="str">
        <f t="shared" si="3"/>
        <v>このクリーチャーが戦場に出ている間、あなたがコントロールする各ミノタウルスは先制攻撃を得る。&amp;br;このクリーチャーが戦場に出ている間、あなたの手札が1枚以下の場合、あなたがコントロールする各ミノタウルスは+6/0の修整を受ける。&amp;br;このクリーチャーが対戦相手に戦闘ダメージを与えたとき、あなたと対戦相手はカードを1枚捨てる。</v>
      </c>
      <c r="BE12" s="54" t="str">
        <f>IF(AK12="","",VLOOKUP(AK12,BH:BJ,3,FALSE))</f>
        <v>While this creature is on the battlefield, each Minotaur you control gains First Strike.&amp;br;While this creature is on the battlefield, if you have 1 or less cards in hand, each Minotaur you control gains +6/0.&amp;br;When this creature deals combat damage to your opponent, you and your opponent discard 1 card.</v>
      </c>
      <c r="BF12" s="64" t="s">
        <v>0</v>
      </c>
      <c r="BG12">
        <v>11</v>
      </c>
      <c r="BH12" t="s">
        <v>143</v>
      </c>
      <c r="BI12" t="s">
        <v>40</v>
      </c>
      <c r="BJ12" t="s">
        <v>144</v>
      </c>
    </row>
    <row r="13" spans="1:62">
      <c r="A13" t="str">
        <f t="shared" si="4"/>
        <v>&amp;br;&amp;br;</v>
      </c>
      <c r="B13" t="s">
        <v>0</v>
      </c>
      <c r="C13" t="s">
        <v>145</v>
      </c>
      <c r="R13"/>
      <c r="S13"/>
      <c r="T13"/>
      <c r="U13"/>
      <c r="V13"/>
      <c r="AB13" t="s">
        <v>146</v>
      </c>
      <c r="AC13" t="s">
        <v>147</v>
      </c>
      <c r="AD13" s="40" t="s">
        <v>148</v>
      </c>
      <c r="AE13" s="48">
        <v>12</v>
      </c>
      <c r="AF13" s="49" t="s">
        <v>83</v>
      </c>
      <c r="AG13" s="24" t="s">
        <v>56</v>
      </c>
      <c r="AH13" s="24"/>
      <c r="AI13" s="24">
        <v>14</v>
      </c>
      <c r="AJ13" s="24" t="s">
        <v>732</v>
      </c>
      <c r="AK13" s="24" t="s">
        <v>493</v>
      </c>
      <c r="AL13" s="24" t="s">
        <v>34</v>
      </c>
      <c r="AM13" s="24"/>
      <c r="AN13" s="24" t="s">
        <v>35</v>
      </c>
      <c r="AO13" s="24" t="s">
        <v>36</v>
      </c>
      <c r="AP13" s="24"/>
      <c r="AQ13" s="24" t="s">
        <v>733</v>
      </c>
      <c r="AR13" s="24" t="s">
        <v>110</v>
      </c>
      <c r="AS13" s="24"/>
      <c r="AT13" s="61">
        <v>42955</v>
      </c>
      <c r="AU13" s="24"/>
      <c r="AV13" s="24"/>
      <c r="AW13" s="24"/>
      <c r="AX13" s="24">
        <v>8</v>
      </c>
      <c r="AY13" s="24">
        <v>8</v>
      </c>
      <c r="AZ13" s="24" t="str">
        <f t="shared" si="0"/>
        <v>あな</v>
      </c>
      <c r="BA13" s="24" t="str">
        <f t="shared" si="1"/>
        <v/>
      </c>
      <c r="BB13" s="24" t="str">
        <f t="shared" si="2"/>
        <v/>
      </c>
      <c r="BC13" s="24"/>
      <c r="BD13" s="24" t="str">
        <f t="shared" si="3"/>
        <v>あなたのターンの戦闘開始時に、あなたのターン終了時まで、あなたがコントロールする各クリーチャー･トークンは+4/+4の修整を受ける。&amp;br;不朽1</v>
      </c>
      <c r="BE13" s="54" t="str">
        <f>IF(AK13="","",VLOOKUP(AK13,BH:BJ,3,FALSE))</f>
        <v>At the beginning of combat on your turn, each creature token you control gets +4/+4 until the end of your turn.&amp;br;Embalm 1.</v>
      </c>
      <c r="BF13" s="64" t="s">
        <v>0</v>
      </c>
      <c r="BG13">
        <v>12</v>
      </c>
      <c r="BH13" t="s">
        <v>49</v>
      </c>
      <c r="BI13" t="s">
        <v>40</v>
      </c>
      <c r="BJ13" t="s">
        <v>152</v>
      </c>
    </row>
    <row r="14" spans="1:62">
      <c r="A14" t="str">
        <f t="shared" si="4"/>
        <v>#back(text=戻る,left)</v>
      </c>
      <c r="B14" t="s">
        <v>0</v>
      </c>
      <c r="C14" t="s">
        <v>153</v>
      </c>
      <c r="R14"/>
      <c r="S14"/>
      <c r="T14"/>
      <c r="U14"/>
      <c r="V14"/>
      <c r="AB14" t="s">
        <v>154</v>
      </c>
      <c r="AC14" t="s">
        <v>155</v>
      </c>
      <c r="AD14" s="40" t="s">
        <v>156</v>
      </c>
      <c r="AE14" s="48">
        <v>13</v>
      </c>
      <c r="AF14" s="49" t="s">
        <v>73</v>
      </c>
      <c r="AG14" s="24" t="s">
        <v>31</v>
      </c>
      <c r="AH14" s="24"/>
      <c r="AI14" s="24">
        <v>5</v>
      </c>
      <c r="AJ14" s="24" t="s">
        <v>734</v>
      </c>
      <c r="AK14" s="24" t="s">
        <v>398</v>
      </c>
      <c r="AL14" s="24" t="s">
        <v>131</v>
      </c>
      <c r="AM14" s="24"/>
      <c r="AN14" s="24"/>
      <c r="AO14" s="24"/>
      <c r="AP14" s="24"/>
      <c r="AQ14" s="24" t="s">
        <v>735</v>
      </c>
      <c r="AR14" s="24"/>
      <c r="AS14" s="24"/>
      <c r="AT14" s="61"/>
      <c r="AU14" s="24"/>
      <c r="AV14" s="24"/>
      <c r="AW14" s="24"/>
      <c r="AX14" s="24" t="s">
        <v>133</v>
      </c>
      <c r="AY14" s="24" t="s">
        <v>133</v>
      </c>
      <c r="AZ14" s="24" t="str">
        <f t="shared" si="0"/>
        <v>クリ</v>
      </c>
      <c r="BA14" s="24" t="str">
        <f t="shared" si="1"/>
        <v/>
      </c>
      <c r="BB14" s="24" t="str">
        <f t="shared" si="2"/>
        <v/>
      </c>
      <c r="BC14" s="24"/>
      <c r="BD14" s="24" t="str">
        <f t="shared" si="3"/>
        <v>クリーチャー1体を対象とする。それは+2/+2の修整を受ける。</v>
      </c>
      <c r="BE14" s="54" t="str">
        <f>IF(AK14="","",VLOOKUP(AK14,BH:BJ,3,FALSE))</f>
        <v>Target creature gets +2/+2.</v>
      </c>
      <c r="BF14" s="64" t="s">
        <v>0</v>
      </c>
      <c r="BG14">
        <v>13</v>
      </c>
      <c r="BH14" t="s">
        <v>162</v>
      </c>
      <c r="BI14" t="s">
        <v>40</v>
      </c>
      <c r="BJ14" t="s">
        <v>163</v>
      </c>
    </row>
    <row r="15" spans="1:62">
      <c r="A15" t="str">
        <f t="shared" si="4"/>
        <v>&amp;br;</v>
      </c>
      <c r="B15" t="s">
        <v>0</v>
      </c>
      <c r="C15" t="s">
        <v>164</v>
      </c>
      <c r="R15"/>
      <c r="S15"/>
      <c r="T15"/>
      <c r="U15"/>
      <c r="V15"/>
      <c r="AB15" t="s">
        <v>165</v>
      </c>
      <c r="AC15" t="s">
        <v>166</v>
      </c>
      <c r="AD15" s="40" t="s">
        <v>167</v>
      </c>
      <c r="AE15" s="48">
        <v>14</v>
      </c>
      <c r="AF15" s="49" t="s">
        <v>73</v>
      </c>
      <c r="AG15" s="24" t="s">
        <v>31</v>
      </c>
      <c r="AH15" s="24"/>
      <c r="AI15" s="24">
        <v>7</v>
      </c>
      <c r="AJ15" s="24" t="s">
        <v>736</v>
      </c>
      <c r="AK15" s="24" t="s">
        <v>277</v>
      </c>
      <c r="AL15" s="24" t="s">
        <v>159</v>
      </c>
      <c r="AM15" s="24"/>
      <c r="AN15" s="24"/>
      <c r="AO15" s="24"/>
      <c r="AP15" s="24"/>
      <c r="AQ15" s="24" t="s">
        <v>737</v>
      </c>
      <c r="AR15" s="24" t="s">
        <v>738</v>
      </c>
      <c r="AS15" s="24"/>
      <c r="AT15" s="61"/>
      <c r="AU15" s="24"/>
      <c r="AV15" s="24"/>
      <c r="AW15" s="24">
        <v>3</v>
      </c>
      <c r="AX15" s="24" t="s">
        <v>133</v>
      </c>
      <c r="AY15" s="24" t="s">
        <v>133</v>
      </c>
      <c r="AZ15" s="24" t="str">
        <f t="shared" si="0"/>
        <v>ジェ</v>
      </c>
      <c r="BA15" s="24" t="str">
        <f t="shared" si="1"/>
        <v/>
      </c>
      <c r="BB15" s="24" t="str">
        <f t="shared" si="2"/>
        <v/>
      </c>
      <c r="BC15" s="24"/>
      <c r="BD15" s="24" t="str">
        <f t="shared" si="3"/>
        <v>ジェム1個を起動する：あなたは2/2のゾンビ･トークンを1個召喚し、このサポートを破壊する。&amp;br;あなたのターン開始時に、あなたは2マナを得る。</v>
      </c>
      <c r="BE15" s="54" t="str">
        <f>IF(AK15="","",VLOOKUP(AK15,BH:BJ,3,FALSE))</f>
        <v>Activate 1:You summon 1 2/2 Zombie token and this support is Destroyed.&amp;br;At the beginning of your turn, you gain 2 mana.</v>
      </c>
      <c r="BF15" s="64" t="s">
        <v>0</v>
      </c>
      <c r="BG15">
        <v>14</v>
      </c>
      <c r="BH15" t="s">
        <v>171</v>
      </c>
      <c r="BI15" t="s">
        <v>40</v>
      </c>
      <c r="BJ15" t="s">
        <v>172</v>
      </c>
    </row>
    <row r="16" spans="1:62">
      <c r="A16" t="str">
        <f t="shared" si="4"/>
        <v>#comment(above,nsize=[15],size=[30],num=[10])</v>
      </c>
      <c r="B16" t="s">
        <v>0</v>
      </c>
      <c r="C16" t="s">
        <v>173</v>
      </c>
      <c r="R16"/>
      <c r="S16"/>
      <c r="T16"/>
      <c r="U16"/>
      <c r="V16"/>
      <c r="AB16" t="s">
        <v>174</v>
      </c>
      <c r="AC16" t="s">
        <v>175</v>
      </c>
      <c r="AD16" s="40" t="s">
        <v>176</v>
      </c>
      <c r="AE16" s="48">
        <v>15</v>
      </c>
      <c r="AF16" s="49" t="s">
        <v>73</v>
      </c>
      <c r="AG16" s="24" t="s">
        <v>31</v>
      </c>
      <c r="AH16" s="24"/>
      <c r="AI16" s="24">
        <v>5</v>
      </c>
      <c r="AJ16" s="24" t="s">
        <v>739</v>
      </c>
      <c r="AK16" s="24" t="s">
        <v>443</v>
      </c>
      <c r="AL16" s="24" t="s">
        <v>159</v>
      </c>
      <c r="AM16" s="24"/>
      <c r="AN16" s="24"/>
      <c r="AO16" s="24"/>
      <c r="AP16" s="24"/>
      <c r="AQ16" s="24" t="s">
        <v>658</v>
      </c>
      <c r="AR16" s="24"/>
      <c r="AS16" s="24"/>
      <c r="AT16" s="61"/>
      <c r="AU16" s="24"/>
      <c r="AV16" s="24"/>
      <c r="AW16" s="24">
        <v>3</v>
      </c>
      <c r="AX16" s="24" t="s">
        <v>133</v>
      </c>
      <c r="AY16" s="24" t="s">
        <v>133</v>
      </c>
      <c r="AZ16" s="24" t="str">
        <f t="shared" si="0"/>
        <v>あな</v>
      </c>
      <c r="BA16" s="24" t="str">
        <f t="shared" si="1"/>
        <v/>
      </c>
      <c r="BB16" s="24" t="str">
        <f t="shared" si="2"/>
        <v/>
      </c>
      <c r="BC16" s="24"/>
      <c r="BD16" s="24" t="str">
        <f t="shared" si="3"/>
        <v>あなたのターン開始時に、ジェム1個をあなたのプレインズウォーカーの色に変換する。</v>
      </c>
      <c r="BE16" s="54" t="str">
        <f>IF(AK16="","",VLOOKUP(AK16,BH:BJ,3,FALSE))</f>
        <v>At the beginning of your turn, 1 gem is converted to a gem of your Planeswalker's color.</v>
      </c>
      <c r="BF16" s="64" t="s">
        <v>0</v>
      </c>
      <c r="BG16">
        <v>15</v>
      </c>
      <c r="BH16" t="s">
        <v>182</v>
      </c>
      <c r="BI16" t="s">
        <v>40</v>
      </c>
      <c r="BJ16" t="s">
        <v>183</v>
      </c>
    </row>
    <row r="17" spans="1:62">
      <c r="A17" t="str">
        <f t="shared" si="4"/>
        <v>&amp;br;&amp;br;</v>
      </c>
      <c r="B17" t="s">
        <v>0</v>
      </c>
      <c r="C17" t="s">
        <v>145</v>
      </c>
      <c r="R17"/>
      <c r="S17"/>
      <c r="T17"/>
      <c r="U17"/>
      <c r="V17"/>
      <c r="AC17" t="s">
        <v>89</v>
      </c>
      <c r="AD17" s="40" t="s">
        <v>184</v>
      </c>
      <c r="AE17" s="48">
        <v>16</v>
      </c>
      <c r="AF17" s="49" t="s">
        <v>73</v>
      </c>
      <c r="AG17" s="24" t="s">
        <v>31</v>
      </c>
      <c r="AH17" s="24"/>
      <c r="AI17" s="24">
        <v>17</v>
      </c>
      <c r="AJ17" s="24" t="s">
        <v>740</v>
      </c>
      <c r="AK17" s="24" t="s">
        <v>486</v>
      </c>
      <c r="AL17" s="24" t="s">
        <v>159</v>
      </c>
      <c r="AM17" s="24"/>
      <c r="AN17" s="24"/>
      <c r="AO17" s="24"/>
      <c r="AP17" s="24"/>
      <c r="AQ17" s="24" t="s">
        <v>741</v>
      </c>
      <c r="AR17" s="24" t="s">
        <v>738</v>
      </c>
      <c r="AS17" s="24"/>
      <c r="AT17" s="61"/>
      <c r="AU17" s="24"/>
      <c r="AV17" s="24"/>
      <c r="AW17" s="24">
        <v>3</v>
      </c>
      <c r="AX17" s="24" t="s">
        <v>133</v>
      </c>
      <c r="AY17" s="24" t="s">
        <v>133</v>
      </c>
      <c r="AZ17" s="24" t="str">
        <f t="shared" si="0"/>
        <v>この</v>
      </c>
      <c r="BA17" s="24" t="str">
        <f t="shared" si="1"/>
        <v/>
      </c>
      <c r="BB17" s="24" t="str">
        <f t="shared" si="2"/>
        <v/>
      </c>
      <c r="BC17" s="24"/>
      <c r="BD17" s="24" t="str">
        <f t="shared" si="3"/>
        <v>このサポートがボードに出たとき、対戦相手は3点のダメージを受ける。&amp;br;あなたのターン開始時に、あなたは2マナを得る。</v>
      </c>
      <c r="BE17" s="54" t="str">
        <f>IF(AK17="","",VLOOKUP(AK17,BH:BJ,3,FALSE))</f>
        <v>When this support enters the battlefield, your opponent takes 3 damage.&amp;br;At the beginning of your turn, you gain 2 mana.</v>
      </c>
      <c r="BF17" s="64" t="s">
        <v>0</v>
      </c>
      <c r="BG17">
        <v>16</v>
      </c>
      <c r="BH17" t="s">
        <v>188</v>
      </c>
      <c r="BI17" t="s">
        <v>40</v>
      </c>
      <c r="BJ17" t="s">
        <v>189</v>
      </c>
    </row>
    <row r="18" spans="1:62">
      <c r="A18" t="str">
        <f t="shared" si="4"/>
        <v/>
      </c>
      <c r="B18" t="s">
        <v>0</v>
      </c>
      <c r="C18" s="28"/>
      <c r="Q18" s="29"/>
      <c r="R18" s="30"/>
      <c r="S18" s="30"/>
      <c r="T18" s="30"/>
      <c r="U18" s="30"/>
      <c r="V18" s="31"/>
      <c r="W18" s="32">
        <v>2</v>
      </c>
      <c r="X18" s="29"/>
      <c r="Y18" s="50"/>
      <c r="Z18" s="50"/>
      <c r="AA18" s="51"/>
      <c r="AC18" t="s">
        <v>190</v>
      </c>
      <c r="AD18" s="40" t="s">
        <v>191</v>
      </c>
      <c r="AE18" s="48">
        <v>17</v>
      </c>
      <c r="AF18" s="49" t="s">
        <v>73</v>
      </c>
      <c r="AG18" s="24" t="s">
        <v>54</v>
      </c>
      <c r="AH18" s="24"/>
      <c r="AI18" s="24">
        <v>16</v>
      </c>
      <c r="AJ18" s="24" t="s">
        <v>742</v>
      </c>
      <c r="AK18" s="24" t="s">
        <v>188</v>
      </c>
      <c r="AL18" s="24" t="s">
        <v>159</v>
      </c>
      <c r="AM18" s="24"/>
      <c r="AN18" s="24"/>
      <c r="AO18" s="24"/>
      <c r="AP18" s="24"/>
      <c r="AQ18" s="24" t="s">
        <v>743</v>
      </c>
      <c r="AR18" s="24" t="s">
        <v>744</v>
      </c>
      <c r="AS18" s="24" t="s">
        <v>745</v>
      </c>
      <c r="AT18" s="61"/>
      <c r="AU18" s="24"/>
      <c r="AV18" s="24"/>
      <c r="AW18" s="24">
        <v>3</v>
      </c>
      <c r="AX18" s="24" t="s">
        <v>133</v>
      </c>
      <c r="AY18" s="24" t="s">
        <v>133</v>
      </c>
      <c r="AZ18" s="24" t="str">
        <f t="shared" si="0"/>
        <v>この</v>
      </c>
      <c r="BA18" s="24" t="str">
        <f t="shared" si="1"/>
        <v/>
      </c>
      <c r="BB18" s="24" t="str">
        <f t="shared" si="2"/>
        <v/>
      </c>
      <c r="BC18" s="24"/>
      <c r="BD18" s="24" t="str">
        <f t="shared" si="3"/>
        <v>このサポートがボードに出たとき、あなたの手札の黒の各クリーチャーは3マナを得る。&amp;br;あなたが黒のクリーチャーを引いたとき、そのクリーチャーは3マナを得る。&amp;br;あなたがクリーチャーを唱えたとき、あなたは2点のライフを得て、対戦相手は2点のダメージを受ける。</v>
      </c>
      <c r="BE18" s="54" t="str">
        <f>IF(AK18="","",VLOOKUP(AK18,BH:BJ,3,FALSE))</f>
        <v>When this support enters the battlefield, each black creature in your hand gains 3 mana.&amp;br;When you draw a black creature, that creature gains 3 mana.&amp;br;When you cast a creature, you gain 2 life and your opponent takes 2 damage.</v>
      </c>
      <c r="BF18" s="64" t="s">
        <v>0</v>
      </c>
      <c r="BG18">
        <v>17</v>
      </c>
      <c r="BH18" t="s">
        <v>196</v>
      </c>
      <c r="BI18" t="s">
        <v>40</v>
      </c>
      <c r="BJ18" t="s">
        <v>197</v>
      </c>
    </row>
    <row r="19" spans="1:62">
      <c r="A19" t="str">
        <f t="shared" si="4"/>
        <v>*風案内のエイヴン/Aven Wind Guide</v>
      </c>
      <c r="B19" t="s">
        <v>0</v>
      </c>
      <c r="C19" t="str">
        <f>"*"&amp;R19&amp;"/"&amp;T19</f>
        <v>*風案内のエイヴン/Aven Wind Guide</v>
      </c>
      <c r="Q19" s="33" t="s">
        <v>9</v>
      </c>
      <c r="R19" s="34" t="str">
        <f>INDEX(AJ:AJ,W18+1)</f>
        <v>風案内のエイヴン</v>
      </c>
      <c r="S19" s="35" t="s">
        <v>10</v>
      </c>
      <c r="T19" s="34" t="str">
        <f>INDEX(AK:AK,W18+1)</f>
        <v>Aven Wind Guide</v>
      </c>
      <c r="U19" s="35"/>
      <c r="V19" s="36"/>
      <c r="W19" s="37"/>
      <c r="X19" s="33"/>
      <c r="Y19" s="52"/>
      <c r="Z19" s="52"/>
      <c r="AA19" s="53"/>
      <c r="AC19" t="s">
        <v>198</v>
      </c>
      <c r="AD19" s="40" t="s">
        <v>199</v>
      </c>
      <c r="AE19" s="48">
        <v>18</v>
      </c>
      <c r="AF19" s="49" t="s">
        <v>73</v>
      </c>
      <c r="AG19" s="24" t="s">
        <v>54</v>
      </c>
      <c r="AH19" s="24"/>
      <c r="AI19" s="24">
        <v>14</v>
      </c>
      <c r="AJ19" s="24" t="s">
        <v>746</v>
      </c>
      <c r="AK19" s="24" t="s">
        <v>392</v>
      </c>
      <c r="AL19" s="24" t="s">
        <v>159</v>
      </c>
      <c r="AM19" s="24"/>
      <c r="AN19" s="24"/>
      <c r="AO19" s="24"/>
      <c r="AP19" s="24"/>
      <c r="AQ19" s="24" t="s">
        <v>747</v>
      </c>
      <c r="AR19" s="24" t="s">
        <v>748</v>
      </c>
      <c r="AS19" s="24" t="s">
        <v>749</v>
      </c>
      <c r="AT19" s="61"/>
      <c r="AU19" s="24"/>
      <c r="AV19" s="24"/>
      <c r="AW19" s="24">
        <v>3</v>
      </c>
      <c r="AX19" s="24" t="s">
        <v>133</v>
      </c>
      <c r="AY19" s="24" t="s">
        <v>133</v>
      </c>
      <c r="AZ19" s="24" t="str">
        <f t="shared" si="0"/>
        <v>この</v>
      </c>
      <c r="BA19" s="24" t="str">
        <f t="shared" si="1"/>
        <v/>
      </c>
      <c r="BB19" s="24" t="str">
        <f t="shared" si="2"/>
        <v/>
      </c>
      <c r="BC19" s="24"/>
      <c r="BD19" s="24" t="str">
        <f t="shared" si="3"/>
        <v>このサポートがボードに出たとき、あなたの手札の赤の各クリーチャーは3マナを得る。&amp;br;あなたが赤のクリーチャーを引いたとき、そのクリーチャーは3マナを得る。&amp;br;あなたがクリーチャーを唱えたとき、あなたはカードを1枚捨てて1枚引く。</v>
      </c>
      <c r="BE19" s="54" t="str">
        <f>IF(AK19="","",VLOOKUP(AK19,BH:BJ,3,FALSE))</f>
        <v>When this support enters the battlefield, each red creature in your hand gains 3 mana.&amp;br;When you draw a red creature, that creature gains 3 mana.&amp;br;When you cast a creature, you discard 1 card and you draw 1 card.</v>
      </c>
      <c r="BF19" s="64" t="s">
        <v>0</v>
      </c>
      <c r="BG19">
        <v>18</v>
      </c>
      <c r="BH19" t="s">
        <v>204</v>
      </c>
      <c r="BI19" t="s">
        <v>40</v>
      </c>
      <c r="BJ19" t="s">
        <v>205</v>
      </c>
    </row>
    <row r="20" spans="1:62">
      <c r="A20" t="str">
        <f t="shared" si="4"/>
        <v>|LEFT:80|LEFT:100|LEFT:100|LEFT:100|LEFT:100|LEFT:100|c</v>
      </c>
      <c r="B20" t="s">
        <v>0</v>
      </c>
      <c r="C20" t="s">
        <v>81</v>
      </c>
      <c r="D20" s="26" t="str">
        <f>$Q$1</f>
        <v>LEFT:80</v>
      </c>
      <c r="E20" s="26" t="s">
        <v>81</v>
      </c>
      <c r="F20" s="26" t="str">
        <f t="shared" ref="F20:J20" si="7">$R$1</f>
        <v>LEFT:100</v>
      </c>
      <c r="G20" s="26" t="s">
        <v>81</v>
      </c>
      <c r="H20" s="26" t="str">
        <f t="shared" si="7"/>
        <v>LEFT:100</v>
      </c>
      <c r="I20" s="26" t="s">
        <v>81</v>
      </c>
      <c r="J20" s="26" t="str">
        <f t="shared" si="7"/>
        <v>LEFT:100</v>
      </c>
      <c r="K20" s="26" t="s">
        <v>81</v>
      </c>
      <c r="L20" s="26" t="str">
        <f>$R$1</f>
        <v>LEFT:100</v>
      </c>
      <c r="M20" s="26" t="s">
        <v>81</v>
      </c>
      <c r="N20" s="26" t="str">
        <f>$R$1</f>
        <v>LEFT:100</v>
      </c>
      <c r="O20" t="s">
        <v>81</v>
      </c>
      <c r="P20" t="s">
        <v>82</v>
      </c>
      <c r="Q20" s="38" t="s">
        <v>6</v>
      </c>
      <c r="R20" s="34" t="str">
        <f>INDEX(AF:AF,W18+1)</f>
        <v>白青</v>
      </c>
      <c r="S20" s="39" t="s">
        <v>7</v>
      </c>
      <c r="T20" s="34" t="str">
        <f>INDEX(AG:AG,W18+1)</f>
        <v>アンコモン</v>
      </c>
      <c r="U20" s="39" t="s">
        <v>8</v>
      </c>
      <c r="V20" s="34">
        <f>INDEX(AI:AI,W18+1)</f>
        <v>17</v>
      </c>
      <c r="W20" s="40"/>
      <c r="X20" s="34" t="str">
        <f>INDEX(AQ:AQ,W18+1)</f>
        <v>飛行 警戒</v>
      </c>
      <c r="Y20" s="52"/>
      <c r="Z20" s="52"/>
      <c r="AA20" s="53"/>
      <c r="AC20">
        <v>0</v>
      </c>
      <c r="AD20" s="40" t="s">
        <v>0</v>
      </c>
      <c r="AE20" s="48">
        <v>19</v>
      </c>
      <c r="AF20" s="49" t="s">
        <v>73</v>
      </c>
      <c r="AG20" s="24" t="s">
        <v>54</v>
      </c>
      <c r="AH20" s="24"/>
      <c r="AI20" s="24">
        <v>16</v>
      </c>
      <c r="AJ20" s="24" t="s">
        <v>750</v>
      </c>
      <c r="AK20" s="24" t="s">
        <v>411</v>
      </c>
      <c r="AL20" s="24" t="s">
        <v>159</v>
      </c>
      <c r="AM20" s="24"/>
      <c r="AN20" s="24"/>
      <c r="AO20" s="24"/>
      <c r="AP20" s="24"/>
      <c r="AQ20" s="24" t="s">
        <v>751</v>
      </c>
      <c r="AR20" s="24" t="s">
        <v>752</v>
      </c>
      <c r="AS20" s="24" t="s">
        <v>753</v>
      </c>
      <c r="AT20" s="61"/>
      <c r="AU20" s="24"/>
      <c r="AV20" s="24"/>
      <c r="AW20" s="24">
        <v>3</v>
      </c>
      <c r="AX20" s="24" t="s">
        <v>133</v>
      </c>
      <c r="AY20" s="24" t="s">
        <v>133</v>
      </c>
      <c r="AZ20" s="24" t="str">
        <f t="shared" si="0"/>
        <v>この</v>
      </c>
      <c r="BA20" s="24" t="str">
        <f t="shared" si="1"/>
        <v/>
      </c>
      <c r="BB20" s="24" t="str">
        <f t="shared" si="2"/>
        <v/>
      </c>
      <c r="BC20" s="24"/>
      <c r="BD20" s="24" t="str">
        <f t="shared" si="3"/>
        <v>このサポートがボードに出たとき、あなたの手札の青の各クリーチャーは3マナを得る。&amp;br;あなたが青のクリーチャーを引いたとき、そのクリーチャーは3マナを得る。&amp;br;あなたがクリーチャーを唱えたとき、あなたの次のターン開始時まで、対戦相手がコントロールする無効化されていない最初のクリーチャーを無効化する。</v>
      </c>
      <c r="BE20" s="54" t="str">
        <f>IF(AK20="","",VLOOKUP(AK20,BH:BJ,3,FALSE))</f>
        <v>When this support enters the battlefield, each blue creature in your hand gains 3 mana.&amp;br;When you draw a blue creature, that creature gains 3 mana.&amp;br;When you cast a creature, the first non-disabled creature your opponent controls is disabled until the beginning of your next turn.</v>
      </c>
      <c r="BF20" s="64" t="s">
        <v>0</v>
      </c>
      <c r="BG20">
        <v>19</v>
      </c>
      <c r="BH20" t="s">
        <v>208</v>
      </c>
      <c r="BI20" t="s">
        <v>40</v>
      </c>
      <c r="BJ20" t="s">
        <v>209</v>
      </c>
    </row>
    <row r="21" spans="1:62">
      <c r="A21" t="str">
        <f t="shared" si="4"/>
        <v>|色|白青|レアリティ|アンコモン|マナコスト|17|</v>
      </c>
      <c r="B21" t="s">
        <v>0</v>
      </c>
      <c r="C21" t="s">
        <v>81</v>
      </c>
      <c r="D21" s="27" t="s">
        <v>6</v>
      </c>
      <c r="E21" t="s">
        <v>81</v>
      </c>
      <c r="F21" t="str">
        <f>IF(R20=0,"",R20)</f>
        <v>白青</v>
      </c>
      <c r="G21" t="s">
        <v>81</v>
      </c>
      <c r="H21" s="27" t="s">
        <v>93</v>
      </c>
      <c r="I21" t="s">
        <v>81</v>
      </c>
      <c r="J21" t="str">
        <f>IF(T20=0,"",T20)</f>
        <v>アンコモン</v>
      </c>
      <c r="K21" t="s">
        <v>81</v>
      </c>
      <c r="L21" s="27" t="s">
        <v>94</v>
      </c>
      <c r="M21" t="s">
        <v>81</v>
      </c>
      <c r="N21">
        <f>IF(V20=0,"",V20)</f>
        <v>17</v>
      </c>
      <c r="O21" t="s">
        <v>81</v>
      </c>
      <c r="Q21" s="33" t="s">
        <v>11</v>
      </c>
      <c r="R21" s="34" t="str">
        <f>INDEX(AL:AL,W18+1)</f>
        <v>クリーチャー</v>
      </c>
      <c r="S21" s="39" t="s">
        <v>95</v>
      </c>
      <c r="T21" s="34" t="str">
        <f>INDEX(AN:AN,W18+1)</f>
        <v>鳥</v>
      </c>
      <c r="U21" s="34" t="str">
        <f>INDEX(AO:AO,W18+1)</f>
        <v>戦士</v>
      </c>
      <c r="V21" s="34">
        <f>INDEX(AP:AP,W18+1)</f>
        <v>0</v>
      </c>
      <c r="W21" s="40"/>
      <c r="X21" s="34" t="str">
        <f>INDEX(AZ:AZ,W18+1)</f>
        <v>飛行</v>
      </c>
      <c r="Y21" s="34" t="str">
        <f>INDEX(BA:BA,W18+1)</f>
        <v>警戒</v>
      </c>
      <c r="Z21" s="34" t="str">
        <f>INDEX(BB:BB,W18+1)</f>
        <v/>
      </c>
      <c r="AA21" s="34">
        <f>INDEX(BC:BC,W18+1)</f>
        <v>0</v>
      </c>
      <c r="AD21" s="40"/>
      <c r="AE21" s="48">
        <v>20</v>
      </c>
      <c r="AF21" s="49" t="s">
        <v>73</v>
      </c>
      <c r="AG21" s="24" t="s">
        <v>54</v>
      </c>
      <c r="AH21" s="24"/>
      <c r="AI21" s="24">
        <v>15</v>
      </c>
      <c r="AJ21" s="24" t="s">
        <v>754</v>
      </c>
      <c r="AK21" s="24" t="s">
        <v>437</v>
      </c>
      <c r="AL21" s="24" t="s">
        <v>159</v>
      </c>
      <c r="AM21" s="24"/>
      <c r="AN21" s="24"/>
      <c r="AO21" s="24"/>
      <c r="AP21" s="24"/>
      <c r="AQ21" s="24" t="s">
        <v>755</v>
      </c>
      <c r="AR21" s="24" t="s">
        <v>756</v>
      </c>
      <c r="AS21" s="24" t="s">
        <v>757</v>
      </c>
      <c r="AT21" s="61"/>
      <c r="AU21" s="24"/>
      <c r="AV21" s="24"/>
      <c r="AW21" s="24">
        <v>3</v>
      </c>
      <c r="AX21" s="24" t="s">
        <v>133</v>
      </c>
      <c r="AY21" s="24" t="s">
        <v>133</v>
      </c>
      <c r="AZ21" s="24" t="str">
        <f t="shared" si="0"/>
        <v>この</v>
      </c>
      <c r="BA21" s="24" t="str">
        <f t="shared" si="1"/>
        <v/>
      </c>
      <c r="BB21" s="24" t="str">
        <f t="shared" si="2"/>
        <v/>
      </c>
      <c r="BC21" s="24"/>
      <c r="BD21" s="24" t="str">
        <f t="shared" si="3"/>
        <v>このサポートがボードに出たとき、あなたの手札の白の各クリーチャーは3マナを得る。&amp;br;あなたが白のクリーチャーを引いたとき、そのクリーチャーは3マナを得る。&amp;br;あなたがクリーチャーを唱えたとき、あなたは警戒を持つ1/1の戦士･トークンを1体召喚する。</v>
      </c>
      <c r="BE21" s="54" t="str">
        <f>IF(AK21="","",VLOOKUP(AK21,BH:BJ,3,FALSE))</f>
        <v>When this support enters the battlefield, each white creature in your hand gains 3 mana.&amp;br;When you draw a white creature, that creature gains 3 mana.&amp;br;When you cast a creature, you summon 1 1/1 Warrior token with Vigilance.</v>
      </c>
      <c r="BF21" s="64" t="s">
        <v>0</v>
      </c>
      <c r="BG21">
        <v>20</v>
      </c>
      <c r="BH21" t="s">
        <v>214</v>
      </c>
      <c r="BI21" t="s">
        <v>40</v>
      </c>
      <c r="BJ21" t="s">
        <v>215</v>
      </c>
    </row>
    <row r="22" spans="1:62">
      <c r="A22" t="str">
        <f t="shared" si="4"/>
        <v>|種別|クリーチャー|サブタイプ|鳥|戦士||</v>
      </c>
      <c r="B22" t="s">
        <v>0</v>
      </c>
      <c r="C22" t="s">
        <v>81</v>
      </c>
      <c r="D22" s="27" t="s">
        <v>11</v>
      </c>
      <c r="E22" t="s">
        <v>81</v>
      </c>
      <c r="F22" t="str">
        <f>IF(R21=0,"",R21)</f>
        <v>クリーチャー</v>
      </c>
      <c r="G22" t="s">
        <v>81</v>
      </c>
      <c r="H22" s="27" t="s">
        <v>103</v>
      </c>
      <c r="I22" t="s">
        <v>81</v>
      </c>
      <c r="J22" t="str">
        <f>IF(T21=0,"",T21)</f>
        <v>鳥</v>
      </c>
      <c r="K22" t="s">
        <v>81</v>
      </c>
      <c r="L22" t="str">
        <f>IF(U21=0,"",U21)</f>
        <v>戦士</v>
      </c>
      <c r="M22" t="s">
        <v>81</v>
      </c>
      <c r="N22" t="str">
        <f>IF(V21=0,"",V21)</f>
        <v/>
      </c>
      <c r="O22" t="s">
        <v>81</v>
      </c>
      <c r="Q22" s="33" t="s">
        <v>104</v>
      </c>
      <c r="R22" s="34" t="str">
        <f>INDEX(BD:BD,W18+1)</f>
        <v>飛行 警戒&amp;br;このクリーチャーが戦場に出ている間、あなたがコントロールする各クリーチャー･トークンは飛行と警戒を得る。</v>
      </c>
      <c r="S22" s="35"/>
      <c r="T22" s="35"/>
      <c r="U22" s="35"/>
      <c r="V22" s="36"/>
      <c r="W22" s="40"/>
      <c r="X22" s="32"/>
      <c r="Y22" s="32"/>
      <c r="Z22" s="32"/>
      <c r="AA22" s="54"/>
      <c r="AD22" s="40"/>
      <c r="AE22" s="48">
        <v>21</v>
      </c>
      <c r="AF22" s="49" t="s">
        <v>73</v>
      </c>
      <c r="AG22" s="24" t="s">
        <v>54</v>
      </c>
      <c r="AH22" s="24"/>
      <c r="AI22" s="24">
        <v>15</v>
      </c>
      <c r="AJ22" s="24" t="s">
        <v>758</v>
      </c>
      <c r="AK22" s="24" t="s">
        <v>457</v>
      </c>
      <c r="AL22" s="24" t="s">
        <v>159</v>
      </c>
      <c r="AM22" s="24"/>
      <c r="AN22" s="24"/>
      <c r="AO22" s="24"/>
      <c r="AP22" s="24"/>
      <c r="AQ22" s="24" t="s">
        <v>759</v>
      </c>
      <c r="AR22" s="24" t="s">
        <v>760</v>
      </c>
      <c r="AS22" s="24" t="s">
        <v>761</v>
      </c>
      <c r="AT22" s="61"/>
      <c r="AU22" s="24"/>
      <c r="AV22" s="24"/>
      <c r="AW22" s="24">
        <v>3</v>
      </c>
      <c r="AX22" s="24" t="s">
        <v>133</v>
      </c>
      <c r="AY22" s="24" t="s">
        <v>133</v>
      </c>
      <c r="AZ22" s="24" t="str">
        <f t="shared" si="0"/>
        <v>この</v>
      </c>
      <c r="BA22" s="24" t="str">
        <f t="shared" si="1"/>
        <v/>
      </c>
      <c r="BB22" s="24" t="str">
        <f t="shared" si="2"/>
        <v/>
      </c>
      <c r="BC22" s="24"/>
      <c r="BD22" s="24" t="str">
        <f t="shared" si="3"/>
        <v>このサポートがボードに出たとき、あなたの手札の緑の各クリーチャーは3マナを得る。&amp;br;あなたが緑のクリーチャーを引いたとき、そのクリーチャーは3マナを得る。&amp;br;あなたがクリーチャーを唱えたとき、あなたのターン終了時まで、あなたがコントロールする最初のクリーチャーは+2/+2の修整を受けるとともにトランプルを得る。</v>
      </c>
      <c r="BE22" s="54" t="str">
        <f>IF(AK22="","",VLOOKUP(AK22,BH:BJ,3,FALSE))</f>
        <v>When this support enters the battlefield, each green creature in your hand gains 3 mana.&amp;br;When you draw a green creature, that creature gains 3 mana.&amp;br;When you cast a creature, the first creature you control gets +2/+2 and Trample until the end of your turn.</v>
      </c>
      <c r="BF22" s="64" t="s">
        <v>0</v>
      </c>
      <c r="BG22">
        <v>21</v>
      </c>
      <c r="BH22" t="s">
        <v>218</v>
      </c>
      <c r="BI22" t="s">
        <v>40</v>
      </c>
      <c r="BJ22" t="s">
        <v>219</v>
      </c>
    </row>
    <row r="23" spans="1:62">
      <c r="A23" t="str">
        <f t="shared" si="4"/>
        <v>|テキスト|&gt;|&gt;|&gt;|&gt;|飛行 警戒&amp;br;このクリーチャーが戦場に出ている間、あなたがコントロールする各クリーチャー･トークンは飛行と警戒を得る。|</v>
      </c>
      <c r="B23" t="s">
        <v>0</v>
      </c>
      <c r="C23" t="s">
        <v>81</v>
      </c>
      <c r="D23" s="27" t="s">
        <v>104</v>
      </c>
      <c r="E23" t="s">
        <v>81</v>
      </c>
      <c r="F23" s="27" t="s">
        <v>113</v>
      </c>
      <c r="G23" t="s">
        <v>81</v>
      </c>
      <c r="H23" s="27" t="s">
        <v>113</v>
      </c>
      <c r="I23" t="s">
        <v>81</v>
      </c>
      <c r="J23" s="27" t="s">
        <v>113</v>
      </c>
      <c r="K23" t="s">
        <v>81</v>
      </c>
      <c r="L23" s="27" t="s">
        <v>113</v>
      </c>
      <c r="M23" t="s">
        <v>81</v>
      </c>
      <c r="N23" t="str">
        <f>IF(R22=0,"",R22)</f>
        <v>飛行 警戒&amp;br;このクリーチャーが戦場に出ている間、あなたがコントロールする各クリーチャー･トークンは飛行と警戒を得る。</v>
      </c>
      <c r="O23" t="s">
        <v>81</v>
      </c>
      <c r="Q23" s="38" t="s">
        <v>27</v>
      </c>
      <c r="R23" s="34" t="str">
        <f>INDEX(BE:BE,W18+1)</f>
        <v>While this creature is on the battlefield, each creature token you control gains Flying and Vigilance.&amp;br;Embalm 1</v>
      </c>
      <c r="S23" s="33" t="s">
        <v>114</v>
      </c>
      <c r="T23" s="34" t="str">
        <f>IF(X23="","",X23&amp;IF(Y23="",""," "&amp;Y23)&amp;IF(Z23="",""," "&amp;Z23)&amp;IF(AA23="",""," "&amp;AA23))</f>
        <v>Flying Vigiliance  </v>
      </c>
      <c r="U23" s="35"/>
      <c r="V23" s="36"/>
      <c r="W23" s="40" t="s">
        <v>114</v>
      </c>
      <c r="X23" s="33" t="str">
        <f t="shared" ref="X23:AA23" si="8">IF(ISERROR(IF(LEN(X22)&gt;1,X22,VLOOKUP(X21,$AC:$AD,2,FALSE))),"",IF(LEN(X22)&gt;1,X22,VLOOKUP(X21,$AC:$AD,2,FALSE)))</f>
        <v>Flying</v>
      </c>
      <c r="Y23" s="33" t="str">
        <f t="shared" si="8"/>
        <v>Vigiliance</v>
      </c>
      <c r="Z23" s="33" t="str">
        <f t="shared" si="8"/>
        <v/>
      </c>
      <c r="AA23" s="33" t="str">
        <f t="shared" si="8"/>
        <v> </v>
      </c>
      <c r="AD23" s="40"/>
      <c r="AE23" s="48">
        <v>22</v>
      </c>
      <c r="AF23" s="49" t="s">
        <v>73</v>
      </c>
      <c r="AG23" s="24" t="s">
        <v>55</v>
      </c>
      <c r="AH23" s="24"/>
      <c r="AI23" s="24">
        <v>6</v>
      </c>
      <c r="AJ23" s="24" t="s">
        <v>762</v>
      </c>
      <c r="AK23" s="24" t="s">
        <v>214</v>
      </c>
      <c r="AL23" s="24" t="s">
        <v>159</v>
      </c>
      <c r="AM23" s="24"/>
      <c r="AN23" s="24"/>
      <c r="AO23" s="24"/>
      <c r="AP23" s="24"/>
      <c r="AQ23" s="24" t="s">
        <v>763</v>
      </c>
      <c r="AR23" s="24" t="s">
        <v>573</v>
      </c>
      <c r="AS23" s="24"/>
      <c r="AT23" s="61"/>
      <c r="AU23" s="24"/>
      <c r="AV23" s="24"/>
      <c r="AW23" s="24">
        <v>3</v>
      </c>
      <c r="AX23" s="24" t="s">
        <v>133</v>
      </c>
      <c r="AY23" s="24" t="s">
        <v>133</v>
      </c>
      <c r="AZ23" s="24" t="str">
        <f t="shared" si="0"/>
        <v>あな</v>
      </c>
      <c r="BA23" s="24" t="str">
        <f t="shared" si="1"/>
        <v/>
      </c>
      <c r="BB23" s="24" t="str">
        <f t="shared" si="2"/>
        <v/>
      </c>
      <c r="BC23" s="24"/>
      <c r="BD23" s="24" t="str">
        <f t="shared" si="3"/>
        <v>あなたのターン開始時にジェム2個を赤か黒に変換する。&amp;br;サイクリング4</v>
      </c>
      <c r="BE23" s="54" t="str">
        <f>IF(AK23="","",VLOOKUP(AK23,BH:BJ,3,FALSE))</f>
        <v>At the beginning of your turn, 2 gems are converted to red or black gems.&amp;br;Cycling 4.</v>
      </c>
      <c r="BF23" s="64" t="s">
        <v>0</v>
      </c>
      <c r="BG23">
        <v>22</v>
      </c>
      <c r="BH23" t="s">
        <v>223</v>
      </c>
      <c r="BI23" t="s">
        <v>40</v>
      </c>
      <c r="BJ23" t="s">
        <v>224</v>
      </c>
    </row>
    <row r="24" spans="1:62">
      <c r="A24" t="str">
        <f t="shared" si="4"/>
        <v>|英テキスト|&gt;|&gt;|&gt;|&gt;|Flying Vigiliance  &amp;br;While this creature is on the battlefield, each creature token you control gains Flying and Vigilance.&amp;br;Embalm 1|</v>
      </c>
      <c r="B24" t="s">
        <v>0</v>
      </c>
      <c r="C24" t="s">
        <v>81</v>
      </c>
      <c r="D24" s="27" t="s">
        <v>125</v>
      </c>
      <c r="E24" t="s">
        <v>81</v>
      </c>
      <c r="F24" s="27" t="s">
        <v>113</v>
      </c>
      <c r="G24" t="s">
        <v>81</v>
      </c>
      <c r="H24" s="27" t="s">
        <v>113</v>
      </c>
      <c r="I24" t="s">
        <v>81</v>
      </c>
      <c r="J24" s="27" t="s">
        <v>113</v>
      </c>
      <c r="K24" t="s">
        <v>81</v>
      </c>
      <c r="L24" s="27" t="s">
        <v>113</v>
      </c>
      <c r="M24" t="s">
        <v>81</v>
      </c>
      <c r="N24" t="str">
        <f>IF(T23="","",T23&amp;"&amp;br;")&amp;IF(R23=0,"",R23)</f>
        <v>Flying Vigiliance  &amp;br;While this creature is on the battlefield, each creature token you control gains Flying and Vigilance.&amp;br;Embalm 1</v>
      </c>
      <c r="O24" t="s">
        <v>81</v>
      </c>
      <c r="Q24" s="33" t="s">
        <v>18</v>
      </c>
      <c r="R24" s="34" t="str">
        <f>IF(INDEX(AX:AX,W18+1)="",0,INDEX(AX:AX,W18+1)&amp;"/"&amp;INDEX(AY:AY,W18+1))</f>
        <v>3/4</v>
      </c>
      <c r="S24" s="35"/>
      <c r="T24" s="35"/>
      <c r="U24" s="35"/>
      <c r="V24" s="36"/>
      <c r="W24" s="40"/>
      <c r="X24" s="33"/>
      <c r="Y24" s="52"/>
      <c r="Z24" s="52"/>
      <c r="AA24" s="53"/>
      <c r="AD24" s="44"/>
      <c r="AE24" s="48">
        <v>23</v>
      </c>
      <c r="AF24" s="49" t="s">
        <v>73</v>
      </c>
      <c r="AG24" s="24" t="s">
        <v>55</v>
      </c>
      <c r="AH24" s="24"/>
      <c r="AI24" s="24">
        <v>6</v>
      </c>
      <c r="AJ24" s="24" t="s">
        <v>764</v>
      </c>
      <c r="AK24" s="24" t="s">
        <v>363</v>
      </c>
      <c r="AL24" s="24" t="s">
        <v>159</v>
      </c>
      <c r="AM24" s="24"/>
      <c r="AN24" s="24"/>
      <c r="AO24" s="24"/>
      <c r="AP24" s="24"/>
      <c r="AQ24" s="24" t="s">
        <v>765</v>
      </c>
      <c r="AR24" s="24" t="s">
        <v>573</v>
      </c>
      <c r="AS24" s="24"/>
      <c r="AT24" s="61"/>
      <c r="AU24" s="24"/>
      <c r="AV24" s="24"/>
      <c r="AW24" s="24">
        <v>3</v>
      </c>
      <c r="AX24" s="24" t="s">
        <v>133</v>
      </c>
      <c r="AY24" s="24" t="s">
        <v>133</v>
      </c>
      <c r="AZ24" s="24" t="str">
        <f t="shared" si="0"/>
        <v>あな</v>
      </c>
      <c r="BA24" s="24" t="str">
        <f t="shared" si="1"/>
        <v/>
      </c>
      <c r="BB24" s="24" t="str">
        <f t="shared" si="2"/>
        <v/>
      </c>
      <c r="BC24" s="24"/>
      <c r="BD24" s="24" t="str">
        <f t="shared" si="3"/>
        <v>あなたのターン開始時にジェム2個を青か黒に変換する。&amp;br;サイクリング4</v>
      </c>
      <c r="BE24" s="54" t="str">
        <f>IF(AK24="","",VLOOKUP(AK24,BH:BJ,3,FALSE))</f>
        <v>At the beginning of your turn, 2 gems are converted to blue or black gems.&amp;br;Cycling 4.</v>
      </c>
      <c r="BF24" s="64" t="s">
        <v>0</v>
      </c>
      <c r="BG24">
        <v>23</v>
      </c>
      <c r="BH24" t="s">
        <v>158</v>
      </c>
      <c r="BI24" t="s">
        <v>40</v>
      </c>
      <c r="BJ24" t="s">
        <v>230</v>
      </c>
    </row>
    <row r="25" spans="1:62">
      <c r="A25" t="str">
        <f t="shared" si="4"/>
        <v>|PT|&gt;|3/4|シールド数|&gt;||</v>
      </c>
      <c r="B25" t="s">
        <v>0</v>
      </c>
      <c r="C25" t="s">
        <v>81</v>
      </c>
      <c r="D25" t="s">
        <v>18</v>
      </c>
      <c r="E25" t="s">
        <v>81</v>
      </c>
      <c r="F25" t="s">
        <v>113</v>
      </c>
      <c r="G25" t="s">
        <v>81</v>
      </c>
      <c r="H25" t="str">
        <f>IF(R24=0,"",R24)</f>
        <v>3/4</v>
      </c>
      <c r="I25" t="s">
        <v>81</v>
      </c>
      <c r="J25" t="s">
        <v>136</v>
      </c>
      <c r="K25" t="s">
        <v>81</v>
      </c>
      <c r="L25" t="s">
        <v>113</v>
      </c>
      <c r="M25" t="s">
        <v>81</v>
      </c>
      <c r="N25" t="str">
        <f>IF(R25=0,"",R25)</f>
        <v/>
      </c>
      <c r="O25" t="s">
        <v>81</v>
      </c>
      <c r="Q25" s="41" t="s">
        <v>19</v>
      </c>
      <c r="R25" s="34">
        <f>INDEX(AW:AW,W18+1)</f>
        <v>0</v>
      </c>
      <c r="S25" s="42"/>
      <c r="T25" s="42"/>
      <c r="U25" s="42"/>
      <c r="V25" s="43"/>
      <c r="W25" s="44"/>
      <c r="X25" s="45"/>
      <c r="Y25" s="55"/>
      <c r="Z25" s="55"/>
      <c r="AA25" s="56"/>
      <c r="AE25" s="48">
        <v>24</v>
      </c>
      <c r="AF25" s="49" t="s">
        <v>73</v>
      </c>
      <c r="AG25" s="24" t="s">
        <v>55</v>
      </c>
      <c r="AH25" s="24"/>
      <c r="AI25" s="24">
        <v>6</v>
      </c>
      <c r="AJ25" s="24" t="s">
        <v>766</v>
      </c>
      <c r="AK25" s="24" t="s">
        <v>408</v>
      </c>
      <c r="AL25" s="24" t="s">
        <v>159</v>
      </c>
      <c r="AM25" s="24"/>
      <c r="AN25" s="24"/>
      <c r="AO25" s="24"/>
      <c r="AP25" s="24"/>
      <c r="AQ25" s="24" t="s">
        <v>767</v>
      </c>
      <c r="AR25" s="24" t="s">
        <v>573</v>
      </c>
      <c r="AS25" s="24"/>
      <c r="AT25" s="61"/>
      <c r="AU25" s="24"/>
      <c r="AV25" s="24"/>
      <c r="AW25" s="24">
        <v>3</v>
      </c>
      <c r="AX25" s="24" t="s">
        <v>133</v>
      </c>
      <c r="AY25" s="24" t="s">
        <v>133</v>
      </c>
      <c r="AZ25" s="24" t="str">
        <f t="shared" si="0"/>
        <v>あな</v>
      </c>
      <c r="BA25" s="24" t="str">
        <f t="shared" si="1"/>
        <v/>
      </c>
      <c r="BB25" s="24" t="str">
        <f t="shared" si="2"/>
        <v/>
      </c>
      <c r="BC25" s="24"/>
      <c r="BD25" s="24" t="str">
        <f t="shared" si="3"/>
        <v>あなたのターン開始時にジェム2個を白か青に変換する。&amp;br;サイクリング4</v>
      </c>
      <c r="BE25" s="54" t="str">
        <f>IF(AK25="","",VLOOKUP(AK25,BH:BJ,3,FALSE))</f>
        <v>At the beginning of your turn, 2 gems are converted to white or blue gems.&amp;br;Cycling 4.</v>
      </c>
      <c r="BF25" s="64" t="s">
        <v>0</v>
      </c>
      <c r="BG25">
        <v>24</v>
      </c>
      <c r="BH25" t="s">
        <v>233</v>
      </c>
      <c r="BI25" t="s">
        <v>40</v>
      </c>
      <c r="BJ25" t="s">
        <v>234</v>
      </c>
    </row>
    <row r="26" spans="1:62">
      <c r="A26" t="str">
        <f t="shared" si="4"/>
        <v>&amp;br;&amp;br;</v>
      </c>
      <c r="B26" t="s">
        <v>0</v>
      </c>
      <c r="C26" t="s">
        <v>145</v>
      </c>
      <c r="R26"/>
      <c r="S26"/>
      <c r="T26"/>
      <c r="U26"/>
      <c r="V26"/>
      <c r="AE26" s="48">
        <v>25</v>
      </c>
      <c r="AF26" s="49" t="s">
        <v>73</v>
      </c>
      <c r="AG26" s="24" t="s">
        <v>55</v>
      </c>
      <c r="AH26" s="24"/>
      <c r="AI26" s="24">
        <v>6</v>
      </c>
      <c r="AJ26" s="24" t="s">
        <v>768</v>
      </c>
      <c r="AK26" s="24" t="s">
        <v>464</v>
      </c>
      <c r="AL26" s="24" t="s">
        <v>159</v>
      </c>
      <c r="AM26" s="24"/>
      <c r="AN26" s="24"/>
      <c r="AO26" s="24"/>
      <c r="AP26" s="24"/>
      <c r="AQ26" s="24" t="s">
        <v>769</v>
      </c>
      <c r="AR26" s="24" t="s">
        <v>573</v>
      </c>
      <c r="AS26" s="24"/>
      <c r="AT26" s="61"/>
      <c r="AU26" s="24"/>
      <c r="AV26" s="24"/>
      <c r="AW26" s="24">
        <v>3</v>
      </c>
      <c r="AX26" s="24" t="s">
        <v>133</v>
      </c>
      <c r="AY26" s="24" t="s">
        <v>133</v>
      </c>
      <c r="AZ26" s="24" t="str">
        <f t="shared" si="0"/>
        <v>あな</v>
      </c>
      <c r="BA26" s="24" t="str">
        <f t="shared" si="1"/>
        <v/>
      </c>
      <c r="BB26" s="24" t="str">
        <f t="shared" si="2"/>
        <v/>
      </c>
      <c r="BC26" s="24"/>
      <c r="BD26" s="24" t="str">
        <f t="shared" si="3"/>
        <v>あなたのターン開始時にジェム2個を白か緑に変換する。&amp;br;サイクリング4</v>
      </c>
      <c r="BE26" s="54" t="str">
        <f>IF(AK26="","",VLOOKUP(AK26,BH:BJ,3,FALSE))</f>
        <v>At the beginning of your turn, 2 gems are converted to white or green gems.&amp;br;Cycling 4.</v>
      </c>
      <c r="BF26" s="64" t="s">
        <v>0</v>
      </c>
      <c r="BG26">
        <v>25</v>
      </c>
      <c r="BH26" t="s">
        <v>241</v>
      </c>
      <c r="BI26" t="s">
        <v>40</v>
      </c>
      <c r="BJ26" t="s">
        <v>242</v>
      </c>
    </row>
    <row r="27" spans="1:62">
      <c r="A27" t="str">
        <f t="shared" si="4"/>
        <v>#back(text=戻る,left)</v>
      </c>
      <c r="B27" t="s">
        <v>0</v>
      </c>
      <c r="C27" t="s">
        <v>153</v>
      </c>
      <c r="R27"/>
      <c r="S27"/>
      <c r="T27"/>
      <c r="U27"/>
      <c r="V27"/>
      <c r="AE27" s="48">
        <v>26</v>
      </c>
      <c r="AF27" s="49" t="s">
        <v>73</v>
      </c>
      <c r="AG27" s="24" t="s">
        <v>55</v>
      </c>
      <c r="AH27" s="24"/>
      <c r="AI27" s="24">
        <v>6</v>
      </c>
      <c r="AJ27" s="24" t="s">
        <v>770</v>
      </c>
      <c r="AK27" s="24" t="s">
        <v>475</v>
      </c>
      <c r="AL27" s="24" t="s">
        <v>159</v>
      </c>
      <c r="AM27" s="24"/>
      <c r="AN27" s="24"/>
      <c r="AO27" s="24"/>
      <c r="AP27" s="24"/>
      <c r="AQ27" s="24" t="s">
        <v>771</v>
      </c>
      <c r="AR27" s="24" t="s">
        <v>573</v>
      </c>
      <c r="AS27" s="24"/>
      <c r="AT27" s="61"/>
      <c r="AU27" s="24"/>
      <c r="AV27" s="24"/>
      <c r="AW27" s="24">
        <v>3</v>
      </c>
      <c r="AX27" s="24" t="s">
        <v>133</v>
      </c>
      <c r="AY27" s="24" t="s">
        <v>133</v>
      </c>
      <c r="AZ27" s="24" t="str">
        <f t="shared" si="0"/>
        <v>あな</v>
      </c>
      <c r="BA27" s="24" t="str">
        <f t="shared" si="1"/>
        <v/>
      </c>
      <c r="BB27" s="24" t="str">
        <f t="shared" si="2"/>
        <v/>
      </c>
      <c r="BC27" s="24"/>
      <c r="BD27" s="24" t="str">
        <f t="shared" si="3"/>
        <v>あなたのターン開始時にジェム2個を赤か緑に変換する。&amp;br;サイクリング4</v>
      </c>
      <c r="BE27" s="54" t="str">
        <f>IF(AK27="","",VLOOKUP(AK27,BH:BJ,3,FALSE))</f>
        <v>At the beginning of your turn, 2 gems are converted to red or green gems.&amp;br;Cycling 4.</v>
      </c>
      <c r="BF27" s="64" t="s">
        <v>0</v>
      </c>
      <c r="BG27">
        <v>26</v>
      </c>
      <c r="BH27" t="s">
        <v>245</v>
      </c>
      <c r="BI27" t="s">
        <v>40</v>
      </c>
      <c r="BJ27" t="s">
        <v>246</v>
      </c>
    </row>
    <row r="28" spans="1:62">
      <c r="A28" t="str">
        <f t="shared" si="4"/>
        <v>&amp;br;</v>
      </c>
      <c r="B28" t="s">
        <v>0</v>
      </c>
      <c r="C28" t="s">
        <v>164</v>
      </c>
      <c r="R28"/>
      <c r="S28"/>
      <c r="T28"/>
      <c r="U28"/>
      <c r="V28"/>
      <c r="AE28" s="48">
        <v>27</v>
      </c>
      <c r="AF28" s="49" t="s">
        <v>73</v>
      </c>
      <c r="AG28" s="24" t="s">
        <v>56</v>
      </c>
      <c r="AH28" s="24"/>
      <c r="AI28" s="24">
        <v>13</v>
      </c>
      <c r="AJ28" s="24" t="s">
        <v>772</v>
      </c>
      <c r="AK28" s="24" t="s">
        <v>245</v>
      </c>
      <c r="AL28" s="24" t="s">
        <v>159</v>
      </c>
      <c r="AM28" s="24"/>
      <c r="AN28" s="24"/>
      <c r="AO28" s="24"/>
      <c r="AP28" s="24"/>
      <c r="AQ28" s="24" t="s">
        <v>773</v>
      </c>
      <c r="AR28" s="24"/>
      <c r="AS28" s="24"/>
      <c r="AT28" s="61"/>
      <c r="AU28" s="24"/>
      <c r="AV28" s="24"/>
      <c r="AW28" s="24">
        <v>3</v>
      </c>
      <c r="AX28" s="24" t="s">
        <v>133</v>
      </c>
      <c r="AY28" s="24" t="s">
        <v>133</v>
      </c>
      <c r="AZ28" s="24" t="str">
        <f t="shared" si="0"/>
        <v>3タ</v>
      </c>
      <c r="BA28" s="24" t="str">
        <f t="shared" si="1"/>
        <v/>
      </c>
      <c r="BB28" s="24" t="str">
        <f t="shared" si="2"/>
        <v/>
      </c>
      <c r="BC28" s="24"/>
      <c r="BD28" s="24" t="str">
        <f t="shared" si="3"/>
        <v>3ターンのカウントダウン付きジェム1個を起動する：あなたの手札の各カードは3マナを得る。</v>
      </c>
      <c r="BE28" s="54" t="str">
        <f>IF(AK28="","",VLOOKUP(AK28,BH:BJ,3,FALSE))</f>
        <v>Activate 1 3-turn:Each card in your hand gains 3 mana.</v>
      </c>
      <c r="BF28" s="64" t="s">
        <v>0</v>
      </c>
      <c r="BG28">
        <v>27</v>
      </c>
      <c r="BH28" t="s">
        <v>201</v>
      </c>
      <c r="BI28" t="s">
        <v>40</v>
      </c>
      <c r="BJ28" t="s">
        <v>249</v>
      </c>
    </row>
    <row r="29" spans="1:62">
      <c r="A29" t="str">
        <f t="shared" si="4"/>
        <v>#comment(above,nsize=[15],size=[30],num=[10])</v>
      </c>
      <c r="B29" t="s">
        <v>0</v>
      </c>
      <c r="C29" t="s">
        <v>173</v>
      </c>
      <c r="R29"/>
      <c r="S29"/>
      <c r="T29"/>
      <c r="U29"/>
      <c r="V29"/>
      <c r="AE29" s="48">
        <v>28</v>
      </c>
      <c r="AF29" s="49" t="s">
        <v>73</v>
      </c>
      <c r="AG29" s="24" t="s">
        <v>56</v>
      </c>
      <c r="AH29" s="24"/>
      <c r="AI29" s="24">
        <v>7</v>
      </c>
      <c r="AJ29" s="24" t="s">
        <v>774</v>
      </c>
      <c r="AK29" s="24" t="s">
        <v>439</v>
      </c>
      <c r="AL29" s="24" t="s">
        <v>159</v>
      </c>
      <c r="AM29" s="24"/>
      <c r="AN29" s="24"/>
      <c r="AO29" s="24"/>
      <c r="AP29" s="24"/>
      <c r="AQ29" s="24" t="s">
        <v>775</v>
      </c>
      <c r="AR29" s="24"/>
      <c r="AS29" s="24"/>
      <c r="AT29" s="61"/>
      <c r="AU29" s="24"/>
      <c r="AV29" s="24"/>
      <c r="AW29" s="24">
        <v>3</v>
      </c>
      <c r="AX29" s="24" t="s">
        <v>133</v>
      </c>
      <c r="AY29" s="24" t="s">
        <v>133</v>
      </c>
      <c r="AZ29" s="24" t="str">
        <f t="shared" si="0"/>
        <v>ジェ</v>
      </c>
      <c r="BA29" s="24" t="str">
        <f t="shared" si="1"/>
        <v/>
      </c>
      <c r="BB29" s="24" t="str">
        <f t="shared" si="2"/>
        <v/>
      </c>
      <c r="BC29" s="24"/>
      <c r="BD29" s="24" t="str">
        <f t="shared" si="3"/>
        <v>ジェム2個を起動する：カードを1枚引く。そのカードはXマナを得る。Xはこのサポートが持つシールドの数に等しい。</v>
      </c>
      <c r="BE29" s="54" t="str">
        <f>IF(AK29="","",VLOOKUP(AK29,BH:BJ,3,FALSE))</f>
        <v>Activate 2:Draw 1 card. That card gains X mana, where X is equal to the number of shields on this support.</v>
      </c>
      <c r="BF29" s="64" t="s">
        <v>0</v>
      </c>
      <c r="BG29">
        <v>28</v>
      </c>
      <c r="BH29" t="s">
        <v>253</v>
      </c>
      <c r="BI29" t="s">
        <v>40</v>
      </c>
      <c r="BJ29" t="s">
        <v>254</v>
      </c>
    </row>
    <row r="30" spans="1:62">
      <c r="A30" t="str">
        <f t="shared" si="4"/>
        <v>&amp;br;&amp;br;</v>
      </c>
      <c r="B30" t="s">
        <v>0</v>
      </c>
      <c r="C30" t="s">
        <v>145</v>
      </c>
      <c r="R30"/>
      <c r="S30"/>
      <c r="T30"/>
      <c r="U30"/>
      <c r="V30"/>
      <c r="AE30" s="48">
        <v>29</v>
      </c>
      <c r="AF30" s="49" t="s">
        <v>73</v>
      </c>
      <c r="AG30" s="24" t="s">
        <v>56</v>
      </c>
      <c r="AH30" s="24"/>
      <c r="AI30" s="24">
        <v>5</v>
      </c>
      <c r="AJ30" s="24" t="s">
        <v>776</v>
      </c>
      <c r="AK30" s="24" t="s">
        <v>777</v>
      </c>
      <c r="AL30" s="24" t="s">
        <v>159</v>
      </c>
      <c r="AM30" s="24"/>
      <c r="AN30" s="24"/>
      <c r="AO30" s="24"/>
      <c r="AP30" s="24"/>
      <c r="AQ30" s="24" t="s">
        <v>778</v>
      </c>
      <c r="AR30" s="24"/>
      <c r="AS30" s="24"/>
      <c r="AT30" s="61"/>
      <c r="AU30" s="24"/>
      <c r="AV30" s="24"/>
      <c r="AW30" s="24">
        <v>3</v>
      </c>
      <c r="AX30" s="24" t="s">
        <v>133</v>
      </c>
      <c r="AY30" s="24" t="s">
        <v>133</v>
      </c>
      <c r="AZ30" s="24" t="str">
        <f t="shared" si="0"/>
        <v>あな</v>
      </c>
      <c r="BA30" s="24" t="str">
        <f t="shared" si="1"/>
        <v/>
      </c>
      <c r="BB30" s="24" t="str">
        <f t="shared" si="2"/>
        <v/>
      </c>
      <c r="BC30" s="24"/>
      <c r="BD30" s="24" t="str">
        <f t="shared" si="3"/>
        <v>あなたのターン開始時に、あなたはXマナを得る。Xはこのサポートが持つシールドの数に等しい。</v>
      </c>
      <c r="BE30" s="54"/>
      <c r="BF30" s="64" t="s">
        <v>0</v>
      </c>
      <c r="BG30">
        <v>29</v>
      </c>
      <c r="BH30" t="s">
        <v>259</v>
      </c>
      <c r="BI30" t="s">
        <v>40</v>
      </c>
      <c r="BJ30" t="s">
        <v>260</v>
      </c>
    </row>
    <row r="31" spans="1:62">
      <c r="A31" t="str">
        <f t="shared" si="4"/>
        <v/>
      </c>
      <c r="B31" t="s">
        <v>0</v>
      </c>
      <c r="Q31" s="29"/>
      <c r="R31" s="30"/>
      <c r="S31" s="30"/>
      <c r="T31" s="30"/>
      <c r="U31" s="30"/>
      <c r="V31" s="31"/>
      <c r="W31" s="32">
        <v>3</v>
      </c>
      <c r="X31" s="29"/>
      <c r="Y31" s="50"/>
      <c r="Z31" s="50"/>
      <c r="AA31" s="51"/>
      <c r="AE31" s="48">
        <v>30</v>
      </c>
      <c r="AF31" s="49" t="str">
        <f t="shared" ref="AF31:AF51" si="9">AF30</f>
        <v>無色</v>
      </c>
      <c r="AG31" s="24"/>
      <c r="AH31" s="24"/>
      <c r="AI31" s="24"/>
      <c r="AJ31" s="24"/>
      <c r="AK31" s="24"/>
      <c r="AL31" s="24"/>
      <c r="AM31" s="24"/>
      <c r="AN31" s="24"/>
      <c r="AO31" s="24"/>
      <c r="AP31" s="24"/>
      <c r="AQ31" s="24"/>
      <c r="AR31" s="24"/>
      <c r="AS31" s="24"/>
      <c r="AT31" s="61"/>
      <c r="AU31" s="24"/>
      <c r="AV31" s="24"/>
      <c r="AW31" s="24"/>
      <c r="AX31" s="24" t="str">
        <f t="shared" ref="AX31:AX51" si="10">IF(AT31&gt;1,MONTH(AT31),"")</f>
        <v/>
      </c>
      <c r="AY31" s="24" t="str">
        <f t="shared" ref="AY31:AY51" si="11">IF(AT31&gt;1,DAY(AT31),"")</f>
        <v/>
      </c>
      <c r="AZ31" s="24" t="str">
        <f t="shared" si="0"/>
        <v/>
      </c>
      <c r="BA31" s="24" t="str">
        <f t="shared" si="1"/>
        <v/>
      </c>
      <c r="BB31" s="24" t="str">
        <f t="shared" si="2"/>
        <v/>
      </c>
      <c r="BC31" s="24"/>
      <c r="BD31" s="24" t="str">
        <f t="shared" si="3"/>
        <v/>
      </c>
      <c r="BE31" s="54" t="str">
        <f>IF(AK31="","",VLOOKUP(AK31,BH:BJ,3,FALSE))</f>
        <v/>
      </c>
      <c r="BF31" s="64" t="s">
        <v>0</v>
      </c>
      <c r="BG31">
        <v>30</v>
      </c>
      <c r="BH31" t="s">
        <v>264</v>
      </c>
      <c r="BI31" t="s">
        <v>40</v>
      </c>
      <c r="BJ31" t="s">
        <v>265</v>
      </c>
    </row>
    <row r="32" spans="1:62">
      <c r="A32" t="str">
        <f t="shared" si="4"/>
        <v>*潰滅甲虫/Decimator Beetle</v>
      </c>
      <c r="B32" t="s">
        <v>0</v>
      </c>
      <c r="C32" t="str">
        <f>"*"&amp;R32&amp;"/"&amp;T32</f>
        <v>*潰滅甲虫/Decimator Beetle</v>
      </c>
      <c r="Q32" s="33" t="s">
        <v>9</v>
      </c>
      <c r="R32" s="34" t="str">
        <f>INDEX(AJ:AJ,W31+1)</f>
        <v>潰滅甲虫</v>
      </c>
      <c r="S32" s="35" t="s">
        <v>10</v>
      </c>
      <c r="T32" s="34" t="str">
        <f>INDEX(AK:AK,W31+1)</f>
        <v>Decimator Beetle</v>
      </c>
      <c r="U32" s="35"/>
      <c r="V32" s="36"/>
      <c r="W32" s="37"/>
      <c r="X32" s="33"/>
      <c r="Y32" s="52"/>
      <c r="Z32" s="52"/>
      <c r="AA32" s="53"/>
      <c r="AE32" s="48">
        <v>31</v>
      </c>
      <c r="AF32" s="49" t="s">
        <v>42</v>
      </c>
      <c r="AG32" s="24" t="s">
        <v>56</v>
      </c>
      <c r="AH32" s="24"/>
      <c r="AI32" s="24">
        <v>11</v>
      </c>
      <c r="AJ32" s="24" t="s">
        <v>779</v>
      </c>
      <c r="AK32" s="24" t="s">
        <v>780</v>
      </c>
      <c r="AL32" s="24" t="s">
        <v>159</v>
      </c>
      <c r="AM32" s="24"/>
      <c r="AN32" s="24"/>
      <c r="AO32" s="24"/>
      <c r="AP32" s="24"/>
      <c r="AQ32" s="24" t="s">
        <v>781</v>
      </c>
      <c r="AR32" s="24"/>
      <c r="AS32" s="24"/>
      <c r="AT32" s="61"/>
      <c r="AU32" s="24"/>
      <c r="AV32" s="24"/>
      <c r="AW32" s="24"/>
      <c r="AX32" s="24" t="str">
        <f t="shared" si="10"/>
        <v/>
      </c>
      <c r="AY32" s="24" t="str">
        <f t="shared" si="11"/>
        <v/>
      </c>
      <c r="AZ32" s="24" t="str">
        <f t="shared" si="0"/>
        <v>対戦</v>
      </c>
      <c r="BA32" s="24" t="str">
        <f t="shared" si="1"/>
        <v/>
      </c>
      <c r="BB32" s="24" t="str">
        <f t="shared" si="2"/>
        <v/>
      </c>
      <c r="BC32" s="24"/>
      <c r="BD32" s="24" t="str">
        <f t="shared" si="3"/>
        <v>対戦相手のターン開始時に、対戦相手がコントロールする最初のクリーチャーは-3/-3の修整を受ける。対戦相手がクリーチャーをコントロールしていない場合、代わりに、対戦相手は5点のダメージを受ける。</v>
      </c>
      <c r="BE32" s="54"/>
      <c r="BF32" s="64" t="s">
        <v>0</v>
      </c>
      <c r="BG32">
        <v>31</v>
      </c>
      <c r="BH32" t="s">
        <v>269</v>
      </c>
      <c r="BI32" t="s">
        <v>40</v>
      </c>
      <c r="BJ32" t="s">
        <v>270</v>
      </c>
    </row>
    <row r="33" spans="1:62">
      <c r="A33" t="str">
        <f t="shared" si="4"/>
        <v>|LEFT:80|LEFT:100|LEFT:100|LEFT:100|LEFT:100|LEFT:100|c</v>
      </c>
      <c r="B33" t="s">
        <v>0</v>
      </c>
      <c r="C33" t="s">
        <v>81</v>
      </c>
      <c r="D33" s="26" t="str">
        <f>$Q$1</f>
        <v>LEFT:80</v>
      </c>
      <c r="E33" s="26" t="s">
        <v>81</v>
      </c>
      <c r="F33" s="26" t="str">
        <f t="shared" ref="F33:J33" si="12">$R$1</f>
        <v>LEFT:100</v>
      </c>
      <c r="G33" s="26" t="s">
        <v>81</v>
      </c>
      <c r="H33" s="26" t="str">
        <f t="shared" si="12"/>
        <v>LEFT:100</v>
      </c>
      <c r="I33" s="26" t="s">
        <v>81</v>
      </c>
      <c r="J33" s="26" t="str">
        <f t="shared" si="12"/>
        <v>LEFT:100</v>
      </c>
      <c r="K33" s="26" t="s">
        <v>81</v>
      </c>
      <c r="L33" s="26" t="str">
        <f>$R$1</f>
        <v>LEFT:100</v>
      </c>
      <c r="M33" s="26" t="s">
        <v>81</v>
      </c>
      <c r="N33" s="26" t="str">
        <f>$R$1</f>
        <v>LEFT:100</v>
      </c>
      <c r="O33" t="s">
        <v>81</v>
      </c>
      <c r="P33" t="s">
        <v>82</v>
      </c>
      <c r="Q33" s="38" t="s">
        <v>6</v>
      </c>
      <c r="R33" s="34" t="str">
        <f>INDEX(AF:AF,W31+1)</f>
        <v>黒緑</v>
      </c>
      <c r="S33" s="39" t="s">
        <v>7</v>
      </c>
      <c r="T33" s="34" t="str">
        <f>INDEX(AG:AG,W31+1)</f>
        <v>アンコモン</v>
      </c>
      <c r="U33" s="39" t="s">
        <v>8</v>
      </c>
      <c r="V33" s="34">
        <f>INDEX(AI:AI,W31+1)</f>
        <v>11</v>
      </c>
      <c r="W33" s="40"/>
      <c r="X33" s="34" t="str">
        <f>INDEX(AQ:AQ,W31+1)</f>
        <v>このクリーチャーが戦場に出たとき、あなたがコントロールする他の最初のクリーチャーは-1/-1の修整を受ける。</v>
      </c>
      <c r="Y33" s="52"/>
      <c r="Z33" s="52"/>
      <c r="AA33" s="53"/>
      <c r="AE33" s="48">
        <v>32</v>
      </c>
      <c r="AF33" s="49" t="str">
        <f t="shared" si="9"/>
        <v>黒</v>
      </c>
      <c r="AG33" s="24"/>
      <c r="AH33" s="24"/>
      <c r="AI33" s="24"/>
      <c r="AJ33" s="24"/>
      <c r="AK33" s="24"/>
      <c r="AL33" s="24"/>
      <c r="AM33" s="24"/>
      <c r="AN33" s="24"/>
      <c r="AO33" s="24"/>
      <c r="AP33" s="24"/>
      <c r="AQ33" s="24"/>
      <c r="AR33" s="24"/>
      <c r="AS33" s="24"/>
      <c r="AT33" s="61"/>
      <c r="AU33" s="24"/>
      <c r="AV33" s="24"/>
      <c r="AW33" s="24"/>
      <c r="AX33" s="24" t="str">
        <f t="shared" si="10"/>
        <v/>
      </c>
      <c r="AY33" s="24" t="str">
        <f t="shared" si="11"/>
        <v/>
      </c>
      <c r="AZ33" s="24" t="str">
        <f t="shared" si="0"/>
        <v/>
      </c>
      <c r="BA33" s="24" t="str">
        <f t="shared" si="1"/>
        <v/>
      </c>
      <c r="BB33" s="24" t="str">
        <f t="shared" si="2"/>
        <v/>
      </c>
      <c r="BC33" s="24"/>
      <c r="BD33" s="24" t="str">
        <f t="shared" si="3"/>
        <v/>
      </c>
      <c r="BE33" s="54" t="str">
        <f>IF(AK33="","",VLOOKUP(AK33,BH:BJ,3,FALSE))</f>
        <v/>
      </c>
      <c r="BF33" s="64" t="s">
        <v>0</v>
      </c>
      <c r="BG33">
        <v>32</v>
      </c>
      <c r="BH33" t="s">
        <v>273</v>
      </c>
      <c r="BI33" t="s">
        <v>40</v>
      </c>
      <c r="BJ33" t="s">
        <v>274</v>
      </c>
    </row>
    <row r="34" spans="1:62">
      <c r="A34" t="str">
        <f t="shared" si="4"/>
        <v>|色|黒緑|レアリティ|アンコモン|マナコスト|11|</v>
      </c>
      <c r="B34" t="s">
        <v>0</v>
      </c>
      <c r="C34" t="s">
        <v>81</v>
      </c>
      <c r="D34" s="27" t="s">
        <v>6</v>
      </c>
      <c r="E34" t="s">
        <v>81</v>
      </c>
      <c r="F34" t="str">
        <f>IF(R33=0,"",R33)</f>
        <v>黒緑</v>
      </c>
      <c r="G34" t="s">
        <v>81</v>
      </c>
      <c r="H34" s="27" t="s">
        <v>93</v>
      </c>
      <c r="I34" t="s">
        <v>81</v>
      </c>
      <c r="J34" t="str">
        <f>IF(T33=0,"",T33)</f>
        <v>アンコモン</v>
      </c>
      <c r="K34" t="s">
        <v>81</v>
      </c>
      <c r="L34" s="27" t="s">
        <v>94</v>
      </c>
      <c r="M34" t="s">
        <v>81</v>
      </c>
      <c r="N34">
        <f>IF(V33=0,"",V33)</f>
        <v>11</v>
      </c>
      <c r="O34" t="s">
        <v>81</v>
      </c>
      <c r="Q34" s="33" t="s">
        <v>11</v>
      </c>
      <c r="R34" s="34" t="str">
        <f>INDEX(AL:AL,W31+1)</f>
        <v>クリーチャー</v>
      </c>
      <c r="S34" s="39" t="s">
        <v>95</v>
      </c>
      <c r="T34" s="34" t="str">
        <f>INDEX(AN:AN,W31+1)</f>
        <v>昆虫</v>
      </c>
      <c r="U34" s="34">
        <f>INDEX(AO:AO,W31+1)</f>
        <v>0</v>
      </c>
      <c r="V34" s="34">
        <f>INDEX(AP:AP,W31+1)</f>
        <v>0</v>
      </c>
      <c r="W34" s="40"/>
      <c r="X34" s="34" t="str">
        <f>INDEX(AZ:AZ,W31+1)</f>
        <v>この</v>
      </c>
      <c r="Y34" s="34" t="str">
        <f>INDEX(BA:BA,W31+1)</f>
        <v/>
      </c>
      <c r="Z34" s="34" t="str">
        <f>INDEX(BB:BB,W31+1)</f>
        <v/>
      </c>
      <c r="AA34" s="34">
        <f>INDEX(BC:BC,W31+1)</f>
        <v>0</v>
      </c>
      <c r="AE34" s="48">
        <v>33</v>
      </c>
      <c r="AF34" s="49" t="str">
        <f t="shared" si="9"/>
        <v>黒</v>
      </c>
      <c r="AG34" s="24"/>
      <c r="AH34" s="24"/>
      <c r="AI34" s="24"/>
      <c r="AJ34" s="24"/>
      <c r="AK34" s="24"/>
      <c r="AL34" s="24"/>
      <c r="AM34" s="24"/>
      <c r="AN34" s="24"/>
      <c r="AO34" s="24"/>
      <c r="AP34" s="24"/>
      <c r="AQ34" s="24"/>
      <c r="AR34" s="24"/>
      <c r="AS34" s="24"/>
      <c r="AT34" s="61"/>
      <c r="AU34" s="24"/>
      <c r="AV34" s="24"/>
      <c r="AW34" s="24"/>
      <c r="AX34" s="24" t="str">
        <f t="shared" si="10"/>
        <v/>
      </c>
      <c r="AY34" s="24" t="str">
        <f t="shared" si="11"/>
        <v/>
      </c>
      <c r="AZ34" s="24" t="str">
        <f t="shared" si="0"/>
        <v/>
      </c>
      <c r="BA34" s="24" t="str">
        <f t="shared" si="1"/>
        <v/>
      </c>
      <c r="BB34" s="24" t="str">
        <f t="shared" si="2"/>
        <v/>
      </c>
      <c r="BC34" s="24"/>
      <c r="BD34" s="24" t="str">
        <f t="shared" si="3"/>
        <v/>
      </c>
      <c r="BE34" s="54" t="str">
        <f>IF(AK34="","",VLOOKUP(AK34,BH:BJ,3,FALSE))</f>
        <v/>
      </c>
      <c r="BF34" s="64" t="s">
        <v>0</v>
      </c>
      <c r="BG34">
        <v>33</v>
      </c>
      <c r="BH34" t="s">
        <v>277</v>
      </c>
      <c r="BI34" t="s">
        <v>40</v>
      </c>
      <c r="BJ34" t="s">
        <v>278</v>
      </c>
    </row>
    <row r="35" spans="1:62">
      <c r="A35" t="str">
        <f t="shared" si="4"/>
        <v>|種別|クリーチャー|サブタイプ|昆虫|||</v>
      </c>
      <c r="B35" t="s">
        <v>0</v>
      </c>
      <c r="C35" t="s">
        <v>81</v>
      </c>
      <c r="D35" s="27" t="s">
        <v>11</v>
      </c>
      <c r="E35" t="s">
        <v>81</v>
      </c>
      <c r="F35" t="str">
        <f>IF(R34=0,"",R34)</f>
        <v>クリーチャー</v>
      </c>
      <c r="G35" t="s">
        <v>81</v>
      </c>
      <c r="H35" s="27" t="s">
        <v>103</v>
      </c>
      <c r="I35" t="s">
        <v>81</v>
      </c>
      <c r="J35" t="str">
        <f>IF(T34=0,"",T34)</f>
        <v>昆虫</v>
      </c>
      <c r="K35" t="s">
        <v>81</v>
      </c>
      <c r="L35" t="str">
        <f>IF(U34=0,"",U34)</f>
        <v/>
      </c>
      <c r="M35" t="s">
        <v>81</v>
      </c>
      <c r="N35" t="str">
        <f>IF(V34=0,"",V34)</f>
        <v/>
      </c>
      <c r="O35" t="s">
        <v>81</v>
      </c>
      <c r="Q35" s="33" t="s">
        <v>104</v>
      </c>
      <c r="R35" s="34" t="str">
        <f>INDEX(BD:BD,W31+1)</f>
        <v>このクリーチャーが戦場に出たとき、あなたがコントロールする他の最初のクリーチャーは-1/-1の修整を受ける。&amp;br;このクリーチャーが攻撃したとき、対戦相手がコントロールする、ディフェンダーか到達か警戒を持つ最初のクリーチャーは-1/-1の修整を受ける。</v>
      </c>
      <c r="S35" s="35"/>
      <c r="T35" s="35"/>
      <c r="U35" s="35"/>
      <c r="V35" s="36"/>
      <c r="W35" s="40"/>
      <c r="X35" s="32"/>
      <c r="Y35" s="32"/>
      <c r="Z35" s="32"/>
      <c r="AA35" s="54"/>
      <c r="AE35" s="48">
        <v>34</v>
      </c>
      <c r="AF35" s="49" t="str">
        <f t="shared" si="9"/>
        <v>黒</v>
      </c>
      <c r="AG35" s="24"/>
      <c r="AH35" s="24"/>
      <c r="AI35" s="24"/>
      <c r="AJ35" s="24"/>
      <c r="AK35" s="24"/>
      <c r="AL35" s="24"/>
      <c r="AM35" s="24"/>
      <c r="AN35" s="24"/>
      <c r="AO35" s="24"/>
      <c r="AP35" s="24"/>
      <c r="AQ35" s="24"/>
      <c r="AR35" s="24"/>
      <c r="AS35" s="24"/>
      <c r="AT35" s="61"/>
      <c r="AU35" s="24"/>
      <c r="AV35" s="24"/>
      <c r="AW35" s="24"/>
      <c r="AX35" s="24" t="str">
        <f t="shared" si="10"/>
        <v/>
      </c>
      <c r="AY35" s="24" t="str">
        <f t="shared" si="11"/>
        <v/>
      </c>
      <c r="AZ35" s="24" t="str">
        <f t="shared" si="0"/>
        <v/>
      </c>
      <c r="BA35" s="24" t="str">
        <f t="shared" si="1"/>
        <v/>
      </c>
      <c r="BB35" s="24" t="str">
        <f t="shared" si="2"/>
        <v/>
      </c>
      <c r="BC35" s="24"/>
      <c r="BD35" s="24" t="str">
        <f t="shared" si="3"/>
        <v/>
      </c>
      <c r="BE35" s="54" t="str">
        <f>IF(AK35="","",VLOOKUP(AK35,BH:BJ,3,FALSE))</f>
        <v/>
      </c>
      <c r="BF35" s="64" t="s">
        <v>0</v>
      </c>
      <c r="BG35">
        <v>34</v>
      </c>
      <c r="BH35" t="s">
        <v>282</v>
      </c>
      <c r="BI35" t="s">
        <v>40</v>
      </c>
      <c r="BJ35" t="s">
        <v>283</v>
      </c>
    </row>
    <row r="36" spans="1:62">
      <c r="A36" t="str">
        <f t="shared" si="4"/>
        <v>|テキスト|&gt;|&gt;|&gt;|&gt;|このクリーチャーが戦場に出たとき、あなたがコントロールする他の最初のクリーチャーは-1/-1の修整を受ける。&amp;br;このクリーチャーが攻撃したとき、対戦相手がコントロールする、ディフェンダーか到達か警戒を持つ最初のクリーチャーは-1/-1の修整を受ける。|</v>
      </c>
      <c r="B36" t="s">
        <v>0</v>
      </c>
      <c r="C36" t="s">
        <v>81</v>
      </c>
      <c r="D36" s="27" t="s">
        <v>104</v>
      </c>
      <c r="E36" t="s">
        <v>81</v>
      </c>
      <c r="F36" s="27" t="s">
        <v>113</v>
      </c>
      <c r="G36" t="s">
        <v>81</v>
      </c>
      <c r="H36" s="27" t="s">
        <v>113</v>
      </c>
      <c r="I36" t="s">
        <v>81</v>
      </c>
      <c r="J36" s="27" t="s">
        <v>113</v>
      </c>
      <c r="K36" t="s">
        <v>81</v>
      </c>
      <c r="L36" s="27" t="s">
        <v>113</v>
      </c>
      <c r="M36" t="s">
        <v>81</v>
      </c>
      <c r="N36" t="str">
        <f>IF(R35=0,"",R35)</f>
        <v>このクリーチャーが戦場に出たとき、あなたがコントロールする他の最初のクリーチャーは-1/-1の修整を受ける。&amp;br;このクリーチャーが攻撃したとき、対戦相手がコントロールする、ディフェンダーか到達か警戒を持つ最初のクリーチャーは-1/-1の修整を受ける。</v>
      </c>
      <c r="O36" t="s">
        <v>81</v>
      </c>
      <c r="Q36" s="38" t="s">
        <v>27</v>
      </c>
      <c r="R36" s="34" t="str">
        <f>INDEX(BE:BE,W31+1)</f>
        <v>When this creature enters the battlefield, the first other creature you control gets -1/-1.&amp;br;When this creature attacks, the first creature your opponent controls with Defender, Reach or Vigilance gets -1/-1.</v>
      </c>
      <c r="S36" s="33" t="s">
        <v>114</v>
      </c>
      <c r="T36" s="34" t="str">
        <f>IF(X36="","",X36&amp;IF(Y36="",""," "&amp;Y36)&amp;IF(Z36="",""," "&amp;Z36)&amp;IF(AA36="",""," "&amp;AA36))</f>
        <v/>
      </c>
      <c r="U36" s="35"/>
      <c r="V36" s="36"/>
      <c r="W36" s="40" t="s">
        <v>114</v>
      </c>
      <c r="X36" s="33" t="str">
        <f t="shared" ref="X36:AA36" si="13">IF(ISERROR(IF(LEN(X35)&gt;1,X35,VLOOKUP(X34,$AC:$AD,2,FALSE))),"",IF(LEN(X35)&gt;1,X35,VLOOKUP(X34,$AC:$AD,2,FALSE)))</f>
        <v/>
      </c>
      <c r="Y36" s="33" t="str">
        <f t="shared" si="13"/>
        <v/>
      </c>
      <c r="Z36" s="33" t="str">
        <f t="shared" si="13"/>
        <v/>
      </c>
      <c r="AA36" s="33" t="str">
        <f t="shared" si="13"/>
        <v> </v>
      </c>
      <c r="AE36" s="48">
        <v>35</v>
      </c>
      <c r="AF36" s="49" t="str">
        <f t="shared" si="9"/>
        <v>黒</v>
      </c>
      <c r="AG36" s="24"/>
      <c r="AH36" s="24"/>
      <c r="AI36" s="24"/>
      <c r="AJ36" s="24"/>
      <c r="AK36" s="24"/>
      <c r="AL36" s="24"/>
      <c r="AM36" s="24"/>
      <c r="AN36" s="24"/>
      <c r="AO36" s="24"/>
      <c r="AP36" s="24"/>
      <c r="AQ36" s="24"/>
      <c r="AR36" s="24"/>
      <c r="AS36" s="24"/>
      <c r="AT36" s="61"/>
      <c r="AU36" s="24"/>
      <c r="AV36" s="24"/>
      <c r="AW36" s="24"/>
      <c r="AX36" s="24" t="str">
        <f t="shared" si="10"/>
        <v/>
      </c>
      <c r="AY36" s="24" t="str">
        <f t="shared" si="11"/>
        <v/>
      </c>
      <c r="AZ36" s="24" t="str">
        <f t="shared" si="0"/>
        <v/>
      </c>
      <c r="BA36" s="24" t="str">
        <f t="shared" si="1"/>
        <v/>
      </c>
      <c r="BB36" s="24" t="str">
        <f t="shared" si="2"/>
        <v/>
      </c>
      <c r="BC36" s="24"/>
      <c r="BD36" s="24" t="str">
        <f t="shared" si="3"/>
        <v/>
      </c>
      <c r="BE36" s="54" t="str">
        <f>IF(AK36="","",VLOOKUP(AK36,BH:BJ,3,FALSE))</f>
        <v/>
      </c>
      <c r="BF36" s="64" t="s">
        <v>0</v>
      </c>
      <c r="BG36">
        <v>35</v>
      </c>
      <c r="BH36" t="s">
        <v>287</v>
      </c>
      <c r="BI36" t="s">
        <v>40</v>
      </c>
      <c r="BJ36" t="s">
        <v>288</v>
      </c>
    </row>
    <row r="37" spans="1:62">
      <c r="A37" t="str">
        <f t="shared" si="4"/>
        <v>|英テキスト|&gt;|&gt;|&gt;|&gt;|When this creature enters the battlefield, the first other creature you control gets -1/-1.&amp;br;When this creature attacks, the first creature your opponent controls with Defender, Reach or Vigilance gets -1/-1.|</v>
      </c>
      <c r="B37" t="s">
        <v>0</v>
      </c>
      <c r="C37" t="s">
        <v>81</v>
      </c>
      <c r="D37" s="27" t="s">
        <v>125</v>
      </c>
      <c r="E37" t="s">
        <v>81</v>
      </c>
      <c r="F37" s="27" t="s">
        <v>113</v>
      </c>
      <c r="G37" t="s">
        <v>81</v>
      </c>
      <c r="H37" s="27" t="s">
        <v>113</v>
      </c>
      <c r="I37" t="s">
        <v>81</v>
      </c>
      <c r="J37" s="27" t="s">
        <v>113</v>
      </c>
      <c r="K37" t="s">
        <v>81</v>
      </c>
      <c r="L37" s="27" t="s">
        <v>113</v>
      </c>
      <c r="M37" t="s">
        <v>81</v>
      </c>
      <c r="N37" t="str">
        <f>IF(T36="","",T36&amp;"&amp;br;")&amp;IF(R36=0,"",R36)</f>
        <v>When this creature enters the battlefield, the first other creature you control gets -1/-1.&amp;br;When this creature attacks, the first creature your opponent controls with Defender, Reach or Vigilance gets -1/-1.</v>
      </c>
      <c r="O37" t="s">
        <v>81</v>
      </c>
      <c r="Q37" s="33" t="s">
        <v>18</v>
      </c>
      <c r="R37" s="34" t="str">
        <f>IF(INDEX(AX:AX,W31+1)="",0,INDEX(AX:AX,W31+1)&amp;"/"&amp;INDEX(AY:AY,W31+1))</f>
        <v>4/5</v>
      </c>
      <c r="S37" s="35"/>
      <c r="T37" s="35"/>
      <c r="U37" s="35"/>
      <c r="V37" s="36"/>
      <c r="W37" s="40"/>
      <c r="X37" s="33"/>
      <c r="Y37" s="52"/>
      <c r="Z37" s="52"/>
      <c r="AA37" s="53"/>
      <c r="AE37" s="48">
        <v>36</v>
      </c>
      <c r="AF37" s="49" t="str">
        <f t="shared" si="9"/>
        <v>黒</v>
      </c>
      <c r="AG37" s="24"/>
      <c r="AH37" s="24"/>
      <c r="AI37" s="24"/>
      <c r="AJ37" s="24"/>
      <c r="AK37" s="24"/>
      <c r="AL37" s="24"/>
      <c r="AM37" s="24"/>
      <c r="AN37" s="24"/>
      <c r="AO37" s="24"/>
      <c r="AP37" s="24"/>
      <c r="AQ37" s="24"/>
      <c r="AR37" s="24"/>
      <c r="AS37" s="24"/>
      <c r="AT37" s="61"/>
      <c r="AU37" s="24"/>
      <c r="AV37" s="24"/>
      <c r="AW37" s="24"/>
      <c r="AX37" s="24" t="str">
        <f t="shared" si="10"/>
        <v/>
      </c>
      <c r="AY37" s="24" t="str">
        <f t="shared" si="11"/>
        <v/>
      </c>
      <c r="AZ37" s="24" t="str">
        <f t="shared" si="0"/>
        <v/>
      </c>
      <c r="BA37" s="24" t="str">
        <f t="shared" si="1"/>
        <v/>
      </c>
      <c r="BB37" s="24" t="str">
        <f t="shared" si="2"/>
        <v/>
      </c>
      <c r="BC37" s="24"/>
      <c r="BD37" s="24" t="str">
        <f t="shared" si="3"/>
        <v/>
      </c>
      <c r="BE37" s="54" t="str">
        <f>IF(AK37="","",VLOOKUP(AK37,BH:BJ,3,FALSE))</f>
        <v/>
      </c>
      <c r="BF37" s="64" t="s">
        <v>0</v>
      </c>
      <c r="BG37">
        <v>36</v>
      </c>
      <c r="BH37" t="s">
        <v>292</v>
      </c>
      <c r="BI37" t="s">
        <v>40</v>
      </c>
      <c r="BJ37" t="s">
        <v>293</v>
      </c>
    </row>
    <row r="38" spans="1:62">
      <c r="A38" t="str">
        <f t="shared" si="4"/>
        <v>|PT|&gt;|4/5|シールド数|&gt;||</v>
      </c>
      <c r="B38" t="s">
        <v>0</v>
      </c>
      <c r="C38" t="s">
        <v>81</v>
      </c>
      <c r="D38" t="s">
        <v>18</v>
      </c>
      <c r="E38" t="s">
        <v>81</v>
      </c>
      <c r="F38" t="s">
        <v>113</v>
      </c>
      <c r="G38" t="s">
        <v>81</v>
      </c>
      <c r="H38" t="str">
        <f>IF(R37=0,"",R37)</f>
        <v>4/5</v>
      </c>
      <c r="I38" t="s">
        <v>81</v>
      </c>
      <c r="J38" t="s">
        <v>136</v>
      </c>
      <c r="K38" t="s">
        <v>81</v>
      </c>
      <c r="L38" t="s">
        <v>113</v>
      </c>
      <c r="M38" t="s">
        <v>81</v>
      </c>
      <c r="N38" t="str">
        <f>IF(R38=0,"",R38)</f>
        <v/>
      </c>
      <c r="O38" t="s">
        <v>81</v>
      </c>
      <c r="Q38" s="41" t="s">
        <v>19</v>
      </c>
      <c r="R38" s="34">
        <f>INDEX(AW:AW,W31+1)</f>
        <v>0</v>
      </c>
      <c r="S38" s="42"/>
      <c r="T38" s="42"/>
      <c r="U38" s="42"/>
      <c r="V38" s="43"/>
      <c r="W38" s="44"/>
      <c r="X38" s="45"/>
      <c r="Y38" s="55"/>
      <c r="Z38" s="55"/>
      <c r="AA38" s="56"/>
      <c r="AE38" s="48">
        <v>37</v>
      </c>
      <c r="AF38" s="49" t="str">
        <f t="shared" si="9"/>
        <v>黒</v>
      </c>
      <c r="AG38" s="24"/>
      <c r="AH38" s="24"/>
      <c r="AI38" s="24"/>
      <c r="AJ38" s="24"/>
      <c r="AK38" s="24"/>
      <c r="AL38" s="24"/>
      <c r="AM38" s="24"/>
      <c r="AN38" s="24"/>
      <c r="AO38" s="24"/>
      <c r="AP38" s="24"/>
      <c r="AQ38" s="24"/>
      <c r="AR38" s="24"/>
      <c r="AS38" s="24"/>
      <c r="AT38" s="61"/>
      <c r="AU38" s="24"/>
      <c r="AV38" s="24"/>
      <c r="AW38" s="24"/>
      <c r="AX38" s="24" t="str">
        <f t="shared" si="10"/>
        <v/>
      </c>
      <c r="AY38" s="24" t="str">
        <f t="shared" si="11"/>
        <v/>
      </c>
      <c r="AZ38" s="24" t="str">
        <f t="shared" si="0"/>
        <v/>
      </c>
      <c r="BA38" s="24" t="str">
        <f t="shared" si="1"/>
        <v/>
      </c>
      <c r="BB38" s="24" t="str">
        <f t="shared" si="2"/>
        <v/>
      </c>
      <c r="BC38" s="24"/>
      <c r="BD38" s="24" t="str">
        <f t="shared" si="3"/>
        <v/>
      </c>
      <c r="BE38" s="54" t="str">
        <f>IF(AK38="","",VLOOKUP(AK38,BH:BJ,3,FALSE))</f>
        <v/>
      </c>
      <c r="BF38" s="64" t="s">
        <v>0</v>
      </c>
      <c r="BG38">
        <v>37</v>
      </c>
      <c r="BH38" t="s">
        <v>297</v>
      </c>
      <c r="BI38" t="s">
        <v>40</v>
      </c>
      <c r="BJ38" t="s">
        <v>298</v>
      </c>
    </row>
    <row r="39" spans="1:62">
      <c r="A39" t="str">
        <f t="shared" si="4"/>
        <v>&amp;br;&amp;br;</v>
      </c>
      <c r="B39" t="s">
        <v>0</v>
      </c>
      <c r="C39" t="s">
        <v>145</v>
      </c>
      <c r="R39"/>
      <c r="S39"/>
      <c r="T39"/>
      <c r="U39"/>
      <c r="V39"/>
      <c r="AE39" s="48">
        <v>38</v>
      </c>
      <c r="AF39" s="49" t="str">
        <f t="shared" si="9"/>
        <v>黒</v>
      </c>
      <c r="AG39" s="24"/>
      <c r="AH39" s="24"/>
      <c r="AI39" s="24"/>
      <c r="AJ39" s="24"/>
      <c r="AK39" s="24"/>
      <c r="AL39" s="24"/>
      <c r="AM39" s="24"/>
      <c r="AN39" s="24"/>
      <c r="AO39" s="24"/>
      <c r="AP39" s="24"/>
      <c r="AQ39" s="24"/>
      <c r="AR39" s="24"/>
      <c r="AS39" s="24"/>
      <c r="AT39" s="61"/>
      <c r="AU39" s="24"/>
      <c r="AV39" s="24"/>
      <c r="AW39" s="24"/>
      <c r="AX39" s="24" t="str">
        <f t="shared" si="10"/>
        <v/>
      </c>
      <c r="AY39" s="24" t="str">
        <f t="shared" si="11"/>
        <v/>
      </c>
      <c r="AZ39" s="24" t="str">
        <f t="shared" si="0"/>
        <v/>
      </c>
      <c r="BA39" s="24" t="str">
        <f t="shared" si="1"/>
        <v/>
      </c>
      <c r="BB39" s="24" t="str">
        <f t="shared" si="2"/>
        <v/>
      </c>
      <c r="BC39" s="24"/>
      <c r="BD39" s="24" t="str">
        <f t="shared" si="3"/>
        <v/>
      </c>
      <c r="BE39" s="54" t="str">
        <f>IF(AK39="","",VLOOKUP(AK39,BH:BJ,3,FALSE))</f>
        <v/>
      </c>
      <c r="BF39" s="64" t="s">
        <v>0</v>
      </c>
      <c r="BG39">
        <v>38</v>
      </c>
      <c r="BH39" t="s">
        <v>169</v>
      </c>
      <c r="BI39" t="s">
        <v>40</v>
      </c>
      <c r="BJ39" t="s">
        <v>302</v>
      </c>
    </row>
    <row r="40" spans="1:62">
      <c r="A40" t="str">
        <f t="shared" si="4"/>
        <v>#back(text=戻る,left)</v>
      </c>
      <c r="B40" t="s">
        <v>0</v>
      </c>
      <c r="C40" t="s">
        <v>153</v>
      </c>
      <c r="R40"/>
      <c r="S40"/>
      <c r="T40"/>
      <c r="U40"/>
      <c r="V40"/>
      <c r="AE40" s="48">
        <v>39</v>
      </c>
      <c r="AF40" s="49" t="str">
        <f t="shared" si="9"/>
        <v>黒</v>
      </c>
      <c r="AG40" s="24"/>
      <c r="AH40" s="24"/>
      <c r="AI40" s="24"/>
      <c r="AJ40" s="24"/>
      <c r="AK40" s="24"/>
      <c r="AL40" s="24"/>
      <c r="AM40" s="24"/>
      <c r="AN40" s="24"/>
      <c r="AO40" s="24"/>
      <c r="AP40" s="24"/>
      <c r="AQ40" s="24"/>
      <c r="AR40" s="24"/>
      <c r="AS40" s="24"/>
      <c r="AT40" s="61"/>
      <c r="AU40" s="24"/>
      <c r="AV40" s="24"/>
      <c r="AW40" s="24"/>
      <c r="AX40" s="24" t="str">
        <f t="shared" si="10"/>
        <v/>
      </c>
      <c r="AY40" s="24" t="str">
        <f t="shared" si="11"/>
        <v/>
      </c>
      <c r="AZ40" s="24" t="str">
        <f t="shared" si="0"/>
        <v/>
      </c>
      <c r="BA40" s="24" t="str">
        <f t="shared" si="1"/>
        <v/>
      </c>
      <c r="BB40" s="24" t="str">
        <f t="shared" si="2"/>
        <v/>
      </c>
      <c r="BC40" s="24"/>
      <c r="BD40" s="24" t="str">
        <f t="shared" si="3"/>
        <v/>
      </c>
      <c r="BE40" s="54" t="str">
        <f>IF(AK40="","",VLOOKUP(AK40,BH:BJ,3,FALSE))</f>
        <v/>
      </c>
      <c r="BF40" s="64" t="s">
        <v>0</v>
      </c>
      <c r="BG40">
        <v>39</v>
      </c>
      <c r="BH40" t="s">
        <v>307</v>
      </c>
      <c r="BI40" t="s">
        <v>40</v>
      </c>
      <c r="BJ40" t="s">
        <v>308</v>
      </c>
    </row>
    <row r="41" spans="1:62">
      <c r="A41" t="str">
        <f t="shared" si="4"/>
        <v>&amp;br;</v>
      </c>
      <c r="B41" t="s">
        <v>0</v>
      </c>
      <c r="C41" t="s">
        <v>164</v>
      </c>
      <c r="R41"/>
      <c r="S41"/>
      <c r="T41"/>
      <c r="U41"/>
      <c r="V41"/>
      <c r="AE41" s="48">
        <v>40</v>
      </c>
      <c r="AF41" s="49" t="str">
        <f t="shared" si="9"/>
        <v>黒</v>
      </c>
      <c r="AG41" s="24"/>
      <c r="AH41" s="24"/>
      <c r="AI41" s="24"/>
      <c r="AJ41" s="24"/>
      <c r="AK41" s="24"/>
      <c r="AL41" s="24"/>
      <c r="AM41" s="24"/>
      <c r="AN41" s="24"/>
      <c r="AO41" s="24"/>
      <c r="AP41" s="24"/>
      <c r="AQ41" s="24"/>
      <c r="AR41" s="24"/>
      <c r="AS41" s="24"/>
      <c r="AT41" s="61"/>
      <c r="AU41" s="24"/>
      <c r="AV41" s="24"/>
      <c r="AW41" s="24"/>
      <c r="AX41" s="24" t="str">
        <f t="shared" si="10"/>
        <v/>
      </c>
      <c r="AY41" s="24" t="str">
        <f t="shared" si="11"/>
        <v/>
      </c>
      <c r="AZ41" s="24" t="str">
        <f t="shared" si="0"/>
        <v/>
      </c>
      <c r="BA41" s="24" t="str">
        <f t="shared" si="1"/>
        <v/>
      </c>
      <c r="BB41" s="24" t="str">
        <f t="shared" si="2"/>
        <v/>
      </c>
      <c r="BC41" s="24"/>
      <c r="BD41" s="24" t="str">
        <f t="shared" si="3"/>
        <v/>
      </c>
      <c r="BE41" s="54" t="str">
        <f>IF(AK41="","",VLOOKUP(AK41,BH:BJ,3,FALSE))</f>
        <v/>
      </c>
      <c r="BF41" s="64" t="s">
        <v>0</v>
      </c>
      <c r="BG41">
        <v>40</v>
      </c>
      <c r="BH41" t="s">
        <v>130</v>
      </c>
      <c r="BI41" t="s">
        <v>40</v>
      </c>
      <c r="BJ41" t="s">
        <v>314</v>
      </c>
    </row>
    <row r="42" spans="1:62">
      <c r="A42" t="str">
        <f t="shared" si="4"/>
        <v>#comment(above,nsize=[15],size=[30],num=[10])</v>
      </c>
      <c r="B42" t="s">
        <v>0</v>
      </c>
      <c r="C42" t="s">
        <v>173</v>
      </c>
      <c r="R42"/>
      <c r="S42"/>
      <c r="T42"/>
      <c r="U42"/>
      <c r="V42"/>
      <c r="AE42" s="48">
        <v>41</v>
      </c>
      <c r="AF42" s="49" t="str">
        <f t="shared" si="9"/>
        <v>黒</v>
      </c>
      <c r="AG42" s="24"/>
      <c r="AH42" s="24"/>
      <c r="AI42" s="24"/>
      <c r="AJ42" s="24"/>
      <c r="AK42" s="24"/>
      <c r="AL42" s="24"/>
      <c r="AM42" s="24"/>
      <c r="AN42" s="24"/>
      <c r="AO42" s="24"/>
      <c r="AP42" s="24"/>
      <c r="AQ42" s="24"/>
      <c r="AR42" s="24"/>
      <c r="AS42" s="24"/>
      <c r="AT42" s="61"/>
      <c r="AU42" s="24"/>
      <c r="AV42" s="24"/>
      <c r="AW42" s="24"/>
      <c r="AX42" s="24" t="str">
        <f t="shared" si="10"/>
        <v/>
      </c>
      <c r="AY42" s="24" t="str">
        <f t="shared" si="11"/>
        <v/>
      </c>
      <c r="AZ42" s="24" t="str">
        <f t="shared" si="0"/>
        <v/>
      </c>
      <c r="BA42" s="24" t="str">
        <f t="shared" si="1"/>
        <v/>
      </c>
      <c r="BB42" s="24" t="str">
        <f t="shared" si="2"/>
        <v/>
      </c>
      <c r="BC42" s="24"/>
      <c r="BD42" s="24" t="str">
        <f t="shared" si="3"/>
        <v/>
      </c>
      <c r="BE42" s="54" t="str">
        <f>IF(AK42="","",VLOOKUP(AK42,BH:BJ,3,FALSE))</f>
        <v/>
      </c>
      <c r="BF42" s="64" t="s">
        <v>0</v>
      </c>
      <c r="BG42">
        <v>41</v>
      </c>
      <c r="BH42" t="s">
        <v>318</v>
      </c>
      <c r="BI42" t="s">
        <v>40</v>
      </c>
      <c r="BJ42" t="s">
        <v>319</v>
      </c>
    </row>
    <row r="43" spans="1:62">
      <c r="A43" t="str">
        <f t="shared" si="4"/>
        <v>&amp;br;&amp;br;</v>
      </c>
      <c r="B43" t="s">
        <v>0</v>
      </c>
      <c r="C43" t="s">
        <v>145</v>
      </c>
      <c r="R43"/>
      <c r="S43"/>
      <c r="T43"/>
      <c r="U43"/>
      <c r="V43"/>
      <c r="AE43" s="48">
        <v>42</v>
      </c>
      <c r="AF43" s="49" t="str">
        <f t="shared" si="9"/>
        <v>黒</v>
      </c>
      <c r="AG43" s="24"/>
      <c r="AH43" s="24"/>
      <c r="AI43" s="24"/>
      <c r="AJ43" s="24"/>
      <c r="AK43" s="24"/>
      <c r="AL43" s="24"/>
      <c r="AM43" s="24"/>
      <c r="AN43" s="24"/>
      <c r="AO43" s="24"/>
      <c r="AP43" s="24"/>
      <c r="AQ43" s="24"/>
      <c r="AR43" s="24"/>
      <c r="AS43" s="24"/>
      <c r="AT43" s="61"/>
      <c r="AU43" s="24"/>
      <c r="AV43" s="24"/>
      <c r="AW43" s="24"/>
      <c r="AX43" s="24" t="str">
        <f t="shared" si="10"/>
        <v/>
      </c>
      <c r="AY43" s="24" t="str">
        <f t="shared" si="11"/>
        <v/>
      </c>
      <c r="AZ43" s="24" t="str">
        <f t="shared" si="0"/>
        <v/>
      </c>
      <c r="BA43" s="24" t="str">
        <f t="shared" si="1"/>
        <v/>
      </c>
      <c r="BB43" s="24" t="str">
        <f t="shared" si="2"/>
        <v/>
      </c>
      <c r="BC43" s="24"/>
      <c r="BD43" s="24" t="str">
        <f t="shared" si="3"/>
        <v/>
      </c>
      <c r="BE43" s="54" t="str">
        <f>IF(AK43="","",VLOOKUP(AK43,BH:BJ,3,FALSE))</f>
        <v/>
      </c>
      <c r="BF43" s="64" t="s">
        <v>0</v>
      </c>
      <c r="BG43">
        <v>42</v>
      </c>
      <c r="BH43" t="s">
        <v>322</v>
      </c>
      <c r="BI43" t="s">
        <v>40</v>
      </c>
      <c r="BJ43" t="s">
        <v>323</v>
      </c>
    </row>
    <row r="44" spans="1:62">
      <c r="A44" t="str">
        <f t="shared" si="4"/>
        <v/>
      </c>
      <c r="B44" t="s">
        <v>0</v>
      </c>
      <c r="Q44" s="29"/>
      <c r="R44" s="30"/>
      <c r="S44" s="30"/>
      <c r="T44" s="30"/>
      <c r="U44" s="30"/>
      <c r="V44" s="31"/>
      <c r="W44" s="32">
        <v>4</v>
      </c>
      <c r="X44" s="29"/>
      <c r="Y44" s="50"/>
      <c r="Z44" s="50"/>
      <c r="AA44" s="51"/>
      <c r="AE44" s="48">
        <v>43</v>
      </c>
      <c r="AF44" s="49" t="str">
        <f t="shared" si="9"/>
        <v>黒</v>
      </c>
      <c r="AG44" s="24"/>
      <c r="AH44" s="24"/>
      <c r="AI44" s="24"/>
      <c r="AJ44" s="24"/>
      <c r="AK44" s="24"/>
      <c r="AL44" s="24"/>
      <c r="AM44" s="24"/>
      <c r="AN44" s="24"/>
      <c r="AO44" s="24"/>
      <c r="AP44" s="24"/>
      <c r="AQ44" s="24"/>
      <c r="AR44" s="24"/>
      <c r="AS44" s="24"/>
      <c r="AT44" s="61"/>
      <c r="AU44" s="24"/>
      <c r="AV44" s="24"/>
      <c r="AW44" s="24"/>
      <c r="AX44" s="24" t="str">
        <f t="shared" si="10"/>
        <v/>
      </c>
      <c r="AY44" s="24" t="str">
        <f t="shared" si="11"/>
        <v/>
      </c>
      <c r="AZ44" s="24" t="str">
        <f t="shared" si="0"/>
        <v/>
      </c>
      <c r="BA44" s="24" t="str">
        <f t="shared" si="1"/>
        <v/>
      </c>
      <c r="BB44" s="24" t="str">
        <f t="shared" si="2"/>
        <v/>
      </c>
      <c r="BC44" s="24"/>
      <c r="BD44" s="24" t="str">
        <f t="shared" si="3"/>
        <v/>
      </c>
      <c r="BE44" s="54" t="str">
        <f>IF(AK44="","",VLOOKUP(AK44,BH:BJ,3,FALSE))</f>
        <v/>
      </c>
      <c r="BF44" s="64" t="s">
        <v>0</v>
      </c>
      <c r="BG44">
        <v>43</v>
      </c>
      <c r="BH44" t="s">
        <v>328</v>
      </c>
      <c r="BI44" t="s">
        <v>40</v>
      </c>
      <c r="BJ44" t="s">
        <v>329</v>
      </c>
    </row>
    <row r="45" spans="1:62">
      <c r="A45" t="str">
        <f t="shared" si="4"/>
        <v>*奇怪なドレイク/Enigma Drake</v>
      </c>
      <c r="B45" t="s">
        <v>0</v>
      </c>
      <c r="C45" t="str">
        <f>"*"&amp;R45&amp;"/"&amp;T45</f>
        <v>*奇怪なドレイク/Enigma Drake</v>
      </c>
      <c r="Q45" s="33" t="s">
        <v>9</v>
      </c>
      <c r="R45" s="34" t="str">
        <f>INDEX(AJ:AJ,W44+1)</f>
        <v>奇怪なドレイク</v>
      </c>
      <c r="S45" s="35" t="s">
        <v>10</v>
      </c>
      <c r="T45" s="34" t="str">
        <f>INDEX(AK:AK,W44+1)</f>
        <v>Enigma Drake</v>
      </c>
      <c r="U45" s="35"/>
      <c r="V45" s="36"/>
      <c r="W45" s="37"/>
      <c r="X45" s="33"/>
      <c r="Y45" s="52"/>
      <c r="Z45" s="52"/>
      <c r="AA45" s="53"/>
      <c r="AE45" s="48">
        <v>44</v>
      </c>
      <c r="AF45" s="49" t="str">
        <f t="shared" si="9"/>
        <v>黒</v>
      </c>
      <c r="AG45" s="24"/>
      <c r="AH45" s="24"/>
      <c r="AI45" s="24"/>
      <c r="AJ45" s="24"/>
      <c r="AK45" s="24"/>
      <c r="AL45" s="24"/>
      <c r="AM45" s="24"/>
      <c r="AN45" s="24"/>
      <c r="AO45" s="24"/>
      <c r="AP45" s="24"/>
      <c r="AQ45" s="24"/>
      <c r="AR45" s="24"/>
      <c r="AS45" s="24"/>
      <c r="AT45" s="61"/>
      <c r="AU45" s="24"/>
      <c r="AV45" s="24"/>
      <c r="AW45" s="24"/>
      <c r="AX45" s="24" t="str">
        <f t="shared" si="10"/>
        <v/>
      </c>
      <c r="AY45" s="24" t="str">
        <f t="shared" si="11"/>
        <v/>
      </c>
      <c r="AZ45" s="24" t="str">
        <f t="shared" si="0"/>
        <v/>
      </c>
      <c r="BA45" s="24" t="str">
        <f t="shared" si="1"/>
        <v/>
      </c>
      <c r="BB45" s="24" t="str">
        <f t="shared" si="2"/>
        <v/>
      </c>
      <c r="BC45" s="24"/>
      <c r="BD45" s="24" t="str">
        <f t="shared" si="3"/>
        <v/>
      </c>
      <c r="BE45" s="54" t="str">
        <f>IF(AK45="","",VLOOKUP(AK45,BH:BJ,3,FALSE))</f>
        <v/>
      </c>
      <c r="BF45" s="64" t="s">
        <v>0</v>
      </c>
      <c r="BG45">
        <v>44</v>
      </c>
      <c r="BH45" t="s">
        <v>332</v>
      </c>
      <c r="BI45" t="s">
        <v>40</v>
      </c>
      <c r="BJ45" t="s">
        <v>333</v>
      </c>
    </row>
    <row r="46" spans="1:62">
      <c r="A46" t="str">
        <f t="shared" si="4"/>
        <v>|LEFT:80|LEFT:100|LEFT:100|LEFT:100|LEFT:100|LEFT:100|c</v>
      </c>
      <c r="B46" t="s">
        <v>0</v>
      </c>
      <c r="C46" t="s">
        <v>81</v>
      </c>
      <c r="D46" s="26" t="str">
        <f>$Q$1</f>
        <v>LEFT:80</v>
      </c>
      <c r="E46" s="26" t="s">
        <v>81</v>
      </c>
      <c r="F46" s="26" t="str">
        <f t="shared" ref="F46:J46" si="14">$R$1</f>
        <v>LEFT:100</v>
      </c>
      <c r="G46" s="26" t="s">
        <v>81</v>
      </c>
      <c r="H46" s="26" t="str">
        <f t="shared" si="14"/>
        <v>LEFT:100</v>
      </c>
      <c r="I46" s="26" t="s">
        <v>81</v>
      </c>
      <c r="J46" s="26" t="str">
        <f t="shared" si="14"/>
        <v>LEFT:100</v>
      </c>
      <c r="K46" s="26" t="s">
        <v>81</v>
      </c>
      <c r="L46" s="26" t="str">
        <f>$R$1</f>
        <v>LEFT:100</v>
      </c>
      <c r="M46" s="26" t="s">
        <v>81</v>
      </c>
      <c r="N46" s="26" t="str">
        <f>$R$1</f>
        <v>LEFT:100</v>
      </c>
      <c r="O46" t="s">
        <v>81</v>
      </c>
      <c r="P46" t="s">
        <v>82</v>
      </c>
      <c r="Q46" s="38" t="s">
        <v>6</v>
      </c>
      <c r="R46" s="34" t="str">
        <f>INDEX(AF:AF,W44+1)</f>
        <v>青赤</v>
      </c>
      <c r="S46" s="39" t="s">
        <v>7</v>
      </c>
      <c r="T46" s="34" t="str">
        <f>INDEX(AG:AG,W44+1)</f>
        <v>アンコモン</v>
      </c>
      <c r="U46" s="39" t="s">
        <v>8</v>
      </c>
      <c r="V46" s="34">
        <f>INDEX(AI:AI,W44+1)</f>
        <v>12</v>
      </c>
      <c r="W46" s="40"/>
      <c r="X46" s="34" t="str">
        <f>INDEX(AQ:AQ,W44+1)</f>
        <v>飛行</v>
      </c>
      <c r="Y46" s="52"/>
      <c r="Z46" s="52"/>
      <c r="AA46" s="53"/>
      <c r="AE46" s="48">
        <v>45</v>
      </c>
      <c r="AF46" s="49" t="str">
        <f t="shared" si="9"/>
        <v>黒</v>
      </c>
      <c r="AG46" s="24"/>
      <c r="AH46" s="24"/>
      <c r="AI46" s="24"/>
      <c r="AJ46" s="24"/>
      <c r="AK46" s="24"/>
      <c r="AL46" s="24"/>
      <c r="AM46" s="24"/>
      <c r="AN46" s="24"/>
      <c r="AO46" s="24"/>
      <c r="AP46" s="24"/>
      <c r="AQ46" s="24"/>
      <c r="AR46" s="24"/>
      <c r="AS46" s="24"/>
      <c r="AT46" s="61"/>
      <c r="AU46" s="24"/>
      <c r="AV46" s="24"/>
      <c r="AW46" s="24"/>
      <c r="AX46" s="24" t="str">
        <f t="shared" si="10"/>
        <v/>
      </c>
      <c r="AY46" s="24" t="str">
        <f t="shared" si="11"/>
        <v/>
      </c>
      <c r="AZ46" s="24" t="str">
        <f t="shared" si="0"/>
        <v/>
      </c>
      <c r="BA46" s="24" t="str">
        <f t="shared" si="1"/>
        <v/>
      </c>
      <c r="BB46" s="24" t="str">
        <f t="shared" si="2"/>
        <v/>
      </c>
      <c r="BC46" s="24"/>
      <c r="BD46" s="24" t="str">
        <f t="shared" si="3"/>
        <v/>
      </c>
      <c r="BE46" s="54" t="str">
        <f>IF(AK46="","",VLOOKUP(AK46,BH:BJ,3,FALSE))</f>
        <v/>
      </c>
      <c r="BF46" s="64" t="s">
        <v>0</v>
      </c>
      <c r="BG46">
        <v>45</v>
      </c>
      <c r="BH46" t="s">
        <v>338</v>
      </c>
      <c r="BI46" t="s">
        <v>40</v>
      </c>
      <c r="BJ46" t="s">
        <v>339</v>
      </c>
    </row>
    <row r="47" spans="1:62">
      <c r="A47" t="str">
        <f t="shared" si="4"/>
        <v>|色|青赤|レアリティ|アンコモン|マナコスト|12|</v>
      </c>
      <c r="B47" t="s">
        <v>0</v>
      </c>
      <c r="C47" t="s">
        <v>81</v>
      </c>
      <c r="D47" s="27" t="s">
        <v>6</v>
      </c>
      <c r="E47" t="s">
        <v>81</v>
      </c>
      <c r="F47" t="str">
        <f>IF(R46=0,"",R46)</f>
        <v>青赤</v>
      </c>
      <c r="G47" t="s">
        <v>81</v>
      </c>
      <c r="H47" s="27" t="s">
        <v>93</v>
      </c>
      <c r="I47" t="s">
        <v>81</v>
      </c>
      <c r="J47" t="str">
        <f>IF(T46=0,"",T46)</f>
        <v>アンコモン</v>
      </c>
      <c r="K47" t="s">
        <v>81</v>
      </c>
      <c r="L47" s="27" t="s">
        <v>94</v>
      </c>
      <c r="M47" t="s">
        <v>81</v>
      </c>
      <c r="N47">
        <f>IF(V46=0,"",V46)</f>
        <v>12</v>
      </c>
      <c r="O47" t="s">
        <v>81</v>
      </c>
      <c r="Q47" s="33" t="s">
        <v>11</v>
      </c>
      <c r="R47" s="34" t="str">
        <f>INDEX(AL:AL,W44+1)</f>
        <v>クリーチャー</v>
      </c>
      <c r="S47" s="39" t="s">
        <v>95</v>
      </c>
      <c r="T47" s="34" t="str">
        <f>INDEX(AN:AN,W44+1)</f>
        <v>ドレイク</v>
      </c>
      <c r="U47" s="34">
        <f>INDEX(AO:AO,W44+1)</f>
        <v>0</v>
      </c>
      <c r="V47" s="34">
        <f>INDEX(AP:AP,W44+1)</f>
        <v>0</v>
      </c>
      <c r="W47" s="40"/>
      <c r="X47" s="34" t="str">
        <f>INDEX(AZ:AZ,W44+1)</f>
        <v>飛行</v>
      </c>
      <c r="Y47" s="34" t="str">
        <f>INDEX(BA:BA,W44+1)</f>
        <v/>
      </c>
      <c r="Z47" s="34" t="str">
        <f>INDEX(BB:BB,W44+1)</f>
        <v/>
      </c>
      <c r="AA47" s="34">
        <f>INDEX(BC:BC,W44+1)</f>
        <v>0</v>
      </c>
      <c r="AE47" s="48">
        <v>46</v>
      </c>
      <c r="AF47" s="49" t="str">
        <f t="shared" si="9"/>
        <v>黒</v>
      </c>
      <c r="AG47" s="24"/>
      <c r="AH47" s="24"/>
      <c r="AI47" s="24"/>
      <c r="AJ47" s="24"/>
      <c r="AK47" s="24"/>
      <c r="AL47" s="24"/>
      <c r="AM47" s="24"/>
      <c r="AN47" s="24"/>
      <c r="AO47" s="24"/>
      <c r="AP47" s="24"/>
      <c r="AQ47" s="24"/>
      <c r="AR47" s="24"/>
      <c r="AS47" s="24"/>
      <c r="AT47" s="61"/>
      <c r="AU47" s="24"/>
      <c r="AV47" s="24"/>
      <c r="AW47" s="24"/>
      <c r="AX47" s="24" t="str">
        <f t="shared" si="10"/>
        <v/>
      </c>
      <c r="AY47" s="24" t="str">
        <f t="shared" si="11"/>
        <v/>
      </c>
      <c r="AZ47" s="24" t="str">
        <f t="shared" si="0"/>
        <v/>
      </c>
      <c r="BA47" s="24" t="str">
        <f t="shared" si="1"/>
        <v/>
      </c>
      <c r="BB47" s="24" t="str">
        <f t="shared" si="2"/>
        <v/>
      </c>
      <c r="BC47" s="24"/>
      <c r="BD47" s="24" t="str">
        <f t="shared" si="3"/>
        <v/>
      </c>
      <c r="BE47" s="54" t="str">
        <f>IF(AK47="","",VLOOKUP(AK47,BH:BJ,3,FALSE))</f>
        <v/>
      </c>
      <c r="BF47" s="64" t="s">
        <v>0</v>
      </c>
      <c r="BG47">
        <v>46</v>
      </c>
      <c r="BH47" t="s">
        <v>343</v>
      </c>
      <c r="BI47" t="s">
        <v>40</v>
      </c>
      <c r="BJ47" t="s">
        <v>344</v>
      </c>
    </row>
    <row r="48" spans="1:62">
      <c r="A48" t="str">
        <f t="shared" si="4"/>
        <v>|種別|クリーチャー|サブタイプ|ドレイク|||</v>
      </c>
      <c r="B48" t="s">
        <v>0</v>
      </c>
      <c r="C48" t="s">
        <v>81</v>
      </c>
      <c r="D48" s="27" t="s">
        <v>11</v>
      </c>
      <c r="E48" t="s">
        <v>81</v>
      </c>
      <c r="F48" t="str">
        <f>IF(R47=0,"",R47)</f>
        <v>クリーチャー</v>
      </c>
      <c r="G48" t="s">
        <v>81</v>
      </c>
      <c r="H48" s="27" t="s">
        <v>103</v>
      </c>
      <c r="I48" t="s">
        <v>81</v>
      </c>
      <c r="J48" t="str">
        <f>IF(T47=0,"",T47)</f>
        <v>ドレイク</v>
      </c>
      <c r="K48" t="s">
        <v>81</v>
      </c>
      <c r="L48" t="str">
        <f>IF(U47=0,"",U47)</f>
        <v/>
      </c>
      <c r="M48" t="s">
        <v>81</v>
      </c>
      <c r="N48" t="str">
        <f>IF(V47=0,"",V47)</f>
        <v/>
      </c>
      <c r="O48" t="s">
        <v>81</v>
      </c>
      <c r="Q48" s="33" t="s">
        <v>104</v>
      </c>
      <c r="R48" s="34" t="str">
        <f>INDEX(BD:BD,W44+1)</f>
        <v>飛行&amp;br;このクリーチャーが戦場に出たとき、これは+X/+Xの修整を受ける。Xはあなたの墓地にある呪文の総数に等しい。</v>
      </c>
      <c r="S48" s="35"/>
      <c r="T48" s="35"/>
      <c r="U48" s="35"/>
      <c r="V48" s="36"/>
      <c r="W48" s="40"/>
      <c r="X48" s="32"/>
      <c r="Y48" s="32"/>
      <c r="Z48" s="32"/>
      <c r="AA48" s="54"/>
      <c r="AE48" s="48">
        <v>47</v>
      </c>
      <c r="AF48" s="49" t="str">
        <f t="shared" si="9"/>
        <v>黒</v>
      </c>
      <c r="AG48" s="24"/>
      <c r="AH48" s="24"/>
      <c r="AI48" s="24"/>
      <c r="AJ48" s="24"/>
      <c r="AK48" s="24"/>
      <c r="AL48" s="24"/>
      <c r="AM48" s="24"/>
      <c r="AN48" s="24"/>
      <c r="AO48" s="24"/>
      <c r="AP48" s="24"/>
      <c r="AQ48" s="24"/>
      <c r="AR48" s="24"/>
      <c r="AS48" s="24"/>
      <c r="AT48" s="61"/>
      <c r="AU48" s="24"/>
      <c r="AV48" s="24"/>
      <c r="AW48" s="24"/>
      <c r="AX48" s="24" t="str">
        <f t="shared" si="10"/>
        <v/>
      </c>
      <c r="AY48" s="24" t="str">
        <f t="shared" si="11"/>
        <v/>
      </c>
      <c r="AZ48" s="24" t="str">
        <f t="shared" si="0"/>
        <v/>
      </c>
      <c r="BA48" s="24" t="str">
        <f t="shared" si="1"/>
        <v/>
      </c>
      <c r="BB48" s="24" t="str">
        <f t="shared" si="2"/>
        <v/>
      </c>
      <c r="BC48" s="24"/>
      <c r="BD48" s="24" t="str">
        <f t="shared" si="3"/>
        <v/>
      </c>
      <c r="BE48" s="54" t="str">
        <f>IF(AK48="","",VLOOKUP(AK48,BH:BJ,3,FALSE))</f>
        <v/>
      </c>
      <c r="BF48" s="64" t="s">
        <v>0</v>
      </c>
      <c r="BG48">
        <v>47</v>
      </c>
      <c r="BH48" t="s">
        <v>280</v>
      </c>
      <c r="BI48" t="s">
        <v>40</v>
      </c>
      <c r="BJ48" t="s">
        <v>347</v>
      </c>
    </row>
    <row r="49" spans="1:62">
      <c r="A49" t="str">
        <f t="shared" si="4"/>
        <v>|テキスト|&gt;|&gt;|&gt;|&gt;|飛行&amp;br;このクリーチャーが戦場に出たとき、これは+X/+Xの修整を受ける。Xはあなたの墓地にある呪文の総数に等しい。|</v>
      </c>
      <c r="B49" t="s">
        <v>0</v>
      </c>
      <c r="C49" t="s">
        <v>81</v>
      </c>
      <c r="D49" s="27" t="s">
        <v>104</v>
      </c>
      <c r="E49" t="s">
        <v>81</v>
      </c>
      <c r="F49" s="27" t="s">
        <v>113</v>
      </c>
      <c r="G49" t="s">
        <v>81</v>
      </c>
      <c r="H49" s="27" t="s">
        <v>113</v>
      </c>
      <c r="I49" t="s">
        <v>81</v>
      </c>
      <c r="J49" s="27" t="s">
        <v>113</v>
      </c>
      <c r="K49" t="s">
        <v>81</v>
      </c>
      <c r="L49" s="27" t="s">
        <v>113</v>
      </c>
      <c r="M49" t="s">
        <v>81</v>
      </c>
      <c r="N49" t="str">
        <f>IF(R48=0,"",R48)</f>
        <v>飛行&amp;br;このクリーチャーが戦場に出たとき、これは+X/+Xの修整を受ける。Xはあなたの墓地にある呪文の総数に等しい。</v>
      </c>
      <c r="O49" t="s">
        <v>81</v>
      </c>
      <c r="Q49" s="38" t="s">
        <v>27</v>
      </c>
      <c r="R49" s="34" t="str">
        <f>INDEX(BE:BE,W44+1)</f>
        <v>When this creature enters the battlefield, it gains +X/+X, where X is the number of spells in your graveyard.</v>
      </c>
      <c r="S49" s="33" t="s">
        <v>114</v>
      </c>
      <c r="T49" s="34" t="str">
        <f>IF(X49="","",X49&amp;IF(Y49="",""," "&amp;Y49)&amp;IF(Z49="",""," "&amp;Z49)&amp;IF(AA49="",""," "&amp;AA49))</f>
        <v>Flying  </v>
      </c>
      <c r="U49" s="35"/>
      <c r="V49" s="36"/>
      <c r="W49" s="40" t="s">
        <v>114</v>
      </c>
      <c r="X49" s="33" t="str">
        <f t="shared" ref="X49:AA49" si="15">IF(ISERROR(IF(LEN(X48)&gt;1,X48,VLOOKUP(X47,$AC:$AD,2,FALSE))),"",IF(LEN(X48)&gt;1,X48,VLOOKUP(X47,$AC:$AD,2,FALSE)))</f>
        <v>Flying</v>
      </c>
      <c r="Y49" s="33" t="str">
        <f t="shared" si="15"/>
        <v/>
      </c>
      <c r="Z49" s="33" t="str">
        <f t="shared" si="15"/>
        <v/>
      </c>
      <c r="AA49" s="33" t="str">
        <f t="shared" si="15"/>
        <v> </v>
      </c>
      <c r="AE49" s="48">
        <v>48</v>
      </c>
      <c r="AF49" s="49" t="str">
        <f t="shared" si="9"/>
        <v>黒</v>
      </c>
      <c r="AG49" s="24"/>
      <c r="AH49" s="24"/>
      <c r="AI49" s="24"/>
      <c r="AJ49" s="24"/>
      <c r="AK49" s="24"/>
      <c r="AL49" s="24"/>
      <c r="AM49" s="24"/>
      <c r="AN49" s="24"/>
      <c r="AO49" s="24"/>
      <c r="AP49" s="24"/>
      <c r="AQ49" s="24"/>
      <c r="AR49" s="24"/>
      <c r="AS49" s="24"/>
      <c r="AT49" s="61"/>
      <c r="AU49" s="24"/>
      <c r="AV49" s="24"/>
      <c r="AW49" s="24"/>
      <c r="AX49" s="24" t="str">
        <f t="shared" si="10"/>
        <v/>
      </c>
      <c r="AY49" s="24" t="str">
        <f t="shared" si="11"/>
        <v/>
      </c>
      <c r="AZ49" s="24" t="str">
        <f t="shared" si="0"/>
        <v/>
      </c>
      <c r="BA49" s="24" t="str">
        <f t="shared" si="1"/>
        <v/>
      </c>
      <c r="BB49" s="24" t="str">
        <f t="shared" si="2"/>
        <v/>
      </c>
      <c r="BC49" s="24"/>
      <c r="BD49" s="24" t="str">
        <f t="shared" si="3"/>
        <v/>
      </c>
      <c r="BE49" s="54" t="str">
        <f>IF(AK49="","",VLOOKUP(AK49,BH:BJ,3,FALSE))</f>
        <v/>
      </c>
      <c r="BF49" s="64" t="s">
        <v>0</v>
      </c>
      <c r="BG49">
        <v>48</v>
      </c>
      <c r="BH49" t="s">
        <v>353</v>
      </c>
      <c r="BI49" t="s">
        <v>40</v>
      </c>
      <c r="BJ49" t="s">
        <v>354</v>
      </c>
    </row>
    <row r="50" spans="1:62">
      <c r="A50" t="str">
        <f t="shared" si="4"/>
        <v>|英テキスト|&gt;|&gt;|&gt;|&gt;|Flying  &amp;br;When this creature enters the battlefield, it gains +X/+X, where X is the number of spells in your graveyard.|</v>
      </c>
      <c r="B50" t="s">
        <v>0</v>
      </c>
      <c r="C50" t="s">
        <v>81</v>
      </c>
      <c r="D50" s="27" t="s">
        <v>125</v>
      </c>
      <c r="E50" t="s">
        <v>81</v>
      </c>
      <c r="F50" s="27" t="s">
        <v>113</v>
      </c>
      <c r="G50" t="s">
        <v>81</v>
      </c>
      <c r="H50" s="27" t="s">
        <v>113</v>
      </c>
      <c r="I50" t="s">
        <v>81</v>
      </c>
      <c r="J50" s="27" t="s">
        <v>113</v>
      </c>
      <c r="K50" t="s">
        <v>81</v>
      </c>
      <c r="L50" s="27" t="s">
        <v>113</v>
      </c>
      <c r="M50" t="s">
        <v>81</v>
      </c>
      <c r="N50" t="str">
        <f>IF(T49="","",T49&amp;"&amp;br;")&amp;IF(R49=0,"",R49)</f>
        <v>Flying  &amp;br;When this creature enters the battlefield, it gains +X/+X, where X is the number of spells in your graveyard.</v>
      </c>
      <c r="O50" t="s">
        <v>81</v>
      </c>
      <c r="Q50" s="33" t="s">
        <v>18</v>
      </c>
      <c r="R50" s="34" t="str">
        <f>IF(INDEX(AX:AX,W44+1)="",0,INDEX(AX:AX,W44+1)&amp;"/"&amp;INDEX(AY:AY,W44+1))</f>
        <v>1/1</v>
      </c>
      <c r="S50" s="35"/>
      <c r="T50" s="35"/>
      <c r="U50" s="35"/>
      <c r="V50" s="36"/>
      <c r="W50" s="40"/>
      <c r="X50" s="33"/>
      <c r="Y50" s="52"/>
      <c r="Z50" s="52"/>
      <c r="AA50" s="53"/>
      <c r="AE50" s="48">
        <v>49</v>
      </c>
      <c r="AF50" s="49" t="str">
        <f t="shared" si="9"/>
        <v>黒</v>
      </c>
      <c r="AG50" s="24"/>
      <c r="AH50" s="24"/>
      <c r="AI50" s="24"/>
      <c r="AJ50" s="24"/>
      <c r="AK50" s="24"/>
      <c r="AL50" s="24"/>
      <c r="AM50" s="24"/>
      <c r="AN50" s="24"/>
      <c r="AO50" s="24"/>
      <c r="AP50" s="24"/>
      <c r="AQ50" s="24"/>
      <c r="AR50" s="24"/>
      <c r="AS50" s="24"/>
      <c r="AT50" s="61"/>
      <c r="AU50" s="24"/>
      <c r="AV50" s="24"/>
      <c r="AW50" s="24"/>
      <c r="AX50" s="24" t="str">
        <f t="shared" si="10"/>
        <v/>
      </c>
      <c r="AY50" s="24" t="str">
        <f t="shared" si="11"/>
        <v/>
      </c>
      <c r="AZ50" s="24" t="str">
        <f t="shared" si="0"/>
        <v/>
      </c>
      <c r="BA50" s="24" t="str">
        <f t="shared" si="1"/>
        <v/>
      </c>
      <c r="BB50" s="24" t="str">
        <f t="shared" si="2"/>
        <v/>
      </c>
      <c r="BC50" s="24"/>
      <c r="BD50" s="24" t="str">
        <f t="shared" si="3"/>
        <v/>
      </c>
      <c r="BE50" s="54" t="str">
        <f>IF(AK50="","",VLOOKUP(AK50,BH:BJ,3,FALSE))</f>
        <v/>
      </c>
      <c r="BF50" s="64" t="s">
        <v>0</v>
      </c>
      <c r="BG50">
        <v>49</v>
      </c>
      <c r="BH50" t="s">
        <v>359</v>
      </c>
      <c r="BI50" t="s">
        <v>40</v>
      </c>
      <c r="BJ50" t="s">
        <v>360</v>
      </c>
    </row>
    <row r="51" ht="14.25" spans="1:62">
      <c r="A51" t="str">
        <f t="shared" si="4"/>
        <v>|PT|&gt;|1/1|シールド数|&gt;||</v>
      </c>
      <c r="B51" t="s">
        <v>0</v>
      </c>
      <c r="C51" t="s">
        <v>81</v>
      </c>
      <c r="D51" t="s">
        <v>18</v>
      </c>
      <c r="E51" t="s">
        <v>81</v>
      </c>
      <c r="F51" t="s">
        <v>113</v>
      </c>
      <c r="G51" t="s">
        <v>81</v>
      </c>
      <c r="H51" t="str">
        <f>IF(R50=0,"",R50)</f>
        <v>1/1</v>
      </c>
      <c r="I51" t="s">
        <v>81</v>
      </c>
      <c r="J51" t="s">
        <v>136</v>
      </c>
      <c r="K51" t="s">
        <v>81</v>
      </c>
      <c r="L51" t="s">
        <v>113</v>
      </c>
      <c r="M51" t="s">
        <v>81</v>
      </c>
      <c r="N51" t="str">
        <f>IF(R51=0,"",R51)</f>
        <v/>
      </c>
      <c r="O51" t="s">
        <v>81</v>
      </c>
      <c r="Q51" s="41" t="s">
        <v>19</v>
      </c>
      <c r="R51" s="34">
        <f>INDEX(AW:AW,W44+1)</f>
        <v>0</v>
      </c>
      <c r="S51" s="42"/>
      <c r="T51" s="42"/>
      <c r="U51" s="42"/>
      <c r="V51" s="43"/>
      <c r="W51" s="44"/>
      <c r="X51" s="45"/>
      <c r="Y51" s="55"/>
      <c r="Z51" s="55"/>
      <c r="AA51" s="56"/>
      <c r="AE51" s="57">
        <v>50</v>
      </c>
      <c r="AF51" s="58" t="str">
        <f t="shared" si="9"/>
        <v>黒</v>
      </c>
      <c r="AG51" s="60"/>
      <c r="AH51" s="60"/>
      <c r="AI51" s="60"/>
      <c r="AJ51" s="60"/>
      <c r="AK51" s="60"/>
      <c r="AL51" s="60"/>
      <c r="AM51" s="60"/>
      <c r="AN51" s="60"/>
      <c r="AO51" s="60"/>
      <c r="AP51" s="60"/>
      <c r="AQ51" s="60"/>
      <c r="AR51" s="60"/>
      <c r="AS51" s="60"/>
      <c r="AT51" s="62"/>
      <c r="AU51" s="60"/>
      <c r="AV51" s="60"/>
      <c r="AW51" s="24"/>
      <c r="AX51" s="24" t="str">
        <f t="shared" si="10"/>
        <v/>
      </c>
      <c r="AY51" s="24" t="str">
        <f t="shared" si="11"/>
        <v/>
      </c>
      <c r="AZ51" s="24" t="str">
        <f t="shared" si="0"/>
        <v/>
      </c>
      <c r="BA51" s="24" t="str">
        <f t="shared" si="1"/>
        <v/>
      </c>
      <c r="BB51" s="24" t="str">
        <f t="shared" si="2"/>
        <v/>
      </c>
      <c r="BC51" s="24"/>
      <c r="BD51" s="60" t="str">
        <f t="shared" si="3"/>
        <v/>
      </c>
      <c r="BE51" s="65" t="str">
        <f>IF(AK51="","",VLOOKUP(AK51,BH:BJ,3,FALSE))</f>
        <v/>
      </c>
      <c r="BF51" s="64" t="s">
        <v>0</v>
      </c>
      <c r="BG51">
        <v>50</v>
      </c>
      <c r="BH51" t="s">
        <v>361</v>
      </c>
      <c r="BI51" t="s">
        <v>40</v>
      </c>
      <c r="BJ51" t="s">
        <v>362</v>
      </c>
    </row>
    <row r="52" spans="1:62">
      <c r="A52" t="str">
        <f t="shared" si="4"/>
        <v>&amp;br;&amp;br;</v>
      </c>
      <c r="B52" t="s">
        <v>0</v>
      </c>
      <c r="C52" t="s">
        <v>145</v>
      </c>
      <c r="R52"/>
      <c r="S52"/>
      <c r="T52"/>
      <c r="U52"/>
      <c r="V52"/>
      <c r="BF52" s="64" t="s">
        <v>0</v>
      </c>
      <c r="BG52">
        <v>51</v>
      </c>
      <c r="BH52" t="s">
        <v>363</v>
      </c>
      <c r="BI52" t="s">
        <v>40</v>
      </c>
      <c r="BJ52" t="s">
        <v>364</v>
      </c>
    </row>
    <row r="53" spans="1:62">
      <c r="A53" t="str">
        <f t="shared" si="4"/>
        <v>#back(text=戻る,left)</v>
      </c>
      <c r="B53" t="s">
        <v>0</v>
      </c>
      <c r="C53" t="s">
        <v>153</v>
      </c>
      <c r="R53"/>
      <c r="S53"/>
      <c r="T53"/>
      <c r="U53"/>
      <c r="V53"/>
      <c r="BF53" s="64" t="s">
        <v>0</v>
      </c>
      <c r="BG53">
        <v>52</v>
      </c>
      <c r="BH53" t="s">
        <v>365</v>
      </c>
      <c r="BI53" t="s">
        <v>40</v>
      </c>
      <c r="BJ53" t="s">
        <v>366</v>
      </c>
    </row>
    <row r="54" spans="1:62">
      <c r="A54" t="str">
        <f t="shared" si="4"/>
        <v>&amp;br;</v>
      </c>
      <c r="B54" t="s">
        <v>0</v>
      </c>
      <c r="C54" t="s">
        <v>164</v>
      </c>
      <c r="R54"/>
      <c r="S54"/>
      <c r="T54"/>
      <c r="U54"/>
      <c r="V54"/>
      <c r="BF54" s="64" t="s">
        <v>0</v>
      </c>
      <c r="BG54">
        <v>53</v>
      </c>
      <c r="BH54" t="s">
        <v>367</v>
      </c>
      <c r="BI54" t="s">
        <v>40</v>
      </c>
      <c r="BJ54" t="s">
        <v>368</v>
      </c>
    </row>
    <row r="55" spans="1:62">
      <c r="A55" t="str">
        <f t="shared" si="4"/>
        <v>#comment(above,nsize=[15],size=[30],num=[10])</v>
      </c>
      <c r="B55" t="s">
        <v>0</v>
      </c>
      <c r="C55" t="s">
        <v>173</v>
      </c>
      <c r="R55"/>
      <c r="S55"/>
      <c r="T55"/>
      <c r="U55"/>
      <c r="V55"/>
      <c r="BF55" s="64" t="s">
        <v>0</v>
      </c>
      <c r="BG55">
        <v>54</v>
      </c>
      <c r="BH55" t="s">
        <v>285</v>
      </c>
      <c r="BI55" t="s">
        <v>40</v>
      </c>
      <c r="BJ55" t="s">
        <v>369</v>
      </c>
    </row>
    <row r="56" spans="1:62">
      <c r="A56" t="str">
        <f t="shared" si="4"/>
        <v>&amp;br;&amp;br;</v>
      </c>
      <c r="B56" t="s">
        <v>0</v>
      </c>
      <c r="C56" t="s">
        <v>145</v>
      </c>
      <c r="R56"/>
      <c r="S56"/>
      <c r="T56"/>
      <c r="U56"/>
      <c r="V56"/>
      <c r="BF56" s="64" t="s">
        <v>0</v>
      </c>
      <c r="BG56">
        <v>55</v>
      </c>
      <c r="BH56" t="s">
        <v>141</v>
      </c>
      <c r="BI56" t="s">
        <v>40</v>
      </c>
      <c r="BJ56" t="s">
        <v>370</v>
      </c>
    </row>
    <row r="57" spans="1:62">
      <c r="A57" t="str">
        <f t="shared" si="4"/>
        <v/>
      </c>
      <c r="B57" t="s">
        <v>0</v>
      </c>
      <c r="Q57" s="29"/>
      <c r="R57" s="30"/>
      <c r="S57" s="30"/>
      <c r="T57" s="30"/>
      <c r="U57" s="30"/>
      <c r="V57" s="31"/>
      <c r="W57" s="32">
        <v>5</v>
      </c>
      <c r="X57" s="29"/>
      <c r="Y57" s="50"/>
      <c r="Z57" s="50"/>
      <c r="AA57" s="51"/>
      <c r="BF57" s="64" t="s">
        <v>0</v>
      </c>
      <c r="BG57">
        <v>56</v>
      </c>
      <c r="BH57" t="s">
        <v>371</v>
      </c>
      <c r="BI57" t="s">
        <v>40</v>
      </c>
      <c r="BJ57" t="s">
        <v>133</v>
      </c>
    </row>
    <row r="58" spans="1:62">
      <c r="A58" t="str">
        <f t="shared" si="4"/>
        <v>*ケンラの戦車乗り/Khenra Charioteer</v>
      </c>
      <c r="B58" t="s">
        <v>0</v>
      </c>
      <c r="C58" t="str">
        <f>"*"&amp;R58&amp;"/"&amp;T58</f>
        <v>*ケンラの戦車乗り/Khenra Charioteer</v>
      </c>
      <c r="Q58" s="33" t="s">
        <v>9</v>
      </c>
      <c r="R58" s="34" t="str">
        <f>INDEX(AJ:AJ,W57+1)</f>
        <v>ケンラの戦車乗り</v>
      </c>
      <c r="S58" s="35" t="s">
        <v>10</v>
      </c>
      <c r="T58" s="34" t="str">
        <f>INDEX(AK:AK,W57+1)</f>
        <v>Khenra Charioteer</v>
      </c>
      <c r="U58" s="35"/>
      <c r="V58" s="36"/>
      <c r="W58" s="37"/>
      <c r="X58" s="33"/>
      <c r="Y58" s="52"/>
      <c r="Z58" s="52"/>
      <c r="AA58" s="53"/>
      <c r="BF58" s="64" t="s">
        <v>0</v>
      </c>
      <c r="BG58">
        <v>57</v>
      </c>
      <c r="BH58" t="s">
        <v>221</v>
      </c>
      <c r="BI58" t="s">
        <v>40</v>
      </c>
      <c r="BJ58" t="s">
        <v>372</v>
      </c>
    </row>
    <row r="59" spans="1:62">
      <c r="A59" t="str">
        <f t="shared" si="4"/>
        <v>|LEFT:80|LEFT:100|LEFT:100|LEFT:100|LEFT:100|LEFT:100|c</v>
      </c>
      <c r="B59" t="s">
        <v>0</v>
      </c>
      <c r="C59" t="s">
        <v>81</v>
      </c>
      <c r="D59" s="26" t="str">
        <f>$Q$1</f>
        <v>LEFT:80</v>
      </c>
      <c r="E59" s="26" t="s">
        <v>81</v>
      </c>
      <c r="F59" s="26" t="str">
        <f t="shared" ref="F59:J59" si="16">$R$1</f>
        <v>LEFT:100</v>
      </c>
      <c r="G59" s="26" t="s">
        <v>81</v>
      </c>
      <c r="H59" s="26" t="str">
        <f t="shared" si="16"/>
        <v>LEFT:100</v>
      </c>
      <c r="I59" s="26" t="s">
        <v>81</v>
      </c>
      <c r="J59" s="26" t="str">
        <f t="shared" si="16"/>
        <v>LEFT:100</v>
      </c>
      <c r="K59" s="26" t="s">
        <v>81</v>
      </c>
      <c r="L59" s="26" t="str">
        <f>$R$1</f>
        <v>LEFT:100</v>
      </c>
      <c r="M59" s="26" t="s">
        <v>81</v>
      </c>
      <c r="N59" s="26" t="str">
        <f>$R$1</f>
        <v>LEFT:100</v>
      </c>
      <c r="O59" t="s">
        <v>81</v>
      </c>
      <c r="P59" t="s">
        <v>82</v>
      </c>
      <c r="Q59" s="38" t="s">
        <v>6</v>
      </c>
      <c r="R59" s="34" t="str">
        <f>INDEX(AF:AF,W57+1)</f>
        <v>赤緑</v>
      </c>
      <c r="S59" s="39" t="s">
        <v>7</v>
      </c>
      <c r="T59" s="34" t="str">
        <f>INDEX(AG:AG,W57+1)</f>
        <v>アンコモン</v>
      </c>
      <c r="U59" s="39" t="s">
        <v>8</v>
      </c>
      <c r="V59" s="34">
        <f>INDEX(AI:AI,W57+1)</f>
        <v>12</v>
      </c>
      <c r="W59" s="40"/>
      <c r="X59" s="34" t="str">
        <f>INDEX(AQ:AQ,W57+1)</f>
        <v>このクリーチャーが戦場に出ている間、あなたがコントロールする各クリーチャーはトランプルを得る。</v>
      </c>
      <c r="Y59" s="52"/>
      <c r="Z59" s="52"/>
      <c r="AA59" s="53"/>
      <c r="BF59" s="64" t="s">
        <v>0</v>
      </c>
      <c r="BG59">
        <v>58</v>
      </c>
      <c r="BH59" t="s">
        <v>373</v>
      </c>
      <c r="BI59" t="s">
        <v>40</v>
      </c>
      <c r="BJ59" t="s">
        <v>374</v>
      </c>
    </row>
    <row r="60" spans="1:62">
      <c r="A60" t="str">
        <f t="shared" si="4"/>
        <v>|色|赤緑|レアリティ|アンコモン|マナコスト|12|</v>
      </c>
      <c r="B60" t="s">
        <v>0</v>
      </c>
      <c r="C60" t="s">
        <v>81</v>
      </c>
      <c r="D60" s="27" t="s">
        <v>6</v>
      </c>
      <c r="E60" t="s">
        <v>81</v>
      </c>
      <c r="F60" t="str">
        <f>IF(R59=0,"",R59)</f>
        <v>赤緑</v>
      </c>
      <c r="G60" t="s">
        <v>81</v>
      </c>
      <c r="H60" s="27" t="s">
        <v>93</v>
      </c>
      <c r="I60" t="s">
        <v>81</v>
      </c>
      <c r="J60" t="str">
        <f>IF(T59=0,"",T59)</f>
        <v>アンコモン</v>
      </c>
      <c r="K60" t="s">
        <v>81</v>
      </c>
      <c r="L60" s="27" t="s">
        <v>94</v>
      </c>
      <c r="M60" t="s">
        <v>81</v>
      </c>
      <c r="N60">
        <f>IF(V59=0,"",V59)</f>
        <v>12</v>
      </c>
      <c r="O60" t="s">
        <v>81</v>
      </c>
      <c r="Q60" s="33" t="s">
        <v>11</v>
      </c>
      <c r="R60" s="34" t="str">
        <f>INDEX(AL:AL,W57+1)</f>
        <v>クリーチャー</v>
      </c>
      <c r="S60" s="39" t="s">
        <v>95</v>
      </c>
      <c r="T60" s="34" t="str">
        <f>INDEX(AN:AN,W57+1)</f>
        <v>ジャッカル</v>
      </c>
      <c r="U60" s="34" t="str">
        <f>INDEX(AO:AO,W57+1)</f>
        <v>戦士</v>
      </c>
      <c r="V60" s="34">
        <f>INDEX(AP:AP,W57+1)</f>
        <v>0</v>
      </c>
      <c r="W60" s="40"/>
      <c r="X60" s="34" t="str">
        <f>INDEX(AZ:AZ,W57+1)</f>
        <v>この</v>
      </c>
      <c r="Y60" s="34" t="str">
        <f>INDEX(BA:BA,W57+1)</f>
        <v/>
      </c>
      <c r="Z60" s="34" t="str">
        <f>INDEX(BB:BB,W57+1)</f>
        <v/>
      </c>
      <c r="AA60" s="34">
        <f>INDEX(BC:BC,W57+1)</f>
        <v>0</v>
      </c>
      <c r="BF60" s="64" t="s">
        <v>0</v>
      </c>
      <c r="BG60">
        <v>59</v>
      </c>
      <c r="BH60" t="s">
        <v>375</v>
      </c>
      <c r="BI60" t="s">
        <v>40</v>
      </c>
      <c r="BJ60" t="s">
        <v>376</v>
      </c>
    </row>
    <row r="61" spans="1:62">
      <c r="A61" t="str">
        <f t="shared" si="4"/>
        <v>|種別|クリーチャー|サブタイプ|ジャッカル|戦士||</v>
      </c>
      <c r="B61" t="s">
        <v>0</v>
      </c>
      <c r="C61" t="s">
        <v>81</v>
      </c>
      <c r="D61" s="27" t="s">
        <v>11</v>
      </c>
      <c r="E61" t="s">
        <v>81</v>
      </c>
      <c r="F61" t="str">
        <f>IF(R60=0,"",R60)</f>
        <v>クリーチャー</v>
      </c>
      <c r="G61" t="s">
        <v>81</v>
      </c>
      <c r="H61" s="27" t="s">
        <v>103</v>
      </c>
      <c r="I61" t="s">
        <v>81</v>
      </c>
      <c r="J61" t="str">
        <f>IF(T60=0,"",T60)</f>
        <v>ジャッカル</v>
      </c>
      <c r="K61" t="s">
        <v>81</v>
      </c>
      <c r="L61" t="str">
        <f>IF(U60=0,"",U60)</f>
        <v>戦士</v>
      </c>
      <c r="M61" t="s">
        <v>81</v>
      </c>
      <c r="N61" t="str">
        <f>IF(V60=0,"",V60)</f>
        <v/>
      </c>
      <c r="O61" t="s">
        <v>81</v>
      </c>
      <c r="Q61" s="33" t="s">
        <v>104</v>
      </c>
      <c r="R61" s="34" t="str">
        <f>INDEX(BD:BD,W57+1)</f>
        <v>このクリーチャーが戦場に出ている間、あなたがコントロールする各クリーチャーはトランプルを得る。</v>
      </c>
      <c r="S61" s="35"/>
      <c r="T61" s="35"/>
      <c r="U61" s="35"/>
      <c r="V61" s="36"/>
      <c r="W61" s="40"/>
      <c r="X61" s="32"/>
      <c r="Y61" s="32"/>
      <c r="Z61" s="32"/>
      <c r="AA61" s="54"/>
      <c r="BF61" s="64" t="s">
        <v>0</v>
      </c>
      <c r="BG61">
        <v>60</v>
      </c>
      <c r="BH61" t="s">
        <v>377</v>
      </c>
      <c r="BI61" t="s">
        <v>40</v>
      </c>
      <c r="BJ61" t="s">
        <v>378</v>
      </c>
    </row>
    <row r="62" spans="1:62">
      <c r="A62" t="str">
        <f t="shared" si="4"/>
        <v>|テキスト|&gt;|&gt;|&gt;|&gt;|このクリーチャーが戦場に出ている間、あなたがコントロールする各クリーチャーはトランプルを得る。|</v>
      </c>
      <c r="B62" t="s">
        <v>0</v>
      </c>
      <c r="C62" t="s">
        <v>81</v>
      </c>
      <c r="D62" s="27" t="s">
        <v>104</v>
      </c>
      <c r="E62" t="s">
        <v>81</v>
      </c>
      <c r="F62" s="27" t="s">
        <v>113</v>
      </c>
      <c r="G62" t="s">
        <v>81</v>
      </c>
      <c r="H62" s="27" t="s">
        <v>113</v>
      </c>
      <c r="I62" t="s">
        <v>81</v>
      </c>
      <c r="J62" s="27" t="s">
        <v>113</v>
      </c>
      <c r="K62" t="s">
        <v>81</v>
      </c>
      <c r="L62" s="27" t="s">
        <v>113</v>
      </c>
      <c r="M62" t="s">
        <v>81</v>
      </c>
      <c r="N62" t="str">
        <f>IF(R61=0,"",R61)</f>
        <v>このクリーチャーが戦場に出ている間、あなたがコントロールする各クリーチャーはトランプルを得る。</v>
      </c>
      <c r="O62" t="s">
        <v>81</v>
      </c>
      <c r="Q62" s="38" t="s">
        <v>27</v>
      </c>
      <c r="R62" s="34" t="str">
        <f>INDEX(BE:BE,W57+1)</f>
        <v>While this creature is on the battlefield, each creature you control gains Trample.</v>
      </c>
      <c r="S62" s="33" t="s">
        <v>114</v>
      </c>
      <c r="T62" s="34" t="str">
        <f>IF(X62="","",X62&amp;IF(Y62="",""," "&amp;Y62)&amp;IF(Z62="",""," "&amp;Z62)&amp;IF(AA62="",""," "&amp;AA62))</f>
        <v/>
      </c>
      <c r="U62" s="35"/>
      <c r="V62" s="36"/>
      <c r="W62" s="40" t="s">
        <v>114</v>
      </c>
      <c r="X62" s="33" t="str">
        <f t="shared" ref="X62:AA62" si="17">IF(ISERROR(IF(LEN(X61)&gt;1,X61,VLOOKUP(X60,$AC:$AD,2,FALSE))),"",IF(LEN(X61)&gt;1,X61,VLOOKUP(X60,$AC:$AD,2,FALSE)))</f>
        <v/>
      </c>
      <c r="Y62" s="33" t="str">
        <f t="shared" si="17"/>
        <v/>
      </c>
      <c r="Z62" s="33" t="str">
        <f t="shared" si="17"/>
        <v/>
      </c>
      <c r="AA62" s="33" t="str">
        <f t="shared" si="17"/>
        <v> </v>
      </c>
      <c r="BF62" s="64" t="s">
        <v>0</v>
      </c>
      <c r="BG62">
        <v>61</v>
      </c>
      <c r="BH62" t="s">
        <v>325</v>
      </c>
      <c r="BI62" t="s">
        <v>40</v>
      </c>
      <c r="BJ62" t="s">
        <v>379</v>
      </c>
    </row>
    <row r="63" spans="1:62">
      <c r="A63" t="str">
        <f t="shared" si="4"/>
        <v>|英テキスト|&gt;|&gt;|&gt;|&gt;|While this creature is on the battlefield, each creature you control gains Trample.|</v>
      </c>
      <c r="B63" t="s">
        <v>0</v>
      </c>
      <c r="C63" t="s">
        <v>81</v>
      </c>
      <c r="D63" s="27" t="s">
        <v>125</v>
      </c>
      <c r="E63" t="s">
        <v>81</v>
      </c>
      <c r="F63" s="27" t="s">
        <v>113</v>
      </c>
      <c r="G63" t="s">
        <v>81</v>
      </c>
      <c r="H63" s="27" t="s">
        <v>113</v>
      </c>
      <c r="I63" t="s">
        <v>81</v>
      </c>
      <c r="J63" s="27" t="s">
        <v>113</v>
      </c>
      <c r="K63" t="s">
        <v>81</v>
      </c>
      <c r="L63" s="27" t="s">
        <v>113</v>
      </c>
      <c r="M63" t="s">
        <v>81</v>
      </c>
      <c r="N63" t="str">
        <f>IF(T62="","",T62&amp;"&amp;br;")&amp;IF(R62=0,"",R62)</f>
        <v>While this creature is on the battlefield, each creature you control gains Trample.</v>
      </c>
      <c r="O63" t="s">
        <v>81</v>
      </c>
      <c r="Q63" s="33" t="s">
        <v>18</v>
      </c>
      <c r="R63" s="34" t="str">
        <f>IF(INDEX(AX:AX,W57+1)="",0,INDEX(AX:AX,W57+1)&amp;"/"&amp;INDEX(AY:AY,W57+1))</f>
        <v>4/4</v>
      </c>
      <c r="S63" s="35"/>
      <c r="T63" s="35"/>
      <c r="U63" s="35"/>
      <c r="V63" s="36"/>
      <c r="W63" s="40"/>
      <c r="X63" s="33"/>
      <c r="Y63" s="52"/>
      <c r="Z63" s="52"/>
      <c r="AA63" s="53"/>
      <c r="BF63" s="64" t="s">
        <v>0</v>
      </c>
      <c r="BG63">
        <v>62</v>
      </c>
      <c r="BH63" t="s">
        <v>380</v>
      </c>
      <c r="BI63" t="s">
        <v>40</v>
      </c>
      <c r="BJ63" t="s">
        <v>381</v>
      </c>
    </row>
    <row r="64" spans="1:62">
      <c r="A64" t="str">
        <f t="shared" si="4"/>
        <v>|PT|&gt;|4/4|シールド数|&gt;||</v>
      </c>
      <c r="B64" t="s">
        <v>0</v>
      </c>
      <c r="C64" t="s">
        <v>81</v>
      </c>
      <c r="D64" t="s">
        <v>18</v>
      </c>
      <c r="E64" t="s">
        <v>81</v>
      </c>
      <c r="F64" t="s">
        <v>113</v>
      </c>
      <c r="G64" t="s">
        <v>81</v>
      </c>
      <c r="H64" t="str">
        <f>IF(R63=0,"",R63)</f>
        <v>4/4</v>
      </c>
      <c r="I64" t="s">
        <v>81</v>
      </c>
      <c r="J64" t="s">
        <v>136</v>
      </c>
      <c r="K64" t="s">
        <v>81</v>
      </c>
      <c r="L64" t="s">
        <v>113</v>
      </c>
      <c r="M64" t="s">
        <v>81</v>
      </c>
      <c r="N64" t="str">
        <f>IF(R64=0,"",R64)</f>
        <v/>
      </c>
      <c r="O64" t="s">
        <v>81</v>
      </c>
      <c r="Q64" s="41" t="s">
        <v>19</v>
      </c>
      <c r="R64" s="34">
        <f>INDEX(AW:AW,W57+1)</f>
        <v>0</v>
      </c>
      <c r="S64" s="42"/>
      <c r="T64" s="42"/>
      <c r="U64" s="42"/>
      <c r="V64" s="43"/>
      <c r="W64" s="44"/>
      <c r="X64" s="45"/>
      <c r="Y64" s="55"/>
      <c r="Z64" s="55"/>
      <c r="AA64" s="56"/>
      <c r="BF64" s="64" t="s">
        <v>0</v>
      </c>
      <c r="BG64">
        <v>63</v>
      </c>
      <c r="BH64" t="s">
        <v>382</v>
      </c>
      <c r="BI64" t="s">
        <v>40</v>
      </c>
      <c r="BJ64" t="s">
        <v>298</v>
      </c>
    </row>
    <row r="65" spans="1:62">
      <c r="A65" t="str">
        <f t="shared" si="4"/>
        <v>&amp;br;&amp;br;</v>
      </c>
      <c r="B65" t="s">
        <v>0</v>
      </c>
      <c r="C65" t="s">
        <v>145</v>
      </c>
      <c r="R65"/>
      <c r="S65"/>
      <c r="T65"/>
      <c r="U65"/>
      <c r="V65"/>
      <c r="BF65" s="64" t="s">
        <v>0</v>
      </c>
      <c r="BG65">
        <v>64</v>
      </c>
      <c r="BH65" t="s">
        <v>60</v>
      </c>
      <c r="BI65" t="s">
        <v>40</v>
      </c>
      <c r="BJ65" t="s">
        <v>383</v>
      </c>
    </row>
    <row r="66" spans="1:62">
      <c r="A66" t="str">
        <f t="shared" si="4"/>
        <v>#back(text=戻る,left)</v>
      </c>
      <c r="B66" t="s">
        <v>0</v>
      </c>
      <c r="C66" t="s">
        <v>153</v>
      </c>
      <c r="R66"/>
      <c r="S66"/>
      <c r="T66"/>
      <c r="U66"/>
      <c r="V66"/>
      <c r="BF66" s="64" t="s">
        <v>0</v>
      </c>
      <c r="BG66">
        <v>65</v>
      </c>
      <c r="BH66" t="s">
        <v>384</v>
      </c>
      <c r="BI66" t="s">
        <v>40</v>
      </c>
      <c r="BJ66" t="s">
        <v>385</v>
      </c>
    </row>
    <row r="67" spans="1:62">
      <c r="A67" t="str">
        <f t="shared" si="4"/>
        <v>&amp;br;</v>
      </c>
      <c r="B67" t="s">
        <v>0</v>
      </c>
      <c r="C67" t="s">
        <v>164</v>
      </c>
      <c r="R67"/>
      <c r="S67"/>
      <c r="T67"/>
      <c r="U67"/>
      <c r="V67"/>
      <c r="BF67" s="64" t="s">
        <v>0</v>
      </c>
      <c r="BG67">
        <v>66</v>
      </c>
      <c r="BH67" t="s">
        <v>386</v>
      </c>
      <c r="BI67" t="s">
        <v>40</v>
      </c>
      <c r="BJ67" t="s">
        <v>387</v>
      </c>
    </row>
    <row r="68" spans="1:62">
      <c r="A68" t="str">
        <f t="shared" si="4"/>
        <v>#comment(above,nsize=[15],size=[30],num=[10])</v>
      </c>
      <c r="B68" t="s">
        <v>0</v>
      </c>
      <c r="C68" t="s">
        <v>173</v>
      </c>
      <c r="R68"/>
      <c r="S68"/>
      <c r="T68"/>
      <c r="U68"/>
      <c r="V68"/>
      <c r="BF68" s="64" t="s">
        <v>0</v>
      </c>
      <c r="BG68">
        <v>67</v>
      </c>
      <c r="BH68" t="s">
        <v>388</v>
      </c>
      <c r="BI68" t="s">
        <v>40</v>
      </c>
      <c r="BJ68" t="s">
        <v>389</v>
      </c>
    </row>
    <row r="69" spans="1:62">
      <c r="A69" t="str">
        <f t="shared" si="4"/>
        <v>&amp;br;&amp;br;</v>
      </c>
      <c r="B69" t="s">
        <v>0</v>
      </c>
      <c r="C69" t="s">
        <v>145</v>
      </c>
      <c r="R69"/>
      <c r="S69"/>
      <c r="T69"/>
      <c r="U69"/>
      <c r="V69"/>
      <c r="BF69" s="64" t="s">
        <v>0</v>
      </c>
      <c r="BG69">
        <v>68</v>
      </c>
      <c r="BH69" t="s">
        <v>390</v>
      </c>
      <c r="BI69" t="s">
        <v>40</v>
      </c>
      <c r="BJ69" t="s">
        <v>391</v>
      </c>
    </row>
    <row r="70" spans="1:62">
      <c r="A70" t="str">
        <f t="shared" ref="A70:A133" si="18">CONCATENATE(C70,D70,E70,F70,G70,H70,I70,J70,K70,L70,M70,N70,O70,P70)</f>
        <v/>
      </c>
      <c r="B70" t="s">
        <v>0</v>
      </c>
      <c r="Q70" s="29"/>
      <c r="R70" s="30"/>
      <c r="S70" s="30"/>
      <c r="T70" s="30"/>
      <c r="U70" s="30"/>
      <c r="V70" s="31"/>
      <c r="W70" s="32">
        <v>6</v>
      </c>
      <c r="X70" s="29"/>
      <c r="Y70" s="50"/>
      <c r="Z70" s="50"/>
      <c r="AA70" s="51"/>
      <c r="BF70" s="64" t="s">
        <v>0</v>
      </c>
      <c r="BG70">
        <v>69</v>
      </c>
      <c r="BH70" t="s">
        <v>392</v>
      </c>
      <c r="BI70" t="s">
        <v>40</v>
      </c>
      <c r="BJ70" t="s">
        <v>393</v>
      </c>
    </row>
    <row r="71" spans="1:62">
      <c r="A71" t="str">
        <f t="shared" si="18"/>
        <v>*影嵐の侍臣/Shadowstorm Vizier</v>
      </c>
      <c r="B71" t="s">
        <v>0</v>
      </c>
      <c r="C71" t="str">
        <f>"*"&amp;R71&amp;"/"&amp;T71</f>
        <v>*影嵐の侍臣/Shadowstorm Vizier</v>
      </c>
      <c r="Q71" s="33" t="s">
        <v>9</v>
      </c>
      <c r="R71" s="34" t="str">
        <f>INDEX(AJ:AJ,W70+1)</f>
        <v>影嵐の侍臣</v>
      </c>
      <c r="S71" s="35" t="s">
        <v>10</v>
      </c>
      <c r="T71" s="34" t="str">
        <f>INDEX(AK:AK,W70+1)</f>
        <v>Shadowstorm Vizier</v>
      </c>
      <c r="U71" s="35"/>
      <c r="V71" s="36"/>
      <c r="W71" s="37"/>
      <c r="X71" s="33"/>
      <c r="Y71" s="52"/>
      <c r="Z71" s="52"/>
      <c r="AA71" s="53"/>
      <c r="BF71" s="64" t="s">
        <v>0</v>
      </c>
      <c r="BG71">
        <v>70</v>
      </c>
      <c r="BH71" t="s">
        <v>394</v>
      </c>
      <c r="BI71" t="s">
        <v>40</v>
      </c>
      <c r="BJ71" t="s">
        <v>395</v>
      </c>
    </row>
    <row r="72" spans="1:62">
      <c r="A72" t="str">
        <f t="shared" si="18"/>
        <v>|LEFT:80|LEFT:100|LEFT:100|LEFT:100|LEFT:100|LEFT:100|c</v>
      </c>
      <c r="B72" t="s">
        <v>0</v>
      </c>
      <c r="C72" t="s">
        <v>81</v>
      </c>
      <c r="D72" s="26" t="str">
        <f>$Q$1</f>
        <v>LEFT:80</v>
      </c>
      <c r="E72" s="26" t="s">
        <v>81</v>
      </c>
      <c r="F72" s="26" t="str">
        <f t="shared" ref="F72:J72" si="19">$R$1</f>
        <v>LEFT:100</v>
      </c>
      <c r="G72" s="26" t="s">
        <v>81</v>
      </c>
      <c r="H72" s="26" t="str">
        <f t="shared" si="19"/>
        <v>LEFT:100</v>
      </c>
      <c r="I72" s="26" t="s">
        <v>81</v>
      </c>
      <c r="J72" s="26" t="str">
        <f t="shared" si="19"/>
        <v>LEFT:100</v>
      </c>
      <c r="K72" s="26" t="s">
        <v>81</v>
      </c>
      <c r="L72" s="26" t="str">
        <f>$R$1</f>
        <v>LEFT:100</v>
      </c>
      <c r="M72" s="26" t="s">
        <v>81</v>
      </c>
      <c r="N72" s="26" t="str">
        <f>$R$1</f>
        <v>LEFT:100</v>
      </c>
      <c r="O72" t="s">
        <v>81</v>
      </c>
      <c r="P72" t="s">
        <v>82</v>
      </c>
      <c r="Q72" s="38" t="s">
        <v>6</v>
      </c>
      <c r="R72" s="34" t="str">
        <f>INDEX(AF:AF,W70+1)</f>
        <v>青黒</v>
      </c>
      <c r="S72" s="39" t="s">
        <v>7</v>
      </c>
      <c r="T72" s="34" t="str">
        <f>INDEX(AG:AG,W70+1)</f>
        <v>アンコモン</v>
      </c>
      <c r="U72" s="39" t="s">
        <v>8</v>
      </c>
      <c r="V72" s="34">
        <f>INDEX(AI:AI,W70+1)</f>
        <v>10</v>
      </c>
      <c r="W72" s="40"/>
      <c r="X72" s="34" t="str">
        <f>INDEX(AQ:AQ,W70+1)</f>
        <v>飛行</v>
      </c>
      <c r="Y72" s="52"/>
      <c r="Z72" s="52"/>
      <c r="AA72" s="53"/>
      <c r="BF72" s="64" t="s">
        <v>0</v>
      </c>
      <c r="BG72">
        <v>71</v>
      </c>
      <c r="BH72" t="s">
        <v>251</v>
      </c>
      <c r="BI72" t="s">
        <v>40</v>
      </c>
      <c r="BJ72" t="s">
        <v>396</v>
      </c>
    </row>
    <row r="73" spans="1:62">
      <c r="A73" t="str">
        <f t="shared" si="18"/>
        <v>|色|青黒|レアリティ|アンコモン|マナコスト|10|</v>
      </c>
      <c r="B73" t="s">
        <v>0</v>
      </c>
      <c r="C73" t="s">
        <v>81</v>
      </c>
      <c r="D73" s="27" t="s">
        <v>6</v>
      </c>
      <c r="E73" t="s">
        <v>81</v>
      </c>
      <c r="F73" t="str">
        <f>IF(R72=0,"",R72)</f>
        <v>青黒</v>
      </c>
      <c r="G73" t="s">
        <v>81</v>
      </c>
      <c r="H73" s="27" t="s">
        <v>93</v>
      </c>
      <c r="I73" t="s">
        <v>81</v>
      </c>
      <c r="J73" t="str">
        <f>IF(T72=0,"",T72)</f>
        <v>アンコモン</v>
      </c>
      <c r="K73" t="s">
        <v>81</v>
      </c>
      <c r="L73" s="27" t="s">
        <v>94</v>
      </c>
      <c r="M73" t="s">
        <v>81</v>
      </c>
      <c r="N73">
        <f>IF(V72=0,"",V72)</f>
        <v>10</v>
      </c>
      <c r="O73" t="s">
        <v>81</v>
      </c>
      <c r="Q73" s="33" t="s">
        <v>11</v>
      </c>
      <c r="R73" s="34" t="str">
        <f>INDEX(AL:AL,W70+1)</f>
        <v>クリーチャー</v>
      </c>
      <c r="S73" s="39" t="s">
        <v>95</v>
      </c>
      <c r="T73" s="34" t="str">
        <f>INDEX(AN:AN,W70+1)</f>
        <v>人間</v>
      </c>
      <c r="U73" s="34" t="str">
        <f>INDEX(AO:AO,W70+1)</f>
        <v>クレリック</v>
      </c>
      <c r="V73" s="34">
        <f>INDEX(AP:AP,W70+1)</f>
        <v>0</v>
      </c>
      <c r="W73" s="40"/>
      <c r="X73" s="34" t="str">
        <f>INDEX(AZ:AZ,W70+1)</f>
        <v>飛行</v>
      </c>
      <c r="Y73" s="34" t="str">
        <f>INDEX(BA:BA,W70+1)</f>
        <v/>
      </c>
      <c r="Z73" s="34" t="str">
        <f>INDEX(BB:BB,W70+1)</f>
        <v/>
      </c>
      <c r="AA73" s="34">
        <f>INDEX(BC:BC,W70+1)</f>
        <v>0</v>
      </c>
      <c r="BF73" s="64" t="s">
        <v>0</v>
      </c>
      <c r="BG73">
        <v>72</v>
      </c>
      <c r="BH73" t="s">
        <v>290</v>
      </c>
      <c r="BI73" t="s">
        <v>40</v>
      </c>
      <c r="BJ73" t="s">
        <v>397</v>
      </c>
    </row>
    <row r="74" spans="1:62">
      <c r="A74" t="str">
        <f t="shared" si="18"/>
        <v>|種別|クリーチャー|サブタイプ|人間|クレリック||</v>
      </c>
      <c r="B74" t="s">
        <v>0</v>
      </c>
      <c r="C74" t="s">
        <v>81</v>
      </c>
      <c r="D74" s="27" t="s">
        <v>11</v>
      </c>
      <c r="E74" t="s">
        <v>81</v>
      </c>
      <c r="F74" t="str">
        <f>IF(R73=0,"",R73)</f>
        <v>クリーチャー</v>
      </c>
      <c r="G74" t="s">
        <v>81</v>
      </c>
      <c r="H74" s="27" t="s">
        <v>103</v>
      </c>
      <c r="I74" t="s">
        <v>81</v>
      </c>
      <c r="J74" t="str">
        <f>IF(T73=0,"",T73)</f>
        <v>人間</v>
      </c>
      <c r="K74" t="s">
        <v>81</v>
      </c>
      <c r="L74" t="str">
        <f>IF(U73=0,"",U73)</f>
        <v>クレリック</v>
      </c>
      <c r="M74" t="s">
        <v>81</v>
      </c>
      <c r="N74" t="str">
        <f>IF(V73=0,"",V73)</f>
        <v/>
      </c>
      <c r="O74" t="s">
        <v>81</v>
      </c>
      <c r="Q74" s="33" t="s">
        <v>104</v>
      </c>
      <c r="R74" s="34" t="str">
        <f>INDEX(BD:BD,W70+1)</f>
        <v>飛行&amp;br;あなたがカードをサイクリングしたとき、このクリーチャーは+1/+1の修整を受ける。</v>
      </c>
      <c r="S74" s="35"/>
      <c r="T74" s="35"/>
      <c r="U74" s="35"/>
      <c r="V74" s="36"/>
      <c r="W74" s="40"/>
      <c r="X74" s="32"/>
      <c r="Y74" s="32"/>
      <c r="Z74" s="32"/>
      <c r="AA74" s="54"/>
      <c r="BF74" s="64" t="s">
        <v>0</v>
      </c>
      <c r="BG74">
        <v>73</v>
      </c>
      <c r="BH74" t="s">
        <v>398</v>
      </c>
      <c r="BI74" t="s">
        <v>40</v>
      </c>
      <c r="BJ74" t="s">
        <v>399</v>
      </c>
    </row>
    <row r="75" spans="1:62">
      <c r="A75" t="str">
        <f t="shared" si="18"/>
        <v>|テキスト|&gt;|&gt;|&gt;|&gt;|飛行&amp;br;あなたがカードをサイクリングしたとき、このクリーチャーは+1/+1の修整を受ける。|</v>
      </c>
      <c r="B75" t="s">
        <v>0</v>
      </c>
      <c r="C75" t="s">
        <v>81</v>
      </c>
      <c r="D75" s="27" t="s">
        <v>104</v>
      </c>
      <c r="E75" t="s">
        <v>81</v>
      </c>
      <c r="F75" s="27" t="s">
        <v>113</v>
      </c>
      <c r="G75" t="s">
        <v>81</v>
      </c>
      <c r="H75" s="27" t="s">
        <v>113</v>
      </c>
      <c r="I75" t="s">
        <v>81</v>
      </c>
      <c r="J75" s="27" t="s">
        <v>113</v>
      </c>
      <c r="K75" t="s">
        <v>81</v>
      </c>
      <c r="L75" s="27" t="s">
        <v>113</v>
      </c>
      <c r="M75" t="s">
        <v>81</v>
      </c>
      <c r="N75" t="str">
        <f>IF(R74=0,"",R74)</f>
        <v>飛行&amp;br;あなたがカードをサイクリングしたとき、このクリーチャーは+1/+1の修整を受ける。</v>
      </c>
      <c r="O75" t="s">
        <v>81</v>
      </c>
      <c r="Q75" s="38" t="s">
        <v>27</v>
      </c>
      <c r="R75" s="34" t="str">
        <f>INDEX(BE:BE,W70+1)</f>
        <v>When you cycle a card, this creature gets +1/+1.</v>
      </c>
      <c r="S75" s="35" t="s">
        <v>400</v>
      </c>
      <c r="T75" s="34" t="str">
        <f>IF(X75="","",X75&amp;IF(Y75="",""," "&amp;Y75)&amp;IF(Z75="",""," "&amp;Z75)&amp;IF(AA75="",""," "&amp;AA75))</f>
        <v>Flying  </v>
      </c>
      <c r="U75" s="35"/>
      <c r="V75" s="36"/>
      <c r="W75" s="40" t="s">
        <v>114</v>
      </c>
      <c r="X75" s="33" t="str">
        <f t="shared" ref="X75:AA75" si="20">IF(ISERROR(IF(LEN(X74)&gt;1,X74,VLOOKUP(X73,$AC:$AD,2,FALSE))),"",IF(LEN(X74)&gt;1,X74,VLOOKUP(X73,$AC:$AD,2,FALSE)))</f>
        <v>Flying</v>
      </c>
      <c r="Y75" s="33" t="str">
        <f t="shared" si="20"/>
        <v/>
      </c>
      <c r="Z75" s="33" t="str">
        <f t="shared" si="20"/>
        <v/>
      </c>
      <c r="AA75" s="33" t="str">
        <f t="shared" si="20"/>
        <v> </v>
      </c>
      <c r="BF75" s="64" t="s">
        <v>0</v>
      </c>
      <c r="BG75">
        <v>74</v>
      </c>
      <c r="BH75" t="s">
        <v>401</v>
      </c>
      <c r="BI75" t="s">
        <v>40</v>
      </c>
      <c r="BJ75" t="s">
        <v>402</v>
      </c>
    </row>
    <row r="76" spans="1:62">
      <c r="A76" t="str">
        <f t="shared" si="18"/>
        <v>|英テキスト|&gt;|&gt;|&gt;|&gt;|Flying  &amp;br;When you cycle a card, this creature gets +1/+1.|</v>
      </c>
      <c r="B76" t="s">
        <v>0</v>
      </c>
      <c r="C76" t="s">
        <v>81</v>
      </c>
      <c r="D76" s="27" t="s">
        <v>125</v>
      </c>
      <c r="E76" t="s">
        <v>81</v>
      </c>
      <c r="F76" s="27" t="s">
        <v>113</v>
      </c>
      <c r="G76" t="s">
        <v>81</v>
      </c>
      <c r="H76" s="27" t="s">
        <v>113</v>
      </c>
      <c r="I76" t="s">
        <v>81</v>
      </c>
      <c r="J76" s="27" t="s">
        <v>113</v>
      </c>
      <c r="K76" t="s">
        <v>81</v>
      </c>
      <c r="L76" s="27" t="s">
        <v>113</v>
      </c>
      <c r="M76" t="s">
        <v>81</v>
      </c>
      <c r="N76" t="str">
        <f>IF(T75="","",T75&amp;"&amp;br;")&amp;IF(R75=0,"",R75)</f>
        <v>Flying  &amp;br;When you cycle a card, this creature gets +1/+1.</v>
      </c>
      <c r="O76" t="s">
        <v>81</v>
      </c>
      <c r="Q76" s="33" t="s">
        <v>18</v>
      </c>
      <c r="R76" s="34" t="str">
        <f>IF(INDEX(AX:AX,W70+1)="",0,INDEX(AX:AX,W70+1)&amp;"/"&amp;INDEX(AY:AY,W70+1))</f>
        <v>1/3</v>
      </c>
      <c r="S76" s="35"/>
      <c r="T76" s="35"/>
      <c r="U76" s="35"/>
      <c r="V76" s="36"/>
      <c r="W76" s="40"/>
      <c r="X76" s="33"/>
      <c r="Y76" s="52"/>
      <c r="Z76" s="52"/>
      <c r="AA76" s="53"/>
      <c r="BF76" s="64" t="s">
        <v>0</v>
      </c>
      <c r="BG76">
        <v>75</v>
      </c>
      <c r="BH76" t="s">
        <v>403</v>
      </c>
      <c r="BI76" t="s">
        <v>40</v>
      </c>
      <c r="BJ76" t="s">
        <v>404</v>
      </c>
    </row>
    <row r="77" spans="1:62">
      <c r="A77" t="str">
        <f t="shared" si="18"/>
        <v>|PT|&gt;|1/3|シールド数|&gt;||</v>
      </c>
      <c r="B77" t="s">
        <v>0</v>
      </c>
      <c r="C77" t="s">
        <v>81</v>
      </c>
      <c r="D77" t="s">
        <v>18</v>
      </c>
      <c r="E77" t="s">
        <v>81</v>
      </c>
      <c r="F77" t="s">
        <v>113</v>
      </c>
      <c r="G77" t="s">
        <v>81</v>
      </c>
      <c r="H77" t="str">
        <f>IF(R76=0,"",R76)</f>
        <v>1/3</v>
      </c>
      <c r="I77" t="s">
        <v>81</v>
      </c>
      <c r="J77" t="s">
        <v>136</v>
      </c>
      <c r="K77" t="s">
        <v>81</v>
      </c>
      <c r="L77" t="s">
        <v>113</v>
      </c>
      <c r="M77" t="s">
        <v>81</v>
      </c>
      <c r="N77" t="str">
        <f>IF(R77=0,"",R77)</f>
        <v/>
      </c>
      <c r="O77" t="s">
        <v>81</v>
      </c>
      <c r="Q77" s="41" t="s">
        <v>19</v>
      </c>
      <c r="R77" s="34">
        <f>INDEX(AW:AW,W70+1)</f>
        <v>0</v>
      </c>
      <c r="S77" s="42"/>
      <c r="T77" s="42"/>
      <c r="U77" s="42"/>
      <c r="V77" s="43"/>
      <c r="W77" s="44"/>
      <c r="X77" s="45"/>
      <c r="Y77" s="55"/>
      <c r="Z77" s="55"/>
      <c r="AA77" s="56"/>
      <c r="BF77" s="64" t="s">
        <v>0</v>
      </c>
      <c r="BG77">
        <v>76</v>
      </c>
      <c r="BH77" t="s">
        <v>405</v>
      </c>
      <c r="BI77" t="s">
        <v>40</v>
      </c>
      <c r="BJ77" t="s">
        <v>406</v>
      </c>
    </row>
    <row r="78" spans="1:62">
      <c r="A78" t="str">
        <f t="shared" si="18"/>
        <v>&amp;br;&amp;br;</v>
      </c>
      <c r="B78" t="s">
        <v>0</v>
      </c>
      <c r="C78" t="s">
        <v>145</v>
      </c>
      <c r="R78"/>
      <c r="S78"/>
      <c r="T78"/>
      <c r="U78"/>
      <c r="V78"/>
      <c r="BF78" s="64" t="s">
        <v>0</v>
      </c>
      <c r="BG78">
        <v>77</v>
      </c>
      <c r="BH78" t="s">
        <v>150</v>
      </c>
      <c r="BI78" t="s">
        <v>40</v>
      </c>
      <c r="BJ78" t="s">
        <v>407</v>
      </c>
    </row>
    <row r="79" spans="1:62">
      <c r="A79" t="str">
        <f t="shared" si="18"/>
        <v>#back(text=戻る,left)</v>
      </c>
      <c r="B79" t="s">
        <v>0</v>
      </c>
      <c r="C79" t="s">
        <v>153</v>
      </c>
      <c r="R79"/>
      <c r="S79"/>
      <c r="T79"/>
      <c r="U79"/>
      <c r="V79"/>
      <c r="BF79" s="64" t="s">
        <v>0</v>
      </c>
      <c r="BG79">
        <v>78</v>
      </c>
      <c r="BH79" t="s">
        <v>408</v>
      </c>
      <c r="BI79" t="s">
        <v>40</v>
      </c>
      <c r="BJ79" t="s">
        <v>409</v>
      </c>
    </row>
    <row r="80" spans="1:62">
      <c r="A80" t="str">
        <f t="shared" si="18"/>
        <v>&amp;br;</v>
      </c>
      <c r="B80" t="s">
        <v>0</v>
      </c>
      <c r="C80" t="s">
        <v>164</v>
      </c>
      <c r="R80"/>
      <c r="S80"/>
      <c r="T80"/>
      <c r="U80"/>
      <c r="V80"/>
      <c r="BF80" s="64" t="s">
        <v>0</v>
      </c>
      <c r="BG80">
        <v>79</v>
      </c>
      <c r="BH80" t="s">
        <v>349</v>
      </c>
      <c r="BI80" t="s">
        <v>40</v>
      </c>
      <c r="BJ80" t="s">
        <v>410</v>
      </c>
    </row>
    <row r="81" spans="1:62">
      <c r="A81" t="str">
        <f t="shared" si="18"/>
        <v>#comment(above,nsize=[15],size=[30],num=[10])</v>
      </c>
      <c r="B81" t="s">
        <v>0</v>
      </c>
      <c r="C81" t="s">
        <v>173</v>
      </c>
      <c r="R81"/>
      <c r="S81"/>
      <c r="T81"/>
      <c r="U81"/>
      <c r="V81"/>
      <c r="BF81" s="64" t="s">
        <v>0</v>
      </c>
      <c r="BG81">
        <v>80</v>
      </c>
      <c r="BH81" t="s">
        <v>411</v>
      </c>
      <c r="BI81" t="s">
        <v>40</v>
      </c>
      <c r="BJ81" t="s">
        <v>412</v>
      </c>
    </row>
    <row r="82" spans="1:62">
      <c r="A82" t="str">
        <f t="shared" si="18"/>
        <v>&amp;br;&amp;br;</v>
      </c>
      <c r="B82" t="s">
        <v>0</v>
      </c>
      <c r="C82" t="s">
        <v>145</v>
      </c>
      <c r="R82"/>
      <c r="S82"/>
      <c r="T82"/>
      <c r="U82"/>
      <c r="V82"/>
      <c r="BF82" s="64" t="s">
        <v>0</v>
      </c>
      <c r="BG82">
        <v>81</v>
      </c>
      <c r="BH82" t="s">
        <v>413</v>
      </c>
      <c r="BI82" t="s">
        <v>40</v>
      </c>
      <c r="BJ82" t="s">
        <v>414</v>
      </c>
    </row>
    <row r="83" spans="1:62">
      <c r="A83" t="str">
        <f t="shared" si="18"/>
        <v/>
      </c>
      <c r="B83" t="s">
        <v>0</v>
      </c>
      <c r="Q83" s="29"/>
      <c r="R83" s="30"/>
      <c r="S83" s="30"/>
      <c r="T83" s="30"/>
      <c r="U83" s="30"/>
      <c r="V83" s="31"/>
      <c r="W83" s="32">
        <v>7</v>
      </c>
      <c r="X83" s="29"/>
      <c r="Y83" s="50"/>
      <c r="Z83" s="50"/>
      <c r="AA83" s="51"/>
      <c r="BF83" s="64" t="s">
        <v>0</v>
      </c>
      <c r="BG83">
        <v>82</v>
      </c>
      <c r="BH83" t="s">
        <v>304</v>
      </c>
      <c r="BI83" t="s">
        <v>40</v>
      </c>
      <c r="BJ83" t="s">
        <v>415</v>
      </c>
    </row>
    <row r="84" spans="1:62">
      <c r="A84" t="str">
        <f t="shared" si="18"/>
        <v>*むら気な召使い/Wayward Servant</v>
      </c>
      <c r="B84" t="s">
        <v>0</v>
      </c>
      <c r="C84" t="str">
        <f>"*"&amp;R84&amp;"/"&amp;T84</f>
        <v>*むら気な召使い/Wayward Servant</v>
      </c>
      <c r="Q84" s="33" t="s">
        <v>9</v>
      </c>
      <c r="R84" s="34" t="str">
        <f>INDEX(AJ:AJ,W83+1)</f>
        <v>むら気な召使い</v>
      </c>
      <c r="S84" s="35" t="s">
        <v>10</v>
      </c>
      <c r="T84" s="34" t="str">
        <f>INDEX(AK:AK,W83+1)</f>
        <v>Wayward Servant</v>
      </c>
      <c r="U84" s="35"/>
      <c r="V84" s="36"/>
      <c r="W84" s="37"/>
      <c r="X84" s="33"/>
      <c r="Y84" s="52"/>
      <c r="Z84" s="52"/>
      <c r="AA84" s="53"/>
      <c r="BF84" s="64" t="s">
        <v>0</v>
      </c>
      <c r="BG84">
        <v>83</v>
      </c>
      <c r="BH84" t="s">
        <v>416</v>
      </c>
      <c r="BI84" t="s">
        <v>40</v>
      </c>
      <c r="BJ84" t="s">
        <v>417</v>
      </c>
    </row>
    <row r="85" spans="1:62">
      <c r="A85" t="str">
        <f t="shared" si="18"/>
        <v>|LEFT:80|LEFT:100|LEFT:100|LEFT:100|LEFT:100|LEFT:100|c</v>
      </c>
      <c r="B85" t="s">
        <v>0</v>
      </c>
      <c r="C85" t="s">
        <v>81</v>
      </c>
      <c r="D85" s="26" t="str">
        <f>$Q$1</f>
        <v>LEFT:80</v>
      </c>
      <c r="E85" s="26" t="s">
        <v>81</v>
      </c>
      <c r="F85" s="26" t="str">
        <f t="shared" ref="F85:J85" si="21">$R$1</f>
        <v>LEFT:100</v>
      </c>
      <c r="G85" s="26" t="s">
        <v>81</v>
      </c>
      <c r="H85" s="26" t="str">
        <f t="shared" si="21"/>
        <v>LEFT:100</v>
      </c>
      <c r="I85" s="26" t="s">
        <v>81</v>
      </c>
      <c r="J85" s="26" t="str">
        <f t="shared" si="21"/>
        <v>LEFT:100</v>
      </c>
      <c r="K85" s="26" t="s">
        <v>81</v>
      </c>
      <c r="L85" s="26" t="str">
        <f>$R$1</f>
        <v>LEFT:100</v>
      </c>
      <c r="M85" s="26" t="s">
        <v>81</v>
      </c>
      <c r="N85" s="26" t="str">
        <f>$R$1</f>
        <v>LEFT:100</v>
      </c>
      <c r="O85" t="s">
        <v>81</v>
      </c>
      <c r="P85" t="s">
        <v>82</v>
      </c>
      <c r="Q85" s="38" t="s">
        <v>6</v>
      </c>
      <c r="R85" s="34" t="str">
        <f>INDEX(AF:AF,W83+1)</f>
        <v>白黒</v>
      </c>
      <c r="S85" s="39" t="s">
        <v>7</v>
      </c>
      <c r="T85" s="34" t="str">
        <f>INDEX(AG:AG,W83+1)</f>
        <v>アンコモン</v>
      </c>
      <c r="U85" s="39" t="s">
        <v>8</v>
      </c>
      <c r="V85" s="34">
        <f>INDEX(AI:AI,W83+1)</f>
        <v>14</v>
      </c>
      <c r="W85" s="40"/>
      <c r="X85" s="34" t="str">
        <f>INDEX(AQ:AQ,W83+1)</f>
        <v>あなたがコントロールするゾンビが戦場に出たとき、あなたは2点のライフを得て、対戦相手は2点のダメージを受ける。</v>
      </c>
      <c r="Y85" s="52"/>
      <c r="Z85" s="52"/>
      <c r="AA85" s="53"/>
      <c r="BF85" s="64" t="s">
        <v>0</v>
      </c>
      <c r="BG85">
        <v>84</v>
      </c>
      <c r="BH85" t="s">
        <v>418</v>
      </c>
      <c r="BI85" t="s">
        <v>40</v>
      </c>
      <c r="BJ85" t="s">
        <v>419</v>
      </c>
    </row>
    <row r="86" spans="1:62">
      <c r="A86" t="str">
        <f t="shared" si="18"/>
        <v>|色|白黒|レアリティ|アンコモン|マナコスト|14|</v>
      </c>
      <c r="B86" t="s">
        <v>0</v>
      </c>
      <c r="C86" t="s">
        <v>81</v>
      </c>
      <c r="D86" s="27" t="s">
        <v>6</v>
      </c>
      <c r="E86" t="s">
        <v>81</v>
      </c>
      <c r="F86" t="str">
        <f>IF(R85=0,"",R85)</f>
        <v>白黒</v>
      </c>
      <c r="G86" t="s">
        <v>81</v>
      </c>
      <c r="H86" s="27" t="s">
        <v>93</v>
      </c>
      <c r="I86" t="s">
        <v>81</v>
      </c>
      <c r="J86" t="str">
        <f>IF(T85=0,"",T85)</f>
        <v>アンコモン</v>
      </c>
      <c r="K86" t="s">
        <v>81</v>
      </c>
      <c r="L86" s="27" t="s">
        <v>94</v>
      </c>
      <c r="M86" t="s">
        <v>81</v>
      </c>
      <c r="N86">
        <f>IF(V85=0,"",V85)</f>
        <v>14</v>
      </c>
      <c r="O86" t="s">
        <v>81</v>
      </c>
      <c r="Q86" s="33" t="s">
        <v>11</v>
      </c>
      <c r="R86" s="34" t="str">
        <f>INDEX(AL:AL,W83+1)</f>
        <v>クリーチャー</v>
      </c>
      <c r="S86" s="39" t="s">
        <v>95</v>
      </c>
      <c r="T86" s="34" t="str">
        <f>INDEX(AN:AN,W83+1)</f>
        <v>ゾンビ</v>
      </c>
      <c r="U86" s="34">
        <f>INDEX(AO:AO,W83+1)</f>
        <v>0</v>
      </c>
      <c r="V86" s="34">
        <f>INDEX(AP:AP,W83+1)</f>
        <v>0</v>
      </c>
      <c r="W86" s="40"/>
      <c r="X86" s="34" t="str">
        <f>INDEX(AZ:AZ,W83+1)</f>
        <v>あな</v>
      </c>
      <c r="Y86" s="34" t="str">
        <f>INDEX(BA:BA,W83+1)</f>
        <v/>
      </c>
      <c r="Z86" s="34" t="str">
        <f>INDEX(BB:BB,W83+1)</f>
        <v/>
      </c>
      <c r="AA86" s="34">
        <f>INDEX(BC:BC,W83+1)</f>
        <v>0</v>
      </c>
      <c r="BF86" s="64" t="s">
        <v>0</v>
      </c>
      <c r="BG86">
        <v>85</v>
      </c>
      <c r="BH86" t="s">
        <v>420</v>
      </c>
      <c r="BI86" t="s">
        <v>40</v>
      </c>
      <c r="BJ86" t="s">
        <v>421</v>
      </c>
    </row>
    <row r="87" spans="1:62">
      <c r="A87" t="str">
        <f t="shared" si="18"/>
        <v>|種別|クリーチャー|サブタイプ|ゾンビ|||</v>
      </c>
      <c r="B87" t="s">
        <v>0</v>
      </c>
      <c r="C87" t="s">
        <v>81</v>
      </c>
      <c r="D87" s="27" t="s">
        <v>11</v>
      </c>
      <c r="E87" t="s">
        <v>81</v>
      </c>
      <c r="F87" t="str">
        <f>IF(R86=0,"",R86)</f>
        <v>クリーチャー</v>
      </c>
      <c r="G87" t="s">
        <v>81</v>
      </c>
      <c r="H87" s="27" t="s">
        <v>103</v>
      </c>
      <c r="I87" t="s">
        <v>81</v>
      </c>
      <c r="J87" t="str">
        <f>IF(T86=0,"",T86)</f>
        <v>ゾンビ</v>
      </c>
      <c r="K87" t="s">
        <v>81</v>
      </c>
      <c r="L87" t="str">
        <f>IF(U86=0,"",U86)</f>
        <v/>
      </c>
      <c r="M87" t="s">
        <v>81</v>
      </c>
      <c r="N87" t="str">
        <f>IF(V86=0,"",V86)</f>
        <v/>
      </c>
      <c r="O87" t="s">
        <v>81</v>
      </c>
      <c r="Q87" s="33" t="s">
        <v>104</v>
      </c>
      <c r="R87" s="34" t="str">
        <f>INDEX(BD:BD,W83+1)</f>
        <v>あなたがコントロールするゾンビが戦場に出たとき、あなたは2点のライフを得て、対戦相手は2点のダメージを受ける。</v>
      </c>
      <c r="S87" s="35"/>
      <c r="T87" s="35"/>
      <c r="U87" s="35"/>
      <c r="V87" s="36"/>
      <c r="W87" s="40"/>
      <c r="X87" s="32"/>
      <c r="Y87" s="32"/>
      <c r="Z87" s="32"/>
      <c r="AA87" s="54"/>
      <c r="BF87" s="64" t="s">
        <v>0</v>
      </c>
      <c r="BG87">
        <v>86</v>
      </c>
      <c r="BH87" t="s">
        <v>422</v>
      </c>
      <c r="BI87" t="s">
        <v>40</v>
      </c>
      <c r="BJ87" t="s">
        <v>423</v>
      </c>
    </row>
    <row r="88" spans="1:62">
      <c r="A88" t="str">
        <f t="shared" si="18"/>
        <v>|テキスト|&gt;|&gt;|&gt;|&gt;|あなたがコントロールするゾンビが戦場に出たとき、あなたは2点のライフを得て、対戦相手は2点のダメージを受ける。|</v>
      </c>
      <c r="B88" t="s">
        <v>0</v>
      </c>
      <c r="C88" t="s">
        <v>81</v>
      </c>
      <c r="D88" s="27" t="s">
        <v>104</v>
      </c>
      <c r="E88" t="s">
        <v>81</v>
      </c>
      <c r="F88" s="27" t="s">
        <v>113</v>
      </c>
      <c r="G88" t="s">
        <v>81</v>
      </c>
      <c r="H88" s="27" t="s">
        <v>113</v>
      </c>
      <c r="I88" t="s">
        <v>81</v>
      </c>
      <c r="J88" s="27" t="s">
        <v>113</v>
      </c>
      <c r="K88" t="s">
        <v>81</v>
      </c>
      <c r="L88" s="27" t="s">
        <v>113</v>
      </c>
      <c r="M88" t="s">
        <v>81</v>
      </c>
      <c r="N88" t="str">
        <f>IF(R87=0,"",R87)</f>
        <v>あなたがコントロールするゾンビが戦場に出たとき、あなたは2点のライフを得て、対戦相手は2点のダメージを受ける。</v>
      </c>
      <c r="O88" t="s">
        <v>81</v>
      </c>
      <c r="Q88" s="38" t="s">
        <v>27</v>
      </c>
      <c r="R88" s="34" t="str">
        <f>INDEX(BE:BE,W83+1)</f>
        <v>When a Zombie you control enters the battlefield, you gain 2 life and your opponent takes 2 damage.</v>
      </c>
      <c r="S88" s="35" t="s">
        <v>400</v>
      </c>
      <c r="T88" s="34" t="str">
        <f>IF(X88="","",X88&amp;IF(Y88="",""," "&amp;Y88)&amp;IF(Z88="",""," "&amp;Z88)&amp;IF(AA88="",""," "&amp;AA88))</f>
        <v/>
      </c>
      <c r="U88" s="35"/>
      <c r="V88" s="36"/>
      <c r="W88" s="40" t="s">
        <v>114</v>
      </c>
      <c r="X88" s="33" t="str">
        <f t="shared" ref="X88:AA88" si="22">IF(ISERROR(IF(LEN(X87)&gt;1,X87,VLOOKUP(X86,$AC:$AD,2,FALSE))),"",IF(LEN(X87)&gt;1,X87,VLOOKUP(X86,$AC:$AD,2,FALSE)))</f>
        <v/>
      </c>
      <c r="Y88" s="33" t="str">
        <f t="shared" si="22"/>
        <v/>
      </c>
      <c r="Z88" s="33" t="str">
        <f t="shared" si="22"/>
        <v/>
      </c>
      <c r="AA88" s="33" t="str">
        <f t="shared" si="22"/>
        <v> </v>
      </c>
      <c r="BF88" s="64" t="s">
        <v>0</v>
      </c>
      <c r="BG88">
        <v>87</v>
      </c>
      <c r="BH88" t="s">
        <v>424</v>
      </c>
      <c r="BI88" t="s">
        <v>40</v>
      </c>
      <c r="BJ88" t="s">
        <v>425</v>
      </c>
    </row>
    <row r="89" spans="1:62">
      <c r="A89" t="str">
        <f t="shared" si="18"/>
        <v>|英テキスト|&gt;|&gt;|&gt;|&gt;|When a Zombie you control enters the battlefield, you gain 2 life and your opponent takes 2 damage.|</v>
      </c>
      <c r="B89" t="s">
        <v>0</v>
      </c>
      <c r="C89" t="s">
        <v>81</v>
      </c>
      <c r="D89" s="27" t="s">
        <v>125</v>
      </c>
      <c r="E89" t="s">
        <v>81</v>
      </c>
      <c r="F89" s="27" t="s">
        <v>113</v>
      </c>
      <c r="G89" t="s">
        <v>81</v>
      </c>
      <c r="H89" s="27" t="s">
        <v>113</v>
      </c>
      <c r="I89" t="s">
        <v>81</v>
      </c>
      <c r="J89" s="27" t="s">
        <v>113</v>
      </c>
      <c r="K89" t="s">
        <v>81</v>
      </c>
      <c r="L89" s="27" t="s">
        <v>113</v>
      </c>
      <c r="M89" t="s">
        <v>81</v>
      </c>
      <c r="N89" t="str">
        <f>IF(T88="","",T88&amp;"&amp;br;")&amp;IF(R88=0,"",R88)</f>
        <v>When a Zombie you control enters the battlefield, you gain 2 life and your opponent takes 2 damage.</v>
      </c>
      <c r="O89" t="s">
        <v>81</v>
      </c>
      <c r="Q89" s="33" t="s">
        <v>18</v>
      </c>
      <c r="R89" s="34" t="str">
        <f>IF(INDEX(AX:AX,W83+1)="",0,INDEX(AX:AX,W83+1)&amp;"/"&amp;INDEX(AY:AY,W83+1))</f>
        <v>4/4</v>
      </c>
      <c r="S89" s="35"/>
      <c r="T89" s="35"/>
      <c r="U89" s="35"/>
      <c r="V89" s="36"/>
      <c r="W89" s="40"/>
      <c r="X89" s="33"/>
      <c r="Y89" s="52"/>
      <c r="Z89" s="52"/>
      <c r="AA89" s="53"/>
      <c r="BF89" s="64" t="s">
        <v>0</v>
      </c>
      <c r="BG89">
        <v>88</v>
      </c>
      <c r="BH89" t="s">
        <v>426</v>
      </c>
      <c r="BI89" t="s">
        <v>40</v>
      </c>
      <c r="BJ89" t="s">
        <v>427</v>
      </c>
    </row>
    <row r="90" spans="1:62">
      <c r="A90" t="str">
        <f t="shared" si="18"/>
        <v>|PT|&gt;|4/4|シールド数|&gt;||</v>
      </c>
      <c r="B90" t="s">
        <v>0</v>
      </c>
      <c r="C90" t="s">
        <v>81</v>
      </c>
      <c r="D90" t="s">
        <v>18</v>
      </c>
      <c r="E90" t="s">
        <v>81</v>
      </c>
      <c r="F90" t="s">
        <v>113</v>
      </c>
      <c r="G90" t="s">
        <v>81</v>
      </c>
      <c r="H90" t="str">
        <f>IF(R89=0,"",R89)</f>
        <v>4/4</v>
      </c>
      <c r="I90" t="s">
        <v>81</v>
      </c>
      <c r="J90" t="s">
        <v>136</v>
      </c>
      <c r="K90" t="s">
        <v>81</v>
      </c>
      <c r="L90" t="s">
        <v>113</v>
      </c>
      <c r="M90" t="s">
        <v>81</v>
      </c>
      <c r="N90" t="str">
        <f>IF(R90=0,"",R90)</f>
        <v/>
      </c>
      <c r="O90" t="s">
        <v>81</v>
      </c>
      <c r="Q90" s="41" t="s">
        <v>19</v>
      </c>
      <c r="R90" s="34">
        <f>INDEX(AW:AW,W83+1)</f>
        <v>0</v>
      </c>
      <c r="S90" s="42"/>
      <c r="T90" s="42"/>
      <c r="U90" s="42"/>
      <c r="V90" s="43"/>
      <c r="W90" s="44"/>
      <c r="X90" s="45"/>
      <c r="Y90" s="55"/>
      <c r="Z90" s="55"/>
      <c r="AA90" s="56"/>
      <c r="BF90" s="64" t="s">
        <v>0</v>
      </c>
      <c r="BG90">
        <v>89</v>
      </c>
      <c r="BH90" t="s">
        <v>428</v>
      </c>
      <c r="BI90" t="s">
        <v>40</v>
      </c>
      <c r="BJ90" t="s">
        <v>429</v>
      </c>
    </row>
    <row r="91" spans="1:62">
      <c r="A91" t="str">
        <f t="shared" si="18"/>
        <v>&amp;br;&amp;br;</v>
      </c>
      <c r="B91" t="s">
        <v>0</v>
      </c>
      <c r="C91" t="s">
        <v>145</v>
      </c>
      <c r="R91"/>
      <c r="S91"/>
      <c r="T91"/>
      <c r="U91"/>
      <c r="V91"/>
      <c r="BF91" s="64" t="s">
        <v>0</v>
      </c>
      <c r="BG91">
        <v>90</v>
      </c>
      <c r="BH91" t="s">
        <v>430</v>
      </c>
      <c r="BI91" t="s">
        <v>40</v>
      </c>
      <c r="BJ91" t="s">
        <v>431</v>
      </c>
    </row>
    <row r="92" spans="1:62">
      <c r="A92" t="str">
        <f t="shared" si="18"/>
        <v>#back(text=戻る,left)</v>
      </c>
      <c r="B92" t="s">
        <v>0</v>
      </c>
      <c r="C92" t="s">
        <v>153</v>
      </c>
      <c r="R92"/>
      <c r="S92"/>
      <c r="T92"/>
      <c r="U92"/>
      <c r="V92"/>
      <c r="BF92" s="64" t="s">
        <v>0</v>
      </c>
      <c r="BG92">
        <v>91</v>
      </c>
      <c r="BH92" t="s">
        <v>335</v>
      </c>
      <c r="BI92" t="s">
        <v>40</v>
      </c>
      <c r="BJ92" t="s">
        <v>432</v>
      </c>
    </row>
    <row r="93" spans="1:62">
      <c r="A93" t="str">
        <f t="shared" si="18"/>
        <v>&amp;br;</v>
      </c>
      <c r="B93" t="s">
        <v>0</v>
      </c>
      <c r="C93" t="s">
        <v>164</v>
      </c>
      <c r="R93"/>
      <c r="S93"/>
      <c r="T93"/>
      <c r="U93"/>
      <c r="V93"/>
      <c r="BF93" s="64" t="s">
        <v>0</v>
      </c>
      <c r="BG93">
        <v>92</v>
      </c>
      <c r="BH93" t="s">
        <v>433</v>
      </c>
      <c r="BI93" t="s">
        <v>40</v>
      </c>
      <c r="BJ93" t="s">
        <v>434</v>
      </c>
    </row>
    <row r="94" spans="1:62">
      <c r="A94" t="str">
        <f t="shared" si="18"/>
        <v>#comment(above,nsize=[15],size=[30],num=[10])</v>
      </c>
      <c r="B94" t="s">
        <v>0</v>
      </c>
      <c r="C94" t="s">
        <v>173</v>
      </c>
      <c r="R94"/>
      <c r="S94"/>
      <c r="T94"/>
      <c r="U94"/>
      <c r="V94"/>
      <c r="BF94" s="64" t="s">
        <v>0</v>
      </c>
      <c r="BG94">
        <v>93</v>
      </c>
      <c r="BH94" t="s">
        <v>236</v>
      </c>
      <c r="BI94" t="s">
        <v>40</v>
      </c>
      <c r="BJ94" t="s">
        <v>435</v>
      </c>
    </row>
    <row r="95" spans="1:62">
      <c r="A95" t="str">
        <f t="shared" si="18"/>
        <v>&amp;br;&amp;br;</v>
      </c>
      <c r="B95" t="s">
        <v>0</v>
      </c>
      <c r="C95" t="s">
        <v>145</v>
      </c>
      <c r="R95"/>
      <c r="S95"/>
      <c r="T95"/>
      <c r="U95"/>
      <c r="V95"/>
      <c r="BF95" s="64" t="s">
        <v>0</v>
      </c>
      <c r="BG95">
        <v>94</v>
      </c>
      <c r="BH95" t="s">
        <v>178</v>
      </c>
      <c r="BI95" t="s">
        <v>40</v>
      </c>
      <c r="BJ95" t="s">
        <v>436</v>
      </c>
    </row>
    <row r="96" spans="1:62">
      <c r="A96" t="str">
        <f t="shared" si="18"/>
        <v/>
      </c>
      <c r="B96" t="s">
        <v>0</v>
      </c>
      <c r="Q96" s="29"/>
      <c r="R96" s="30"/>
      <c r="S96" s="30"/>
      <c r="T96" s="30"/>
      <c r="U96" s="30"/>
      <c r="V96" s="31"/>
      <c r="W96" s="32">
        <v>8</v>
      </c>
      <c r="X96" s="29"/>
      <c r="Y96" s="50"/>
      <c r="Z96" s="50"/>
      <c r="AA96" s="51"/>
      <c r="BF96" s="64" t="s">
        <v>0</v>
      </c>
      <c r="BG96">
        <v>95</v>
      </c>
      <c r="BH96" t="s">
        <v>437</v>
      </c>
      <c r="BI96" t="s">
        <v>40</v>
      </c>
      <c r="BJ96" t="s">
        <v>438</v>
      </c>
    </row>
    <row r="97" spans="1:62">
      <c r="A97" t="str">
        <f t="shared" si="18"/>
        <v>*水流織り/Weaver of Currents</v>
      </c>
      <c r="B97" t="s">
        <v>0</v>
      </c>
      <c r="C97" t="str">
        <f>"*"&amp;R97&amp;"/"&amp;T97</f>
        <v>*水流織り/Weaver of Currents</v>
      </c>
      <c r="Q97" s="33" t="s">
        <v>9</v>
      </c>
      <c r="R97" s="34" t="str">
        <f>INDEX(AJ:AJ,W96+1)</f>
        <v>水流織り</v>
      </c>
      <c r="S97" s="35" t="s">
        <v>10</v>
      </c>
      <c r="T97" s="34" t="str">
        <f>INDEX(AK:AK,W96+1)</f>
        <v>Weaver of Currents</v>
      </c>
      <c r="U97" s="35"/>
      <c r="V97" s="36"/>
      <c r="W97" s="37"/>
      <c r="X97" s="33"/>
      <c r="Y97" s="52"/>
      <c r="Z97" s="52"/>
      <c r="AA97" s="53"/>
      <c r="BF97" s="64" t="s">
        <v>0</v>
      </c>
      <c r="BG97">
        <v>96</v>
      </c>
      <c r="BH97" t="s">
        <v>439</v>
      </c>
      <c r="BI97" t="s">
        <v>40</v>
      </c>
      <c r="BJ97" t="s">
        <v>440</v>
      </c>
    </row>
    <row r="98" spans="1:62">
      <c r="A98" t="str">
        <f t="shared" si="18"/>
        <v>|LEFT:80|LEFT:100|LEFT:100|LEFT:100|LEFT:100|LEFT:100|c</v>
      </c>
      <c r="B98" t="s">
        <v>0</v>
      </c>
      <c r="C98" t="s">
        <v>81</v>
      </c>
      <c r="D98" s="26" t="str">
        <f>$Q$1</f>
        <v>LEFT:80</v>
      </c>
      <c r="E98" s="26" t="s">
        <v>81</v>
      </c>
      <c r="F98" s="26" t="str">
        <f t="shared" ref="F98:J98" si="23">$R$1</f>
        <v>LEFT:100</v>
      </c>
      <c r="G98" s="26" t="s">
        <v>81</v>
      </c>
      <c r="H98" s="26" t="str">
        <f t="shared" si="23"/>
        <v>LEFT:100</v>
      </c>
      <c r="I98" s="26" t="s">
        <v>81</v>
      </c>
      <c r="J98" s="26" t="str">
        <f t="shared" si="23"/>
        <v>LEFT:100</v>
      </c>
      <c r="K98" s="26" t="s">
        <v>81</v>
      </c>
      <c r="L98" s="26" t="str">
        <f>$R$1</f>
        <v>LEFT:100</v>
      </c>
      <c r="M98" s="26" t="s">
        <v>81</v>
      </c>
      <c r="N98" s="26" t="str">
        <f>$R$1</f>
        <v>LEFT:100</v>
      </c>
      <c r="O98" t="s">
        <v>81</v>
      </c>
      <c r="P98" t="s">
        <v>82</v>
      </c>
      <c r="Q98" s="38" t="s">
        <v>6</v>
      </c>
      <c r="R98" s="34" t="str">
        <f>INDEX(AF:AF,W96+1)</f>
        <v>緑青</v>
      </c>
      <c r="S98" s="39" t="s">
        <v>7</v>
      </c>
      <c r="T98" s="34" t="str">
        <f>INDEX(AG:AG,W96+1)</f>
        <v>アンコモン</v>
      </c>
      <c r="U98" s="39" t="s">
        <v>8</v>
      </c>
      <c r="V98" s="34">
        <f>INDEX(AI:AI,W96+1)</f>
        <v>14</v>
      </c>
      <c r="W98" s="40"/>
      <c r="X98" s="34" t="str">
        <f>INDEX(AQ:AQ,W96+1)</f>
        <v>ジェム2個を起動する：あなたは4マナを得る。</v>
      </c>
      <c r="Y98" s="52"/>
      <c r="Z98" s="52"/>
      <c r="AA98" s="53"/>
      <c r="BF98" s="64" t="s">
        <v>0</v>
      </c>
      <c r="BG98">
        <v>97</v>
      </c>
      <c r="BH98" t="s">
        <v>441</v>
      </c>
      <c r="BI98" t="s">
        <v>40</v>
      </c>
      <c r="BJ98" t="s">
        <v>442</v>
      </c>
    </row>
    <row r="99" spans="1:62">
      <c r="A99" t="str">
        <f t="shared" si="18"/>
        <v>|色|緑青|レアリティ|アンコモン|マナコスト|14|</v>
      </c>
      <c r="B99" t="s">
        <v>0</v>
      </c>
      <c r="C99" t="s">
        <v>81</v>
      </c>
      <c r="D99" s="27" t="s">
        <v>6</v>
      </c>
      <c r="E99" t="s">
        <v>81</v>
      </c>
      <c r="F99" t="str">
        <f>IF(R98=0,"",R98)</f>
        <v>緑青</v>
      </c>
      <c r="G99" t="s">
        <v>81</v>
      </c>
      <c r="H99" s="27" t="s">
        <v>93</v>
      </c>
      <c r="I99" t="s">
        <v>81</v>
      </c>
      <c r="J99" t="str">
        <f>IF(T98=0,"",T98)</f>
        <v>アンコモン</v>
      </c>
      <c r="K99" t="s">
        <v>81</v>
      </c>
      <c r="L99" s="27" t="s">
        <v>94</v>
      </c>
      <c r="M99" t="s">
        <v>81</v>
      </c>
      <c r="N99">
        <f>IF(V98=0,"",V98)</f>
        <v>14</v>
      </c>
      <c r="O99" t="s">
        <v>81</v>
      </c>
      <c r="Q99" s="33" t="s">
        <v>11</v>
      </c>
      <c r="R99" s="34" t="str">
        <f>INDEX(AL:AL,W96+1)</f>
        <v>クリーチャー</v>
      </c>
      <c r="S99" s="39" t="s">
        <v>95</v>
      </c>
      <c r="T99" s="34" t="str">
        <f>INDEX(AN:AN,W96+1)</f>
        <v>ナーガ</v>
      </c>
      <c r="U99" s="34" t="str">
        <f>INDEX(AO:AO,W96+1)</f>
        <v>ドルイド</v>
      </c>
      <c r="V99" s="34">
        <f>INDEX(AP:AP,W96+1)</f>
        <v>0</v>
      </c>
      <c r="W99" s="40"/>
      <c r="X99" s="34" t="str">
        <f>INDEX(AZ:AZ,W96+1)</f>
        <v>ジェ</v>
      </c>
      <c r="Y99" s="34" t="str">
        <f>INDEX(BA:BA,W96+1)</f>
        <v/>
      </c>
      <c r="Z99" s="34" t="str">
        <f>INDEX(BB:BB,W96+1)</f>
        <v/>
      </c>
      <c r="AA99" s="34">
        <f>INDEX(BC:BC,W96+1)</f>
        <v>0</v>
      </c>
      <c r="BF99" s="64" t="s">
        <v>0</v>
      </c>
      <c r="BG99">
        <v>98</v>
      </c>
      <c r="BH99" t="s">
        <v>443</v>
      </c>
      <c r="BI99" t="s">
        <v>40</v>
      </c>
      <c r="BJ99" t="s">
        <v>444</v>
      </c>
    </row>
    <row r="100" spans="1:62">
      <c r="A100" t="str">
        <f t="shared" si="18"/>
        <v>|種別|クリーチャー|サブタイプ|ナーガ|ドルイド||</v>
      </c>
      <c r="B100" t="s">
        <v>0</v>
      </c>
      <c r="C100" t="s">
        <v>81</v>
      </c>
      <c r="D100" s="27" t="s">
        <v>11</v>
      </c>
      <c r="E100" t="s">
        <v>81</v>
      </c>
      <c r="F100" t="str">
        <f>IF(R99=0,"",R99)</f>
        <v>クリーチャー</v>
      </c>
      <c r="G100" t="s">
        <v>81</v>
      </c>
      <c r="H100" s="27" t="s">
        <v>103</v>
      </c>
      <c r="I100" t="s">
        <v>81</v>
      </c>
      <c r="J100" t="str">
        <f>IF(T99=0,"",T99)</f>
        <v>ナーガ</v>
      </c>
      <c r="K100" t="s">
        <v>81</v>
      </c>
      <c r="L100" t="str">
        <f>IF(U99=0,"",U99)</f>
        <v>ドルイド</v>
      </c>
      <c r="M100" t="s">
        <v>81</v>
      </c>
      <c r="N100" t="str">
        <f>IF(V99=0,"",V99)</f>
        <v/>
      </c>
      <c r="O100" t="s">
        <v>81</v>
      </c>
      <c r="Q100" s="33" t="s">
        <v>104</v>
      </c>
      <c r="R100" s="34" t="str">
        <f>INDEX(BD:BD,W96+1)</f>
        <v>ジェム2個を起動する：あなたは4マナを得る。</v>
      </c>
      <c r="S100" s="35"/>
      <c r="T100" s="35"/>
      <c r="U100" s="35"/>
      <c r="V100" s="36"/>
      <c r="W100" s="40"/>
      <c r="X100" s="32"/>
      <c r="Y100" s="32"/>
      <c r="Z100" s="32"/>
      <c r="AA100" s="54"/>
      <c r="BF100" s="64" t="s">
        <v>0</v>
      </c>
      <c r="BG100">
        <v>99</v>
      </c>
      <c r="BH100" t="s">
        <v>445</v>
      </c>
      <c r="BI100" t="s">
        <v>40</v>
      </c>
      <c r="BJ100" t="s">
        <v>446</v>
      </c>
    </row>
    <row r="101" spans="1:62">
      <c r="A101" t="str">
        <f t="shared" si="18"/>
        <v>|テキスト|&gt;|&gt;|&gt;|&gt;|ジェム2個を起動する：あなたは4マナを得る。|</v>
      </c>
      <c r="B101" t="s">
        <v>0</v>
      </c>
      <c r="C101" t="s">
        <v>81</v>
      </c>
      <c r="D101" s="27" t="s">
        <v>104</v>
      </c>
      <c r="E101" t="s">
        <v>81</v>
      </c>
      <c r="F101" s="27" t="s">
        <v>113</v>
      </c>
      <c r="G101" t="s">
        <v>81</v>
      </c>
      <c r="H101" s="27" t="s">
        <v>113</v>
      </c>
      <c r="I101" t="s">
        <v>81</v>
      </c>
      <c r="J101" s="27" t="s">
        <v>113</v>
      </c>
      <c r="K101" t="s">
        <v>81</v>
      </c>
      <c r="L101" s="27" t="s">
        <v>113</v>
      </c>
      <c r="M101" t="s">
        <v>81</v>
      </c>
      <c r="N101" t="str">
        <f>IF(R100=0,"",R100)</f>
        <v>ジェム2個を起動する：あなたは4マナを得る。</v>
      </c>
      <c r="O101" t="s">
        <v>81</v>
      </c>
      <c r="Q101" s="38" t="s">
        <v>27</v>
      </c>
      <c r="R101" s="34" t="str">
        <f>INDEX(BE:BE,W96+1)</f>
        <v>Activate 2:You gain 4 mana.</v>
      </c>
      <c r="S101" s="35" t="s">
        <v>400</v>
      </c>
      <c r="T101" s="34" t="str">
        <f>IF(X101="","",X101&amp;IF(Y101="",""," "&amp;Y101)&amp;IF(Z101="",""," "&amp;Z101)&amp;IF(AA101="",""," "&amp;AA101))</f>
        <v/>
      </c>
      <c r="U101" s="35"/>
      <c r="V101" s="36"/>
      <c r="W101" s="40" t="s">
        <v>114</v>
      </c>
      <c r="X101" s="33" t="str">
        <f t="shared" ref="X101:AA101" si="24">IF(ISERROR(IF(LEN(X100)&gt;1,X100,VLOOKUP(X99,$AC:$AD,2,FALSE))),"",IF(LEN(X100)&gt;1,X100,VLOOKUP(X99,$AC:$AD,2,FALSE)))</f>
        <v/>
      </c>
      <c r="Y101" s="33" t="str">
        <f t="shared" si="24"/>
        <v/>
      </c>
      <c r="Z101" s="33" t="str">
        <f t="shared" si="24"/>
        <v/>
      </c>
      <c r="AA101" s="33" t="str">
        <f t="shared" si="24"/>
        <v> </v>
      </c>
      <c r="BF101" s="64" t="s">
        <v>0</v>
      </c>
      <c r="BG101">
        <v>100</v>
      </c>
      <c r="BH101" t="s">
        <v>447</v>
      </c>
      <c r="BI101" t="s">
        <v>40</v>
      </c>
      <c r="BJ101" t="s">
        <v>448</v>
      </c>
    </row>
    <row r="102" spans="1:62">
      <c r="A102" t="str">
        <f t="shared" si="18"/>
        <v>|英テキスト|&gt;|&gt;|&gt;|&gt;|Activate 2:You gain 4 mana.|</v>
      </c>
      <c r="B102" t="s">
        <v>0</v>
      </c>
      <c r="C102" t="s">
        <v>81</v>
      </c>
      <c r="D102" s="27" t="s">
        <v>125</v>
      </c>
      <c r="E102" t="s">
        <v>81</v>
      </c>
      <c r="F102" s="27" t="s">
        <v>113</v>
      </c>
      <c r="G102" t="s">
        <v>81</v>
      </c>
      <c r="H102" s="27" t="s">
        <v>113</v>
      </c>
      <c r="I102" t="s">
        <v>81</v>
      </c>
      <c r="J102" s="27" t="s">
        <v>113</v>
      </c>
      <c r="K102" t="s">
        <v>81</v>
      </c>
      <c r="L102" s="27" t="s">
        <v>113</v>
      </c>
      <c r="M102" t="s">
        <v>81</v>
      </c>
      <c r="N102" t="str">
        <f>IF(T101="","",T101&amp;"&amp;br;")&amp;IF(R101=0,"",R101)</f>
        <v>Activate 2:You gain 4 mana.</v>
      </c>
      <c r="O102" t="s">
        <v>81</v>
      </c>
      <c r="Q102" s="33" t="s">
        <v>18</v>
      </c>
      <c r="R102" s="34" t="str">
        <f>IF(INDEX(AX:AX,W96+1)="",0,INDEX(AX:AX,W96+1)&amp;"/"&amp;INDEX(AY:AY,W96+1))</f>
        <v>4/4</v>
      </c>
      <c r="S102" s="35"/>
      <c r="T102" s="35"/>
      <c r="U102" s="35"/>
      <c r="V102" s="36"/>
      <c r="W102" s="40"/>
      <c r="X102" s="33"/>
      <c r="Y102" s="52"/>
      <c r="Z102" s="52"/>
      <c r="AA102" s="53"/>
      <c r="BF102" s="64" t="s">
        <v>0</v>
      </c>
      <c r="BG102">
        <v>101</v>
      </c>
      <c r="BH102" t="s">
        <v>449</v>
      </c>
      <c r="BI102" t="s">
        <v>40</v>
      </c>
      <c r="BJ102" t="s">
        <v>133</v>
      </c>
    </row>
    <row r="103" spans="1:62">
      <c r="A103" t="str">
        <f t="shared" si="18"/>
        <v>|PT|&gt;|4/4|シールド数|&gt;||</v>
      </c>
      <c r="B103" t="s">
        <v>0</v>
      </c>
      <c r="C103" t="s">
        <v>81</v>
      </c>
      <c r="D103" t="s">
        <v>18</v>
      </c>
      <c r="E103" t="s">
        <v>81</v>
      </c>
      <c r="F103" t="s">
        <v>113</v>
      </c>
      <c r="G103" t="s">
        <v>81</v>
      </c>
      <c r="H103" t="str">
        <f>IF(R102=0,"",R102)</f>
        <v>4/4</v>
      </c>
      <c r="I103" t="s">
        <v>81</v>
      </c>
      <c r="J103" t="s">
        <v>136</v>
      </c>
      <c r="K103" t="s">
        <v>81</v>
      </c>
      <c r="L103" t="s">
        <v>113</v>
      </c>
      <c r="M103" t="s">
        <v>81</v>
      </c>
      <c r="N103" t="str">
        <f>IF(R103=0,"",R103)</f>
        <v/>
      </c>
      <c r="O103" t="s">
        <v>81</v>
      </c>
      <c r="Q103" s="41" t="s">
        <v>19</v>
      </c>
      <c r="R103" s="34">
        <f>INDEX(AW:AW,W96+1)</f>
        <v>0</v>
      </c>
      <c r="S103" s="42"/>
      <c r="T103" s="42"/>
      <c r="U103" s="42"/>
      <c r="V103" s="43"/>
      <c r="W103" s="44"/>
      <c r="X103" s="45"/>
      <c r="Y103" s="55"/>
      <c r="Z103" s="55"/>
      <c r="AA103" s="56"/>
      <c r="BF103" s="64" t="s">
        <v>0</v>
      </c>
      <c r="BG103">
        <v>102</v>
      </c>
      <c r="BH103" t="s">
        <v>450</v>
      </c>
      <c r="BI103" t="s">
        <v>40</v>
      </c>
      <c r="BJ103" t="s">
        <v>451</v>
      </c>
    </row>
    <row r="104" spans="1:62">
      <c r="A104" t="str">
        <f t="shared" si="18"/>
        <v>&amp;br;&amp;br;</v>
      </c>
      <c r="B104" t="s">
        <v>0</v>
      </c>
      <c r="C104" t="s">
        <v>145</v>
      </c>
      <c r="R104"/>
      <c r="S104"/>
      <c r="T104"/>
      <c r="U104"/>
      <c r="V104"/>
      <c r="BF104" s="64" t="s">
        <v>0</v>
      </c>
      <c r="BG104">
        <v>103</v>
      </c>
      <c r="BH104" t="s">
        <v>211</v>
      </c>
      <c r="BI104" t="s">
        <v>40</v>
      </c>
      <c r="BJ104" t="s">
        <v>452</v>
      </c>
    </row>
    <row r="105" spans="1:62">
      <c r="A105" t="str">
        <f t="shared" si="18"/>
        <v>#back(text=戻る,left)</v>
      </c>
      <c r="B105" t="s">
        <v>0</v>
      </c>
      <c r="C105" t="s">
        <v>153</v>
      </c>
      <c r="R105"/>
      <c r="S105"/>
      <c r="T105"/>
      <c r="U105"/>
      <c r="V105"/>
      <c r="BF105" s="64" t="s">
        <v>0</v>
      </c>
      <c r="BG105">
        <v>104</v>
      </c>
      <c r="BH105" t="s">
        <v>193</v>
      </c>
      <c r="BI105" t="s">
        <v>40</v>
      </c>
      <c r="BJ105" t="s">
        <v>453</v>
      </c>
    </row>
    <row r="106" spans="1:62">
      <c r="A106" t="str">
        <f t="shared" si="18"/>
        <v>&amp;br;</v>
      </c>
      <c r="B106" t="s">
        <v>0</v>
      </c>
      <c r="C106" t="s">
        <v>164</v>
      </c>
      <c r="R106"/>
      <c r="S106"/>
      <c r="T106"/>
      <c r="U106"/>
      <c r="V106"/>
      <c r="BF106" s="64" t="s">
        <v>0</v>
      </c>
      <c r="BG106">
        <v>105</v>
      </c>
      <c r="BH106" t="s">
        <v>68</v>
      </c>
      <c r="BI106" t="s">
        <v>40</v>
      </c>
      <c r="BJ106" t="s">
        <v>454</v>
      </c>
    </row>
    <row r="107" spans="1:62">
      <c r="A107" t="str">
        <f t="shared" si="18"/>
        <v>#comment(above,nsize=[15],size=[30],num=[10])</v>
      </c>
      <c r="B107" t="s">
        <v>0</v>
      </c>
      <c r="C107" t="s">
        <v>173</v>
      </c>
      <c r="R107"/>
      <c r="S107"/>
      <c r="T107"/>
      <c r="U107"/>
      <c r="V107"/>
      <c r="BF107" s="64" t="s">
        <v>0</v>
      </c>
      <c r="BG107">
        <v>106</v>
      </c>
      <c r="BH107" t="s">
        <v>455</v>
      </c>
      <c r="BI107" t="s">
        <v>40</v>
      </c>
      <c r="BJ107" t="s">
        <v>456</v>
      </c>
    </row>
    <row r="108" spans="1:62">
      <c r="A108" t="str">
        <f t="shared" si="18"/>
        <v>&amp;br;&amp;br;</v>
      </c>
      <c r="B108" t="s">
        <v>0</v>
      </c>
      <c r="C108" t="s">
        <v>145</v>
      </c>
      <c r="R108"/>
      <c r="S108"/>
      <c r="T108"/>
      <c r="U108"/>
      <c r="V108"/>
      <c r="BF108" s="64" t="s">
        <v>0</v>
      </c>
      <c r="BG108">
        <v>107</v>
      </c>
      <c r="BH108" t="s">
        <v>457</v>
      </c>
      <c r="BI108" t="s">
        <v>40</v>
      </c>
      <c r="BJ108" t="s">
        <v>458</v>
      </c>
    </row>
    <row r="109" spans="1:62">
      <c r="A109" t="str">
        <f t="shared" si="18"/>
        <v/>
      </c>
      <c r="B109" t="s">
        <v>0</v>
      </c>
      <c r="Q109" s="29"/>
      <c r="R109" s="30"/>
      <c r="S109" s="30"/>
      <c r="T109" s="30"/>
      <c r="U109" s="30"/>
      <c r="V109" s="31"/>
      <c r="W109" s="32">
        <v>9</v>
      </c>
      <c r="X109" s="29"/>
      <c r="Y109" s="50"/>
      <c r="Z109" s="50"/>
      <c r="AA109" s="51"/>
      <c r="BF109" s="64" t="s">
        <v>0</v>
      </c>
      <c r="BG109">
        <v>108</v>
      </c>
      <c r="BH109" t="s">
        <v>459</v>
      </c>
      <c r="BI109" t="s">
        <v>40</v>
      </c>
      <c r="BJ109" t="s">
        <v>460</v>
      </c>
    </row>
    <row r="110" spans="1:62">
      <c r="A110" t="str">
        <f t="shared" si="18"/>
        <v>*毒物の侍臣、ハパチラ/Hapatra, Vizier of Poisons</v>
      </c>
      <c r="B110" t="s">
        <v>0</v>
      </c>
      <c r="C110" t="str">
        <f>"*"&amp;R110&amp;"/"&amp;T110</f>
        <v>*毒物の侍臣、ハパチラ/Hapatra, Vizier of Poisons</v>
      </c>
      <c r="Q110" s="33" t="s">
        <v>9</v>
      </c>
      <c r="R110" s="34" t="str">
        <f>INDEX(AJ:AJ,W109+1)</f>
        <v>毒物の侍臣、ハパチラ</v>
      </c>
      <c r="S110" s="35" t="s">
        <v>10</v>
      </c>
      <c r="T110" s="34" t="str">
        <f>INDEX(AK:AK,W109+1)</f>
        <v>Hapatra, Vizier of Poisons</v>
      </c>
      <c r="U110" s="35"/>
      <c r="V110" s="36"/>
      <c r="W110" s="37"/>
      <c r="X110" s="33"/>
      <c r="Y110" s="52"/>
      <c r="Z110" s="52"/>
      <c r="AA110" s="53"/>
      <c r="BF110" s="64" t="s">
        <v>0</v>
      </c>
      <c r="BG110">
        <v>109</v>
      </c>
      <c r="BH110" t="s">
        <v>77</v>
      </c>
      <c r="BI110" t="s">
        <v>40</v>
      </c>
      <c r="BJ110" t="s">
        <v>461</v>
      </c>
    </row>
    <row r="111" spans="1:62">
      <c r="A111" t="str">
        <f t="shared" si="18"/>
        <v>|LEFT:80|LEFT:100|LEFT:100|LEFT:100|LEFT:100|LEFT:100|c</v>
      </c>
      <c r="B111" t="s">
        <v>0</v>
      </c>
      <c r="C111" t="s">
        <v>81</v>
      </c>
      <c r="D111" s="26" t="str">
        <f>$Q$1</f>
        <v>LEFT:80</v>
      </c>
      <c r="E111" s="26" t="s">
        <v>81</v>
      </c>
      <c r="F111" s="26" t="str">
        <f t="shared" ref="F111:J111" si="25">$R$1</f>
        <v>LEFT:100</v>
      </c>
      <c r="G111" s="26" t="s">
        <v>81</v>
      </c>
      <c r="H111" s="26" t="str">
        <f t="shared" si="25"/>
        <v>LEFT:100</v>
      </c>
      <c r="I111" s="26" t="s">
        <v>81</v>
      </c>
      <c r="J111" s="26" t="str">
        <f t="shared" si="25"/>
        <v>LEFT:100</v>
      </c>
      <c r="K111" s="26" t="s">
        <v>81</v>
      </c>
      <c r="L111" s="26" t="str">
        <f>$R$1</f>
        <v>LEFT:100</v>
      </c>
      <c r="M111" s="26" t="s">
        <v>81</v>
      </c>
      <c r="N111" s="26" t="str">
        <f>$R$1</f>
        <v>LEFT:100</v>
      </c>
      <c r="O111" t="s">
        <v>81</v>
      </c>
      <c r="P111" t="s">
        <v>82</v>
      </c>
      <c r="Q111" s="38" t="s">
        <v>6</v>
      </c>
      <c r="R111" s="34" t="str">
        <f>INDEX(AF:AF,W109+1)</f>
        <v>黒緑</v>
      </c>
      <c r="S111" s="39" t="s">
        <v>7</v>
      </c>
      <c r="T111" s="34" t="str">
        <f>INDEX(AG:AG,W109+1)</f>
        <v>レア</v>
      </c>
      <c r="U111" s="39" t="s">
        <v>8</v>
      </c>
      <c r="V111" s="34">
        <f>INDEX(AI:AI,W109+1)</f>
        <v>17</v>
      </c>
      <c r="W111" s="40"/>
      <c r="X111" s="34" t="str">
        <f>INDEX(AQ:AQ,W109+1)</f>
        <v>このクリーチャーがプレインズウォーカーに戦闘ダメージを与えたとき、対戦相手がコントロールする最初のクリーチャーは-1/-1の修整を受け、あなたは接死を持つ1/1の蛇･トークンを1体召喚する。</v>
      </c>
      <c r="Y111" s="52"/>
      <c r="Z111" s="52"/>
      <c r="AA111" s="53"/>
      <c r="BF111" s="64" t="s">
        <v>0</v>
      </c>
      <c r="BG111">
        <v>110</v>
      </c>
      <c r="BH111" t="s">
        <v>462</v>
      </c>
      <c r="BI111" t="s">
        <v>40</v>
      </c>
      <c r="BJ111" t="s">
        <v>463</v>
      </c>
    </row>
    <row r="112" spans="1:62">
      <c r="A112" t="str">
        <f t="shared" si="18"/>
        <v>|色|黒緑|レアリティ|レア|マナコスト|17|</v>
      </c>
      <c r="B112" t="s">
        <v>0</v>
      </c>
      <c r="C112" t="s">
        <v>81</v>
      </c>
      <c r="D112" s="27" t="s">
        <v>6</v>
      </c>
      <c r="E112" t="s">
        <v>81</v>
      </c>
      <c r="F112" t="str">
        <f>IF(R111=0,"",R111)</f>
        <v>黒緑</v>
      </c>
      <c r="G112" t="s">
        <v>81</v>
      </c>
      <c r="H112" s="27" t="s">
        <v>93</v>
      </c>
      <c r="I112" t="s">
        <v>81</v>
      </c>
      <c r="J112" t="str">
        <f>IF(T111=0,"",T111)</f>
        <v>レア</v>
      </c>
      <c r="K112" t="s">
        <v>81</v>
      </c>
      <c r="L112" s="27" t="s">
        <v>94</v>
      </c>
      <c r="M112" t="s">
        <v>81</v>
      </c>
      <c r="N112">
        <f>IF(V111=0,"",V111)</f>
        <v>17</v>
      </c>
      <c r="O112" t="s">
        <v>81</v>
      </c>
      <c r="Q112" s="33" t="s">
        <v>11</v>
      </c>
      <c r="R112" s="34" t="str">
        <f>INDEX(AL:AL,W109+1)</f>
        <v>クリーチャー</v>
      </c>
      <c r="S112" s="39" t="s">
        <v>95</v>
      </c>
      <c r="T112" s="34" t="str">
        <f>INDEX(AN:AN,W109+1)</f>
        <v>人間</v>
      </c>
      <c r="U112" s="34" t="str">
        <f>INDEX(AO:AO,W109+1)</f>
        <v>クレリック</v>
      </c>
      <c r="V112" s="34">
        <f>INDEX(AP:AP,W109+1)</f>
        <v>0</v>
      </c>
      <c r="W112" s="40"/>
      <c r="X112" s="34" t="str">
        <f>INDEX(AZ:AZ,W109+1)</f>
        <v>この</v>
      </c>
      <c r="Y112" s="34" t="str">
        <f>INDEX(BA:BA,W109+1)</f>
        <v/>
      </c>
      <c r="Z112" s="34" t="str">
        <f>INDEX(BB:BB,W109+1)</f>
        <v/>
      </c>
      <c r="AA112" s="34">
        <f>INDEX(BC:BC,W109+1)</f>
        <v>0</v>
      </c>
      <c r="BF112" s="64" t="s">
        <v>0</v>
      </c>
      <c r="BG112">
        <v>111</v>
      </c>
      <c r="BH112" t="s">
        <v>464</v>
      </c>
      <c r="BI112" t="s">
        <v>40</v>
      </c>
      <c r="BJ112" t="s">
        <v>465</v>
      </c>
    </row>
    <row r="113" spans="1:62">
      <c r="A113" t="str">
        <f t="shared" si="18"/>
        <v>|種別|クリーチャー|サブタイプ|人間|クレリック||</v>
      </c>
      <c r="B113" t="s">
        <v>0</v>
      </c>
      <c r="C113" t="s">
        <v>81</v>
      </c>
      <c r="D113" s="27" t="s">
        <v>11</v>
      </c>
      <c r="E113" t="s">
        <v>81</v>
      </c>
      <c r="F113" t="str">
        <f>IF(R112=0,"",R112)</f>
        <v>クリーチャー</v>
      </c>
      <c r="G113" t="s">
        <v>81</v>
      </c>
      <c r="H113" s="27" t="s">
        <v>103</v>
      </c>
      <c r="I113" t="s">
        <v>81</v>
      </c>
      <c r="J113" t="str">
        <f>IF(T112=0,"",T112)</f>
        <v>人間</v>
      </c>
      <c r="K113" t="s">
        <v>81</v>
      </c>
      <c r="L113" t="str">
        <f>IF(U112=0,"",U112)</f>
        <v>クレリック</v>
      </c>
      <c r="M113" t="s">
        <v>81</v>
      </c>
      <c r="N113" t="str">
        <f>IF(V112=0,"",V112)</f>
        <v/>
      </c>
      <c r="O113" t="s">
        <v>81</v>
      </c>
      <c r="Q113" s="33" t="s">
        <v>104</v>
      </c>
      <c r="R113" s="34" t="str">
        <f>INDEX(BD:BD,W109+1)</f>
        <v>このクリーチャーがプレインズウォーカーに戦闘ダメージを与えたとき、対戦相手がコントロールする最初のクリーチャーは-1/-1の修整を受け、あなたは接死を持つ1/1の蛇･トークンを1体召喚する。</v>
      </c>
      <c r="S113" s="35"/>
      <c r="T113" s="35"/>
      <c r="U113" s="35"/>
      <c r="V113" s="36"/>
      <c r="W113" s="40"/>
      <c r="X113" s="32"/>
      <c r="Y113" s="32"/>
      <c r="Z113" s="32"/>
      <c r="AA113" s="54"/>
      <c r="BF113" s="64" t="s">
        <v>0</v>
      </c>
      <c r="BG113">
        <v>112</v>
      </c>
      <c r="BH113" t="s">
        <v>256</v>
      </c>
      <c r="BI113" t="s">
        <v>40</v>
      </c>
      <c r="BJ113" t="s">
        <v>466</v>
      </c>
    </row>
    <row r="114" spans="1:62">
      <c r="A114" t="str">
        <f t="shared" si="18"/>
        <v>|テキスト|&gt;|&gt;|&gt;|&gt;|このクリーチャーがプレインズウォーカーに戦闘ダメージを与えたとき、対戦相手がコントロールする最初のクリーチャーは-1/-1の修整を受け、あなたは接死を持つ1/1の蛇･トークンを1体召喚する。|</v>
      </c>
      <c r="B114" t="s">
        <v>0</v>
      </c>
      <c r="C114" t="s">
        <v>81</v>
      </c>
      <c r="D114" s="27" t="s">
        <v>104</v>
      </c>
      <c r="E114" t="s">
        <v>81</v>
      </c>
      <c r="F114" s="27" t="s">
        <v>113</v>
      </c>
      <c r="G114" t="s">
        <v>81</v>
      </c>
      <c r="H114" s="27" t="s">
        <v>113</v>
      </c>
      <c r="I114" t="s">
        <v>81</v>
      </c>
      <c r="J114" s="27" t="s">
        <v>113</v>
      </c>
      <c r="K114" t="s">
        <v>81</v>
      </c>
      <c r="L114" s="27" t="s">
        <v>113</v>
      </c>
      <c r="M114" t="s">
        <v>81</v>
      </c>
      <c r="N114" t="str">
        <f>IF(R113=0,"",R113)</f>
        <v>このクリーチャーがプレインズウォーカーに戦闘ダメージを与えたとき、対戦相手がコントロールする最初のクリーチャーは-1/-1の修整を受け、あなたは接死を持つ1/1の蛇･トークンを1体召喚する。</v>
      </c>
      <c r="O114" t="s">
        <v>81</v>
      </c>
      <c r="Q114" s="38" t="s">
        <v>27</v>
      </c>
      <c r="R114" s="34" t="str">
        <f>INDEX(BE:BE,W109+1)</f>
        <v>When this creature deals combat damage to a Planeswalker, the first creature your opponent controls gets -1/-1 and you summon 1 1/1 Snake token with Deathtouch.</v>
      </c>
      <c r="S114" s="35" t="s">
        <v>400</v>
      </c>
      <c r="T114" s="34" t="str">
        <f>IF(X114="","",X114&amp;IF(Y114="",""," "&amp;Y114)&amp;IF(Z114="",""," "&amp;Z114)&amp;IF(AA114="",""," "&amp;AA114))</f>
        <v/>
      </c>
      <c r="U114" s="35"/>
      <c r="V114" s="36"/>
      <c r="W114" s="40" t="s">
        <v>114</v>
      </c>
      <c r="X114" s="33" t="str">
        <f t="shared" ref="X114:AA114" si="26">IF(ISERROR(IF(LEN(X113)&gt;1,X113,VLOOKUP(X112,$AC:$AD,2,FALSE))),"",IF(LEN(X113)&gt;1,X113,VLOOKUP(X112,$AC:$AD,2,FALSE)))</f>
        <v/>
      </c>
      <c r="Y114" s="33" t="str">
        <f t="shared" si="26"/>
        <v/>
      </c>
      <c r="Z114" s="33" t="str">
        <f t="shared" si="26"/>
        <v/>
      </c>
      <c r="AA114" s="33" t="str">
        <f t="shared" si="26"/>
        <v> </v>
      </c>
      <c r="BF114" s="64" t="s">
        <v>0</v>
      </c>
      <c r="BG114">
        <v>113</v>
      </c>
      <c r="BH114" t="s">
        <v>467</v>
      </c>
      <c r="BI114" t="s">
        <v>40</v>
      </c>
      <c r="BJ114" t="s">
        <v>468</v>
      </c>
    </row>
    <row r="115" spans="1:62">
      <c r="A115" t="str">
        <f t="shared" si="18"/>
        <v>|英テキスト|&gt;|&gt;|&gt;|&gt;|When this creature deals combat damage to a Planeswalker, the first creature your opponent controls gets -1/-1 and you summon 1 1/1 Snake token with Deathtouch.|</v>
      </c>
      <c r="B115" t="s">
        <v>0</v>
      </c>
      <c r="C115" t="s">
        <v>81</v>
      </c>
      <c r="D115" s="27" t="s">
        <v>125</v>
      </c>
      <c r="E115" t="s">
        <v>81</v>
      </c>
      <c r="F115" s="27" t="s">
        <v>113</v>
      </c>
      <c r="G115" t="s">
        <v>81</v>
      </c>
      <c r="H115" s="27" t="s">
        <v>113</v>
      </c>
      <c r="I115" t="s">
        <v>81</v>
      </c>
      <c r="J115" s="27" t="s">
        <v>113</v>
      </c>
      <c r="K115" t="s">
        <v>81</v>
      </c>
      <c r="L115" s="27" t="s">
        <v>113</v>
      </c>
      <c r="M115" t="s">
        <v>81</v>
      </c>
      <c r="N115" t="str">
        <f>IF(T114="","",T114&amp;"&amp;br;")&amp;IF(R114=0,"",R114)</f>
        <v>When this creature deals combat damage to a Planeswalker, the first creature your opponent controls gets -1/-1 and you summon 1 1/1 Snake token with Deathtouch.</v>
      </c>
      <c r="O115" t="s">
        <v>81</v>
      </c>
      <c r="Q115" s="33" t="s">
        <v>18</v>
      </c>
      <c r="R115" s="34" t="str">
        <f>IF(INDEX(AX:AX,W109+1)="",0,INDEX(AX:AX,W109+1)&amp;"/"&amp;INDEX(AY:AY,W109+1))</f>
        <v>6/6</v>
      </c>
      <c r="S115" s="35"/>
      <c r="T115" s="35"/>
      <c r="U115" s="35"/>
      <c r="V115" s="36"/>
      <c r="W115" s="40"/>
      <c r="X115" s="33"/>
      <c r="Y115" s="52"/>
      <c r="Z115" s="52"/>
      <c r="AA115" s="53"/>
      <c r="BF115" s="64" t="s">
        <v>0</v>
      </c>
      <c r="BG115">
        <v>114</v>
      </c>
      <c r="BH115" t="s">
        <v>469</v>
      </c>
      <c r="BI115" t="s">
        <v>40</v>
      </c>
      <c r="BJ115" t="s">
        <v>470</v>
      </c>
    </row>
    <row r="116" spans="1:62">
      <c r="A116" t="str">
        <f t="shared" si="18"/>
        <v>|PT|&gt;|6/6|シールド数|&gt;||</v>
      </c>
      <c r="B116" t="s">
        <v>0</v>
      </c>
      <c r="C116" t="s">
        <v>81</v>
      </c>
      <c r="D116" t="s">
        <v>18</v>
      </c>
      <c r="E116" t="s">
        <v>81</v>
      </c>
      <c r="F116" t="s">
        <v>113</v>
      </c>
      <c r="G116" t="s">
        <v>81</v>
      </c>
      <c r="H116" t="str">
        <f>IF(R115=0,"",R115)</f>
        <v>6/6</v>
      </c>
      <c r="I116" t="s">
        <v>81</v>
      </c>
      <c r="J116" t="s">
        <v>136</v>
      </c>
      <c r="K116" t="s">
        <v>81</v>
      </c>
      <c r="L116" t="s">
        <v>113</v>
      </c>
      <c r="M116" t="s">
        <v>81</v>
      </c>
      <c r="N116" t="str">
        <f>IF(R116=0,"",R116)</f>
        <v/>
      </c>
      <c r="O116" t="s">
        <v>81</v>
      </c>
      <c r="Q116" s="41" t="s">
        <v>19</v>
      </c>
      <c r="R116" s="34">
        <f>INDEX(AW:AW,W109+1)</f>
        <v>0</v>
      </c>
      <c r="S116" s="42"/>
      <c r="T116" s="42"/>
      <c r="U116" s="42"/>
      <c r="V116" s="43"/>
      <c r="W116" s="44"/>
      <c r="X116" s="45"/>
      <c r="Y116" s="55"/>
      <c r="Z116" s="55"/>
      <c r="AA116" s="56"/>
      <c r="BF116" s="64" t="s">
        <v>0</v>
      </c>
      <c r="BG116">
        <v>115</v>
      </c>
      <c r="BH116" t="s">
        <v>471</v>
      </c>
      <c r="BI116" t="s">
        <v>40</v>
      </c>
      <c r="BJ116" t="s">
        <v>472</v>
      </c>
    </row>
    <row r="117" spans="1:62">
      <c r="A117" t="str">
        <f t="shared" si="18"/>
        <v>&amp;br;&amp;br;</v>
      </c>
      <c r="B117" t="s">
        <v>0</v>
      </c>
      <c r="C117" t="s">
        <v>145</v>
      </c>
      <c r="R117"/>
      <c r="S117"/>
      <c r="T117"/>
      <c r="U117"/>
      <c r="V117"/>
      <c r="BF117" s="64" t="s">
        <v>0</v>
      </c>
      <c r="BG117">
        <v>116</v>
      </c>
      <c r="BH117" t="s">
        <v>473</v>
      </c>
      <c r="BI117" t="s">
        <v>40</v>
      </c>
      <c r="BJ117" t="s">
        <v>474</v>
      </c>
    </row>
    <row r="118" spans="1:62">
      <c r="A118" t="str">
        <f t="shared" si="18"/>
        <v>#back(text=戻る,left)</v>
      </c>
      <c r="B118" t="s">
        <v>0</v>
      </c>
      <c r="C118" t="s">
        <v>153</v>
      </c>
      <c r="R118"/>
      <c r="S118"/>
      <c r="T118"/>
      <c r="U118"/>
      <c r="V118"/>
      <c r="BF118" s="64" t="s">
        <v>0</v>
      </c>
      <c r="BG118">
        <v>117</v>
      </c>
      <c r="BH118" t="s">
        <v>475</v>
      </c>
      <c r="BI118" t="s">
        <v>40</v>
      </c>
      <c r="BJ118" t="s">
        <v>476</v>
      </c>
    </row>
    <row r="119" spans="1:62">
      <c r="A119" t="str">
        <f t="shared" si="18"/>
        <v>&amp;br;</v>
      </c>
      <c r="B119" t="s">
        <v>0</v>
      </c>
      <c r="C119" t="s">
        <v>164</v>
      </c>
      <c r="R119"/>
      <c r="S119"/>
      <c r="T119"/>
      <c r="U119"/>
      <c r="V119"/>
      <c r="BF119" s="64" t="s">
        <v>0</v>
      </c>
      <c r="BG119">
        <v>118</v>
      </c>
      <c r="BH119" t="s">
        <v>262</v>
      </c>
      <c r="BI119" t="s">
        <v>40</v>
      </c>
      <c r="BJ119" t="s">
        <v>477</v>
      </c>
    </row>
    <row r="120" spans="1:62">
      <c r="A120" t="str">
        <f t="shared" si="18"/>
        <v>#comment(above,nsize=[15],size=[30],num=[10])</v>
      </c>
      <c r="B120" t="s">
        <v>0</v>
      </c>
      <c r="C120" t="s">
        <v>173</v>
      </c>
      <c r="R120"/>
      <c r="S120"/>
      <c r="T120"/>
      <c r="U120"/>
      <c r="V120"/>
      <c r="BF120" s="64" t="s">
        <v>0</v>
      </c>
      <c r="BG120">
        <v>119</v>
      </c>
      <c r="BH120" t="s">
        <v>478</v>
      </c>
      <c r="BI120" t="s">
        <v>40</v>
      </c>
      <c r="BJ120" t="s">
        <v>479</v>
      </c>
    </row>
    <row r="121" spans="1:62">
      <c r="A121" t="str">
        <f t="shared" si="18"/>
        <v>&amp;br;&amp;br;</v>
      </c>
      <c r="B121" t="s">
        <v>0</v>
      </c>
      <c r="C121" t="s">
        <v>145</v>
      </c>
      <c r="R121"/>
      <c r="S121"/>
      <c r="T121"/>
      <c r="U121"/>
      <c r="V121"/>
      <c r="BF121" s="64" t="s">
        <v>0</v>
      </c>
      <c r="BG121">
        <v>120</v>
      </c>
      <c r="BH121" t="s">
        <v>480</v>
      </c>
      <c r="BI121" t="s">
        <v>40</v>
      </c>
      <c r="BJ121" t="s">
        <v>481</v>
      </c>
    </row>
    <row r="122" spans="1:62">
      <c r="A122" t="str">
        <f t="shared" si="18"/>
        <v/>
      </c>
      <c r="B122" t="s">
        <v>0</v>
      </c>
      <c r="Q122" s="29"/>
      <c r="R122" s="30"/>
      <c r="S122" s="30"/>
      <c r="T122" s="30"/>
      <c r="U122" s="30"/>
      <c r="V122" s="31"/>
      <c r="W122" s="32">
        <v>10</v>
      </c>
      <c r="X122" s="29"/>
      <c r="Y122" s="50"/>
      <c r="Z122" s="50"/>
      <c r="AA122" s="51"/>
      <c r="BF122" s="64" t="s">
        <v>0</v>
      </c>
      <c r="BG122">
        <v>121</v>
      </c>
      <c r="BH122" t="s">
        <v>482</v>
      </c>
      <c r="BI122" t="s">
        <v>40</v>
      </c>
      <c r="BJ122" t="s">
        <v>483</v>
      </c>
    </row>
    <row r="123" spans="1:62">
      <c r="A123" t="str">
        <f t="shared" si="18"/>
        <v>*ルクサの恵み/Bounty of the Luxa</v>
      </c>
      <c r="B123" t="s">
        <v>0</v>
      </c>
      <c r="C123" t="str">
        <f>"*"&amp;R123&amp;"/"&amp;T123</f>
        <v>*ルクサの恵み/Bounty of the Luxa</v>
      </c>
      <c r="Q123" s="33" t="s">
        <v>9</v>
      </c>
      <c r="R123" s="34" t="str">
        <f>INDEX(AJ:AJ,W122+1)</f>
        <v>ルクサの恵み</v>
      </c>
      <c r="S123" s="35" t="s">
        <v>10</v>
      </c>
      <c r="T123" s="34" t="str">
        <f>INDEX(AK:AK,W122+1)</f>
        <v>Bounty of the Luxa</v>
      </c>
      <c r="U123" s="35"/>
      <c r="V123" s="36"/>
      <c r="W123" s="37"/>
      <c r="X123" s="33"/>
      <c r="Y123" s="52"/>
      <c r="Z123" s="52"/>
      <c r="AA123" s="53"/>
      <c r="BF123" s="64" t="s">
        <v>0</v>
      </c>
      <c r="BG123">
        <v>122</v>
      </c>
      <c r="BH123" t="s">
        <v>484</v>
      </c>
      <c r="BI123" t="s">
        <v>40</v>
      </c>
      <c r="BJ123" t="s">
        <v>485</v>
      </c>
    </row>
    <row r="124" spans="1:62">
      <c r="A124" t="str">
        <f t="shared" si="18"/>
        <v>|LEFT:80|LEFT:100|LEFT:100|LEFT:100|LEFT:100|LEFT:100|c</v>
      </c>
      <c r="B124" t="s">
        <v>0</v>
      </c>
      <c r="C124" t="s">
        <v>81</v>
      </c>
      <c r="D124" s="26" t="str">
        <f>$Q$1</f>
        <v>LEFT:80</v>
      </c>
      <c r="E124" s="26" t="s">
        <v>81</v>
      </c>
      <c r="F124" s="26" t="str">
        <f t="shared" ref="F124:J124" si="27">$R$1</f>
        <v>LEFT:100</v>
      </c>
      <c r="G124" s="26" t="s">
        <v>81</v>
      </c>
      <c r="H124" s="26" t="str">
        <f t="shared" si="27"/>
        <v>LEFT:100</v>
      </c>
      <c r="I124" s="26" t="s">
        <v>81</v>
      </c>
      <c r="J124" s="26" t="str">
        <f t="shared" si="27"/>
        <v>LEFT:100</v>
      </c>
      <c r="K124" s="26" t="s">
        <v>81</v>
      </c>
      <c r="L124" s="26" t="str">
        <f>$R$1</f>
        <v>LEFT:100</v>
      </c>
      <c r="M124" s="26" t="s">
        <v>81</v>
      </c>
      <c r="N124" s="26" t="str">
        <f>$R$1</f>
        <v>LEFT:100</v>
      </c>
      <c r="O124" t="s">
        <v>81</v>
      </c>
      <c r="P124" t="s">
        <v>82</v>
      </c>
      <c r="Q124" s="38" t="s">
        <v>6</v>
      </c>
      <c r="R124" s="34" t="str">
        <f>INDEX(AF:AF,W122+1)</f>
        <v>緑青</v>
      </c>
      <c r="S124" s="39" t="s">
        <v>7</v>
      </c>
      <c r="T124" s="34" t="str">
        <f>INDEX(AG:AG,W122+1)</f>
        <v>レア</v>
      </c>
      <c r="U124" s="39" t="s">
        <v>8</v>
      </c>
      <c r="V124" s="34">
        <f>INDEX(AI:AI,W122+1)</f>
        <v>8</v>
      </c>
      <c r="W124" s="40"/>
      <c r="X124" s="34" t="str">
        <f>INDEX(AQ:AQ,W122+1)</f>
        <v>1ターンのカウントダウン付きジェム1個を起動する：あなたは5マナを得る。</v>
      </c>
      <c r="Y124" s="52"/>
      <c r="Z124" s="52"/>
      <c r="AA124" s="53"/>
      <c r="BF124" s="64" t="s">
        <v>0</v>
      </c>
      <c r="BG124">
        <v>123</v>
      </c>
      <c r="BH124" t="s">
        <v>486</v>
      </c>
      <c r="BI124" t="s">
        <v>40</v>
      </c>
      <c r="BJ124" t="s">
        <v>487</v>
      </c>
    </row>
    <row r="125" spans="1:62">
      <c r="A125" t="str">
        <f t="shared" si="18"/>
        <v>|色|緑青|レアリティ|レア|マナコスト|8|</v>
      </c>
      <c r="B125" t="s">
        <v>0</v>
      </c>
      <c r="C125" t="s">
        <v>81</v>
      </c>
      <c r="D125" s="27" t="s">
        <v>6</v>
      </c>
      <c r="E125" t="s">
        <v>81</v>
      </c>
      <c r="F125" t="str">
        <f>IF(R124=0,"",R124)</f>
        <v>緑青</v>
      </c>
      <c r="G125" t="s">
        <v>81</v>
      </c>
      <c r="H125" s="27" t="s">
        <v>93</v>
      </c>
      <c r="I125" t="s">
        <v>81</v>
      </c>
      <c r="J125" t="str">
        <f>IF(T124=0,"",T124)</f>
        <v>レア</v>
      </c>
      <c r="K125" t="s">
        <v>81</v>
      </c>
      <c r="L125" s="27" t="s">
        <v>94</v>
      </c>
      <c r="M125" t="s">
        <v>81</v>
      </c>
      <c r="N125">
        <f>IF(V124=0,"",V124)</f>
        <v>8</v>
      </c>
      <c r="O125" t="s">
        <v>81</v>
      </c>
      <c r="Q125" s="33" t="s">
        <v>11</v>
      </c>
      <c r="R125" s="34" t="str">
        <f>INDEX(AL:AL,W122+1)</f>
        <v>サポート</v>
      </c>
      <c r="S125" s="39" t="s">
        <v>95</v>
      </c>
      <c r="T125" s="34">
        <f>INDEX(AN:AN,W122+1)</f>
        <v>0</v>
      </c>
      <c r="U125" s="34">
        <f>INDEX(AO:AO,W122+1)</f>
        <v>0</v>
      </c>
      <c r="V125" s="34">
        <f>INDEX(AP:AP,W122+1)</f>
        <v>0</v>
      </c>
      <c r="W125" s="40"/>
      <c r="X125" s="34" t="str">
        <f>INDEX(AZ:AZ,W122+1)</f>
        <v>1タ</v>
      </c>
      <c r="Y125" s="34" t="str">
        <f>INDEX(BA:BA,W122+1)</f>
        <v/>
      </c>
      <c r="Z125" s="34" t="str">
        <f>INDEX(BB:BB,W122+1)</f>
        <v/>
      </c>
      <c r="AA125" s="34">
        <f>INDEX(BC:BC,W122+1)</f>
        <v>0</v>
      </c>
      <c r="BF125" s="64" t="s">
        <v>0</v>
      </c>
      <c r="BG125">
        <v>124</v>
      </c>
      <c r="BH125" t="s">
        <v>488</v>
      </c>
      <c r="BI125" t="s">
        <v>40</v>
      </c>
      <c r="BJ125" t="s">
        <v>489</v>
      </c>
    </row>
    <row r="126" spans="1:62">
      <c r="A126" t="str">
        <f t="shared" si="18"/>
        <v>|種別|サポート|サブタイプ||||</v>
      </c>
      <c r="B126" t="s">
        <v>0</v>
      </c>
      <c r="C126" t="s">
        <v>81</v>
      </c>
      <c r="D126" s="27" t="s">
        <v>11</v>
      </c>
      <c r="E126" t="s">
        <v>81</v>
      </c>
      <c r="F126" t="str">
        <f>IF(R125=0,"",R125)</f>
        <v>サポート</v>
      </c>
      <c r="G126" t="s">
        <v>81</v>
      </c>
      <c r="H126" s="27" t="s">
        <v>103</v>
      </c>
      <c r="I126" t="s">
        <v>81</v>
      </c>
      <c r="J126" t="str">
        <f>IF(T125=0,"",T125)</f>
        <v/>
      </c>
      <c r="K126" t="s">
        <v>81</v>
      </c>
      <c r="L126" t="str">
        <f>IF(U125=0,"",U125)</f>
        <v/>
      </c>
      <c r="M126" t="s">
        <v>81</v>
      </c>
      <c r="N126" t="str">
        <f>IF(V125=0,"",V125)</f>
        <v/>
      </c>
      <c r="O126" t="s">
        <v>81</v>
      </c>
      <c r="Q126" s="33" t="s">
        <v>104</v>
      </c>
      <c r="R126" s="34" t="str">
        <f>INDEX(BD:BD,W122+1)</f>
        <v>1ターンのカウントダウン付きジェム1個を起動する：あなたは5マナを得る。</v>
      </c>
      <c r="S126" s="35"/>
      <c r="T126" s="35"/>
      <c r="U126" s="35"/>
      <c r="V126" s="36"/>
      <c r="W126" s="40"/>
      <c r="X126" s="32"/>
      <c r="Y126" s="32"/>
      <c r="Z126" s="32"/>
      <c r="AA126" s="54"/>
      <c r="BF126" s="64" t="s">
        <v>0</v>
      </c>
      <c r="BG126">
        <v>125</v>
      </c>
      <c r="BH126" t="s">
        <v>490</v>
      </c>
      <c r="BI126" t="s">
        <v>40</v>
      </c>
      <c r="BJ126" t="s">
        <v>491</v>
      </c>
    </row>
    <row r="127" spans="1:62">
      <c r="A127" t="str">
        <f t="shared" si="18"/>
        <v>|テキスト|&gt;|&gt;|&gt;|&gt;|1ターンのカウントダウン付きジェム1個を起動する：あなたは5マナを得る。|</v>
      </c>
      <c r="B127" t="s">
        <v>0</v>
      </c>
      <c r="C127" t="s">
        <v>81</v>
      </c>
      <c r="D127" s="27" t="s">
        <v>104</v>
      </c>
      <c r="E127" t="s">
        <v>81</v>
      </c>
      <c r="F127" s="27" t="s">
        <v>113</v>
      </c>
      <c r="G127" t="s">
        <v>81</v>
      </c>
      <c r="H127" s="27" t="s">
        <v>113</v>
      </c>
      <c r="I127" t="s">
        <v>81</v>
      </c>
      <c r="J127" s="27" t="s">
        <v>113</v>
      </c>
      <c r="K127" t="s">
        <v>81</v>
      </c>
      <c r="L127" s="27" t="s">
        <v>113</v>
      </c>
      <c r="M127" t="s">
        <v>81</v>
      </c>
      <c r="N127" t="str">
        <f>IF(R126=0,"",R126)</f>
        <v>1ターンのカウントダウン付きジェム1個を起動する：あなたは5マナを得る。</v>
      </c>
      <c r="O127" t="s">
        <v>81</v>
      </c>
      <c r="Q127" s="38" t="s">
        <v>27</v>
      </c>
      <c r="R127" s="34" t="str">
        <f>INDEX(BE:BE,W122+1)</f>
        <v>Activate 1 1-turn:You gain 5 mana.</v>
      </c>
      <c r="S127" s="35" t="s">
        <v>400</v>
      </c>
      <c r="T127" s="34" t="str">
        <f>IF(X127="","",X127&amp;IF(Y127="",""," "&amp;Y127)&amp;IF(Z127="",""," "&amp;Z127)&amp;IF(AA127="",""," "&amp;AA127))</f>
        <v/>
      </c>
      <c r="U127" s="35"/>
      <c r="V127" s="36"/>
      <c r="W127" s="40" t="s">
        <v>114</v>
      </c>
      <c r="X127" s="33" t="str">
        <f t="shared" ref="X127:AA127" si="28">IF(ISERROR(IF(LEN(X126)&gt;1,X126,VLOOKUP(X125,$AC:$AD,2,FALSE))),"",IF(LEN(X126)&gt;1,X126,VLOOKUP(X125,$AC:$AD,2,FALSE)))</f>
        <v/>
      </c>
      <c r="Y127" s="33" t="str">
        <f t="shared" si="28"/>
        <v/>
      </c>
      <c r="Z127" s="33" t="str">
        <f t="shared" si="28"/>
        <v/>
      </c>
      <c r="AA127" s="33" t="str">
        <f t="shared" si="28"/>
        <v> </v>
      </c>
      <c r="BF127" s="64" t="s">
        <v>0</v>
      </c>
      <c r="BG127">
        <v>126</v>
      </c>
      <c r="BH127" t="s">
        <v>87</v>
      </c>
      <c r="BI127" t="s">
        <v>40</v>
      </c>
      <c r="BJ127" t="s">
        <v>492</v>
      </c>
    </row>
    <row r="128" spans="1:62">
      <c r="A128" t="str">
        <f t="shared" si="18"/>
        <v>|英テキスト|&gt;|&gt;|&gt;|&gt;|Activate 1 1-turn:You gain 5 mana.|</v>
      </c>
      <c r="B128" t="s">
        <v>0</v>
      </c>
      <c r="C128" t="s">
        <v>81</v>
      </c>
      <c r="D128" s="27" t="s">
        <v>125</v>
      </c>
      <c r="E128" t="s">
        <v>81</v>
      </c>
      <c r="F128" s="27" t="s">
        <v>113</v>
      </c>
      <c r="G128" t="s">
        <v>81</v>
      </c>
      <c r="H128" s="27" t="s">
        <v>113</v>
      </c>
      <c r="I128" t="s">
        <v>81</v>
      </c>
      <c r="J128" s="27" t="s">
        <v>113</v>
      </c>
      <c r="K128" t="s">
        <v>81</v>
      </c>
      <c r="L128" s="27" t="s">
        <v>113</v>
      </c>
      <c r="M128" t="s">
        <v>81</v>
      </c>
      <c r="N128" t="str">
        <f>IF(T127="","",T127&amp;"&amp;br;")&amp;IF(R127=0,"",R127)</f>
        <v>Activate 1 1-turn:You gain 5 mana.</v>
      </c>
      <c r="O128" t="s">
        <v>81</v>
      </c>
      <c r="Q128" s="33" t="s">
        <v>18</v>
      </c>
      <c r="R128" s="34">
        <f>IF(INDEX(AX:AX,W122+1)="",0,INDEX(AX:AX,W122+1)&amp;"/"&amp;INDEX(AY:AY,W122+1))</f>
        <v>0</v>
      </c>
      <c r="S128" s="35"/>
      <c r="T128" s="35"/>
      <c r="U128" s="35"/>
      <c r="V128" s="36"/>
      <c r="W128" s="40"/>
      <c r="X128" s="33"/>
      <c r="Y128" s="52"/>
      <c r="Z128" s="52"/>
      <c r="AA128" s="53"/>
      <c r="BF128" s="64" t="s">
        <v>0</v>
      </c>
      <c r="BG128">
        <v>127</v>
      </c>
      <c r="BH128" t="s">
        <v>267</v>
      </c>
      <c r="BI128" t="s">
        <v>40</v>
      </c>
      <c r="BJ128" t="s">
        <v>112</v>
      </c>
    </row>
    <row r="129" spans="1:62">
      <c r="A129" t="str">
        <f t="shared" si="18"/>
        <v>|PT|&gt;||シールド数|&gt;|3|</v>
      </c>
      <c r="B129" t="s">
        <v>0</v>
      </c>
      <c r="C129" t="s">
        <v>81</v>
      </c>
      <c r="D129" t="s">
        <v>18</v>
      </c>
      <c r="E129" t="s">
        <v>81</v>
      </c>
      <c r="F129" t="s">
        <v>113</v>
      </c>
      <c r="G129" t="s">
        <v>81</v>
      </c>
      <c r="H129" t="str">
        <f>IF(R128=0,"",R128)</f>
        <v/>
      </c>
      <c r="I129" t="s">
        <v>81</v>
      </c>
      <c r="J129" t="s">
        <v>136</v>
      </c>
      <c r="K129" t="s">
        <v>81</v>
      </c>
      <c r="L129" t="s">
        <v>113</v>
      </c>
      <c r="M129" t="s">
        <v>81</v>
      </c>
      <c r="N129">
        <f>IF(R129=0,"",R129)</f>
        <v>3</v>
      </c>
      <c r="O129" t="s">
        <v>81</v>
      </c>
      <c r="Q129" s="41" t="s">
        <v>19</v>
      </c>
      <c r="R129" s="34">
        <f>INDEX(AW:AW,W122+1)</f>
        <v>3</v>
      </c>
      <c r="S129" s="42"/>
      <c r="T129" s="42"/>
      <c r="U129" s="42"/>
      <c r="V129" s="43"/>
      <c r="W129" s="44"/>
      <c r="X129" s="45"/>
      <c r="Y129" s="55"/>
      <c r="Z129" s="55"/>
      <c r="AA129" s="56"/>
      <c r="BF129" s="64" t="s">
        <v>0</v>
      </c>
      <c r="BG129">
        <v>128</v>
      </c>
      <c r="BH129" t="s">
        <v>493</v>
      </c>
      <c r="BI129" t="s">
        <v>40</v>
      </c>
      <c r="BJ129" t="s">
        <v>494</v>
      </c>
    </row>
    <row r="130" spans="1:62">
      <c r="A130" t="str">
        <f t="shared" si="18"/>
        <v>&amp;br;&amp;br;</v>
      </c>
      <c r="B130" t="s">
        <v>0</v>
      </c>
      <c r="C130" t="s">
        <v>145</v>
      </c>
      <c r="R130"/>
      <c r="S130"/>
      <c r="T130"/>
      <c r="U130"/>
      <c r="V130"/>
      <c r="BF130" s="64" t="s">
        <v>0</v>
      </c>
      <c r="BG130">
        <v>129</v>
      </c>
      <c r="BH130" t="s">
        <v>100</v>
      </c>
      <c r="BI130" t="s">
        <v>40</v>
      </c>
      <c r="BJ130" t="s">
        <v>133</v>
      </c>
    </row>
    <row r="131" spans="1:62">
      <c r="A131" t="str">
        <f t="shared" si="18"/>
        <v>#back(text=戻る,left)</v>
      </c>
      <c r="B131" t="s">
        <v>0</v>
      </c>
      <c r="C131" t="s">
        <v>153</v>
      </c>
      <c r="R131"/>
      <c r="S131"/>
      <c r="T131"/>
      <c r="U131"/>
      <c r="V131"/>
      <c r="BF131" s="64" t="s">
        <v>0</v>
      </c>
      <c r="BG131">
        <v>130</v>
      </c>
      <c r="BH131" t="s">
        <v>495</v>
      </c>
      <c r="BI131" t="s">
        <v>40</v>
      </c>
      <c r="BJ131" t="s">
        <v>496</v>
      </c>
    </row>
    <row r="132" spans="1:62">
      <c r="A132" t="str">
        <f t="shared" si="18"/>
        <v>&amp;br;</v>
      </c>
      <c r="B132" t="s">
        <v>0</v>
      </c>
      <c r="C132" t="s">
        <v>164</v>
      </c>
      <c r="R132"/>
      <c r="S132"/>
      <c r="T132"/>
      <c r="U132"/>
      <c r="V132"/>
      <c r="BF132" s="64" t="s">
        <v>0</v>
      </c>
      <c r="BG132">
        <v>131</v>
      </c>
      <c r="BH132" t="s">
        <v>497</v>
      </c>
      <c r="BI132" t="s">
        <v>40</v>
      </c>
      <c r="BJ132" t="s">
        <v>498</v>
      </c>
    </row>
    <row r="133" spans="1:62">
      <c r="A133" t="str">
        <f t="shared" si="18"/>
        <v>#comment(above,nsize=[15],size=[30],num=[10])</v>
      </c>
      <c r="B133" t="s">
        <v>0</v>
      </c>
      <c r="C133" t="s">
        <v>173</v>
      </c>
      <c r="R133"/>
      <c r="S133"/>
      <c r="T133"/>
      <c r="U133"/>
      <c r="V133"/>
      <c r="BF133" s="64" t="s">
        <v>0</v>
      </c>
      <c r="BG133">
        <v>132</v>
      </c>
      <c r="BH133" t="s">
        <v>341</v>
      </c>
      <c r="BI133" t="s">
        <v>40</v>
      </c>
      <c r="BJ133" t="s">
        <v>499</v>
      </c>
    </row>
    <row r="134" spans="1:62">
      <c r="A134" t="str">
        <f t="shared" ref="A134:A197" si="29">CONCATENATE(C134,D134,E134,F134,G134,H134,I134,J134,K134,L134,M134,N134,O134,P134)</f>
        <v>&amp;br;&amp;br;</v>
      </c>
      <c r="B134" t="s">
        <v>0</v>
      </c>
      <c r="C134" t="s">
        <v>145</v>
      </c>
      <c r="R134"/>
      <c r="S134"/>
      <c r="T134"/>
      <c r="U134"/>
      <c r="V134"/>
      <c r="BF134" s="64" t="s">
        <v>0</v>
      </c>
      <c r="BG134">
        <v>133</v>
      </c>
      <c r="BH134" t="s">
        <v>226</v>
      </c>
      <c r="BI134" t="s">
        <v>40</v>
      </c>
      <c r="BJ134" t="s">
        <v>500</v>
      </c>
    </row>
    <row r="135" spans="1:62">
      <c r="A135" t="str">
        <f t="shared" si="29"/>
        <v/>
      </c>
      <c r="B135" t="s">
        <v>0</v>
      </c>
      <c r="Q135" s="29"/>
      <c r="R135" s="30"/>
      <c r="S135" s="30"/>
      <c r="T135" s="30"/>
      <c r="U135" s="30"/>
      <c r="V135" s="31"/>
      <c r="W135" s="32">
        <v>11</v>
      </c>
      <c r="X135" s="29"/>
      <c r="Y135" s="50"/>
      <c r="Z135" s="50"/>
      <c r="AA135" s="51"/>
      <c r="BF135" s="64" t="s">
        <v>0</v>
      </c>
      <c r="BG135">
        <v>134</v>
      </c>
      <c r="BH135" t="s">
        <v>501</v>
      </c>
      <c r="BI135" t="s">
        <v>40</v>
      </c>
      <c r="BJ135" t="s">
        <v>502</v>
      </c>
    </row>
    <row r="136" spans="1:62">
      <c r="A136" t="str">
        <f t="shared" si="29"/>
        <v>*蓋世の英雄、ネヘブ/Neheb, the Worthy</v>
      </c>
      <c r="B136" t="s">
        <v>0</v>
      </c>
      <c r="C136" t="str">
        <f>"*"&amp;R136&amp;"/"&amp;T136</f>
        <v>*蓋世の英雄、ネヘブ/Neheb, the Worthy</v>
      </c>
      <c r="Q136" s="33" t="s">
        <v>9</v>
      </c>
      <c r="R136" s="34" t="str">
        <f>INDEX(AJ:AJ,W135+1)</f>
        <v>蓋世の英雄、ネヘブ</v>
      </c>
      <c r="S136" s="35" t="s">
        <v>10</v>
      </c>
      <c r="T136" s="34" t="str">
        <f>INDEX(AK:AK,W135+1)</f>
        <v>Neheb, the Worthy</v>
      </c>
      <c r="U136" s="35"/>
      <c r="V136" s="36"/>
      <c r="W136" s="37"/>
      <c r="X136" s="33"/>
      <c r="Y136" s="52"/>
      <c r="Z136" s="52"/>
      <c r="AA136" s="53"/>
      <c r="BF136" s="64" t="s">
        <v>0</v>
      </c>
      <c r="BG136">
        <v>135</v>
      </c>
      <c r="BH136" t="s">
        <v>503</v>
      </c>
      <c r="BI136" t="s">
        <v>40</v>
      </c>
      <c r="BJ136" t="s">
        <v>504</v>
      </c>
    </row>
    <row r="137" spans="1:62">
      <c r="A137" t="str">
        <f t="shared" si="29"/>
        <v>|LEFT:80|LEFT:100|LEFT:100|LEFT:100|LEFT:100|LEFT:100|c</v>
      </c>
      <c r="B137" t="s">
        <v>0</v>
      </c>
      <c r="C137" t="s">
        <v>81</v>
      </c>
      <c r="D137" s="26" t="str">
        <f>$Q$1</f>
        <v>LEFT:80</v>
      </c>
      <c r="E137" s="26" t="s">
        <v>81</v>
      </c>
      <c r="F137" s="26" t="str">
        <f t="shared" ref="F137:J137" si="30">$R$1</f>
        <v>LEFT:100</v>
      </c>
      <c r="G137" s="26" t="s">
        <v>81</v>
      </c>
      <c r="H137" s="26" t="str">
        <f t="shared" si="30"/>
        <v>LEFT:100</v>
      </c>
      <c r="I137" s="26" t="s">
        <v>81</v>
      </c>
      <c r="J137" s="26" t="str">
        <f t="shared" si="30"/>
        <v>LEFT:100</v>
      </c>
      <c r="K137" s="26" t="s">
        <v>81</v>
      </c>
      <c r="L137" s="26" t="str">
        <f>$R$1</f>
        <v>LEFT:100</v>
      </c>
      <c r="M137" s="26" t="s">
        <v>81</v>
      </c>
      <c r="N137" s="26" t="str">
        <f>$R$1</f>
        <v>LEFT:100</v>
      </c>
      <c r="O137" t="s">
        <v>81</v>
      </c>
      <c r="P137" t="s">
        <v>82</v>
      </c>
      <c r="Q137" s="38" t="s">
        <v>6</v>
      </c>
      <c r="R137" s="34" t="str">
        <f>INDEX(AF:AF,W135+1)</f>
        <v>赤黒</v>
      </c>
      <c r="S137" s="39" t="s">
        <v>7</v>
      </c>
      <c r="T137" s="34" t="str">
        <f>INDEX(AG:AG,W135+1)</f>
        <v>神話レア</v>
      </c>
      <c r="U137" s="39" t="s">
        <v>8</v>
      </c>
      <c r="V137" s="34">
        <f>INDEX(AI:AI,W135+1)</f>
        <v>11</v>
      </c>
      <c r="W137" s="40"/>
      <c r="X137" s="34" t="str">
        <f>INDEX(AQ:AQ,W135+1)</f>
        <v>このクリーチャーが戦場に出ている間、あなたがコントロールする各ミノタウルスは先制攻撃を得る。</v>
      </c>
      <c r="Y137" s="52"/>
      <c r="Z137" s="52"/>
      <c r="AA137" s="53"/>
      <c r="BF137" s="64" t="s">
        <v>0</v>
      </c>
      <c r="BG137">
        <v>136</v>
      </c>
      <c r="BH137" t="s">
        <v>505</v>
      </c>
      <c r="BI137" t="s">
        <v>40</v>
      </c>
      <c r="BJ137" t="s">
        <v>506</v>
      </c>
    </row>
    <row r="138" spans="1:62">
      <c r="A138" t="str">
        <f t="shared" si="29"/>
        <v>|色|赤黒|レアリティ|神話レア|マナコスト|11|</v>
      </c>
      <c r="B138" t="s">
        <v>0</v>
      </c>
      <c r="C138" t="s">
        <v>81</v>
      </c>
      <c r="D138" s="27" t="s">
        <v>6</v>
      </c>
      <c r="E138" t="s">
        <v>81</v>
      </c>
      <c r="F138" t="str">
        <f>IF(R137=0,"",R137)</f>
        <v>赤黒</v>
      </c>
      <c r="G138" t="s">
        <v>81</v>
      </c>
      <c r="H138" s="27" t="s">
        <v>93</v>
      </c>
      <c r="I138" t="s">
        <v>81</v>
      </c>
      <c r="J138" t="str">
        <f>IF(T137=0,"",T137)</f>
        <v>神話レア</v>
      </c>
      <c r="K138" t="s">
        <v>81</v>
      </c>
      <c r="L138" s="27" t="s">
        <v>94</v>
      </c>
      <c r="M138" t="s">
        <v>81</v>
      </c>
      <c r="N138">
        <f>IF(V137=0,"",V137)</f>
        <v>11</v>
      </c>
      <c r="O138" t="s">
        <v>81</v>
      </c>
      <c r="Q138" s="33" t="s">
        <v>11</v>
      </c>
      <c r="R138" s="34" t="str">
        <f>INDEX(AL:AL,W135+1)</f>
        <v>クリーチャー</v>
      </c>
      <c r="S138" s="39" t="s">
        <v>95</v>
      </c>
      <c r="T138" s="34" t="str">
        <f>INDEX(AN:AN,W135+1)</f>
        <v>ミノタウルス</v>
      </c>
      <c r="U138" s="34" t="str">
        <f>INDEX(AO:AO,W135+1)</f>
        <v>戦士</v>
      </c>
      <c r="V138" s="34">
        <f>INDEX(AP:AP,W135+1)</f>
        <v>0</v>
      </c>
      <c r="W138" s="40"/>
      <c r="X138" s="34" t="str">
        <f>INDEX(AZ:AZ,W135+1)</f>
        <v>この</v>
      </c>
      <c r="Y138" s="34" t="str">
        <f>INDEX(BA:BA,W135+1)</f>
        <v/>
      </c>
      <c r="Z138" s="34" t="str">
        <f>INDEX(BB:BB,W135+1)</f>
        <v/>
      </c>
      <c r="AA138" s="34">
        <f>INDEX(BC:BC,W135+1)</f>
        <v>0</v>
      </c>
      <c r="BF138" s="64" t="s">
        <v>0</v>
      </c>
      <c r="BG138">
        <v>137</v>
      </c>
      <c r="BH138" t="s">
        <v>109</v>
      </c>
      <c r="BI138" t="s">
        <v>40</v>
      </c>
      <c r="BJ138" t="s">
        <v>402</v>
      </c>
    </row>
    <row r="139" spans="1:62">
      <c r="A139" t="str">
        <f t="shared" si="29"/>
        <v>|種別|クリーチャー|サブタイプ|ミノタウルス|戦士||</v>
      </c>
      <c r="B139" t="s">
        <v>0</v>
      </c>
      <c r="C139" t="s">
        <v>81</v>
      </c>
      <c r="D139" s="27" t="s">
        <v>11</v>
      </c>
      <c r="E139" t="s">
        <v>81</v>
      </c>
      <c r="F139" t="str">
        <f>IF(R138=0,"",R138)</f>
        <v>クリーチャー</v>
      </c>
      <c r="G139" t="s">
        <v>81</v>
      </c>
      <c r="H139" s="27" t="s">
        <v>103</v>
      </c>
      <c r="I139" t="s">
        <v>81</v>
      </c>
      <c r="J139" t="str">
        <f>IF(T138=0,"",T138)</f>
        <v>ミノタウルス</v>
      </c>
      <c r="K139" t="s">
        <v>81</v>
      </c>
      <c r="L139" t="str">
        <f>IF(U138=0,"",U138)</f>
        <v>戦士</v>
      </c>
      <c r="M139" t="s">
        <v>81</v>
      </c>
      <c r="N139" t="str">
        <f>IF(V138=0,"",V138)</f>
        <v/>
      </c>
      <c r="O139" t="s">
        <v>81</v>
      </c>
      <c r="Q139" s="33" t="s">
        <v>104</v>
      </c>
      <c r="R139" s="34" t="str">
        <f>INDEX(BD:BD,W135+1)</f>
        <v>このクリーチャーが戦場に出ている間、あなたがコントロールする各ミノタウルスは先制攻撃を得る。&amp;br;このクリーチャーが戦場に出ている間、あなたの手札が1枚以下の場合、あなたがコントロールする各ミノタウルスは+6/0の修整を受ける。&amp;br;このクリーチャーが対戦相手に戦闘ダメージを与えたとき、あなたと対戦相手はカードを1枚捨てる。</v>
      </c>
      <c r="S139" s="35"/>
      <c r="T139" s="35"/>
      <c r="U139" s="35"/>
      <c r="V139" s="36"/>
      <c r="W139" s="40"/>
      <c r="X139" s="32"/>
      <c r="Y139" s="32"/>
      <c r="Z139" s="32"/>
      <c r="AA139" s="54"/>
      <c r="BF139" s="64" t="s">
        <v>0</v>
      </c>
      <c r="BG139">
        <v>138</v>
      </c>
      <c r="BH139" t="s">
        <v>507</v>
      </c>
      <c r="BI139" t="s">
        <v>40</v>
      </c>
      <c r="BJ139" t="s">
        <v>508</v>
      </c>
    </row>
    <row r="140" spans="1:62">
      <c r="A140" t="str">
        <f t="shared" si="29"/>
        <v>|テキスト|&gt;|&gt;|&gt;|&gt;|このクリーチャーが戦場に出ている間、あなたがコントロールする各ミノタウルスは先制攻撃を得る。&amp;br;このクリーチャーが戦場に出ている間、あなたの手札が1枚以下の場合、あなたがコントロールする各ミノタウルスは+6/0の修整を受ける。&amp;br;このクリーチャーが対戦相手に戦闘ダメージを与えたとき、あなたと対戦相手はカードを1枚捨てる。|</v>
      </c>
      <c r="B140" t="s">
        <v>0</v>
      </c>
      <c r="C140" t="s">
        <v>81</v>
      </c>
      <c r="D140" s="27" t="s">
        <v>104</v>
      </c>
      <c r="E140" t="s">
        <v>81</v>
      </c>
      <c r="F140" s="27" t="s">
        <v>113</v>
      </c>
      <c r="G140" t="s">
        <v>81</v>
      </c>
      <c r="H140" s="27" t="s">
        <v>113</v>
      </c>
      <c r="I140" t="s">
        <v>81</v>
      </c>
      <c r="J140" s="27" t="s">
        <v>113</v>
      </c>
      <c r="K140" t="s">
        <v>81</v>
      </c>
      <c r="L140" s="27" t="s">
        <v>113</v>
      </c>
      <c r="M140" t="s">
        <v>81</v>
      </c>
      <c r="N140" t="str">
        <f>IF(R139=0,"",R139)</f>
        <v>このクリーチャーが戦場に出ている間、あなたがコントロールする各ミノタウルスは先制攻撃を得る。&amp;br;このクリーチャーが戦場に出ている間、あなたの手札が1枚以下の場合、あなたがコントロールする各ミノタウルスは+6/0の修整を受ける。&amp;br;このクリーチャーが対戦相手に戦闘ダメージを与えたとき、あなたと対戦相手はカードを1枚捨てる。</v>
      </c>
      <c r="O140" t="s">
        <v>81</v>
      </c>
      <c r="Q140" s="38" t="s">
        <v>27</v>
      </c>
      <c r="R140" s="34" t="str">
        <f>INDEX(BE:BE,W135+1)</f>
        <v>While this creature is on the battlefield, each Minotaur you control gains First Strike.&amp;br;While this creature is on the battlefield, if you have 1 or less cards in hand, each Minotaur you control gains +6/0.&amp;br;When this creature deals combat damage to your opponent, you and your opponent discard 1 card.</v>
      </c>
      <c r="S140" s="35" t="s">
        <v>400</v>
      </c>
      <c r="T140" s="34" t="str">
        <f>IF(X140="","",X140&amp;IF(Y140="",""," "&amp;Y140)&amp;IF(Z140="",""," "&amp;Z140)&amp;IF(AA140="",""," "&amp;AA140))</f>
        <v/>
      </c>
      <c r="U140" s="35"/>
      <c r="V140" s="36"/>
      <c r="W140" s="40" t="s">
        <v>114</v>
      </c>
      <c r="X140" s="33" t="str">
        <f t="shared" ref="X140:AA140" si="31">IF(ISERROR(IF(LEN(X139)&gt;1,X139,VLOOKUP(X138,$AC:$AD,2,FALSE))),"",IF(LEN(X139)&gt;1,X139,VLOOKUP(X138,$AC:$AD,2,FALSE)))</f>
        <v/>
      </c>
      <c r="Y140" s="33" t="str">
        <f t="shared" si="31"/>
        <v/>
      </c>
      <c r="Z140" s="33" t="str">
        <f t="shared" si="31"/>
        <v/>
      </c>
      <c r="AA140" s="33" t="str">
        <f t="shared" si="31"/>
        <v> </v>
      </c>
      <c r="BF140" s="64" t="s">
        <v>0</v>
      </c>
      <c r="BG140">
        <v>139</v>
      </c>
      <c r="BH140" t="s">
        <v>356</v>
      </c>
      <c r="BI140" t="s">
        <v>40</v>
      </c>
      <c r="BJ140" t="s">
        <v>509</v>
      </c>
    </row>
    <row r="141" spans="1:62">
      <c r="A141" t="str">
        <f t="shared" si="29"/>
        <v>|英テキスト|&gt;|&gt;|&gt;|&gt;|While this creature is on the battlefield, each Minotaur you control gains First Strike.&amp;br;While this creature is on the battlefield, if you have 1 or less cards in hand, each Minotaur you control gains +6/0.&amp;br;When this creature deals combat damage to your opponent, you and your opponent discard 1 card.|</v>
      </c>
      <c r="B141" t="s">
        <v>0</v>
      </c>
      <c r="C141" t="s">
        <v>81</v>
      </c>
      <c r="D141" s="27" t="s">
        <v>125</v>
      </c>
      <c r="E141" t="s">
        <v>81</v>
      </c>
      <c r="F141" s="27" t="s">
        <v>113</v>
      </c>
      <c r="G141" t="s">
        <v>81</v>
      </c>
      <c r="H141" s="27" t="s">
        <v>113</v>
      </c>
      <c r="I141" t="s">
        <v>81</v>
      </c>
      <c r="J141" s="27" t="s">
        <v>113</v>
      </c>
      <c r="K141" t="s">
        <v>81</v>
      </c>
      <c r="L141" s="27" t="s">
        <v>113</v>
      </c>
      <c r="M141" t="s">
        <v>81</v>
      </c>
      <c r="N141" t="str">
        <f>IF(T140="","",T140&amp;"&amp;br;")&amp;IF(R140=0,"",R140)</f>
        <v>While this creature is on the battlefield, each Minotaur you control gains First Strike.&amp;br;While this creature is on the battlefield, if you have 1 or less cards in hand, each Minotaur you control gains +6/0.&amp;br;When this creature deals combat damage to your opponent, you and your opponent discard 1 card.</v>
      </c>
      <c r="O141" t="s">
        <v>81</v>
      </c>
      <c r="Q141" s="33" t="s">
        <v>18</v>
      </c>
      <c r="R141" s="34" t="str">
        <f>IF(INDEX(AX:AX,W135+1)="",0,INDEX(AX:AX,W135+1)&amp;"/"&amp;INDEX(AY:AY,W135+1))</f>
        <v>4/4</v>
      </c>
      <c r="S141" s="35"/>
      <c r="T141" s="35"/>
      <c r="U141" s="35"/>
      <c r="V141" s="36"/>
      <c r="W141" s="40"/>
      <c r="X141" s="33"/>
      <c r="Y141" s="52"/>
      <c r="Z141" s="52"/>
      <c r="AA141" s="53"/>
      <c r="BF141" s="64" t="s">
        <v>0</v>
      </c>
      <c r="BG141">
        <v>140</v>
      </c>
      <c r="BH141" t="s">
        <v>510</v>
      </c>
      <c r="BI141" t="s">
        <v>40</v>
      </c>
      <c r="BJ141" t="s">
        <v>511</v>
      </c>
    </row>
    <row r="142" spans="1:62">
      <c r="A142" t="str">
        <f t="shared" si="29"/>
        <v>|PT|&gt;|4/4|シールド数|&gt;||</v>
      </c>
      <c r="B142" t="s">
        <v>0</v>
      </c>
      <c r="C142" t="s">
        <v>81</v>
      </c>
      <c r="D142" t="s">
        <v>18</v>
      </c>
      <c r="E142" t="s">
        <v>81</v>
      </c>
      <c r="F142" t="s">
        <v>113</v>
      </c>
      <c r="G142" t="s">
        <v>81</v>
      </c>
      <c r="H142" t="str">
        <f>IF(R141=0,"",R141)</f>
        <v>4/4</v>
      </c>
      <c r="I142" t="s">
        <v>81</v>
      </c>
      <c r="J142" t="s">
        <v>136</v>
      </c>
      <c r="K142" t="s">
        <v>81</v>
      </c>
      <c r="L142" t="s">
        <v>113</v>
      </c>
      <c r="M142" t="s">
        <v>81</v>
      </c>
      <c r="N142" t="str">
        <f>IF(R142=0,"",R142)</f>
        <v/>
      </c>
      <c r="O142" t="s">
        <v>81</v>
      </c>
      <c r="Q142" s="41" t="s">
        <v>19</v>
      </c>
      <c r="R142" s="34">
        <f>INDEX(AW:AW,W135+1)</f>
        <v>0</v>
      </c>
      <c r="S142" s="42"/>
      <c r="T142" s="42"/>
      <c r="U142" s="42"/>
      <c r="V142" s="43"/>
      <c r="W142" s="44"/>
      <c r="X142" s="45"/>
      <c r="Y142" s="55"/>
      <c r="Z142" s="55"/>
      <c r="AA142" s="56"/>
      <c r="BF142" s="64" t="s">
        <v>0</v>
      </c>
      <c r="BG142">
        <v>141</v>
      </c>
      <c r="BH142" t="s">
        <v>310</v>
      </c>
      <c r="BI142" t="s">
        <v>40</v>
      </c>
      <c r="BJ142" t="s">
        <v>512</v>
      </c>
    </row>
    <row r="143" spans="1:62">
      <c r="A143" t="str">
        <f t="shared" si="29"/>
        <v>&amp;br;&amp;br;</v>
      </c>
      <c r="B143" t="s">
        <v>0</v>
      </c>
      <c r="C143" t="s">
        <v>145</v>
      </c>
      <c r="R143"/>
      <c r="S143"/>
      <c r="T143"/>
      <c r="U143"/>
      <c r="V143"/>
      <c r="BF143" s="64" t="s">
        <v>0</v>
      </c>
      <c r="BG143">
        <v>142</v>
      </c>
      <c r="BH143" t="s">
        <v>513</v>
      </c>
      <c r="BI143" t="s">
        <v>40</v>
      </c>
      <c r="BJ143" t="s">
        <v>514</v>
      </c>
    </row>
    <row r="144" spans="1:62">
      <c r="A144" t="str">
        <f t="shared" si="29"/>
        <v>#back(text=戻る,left)</v>
      </c>
      <c r="B144" t="s">
        <v>0</v>
      </c>
      <c r="C144" t="s">
        <v>153</v>
      </c>
      <c r="R144"/>
      <c r="S144"/>
      <c r="T144"/>
      <c r="U144"/>
      <c r="V144"/>
      <c r="BF144" s="64" t="s">
        <v>0</v>
      </c>
      <c r="BG144">
        <v>143</v>
      </c>
      <c r="BH144" t="s">
        <v>515</v>
      </c>
      <c r="BI144" t="s">
        <v>40</v>
      </c>
      <c r="BJ144" t="s">
        <v>516</v>
      </c>
    </row>
    <row r="145" spans="1:62">
      <c r="A145" t="str">
        <f t="shared" si="29"/>
        <v>&amp;br;</v>
      </c>
      <c r="B145" t="s">
        <v>0</v>
      </c>
      <c r="C145" t="s">
        <v>164</v>
      </c>
      <c r="R145"/>
      <c r="S145"/>
      <c r="T145"/>
      <c r="U145"/>
      <c r="V145"/>
      <c r="BF145" s="64" t="s">
        <v>0</v>
      </c>
      <c r="BG145">
        <v>144</v>
      </c>
      <c r="BH145" t="s">
        <v>517</v>
      </c>
      <c r="BI145" t="s">
        <v>40</v>
      </c>
      <c r="BJ145" t="s">
        <v>518</v>
      </c>
    </row>
    <row r="146" spans="1:62">
      <c r="A146" t="str">
        <f t="shared" si="29"/>
        <v>#comment(above,nsize=[15],size=[30],num=[10])</v>
      </c>
      <c r="B146" t="s">
        <v>0</v>
      </c>
      <c r="C146" t="s">
        <v>173</v>
      </c>
      <c r="R146"/>
      <c r="S146"/>
      <c r="T146"/>
      <c r="U146"/>
      <c r="V146"/>
      <c r="BF146" s="64" t="s">
        <v>0</v>
      </c>
      <c r="BG146">
        <v>145</v>
      </c>
      <c r="BH146" t="s">
        <v>519</v>
      </c>
      <c r="BI146" t="s">
        <v>40</v>
      </c>
      <c r="BJ146" t="s">
        <v>520</v>
      </c>
    </row>
    <row r="147" spans="1:62">
      <c r="A147" t="str">
        <f t="shared" si="29"/>
        <v>&amp;br;&amp;br;</v>
      </c>
      <c r="B147" t="s">
        <v>0</v>
      </c>
      <c r="C147" t="s">
        <v>145</v>
      </c>
      <c r="R147"/>
      <c r="S147"/>
      <c r="T147"/>
      <c r="U147"/>
      <c r="V147"/>
      <c r="BF147" s="64" t="s">
        <v>0</v>
      </c>
      <c r="BG147">
        <v>146</v>
      </c>
      <c r="BH147" t="s">
        <v>295</v>
      </c>
      <c r="BI147" t="s">
        <v>40</v>
      </c>
      <c r="BJ147" t="s">
        <v>521</v>
      </c>
    </row>
    <row r="148" spans="1:62">
      <c r="A148" t="str">
        <f t="shared" si="29"/>
        <v/>
      </c>
      <c r="B148" t="s">
        <v>0</v>
      </c>
      <c r="Q148" s="29"/>
      <c r="R148" s="30"/>
      <c r="S148" s="30"/>
      <c r="T148" s="30"/>
      <c r="U148" s="30"/>
      <c r="V148" s="31"/>
      <c r="W148" s="32">
        <v>12</v>
      </c>
      <c r="X148" s="29"/>
      <c r="Y148" s="50"/>
      <c r="Z148" s="50"/>
      <c r="AA148" s="51"/>
      <c r="BF148" s="64" t="s">
        <v>0</v>
      </c>
      <c r="BG148">
        <v>147</v>
      </c>
      <c r="BH148" t="s">
        <v>119</v>
      </c>
      <c r="BI148" t="s">
        <v>40</v>
      </c>
      <c r="BJ148" t="s">
        <v>298</v>
      </c>
    </row>
    <row r="149" spans="1:62">
      <c r="A149" t="str">
        <f t="shared" si="29"/>
        <v>*ナクタムンの侍臣、テムメト/Temmet, Vizier of Naktamun</v>
      </c>
      <c r="B149" t="s">
        <v>0</v>
      </c>
      <c r="C149" t="str">
        <f>"*"&amp;R149&amp;"/"&amp;T149</f>
        <v>*ナクタムンの侍臣、テムメト/Temmet, Vizier of Naktamun</v>
      </c>
      <c r="Q149" s="33" t="s">
        <v>9</v>
      </c>
      <c r="R149" s="34" t="str">
        <f>INDEX(AJ:AJ,W148+1)</f>
        <v>ナクタムンの侍臣、テムメト</v>
      </c>
      <c r="S149" s="35" t="s">
        <v>10</v>
      </c>
      <c r="T149" s="34" t="str">
        <f>INDEX(AK:AK,W148+1)</f>
        <v>Temmet, Vizier of Naktamun</v>
      </c>
      <c r="U149" s="35"/>
      <c r="V149" s="36"/>
      <c r="W149" s="37"/>
      <c r="X149" s="33"/>
      <c r="Y149" s="52"/>
      <c r="Z149" s="52"/>
      <c r="AA149" s="53"/>
      <c r="BF149" s="64" t="s">
        <v>0</v>
      </c>
      <c r="BG149">
        <v>148</v>
      </c>
      <c r="BH149" t="s">
        <v>316</v>
      </c>
      <c r="BI149" t="s">
        <v>40</v>
      </c>
      <c r="BJ149" t="s">
        <v>522</v>
      </c>
    </row>
    <row r="150" spans="1:59">
      <c r="A150" t="str">
        <f t="shared" si="29"/>
        <v>|LEFT:80|LEFT:100|LEFT:100|LEFT:100|LEFT:100|LEFT:100|c</v>
      </c>
      <c r="B150" t="s">
        <v>0</v>
      </c>
      <c r="C150" t="s">
        <v>81</v>
      </c>
      <c r="D150" s="26" t="str">
        <f>$Q$1</f>
        <v>LEFT:80</v>
      </c>
      <c r="E150" s="26" t="s">
        <v>81</v>
      </c>
      <c r="F150" s="26" t="str">
        <f t="shared" ref="F150:J150" si="32">$R$1</f>
        <v>LEFT:100</v>
      </c>
      <c r="G150" s="26" t="s">
        <v>81</v>
      </c>
      <c r="H150" s="26" t="str">
        <f t="shared" si="32"/>
        <v>LEFT:100</v>
      </c>
      <c r="I150" s="26" t="s">
        <v>81</v>
      </c>
      <c r="J150" s="26" t="str">
        <f t="shared" si="32"/>
        <v>LEFT:100</v>
      </c>
      <c r="K150" s="26" t="s">
        <v>81</v>
      </c>
      <c r="L150" s="26" t="str">
        <f>$R$1</f>
        <v>LEFT:100</v>
      </c>
      <c r="M150" s="26" t="s">
        <v>81</v>
      </c>
      <c r="N150" s="26" t="str">
        <f>$R$1</f>
        <v>LEFT:100</v>
      </c>
      <c r="O150" t="s">
        <v>81</v>
      </c>
      <c r="P150" t="s">
        <v>82</v>
      </c>
      <c r="Q150" s="38" t="s">
        <v>6</v>
      </c>
      <c r="R150" s="34" t="str">
        <f>INDEX(AF:AF,W148+1)</f>
        <v>白青</v>
      </c>
      <c r="S150" s="39" t="s">
        <v>7</v>
      </c>
      <c r="T150" s="34" t="str">
        <f>INDEX(AG:AG,W148+1)</f>
        <v>神話レア</v>
      </c>
      <c r="U150" s="39" t="s">
        <v>8</v>
      </c>
      <c r="V150" s="34">
        <f>INDEX(AI:AI,W148+1)</f>
        <v>14</v>
      </c>
      <c r="W150" s="40"/>
      <c r="X150" s="34" t="str">
        <f>INDEX(AQ:AQ,W148+1)</f>
        <v>あなたのターンの戦闘開始時に、あなたのターン終了時まで、あなたがコントロールする各クリーチャー･トークンは+4/+4の修整を受ける。</v>
      </c>
      <c r="Y150" s="52"/>
      <c r="Z150" s="52"/>
      <c r="AA150" s="53"/>
      <c r="BF150" s="64" t="s">
        <v>0</v>
      </c>
      <c r="BG150">
        <v>149</v>
      </c>
    </row>
    <row r="151" spans="1:59">
      <c r="A151" t="str">
        <f t="shared" si="29"/>
        <v>|色|白青|レアリティ|神話レア|マナコスト|14|</v>
      </c>
      <c r="B151" t="s">
        <v>0</v>
      </c>
      <c r="C151" t="s">
        <v>81</v>
      </c>
      <c r="D151" s="27" t="s">
        <v>6</v>
      </c>
      <c r="E151" t="s">
        <v>81</v>
      </c>
      <c r="F151" t="str">
        <f>IF(R150=0,"",R150)</f>
        <v>白青</v>
      </c>
      <c r="G151" t="s">
        <v>81</v>
      </c>
      <c r="H151" s="27" t="s">
        <v>93</v>
      </c>
      <c r="I151" t="s">
        <v>81</v>
      </c>
      <c r="J151" t="str">
        <f>IF(T150=0,"",T150)</f>
        <v>神話レア</v>
      </c>
      <c r="K151" t="s">
        <v>81</v>
      </c>
      <c r="L151" s="27" t="s">
        <v>94</v>
      </c>
      <c r="M151" t="s">
        <v>81</v>
      </c>
      <c r="N151">
        <f>IF(V150=0,"",V150)</f>
        <v>14</v>
      </c>
      <c r="O151" t="s">
        <v>81</v>
      </c>
      <c r="Q151" s="33" t="s">
        <v>11</v>
      </c>
      <c r="R151" s="34" t="str">
        <f>INDEX(AL:AL,W148+1)</f>
        <v>クリーチャー</v>
      </c>
      <c r="S151" s="39" t="s">
        <v>95</v>
      </c>
      <c r="T151" s="34" t="str">
        <f>INDEX(AN:AN,W148+1)</f>
        <v>人間</v>
      </c>
      <c r="U151" s="34" t="str">
        <f>INDEX(AO:AO,W148+1)</f>
        <v>クレリック</v>
      </c>
      <c r="V151" s="34">
        <f>INDEX(AP:AP,W148+1)</f>
        <v>0</v>
      </c>
      <c r="W151" s="40"/>
      <c r="X151" s="34" t="str">
        <f>INDEX(AZ:AZ,W148+1)</f>
        <v>あな</v>
      </c>
      <c r="Y151" s="34" t="str">
        <f>INDEX(BA:BA,W148+1)</f>
        <v/>
      </c>
      <c r="Z151" s="34" t="str">
        <f>INDEX(BB:BB,W148+1)</f>
        <v/>
      </c>
      <c r="AA151" s="34">
        <f>INDEX(BC:BC,W148+1)</f>
        <v>0</v>
      </c>
      <c r="BF151" s="64" t="s">
        <v>0</v>
      </c>
      <c r="BG151">
        <v>150</v>
      </c>
    </row>
    <row r="152" spans="1:59">
      <c r="A152" t="str">
        <f t="shared" si="29"/>
        <v>|種別|クリーチャー|サブタイプ|人間|クレリック||</v>
      </c>
      <c r="B152" t="s">
        <v>0</v>
      </c>
      <c r="C152" t="s">
        <v>81</v>
      </c>
      <c r="D152" s="27" t="s">
        <v>11</v>
      </c>
      <c r="E152" t="s">
        <v>81</v>
      </c>
      <c r="F152" t="str">
        <f>IF(R151=0,"",R151)</f>
        <v>クリーチャー</v>
      </c>
      <c r="G152" t="s">
        <v>81</v>
      </c>
      <c r="H152" s="27" t="s">
        <v>103</v>
      </c>
      <c r="I152" t="s">
        <v>81</v>
      </c>
      <c r="J152" t="str">
        <f>IF(T151=0,"",T151)</f>
        <v>人間</v>
      </c>
      <c r="K152" t="s">
        <v>81</v>
      </c>
      <c r="L152" t="str">
        <f>IF(U151=0,"",U151)</f>
        <v>クレリック</v>
      </c>
      <c r="M152" t="s">
        <v>81</v>
      </c>
      <c r="N152" t="str">
        <f>IF(V151=0,"",V151)</f>
        <v/>
      </c>
      <c r="O152" t="s">
        <v>81</v>
      </c>
      <c r="Q152" s="33" t="s">
        <v>104</v>
      </c>
      <c r="R152" s="34" t="str">
        <f>INDEX(BD:BD,W148+1)</f>
        <v>あなたのターンの戦闘開始時に、あなたのターン終了時まで、あなたがコントロールする各クリーチャー･トークンは+4/+4の修整を受ける。&amp;br;不朽1</v>
      </c>
      <c r="S152" s="35"/>
      <c r="T152" s="35"/>
      <c r="U152" s="35"/>
      <c r="V152" s="36"/>
      <c r="W152" s="40"/>
      <c r="X152" s="32"/>
      <c r="Y152" s="32"/>
      <c r="Z152" s="32"/>
      <c r="AA152" s="54"/>
      <c r="BF152" s="64" t="s">
        <v>0</v>
      </c>
      <c r="BG152">
        <v>151</v>
      </c>
    </row>
    <row r="153" spans="1:59">
      <c r="A153" t="str">
        <f t="shared" si="29"/>
        <v>|テキスト|&gt;|&gt;|&gt;|&gt;|あなたのターンの戦闘開始時に、あなたのターン終了時まで、あなたがコントロールする各クリーチャー･トークンは+4/+4の修整を受ける。&amp;br;不朽1|</v>
      </c>
      <c r="B153" t="s">
        <v>0</v>
      </c>
      <c r="C153" t="s">
        <v>81</v>
      </c>
      <c r="D153" s="27" t="s">
        <v>104</v>
      </c>
      <c r="E153" t="s">
        <v>81</v>
      </c>
      <c r="F153" s="27" t="s">
        <v>113</v>
      </c>
      <c r="G153" t="s">
        <v>81</v>
      </c>
      <c r="H153" s="27" t="s">
        <v>113</v>
      </c>
      <c r="I153" t="s">
        <v>81</v>
      </c>
      <c r="J153" s="27" t="s">
        <v>113</v>
      </c>
      <c r="K153" t="s">
        <v>81</v>
      </c>
      <c r="L153" s="27" t="s">
        <v>113</v>
      </c>
      <c r="M153" t="s">
        <v>81</v>
      </c>
      <c r="N153" t="str">
        <f>IF(R152=0,"",R152)</f>
        <v>あなたのターンの戦闘開始時に、あなたのターン終了時まで、あなたがコントロールする各クリーチャー･トークンは+4/+4の修整を受ける。&amp;br;不朽1</v>
      </c>
      <c r="O153" t="s">
        <v>81</v>
      </c>
      <c r="Q153" s="38" t="s">
        <v>27</v>
      </c>
      <c r="R153" s="34" t="str">
        <f>INDEX(BE:BE,W148+1)</f>
        <v>At the beginning of combat on your turn, each creature token you control gets +4/+4 until the end of your turn.&amp;br;Embalm 1.</v>
      </c>
      <c r="S153" s="35" t="s">
        <v>400</v>
      </c>
      <c r="T153" s="34" t="str">
        <f>IF(X153="","",X153&amp;IF(Y153="",""," "&amp;Y153)&amp;IF(Z153="",""," "&amp;Z153)&amp;IF(AA153="",""," "&amp;AA153))</f>
        <v/>
      </c>
      <c r="U153" s="35"/>
      <c r="V153" s="36"/>
      <c r="W153" s="40" t="s">
        <v>114</v>
      </c>
      <c r="X153" s="33" t="str">
        <f t="shared" ref="X153:AA153" si="33">IF(ISERROR(IF(LEN(X152)&gt;1,X152,VLOOKUP(X151,$AC:$AD,2,FALSE))),"",IF(LEN(X152)&gt;1,X152,VLOOKUP(X151,$AC:$AD,2,FALSE)))</f>
        <v/>
      </c>
      <c r="Y153" s="33" t="str">
        <f t="shared" si="33"/>
        <v/>
      </c>
      <c r="Z153" s="33" t="str">
        <f t="shared" si="33"/>
        <v/>
      </c>
      <c r="AA153" s="33" t="str">
        <f t="shared" si="33"/>
        <v> </v>
      </c>
      <c r="BF153" s="64" t="s">
        <v>0</v>
      </c>
      <c r="BG153">
        <v>152</v>
      </c>
    </row>
    <row r="154" spans="1:59">
      <c r="A154" t="str">
        <f t="shared" si="29"/>
        <v>|英テキスト|&gt;|&gt;|&gt;|&gt;|At the beginning of combat on your turn, each creature token you control gets +4/+4 until the end of your turn.&amp;br;Embalm 1.|</v>
      </c>
      <c r="B154" t="s">
        <v>0</v>
      </c>
      <c r="C154" t="s">
        <v>81</v>
      </c>
      <c r="D154" s="27" t="s">
        <v>125</v>
      </c>
      <c r="E154" t="s">
        <v>81</v>
      </c>
      <c r="F154" s="27" t="s">
        <v>113</v>
      </c>
      <c r="G154" t="s">
        <v>81</v>
      </c>
      <c r="H154" s="27" t="s">
        <v>113</v>
      </c>
      <c r="I154" t="s">
        <v>81</v>
      </c>
      <c r="J154" s="27" t="s">
        <v>113</v>
      </c>
      <c r="K154" t="s">
        <v>81</v>
      </c>
      <c r="L154" s="27" t="s">
        <v>113</v>
      </c>
      <c r="M154" t="s">
        <v>81</v>
      </c>
      <c r="N154" t="str">
        <f>IF(T153="","",T153&amp;"&amp;br;")&amp;IF(R153=0,"",R153)</f>
        <v>At the beginning of combat on your turn, each creature token you control gets +4/+4 until the end of your turn.&amp;br;Embalm 1.</v>
      </c>
      <c r="O154" t="s">
        <v>81</v>
      </c>
      <c r="Q154" s="33" t="s">
        <v>18</v>
      </c>
      <c r="R154" s="34" t="str">
        <f>IF(INDEX(AX:AX,W148+1)="",0,INDEX(AX:AX,W148+1)&amp;"/"&amp;INDEX(AY:AY,W148+1))</f>
        <v>8/8</v>
      </c>
      <c r="S154" s="35"/>
      <c r="T154" s="35"/>
      <c r="U154" s="35"/>
      <c r="V154" s="36"/>
      <c r="W154" s="40"/>
      <c r="X154" s="33"/>
      <c r="Y154" s="52"/>
      <c r="Z154" s="52"/>
      <c r="AA154" s="53"/>
      <c r="BF154" s="64" t="s">
        <v>0</v>
      </c>
      <c r="BG154">
        <v>153</v>
      </c>
    </row>
    <row r="155" spans="1:59">
      <c r="A155" t="str">
        <f t="shared" si="29"/>
        <v>|PT|&gt;|8/8|シールド数|&gt;||</v>
      </c>
      <c r="B155" t="s">
        <v>0</v>
      </c>
      <c r="C155" t="s">
        <v>81</v>
      </c>
      <c r="D155" t="s">
        <v>18</v>
      </c>
      <c r="E155" t="s">
        <v>81</v>
      </c>
      <c r="F155" t="s">
        <v>113</v>
      </c>
      <c r="G155" t="s">
        <v>81</v>
      </c>
      <c r="H155" t="str">
        <f>IF(R154=0,"",R154)</f>
        <v>8/8</v>
      </c>
      <c r="I155" t="s">
        <v>81</v>
      </c>
      <c r="J155" t="s">
        <v>136</v>
      </c>
      <c r="K155" t="s">
        <v>81</v>
      </c>
      <c r="L155" t="s">
        <v>113</v>
      </c>
      <c r="M155" t="s">
        <v>81</v>
      </c>
      <c r="N155" t="str">
        <f>IF(R155=0,"",R155)</f>
        <v/>
      </c>
      <c r="O155" t="s">
        <v>81</v>
      </c>
      <c r="Q155" s="41" t="s">
        <v>19</v>
      </c>
      <c r="R155" s="34">
        <f>INDEX(AW:AW,W148+1)</f>
        <v>0</v>
      </c>
      <c r="S155" s="42"/>
      <c r="T155" s="42"/>
      <c r="U155" s="42"/>
      <c r="V155" s="43"/>
      <c r="W155" s="44"/>
      <c r="X155" s="45"/>
      <c r="Y155" s="55"/>
      <c r="Z155" s="55"/>
      <c r="AA155" s="56"/>
      <c r="BF155" s="64" t="s">
        <v>0</v>
      </c>
      <c r="BG155">
        <v>154</v>
      </c>
    </row>
    <row r="156" spans="1:59">
      <c r="A156" t="str">
        <f t="shared" si="29"/>
        <v>&amp;br;&amp;br;</v>
      </c>
      <c r="B156" t="s">
        <v>0</v>
      </c>
      <c r="C156" t="s">
        <v>145</v>
      </c>
      <c r="R156"/>
      <c r="S156"/>
      <c r="T156"/>
      <c r="U156"/>
      <c r="V156"/>
      <c r="BF156" s="64" t="s">
        <v>0</v>
      </c>
      <c r="BG156">
        <v>155</v>
      </c>
    </row>
    <row r="157" spans="1:59">
      <c r="A157" t="str">
        <f t="shared" si="29"/>
        <v>#back(text=戻る,left)</v>
      </c>
      <c r="B157" t="s">
        <v>0</v>
      </c>
      <c r="C157" t="s">
        <v>153</v>
      </c>
      <c r="R157"/>
      <c r="S157"/>
      <c r="T157"/>
      <c r="U157"/>
      <c r="V157"/>
      <c r="BF157" s="64" t="s">
        <v>0</v>
      </c>
      <c r="BG157">
        <v>156</v>
      </c>
    </row>
    <row r="158" spans="1:59">
      <c r="A158" t="str">
        <f t="shared" si="29"/>
        <v>&amp;br;</v>
      </c>
      <c r="B158" t="s">
        <v>0</v>
      </c>
      <c r="C158" t="s">
        <v>164</v>
      </c>
      <c r="R158"/>
      <c r="S158"/>
      <c r="T158"/>
      <c r="U158"/>
      <c r="V158"/>
      <c r="BF158" s="64" t="s">
        <v>0</v>
      </c>
      <c r="BG158">
        <v>157</v>
      </c>
    </row>
    <row r="159" spans="1:59">
      <c r="A159" t="str">
        <f t="shared" si="29"/>
        <v>#comment(above,nsize=[15],size=[30],num=[10])</v>
      </c>
      <c r="B159" t="s">
        <v>0</v>
      </c>
      <c r="C159" t="s">
        <v>173</v>
      </c>
      <c r="R159"/>
      <c r="S159"/>
      <c r="T159"/>
      <c r="U159"/>
      <c r="V159"/>
      <c r="BF159" s="64" t="s">
        <v>0</v>
      </c>
      <c r="BG159">
        <v>158</v>
      </c>
    </row>
    <row r="160" spans="1:59">
      <c r="A160" t="str">
        <f t="shared" si="29"/>
        <v>&amp;br;&amp;br;</v>
      </c>
      <c r="B160" t="s">
        <v>0</v>
      </c>
      <c r="C160" t="s">
        <v>145</v>
      </c>
      <c r="R160"/>
      <c r="S160"/>
      <c r="T160"/>
      <c r="U160"/>
      <c r="V160"/>
      <c r="BF160" s="64" t="s">
        <v>0</v>
      </c>
      <c r="BG160">
        <v>159</v>
      </c>
    </row>
    <row r="161" spans="1:59">
      <c r="A161" t="str">
        <f t="shared" si="29"/>
        <v/>
      </c>
      <c r="B161" t="s">
        <v>0</v>
      </c>
      <c r="Q161" s="29"/>
      <c r="R161" s="30"/>
      <c r="S161" s="30"/>
      <c r="T161" s="30"/>
      <c r="U161" s="30"/>
      <c r="V161" s="31"/>
      <c r="W161" s="32">
        <v>13</v>
      </c>
      <c r="X161" s="29"/>
      <c r="Y161" s="50"/>
      <c r="Z161" s="50"/>
      <c r="AA161" s="51"/>
      <c r="BF161" s="64" t="s">
        <v>0</v>
      </c>
      <c r="BG161">
        <v>160</v>
      </c>
    </row>
    <row r="162" spans="1:59">
      <c r="A162" t="str">
        <f t="shared" si="29"/>
        <v>*研ぎ澄まされたコペシュ/Honed Khopesh</v>
      </c>
      <c r="B162" t="s">
        <v>0</v>
      </c>
      <c r="C162" t="str">
        <f>"*"&amp;R162&amp;"/"&amp;T162</f>
        <v>*研ぎ澄まされたコペシュ/Honed Khopesh</v>
      </c>
      <c r="Q162" s="33" t="s">
        <v>9</v>
      </c>
      <c r="R162" s="34" t="str">
        <f>INDEX(AJ:AJ,W161+1)</f>
        <v>研ぎ澄まされたコペシュ</v>
      </c>
      <c r="S162" s="35" t="s">
        <v>10</v>
      </c>
      <c r="T162" s="34" t="str">
        <f>INDEX(AK:AK,W161+1)</f>
        <v>Honed Khopesh</v>
      </c>
      <c r="U162" s="35"/>
      <c r="V162" s="36"/>
      <c r="W162" s="37"/>
      <c r="X162" s="33"/>
      <c r="Y162" s="52"/>
      <c r="Z162" s="52"/>
      <c r="AA162" s="53"/>
      <c r="BF162" s="64" t="s">
        <v>0</v>
      </c>
      <c r="BG162">
        <v>161</v>
      </c>
    </row>
    <row r="163" spans="1:59">
      <c r="A163" t="str">
        <f t="shared" si="29"/>
        <v>|LEFT:80|LEFT:100|LEFT:100|LEFT:100|LEFT:100|LEFT:100|c</v>
      </c>
      <c r="B163" t="s">
        <v>0</v>
      </c>
      <c r="C163" t="s">
        <v>81</v>
      </c>
      <c r="D163" s="26" t="str">
        <f>$Q$1</f>
        <v>LEFT:80</v>
      </c>
      <c r="E163" s="26" t="s">
        <v>81</v>
      </c>
      <c r="F163" s="26" t="str">
        <f t="shared" ref="F163:J163" si="34">$R$1</f>
        <v>LEFT:100</v>
      </c>
      <c r="G163" s="26" t="s">
        <v>81</v>
      </c>
      <c r="H163" s="26" t="str">
        <f t="shared" si="34"/>
        <v>LEFT:100</v>
      </c>
      <c r="I163" s="26" t="s">
        <v>81</v>
      </c>
      <c r="J163" s="26" t="str">
        <f t="shared" si="34"/>
        <v>LEFT:100</v>
      </c>
      <c r="K163" s="26" t="s">
        <v>81</v>
      </c>
      <c r="L163" s="26" t="str">
        <f>$R$1</f>
        <v>LEFT:100</v>
      </c>
      <c r="M163" s="26" t="s">
        <v>81</v>
      </c>
      <c r="N163" s="26" t="str">
        <f>$R$1</f>
        <v>LEFT:100</v>
      </c>
      <c r="O163" t="s">
        <v>81</v>
      </c>
      <c r="P163" t="s">
        <v>82</v>
      </c>
      <c r="Q163" s="38" t="s">
        <v>6</v>
      </c>
      <c r="R163" s="34" t="str">
        <f>INDEX(AF:AF,W161+1)</f>
        <v>無色</v>
      </c>
      <c r="S163" s="39" t="s">
        <v>7</v>
      </c>
      <c r="T163" s="34" t="str">
        <f>INDEX(AG:AG,W161+1)</f>
        <v>コモン</v>
      </c>
      <c r="U163" s="39" t="s">
        <v>8</v>
      </c>
      <c r="V163" s="34">
        <f>INDEX(AI:AI,W161+1)</f>
        <v>5</v>
      </c>
      <c r="W163" s="40"/>
      <c r="X163" s="34" t="str">
        <f>INDEX(AQ:AQ,W161+1)</f>
        <v>クリーチャー1体を対象とする。それは+2/+2の修整を受ける。</v>
      </c>
      <c r="Y163" s="52"/>
      <c r="Z163" s="52"/>
      <c r="AA163" s="53"/>
      <c r="BF163" s="64" t="s">
        <v>0</v>
      </c>
      <c r="BG163">
        <v>162</v>
      </c>
    </row>
    <row r="164" spans="1:59">
      <c r="A164" t="str">
        <f t="shared" si="29"/>
        <v>|色|無色|レアリティ|コモン|マナコスト|5|</v>
      </c>
      <c r="B164" t="s">
        <v>0</v>
      </c>
      <c r="C164" t="s">
        <v>81</v>
      </c>
      <c r="D164" s="27" t="s">
        <v>6</v>
      </c>
      <c r="E164" t="s">
        <v>81</v>
      </c>
      <c r="F164" t="str">
        <f>IF(R163=0,"",R163)</f>
        <v>無色</v>
      </c>
      <c r="G164" t="s">
        <v>81</v>
      </c>
      <c r="H164" s="27" t="s">
        <v>93</v>
      </c>
      <c r="I164" t="s">
        <v>81</v>
      </c>
      <c r="J164" t="str">
        <f>IF(T163=0,"",T163)</f>
        <v>コモン</v>
      </c>
      <c r="K164" t="s">
        <v>81</v>
      </c>
      <c r="L164" s="27" t="s">
        <v>94</v>
      </c>
      <c r="M164" t="s">
        <v>81</v>
      </c>
      <c r="N164">
        <f>IF(V163=0,"",V163)</f>
        <v>5</v>
      </c>
      <c r="O164" t="s">
        <v>81</v>
      </c>
      <c r="Q164" s="33" t="s">
        <v>11</v>
      </c>
      <c r="R164" s="34" t="str">
        <f>INDEX(AL:AL,W161+1)</f>
        <v>呪文</v>
      </c>
      <c r="S164" s="39" t="s">
        <v>95</v>
      </c>
      <c r="T164" s="34">
        <f>INDEX(AN:AN,W161+1)</f>
        <v>0</v>
      </c>
      <c r="U164" s="34">
        <f>INDEX(AO:AO,W161+1)</f>
        <v>0</v>
      </c>
      <c r="V164" s="34">
        <f>INDEX(AP:AP,W161+1)</f>
        <v>0</v>
      </c>
      <c r="W164" s="40"/>
      <c r="X164" s="34" t="str">
        <f>INDEX(AZ:AZ,W161+1)</f>
        <v>クリ</v>
      </c>
      <c r="Y164" s="34" t="str">
        <f>INDEX(BA:BA,W161+1)</f>
        <v/>
      </c>
      <c r="Z164" s="34" t="str">
        <f>INDEX(BB:BB,W161+1)</f>
        <v/>
      </c>
      <c r="AA164" s="34">
        <f>INDEX(BC:BC,W161+1)</f>
        <v>0</v>
      </c>
      <c r="BF164" s="64" t="s">
        <v>0</v>
      </c>
      <c r="BG164">
        <v>163</v>
      </c>
    </row>
    <row r="165" spans="1:59">
      <c r="A165" t="str">
        <f t="shared" si="29"/>
        <v>|種別|呪文|サブタイプ||||</v>
      </c>
      <c r="B165" t="s">
        <v>0</v>
      </c>
      <c r="C165" t="s">
        <v>81</v>
      </c>
      <c r="D165" s="27" t="s">
        <v>11</v>
      </c>
      <c r="E165" t="s">
        <v>81</v>
      </c>
      <c r="F165" t="str">
        <f>IF(R164=0,"",R164)</f>
        <v>呪文</v>
      </c>
      <c r="G165" t="s">
        <v>81</v>
      </c>
      <c r="H165" s="27" t="s">
        <v>103</v>
      </c>
      <c r="I165" t="s">
        <v>81</v>
      </c>
      <c r="J165" t="str">
        <f>IF(T164=0,"",T164)</f>
        <v/>
      </c>
      <c r="K165" t="s">
        <v>81</v>
      </c>
      <c r="L165" t="str">
        <f>IF(U164=0,"",U164)</f>
        <v/>
      </c>
      <c r="M165" t="s">
        <v>81</v>
      </c>
      <c r="N165" t="str">
        <f>IF(V164=0,"",V164)</f>
        <v/>
      </c>
      <c r="O165" t="s">
        <v>81</v>
      </c>
      <c r="Q165" s="33" t="s">
        <v>104</v>
      </c>
      <c r="R165" s="34" t="str">
        <f>INDEX(BD:BD,W161+1)</f>
        <v>クリーチャー1体を対象とする。それは+2/+2の修整を受ける。</v>
      </c>
      <c r="S165" s="35"/>
      <c r="T165" s="35"/>
      <c r="U165" s="35"/>
      <c r="V165" s="36"/>
      <c r="W165" s="40"/>
      <c r="X165" s="32"/>
      <c r="Y165" s="32"/>
      <c r="Z165" s="32"/>
      <c r="AA165" s="54"/>
      <c r="BF165" s="64" t="s">
        <v>0</v>
      </c>
      <c r="BG165">
        <v>164</v>
      </c>
    </row>
    <row r="166" spans="1:59">
      <c r="A166" t="str">
        <f t="shared" si="29"/>
        <v>|テキスト|&gt;|&gt;|&gt;|&gt;|クリーチャー1体を対象とする。それは+2/+2の修整を受ける。|</v>
      </c>
      <c r="B166" t="s">
        <v>0</v>
      </c>
      <c r="C166" t="s">
        <v>81</v>
      </c>
      <c r="D166" s="27" t="s">
        <v>104</v>
      </c>
      <c r="E166" t="s">
        <v>81</v>
      </c>
      <c r="F166" s="27" t="s">
        <v>113</v>
      </c>
      <c r="G166" t="s">
        <v>81</v>
      </c>
      <c r="H166" s="27" t="s">
        <v>113</v>
      </c>
      <c r="I166" t="s">
        <v>81</v>
      </c>
      <c r="J166" s="27" t="s">
        <v>113</v>
      </c>
      <c r="K166" t="s">
        <v>81</v>
      </c>
      <c r="L166" s="27" t="s">
        <v>113</v>
      </c>
      <c r="M166" t="s">
        <v>81</v>
      </c>
      <c r="N166" t="str">
        <f>IF(R165=0,"",R165)</f>
        <v>クリーチャー1体を対象とする。それは+2/+2の修整を受ける。</v>
      </c>
      <c r="O166" t="s">
        <v>81</v>
      </c>
      <c r="Q166" s="38" t="s">
        <v>27</v>
      </c>
      <c r="R166" s="34" t="str">
        <f>INDEX(BE:BE,W161+1)</f>
        <v>Target creature gets +2/+2.</v>
      </c>
      <c r="S166" s="35" t="s">
        <v>400</v>
      </c>
      <c r="T166" s="34" t="str">
        <f>IF(X166="","",X166&amp;IF(Y166="",""," "&amp;Y166)&amp;IF(Z166="",""," "&amp;Z166)&amp;IF(AA166="",""," "&amp;AA166))</f>
        <v/>
      </c>
      <c r="U166" s="35"/>
      <c r="V166" s="36"/>
      <c r="W166" s="40" t="s">
        <v>114</v>
      </c>
      <c r="X166" s="33" t="str">
        <f t="shared" ref="X166:AA166" si="35">IF(ISERROR(IF(LEN(X165)&gt;1,X165,VLOOKUP(X164,$AC:$AD,2,FALSE))),"",IF(LEN(X165)&gt;1,X165,VLOOKUP(X164,$AC:$AD,2,FALSE)))</f>
        <v/>
      </c>
      <c r="Y166" s="33" t="str">
        <f t="shared" si="35"/>
        <v/>
      </c>
      <c r="Z166" s="33" t="str">
        <f t="shared" si="35"/>
        <v/>
      </c>
      <c r="AA166" s="33" t="str">
        <f t="shared" si="35"/>
        <v> </v>
      </c>
      <c r="BF166" s="64" t="s">
        <v>0</v>
      </c>
      <c r="BG166">
        <v>165</v>
      </c>
    </row>
    <row r="167" spans="1:59">
      <c r="A167" t="str">
        <f t="shared" si="29"/>
        <v>|英テキスト|&gt;|&gt;|&gt;|&gt;|Target creature gets +2/+2.|</v>
      </c>
      <c r="B167" t="s">
        <v>0</v>
      </c>
      <c r="C167" t="s">
        <v>81</v>
      </c>
      <c r="D167" s="27" t="s">
        <v>125</v>
      </c>
      <c r="E167" t="s">
        <v>81</v>
      </c>
      <c r="F167" s="27" t="s">
        <v>113</v>
      </c>
      <c r="G167" t="s">
        <v>81</v>
      </c>
      <c r="H167" s="27" t="s">
        <v>113</v>
      </c>
      <c r="I167" t="s">
        <v>81</v>
      </c>
      <c r="J167" s="27" t="s">
        <v>113</v>
      </c>
      <c r="K167" t="s">
        <v>81</v>
      </c>
      <c r="L167" s="27" t="s">
        <v>113</v>
      </c>
      <c r="M167" t="s">
        <v>81</v>
      </c>
      <c r="N167" t="str">
        <f>IF(T166="","",T166&amp;"&amp;br;")&amp;IF(R166=0,"",R166)</f>
        <v>Target creature gets +2/+2.</v>
      </c>
      <c r="O167" t="s">
        <v>81</v>
      </c>
      <c r="Q167" s="33" t="s">
        <v>18</v>
      </c>
      <c r="R167" s="34">
        <f>IF(INDEX(AX:AX,W161+1)="",0,INDEX(AX:AX,W161+1)&amp;"/"&amp;INDEX(AY:AY,W161+1))</f>
        <v>0</v>
      </c>
      <c r="S167" s="35"/>
      <c r="T167" s="35"/>
      <c r="U167" s="35"/>
      <c r="V167" s="36"/>
      <c r="W167" s="40"/>
      <c r="X167" s="33"/>
      <c r="Y167" s="52"/>
      <c r="Z167" s="52"/>
      <c r="AA167" s="53"/>
      <c r="BF167" s="64" t="s">
        <v>0</v>
      </c>
      <c r="BG167">
        <v>166</v>
      </c>
    </row>
    <row r="168" spans="1:59">
      <c r="A168" t="str">
        <f t="shared" si="29"/>
        <v>|PT|&gt;||シールド数|&gt;||</v>
      </c>
      <c r="B168" t="s">
        <v>0</v>
      </c>
      <c r="C168" t="s">
        <v>81</v>
      </c>
      <c r="D168" t="s">
        <v>18</v>
      </c>
      <c r="E168" t="s">
        <v>81</v>
      </c>
      <c r="F168" t="s">
        <v>113</v>
      </c>
      <c r="G168" t="s">
        <v>81</v>
      </c>
      <c r="H168" t="str">
        <f>IF(R167=0,"",R167)</f>
        <v/>
      </c>
      <c r="I168" t="s">
        <v>81</v>
      </c>
      <c r="J168" t="s">
        <v>136</v>
      </c>
      <c r="K168" t="s">
        <v>81</v>
      </c>
      <c r="L168" t="s">
        <v>113</v>
      </c>
      <c r="M168" t="s">
        <v>81</v>
      </c>
      <c r="N168" t="str">
        <f>IF(R168=0,"",R168)</f>
        <v/>
      </c>
      <c r="O168" t="s">
        <v>81</v>
      </c>
      <c r="Q168" s="41" t="s">
        <v>19</v>
      </c>
      <c r="R168" s="34">
        <f>INDEX(AW:AW,W161+1)</f>
        <v>0</v>
      </c>
      <c r="S168" s="42"/>
      <c r="T168" s="42"/>
      <c r="U168" s="42"/>
      <c r="V168" s="43"/>
      <c r="W168" s="44"/>
      <c r="X168" s="45"/>
      <c r="Y168" s="55"/>
      <c r="Z168" s="55"/>
      <c r="AA168" s="56"/>
      <c r="BF168" s="64" t="s">
        <v>0</v>
      </c>
      <c r="BG168">
        <v>167</v>
      </c>
    </row>
    <row r="169" spans="1:59">
      <c r="A169" t="str">
        <f t="shared" si="29"/>
        <v>&amp;br;&amp;br;</v>
      </c>
      <c r="B169" t="s">
        <v>0</v>
      </c>
      <c r="C169" t="s">
        <v>145</v>
      </c>
      <c r="R169"/>
      <c r="S169"/>
      <c r="T169"/>
      <c r="U169"/>
      <c r="V169"/>
      <c r="BF169" s="64" t="s">
        <v>0</v>
      </c>
      <c r="BG169">
        <v>168</v>
      </c>
    </row>
    <row r="170" spans="1:59">
      <c r="A170" t="str">
        <f t="shared" si="29"/>
        <v>#back(text=戻る,left)</v>
      </c>
      <c r="B170" t="s">
        <v>0</v>
      </c>
      <c r="C170" t="s">
        <v>153</v>
      </c>
      <c r="R170"/>
      <c r="S170"/>
      <c r="T170"/>
      <c r="U170"/>
      <c r="V170"/>
      <c r="BF170" s="64" t="s">
        <v>0</v>
      </c>
      <c r="BG170">
        <v>169</v>
      </c>
    </row>
    <row r="171" spans="1:59">
      <c r="A171" t="str">
        <f t="shared" si="29"/>
        <v>&amp;br;</v>
      </c>
      <c r="B171" t="s">
        <v>0</v>
      </c>
      <c r="C171" t="s">
        <v>164</v>
      </c>
      <c r="R171"/>
      <c r="S171"/>
      <c r="T171"/>
      <c r="U171"/>
      <c r="V171"/>
      <c r="BF171" s="64" t="s">
        <v>0</v>
      </c>
      <c r="BG171">
        <v>170</v>
      </c>
    </row>
    <row r="172" spans="1:59">
      <c r="A172" t="str">
        <f t="shared" si="29"/>
        <v>#comment(above,nsize=[15],size=[30],num=[10])</v>
      </c>
      <c r="B172" t="s">
        <v>0</v>
      </c>
      <c r="C172" t="s">
        <v>173</v>
      </c>
      <c r="R172"/>
      <c r="S172"/>
      <c r="T172"/>
      <c r="U172"/>
      <c r="V172"/>
      <c r="BF172" s="64" t="s">
        <v>0</v>
      </c>
      <c r="BG172">
        <v>171</v>
      </c>
    </row>
    <row r="173" spans="1:59">
      <c r="A173" t="str">
        <f t="shared" si="29"/>
        <v>&amp;br;&amp;br;</v>
      </c>
      <c r="B173" t="s">
        <v>0</v>
      </c>
      <c r="C173" t="s">
        <v>145</v>
      </c>
      <c r="R173"/>
      <c r="S173"/>
      <c r="T173"/>
      <c r="U173"/>
      <c r="V173"/>
      <c r="BF173" s="64" t="s">
        <v>0</v>
      </c>
      <c r="BG173">
        <v>172</v>
      </c>
    </row>
    <row r="174" spans="1:59">
      <c r="A174" t="str">
        <f t="shared" si="29"/>
        <v/>
      </c>
      <c r="B174" t="s">
        <v>0</v>
      </c>
      <c r="Q174" s="29"/>
      <c r="R174" s="30"/>
      <c r="S174" s="30"/>
      <c r="T174" s="30"/>
      <c r="U174" s="30"/>
      <c r="V174" s="31"/>
      <c r="W174" s="32">
        <v>14</v>
      </c>
      <c r="X174" s="29"/>
      <c r="Y174" s="50"/>
      <c r="Z174" s="50"/>
      <c r="AA174" s="51"/>
      <c r="BF174" s="64" t="s">
        <v>0</v>
      </c>
      <c r="BG174">
        <v>173</v>
      </c>
    </row>
    <row r="175" spans="1:59">
      <c r="A175" t="str">
        <f t="shared" si="29"/>
        <v>*呪われた者の揺り籠/Cradle of the Accursed</v>
      </c>
      <c r="B175" t="s">
        <v>0</v>
      </c>
      <c r="C175" t="str">
        <f>"*"&amp;R175&amp;"/"&amp;T175</f>
        <v>*呪われた者の揺り籠/Cradle of the Accursed</v>
      </c>
      <c r="Q175" s="33" t="s">
        <v>9</v>
      </c>
      <c r="R175" s="34" t="str">
        <f>INDEX(AJ:AJ,W174+1)</f>
        <v>呪われた者の揺り籠</v>
      </c>
      <c r="S175" s="35" t="s">
        <v>10</v>
      </c>
      <c r="T175" s="34" t="str">
        <f>INDEX(AK:AK,W174+1)</f>
        <v>Cradle of the Accursed</v>
      </c>
      <c r="U175" s="35"/>
      <c r="V175" s="36"/>
      <c r="W175" s="37"/>
      <c r="X175" s="33"/>
      <c r="Y175" s="52"/>
      <c r="Z175" s="52"/>
      <c r="AA175" s="53"/>
      <c r="BF175" s="64" t="s">
        <v>0</v>
      </c>
      <c r="BG175">
        <v>174</v>
      </c>
    </row>
    <row r="176" spans="1:59">
      <c r="A176" t="str">
        <f t="shared" si="29"/>
        <v>|LEFT:80|LEFT:100|LEFT:100|LEFT:100|LEFT:100|LEFT:100|c</v>
      </c>
      <c r="B176" t="s">
        <v>0</v>
      </c>
      <c r="C176" t="s">
        <v>81</v>
      </c>
      <c r="D176" s="26" t="str">
        <f>$Q$1</f>
        <v>LEFT:80</v>
      </c>
      <c r="E176" s="26" t="s">
        <v>81</v>
      </c>
      <c r="F176" s="26" t="str">
        <f t="shared" ref="F176:J176" si="36">$R$1</f>
        <v>LEFT:100</v>
      </c>
      <c r="G176" s="26" t="s">
        <v>81</v>
      </c>
      <c r="H176" s="26" t="str">
        <f t="shared" si="36"/>
        <v>LEFT:100</v>
      </c>
      <c r="I176" s="26" t="s">
        <v>81</v>
      </c>
      <c r="J176" s="26" t="str">
        <f t="shared" si="36"/>
        <v>LEFT:100</v>
      </c>
      <c r="K176" s="26" t="s">
        <v>81</v>
      </c>
      <c r="L176" s="26" t="str">
        <f>$R$1</f>
        <v>LEFT:100</v>
      </c>
      <c r="M176" s="26" t="s">
        <v>81</v>
      </c>
      <c r="N176" s="26" t="str">
        <f>$R$1</f>
        <v>LEFT:100</v>
      </c>
      <c r="O176" t="s">
        <v>81</v>
      </c>
      <c r="P176" t="s">
        <v>82</v>
      </c>
      <c r="Q176" s="38" t="s">
        <v>6</v>
      </c>
      <c r="R176" s="34" t="str">
        <f>INDEX(AF:AF,W174+1)</f>
        <v>無色</v>
      </c>
      <c r="S176" s="39" t="s">
        <v>7</v>
      </c>
      <c r="T176" s="34" t="str">
        <f>INDEX(AG:AG,W174+1)</f>
        <v>コモン</v>
      </c>
      <c r="U176" s="39" t="s">
        <v>8</v>
      </c>
      <c r="V176" s="34">
        <f>INDEX(AI:AI,W174+1)</f>
        <v>7</v>
      </c>
      <c r="W176" s="40"/>
      <c r="X176" s="34" t="str">
        <f>INDEX(AQ:AQ,W174+1)</f>
        <v>ジェム1個を起動する：あなたは2/2のゾンビ･トークンを1個召喚し、このサポートを破壊する。</v>
      </c>
      <c r="Y176" s="52"/>
      <c r="Z176" s="52"/>
      <c r="AA176" s="53"/>
      <c r="BF176" s="64" t="s">
        <v>0</v>
      </c>
      <c r="BG176">
        <v>175</v>
      </c>
    </row>
    <row r="177" spans="1:59">
      <c r="A177" t="str">
        <f t="shared" si="29"/>
        <v>|色|無色|レアリティ|コモン|マナコスト|7|</v>
      </c>
      <c r="B177" t="s">
        <v>0</v>
      </c>
      <c r="C177" t="s">
        <v>81</v>
      </c>
      <c r="D177" s="27" t="s">
        <v>6</v>
      </c>
      <c r="E177" t="s">
        <v>81</v>
      </c>
      <c r="F177" t="str">
        <f>IF(R176=0,"",R176)</f>
        <v>無色</v>
      </c>
      <c r="G177" t="s">
        <v>81</v>
      </c>
      <c r="H177" s="27" t="s">
        <v>93</v>
      </c>
      <c r="I177" t="s">
        <v>81</v>
      </c>
      <c r="J177" t="str">
        <f>IF(T176=0,"",T176)</f>
        <v>コモン</v>
      </c>
      <c r="K177" t="s">
        <v>81</v>
      </c>
      <c r="L177" s="27" t="s">
        <v>94</v>
      </c>
      <c r="M177" t="s">
        <v>81</v>
      </c>
      <c r="N177">
        <f>IF(V176=0,"",V176)</f>
        <v>7</v>
      </c>
      <c r="O177" t="s">
        <v>81</v>
      </c>
      <c r="Q177" s="33" t="s">
        <v>11</v>
      </c>
      <c r="R177" s="34" t="str">
        <f>INDEX(AL:AL,W174+1)</f>
        <v>サポート</v>
      </c>
      <c r="S177" s="39" t="s">
        <v>95</v>
      </c>
      <c r="T177" s="34">
        <f>INDEX(AN:AN,W174+1)</f>
        <v>0</v>
      </c>
      <c r="U177" s="34">
        <f>INDEX(AO:AO,W174+1)</f>
        <v>0</v>
      </c>
      <c r="V177" s="34">
        <f>INDEX(AP:AP,W174+1)</f>
        <v>0</v>
      </c>
      <c r="W177" s="40"/>
      <c r="X177" s="34" t="str">
        <f>INDEX(AZ:AZ,W174+1)</f>
        <v>ジェ</v>
      </c>
      <c r="Y177" s="34" t="str">
        <f>INDEX(BA:BA,W174+1)</f>
        <v/>
      </c>
      <c r="Z177" s="34" t="str">
        <f>INDEX(BB:BB,W174+1)</f>
        <v/>
      </c>
      <c r="AA177" s="34">
        <f>INDEX(BC:BC,W174+1)</f>
        <v>0</v>
      </c>
      <c r="BF177" s="64" t="s">
        <v>0</v>
      </c>
      <c r="BG177">
        <v>176</v>
      </c>
    </row>
    <row r="178" spans="1:59">
      <c r="A178" t="str">
        <f t="shared" si="29"/>
        <v>|種別|サポート|サブタイプ||||</v>
      </c>
      <c r="B178" t="s">
        <v>0</v>
      </c>
      <c r="C178" t="s">
        <v>81</v>
      </c>
      <c r="D178" s="27" t="s">
        <v>11</v>
      </c>
      <c r="E178" t="s">
        <v>81</v>
      </c>
      <c r="F178" t="str">
        <f>IF(R177=0,"",R177)</f>
        <v>サポート</v>
      </c>
      <c r="G178" t="s">
        <v>81</v>
      </c>
      <c r="H178" s="27" t="s">
        <v>103</v>
      </c>
      <c r="I178" t="s">
        <v>81</v>
      </c>
      <c r="J178" t="str">
        <f>IF(T177=0,"",T177)</f>
        <v/>
      </c>
      <c r="K178" t="s">
        <v>81</v>
      </c>
      <c r="L178" t="str">
        <f>IF(U177=0,"",U177)</f>
        <v/>
      </c>
      <c r="M178" t="s">
        <v>81</v>
      </c>
      <c r="N178" t="str">
        <f>IF(V177=0,"",V177)</f>
        <v/>
      </c>
      <c r="O178" t="s">
        <v>81</v>
      </c>
      <c r="Q178" s="33" t="s">
        <v>104</v>
      </c>
      <c r="R178" s="34" t="str">
        <f>INDEX(BD:BD,W174+1)</f>
        <v>ジェム1個を起動する：あなたは2/2のゾンビ･トークンを1個召喚し、このサポートを破壊する。&amp;br;あなたのターン開始時に、あなたは2マナを得る。</v>
      </c>
      <c r="S178" s="35"/>
      <c r="T178" s="35"/>
      <c r="U178" s="35"/>
      <c r="V178" s="36"/>
      <c r="W178" s="40"/>
      <c r="X178" s="32"/>
      <c r="Y178" s="32"/>
      <c r="Z178" s="32"/>
      <c r="AA178" s="54"/>
      <c r="BF178" s="64" t="s">
        <v>0</v>
      </c>
      <c r="BG178">
        <v>177</v>
      </c>
    </row>
    <row r="179" spans="1:59">
      <c r="A179" t="str">
        <f t="shared" si="29"/>
        <v>|テキスト|&gt;|&gt;|&gt;|&gt;|ジェム1個を起動する：あなたは2/2のゾンビ･トークンを1個召喚し、このサポートを破壊する。&amp;br;あなたのターン開始時に、あなたは2マナを得る。|</v>
      </c>
      <c r="B179" t="s">
        <v>0</v>
      </c>
      <c r="C179" t="s">
        <v>81</v>
      </c>
      <c r="D179" s="27" t="s">
        <v>104</v>
      </c>
      <c r="E179" t="s">
        <v>81</v>
      </c>
      <c r="F179" s="27" t="s">
        <v>113</v>
      </c>
      <c r="G179" t="s">
        <v>81</v>
      </c>
      <c r="H179" s="27" t="s">
        <v>113</v>
      </c>
      <c r="I179" t="s">
        <v>81</v>
      </c>
      <c r="J179" s="27" t="s">
        <v>113</v>
      </c>
      <c r="K179" t="s">
        <v>81</v>
      </c>
      <c r="L179" s="27" t="s">
        <v>113</v>
      </c>
      <c r="M179" t="s">
        <v>81</v>
      </c>
      <c r="N179" t="str">
        <f>IF(R178=0,"",R178)</f>
        <v>ジェム1個を起動する：あなたは2/2のゾンビ･トークンを1個召喚し、このサポートを破壊する。&amp;br;あなたのターン開始時に、あなたは2マナを得る。</v>
      </c>
      <c r="O179" t="s">
        <v>81</v>
      </c>
      <c r="Q179" s="38" t="s">
        <v>27</v>
      </c>
      <c r="R179" s="34" t="str">
        <f>INDEX(BE:BE,W174+1)</f>
        <v>Activate 1:You summon 1 2/2 Zombie token and this support is Destroyed.&amp;br;At the beginning of your turn, you gain 2 mana.</v>
      </c>
      <c r="S179" s="35" t="s">
        <v>400</v>
      </c>
      <c r="T179" s="34" t="str">
        <f>IF(X179="","",X179&amp;IF(Y179="",""," "&amp;Y179)&amp;IF(Z179="",""," "&amp;Z179)&amp;IF(AA179="",""," "&amp;AA179))</f>
        <v/>
      </c>
      <c r="U179" s="35"/>
      <c r="V179" s="36"/>
      <c r="W179" s="40" t="s">
        <v>114</v>
      </c>
      <c r="X179" s="33" t="str">
        <f t="shared" ref="X179:AA179" si="37">IF(ISERROR(IF(LEN(X178)&gt;1,X178,VLOOKUP(X177,$AC:$AD,2,FALSE))),"",IF(LEN(X178)&gt;1,X178,VLOOKUP(X177,$AC:$AD,2,FALSE)))</f>
        <v/>
      </c>
      <c r="Y179" s="33" t="str">
        <f t="shared" si="37"/>
        <v/>
      </c>
      <c r="Z179" s="33" t="str">
        <f t="shared" si="37"/>
        <v/>
      </c>
      <c r="AA179" s="33" t="str">
        <f t="shared" si="37"/>
        <v> </v>
      </c>
      <c r="BF179" s="64" t="s">
        <v>0</v>
      </c>
      <c r="BG179">
        <v>178</v>
      </c>
    </row>
    <row r="180" spans="1:59">
      <c r="A180" t="str">
        <f t="shared" si="29"/>
        <v>|英テキスト|&gt;|&gt;|&gt;|&gt;|Activate 1:You summon 1 2/2 Zombie token and this support is Destroyed.&amp;br;At the beginning of your turn, you gain 2 mana.|</v>
      </c>
      <c r="B180" t="s">
        <v>0</v>
      </c>
      <c r="C180" t="s">
        <v>81</v>
      </c>
      <c r="D180" s="27" t="s">
        <v>125</v>
      </c>
      <c r="E180" t="s">
        <v>81</v>
      </c>
      <c r="F180" s="27" t="s">
        <v>113</v>
      </c>
      <c r="G180" t="s">
        <v>81</v>
      </c>
      <c r="H180" s="27" t="s">
        <v>113</v>
      </c>
      <c r="I180" t="s">
        <v>81</v>
      </c>
      <c r="J180" s="27" t="s">
        <v>113</v>
      </c>
      <c r="K180" t="s">
        <v>81</v>
      </c>
      <c r="L180" s="27" t="s">
        <v>113</v>
      </c>
      <c r="M180" t="s">
        <v>81</v>
      </c>
      <c r="N180" t="str">
        <f>IF(T179="","",T179&amp;"&amp;br;")&amp;IF(R179=0,"",R179)</f>
        <v>Activate 1:You summon 1 2/2 Zombie token and this support is Destroyed.&amp;br;At the beginning of your turn, you gain 2 mana.</v>
      </c>
      <c r="O180" t="s">
        <v>81</v>
      </c>
      <c r="Q180" s="33" t="s">
        <v>18</v>
      </c>
      <c r="R180" s="34">
        <f>IF(INDEX(AX:AX,W174+1)="",0,INDEX(AX:AX,W174+1)&amp;"/"&amp;INDEX(AY:AY,W174+1))</f>
        <v>0</v>
      </c>
      <c r="S180" s="35"/>
      <c r="T180" s="35"/>
      <c r="U180" s="35"/>
      <c r="V180" s="36"/>
      <c r="W180" s="40"/>
      <c r="X180" s="33"/>
      <c r="Y180" s="52"/>
      <c r="Z180" s="52"/>
      <c r="AA180" s="53"/>
      <c r="BF180" s="64" t="s">
        <v>0</v>
      </c>
      <c r="BG180">
        <v>179</v>
      </c>
    </row>
    <row r="181" spans="1:59">
      <c r="A181" t="str">
        <f t="shared" si="29"/>
        <v>|PT|&gt;||シールド数|&gt;|3|</v>
      </c>
      <c r="B181" t="s">
        <v>0</v>
      </c>
      <c r="C181" t="s">
        <v>81</v>
      </c>
      <c r="D181" t="s">
        <v>18</v>
      </c>
      <c r="E181" t="s">
        <v>81</v>
      </c>
      <c r="F181" t="s">
        <v>113</v>
      </c>
      <c r="G181" t="s">
        <v>81</v>
      </c>
      <c r="H181" t="str">
        <f>IF(R180=0,"",R180)</f>
        <v/>
      </c>
      <c r="I181" t="s">
        <v>81</v>
      </c>
      <c r="J181" t="s">
        <v>136</v>
      </c>
      <c r="K181" t="s">
        <v>81</v>
      </c>
      <c r="L181" t="s">
        <v>113</v>
      </c>
      <c r="M181" t="s">
        <v>81</v>
      </c>
      <c r="N181">
        <f>IF(R181=0,"",R181)</f>
        <v>3</v>
      </c>
      <c r="O181" t="s">
        <v>81</v>
      </c>
      <c r="Q181" s="41" t="s">
        <v>19</v>
      </c>
      <c r="R181" s="34">
        <f>INDEX(AW:AW,W174+1)</f>
        <v>3</v>
      </c>
      <c r="S181" s="42"/>
      <c r="T181" s="42"/>
      <c r="U181" s="42"/>
      <c r="V181" s="43"/>
      <c r="W181" s="44"/>
      <c r="X181" s="45"/>
      <c r="Y181" s="55"/>
      <c r="Z181" s="55"/>
      <c r="AA181" s="56"/>
      <c r="BF181" s="64" t="s">
        <v>0</v>
      </c>
      <c r="BG181">
        <v>180</v>
      </c>
    </row>
    <row r="182" spans="1:59">
      <c r="A182" t="str">
        <f t="shared" si="29"/>
        <v>&amp;br;&amp;br;</v>
      </c>
      <c r="B182" t="s">
        <v>0</v>
      </c>
      <c r="C182" t="s">
        <v>145</v>
      </c>
      <c r="R182"/>
      <c r="S182"/>
      <c r="T182"/>
      <c r="U182"/>
      <c r="V182"/>
      <c r="BF182" s="64" t="s">
        <v>0</v>
      </c>
      <c r="BG182">
        <v>181</v>
      </c>
    </row>
    <row r="183" spans="1:59">
      <c r="A183" t="str">
        <f t="shared" si="29"/>
        <v>#back(text=戻る,left)</v>
      </c>
      <c r="B183" t="s">
        <v>0</v>
      </c>
      <c r="C183" t="s">
        <v>153</v>
      </c>
      <c r="R183"/>
      <c r="S183"/>
      <c r="T183"/>
      <c r="U183"/>
      <c r="V183"/>
      <c r="BF183" s="64" t="s">
        <v>0</v>
      </c>
      <c r="BG183">
        <v>182</v>
      </c>
    </row>
    <row r="184" spans="1:59">
      <c r="A184" t="str">
        <f t="shared" si="29"/>
        <v>&amp;br;</v>
      </c>
      <c r="B184" t="s">
        <v>0</v>
      </c>
      <c r="C184" t="s">
        <v>164</v>
      </c>
      <c r="R184"/>
      <c r="S184"/>
      <c r="T184"/>
      <c r="U184"/>
      <c r="V184"/>
      <c r="BF184" s="64" t="s">
        <v>0</v>
      </c>
      <c r="BG184">
        <v>183</v>
      </c>
    </row>
    <row r="185" spans="1:59">
      <c r="A185" t="str">
        <f t="shared" si="29"/>
        <v>#comment(above,nsize=[15],size=[30],num=[10])</v>
      </c>
      <c r="B185" t="s">
        <v>0</v>
      </c>
      <c r="C185" t="s">
        <v>173</v>
      </c>
      <c r="R185"/>
      <c r="S185"/>
      <c r="T185"/>
      <c r="U185"/>
      <c r="V185"/>
      <c r="BF185" s="64" t="s">
        <v>0</v>
      </c>
      <c r="BG185">
        <v>184</v>
      </c>
    </row>
    <row r="186" spans="1:59">
      <c r="A186" t="str">
        <f t="shared" si="29"/>
        <v>&amp;br;&amp;br;</v>
      </c>
      <c r="B186" t="s">
        <v>0</v>
      </c>
      <c r="C186" t="s">
        <v>145</v>
      </c>
      <c r="R186"/>
      <c r="S186"/>
      <c r="T186"/>
      <c r="U186"/>
      <c r="V186"/>
      <c r="BF186" s="64" t="s">
        <v>0</v>
      </c>
      <c r="BG186">
        <v>185</v>
      </c>
    </row>
    <row r="187" spans="1:59">
      <c r="A187" t="str">
        <f t="shared" si="29"/>
        <v/>
      </c>
      <c r="B187" t="s">
        <v>0</v>
      </c>
      <c r="Q187" s="29"/>
      <c r="R187" s="30"/>
      <c r="S187" s="30"/>
      <c r="T187" s="30"/>
      <c r="U187" s="30"/>
      <c r="V187" s="31"/>
      <c r="W187" s="32">
        <v>15</v>
      </c>
      <c r="X187" s="29"/>
      <c r="Y187" s="50"/>
      <c r="Z187" s="50"/>
      <c r="AA187" s="51"/>
      <c r="BF187" s="64" t="s">
        <v>0</v>
      </c>
      <c r="BG187">
        <v>186</v>
      </c>
    </row>
    <row r="188" spans="1:59">
      <c r="A188" t="str">
        <f t="shared" si="29"/>
        <v>*色彩の断崖/Painted Bluffs</v>
      </c>
      <c r="B188" t="s">
        <v>0</v>
      </c>
      <c r="C188" t="str">
        <f>"*"&amp;R188&amp;"/"&amp;T188</f>
        <v>*色彩の断崖/Painted Bluffs</v>
      </c>
      <c r="Q188" s="33" t="s">
        <v>9</v>
      </c>
      <c r="R188" s="34" t="str">
        <f>INDEX(AJ:AJ,W187+1)</f>
        <v>色彩の断崖</v>
      </c>
      <c r="S188" s="35" t="s">
        <v>10</v>
      </c>
      <c r="T188" s="34" t="str">
        <f>INDEX(AK:AK,W187+1)</f>
        <v>Painted Bluffs</v>
      </c>
      <c r="U188" s="35"/>
      <c r="V188" s="36"/>
      <c r="W188" s="37"/>
      <c r="X188" s="33"/>
      <c r="Y188" s="52"/>
      <c r="Z188" s="52"/>
      <c r="AA188" s="53"/>
      <c r="BF188" s="64" t="s">
        <v>0</v>
      </c>
      <c r="BG188">
        <v>187</v>
      </c>
    </row>
    <row r="189" spans="1:59">
      <c r="A189" t="str">
        <f t="shared" si="29"/>
        <v>|LEFT:80|LEFT:100|LEFT:100|LEFT:100|LEFT:100|LEFT:100|c</v>
      </c>
      <c r="B189" t="s">
        <v>0</v>
      </c>
      <c r="C189" t="s">
        <v>81</v>
      </c>
      <c r="D189" s="26" t="str">
        <f>$Q$1</f>
        <v>LEFT:80</v>
      </c>
      <c r="E189" s="26" t="s">
        <v>81</v>
      </c>
      <c r="F189" s="26" t="str">
        <f t="shared" ref="F189:J189" si="38">$R$1</f>
        <v>LEFT:100</v>
      </c>
      <c r="G189" s="26" t="s">
        <v>81</v>
      </c>
      <c r="H189" s="26" t="str">
        <f t="shared" si="38"/>
        <v>LEFT:100</v>
      </c>
      <c r="I189" s="26" t="s">
        <v>81</v>
      </c>
      <c r="J189" s="26" t="str">
        <f t="shared" si="38"/>
        <v>LEFT:100</v>
      </c>
      <c r="K189" s="26" t="s">
        <v>81</v>
      </c>
      <c r="L189" s="26" t="str">
        <f>$R$1</f>
        <v>LEFT:100</v>
      </c>
      <c r="M189" s="26" t="s">
        <v>81</v>
      </c>
      <c r="N189" s="26" t="str">
        <f>$R$1</f>
        <v>LEFT:100</v>
      </c>
      <c r="O189" t="s">
        <v>81</v>
      </c>
      <c r="P189" t="s">
        <v>82</v>
      </c>
      <c r="Q189" s="38" t="s">
        <v>6</v>
      </c>
      <c r="R189" s="34" t="str">
        <f>INDEX(AF:AF,W187+1)</f>
        <v>無色</v>
      </c>
      <c r="S189" s="39" t="s">
        <v>7</v>
      </c>
      <c r="T189" s="34" t="str">
        <f>INDEX(AG:AG,W187+1)</f>
        <v>コモン</v>
      </c>
      <c r="U189" s="39" t="s">
        <v>8</v>
      </c>
      <c r="V189" s="34">
        <f>INDEX(AI:AI,W187+1)</f>
        <v>5</v>
      </c>
      <c r="W189" s="40"/>
      <c r="X189" s="34" t="str">
        <f>INDEX(AQ:AQ,W187+1)</f>
        <v>あなたのターン開始時に、ジェム1個をあなたのプレインズウォーカーの色に変換する。</v>
      </c>
      <c r="Y189" s="52"/>
      <c r="Z189" s="52"/>
      <c r="AA189" s="53"/>
      <c r="BF189" s="64" t="s">
        <v>0</v>
      </c>
      <c r="BG189">
        <v>188</v>
      </c>
    </row>
    <row r="190" spans="1:59">
      <c r="A190" t="str">
        <f t="shared" si="29"/>
        <v>|色|無色|レアリティ|コモン|マナコスト|5|</v>
      </c>
      <c r="B190" t="s">
        <v>0</v>
      </c>
      <c r="C190" t="s">
        <v>81</v>
      </c>
      <c r="D190" s="27" t="s">
        <v>6</v>
      </c>
      <c r="E190" t="s">
        <v>81</v>
      </c>
      <c r="F190" t="str">
        <f>IF(R189=0,"",R189)</f>
        <v>無色</v>
      </c>
      <c r="G190" t="s">
        <v>81</v>
      </c>
      <c r="H190" s="27" t="s">
        <v>93</v>
      </c>
      <c r="I190" t="s">
        <v>81</v>
      </c>
      <c r="J190" t="str">
        <f>IF(T189=0,"",T189)</f>
        <v>コモン</v>
      </c>
      <c r="K190" t="s">
        <v>81</v>
      </c>
      <c r="L190" s="27" t="s">
        <v>94</v>
      </c>
      <c r="M190" t="s">
        <v>81</v>
      </c>
      <c r="N190">
        <f>IF(V189=0,"",V189)</f>
        <v>5</v>
      </c>
      <c r="O190" t="s">
        <v>81</v>
      </c>
      <c r="Q190" s="33" t="s">
        <v>11</v>
      </c>
      <c r="R190" s="34" t="str">
        <f>INDEX(AL:AL,W187+1)</f>
        <v>サポート</v>
      </c>
      <c r="S190" s="39" t="s">
        <v>95</v>
      </c>
      <c r="T190" s="34">
        <f>INDEX(AN:AN,W187+1)</f>
        <v>0</v>
      </c>
      <c r="U190" s="34">
        <f>INDEX(AO:AO,W187+1)</f>
        <v>0</v>
      </c>
      <c r="V190" s="34">
        <f>INDEX(AP:AP,W187+1)</f>
        <v>0</v>
      </c>
      <c r="W190" s="40"/>
      <c r="X190" s="34" t="str">
        <f>INDEX(AZ:AZ,W187+1)</f>
        <v>あな</v>
      </c>
      <c r="Y190" s="34" t="str">
        <f>INDEX(BA:BA,W187+1)</f>
        <v/>
      </c>
      <c r="Z190" s="34" t="str">
        <f>INDEX(BB:BB,W187+1)</f>
        <v/>
      </c>
      <c r="AA190" s="34">
        <f>INDEX(BC:BC,W187+1)</f>
        <v>0</v>
      </c>
      <c r="BF190" s="64" t="s">
        <v>0</v>
      </c>
      <c r="BG190">
        <v>189</v>
      </c>
    </row>
    <row r="191" spans="1:59">
      <c r="A191" t="str">
        <f t="shared" si="29"/>
        <v>|種別|サポート|サブタイプ||||</v>
      </c>
      <c r="B191" t="s">
        <v>0</v>
      </c>
      <c r="C191" t="s">
        <v>81</v>
      </c>
      <c r="D191" s="27" t="s">
        <v>11</v>
      </c>
      <c r="E191" t="s">
        <v>81</v>
      </c>
      <c r="F191" t="str">
        <f>IF(R190=0,"",R190)</f>
        <v>サポート</v>
      </c>
      <c r="G191" t="s">
        <v>81</v>
      </c>
      <c r="H191" s="27" t="s">
        <v>103</v>
      </c>
      <c r="I191" t="s">
        <v>81</v>
      </c>
      <c r="J191" t="str">
        <f>IF(T190=0,"",T190)</f>
        <v/>
      </c>
      <c r="K191" t="s">
        <v>81</v>
      </c>
      <c r="L191" t="str">
        <f>IF(U190=0,"",U190)</f>
        <v/>
      </c>
      <c r="M191" t="s">
        <v>81</v>
      </c>
      <c r="N191" t="str">
        <f>IF(V190=0,"",V190)</f>
        <v/>
      </c>
      <c r="O191" t="s">
        <v>81</v>
      </c>
      <c r="Q191" s="33" t="s">
        <v>104</v>
      </c>
      <c r="R191" s="34" t="str">
        <f>INDEX(BD:BD,W187+1)</f>
        <v>あなたのターン開始時に、ジェム1個をあなたのプレインズウォーカーの色に変換する。</v>
      </c>
      <c r="S191" s="35"/>
      <c r="T191" s="35"/>
      <c r="U191" s="35"/>
      <c r="V191" s="36"/>
      <c r="W191" s="40"/>
      <c r="X191" s="32"/>
      <c r="Y191" s="32"/>
      <c r="Z191" s="32"/>
      <c r="AA191" s="54"/>
      <c r="BF191" s="64" t="s">
        <v>0</v>
      </c>
      <c r="BG191">
        <v>190</v>
      </c>
    </row>
    <row r="192" spans="1:59">
      <c r="A192" t="str">
        <f t="shared" si="29"/>
        <v>|テキスト|&gt;|&gt;|&gt;|&gt;|あなたのターン開始時に、ジェム1個をあなたのプレインズウォーカーの色に変換する。|</v>
      </c>
      <c r="B192" t="s">
        <v>0</v>
      </c>
      <c r="C192" t="s">
        <v>81</v>
      </c>
      <c r="D192" s="27" t="s">
        <v>104</v>
      </c>
      <c r="E192" t="s">
        <v>81</v>
      </c>
      <c r="F192" s="27" t="s">
        <v>113</v>
      </c>
      <c r="G192" t="s">
        <v>81</v>
      </c>
      <c r="H192" s="27" t="s">
        <v>113</v>
      </c>
      <c r="I192" t="s">
        <v>81</v>
      </c>
      <c r="J192" s="27" t="s">
        <v>113</v>
      </c>
      <c r="K192" t="s">
        <v>81</v>
      </c>
      <c r="L192" s="27" t="s">
        <v>113</v>
      </c>
      <c r="M192" t="s">
        <v>81</v>
      </c>
      <c r="N192" t="str">
        <f>IF(R191=0,"",R191)</f>
        <v>あなたのターン開始時に、ジェム1個をあなたのプレインズウォーカーの色に変換する。</v>
      </c>
      <c r="O192" t="s">
        <v>81</v>
      </c>
      <c r="Q192" s="38" t="s">
        <v>27</v>
      </c>
      <c r="R192" s="34" t="str">
        <f>INDEX(BE:BE,W187+1)</f>
        <v>At the beginning of your turn, 1 gem is converted to a gem of your Planeswalker's color.</v>
      </c>
      <c r="S192" s="35" t="s">
        <v>400</v>
      </c>
      <c r="T192" s="34" t="str">
        <f>IF(X192="","",X192&amp;IF(Y192="",""," "&amp;Y192)&amp;IF(Z192="",""," "&amp;Z192)&amp;IF(AA192="",""," "&amp;AA192))</f>
        <v/>
      </c>
      <c r="U192" s="35"/>
      <c r="V192" s="36"/>
      <c r="W192" s="40" t="s">
        <v>114</v>
      </c>
      <c r="X192" s="33" t="str">
        <f t="shared" ref="X192:AA192" si="39">IF(ISERROR(IF(LEN(X191)&gt;1,X191,VLOOKUP(X190,$AC:$AD,2,FALSE))),"",IF(LEN(X191)&gt;1,X191,VLOOKUP(X190,$AC:$AD,2,FALSE)))</f>
        <v/>
      </c>
      <c r="Y192" s="33" t="str">
        <f t="shared" si="39"/>
        <v/>
      </c>
      <c r="Z192" s="33" t="str">
        <f t="shared" si="39"/>
        <v/>
      </c>
      <c r="AA192" s="33" t="str">
        <f t="shared" si="39"/>
        <v> </v>
      </c>
      <c r="BF192" s="64" t="s">
        <v>0</v>
      </c>
      <c r="BG192">
        <v>191</v>
      </c>
    </row>
    <row r="193" spans="1:59">
      <c r="A193" t="str">
        <f t="shared" si="29"/>
        <v>|英テキスト|&gt;|&gt;|&gt;|&gt;|At the beginning of your turn, 1 gem is converted to a gem of your Planeswalker's color.|</v>
      </c>
      <c r="B193" t="s">
        <v>0</v>
      </c>
      <c r="C193" t="s">
        <v>81</v>
      </c>
      <c r="D193" s="27" t="s">
        <v>125</v>
      </c>
      <c r="E193" t="s">
        <v>81</v>
      </c>
      <c r="F193" s="27" t="s">
        <v>113</v>
      </c>
      <c r="G193" t="s">
        <v>81</v>
      </c>
      <c r="H193" s="27" t="s">
        <v>113</v>
      </c>
      <c r="I193" t="s">
        <v>81</v>
      </c>
      <c r="J193" s="27" t="s">
        <v>113</v>
      </c>
      <c r="K193" t="s">
        <v>81</v>
      </c>
      <c r="L193" s="27" t="s">
        <v>113</v>
      </c>
      <c r="M193" t="s">
        <v>81</v>
      </c>
      <c r="N193" t="str">
        <f>IF(T192="","",T192&amp;"&amp;br;")&amp;IF(R192=0,"",R192)</f>
        <v>At the beginning of your turn, 1 gem is converted to a gem of your Planeswalker's color.</v>
      </c>
      <c r="O193" t="s">
        <v>81</v>
      </c>
      <c r="Q193" s="33" t="s">
        <v>18</v>
      </c>
      <c r="R193" s="34">
        <f>IF(INDEX(AX:AX,W187+1)="",0,INDEX(AX:AX,W187+1)&amp;"/"&amp;INDEX(AY:AY,W187+1))</f>
        <v>0</v>
      </c>
      <c r="S193" s="35"/>
      <c r="T193" s="35"/>
      <c r="U193" s="35"/>
      <c r="V193" s="36"/>
      <c r="W193" s="40"/>
      <c r="X193" s="33"/>
      <c r="Y193" s="52"/>
      <c r="Z193" s="52"/>
      <c r="AA193" s="53"/>
      <c r="BF193" s="64" t="s">
        <v>0</v>
      </c>
      <c r="BG193">
        <v>192</v>
      </c>
    </row>
    <row r="194" spans="1:59">
      <c r="A194" t="str">
        <f t="shared" si="29"/>
        <v>|PT|&gt;||シールド数|&gt;|3|</v>
      </c>
      <c r="B194" t="s">
        <v>0</v>
      </c>
      <c r="C194" t="s">
        <v>81</v>
      </c>
      <c r="D194" t="s">
        <v>18</v>
      </c>
      <c r="E194" t="s">
        <v>81</v>
      </c>
      <c r="F194" t="s">
        <v>113</v>
      </c>
      <c r="G194" t="s">
        <v>81</v>
      </c>
      <c r="H194" t="str">
        <f>IF(R193=0,"",R193)</f>
        <v/>
      </c>
      <c r="I194" t="s">
        <v>81</v>
      </c>
      <c r="J194" t="s">
        <v>136</v>
      </c>
      <c r="K194" t="s">
        <v>81</v>
      </c>
      <c r="L194" t="s">
        <v>113</v>
      </c>
      <c r="M194" t="s">
        <v>81</v>
      </c>
      <c r="N194">
        <f>IF(R194=0,"",R194)</f>
        <v>3</v>
      </c>
      <c r="O194" t="s">
        <v>81</v>
      </c>
      <c r="Q194" s="41" t="s">
        <v>19</v>
      </c>
      <c r="R194" s="34">
        <f>INDEX(AW:AW,W187+1)</f>
        <v>3</v>
      </c>
      <c r="S194" s="42"/>
      <c r="T194" s="42"/>
      <c r="U194" s="42"/>
      <c r="V194" s="43"/>
      <c r="W194" s="44"/>
      <c r="X194" s="45"/>
      <c r="Y194" s="55"/>
      <c r="Z194" s="55"/>
      <c r="AA194" s="56"/>
      <c r="BF194" s="64" t="s">
        <v>0</v>
      </c>
      <c r="BG194">
        <v>193</v>
      </c>
    </row>
    <row r="195" spans="1:59">
      <c r="A195" t="str">
        <f t="shared" si="29"/>
        <v>&amp;br;&amp;br;</v>
      </c>
      <c r="B195" t="s">
        <v>0</v>
      </c>
      <c r="C195" t="s">
        <v>145</v>
      </c>
      <c r="R195"/>
      <c r="S195"/>
      <c r="T195"/>
      <c r="U195"/>
      <c r="V195"/>
      <c r="BF195" s="64" t="s">
        <v>0</v>
      </c>
      <c r="BG195">
        <v>194</v>
      </c>
    </row>
    <row r="196" spans="1:59">
      <c r="A196" t="str">
        <f t="shared" si="29"/>
        <v>#back(text=戻る,left)</v>
      </c>
      <c r="B196" t="s">
        <v>0</v>
      </c>
      <c r="C196" t="s">
        <v>153</v>
      </c>
      <c r="R196"/>
      <c r="S196"/>
      <c r="T196"/>
      <c r="U196"/>
      <c r="V196"/>
      <c r="BF196" s="64" t="s">
        <v>0</v>
      </c>
      <c r="BG196">
        <v>195</v>
      </c>
    </row>
    <row r="197" spans="1:59">
      <c r="A197" t="str">
        <f t="shared" si="29"/>
        <v>&amp;br;</v>
      </c>
      <c r="B197" t="s">
        <v>0</v>
      </c>
      <c r="C197" t="s">
        <v>164</v>
      </c>
      <c r="R197"/>
      <c r="S197"/>
      <c r="T197"/>
      <c r="U197"/>
      <c r="V197"/>
      <c r="BF197" s="64" t="s">
        <v>0</v>
      </c>
      <c r="BG197">
        <v>196</v>
      </c>
    </row>
    <row r="198" spans="1:59">
      <c r="A198" t="str">
        <f t="shared" ref="A198:A261" si="40">CONCATENATE(C198,D198,E198,F198,G198,H198,I198,J198,K198,L198,M198,N198,O198,P198)</f>
        <v>#comment(above,nsize=[15],size=[30],num=[10])</v>
      </c>
      <c r="B198" t="s">
        <v>0</v>
      </c>
      <c r="C198" t="s">
        <v>173</v>
      </c>
      <c r="R198"/>
      <c r="S198"/>
      <c r="T198"/>
      <c r="U198"/>
      <c r="V198"/>
      <c r="BF198" s="64" t="s">
        <v>0</v>
      </c>
      <c r="BG198">
        <v>197</v>
      </c>
    </row>
    <row r="199" spans="1:59">
      <c r="A199" t="str">
        <f t="shared" si="40"/>
        <v>&amp;br;&amp;br;</v>
      </c>
      <c r="B199" t="s">
        <v>0</v>
      </c>
      <c r="C199" t="s">
        <v>145</v>
      </c>
      <c r="R199"/>
      <c r="S199"/>
      <c r="T199"/>
      <c r="U199"/>
      <c r="V199"/>
      <c r="BF199" s="64" t="s">
        <v>0</v>
      </c>
      <c r="BG199">
        <v>198</v>
      </c>
    </row>
    <row r="200" spans="1:59">
      <c r="A200" t="str">
        <f t="shared" si="40"/>
        <v/>
      </c>
      <c r="B200" t="s">
        <v>0</v>
      </c>
      <c r="Q200" s="29"/>
      <c r="R200" s="30"/>
      <c r="S200" s="30"/>
      <c r="T200" s="30"/>
      <c r="U200" s="30"/>
      <c r="V200" s="31"/>
      <c r="W200" s="32">
        <v>16</v>
      </c>
      <c r="X200" s="29"/>
      <c r="Y200" s="50"/>
      <c r="Z200" s="50"/>
      <c r="AA200" s="51"/>
      <c r="BF200" s="64" t="s">
        <v>0</v>
      </c>
      <c r="BG200">
        <v>199</v>
      </c>
    </row>
    <row r="201" spans="1:59">
      <c r="A201" t="str">
        <f t="shared" si="40"/>
        <v>*陽焼けした砂漠/Sunscorched Desert</v>
      </c>
      <c r="B201" t="s">
        <v>0</v>
      </c>
      <c r="C201" t="str">
        <f>"*"&amp;R201&amp;"/"&amp;T201</f>
        <v>*陽焼けした砂漠/Sunscorched Desert</v>
      </c>
      <c r="Q201" s="33" t="s">
        <v>9</v>
      </c>
      <c r="R201" s="34" t="str">
        <f>INDEX(AJ:AJ,W200+1)</f>
        <v>陽焼けした砂漠</v>
      </c>
      <c r="S201" s="35" t="s">
        <v>10</v>
      </c>
      <c r="T201" s="34" t="str">
        <f>INDEX(AK:AK,W200+1)</f>
        <v>Sunscorched Desert</v>
      </c>
      <c r="U201" s="35"/>
      <c r="V201" s="36"/>
      <c r="W201" s="37"/>
      <c r="X201" s="33"/>
      <c r="Y201" s="52"/>
      <c r="Z201" s="52"/>
      <c r="AA201" s="53"/>
      <c r="BF201" s="64" t="s">
        <v>0</v>
      </c>
      <c r="BG201">
        <v>200</v>
      </c>
    </row>
    <row r="202" spans="1:59">
      <c r="A202" t="str">
        <f t="shared" si="40"/>
        <v>|LEFT:80|LEFT:100|LEFT:100|LEFT:100|LEFT:100|LEFT:100|c</v>
      </c>
      <c r="B202" t="s">
        <v>0</v>
      </c>
      <c r="C202" t="s">
        <v>81</v>
      </c>
      <c r="D202" s="26" t="str">
        <f>$Q$1</f>
        <v>LEFT:80</v>
      </c>
      <c r="E202" s="26" t="s">
        <v>81</v>
      </c>
      <c r="F202" s="26" t="str">
        <f t="shared" ref="F202:J202" si="41">$R$1</f>
        <v>LEFT:100</v>
      </c>
      <c r="G202" s="26" t="s">
        <v>81</v>
      </c>
      <c r="H202" s="26" t="str">
        <f t="shared" si="41"/>
        <v>LEFT:100</v>
      </c>
      <c r="I202" s="26" t="s">
        <v>81</v>
      </c>
      <c r="J202" s="26" t="str">
        <f t="shared" si="41"/>
        <v>LEFT:100</v>
      </c>
      <c r="K202" s="26" t="s">
        <v>81</v>
      </c>
      <c r="L202" s="26" t="str">
        <f>$R$1</f>
        <v>LEFT:100</v>
      </c>
      <c r="M202" s="26" t="s">
        <v>81</v>
      </c>
      <c r="N202" s="26" t="str">
        <f>$R$1</f>
        <v>LEFT:100</v>
      </c>
      <c r="O202" t="s">
        <v>81</v>
      </c>
      <c r="P202" t="s">
        <v>82</v>
      </c>
      <c r="Q202" s="38" t="s">
        <v>6</v>
      </c>
      <c r="R202" s="34" t="str">
        <f>INDEX(AF:AF,W200+1)</f>
        <v>無色</v>
      </c>
      <c r="S202" s="39" t="s">
        <v>7</v>
      </c>
      <c r="T202" s="34" t="str">
        <f>INDEX(AG:AG,W200+1)</f>
        <v>コモン</v>
      </c>
      <c r="U202" s="39" t="s">
        <v>8</v>
      </c>
      <c r="V202" s="34">
        <f>INDEX(AI:AI,W200+1)</f>
        <v>17</v>
      </c>
      <c r="W202" s="40"/>
      <c r="X202" s="34" t="str">
        <f>INDEX(AQ:AQ,W200+1)</f>
        <v>このサポートがボードに出たとき、対戦相手は3点のダメージを受ける。</v>
      </c>
      <c r="Y202" s="52"/>
      <c r="Z202" s="52"/>
      <c r="AA202" s="53"/>
      <c r="BF202" s="64" t="s">
        <v>0</v>
      </c>
      <c r="BG202">
        <v>201</v>
      </c>
    </row>
    <row r="203" spans="1:59">
      <c r="A203" t="str">
        <f t="shared" si="40"/>
        <v>|色|無色|レアリティ|コモン|マナコスト|17|</v>
      </c>
      <c r="B203" t="s">
        <v>0</v>
      </c>
      <c r="C203" t="s">
        <v>81</v>
      </c>
      <c r="D203" s="27" t="s">
        <v>6</v>
      </c>
      <c r="E203" t="s">
        <v>81</v>
      </c>
      <c r="F203" t="str">
        <f>IF(R202=0,"",R202)</f>
        <v>無色</v>
      </c>
      <c r="G203" t="s">
        <v>81</v>
      </c>
      <c r="H203" s="27" t="s">
        <v>93</v>
      </c>
      <c r="I203" t="s">
        <v>81</v>
      </c>
      <c r="J203" t="str">
        <f>IF(T202=0,"",T202)</f>
        <v>コモン</v>
      </c>
      <c r="K203" t="s">
        <v>81</v>
      </c>
      <c r="L203" s="27" t="s">
        <v>94</v>
      </c>
      <c r="M203" t="s">
        <v>81</v>
      </c>
      <c r="N203">
        <f>IF(V202=0,"",V202)</f>
        <v>17</v>
      </c>
      <c r="O203" t="s">
        <v>81</v>
      </c>
      <c r="Q203" s="33" t="s">
        <v>11</v>
      </c>
      <c r="R203" s="34" t="str">
        <f>INDEX(AL:AL,W200+1)</f>
        <v>サポート</v>
      </c>
      <c r="S203" s="39" t="s">
        <v>95</v>
      </c>
      <c r="T203" s="34">
        <f>INDEX(AN:AN,W200+1)</f>
        <v>0</v>
      </c>
      <c r="U203" s="34">
        <f>INDEX(AO:AO,W200+1)</f>
        <v>0</v>
      </c>
      <c r="V203" s="34">
        <f>INDEX(AP:AP,W200+1)</f>
        <v>0</v>
      </c>
      <c r="W203" s="40"/>
      <c r="X203" s="34" t="str">
        <f>INDEX(AZ:AZ,W200+1)</f>
        <v>この</v>
      </c>
      <c r="Y203" s="34" t="str">
        <f>INDEX(BA:BA,W200+1)</f>
        <v/>
      </c>
      <c r="Z203" s="34" t="str">
        <f>INDEX(BB:BB,W200+1)</f>
        <v/>
      </c>
      <c r="AA203" s="34">
        <f>INDEX(BC:BC,W200+1)</f>
        <v>0</v>
      </c>
      <c r="BF203" s="64" t="s">
        <v>0</v>
      </c>
      <c r="BG203">
        <v>202</v>
      </c>
    </row>
    <row r="204" spans="1:59">
      <c r="A204" t="str">
        <f t="shared" si="40"/>
        <v>|種別|サポート|サブタイプ||||</v>
      </c>
      <c r="B204" t="s">
        <v>0</v>
      </c>
      <c r="C204" t="s">
        <v>81</v>
      </c>
      <c r="D204" s="27" t="s">
        <v>11</v>
      </c>
      <c r="E204" t="s">
        <v>81</v>
      </c>
      <c r="F204" t="str">
        <f>IF(R203=0,"",R203)</f>
        <v>サポート</v>
      </c>
      <c r="G204" t="s">
        <v>81</v>
      </c>
      <c r="H204" s="27" t="s">
        <v>103</v>
      </c>
      <c r="I204" t="s">
        <v>81</v>
      </c>
      <c r="J204" t="str">
        <f>IF(T203=0,"",T203)</f>
        <v/>
      </c>
      <c r="K204" t="s">
        <v>81</v>
      </c>
      <c r="L204" t="str">
        <f>IF(U203=0,"",U203)</f>
        <v/>
      </c>
      <c r="M204" t="s">
        <v>81</v>
      </c>
      <c r="N204" t="str">
        <f>IF(V203=0,"",V203)</f>
        <v/>
      </c>
      <c r="O204" t="s">
        <v>81</v>
      </c>
      <c r="Q204" s="33" t="s">
        <v>104</v>
      </c>
      <c r="R204" s="34" t="str">
        <f>INDEX(BD:BD,W200+1)</f>
        <v>このサポートがボードに出たとき、対戦相手は3点のダメージを受ける。&amp;br;あなたのターン開始時に、あなたは2マナを得る。</v>
      </c>
      <c r="S204" s="35"/>
      <c r="T204" s="35"/>
      <c r="U204" s="35"/>
      <c r="V204" s="36"/>
      <c r="W204" s="40"/>
      <c r="X204" s="32"/>
      <c r="Y204" s="32"/>
      <c r="Z204" s="32"/>
      <c r="AA204" s="54"/>
      <c r="BF204" s="64" t="s">
        <v>0</v>
      </c>
      <c r="BG204">
        <v>203</v>
      </c>
    </row>
    <row r="205" spans="1:59">
      <c r="A205" t="str">
        <f t="shared" si="40"/>
        <v>|テキスト|&gt;|&gt;|&gt;|&gt;|このサポートがボードに出たとき、対戦相手は3点のダメージを受ける。&amp;br;あなたのターン開始時に、あなたは2マナを得る。|</v>
      </c>
      <c r="B205" t="s">
        <v>0</v>
      </c>
      <c r="C205" t="s">
        <v>81</v>
      </c>
      <c r="D205" s="27" t="s">
        <v>104</v>
      </c>
      <c r="E205" t="s">
        <v>81</v>
      </c>
      <c r="F205" s="27" t="s">
        <v>113</v>
      </c>
      <c r="G205" t="s">
        <v>81</v>
      </c>
      <c r="H205" s="27" t="s">
        <v>113</v>
      </c>
      <c r="I205" t="s">
        <v>81</v>
      </c>
      <c r="J205" s="27" t="s">
        <v>113</v>
      </c>
      <c r="K205" t="s">
        <v>81</v>
      </c>
      <c r="L205" s="27" t="s">
        <v>113</v>
      </c>
      <c r="M205" t="s">
        <v>81</v>
      </c>
      <c r="N205" t="str">
        <f>IF(R204=0,"",R204)</f>
        <v>このサポートがボードに出たとき、対戦相手は3点のダメージを受ける。&amp;br;あなたのターン開始時に、あなたは2マナを得る。</v>
      </c>
      <c r="O205" t="s">
        <v>81</v>
      </c>
      <c r="Q205" s="38" t="s">
        <v>27</v>
      </c>
      <c r="R205" s="34" t="str">
        <f>INDEX(BE:BE,W200+1)</f>
        <v>When this support enters the battlefield, your opponent takes 3 damage.&amp;br;At the beginning of your turn, you gain 2 mana.</v>
      </c>
      <c r="S205" s="35" t="s">
        <v>400</v>
      </c>
      <c r="T205" s="34" t="str">
        <f>IF(X205="","",X205&amp;IF(Y205="",""," "&amp;Y205)&amp;IF(Z205="",""," "&amp;Z205)&amp;IF(AA205="",""," "&amp;AA205))</f>
        <v/>
      </c>
      <c r="U205" s="35"/>
      <c r="V205" s="36"/>
      <c r="W205" s="40" t="s">
        <v>114</v>
      </c>
      <c r="X205" s="33" t="str">
        <f t="shared" ref="X205:AA205" si="42">IF(ISERROR(IF(LEN(X204)&gt;1,X204,VLOOKUP(X203,$AC:$AD,2,FALSE))),"",IF(LEN(X204)&gt;1,X204,VLOOKUP(X203,$AC:$AD,2,FALSE)))</f>
        <v/>
      </c>
      <c r="Y205" s="33" t="str">
        <f t="shared" si="42"/>
        <v/>
      </c>
      <c r="Z205" s="33" t="str">
        <f t="shared" si="42"/>
        <v/>
      </c>
      <c r="AA205" s="33" t="str">
        <f t="shared" si="42"/>
        <v> </v>
      </c>
      <c r="BF205" s="64" t="s">
        <v>0</v>
      </c>
      <c r="BG205">
        <v>204</v>
      </c>
    </row>
    <row r="206" spans="1:59">
      <c r="A206" t="str">
        <f t="shared" si="40"/>
        <v>|英テキスト|&gt;|&gt;|&gt;|&gt;|When this support enters the battlefield, your opponent takes 3 damage.&amp;br;At the beginning of your turn, you gain 2 mana.|</v>
      </c>
      <c r="B206" t="s">
        <v>0</v>
      </c>
      <c r="C206" t="s">
        <v>81</v>
      </c>
      <c r="D206" s="27" t="s">
        <v>125</v>
      </c>
      <c r="E206" t="s">
        <v>81</v>
      </c>
      <c r="F206" s="27" t="s">
        <v>113</v>
      </c>
      <c r="G206" t="s">
        <v>81</v>
      </c>
      <c r="H206" s="27" t="s">
        <v>113</v>
      </c>
      <c r="I206" t="s">
        <v>81</v>
      </c>
      <c r="J206" s="27" t="s">
        <v>113</v>
      </c>
      <c r="K206" t="s">
        <v>81</v>
      </c>
      <c r="L206" s="27" t="s">
        <v>113</v>
      </c>
      <c r="M206" t="s">
        <v>81</v>
      </c>
      <c r="N206" t="str">
        <f>IF(T205="","",T205&amp;"&amp;br;")&amp;IF(R205=0,"",R205)</f>
        <v>When this support enters the battlefield, your opponent takes 3 damage.&amp;br;At the beginning of your turn, you gain 2 mana.</v>
      </c>
      <c r="O206" t="s">
        <v>81</v>
      </c>
      <c r="Q206" s="33" t="s">
        <v>18</v>
      </c>
      <c r="R206" s="34">
        <f>IF(INDEX(AX:AX,W200+1)="",0,INDEX(AX:AX,W200+1)&amp;"/"&amp;INDEX(AY:AY,W200+1))</f>
        <v>0</v>
      </c>
      <c r="S206" s="35"/>
      <c r="T206" s="35"/>
      <c r="U206" s="35"/>
      <c r="V206" s="36"/>
      <c r="W206" s="40"/>
      <c r="X206" s="33"/>
      <c r="Y206" s="52"/>
      <c r="Z206" s="52"/>
      <c r="AA206" s="53"/>
      <c r="BF206" s="64" t="s">
        <v>0</v>
      </c>
      <c r="BG206">
        <v>205</v>
      </c>
    </row>
    <row r="207" spans="1:59">
      <c r="A207" t="str">
        <f t="shared" si="40"/>
        <v>|PT|&gt;||シールド数|&gt;|3|</v>
      </c>
      <c r="B207" t="s">
        <v>0</v>
      </c>
      <c r="C207" t="s">
        <v>81</v>
      </c>
      <c r="D207" t="s">
        <v>18</v>
      </c>
      <c r="E207" t="s">
        <v>81</v>
      </c>
      <c r="F207" t="s">
        <v>113</v>
      </c>
      <c r="G207" t="s">
        <v>81</v>
      </c>
      <c r="H207" t="str">
        <f>IF(R206=0,"",R206)</f>
        <v/>
      </c>
      <c r="I207" t="s">
        <v>81</v>
      </c>
      <c r="J207" t="s">
        <v>136</v>
      </c>
      <c r="K207" t="s">
        <v>81</v>
      </c>
      <c r="L207" t="s">
        <v>113</v>
      </c>
      <c r="M207" t="s">
        <v>81</v>
      </c>
      <c r="N207">
        <f>IF(R207=0,"",R207)</f>
        <v>3</v>
      </c>
      <c r="O207" t="s">
        <v>81</v>
      </c>
      <c r="Q207" s="41" t="s">
        <v>19</v>
      </c>
      <c r="R207" s="34">
        <f>INDEX(AW:AW,W200+1)</f>
        <v>3</v>
      </c>
      <c r="S207" s="42"/>
      <c r="T207" s="42"/>
      <c r="U207" s="42"/>
      <c r="V207" s="43"/>
      <c r="W207" s="44"/>
      <c r="X207" s="45"/>
      <c r="Y207" s="55"/>
      <c r="Z207" s="55"/>
      <c r="AA207" s="56"/>
      <c r="BF207" s="64" t="s">
        <v>0</v>
      </c>
      <c r="BG207">
        <v>206</v>
      </c>
    </row>
    <row r="208" spans="1:59">
      <c r="A208" t="str">
        <f t="shared" si="40"/>
        <v>&amp;br;&amp;br;</v>
      </c>
      <c r="B208" t="s">
        <v>0</v>
      </c>
      <c r="C208" t="s">
        <v>145</v>
      </c>
      <c r="R208"/>
      <c r="S208"/>
      <c r="T208"/>
      <c r="U208"/>
      <c r="V208"/>
      <c r="BF208" s="64" t="s">
        <v>0</v>
      </c>
      <c r="BG208">
        <v>207</v>
      </c>
    </row>
    <row r="209" spans="1:59">
      <c r="A209" t="str">
        <f t="shared" si="40"/>
        <v>#back(text=戻る,left)</v>
      </c>
      <c r="B209" t="s">
        <v>0</v>
      </c>
      <c r="C209" t="s">
        <v>153</v>
      </c>
      <c r="R209"/>
      <c r="S209"/>
      <c r="T209"/>
      <c r="U209"/>
      <c r="V209"/>
      <c r="BF209" s="64" t="s">
        <v>0</v>
      </c>
      <c r="BG209">
        <v>208</v>
      </c>
    </row>
    <row r="210" spans="1:59">
      <c r="A210" t="str">
        <f t="shared" si="40"/>
        <v>&amp;br;</v>
      </c>
      <c r="B210" t="s">
        <v>0</v>
      </c>
      <c r="C210" t="s">
        <v>164</v>
      </c>
      <c r="R210"/>
      <c r="S210"/>
      <c r="T210"/>
      <c r="U210"/>
      <c r="V210"/>
      <c r="BF210" s="64" t="s">
        <v>0</v>
      </c>
      <c r="BG210">
        <v>209</v>
      </c>
    </row>
    <row r="211" spans="1:59">
      <c r="A211" t="str">
        <f t="shared" si="40"/>
        <v>#comment(above,nsize=[15],size=[30],num=[10])</v>
      </c>
      <c r="B211" t="s">
        <v>0</v>
      </c>
      <c r="C211" t="s">
        <v>173</v>
      </c>
      <c r="R211"/>
      <c r="S211"/>
      <c r="T211"/>
      <c r="U211"/>
      <c r="V211"/>
      <c r="BF211" s="64" t="s">
        <v>0</v>
      </c>
      <c r="BG211">
        <v>210</v>
      </c>
    </row>
    <row r="212" spans="1:59">
      <c r="A212" t="str">
        <f t="shared" si="40"/>
        <v>&amp;br;&amp;br;</v>
      </c>
      <c r="B212" t="s">
        <v>0</v>
      </c>
      <c r="C212" t="s">
        <v>145</v>
      </c>
      <c r="R212"/>
      <c r="S212"/>
      <c r="T212"/>
      <c r="U212"/>
      <c r="V212"/>
      <c r="BF212" s="64" t="s">
        <v>0</v>
      </c>
      <c r="BG212">
        <v>211</v>
      </c>
    </row>
    <row r="213" spans="1:59">
      <c r="A213" t="str">
        <f t="shared" si="40"/>
        <v/>
      </c>
      <c r="B213" t="s">
        <v>0</v>
      </c>
      <c r="Q213" s="29"/>
      <c r="R213" s="30"/>
      <c r="S213" s="30"/>
      <c r="T213" s="30"/>
      <c r="U213" s="30"/>
      <c r="V213" s="31"/>
      <c r="W213" s="32">
        <v>17</v>
      </c>
      <c r="X213" s="29"/>
      <c r="Y213" s="50"/>
      <c r="Z213" s="50"/>
      <c r="AA213" s="51"/>
      <c r="BF213" s="64" t="s">
        <v>0</v>
      </c>
      <c r="BG213">
        <v>212</v>
      </c>
    </row>
    <row r="214" spans="1:59">
      <c r="A214" t="str">
        <f t="shared" si="40"/>
        <v>*バントゥの碑/Bontu's Monument</v>
      </c>
      <c r="B214" t="s">
        <v>0</v>
      </c>
      <c r="C214" t="str">
        <f>"*"&amp;R214&amp;"/"&amp;T214</f>
        <v>*バントゥの碑/Bontu's Monument</v>
      </c>
      <c r="Q214" s="33" t="s">
        <v>9</v>
      </c>
      <c r="R214" s="34" t="str">
        <f>INDEX(AJ:AJ,W213+1)</f>
        <v>バントゥの碑</v>
      </c>
      <c r="S214" s="35" t="s">
        <v>10</v>
      </c>
      <c r="T214" s="34" t="str">
        <f>INDEX(AK:AK,W213+1)</f>
        <v>Bontu's Monument</v>
      </c>
      <c r="U214" s="35"/>
      <c r="V214" s="36"/>
      <c r="W214" s="37"/>
      <c r="X214" s="33"/>
      <c r="Y214" s="52"/>
      <c r="Z214" s="52"/>
      <c r="AA214" s="53"/>
      <c r="BF214" s="64" t="s">
        <v>0</v>
      </c>
      <c r="BG214">
        <v>213</v>
      </c>
    </row>
    <row r="215" spans="1:59">
      <c r="A215" t="str">
        <f t="shared" si="40"/>
        <v>|LEFT:80|LEFT:100|LEFT:100|LEFT:100|LEFT:100|LEFT:100|c</v>
      </c>
      <c r="B215" t="s">
        <v>0</v>
      </c>
      <c r="C215" t="s">
        <v>81</v>
      </c>
      <c r="D215" s="26" t="str">
        <f>$Q$1</f>
        <v>LEFT:80</v>
      </c>
      <c r="E215" s="26" t="s">
        <v>81</v>
      </c>
      <c r="F215" s="26" t="str">
        <f t="shared" ref="F215:J215" si="43">$R$1</f>
        <v>LEFT:100</v>
      </c>
      <c r="G215" s="26" t="s">
        <v>81</v>
      </c>
      <c r="H215" s="26" t="str">
        <f t="shared" si="43"/>
        <v>LEFT:100</v>
      </c>
      <c r="I215" s="26" t="s">
        <v>81</v>
      </c>
      <c r="J215" s="26" t="str">
        <f t="shared" si="43"/>
        <v>LEFT:100</v>
      </c>
      <c r="K215" s="26" t="s">
        <v>81</v>
      </c>
      <c r="L215" s="26" t="str">
        <f>$R$1</f>
        <v>LEFT:100</v>
      </c>
      <c r="M215" s="26" t="s">
        <v>81</v>
      </c>
      <c r="N215" s="26" t="str">
        <f>$R$1</f>
        <v>LEFT:100</v>
      </c>
      <c r="O215" t="s">
        <v>81</v>
      </c>
      <c r="P215" t="s">
        <v>82</v>
      </c>
      <c r="Q215" s="38" t="s">
        <v>6</v>
      </c>
      <c r="R215" s="34" t="str">
        <f>INDEX(AF:AF,W213+1)</f>
        <v>無色</v>
      </c>
      <c r="S215" s="39" t="s">
        <v>7</v>
      </c>
      <c r="T215" s="34" t="str">
        <f>INDEX(AG:AG,W213+1)</f>
        <v>アンコモン</v>
      </c>
      <c r="U215" s="39" t="s">
        <v>8</v>
      </c>
      <c r="V215" s="34">
        <f>INDEX(AI:AI,W213+1)</f>
        <v>16</v>
      </c>
      <c r="W215" s="40"/>
      <c r="X215" s="34" t="str">
        <f>INDEX(AQ:AQ,W213+1)</f>
        <v>このサポートがボードに出たとき、あなたの手札の黒の各クリーチャーは3マナを得る。</v>
      </c>
      <c r="Y215" s="52"/>
      <c r="Z215" s="52"/>
      <c r="AA215" s="53"/>
      <c r="BF215" s="64" t="s">
        <v>0</v>
      </c>
      <c r="BG215">
        <v>214</v>
      </c>
    </row>
    <row r="216" spans="1:59">
      <c r="A216" t="str">
        <f t="shared" si="40"/>
        <v>|色|無色|レアリティ|アンコモン|マナコスト|16|</v>
      </c>
      <c r="B216" t="s">
        <v>0</v>
      </c>
      <c r="C216" t="s">
        <v>81</v>
      </c>
      <c r="D216" s="27" t="s">
        <v>6</v>
      </c>
      <c r="E216" t="s">
        <v>81</v>
      </c>
      <c r="F216" t="str">
        <f>IF(R215=0,"",R215)</f>
        <v>無色</v>
      </c>
      <c r="G216" t="s">
        <v>81</v>
      </c>
      <c r="H216" s="27" t="s">
        <v>93</v>
      </c>
      <c r="I216" t="s">
        <v>81</v>
      </c>
      <c r="J216" t="str">
        <f>IF(T215=0,"",T215)</f>
        <v>アンコモン</v>
      </c>
      <c r="K216" t="s">
        <v>81</v>
      </c>
      <c r="L216" s="27" t="s">
        <v>94</v>
      </c>
      <c r="M216" t="s">
        <v>81</v>
      </c>
      <c r="N216">
        <f>IF(V215=0,"",V215)</f>
        <v>16</v>
      </c>
      <c r="O216" t="s">
        <v>81</v>
      </c>
      <c r="Q216" s="33" t="s">
        <v>11</v>
      </c>
      <c r="R216" s="34" t="str">
        <f>INDEX(AL:AL,W213+1)</f>
        <v>サポート</v>
      </c>
      <c r="S216" s="39" t="s">
        <v>95</v>
      </c>
      <c r="T216" s="34">
        <f>INDEX(AN:AN,W213+1)</f>
        <v>0</v>
      </c>
      <c r="U216" s="34">
        <f>INDEX(AO:AO,W213+1)</f>
        <v>0</v>
      </c>
      <c r="V216" s="34">
        <f>INDEX(AP:AP,W213+1)</f>
        <v>0</v>
      </c>
      <c r="W216" s="40"/>
      <c r="X216" s="34" t="str">
        <f>INDEX(AZ:AZ,W213+1)</f>
        <v>この</v>
      </c>
      <c r="Y216" s="34" t="str">
        <f>INDEX(BA:BA,W213+1)</f>
        <v/>
      </c>
      <c r="Z216" s="34" t="str">
        <f>INDEX(BB:BB,W213+1)</f>
        <v/>
      </c>
      <c r="AA216" s="34">
        <f>INDEX(BC:BC,W213+1)</f>
        <v>0</v>
      </c>
      <c r="BF216" s="64" t="s">
        <v>0</v>
      </c>
      <c r="BG216">
        <v>215</v>
      </c>
    </row>
    <row r="217" spans="1:59">
      <c r="A217" t="str">
        <f t="shared" si="40"/>
        <v>|種別|サポート|サブタイプ||||</v>
      </c>
      <c r="B217" t="s">
        <v>0</v>
      </c>
      <c r="C217" t="s">
        <v>81</v>
      </c>
      <c r="D217" s="27" t="s">
        <v>11</v>
      </c>
      <c r="E217" t="s">
        <v>81</v>
      </c>
      <c r="F217" t="str">
        <f>IF(R216=0,"",R216)</f>
        <v>サポート</v>
      </c>
      <c r="G217" t="s">
        <v>81</v>
      </c>
      <c r="H217" s="27" t="s">
        <v>103</v>
      </c>
      <c r="I217" t="s">
        <v>81</v>
      </c>
      <c r="J217" t="str">
        <f>IF(T216=0,"",T216)</f>
        <v/>
      </c>
      <c r="K217" t="s">
        <v>81</v>
      </c>
      <c r="L217" t="str">
        <f>IF(U216=0,"",U216)</f>
        <v/>
      </c>
      <c r="M217" t="s">
        <v>81</v>
      </c>
      <c r="N217" t="str">
        <f>IF(V216=0,"",V216)</f>
        <v/>
      </c>
      <c r="O217" t="s">
        <v>81</v>
      </c>
      <c r="Q217" s="33" t="s">
        <v>104</v>
      </c>
      <c r="R217" s="34" t="str">
        <f>INDEX(BD:BD,W213+1)</f>
        <v>このサポートがボードに出たとき、あなたの手札の黒の各クリーチャーは3マナを得る。&amp;br;あなたが黒のクリーチャーを引いたとき、そのクリーチャーは3マナを得る。&amp;br;あなたがクリーチャーを唱えたとき、あなたは2点のライフを得て、対戦相手は2点のダメージを受ける。</v>
      </c>
      <c r="S217" s="35"/>
      <c r="T217" s="35"/>
      <c r="U217" s="35"/>
      <c r="V217" s="36"/>
      <c r="W217" s="40"/>
      <c r="X217" s="32"/>
      <c r="Y217" s="32"/>
      <c r="Z217" s="32"/>
      <c r="AA217" s="54"/>
      <c r="BF217" s="64" t="s">
        <v>0</v>
      </c>
      <c r="BG217">
        <v>216</v>
      </c>
    </row>
    <row r="218" spans="1:59">
      <c r="A218" t="str">
        <f t="shared" si="40"/>
        <v>|テキスト|&gt;|&gt;|&gt;|&gt;|このサポートがボードに出たとき、あなたの手札の黒の各クリーチャーは3マナを得る。&amp;br;あなたが黒のクリーチャーを引いたとき、そのクリーチャーは3マナを得る。&amp;br;あなたがクリーチャーを唱えたとき、あなたは2点のライフを得て、対戦相手は2点のダメージを受ける。|</v>
      </c>
      <c r="B218" t="s">
        <v>0</v>
      </c>
      <c r="C218" t="s">
        <v>81</v>
      </c>
      <c r="D218" s="27" t="s">
        <v>104</v>
      </c>
      <c r="E218" t="s">
        <v>81</v>
      </c>
      <c r="F218" s="27" t="s">
        <v>113</v>
      </c>
      <c r="G218" t="s">
        <v>81</v>
      </c>
      <c r="H218" s="27" t="s">
        <v>113</v>
      </c>
      <c r="I218" t="s">
        <v>81</v>
      </c>
      <c r="J218" s="27" t="s">
        <v>113</v>
      </c>
      <c r="K218" t="s">
        <v>81</v>
      </c>
      <c r="L218" s="27" t="s">
        <v>113</v>
      </c>
      <c r="M218" t="s">
        <v>81</v>
      </c>
      <c r="N218" t="str">
        <f>IF(R217=0,"",R217)</f>
        <v>このサポートがボードに出たとき、あなたの手札の黒の各クリーチャーは3マナを得る。&amp;br;あなたが黒のクリーチャーを引いたとき、そのクリーチャーは3マナを得る。&amp;br;あなたがクリーチャーを唱えたとき、あなたは2点のライフを得て、対戦相手は2点のダメージを受ける。</v>
      </c>
      <c r="O218" t="s">
        <v>81</v>
      </c>
      <c r="Q218" s="38" t="s">
        <v>27</v>
      </c>
      <c r="R218" s="34" t="str">
        <f>INDEX(BE:BE,W213+1)</f>
        <v>When this support enters the battlefield, each black creature in your hand gains 3 mana.&amp;br;When you draw a black creature, that creature gains 3 mana.&amp;br;When you cast a creature, you gain 2 life and your opponent takes 2 damage.</v>
      </c>
      <c r="S218" s="35" t="s">
        <v>400</v>
      </c>
      <c r="T218" s="34" t="str">
        <f>IF(X218="","",X218&amp;IF(Y218="",""," "&amp;Y218)&amp;IF(Z218="",""," "&amp;Z218)&amp;IF(AA218="",""," "&amp;AA218))</f>
        <v/>
      </c>
      <c r="U218" s="35"/>
      <c r="V218" s="36"/>
      <c r="W218" s="40" t="s">
        <v>114</v>
      </c>
      <c r="X218" s="33" t="str">
        <f t="shared" ref="X218:AA218" si="44">IF(ISERROR(IF(LEN(X217)&gt;1,X217,VLOOKUP(X216,$AC:$AD,2,FALSE))),"",IF(LEN(X217)&gt;1,X217,VLOOKUP(X216,$AC:$AD,2,FALSE)))</f>
        <v/>
      </c>
      <c r="Y218" s="33" t="str">
        <f t="shared" si="44"/>
        <v/>
      </c>
      <c r="Z218" s="33" t="str">
        <f t="shared" si="44"/>
        <v/>
      </c>
      <c r="AA218" s="33" t="str">
        <f t="shared" si="44"/>
        <v> </v>
      </c>
      <c r="BF218" s="64" t="s">
        <v>0</v>
      </c>
      <c r="BG218">
        <v>217</v>
      </c>
    </row>
    <row r="219" spans="1:59">
      <c r="A219" t="str">
        <f t="shared" si="40"/>
        <v>|英テキスト|&gt;|&gt;|&gt;|&gt;|When this support enters the battlefield, each black creature in your hand gains 3 mana.&amp;br;When you draw a black creature, that creature gains 3 mana.&amp;br;When you cast a creature, you gain 2 life and your opponent takes 2 damage.|</v>
      </c>
      <c r="B219" t="s">
        <v>0</v>
      </c>
      <c r="C219" t="s">
        <v>81</v>
      </c>
      <c r="D219" s="27" t="s">
        <v>125</v>
      </c>
      <c r="E219" t="s">
        <v>81</v>
      </c>
      <c r="F219" s="27" t="s">
        <v>113</v>
      </c>
      <c r="G219" t="s">
        <v>81</v>
      </c>
      <c r="H219" s="27" t="s">
        <v>113</v>
      </c>
      <c r="I219" t="s">
        <v>81</v>
      </c>
      <c r="J219" s="27" t="s">
        <v>113</v>
      </c>
      <c r="K219" t="s">
        <v>81</v>
      </c>
      <c r="L219" s="27" t="s">
        <v>113</v>
      </c>
      <c r="M219" t="s">
        <v>81</v>
      </c>
      <c r="N219" t="str">
        <f>IF(T218="","",T218&amp;"&amp;br;")&amp;IF(R218=0,"",R218)</f>
        <v>When this support enters the battlefield, each black creature in your hand gains 3 mana.&amp;br;When you draw a black creature, that creature gains 3 mana.&amp;br;When you cast a creature, you gain 2 life and your opponent takes 2 damage.</v>
      </c>
      <c r="O219" t="s">
        <v>81</v>
      </c>
      <c r="Q219" s="33" t="s">
        <v>18</v>
      </c>
      <c r="R219" s="34">
        <f>IF(INDEX(AX:AX,W213+1)="",0,INDEX(AX:AX,W213+1)&amp;"/"&amp;INDEX(AY:AY,W213+1))</f>
        <v>0</v>
      </c>
      <c r="S219" s="35"/>
      <c r="T219" s="35"/>
      <c r="U219" s="35"/>
      <c r="V219" s="36"/>
      <c r="W219" s="40"/>
      <c r="X219" s="33"/>
      <c r="Y219" s="52"/>
      <c r="Z219" s="52"/>
      <c r="AA219" s="53"/>
      <c r="BF219" s="64" t="s">
        <v>0</v>
      </c>
      <c r="BG219">
        <v>218</v>
      </c>
    </row>
    <row r="220" spans="1:59">
      <c r="A220" t="str">
        <f t="shared" si="40"/>
        <v>|PT|&gt;||シールド数|&gt;|3|</v>
      </c>
      <c r="B220" t="s">
        <v>0</v>
      </c>
      <c r="C220" t="s">
        <v>81</v>
      </c>
      <c r="D220" t="s">
        <v>18</v>
      </c>
      <c r="E220" t="s">
        <v>81</v>
      </c>
      <c r="F220" t="s">
        <v>113</v>
      </c>
      <c r="G220" t="s">
        <v>81</v>
      </c>
      <c r="H220" t="str">
        <f>IF(R219=0,"",R219)</f>
        <v/>
      </c>
      <c r="I220" t="s">
        <v>81</v>
      </c>
      <c r="J220" t="s">
        <v>136</v>
      </c>
      <c r="K220" t="s">
        <v>81</v>
      </c>
      <c r="L220" t="s">
        <v>113</v>
      </c>
      <c r="M220" t="s">
        <v>81</v>
      </c>
      <c r="N220">
        <f>IF(R220=0,"",R220)</f>
        <v>3</v>
      </c>
      <c r="O220" t="s">
        <v>81</v>
      </c>
      <c r="Q220" s="41" t="s">
        <v>19</v>
      </c>
      <c r="R220" s="34">
        <f>INDEX(AW:AW,W213+1)</f>
        <v>3</v>
      </c>
      <c r="S220" s="42"/>
      <c r="T220" s="42"/>
      <c r="U220" s="42"/>
      <c r="V220" s="43"/>
      <c r="W220" s="44"/>
      <c r="X220" s="45"/>
      <c r="Y220" s="55"/>
      <c r="Z220" s="55"/>
      <c r="AA220" s="56"/>
      <c r="BF220" s="64" t="s">
        <v>0</v>
      </c>
      <c r="BG220">
        <v>219</v>
      </c>
    </row>
    <row r="221" spans="1:59">
      <c r="A221" t="str">
        <f t="shared" si="40"/>
        <v>&amp;br;&amp;br;</v>
      </c>
      <c r="B221" t="s">
        <v>0</v>
      </c>
      <c r="C221" t="s">
        <v>145</v>
      </c>
      <c r="R221"/>
      <c r="S221"/>
      <c r="T221"/>
      <c r="U221"/>
      <c r="V221"/>
      <c r="BF221" s="64" t="s">
        <v>0</v>
      </c>
      <c r="BG221">
        <v>220</v>
      </c>
    </row>
    <row r="222" spans="1:59">
      <c r="A222" t="str">
        <f t="shared" si="40"/>
        <v>#back(text=戻る,left)</v>
      </c>
      <c r="B222" t="s">
        <v>0</v>
      </c>
      <c r="C222" t="s">
        <v>153</v>
      </c>
      <c r="R222"/>
      <c r="S222"/>
      <c r="T222"/>
      <c r="U222"/>
      <c r="V222"/>
      <c r="BF222" s="64" t="s">
        <v>0</v>
      </c>
      <c r="BG222">
        <v>221</v>
      </c>
    </row>
    <row r="223" spans="1:59">
      <c r="A223" t="str">
        <f t="shared" si="40"/>
        <v>&amp;br;</v>
      </c>
      <c r="B223" t="s">
        <v>0</v>
      </c>
      <c r="C223" t="s">
        <v>164</v>
      </c>
      <c r="R223"/>
      <c r="S223"/>
      <c r="T223"/>
      <c r="U223"/>
      <c r="V223"/>
      <c r="BF223" s="64" t="s">
        <v>0</v>
      </c>
      <c r="BG223">
        <v>222</v>
      </c>
    </row>
    <row r="224" spans="1:59">
      <c r="A224" t="str">
        <f t="shared" si="40"/>
        <v>#comment(above,nsize=[15],size=[30],num=[10])</v>
      </c>
      <c r="B224" t="s">
        <v>0</v>
      </c>
      <c r="C224" t="s">
        <v>173</v>
      </c>
      <c r="R224"/>
      <c r="S224"/>
      <c r="T224"/>
      <c r="U224"/>
      <c r="V224"/>
      <c r="BF224" s="64" t="s">
        <v>0</v>
      </c>
      <c r="BG224">
        <v>223</v>
      </c>
    </row>
    <row r="225" spans="1:59">
      <c r="A225" t="str">
        <f t="shared" si="40"/>
        <v>&amp;br;&amp;br;</v>
      </c>
      <c r="B225" t="s">
        <v>0</v>
      </c>
      <c r="C225" t="s">
        <v>145</v>
      </c>
      <c r="R225"/>
      <c r="S225"/>
      <c r="T225"/>
      <c r="U225"/>
      <c r="V225"/>
      <c r="BF225" s="64" t="s">
        <v>0</v>
      </c>
      <c r="BG225">
        <v>224</v>
      </c>
    </row>
    <row r="226" spans="1:59">
      <c r="A226" t="str">
        <f t="shared" si="40"/>
        <v/>
      </c>
      <c r="B226" t="s">
        <v>0</v>
      </c>
      <c r="Q226" s="29"/>
      <c r="R226" s="30"/>
      <c r="S226" s="30"/>
      <c r="T226" s="30"/>
      <c r="U226" s="30"/>
      <c r="V226" s="31"/>
      <c r="W226" s="32">
        <v>18</v>
      </c>
      <c r="X226" s="29"/>
      <c r="Y226" s="50"/>
      <c r="Z226" s="50"/>
      <c r="AA226" s="51"/>
      <c r="BF226" s="64" t="s">
        <v>0</v>
      </c>
      <c r="BG226">
        <v>225</v>
      </c>
    </row>
    <row r="227" spans="1:59">
      <c r="A227" t="str">
        <f t="shared" si="40"/>
        <v>*ハゾレトの碑/Hazoret's Monument</v>
      </c>
      <c r="B227" t="s">
        <v>0</v>
      </c>
      <c r="C227" t="str">
        <f>"*"&amp;R227&amp;"/"&amp;T227</f>
        <v>*ハゾレトの碑/Hazoret's Monument</v>
      </c>
      <c r="Q227" s="33" t="s">
        <v>9</v>
      </c>
      <c r="R227" s="34" t="str">
        <f>INDEX(AJ:AJ,W226+1)</f>
        <v>ハゾレトの碑</v>
      </c>
      <c r="S227" s="35" t="s">
        <v>10</v>
      </c>
      <c r="T227" s="34" t="str">
        <f>INDEX(AK:AK,W226+1)</f>
        <v>Hazoret's Monument</v>
      </c>
      <c r="U227" s="35"/>
      <c r="V227" s="36"/>
      <c r="W227" s="37"/>
      <c r="X227" s="33"/>
      <c r="Y227" s="52"/>
      <c r="Z227" s="52"/>
      <c r="AA227" s="53"/>
      <c r="BF227" s="64" t="s">
        <v>0</v>
      </c>
      <c r="BG227">
        <v>226</v>
      </c>
    </row>
    <row r="228" spans="1:59">
      <c r="A228" t="str">
        <f t="shared" si="40"/>
        <v>|LEFT:80|LEFT:100|LEFT:100|LEFT:100|LEFT:100|LEFT:100|c</v>
      </c>
      <c r="B228" t="s">
        <v>0</v>
      </c>
      <c r="C228" t="s">
        <v>81</v>
      </c>
      <c r="D228" s="26" t="str">
        <f>$Q$1</f>
        <v>LEFT:80</v>
      </c>
      <c r="E228" s="26" t="s">
        <v>81</v>
      </c>
      <c r="F228" s="26" t="str">
        <f t="shared" ref="F228:J228" si="45">$R$1</f>
        <v>LEFT:100</v>
      </c>
      <c r="G228" s="26" t="s">
        <v>81</v>
      </c>
      <c r="H228" s="26" t="str">
        <f t="shared" si="45"/>
        <v>LEFT:100</v>
      </c>
      <c r="I228" s="26" t="s">
        <v>81</v>
      </c>
      <c r="J228" s="26" t="str">
        <f t="shared" si="45"/>
        <v>LEFT:100</v>
      </c>
      <c r="K228" s="26" t="s">
        <v>81</v>
      </c>
      <c r="L228" s="26" t="str">
        <f>$R$1</f>
        <v>LEFT:100</v>
      </c>
      <c r="M228" s="26" t="s">
        <v>81</v>
      </c>
      <c r="N228" s="26" t="str">
        <f>$R$1</f>
        <v>LEFT:100</v>
      </c>
      <c r="O228" t="s">
        <v>81</v>
      </c>
      <c r="P228" t="s">
        <v>82</v>
      </c>
      <c r="Q228" s="38" t="s">
        <v>6</v>
      </c>
      <c r="R228" s="34" t="str">
        <f>INDEX(AF:AF,W226+1)</f>
        <v>無色</v>
      </c>
      <c r="S228" s="39" t="s">
        <v>7</v>
      </c>
      <c r="T228" s="34" t="str">
        <f>INDEX(AG:AG,W226+1)</f>
        <v>アンコモン</v>
      </c>
      <c r="U228" s="39" t="s">
        <v>8</v>
      </c>
      <c r="V228" s="34">
        <f>INDEX(AI:AI,W226+1)</f>
        <v>14</v>
      </c>
      <c r="W228" s="40"/>
      <c r="X228" s="34" t="str">
        <f>INDEX(AQ:AQ,W226+1)</f>
        <v>このサポートがボードに出たとき、あなたの手札の赤の各クリーチャーは3マナを得る。</v>
      </c>
      <c r="Y228" s="52"/>
      <c r="Z228" s="52"/>
      <c r="AA228" s="53"/>
      <c r="BF228" s="64" t="s">
        <v>0</v>
      </c>
      <c r="BG228">
        <v>227</v>
      </c>
    </row>
    <row r="229" spans="1:59">
      <c r="A229" t="str">
        <f t="shared" si="40"/>
        <v>|色|無色|レアリティ|アンコモン|マナコスト|14|</v>
      </c>
      <c r="B229" t="s">
        <v>0</v>
      </c>
      <c r="C229" t="s">
        <v>81</v>
      </c>
      <c r="D229" s="27" t="s">
        <v>6</v>
      </c>
      <c r="E229" t="s">
        <v>81</v>
      </c>
      <c r="F229" t="str">
        <f>IF(R228=0,"",R228)</f>
        <v>無色</v>
      </c>
      <c r="G229" t="s">
        <v>81</v>
      </c>
      <c r="H229" s="27" t="s">
        <v>93</v>
      </c>
      <c r="I229" t="s">
        <v>81</v>
      </c>
      <c r="J229" t="str">
        <f>IF(T228=0,"",T228)</f>
        <v>アンコモン</v>
      </c>
      <c r="K229" t="s">
        <v>81</v>
      </c>
      <c r="L229" s="27" t="s">
        <v>94</v>
      </c>
      <c r="M229" t="s">
        <v>81</v>
      </c>
      <c r="N229">
        <f>IF(V228=0,"",V228)</f>
        <v>14</v>
      </c>
      <c r="O229" t="s">
        <v>81</v>
      </c>
      <c r="Q229" s="33" t="s">
        <v>11</v>
      </c>
      <c r="R229" s="34" t="str">
        <f>INDEX(AL:AL,W226+1)</f>
        <v>サポート</v>
      </c>
      <c r="S229" s="39" t="s">
        <v>95</v>
      </c>
      <c r="T229" s="34">
        <f>INDEX(AN:AN,W226+1)</f>
        <v>0</v>
      </c>
      <c r="U229" s="34">
        <f>INDEX(AO:AO,W226+1)</f>
        <v>0</v>
      </c>
      <c r="V229" s="34">
        <f>INDEX(AP:AP,W226+1)</f>
        <v>0</v>
      </c>
      <c r="W229" s="40"/>
      <c r="X229" s="34" t="str">
        <f>INDEX(AZ:AZ,W226+1)</f>
        <v>この</v>
      </c>
      <c r="Y229" s="34" t="str">
        <f>INDEX(BA:BA,W226+1)</f>
        <v/>
      </c>
      <c r="Z229" s="34" t="str">
        <f>INDEX(BB:BB,W226+1)</f>
        <v/>
      </c>
      <c r="AA229" s="34">
        <f>INDEX(BC:BC,W226+1)</f>
        <v>0</v>
      </c>
      <c r="BF229" s="64" t="s">
        <v>0</v>
      </c>
      <c r="BG229">
        <v>228</v>
      </c>
    </row>
    <row r="230" spans="1:59">
      <c r="A230" t="str">
        <f t="shared" si="40"/>
        <v>|種別|サポート|サブタイプ||||</v>
      </c>
      <c r="B230" t="s">
        <v>0</v>
      </c>
      <c r="C230" t="s">
        <v>81</v>
      </c>
      <c r="D230" s="27" t="s">
        <v>11</v>
      </c>
      <c r="E230" t="s">
        <v>81</v>
      </c>
      <c r="F230" t="str">
        <f>IF(R229=0,"",R229)</f>
        <v>サポート</v>
      </c>
      <c r="G230" t="s">
        <v>81</v>
      </c>
      <c r="H230" s="27" t="s">
        <v>103</v>
      </c>
      <c r="I230" t="s">
        <v>81</v>
      </c>
      <c r="J230" t="str">
        <f>IF(T229=0,"",T229)</f>
        <v/>
      </c>
      <c r="K230" t="s">
        <v>81</v>
      </c>
      <c r="L230" t="str">
        <f>IF(U229=0,"",U229)</f>
        <v/>
      </c>
      <c r="M230" t="s">
        <v>81</v>
      </c>
      <c r="N230" t="str">
        <f>IF(V229=0,"",V229)</f>
        <v/>
      </c>
      <c r="O230" t="s">
        <v>81</v>
      </c>
      <c r="Q230" s="33" t="s">
        <v>104</v>
      </c>
      <c r="R230" s="34" t="str">
        <f>INDEX(BD:BD,W226+1)</f>
        <v>このサポートがボードに出たとき、あなたの手札の赤の各クリーチャーは3マナを得る。&amp;br;あなたが赤のクリーチャーを引いたとき、そのクリーチャーは3マナを得る。&amp;br;あなたがクリーチャーを唱えたとき、あなたはカードを1枚捨てて1枚引く。</v>
      </c>
      <c r="S230" s="35"/>
      <c r="T230" s="35"/>
      <c r="U230" s="35"/>
      <c r="V230" s="36"/>
      <c r="W230" s="40"/>
      <c r="X230" s="32"/>
      <c r="Y230" s="32"/>
      <c r="Z230" s="32"/>
      <c r="AA230" s="54"/>
      <c r="BF230" s="64" t="s">
        <v>0</v>
      </c>
      <c r="BG230">
        <v>229</v>
      </c>
    </row>
    <row r="231" spans="1:59">
      <c r="A231" t="str">
        <f t="shared" si="40"/>
        <v>|テキスト|&gt;|&gt;|&gt;|&gt;|このサポートがボードに出たとき、あなたの手札の赤の各クリーチャーは3マナを得る。&amp;br;あなたが赤のクリーチャーを引いたとき、そのクリーチャーは3マナを得る。&amp;br;あなたがクリーチャーを唱えたとき、あなたはカードを1枚捨てて1枚引く。|</v>
      </c>
      <c r="B231" t="s">
        <v>0</v>
      </c>
      <c r="C231" t="s">
        <v>81</v>
      </c>
      <c r="D231" s="27" t="s">
        <v>104</v>
      </c>
      <c r="E231" t="s">
        <v>81</v>
      </c>
      <c r="F231" s="27" t="s">
        <v>113</v>
      </c>
      <c r="G231" t="s">
        <v>81</v>
      </c>
      <c r="H231" s="27" t="s">
        <v>113</v>
      </c>
      <c r="I231" t="s">
        <v>81</v>
      </c>
      <c r="J231" s="27" t="s">
        <v>113</v>
      </c>
      <c r="K231" t="s">
        <v>81</v>
      </c>
      <c r="L231" s="27" t="s">
        <v>113</v>
      </c>
      <c r="M231" t="s">
        <v>81</v>
      </c>
      <c r="N231" t="str">
        <f>IF(R230=0,"",R230)</f>
        <v>このサポートがボードに出たとき、あなたの手札の赤の各クリーチャーは3マナを得る。&amp;br;あなたが赤のクリーチャーを引いたとき、そのクリーチャーは3マナを得る。&amp;br;あなたがクリーチャーを唱えたとき、あなたはカードを1枚捨てて1枚引く。</v>
      </c>
      <c r="O231" t="s">
        <v>81</v>
      </c>
      <c r="Q231" s="38" t="s">
        <v>27</v>
      </c>
      <c r="R231" s="34" t="str">
        <f>INDEX(BE:BE,W226+1)</f>
        <v>When this support enters the battlefield, each red creature in your hand gains 3 mana.&amp;br;When you draw a red creature, that creature gains 3 mana.&amp;br;When you cast a creature, you discard 1 card and you draw 1 card.</v>
      </c>
      <c r="S231" s="35" t="s">
        <v>400</v>
      </c>
      <c r="T231" s="34" t="str">
        <f>IF(X231="","",X231&amp;IF(Y231="",""," "&amp;Y231)&amp;IF(Z231="",""," "&amp;Z231)&amp;IF(AA231="",""," "&amp;AA231))</f>
        <v/>
      </c>
      <c r="U231" s="35"/>
      <c r="V231" s="36"/>
      <c r="W231" s="40" t="s">
        <v>114</v>
      </c>
      <c r="X231" s="33" t="str">
        <f t="shared" ref="X231:AA231" si="46">IF(ISERROR(IF(LEN(X230)&gt;1,X230,VLOOKUP(X229,$AC:$AD,2,FALSE))),"",IF(LEN(X230)&gt;1,X230,VLOOKUP(X229,$AC:$AD,2,FALSE)))</f>
        <v/>
      </c>
      <c r="Y231" s="33" t="str">
        <f t="shared" si="46"/>
        <v/>
      </c>
      <c r="Z231" s="33" t="str">
        <f t="shared" si="46"/>
        <v/>
      </c>
      <c r="AA231" s="33" t="str">
        <f t="shared" si="46"/>
        <v> </v>
      </c>
      <c r="BF231" s="64" t="s">
        <v>0</v>
      </c>
      <c r="BG231">
        <v>230</v>
      </c>
    </row>
    <row r="232" spans="1:59">
      <c r="A232" t="str">
        <f t="shared" si="40"/>
        <v>|英テキスト|&gt;|&gt;|&gt;|&gt;|When this support enters the battlefield, each red creature in your hand gains 3 mana.&amp;br;When you draw a red creature, that creature gains 3 mana.&amp;br;When you cast a creature, you discard 1 card and you draw 1 card.|</v>
      </c>
      <c r="B232" t="s">
        <v>0</v>
      </c>
      <c r="C232" t="s">
        <v>81</v>
      </c>
      <c r="D232" s="27" t="s">
        <v>125</v>
      </c>
      <c r="E232" t="s">
        <v>81</v>
      </c>
      <c r="F232" s="27" t="s">
        <v>113</v>
      </c>
      <c r="G232" t="s">
        <v>81</v>
      </c>
      <c r="H232" s="27" t="s">
        <v>113</v>
      </c>
      <c r="I232" t="s">
        <v>81</v>
      </c>
      <c r="J232" s="27" t="s">
        <v>113</v>
      </c>
      <c r="K232" t="s">
        <v>81</v>
      </c>
      <c r="L232" s="27" t="s">
        <v>113</v>
      </c>
      <c r="M232" t="s">
        <v>81</v>
      </c>
      <c r="N232" t="str">
        <f>IF(T231="","",T231&amp;"&amp;br;")&amp;IF(R231=0,"",R231)</f>
        <v>When this support enters the battlefield, each red creature in your hand gains 3 mana.&amp;br;When you draw a red creature, that creature gains 3 mana.&amp;br;When you cast a creature, you discard 1 card and you draw 1 card.</v>
      </c>
      <c r="O232" t="s">
        <v>81</v>
      </c>
      <c r="Q232" s="33" t="s">
        <v>18</v>
      </c>
      <c r="R232" s="34">
        <f>IF(INDEX(AX:AX,W226+1)="",0,INDEX(AX:AX,W226+1)&amp;"/"&amp;INDEX(AY:AY,W226+1))</f>
        <v>0</v>
      </c>
      <c r="S232" s="35"/>
      <c r="T232" s="35"/>
      <c r="U232" s="35"/>
      <c r="V232" s="36"/>
      <c r="W232" s="40"/>
      <c r="X232" s="33"/>
      <c r="Y232" s="52"/>
      <c r="Z232" s="52"/>
      <c r="AA232" s="53"/>
      <c r="BF232" s="64" t="s">
        <v>0</v>
      </c>
      <c r="BG232">
        <v>231</v>
      </c>
    </row>
    <row r="233" spans="1:59">
      <c r="A233" t="str">
        <f t="shared" si="40"/>
        <v>|PT|&gt;||シールド数|&gt;|3|</v>
      </c>
      <c r="B233" t="s">
        <v>0</v>
      </c>
      <c r="C233" t="s">
        <v>81</v>
      </c>
      <c r="D233" t="s">
        <v>18</v>
      </c>
      <c r="E233" t="s">
        <v>81</v>
      </c>
      <c r="F233" t="s">
        <v>113</v>
      </c>
      <c r="G233" t="s">
        <v>81</v>
      </c>
      <c r="H233" t="str">
        <f>IF(R232=0,"",R232)</f>
        <v/>
      </c>
      <c r="I233" t="s">
        <v>81</v>
      </c>
      <c r="J233" t="s">
        <v>136</v>
      </c>
      <c r="K233" t="s">
        <v>81</v>
      </c>
      <c r="L233" t="s">
        <v>113</v>
      </c>
      <c r="M233" t="s">
        <v>81</v>
      </c>
      <c r="N233">
        <f>IF(R233=0,"",R233)</f>
        <v>3</v>
      </c>
      <c r="O233" t="s">
        <v>81</v>
      </c>
      <c r="Q233" s="41" t="s">
        <v>19</v>
      </c>
      <c r="R233" s="34">
        <f>INDEX(AW:AW,W226+1)</f>
        <v>3</v>
      </c>
      <c r="S233" s="42"/>
      <c r="T233" s="42"/>
      <c r="U233" s="42"/>
      <c r="V233" s="43"/>
      <c r="W233" s="44"/>
      <c r="X233" s="45"/>
      <c r="Y233" s="55"/>
      <c r="Z233" s="55"/>
      <c r="AA233" s="56"/>
      <c r="BF233" s="64" t="s">
        <v>0</v>
      </c>
      <c r="BG233">
        <v>232</v>
      </c>
    </row>
    <row r="234" spans="1:59">
      <c r="A234" t="str">
        <f t="shared" si="40"/>
        <v>&amp;br;&amp;br;</v>
      </c>
      <c r="B234" t="s">
        <v>0</v>
      </c>
      <c r="C234" t="s">
        <v>145</v>
      </c>
      <c r="R234"/>
      <c r="S234"/>
      <c r="T234"/>
      <c r="U234"/>
      <c r="V234"/>
      <c r="BF234" s="64" t="s">
        <v>0</v>
      </c>
      <c r="BG234">
        <v>233</v>
      </c>
    </row>
    <row r="235" spans="1:59">
      <c r="A235" t="str">
        <f t="shared" si="40"/>
        <v>#back(text=戻る,left)</v>
      </c>
      <c r="B235" t="s">
        <v>0</v>
      </c>
      <c r="C235" t="s">
        <v>153</v>
      </c>
      <c r="R235"/>
      <c r="S235"/>
      <c r="T235"/>
      <c r="U235"/>
      <c r="V235"/>
      <c r="BF235" s="64" t="s">
        <v>0</v>
      </c>
      <c r="BG235">
        <v>234</v>
      </c>
    </row>
    <row r="236" spans="1:59">
      <c r="A236" t="str">
        <f t="shared" si="40"/>
        <v>&amp;br;</v>
      </c>
      <c r="B236" t="s">
        <v>0</v>
      </c>
      <c r="C236" t="s">
        <v>164</v>
      </c>
      <c r="R236"/>
      <c r="S236"/>
      <c r="T236"/>
      <c r="U236"/>
      <c r="V236"/>
      <c r="BF236" s="64" t="s">
        <v>0</v>
      </c>
      <c r="BG236">
        <v>235</v>
      </c>
    </row>
    <row r="237" spans="1:59">
      <c r="A237" t="str">
        <f t="shared" si="40"/>
        <v>#comment(above,nsize=[15],size=[30],num=[10])</v>
      </c>
      <c r="B237" t="s">
        <v>0</v>
      </c>
      <c r="C237" t="s">
        <v>173</v>
      </c>
      <c r="R237"/>
      <c r="S237"/>
      <c r="T237"/>
      <c r="U237"/>
      <c r="V237"/>
      <c r="BF237" s="64" t="s">
        <v>0</v>
      </c>
      <c r="BG237">
        <v>236</v>
      </c>
    </row>
    <row r="238" spans="1:59">
      <c r="A238" t="str">
        <f t="shared" si="40"/>
        <v>&amp;br;&amp;br;</v>
      </c>
      <c r="B238" t="s">
        <v>0</v>
      </c>
      <c r="C238" t="s">
        <v>145</v>
      </c>
      <c r="R238"/>
      <c r="S238"/>
      <c r="T238"/>
      <c r="U238"/>
      <c r="V238"/>
      <c r="BF238" s="64" t="s">
        <v>0</v>
      </c>
      <c r="BG238">
        <v>237</v>
      </c>
    </row>
    <row r="239" spans="1:59">
      <c r="A239" t="str">
        <f t="shared" si="40"/>
        <v/>
      </c>
      <c r="B239" t="s">
        <v>0</v>
      </c>
      <c r="Q239" s="29"/>
      <c r="R239" s="30"/>
      <c r="S239" s="30"/>
      <c r="T239" s="30"/>
      <c r="U239" s="30"/>
      <c r="V239" s="31"/>
      <c r="W239" s="32">
        <v>19</v>
      </c>
      <c r="X239" s="29"/>
      <c r="Y239" s="50"/>
      <c r="Z239" s="50"/>
      <c r="AA239" s="51"/>
      <c r="BF239" s="64" t="s">
        <v>0</v>
      </c>
      <c r="BG239">
        <v>238</v>
      </c>
    </row>
    <row r="240" spans="1:58">
      <c r="A240" t="str">
        <f t="shared" si="40"/>
        <v>*ケフネトの碑/Kefnet's Monument</v>
      </c>
      <c r="B240" t="s">
        <v>0</v>
      </c>
      <c r="C240" t="str">
        <f>"*"&amp;R240&amp;"/"&amp;T240</f>
        <v>*ケフネトの碑/Kefnet's Monument</v>
      </c>
      <c r="Q240" s="33" t="s">
        <v>9</v>
      </c>
      <c r="R240" s="34" t="str">
        <f>INDEX(AJ:AJ,W239+1)</f>
        <v>ケフネトの碑</v>
      </c>
      <c r="S240" s="35" t="s">
        <v>10</v>
      </c>
      <c r="T240" s="34" t="str">
        <f>INDEX(AK:AK,W239+1)</f>
        <v>Kefnet's Monument</v>
      </c>
      <c r="U240" s="35"/>
      <c r="V240" s="36"/>
      <c r="W240" s="37"/>
      <c r="X240" s="33"/>
      <c r="Y240" s="52"/>
      <c r="Z240" s="52"/>
      <c r="AA240" s="53"/>
      <c r="BF240" s="64" t="s">
        <v>0</v>
      </c>
    </row>
    <row r="241" spans="1:58">
      <c r="A241" t="str">
        <f t="shared" si="40"/>
        <v>|LEFT:80|LEFT:100|LEFT:100|LEFT:100|LEFT:100|LEFT:100|c</v>
      </c>
      <c r="B241" t="s">
        <v>0</v>
      </c>
      <c r="C241" t="s">
        <v>81</v>
      </c>
      <c r="D241" s="26" t="str">
        <f>$Q$1</f>
        <v>LEFT:80</v>
      </c>
      <c r="E241" s="26" t="s">
        <v>81</v>
      </c>
      <c r="F241" s="26" t="str">
        <f t="shared" ref="F241:J241" si="47">$R$1</f>
        <v>LEFT:100</v>
      </c>
      <c r="G241" s="26" t="s">
        <v>81</v>
      </c>
      <c r="H241" s="26" t="str">
        <f t="shared" si="47"/>
        <v>LEFT:100</v>
      </c>
      <c r="I241" s="26" t="s">
        <v>81</v>
      </c>
      <c r="J241" s="26" t="str">
        <f t="shared" si="47"/>
        <v>LEFT:100</v>
      </c>
      <c r="K241" s="26" t="s">
        <v>81</v>
      </c>
      <c r="L241" s="26" t="str">
        <f>$R$1</f>
        <v>LEFT:100</v>
      </c>
      <c r="M241" s="26" t="s">
        <v>81</v>
      </c>
      <c r="N241" s="26" t="str">
        <f>$R$1</f>
        <v>LEFT:100</v>
      </c>
      <c r="O241" t="s">
        <v>81</v>
      </c>
      <c r="P241" t="s">
        <v>82</v>
      </c>
      <c r="Q241" s="38" t="s">
        <v>6</v>
      </c>
      <c r="R241" s="34" t="str">
        <f>INDEX(AF:AF,W239+1)</f>
        <v>無色</v>
      </c>
      <c r="S241" s="39" t="s">
        <v>7</v>
      </c>
      <c r="T241" s="34" t="str">
        <f>INDEX(AG:AG,W239+1)</f>
        <v>アンコモン</v>
      </c>
      <c r="U241" s="39" t="s">
        <v>8</v>
      </c>
      <c r="V241" s="34">
        <f>INDEX(AI:AI,W239+1)</f>
        <v>16</v>
      </c>
      <c r="W241" s="40"/>
      <c r="X241" s="34" t="str">
        <f>INDEX(AQ:AQ,W239+1)</f>
        <v>このサポートがボードに出たとき、あなたの手札の青の各クリーチャーは3マナを得る。</v>
      </c>
      <c r="Y241" s="52"/>
      <c r="Z241" s="52"/>
      <c r="AA241" s="53"/>
      <c r="BF241" s="64" t="s">
        <v>0</v>
      </c>
    </row>
    <row r="242" spans="1:58">
      <c r="A242" t="str">
        <f t="shared" si="40"/>
        <v>|色|無色|レアリティ|アンコモン|マナコスト|16|</v>
      </c>
      <c r="B242" t="s">
        <v>0</v>
      </c>
      <c r="C242" t="s">
        <v>81</v>
      </c>
      <c r="D242" s="27" t="s">
        <v>6</v>
      </c>
      <c r="E242" t="s">
        <v>81</v>
      </c>
      <c r="F242" t="str">
        <f>IF(R241=0,"",R241)</f>
        <v>無色</v>
      </c>
      <c r="G242" t="s">
        <v>81</v>
      </c>
      <c r="H242" s="27" t="s">
        <v>93</v>
      </c>
      <c r="I242" t="s">
        <v>81</v>
      </c>
      <c r="J242" t="str">
        <f>IF(T241=0,"",T241)</f>
        <v>アンコモン</v>
      </c>
      <c r="K242" t="s">
        <v>81</v>
      </c>
      <c r="L242" s="27" t="s">
        <v>94</v>
      </c>
      <c r="M242" t="s">
        <v>81</v>
      </c>
      <c r="N242">
        <f>IF(V241=0,"",V241)</f>
        <v>16</v>
      </c>
      <c r="O242" t="s">
        <v>81</v>
      </c>
      <c r="Q242" s="33" t="s">
        <v>11</v>
      </c>
      <c r="R242" s="34" t="str">
        <f>INDEX(AL:AL,W239+1)</f>
        <v>サポート</v>
      </c>
      <c r="S242" s="39" t="s">
        <v>95</v>
      </c>
      <c r="T242" s="34">
        <f>INDEX(AN:AN,W239+1)</f>
        <v>0</v>
      </c>
      <c r="U242" s="34">
        <f>INDEX(AO:AO,W239+1)</f>
        <v>0</v>
      </c>
      <c r="V242" s="34">
        <f>INDEX(AP:AP,W239+1)</f>
        <v>0</v>
      </c>
      <c r="W242" s="40"/>
      <c r="X242" s="34" t="str">
        <f>INDEX(AZ:AZ,W239+1)</f>
        <v>この</v>
      </c>
      <c r="Y242" s="34" t="str">
        <f>INDEX(BA:BA,W239+1)</f>
        <v/>
      </c>
      <c r="Z242" s="34" t="str">
        <f>INDEX(BB:BB,W239+1)</f>
        <v/>
      </c>
      <c r="AA242" s="34">
        <f>INDEX(BC:BC,W239+1)</f>
        <v>0</v>
      </c>
      <c r="BF242" s="64" t="s">
        <v>0</v>
      </c>
    </row>
    <row r="243" spans="1:58">
      <c r="A243" t="str">
        <f t="shared" si="40"/>
        <v>|種別|サポート|サブタイプ||||</v>
      </c>
      <c r="B243" t="s">
        <v>0</v>
      </c>
      <c r="C243" t="s">
        <v>81</v>
      </c>
      <c r="D243" s="27" t="s">
        <v>11</v>
      </c>
      <c r="E243" t="s">
        <v>81</v>
      </c>
      <c r="F243" t="str">
        <f>IF(R242=0,"",R242)</f>
        <v>サポート</v>
      </c>
      <c r="G243" t="s">
        <v>81</v>
      </c>
      <c r="H243" s="27" t="s">
        <v>103</v>
      </c>
      <c r="I243" t="s">
        <v>81</v>
      </c>
      <c r="J243" t="str">
        <f>IF(T242=0,"",T242)</f>
        <v/>
      </c>
      <c r="K243" t="s">
        <v>81</v>
      </c>
      <c r="L243" t="str">
        <f>IF(U242=0,"",U242)</f>
        <v/>
      </c>
      <c r="M243" t="s">
        <v>81</v>
      </c>
      <c r="N243" t="str">
        <f>IF(V242=0,"",V242)</f>
        <v/>
      </c>
      <c r="O243" t="s">
        <v>81</v>
      </c>
      <c r="Q243" s="33" t="s">
        <v>104</v>
      </c>
      <c r="R243" s="34" t="str">
        <f>INDEX(BD:BD,W239+1)</f>
        <v>このサポートがボードに出たとき、あなたの手札の青の各クリーチャーは3マナを得る。&amp;br;あなたが青のクリーチャーを引いたとき、そのクリーチャーは3マナを得る。&amp;br;あなたがクリーチャーを唱えたとき、あなたの次のターン開始時まで、対戦相手がコントロールする無効化されていない最初のクリーチャーを無効化する。</v>
      </c>
      <c r="S243" s="35"/>
      <c r="T243" s="35"/>
      <c r="U243" s="35"/>
      <c r="V243" s="36"/>
      <c r="W243" s="40"/>
      <c r="X243" s="32"/>
      <c r="Y243" s="32"/>
      <c r="Z243" s="32"/>
      <c r="AA243" s="54"/>
      <c r="BF243" s="64" t="s">
        <v>0</v>
      </c>
    </row>
    <row r="244" spans="1:58">
      <c r="A244" t="str">
        <f t="shared" si="40"/>
        <v>|テキスト|&gt;|&gt;|&gt;|&gt;|このサポートがボードに出たとき、あなたの手札の青の各クリーチャーは3マナを得る。&amp;br;あなたが青のクリーチャーを引いたとき、そのクリーチャーは3マナを得る。&amp;br;あなたがクリーチャーを唱えたとき、あなたの次のターン開始時まで、対戦相手がコントロールする無効化されていない最初のクリーチャーを無効化する。|</v>
      </c>
      <c r="B244" t="s">
        <v>0</v>
      </c>
      <c r="C244" t="s">
        <v>81</v>
      </c>
      <c r="D244" s="27" t="s">
        <v>104</v>
      </c>
      <c r="E244" t="s">
        <v>81</v>
      </c>
      <c r="F244" s="27" t="s">
        <v>113</v>
      </c>
      <c r="G244" t="s">
        <v>81</v>
      </c>
      <c r="H244" s="27" t="s">
        <v>113</v>
      </c>
      <c r="I244" t="s">
        <v>81</v>
      </c>
      <c r="J244" s="27" t="s">
        <v>113</v>
      </c>
      <c r="K244" t="s">
        <v>81</v>
      </c>
      <c r="L244" s="27" t="s">
        <v>113</v>
      </c>
      <c r="M244" t="s">
        <v>81</v>
      </c>
      <c r="N244" t="str">
        <f>IF(R243=0,"",R243)</f>
        <v>このサポートがボードに出たとき、あなたの手札の青の各クリーチャーは3マナを得る。&amp;br;あなたが青のクリーチャーを引いたとき、そのクリーチャーは3マナを得る。&amp;br;あなたがクリーチャーを唱えたとき、あなたの次のターン開始時まで、対戦相手がコントロールする無効化されていない最初のクリーチャーを無効化する。</v>
      </c>
      <c r="O244" t="s">
        <v>81</v>
      </c>
      <c r="Q244" s="38" t="s">
        <v>27</v>
      </c>
      <c r="R244" s="34" t="str">
        <f>INDEX(BE:BE,W239+1)</f>
        <v>When this support enters the battlefield, each blue creature in your hand gains 3 mana.&amp;br;When you draw a blue creature, that creature gains 3 mana.&amp;br;When you cast a creature, the first non-disabled creature your opponent controls is disabled until the beginning of your next turn.</v>
      </c>
      <c r="S244" s="35" t="s">
        <v>400</v>
      </c>
      <c r="T244" s="34" t="str">
        <f>IF(X244="","",X244&amp;IF(Y244="",""," "&amp;Y244)&amp;IF(Z244="",""," "&amp;Z244)&amp;IF(AA244="",""," "&amp;AA244))</f>
        <v/>
      </c>
      <c r="U244" s="35"/>
      <c r="V244" s="36"/>
      <c r="W244" s="40" t="s">
        <v>114</v>
      </c>
      <c r="X244" s="33" t="str">
        <f t="shared" ref="X244:AA244" si="48">IF(ISERROR(IF(LEN(X243)&gt;1,X243,VLOOKUP(X242,$AC:$AD,2,FALSE))),"",IF(LEN(X243)&gt;1,X243,VLOOKUP(X242,$AC:$AD,2,FALSE)))</f>
        <v/>
      </c>
      <c r="Y244" s="33" t="str">
        <f t="shared" si="48"/>
        <v/>
      </c>
      <c r="Z244" s="33" t="str">
        <f t="shared" si="48"/>
        <v/>
      </c>
      <c r="AA244" s="33" t="str">
        <f t="shared" si="48"/>
        <v> </v>
      </c>
      <c r="BF244" s="64" t="s">
        <v>0</v>
      </c>
    </row>
    <row r="245" spans="1:58">
      <c r="A245" t="str">
        <f t="shared" si="40"/>
        <v>|英テキスト|&gt;|&gt;|&gt;|&gt;|When this support enters the battlefield, each blue creature in your hand gains 3 mana.&amp;br;When you draw a blue creature, that creature gains 3 mana.&amp;br;When you cast a creature, the first non-disabled creature your opponent controls is disabled until the beginning of your next turn.|</v>
      </c>
      <c r="B245" t="s">
        <v>0</v>
      </c>
      <c r="C245" t="s">
        <v>81</v>
      </c>
      <c r="D245" s="27" t="s">
        <v>125</v>
      </c>
      <c r="E245" t="s">
        <v>81</v>
      </c>
      <c r="F245" s="27" t="s">
        <v>113</v>
      </c>
      <c r="G245" t="s">
        <v>81</v>
      </c>
      <c r="H245" s="27" t="s">
        <v>113</v>
      </c>
      <c r="I245" t="s">
        <v>81</v>
      </c>
      <c r="J245" s="27" t="s">
        <v>113</v>
      </c>
      <c r="K245" t="s">
        <v>81</v>
      </c>
      <c r="L245" s="27" t="s">
        <v>113</v>
      </c>
      <c r="M245" t="s">
        <v>81</v>
      </c>
      <c r="N245" t="str">
        <f>IF(T244="","",T244&amp;"&amp;br;")&amp;IF(R244=0,"",R244)</f>
        <v>When this support enters the battlefield, each blue creature in your hand gains 3 mana.&amp;br;When you draw a blue creature, that creature gains 3 mana.&amp;br;When you cast a creature, the first non-disabled creature your opponent controls is disabled until the beginning of your next turn.</v>
      </c>
      <c r="O245" t="s">
        <v>81</v>
      </c>
      <c r="Q245" s="33" t="s">
        <v>18</v>
      </c>
      <c r="R245" s="34">
        <f>IF(INDEX(AX:AX,W239+1)="",0,INDEX(AX:AX,W239+1)&amp;"/"&amp;INDEX(AY:AY,W239+1))</f>
        <v>0</v>
      </c>
      <c r="S245" s="35"/>
      <c r="T245" s="35"/>
      <c r="U245" s="35"/>
      <c r="V245" s="36"/>
      <c r="W245" s="40"/>
      <c r="X245" s="33"/>
      <c r="Y245" s="52"/>
      <c r="Z245" s="52"/>
      <c r="AA245" s="53"/>
      <c r="BF245" s="64" t="s">
        <v>0</v>
      </c>
    </row>
    <row r="246" spans="1:58">
      <c r="A246" t="str">
        <f t="shared" si="40"/>
        <v>|PT|&gt;||シールド数|&gt;|3|</v>
      </c>
      <c r="B246" t="s">
        <v>0</v>
      </c>
      <c r="C246" t="s">
        <v>81</v>
      </c>
      <c r="D246" t="s">
        <v>18</v>
      </c>
      <c r="E246" t="s">
        <v>81</v>
      </c>
      <c r="F246" t="s">
        <v>113</v>
      </c>
      <c r="G246" t="s">
        <v>81</v>
      </c>
      <c r="H246" t="str">
        <f>IF(R245=0,"",R245)</f>
        <v/>
      </c>
      <c r="I246" t="s">
        <v>81</v>
      </c>
      <c r="J246" t="s">
        <v>136</v>
      </c>
      <c r="K246" t="s">
        <v>81</v>
      </c>
      <c r="L246" t="s">
        <v>113</v>
      </c>
      <c r="M246" t="s">
        <v>81</v>
      </c>
      <c r="N246">
        <f>IF(R246=0,"",R246)</f>
        <v>3</v>
      </c>
      <c r="O246" t="s">
        <v>81</v>
      </c>
      <c r="Q246" s="41" t="s">
        <v>19</v>
      </c>
      <c r="R246" s="34">
        <f>INDEX(AW:AW,W239+1)</f>
        <v>3</v>
      </c>
      <c r="S246" s="42"/>
      <c r="T246" s="42"/>
      <c r="U246" s="42"/>
      <c r="V246" s="43"/>
      <c r="W246" s="44"/>
      <c r="X246" s="45"/>
      <c r="Y246" s="55"/>
      <c r="Z246" s="55"/>
      <c r="AA246" s="56"/>
      <c r="BF246" s="64" t="s">
        <v>0</v>
      </c>
    </row>
    <row r="247" spans="1:58">
      <c r="A247" t="str">
        <f t="shared" si="40"/>
        <v>&amp;br;&amp;br;</v>
      </c>
      <c r="B247" t="s">
        <v>0</v>
      </c>
      <c r="C247" t="s">
        <v>145</v>
      </c>
      <c r="R247"/>
      <c r="S247"/>
      <c r="T247"/>
      <c r="U247"/>
      <c r="V247"/>
      <c r="BF247" s="64" t="s">
        <v>0</v>
      </c>
    </row>
    <row r="248" spans="1:58">
      <c r="A248" t="str">
        <f t="shared" si="40"/>
        <v>#back(text=戻る,left)</v>
      </c>
      <c r="B248" t="s">
        <v>0</v>
      </c>
      <c r="C248" t="s">
        <v>153</v>
      </c>
      <c r="R248"/>
      <c r="S248"/>
      <c r="T248"/>
      <c r="U248"/>
      <c r="V248"/>
      <c r="BF248" s="64" t="s">
        <v>0</v>
      </c>
    </row>
    <row r="249" spans="1:58">
      <c r="A249" t="str">
        <f t="shared" si="40"/>
        <v>&amp;br;</v>
      </c>
      <c r="B249" t="s">
        <v>0</v>
      </c>
      <c r="C249" t="s">
        <v>164</v>
      </c>
      <c r="R249"/>
      <c r="S249"/>
      <c r="T249"/>
      <c r="U249"/>
      <c r="V249"/>
      <c r="BF249" s="64" t="s">
        <v>0</v>
      </c>
    </row>
    <row r="250" spans="1:58">
      <c r="A250" t="str">
        <f t="shared" si="40"/>
        <v>#comment(above,nsize=[15],size=[30],num=[10])</v>
      </c>
      <c r="B250" t="s">
        <v>0</v>
      </c>
      <c r="C250" t="s">
        <v>173</v>
      </c>
      <c r="R250"/>
      <c r="S250"/>
      <c r="T250"/>
      <c r="U250"/>
      <c r="V250"/>
      <c r="BF250" s="64" t="s">
        <v>0</v>
      </c>
    </row>
    <row r="251" spans="1:58">
      <c r="A251" t="str">
        <f t="shared" si="40"/>
        <v>&amp;br;&amp;br;</v>
      </c>
      <c r="B251" t="s">
        <v>0</v>
      </c>
      <c r="C251" t="s">
        <v>145</v>
      </c>
      <c r="R251"/>
      <c r="S251"/>
      <c r="T251"/>
      <c r="U251"/>
      <c r="V251"/>
      <c r="BF251" s="64" t="s">
        <v>0</v>
      </c>
    </row>
    <row r="252" spans="1:58">
      <c r="A252" t="str">
        <f t="shared" si="40"/>
        <v/>
      </c>
      <c r="B252" t="s">
        <v>0</v>
      </c>
      <c r="Q252" s="29"/>
      <c r="R252" s="30"/>
      <c r="S252" s="30"/>
      <c r="T252" s="30"/>
      <c r="U252" s="30"/>
      <c r="V252" s="31"/>
      <c r="W252" s="32">
        <v>20</v>
      </c>
      <c r="X252" s="29"/>
      <c r="Y252" s="50"/>
      <c r="Z252" s="50"/>
      <c r="AA252" s="51"/>
      <c r="BF252" s="64" t="s">
        <v>0</v>
      </c>
    </row>
    <row r="253" spans="1:58">
      <c r="A253" t="str">
        <f t="shared" si="40"/>
        <v>*オケチラの碑/Oketra's Monument</v>
      </c>
      <c r="B253" t="s">
        <v>0</v>
      </c>
      <c r="C253" t="str">
        <f>"*"&amp;R253&amp;"/"&amp;T253</f>
        <v>*オケチラの碑/Oketra's Monument</v>
      </c>
      <c r="Q253" s="33" t="s">
        <v>9</v>
      </c>
      <c r="R253" s="34" t="str">
        <f>INDEX(AJ:AJ,W252+1)</f>
        <v>オケチラの碑</v>
      </c>
      <c r="S253" s="35" t="s">
        <v>10</v>
      </c>
      <c r="T253" s="34" t="str">
        <f>INDEX(AK:AK,W252+1)</f>
        <v>Oketra's Monument</v>
      </c>
      <c r="U253" s="35"/>
      <c r="V253" s="36"/>
      <c r="W253" s="37"/>
      <c r="X253" s="33"/>
      <c r="Y253" s="52"/>
      <c r="Z253" s="52"/>
      <c r="AA253" s="53"/>
      <c r="BF253" s="64" t="s">
        <v>0</v>
      </c>
    </row>
    <row r="254" spans="1:58">
      <c r="A254" t="str">
        <f t="shared" si="40"/>
        <v>|LEFT:80|LEFT:100|LEFT:100|LEFT:100|LEFT:100|LEFT:100|c</v>
      </c>
      <c r="B254" t="s">
        <v>0</v>
      </c>
      <c r="C254" t="s">
        <v>81</v>
      </c>
      <c r="D254" s="26" t="str">
        <f>$Q$1</f>
        <v>LEFT:80</v>
      </c>
      <c r="E254" s="26" t="s">
        <v>81</v>
      </c>
      <c r="F254" s="26" t="str">
        <f t="shared" ref="F254:J254" si="49">$R$1</f>
        <v>LEFT:100</v>
      </c>
      <c r="G254" s="26" t="s">
        <v>81</v>
      </c>
      <c r="H254" s="26" t="str">
        <f t="shared" si="49"/>
        <v>LEFT:100</v>
      </c>
      <c r="I254" s="26" t="s">
        <v>81</v>
      </c>
      <c r="J254" s="26" t="str">
        <f t="shared" si="49"/>
        <v>LEFT:100</v>
      </c>
      <c r="K254" s="26" t="s">
        <v>81</v>
      </c>
      <c r="L254" s="26" t="str">
        <f>$R$1</f>
        <v>LEFT:100</v>
      </c>
      <c r="M254" s="26" t="s">
        <v>81</v>
      </c>
      <c r="N254" s="26" t="str">
        <f>$R$1</f>
        <v>LEFT:100</v>
      </c>
      <c r="O254" t="s">
        <v>81</v>
      </c>
      <c r="P254" t="s">
        <v>82</v>
      </c>
      <c r="Q254" s="38" t="s">
        <v>6</v>
      </c>
      <c r="R254" s="34" t="str">
        <f>INDEX(AF:AF,W252+1)</f>
        <v>無色</v>
      </c>
      <c r="S254" s="39" t="s">
        <v>7</v>
      </c>
      <c r="T254" s="34" t="str">
        <f>INDEX(AG:AG,W252+1)</f>
        <v>アンコモン</v>
      </c>
      <c r="U254" s="39" t="s">
        <v>8</v>
      </c>
      <c r="V254" s="34">
        <f>INDEX(AI:AI,W252+1)</f>
        <v>15</v>
      </c>
      <c r="W254" s="40"/>
      <c r="X254" s="34" t="str">
        <f>INDEX(AQ:AQ,W252+1)</f>
        <v>このサポートがボードに出たとき、あなたの手札の白の各クリーチャーは3マナを得る。</v>
      </c>
      <c r="Y254" s="52"/>
      <c r="Z254" s="52"/>
      <c r="AA254" s="53"/>
      <c r="BF254" s="64" t="s">
        <v>0</v>
      </c>
    </row>
    <row r="255" spans="1:58">
      <c r="A255" t="str">
        <f t="shared" si="40"/>
        <v>|色|無色|レアリティ|アンコモン|マナコスト|15|</v>
      </c>
      <c r="B255" t="s">
        <v>0</v>
      </c>
      <c r="C255" t="s">
        <v>81</v>
      </c>
      <c r="D255" s="27" t="s">
        <v>6</v>
      </c>
      <c r="E255" t="s">
        <v>81</v>
      </c>
      <c r="F255" t="str">
        <f>IF(R254=0,"",R254)</f>
        <v>無色</v>
      </c>
      <c r="G255" t="s">
        <v>81</v>
      </c>
      <c r="H255" s="27" t="s">
        <v>93</v>
      </c>
      <c r="I255" t="s">
        <v>81</v>
      </c>
      <c r="J255" t="str">
        <f>IF(T254=0,"",T254)</f>
        <v>アンコモン</v>
      </c>
      <c r="K255" t="s">
        <v>81</v>
      </c>
      <c r="L255" s="27" t="s">
        <v>94</v>
      </c>
      <c r="M255" t="s">
        <v>81</v>
      </c>
      <c r="N255">
        <f>IF(V254=0,"",V254)</f>
        <v>15</v>
      </c>
      <c r="O255" t="s">
        <v>81</v>
      </c>
      <c r="Q255" s="33" t="s">
        <v>11</v>
      </c>
      <c r="R255" s="34" t="str">
        <f>INDEX(AL:AL,W252+1)</f>
        <v>サポート</v>
      </c>
      <c r="S255" s="39" t="s">
        <v>95</v>
      </c>
      <c r="T255" s="34">
        <f>INDEX(AN:AN,W252+1)</f>
        <v>0</v>
      </c>
      <c r="U255" s="34">
        <f>INDEX(AO:AO,W252+1)</f>
        <v>0</v>
      </c>
      <c r="V255" s="34">
        <f>INDEX(AP:AP,W252+1)</f>
        <v>0</v>
      </c>
      <c r="W255" s="40"/>
      <c r="X255" s="34" t="str">
        <f>INDEX(AZ:AZ,W252+1)</f>
        <v>この</v>
      </c>
      <c r="Y255" s="34" t="str">
        <f>INDEX(BA:BA,W252+1)</f>
        <v/>
      </c>
      <c r="Z255" s="34" t="str">
        <f>INDEX(BB:BB,W252+1)</f>
        <v/>
      </c>
      <c r="AA255" s="34">
        <f>INDEX(BC:BC,W252+1)</f>
        <v>0</v>
      </c>
      <c r="BF255" s="64" t="s">
        <v>0</v>
      </c>
    </row>
    <row r="256" spans="1:58">
      <c r="A256" t="str">
        <f t="shared" si="40"/>
        <v>|種別|サポート|サブタイプ||||</v>
      </c>
      <c r="B256" t="s">
        <v>0</v>
      </c>
      <c r="C256" t="s">
        <v>81</v>
      </c>
      <c r="D256" s="27" t="s">
        <v>11</v>
      </c>
      <c r="E256" t="s">
        <v>81</v>
      </c>
      <c r="F256" t="str">
        <f>IF(R255=0,"",R255)</f>
        <v>サポート</v>
      </c>
      <c r="G256" t="s">
        <v>81</v>
      </c>
      <c r="H256" s="27" t="s">
        <v>103</v>
      </c>
      <c r="I256" t="s">
        <v>81</v>
      </c>
      <c r="J256" t="str">
        <f>IF(T255=0,"",T255)</f>
        <v/>
      </c>
      <c r="K256" t="s">
        <v>81</v>
      </c>
      <c r="L256" t="str">
        <f>IF(U255=0,"",U255)</f>
        <v/>
      </c>
      <c r="M256" t="s">
        <v>81</v>
      </c>
      <c r="N256" t="str">
        <f>IF(V255=0,"",V255)</f>
        <v/>
      </c>
      <c r="O256" t="s">
        <v>81</v>
      </c>
      <c r="Q256" s="33" t="s">
        <v>104</v>
      </c>
      <c r="R256" s="34" t="str">
        <f>INDEX(BD:BD,W252+1)</f>
        <v>このサポートがボードに出たとき、あなたの手札の白の各クリーチャーは3マナを得る。&amp;br;あなたが白のクリーチャーを引いたとき、そのクリーチャーは3マナを得る。&amp;br;あなたがクリーチャーを唱えたとき、あなたは警戒を持つ1/1の戦士･トークンを1体召喚する。</v>
      </c>
      <c r="S256" s="35"/>
      <c r="T256" s="35"/>
      <c r="U256" s="35"/>
      <c r="V256" s="36"/>
      <c r="W256" s="40"/>
      <c r="X256" s="32"/>
      <c r="Y256" s="32"/>
      <c r="Z256" s="32"/>
      <c r="AA256" s="54"/>
      <c r="BF256" s="64" t="s">
        <v>0</v>
      </c>
    </row>
    <row r="257" spans="1:58">
      <c r="A257" t="str">
        <f t="shared" si="40"/>
        <v>|テキスト|&gt;|&gt;|&gt;|&gt;|このサポートがボードに出たとき、あなたの手札の白の各クリーチャーは3マナを得る。&amp;br;あなたが白のクリーチャーを引いたとき、そのクリーチャーは3マナを得る。&amp;br;あなたがクリーチャーを唱えたとき、あなたは警戒を持つ1/1の戦士･トークンを1体召喚する。|</v>
      </c>
      <c r="B257" t="s">
        <v>0</v>
      </c>
      <c r="C257" t="s">
        <v>81</v>
      </c>
      <c r="D257" s="27" t="s">
        <v>104</v>
      </c>
      <c r="E257" t="s">
        <v>81</v>
      </c>
      <c r="F257" s="27" t="s">
        <v>113</v>
      </c>
      <c r="G257" t="s">
        <v>81</v>
      </c>
      <c r="H257" s="27" t="s">
        <v>113</v>
      </c>
      <c r="I257" t="s">
        <v>81</v>
      </c>
      <c r="J257" s="27" t="s">
        <v>113</v>
      </c>
      <c r="K257" t="s">
        <v>81</v>
      </c>
      <c r="L257" s="27" t="s">
        <v>113</v>
      </c>
      <c r="M257" t="s">
        <v>81</v>
      </c>
      <c r="N257" t="str">
        <f>IF(R256=0,"",R256)</f>
        <v>このサポートがボードに出たとき、あなたの手札の白の各クリーチャーは3マナを得る。&amp;br;あなたが白のクリーチャーを引いたとき、そのクリーチャーは3マナを得る。&amp;br;あなたがクリーチャーを唱えたとき、あなたは警戒を持つ1/1の戦士･トークンを1体召喚する。</v>
      </c>
      <c r="O257" t="s">
        <v>81</v>
      </c>
      <c r="Q257" s="38" t="s">
        <v>27</v>
      </c>
      <c r="R257" s="34" t="str">
        <f>INDEX(BE:BE,W252+1)</f>
        <v>When this support enters the battlefield, each white creature in your hand gains 3 mana.&amp;br;When you draw a white creature, that creature gains 3 mana.&amp;br;When you cast a creature, you summon 1 1/1 Warrior token with Vigilance.</v>
      </c>
      <c r="S257" s="35" t="s">
        <v>400</v>
      </c>
      <c r="T257" s="34" t="str">
        <f>IF(X257="","",X257&amp;IF(Y257="",""," "&amp;Y257)&amp;IF(Z257="",""," "&amp;Z257)&amp;IF(AA257="",""," "&amp;AA257))</f>
        <v/>
      </c>
      <c r="U257" s="35"/>
      <c r="V257" s="36"/>
      <c r="W257" s="40" t="s">
        <v>114</v>
      </c>
      <c r="X257" s="33" t="str">
        <f t="shared" ref="X257:AA257" si="50">IF(ISERROR(IF(LEN(X256)&gt;1,X256,VLOOKUP(X255,$AC:$AD,2,FALSE))),"",IF(LEN(X256)&gt;1,X256,VLOOKUP(X255,$AC:$AD,2,FALSE)))</f>
        <v/>
      </c>
      <c r="Y257" s="33" t="str">
        <f t="shared" si="50"/>
        <v/>
      </c>
      <c r="Z257" s="33" t="str">
        <f t="shared" si="50"/>
        <v/>
      </c>
      <c r="AA257" s="33" t="str">
        <f t="shared" si="50"/>
        <v> </v>
      </c>
      <c r="BF257" s="64" t="s">
        <v>0</v>
      </c>
    </row>
    <row r="258" spans="1:58">
      <c r="A258" t="str">
        <f t="shared" si="40"/>
        <v>|英テキスト|&gt;|&gt;|&gt;|&gt;|When this support enters the battlefield, each white creature in your hand gains 3 mana.&amp;br;When you draw a white creature, that creature gains 3 mana.&amp;br;When you cast a creature, you summon 1 1/1 Warrior token with Vigilance.|</v>
      </c>
      <c r="B258" t="s">
        <v>0</v>
      </c>
      <c r="C258" t="s">
        <v>81</v>
      </c>
      <c r="D258" s="27" t="s">
        <v>125</v>
      </c>
      <c r="E258" t="s">
        <v>81</v>
      </c>
      <c r="F258" s="27" t="s">
        <v>113</v>
      </c>
      <c r="G258" t="s">
        <v>81</v>
      </c>
      <c r="H258" s="27" t="s">
        <v>113</v>
      </c>
      <c r="I258" t="s">
        <v>81</v>
      </c>
      <c r="J258" s="27" t="s">
        <v>113</v>
      </c>
      <c r="K258" t="s">
        <v>81</v>
      </c>
      <c r="L258" s="27" t="s">
        <v>113</v>
      </c>
      <c r="M258" t="s">
        <v>81</v>
      </c>
      <c r="N258" t="str">
        <f>IF(T257="","",T257&amp;"&amp;br;")&amp;IF(R257=0,"",R257)</f>
        <v>When this support enters the battlefield, each white creature in your hand gains 3 mana.&amp;br;When you draw a white creature, that creature gains 3 mana.&amp;br;When you cast a creature, you summon 1 1/1 Warrior token with Vigilance.</v>
      </c>
      <c r="O258" t="s">
        <v>81</v>
      </c>
      <c r="Q258" s="33" t="s">
        <v>18</v>
      </c>
      <c r="R258" s="34">
        <f>IF(INDEX(AX:AX,W252+1)="",0,INDEX(AX:AX,W252+1)&amp;"/"&amp;INDEX(AY:AY,W252+1))</f>
        <v>0</v>
      </c>
      <c r="S258" s="35"/>
      <c r="T258" s="35"/>
      <c r="U258" s="35"/>
      <c r="V258" s="36"/>
      <c r="W258" s="40"/>
      <c r="X258" s="33"/>
      <c r="Y258" s="52"/>
      <c r="Z258" s="52"/>
      <c r="AA258" s="53"/>
      <c r="BF258" s="64" t="s">
        <v>0</v>
      </c>
    </row>
    <row r="259" spans="1:58">
      <c r="A259" t="str">
        <f t="shared" si="40"/>
        <v>|PT|&gt;||シールド数|&gt;|3|</v>
      </c>
      <c r="B259" t="s">
        <v>0</v>
      </c>
      <c r="C259" t="s">
        <v>81</v>
      </c>
      <c r="D259" t="s">
        <v>18</v>
      </c>
      <c r="E259" t="s">
        <v>81</v>
      </c>
      <c r="F259" t="s">
        <v>113</v>
      </c>
      <c r="G259" t="s">
        <v>81</v>
      </c>
      <c r="H259" t="str">
        <f>IF(R258=0,"",R258)</f>
        <v/>
      </c>
      <c r="I259" t="s">
        <v>81</v>
      </c>
      <c r="J259" t="s">
        <v>136</v>
      </c>
      <c r="K259" t="s">
        <v>81</v>
      </c>
      <c r="L259" t="s">
        <v>113</v>
      </c>
      <c r="M259" t="s">
        <v>81</v>
      </c>
      <c r="N259">
        <f>IF(R259=0,"",R259)</f>
        <v>3</v>
      </c>
      <c r="O259" t="s">
        <v>81</v>
      </c>
      <c r="Q259" s="41" t="s">
        <v>19</v>
      </c>
      <c r="R259" s="34">
        <f>INDEX(AW:AW,W252+1)</f>
        <v>3</v>
      </c>
      <c r="S259" s="42"/>
      <c r="T259" s="42"/>
      <c r="U259" s="42"/>
      <c r="V259" s="43"/>
      <c r="W259" s="44"/>
      <c r="X259" s="45"/>
      <c r="Y259" s="55"/>
      <c r="Z259" s="55"/>
      <c r="AA259" s="56"/>
      <c r="BF259" s="64" t="s">
        <v>0</v>
      </c>
    </row>
    <row r="260" spans="1:58">
      <c r="A260" t="str">
        <f t="shared" si="40"/>
        <v>&amp;br;&amp;br;</v>
      </c>
      <c r="B260" t="s">
        <v>0</v>
      </c>
      <c r="C260" t="s">
        <v>145</v>
      </c>
      <c r="R260"/>
      <c r="S260"/>
      <c r="T260"/>
      <c r="U260"/>
      <c r="V260"/>
      <c r="BF260" s="64" t="s">
        <v>0</v>
      </c>
    </row>
    <row r="261" spans="1:58">
      <c r="A261" t="str">
        <f t="shared" si="40"/>
        <v>#back(text=戻る,left)</v>
      </c>
      <c r="B261" t="s">
        <v>0</v>
      </c>
      <c r="C261" t="s">
        <v>153</v>
      </c>
      <c r="R261"/>
      <c r="S261"/>
      <c r="T261"/>
      <c r="U261"/>
      <c r="V261"/>
      <c r="BF261" s="64" t="s">
        <v>0</v>
      </c>
    </row>
    <row r="262" spans="1:58">
      <c r="A262" t="str">
        <f t="shared" ref="A262:A325" si="51">CONCATENATE(C262,D262,E262,F262,G262,H262,I262,J262,K262,L262,M262,N262,O262,P262)</f>
        <v>&amp;br;</v>
      </c>
      <c r="B262" t="s">
        <v>0</v>
      </c>
      <c r="C262" t="s">
        <v>164</v>
      </c>
      <c r="R262"/>
      <c r="S262"/>
      <c r="T262"/>
      <c r="U262"/>
      <c r="V262"/>
      <c r="BF262" s="64" t="s">
        <v>0</v>
      </c>
    </row>
    <row r="263" spans="1:58">
      <c r="A263" t="str">
        <f t="shared" si="51"/>
        <v>#comment(above,nsize=[15],size=[30],num=[10])</v>
      </c>
      <c r="B263" t="s">
        <v>0</v>
      </c>
      <c r="C263" t="s">
        <v>173</v>
      </c>
      <c r="R263"/>
      <c r="S263"/>
      <c r="T263"/>
      <c r="U263"/>
      <c r="V263"/>
      <c r="BF263" s="64" t="s">
        <v>0</v>
      </c>
    </row>
    <row r="264" spans="1:58">
      <c r="A264" t="str">
        <f t="shared" si="51"/>
        <v>&amp;br;&amp;br;</v>
      </c>
      <c r="B264" t="s">
        <v>0</v>
      </c>
      <c r="C264" t="s">
        <v>145</v>
      </c>
      <c r="R264"/>
      <c r="S264"/>
      <c r="T264"/>
      <c r="U264"/>
      <c r="V264"/>
      <c r="BF264" s="64" t="s">
        <v>0</v>
      </c>
    </row>
    <row r="265" spans="1:58">
      <c r="A265" t="str">
        <f t="shared" si="51"/>
        <v/>
      </c>
      <c r="B265" t="s">
        <v>0</v>
      </c>
      <c r="Q265" s="29"/>
      <c r="R265" s="30"/>
      <c r="S265" s="30"/>
      <c r="T265" s="30"/>
      <c r="U265" s="30"/>
      <c r="V265" s="31"/>
      <c r="W265" s="32">
        <v>21</v>
      </c>
      <c r="X265" s="29"/>
      <c r="Y265" s="50"/>
      <c r="Z265" s="50"/>
      <c r="AA265" s="51"/>
      <c r="BF265" s="64" t="s">
        <v>0</v>
      </c>
    </row>
    <row r="266" spans="1:58">
      <c r="A266" t="str">
        <f t="shared" si="51"/>
        <v>*ロナスの碑/Rhonas's Monument</v>
      </c>
      <c r="B266" t="s">
        <v>0</v>
      </c>
      <c r="C266" t="str">
        <f>"*"&amp;R266&amp;"/"&amp;T266</f>
        <v>*ロナスの碑/Rhonas's Monument</v>
      </c>
      <c r="Q266" s="33" t="s">
        <v>9</v>
      </c>
      <c r="R266" s="34" t="str">
        <f>INDEX(AJ:AJ,W265+1)</f>
        <v>ロナスの碑</v>
      </c>
      <c r="S266" s="35" t="s">
        <v>10</v>
      </c>
      <c r="T266" s="34" t="str">
        <f>INDEX(AK:AK,W265+1)</f>
        <v>Rhonas's Monument</v>
      </c>
      <c r="U266" s="35"/>
      <c r="V266" s="36"/>
      <c r="W266" s="37"/>
      <c r="X266" s="33"/>
      <c r="Y266" s="52"/>
      <c r="Z266" s="52"/>
      <c r="AA266" s="53"/>
      <c r="AC266" s="52"/>
      <c r="AD266" s="52"/>
      <c r="BF266" s="64" t="s">
        <v>0</v>
      </c>
    </row>
    <row r="267" spans="1:58">
      <c r="A267" t="str">
        <f t="shared" si="51"/>
        <v>|LEFT:80|LEFT:100|LEFT:100|LEFT:100|LEFT:100|LEFT:100|c</v>
      </c>
      <c r="B267" t="s">
        <v>0</v>
      </c>
      <c r="C267" t="s">
        <v>81</v>
      </c>
      <c r="D267" s="26" t="str">
        <f>$Q$1</f>
        <v>LEFT:80</v>
      </c>
      <c r="E267" s="26" t="s">
        <v>81</v>
      </c>
      <c r="F267" s="26" t="str">
        <f t="shared" ref="F267:J267" si="52">$R$1</f>
        <v>LEFT:100</v>
      </c>
      <c r="G267" s="26" t="s">
        <v>81</v>
      </c>
      <c r="H267" s="26" t="str">
        <f t="shared" si="52"/>
        <v>LEFT:100</v>
      </c>
      <c r="I267" s="26" t="s">
        <v>81</v>
      </c>
      <c r="J267" s="26" t="str">
        <f t="shared" si="52"/>
        <v>LEFT:100</v>
      </c>
      <c r="K267" s="26" t="s">
        <v>81</v>
      </c>
      <c r="L267" s="26" t="str">
        <f>$R$1</f>
        <v>LEFT:100</v>
      </c>
      <c r="M267" s="26" t="s">
        <v>81</v>
      </c>
      <c r="N267" s="26" t="str">
        <f>$R$1</f>
        <v>LEFT:100</v>
      </c>
      <c r="O267" t="s">
        <v>81</v>
      </c>
      <c r="P267" t="s">
        <v>82</v>
      </c>
      <c r="Q267" s="38" t="s">
        <v>6</v>
      </c>
      <c r="R267" s="34" t="str">
        <f>INDEX(AF:AF,W265+1)</f>
        <v>無色</v>
      </c>
      <c r="S267" s="39" t="s">
        <v>7</v>
      </c>
      <c r="T267" s="34" t="str">
        <f>INDEX(AG:AG,W265+1)</f>
        <v>アンコモン</v>
      </c>
      <c r="U267" s="39" t="s">
        <v>8</v>
      </c>
      <c r="V267" s="34">
        <f>INDEX(AI:AI,W265+1)</f>
        <v>15</v>
      </c>
      <c r="W267" s="40"/>
      <c r="X267" s="34" t="str">
        <f>INDEX(AQ:AQ,W265+1)</f>
        <v>このサポートがボードに出たとき、あなたの手札の緑の各クリーチャーは3マナを得る。</v>
      </c>
      <c r="Y267" s="52"/>
      <c r="Z267" s="52"/>
      <c r="AA267" s="53"/>
      <c r="AC267" s="35"/>
      <c r="AD267" s="35"/>
      <c r="BF267" s="64" t="s">
        <v>0</v>
      </c>
    </row>
    <row r="268" spans="1:58">
      <c r="A268" t="str">
        <f t="shared" si="51"/>
        <v>|色|無色|レアリティ|アンコモン|マナコスト|15|</v>
      </c>
      <c r="B268" t="s">
        <v>0</v>
      </c>
      <c r="C268" t="s">
        <v>81</v>
      </c>
      <c r="D268" s="27" t="s">
        <v>6</v>
      </c>
      <c r="E268" t="s">
        <v>81</v>
      </c>
      <c r="F268" t="str">
        <f>IF(R267=0,"",R267)</f>
        <v>無色</v>
      </c>
      <c r="G268" t="s">
        <v>81</v>
      </c>
      <c r="H268" s="27" t="s">
        <v>93</v>
      </c>
      <c r="I268" t="s">
        <v>81</v>
      </c>
      <c r="J268" t="str">
        <f>IF(T267=0,"",T267)</f>
        <v>アンコモン</v>
      </c>
      <c r="K268" t="s">
        <v>81</v>
      </c>
      <c r="L268" s="27" t="s">
        <v>94</v>
      </c>
      <c r="M268" t="s">
        <v>81</v>
      </c>
      <c r="N268">
        <f>IF(V267=0,"",V267)</f>
        <v>15</v>
      </c>
      <c r="O268" t="s">
        <v>81</v>
      </c>
      <c r="Q268" s="33" t="s">
        <v>11</v>
      </c>
      <c r="R268" s="34" t="str">
        <f>INDEX(AL:AL,W265+1)</f>
        <v>サポート</v>
      </c>
      <c r="S268" s="39" t="s">
        <v>95</v>
      </c>
      <c r="T268" s="34">
        <f>INDEX(AN:AN,W265+1)</f>
        <v>0</v>
      </c>
      <c r="U268" s="34">
        <f>INDEX(AO:AO,W265+1)</f>
        <v>0</v>
      </c>
      <c r="V268" s="34">
        <f>INDEX(AP:AP,W265+1)</f>
        <v>0</v>
      </c>
      <c r="W268" s="40"/>
      <c r="X268" s="34" t="str">
        <f>INDEX(AZ:AZ,W265+1)</f>
        <v>この</v>
      </c>
      <c r="Y268" s="34" t="str">
        <f>INDEX(BA:BA,W265+1)</f>
        <v/>
      </c>
      <c r="Z268" s="34" t="str">
        <f>INDEX(BB:BB,W265+1)</f>
        <v/>
      </c>
      <c r="AA268" s="34">
        <f>INDEX(BC:BC,W265+1)</f>
        <v>0</v>
      </c>
      <c r="AC268" s="52"/>
      <c r="AD268" s="52"/>
      <c r="BF268" s="64" t="s">
        <v>0</v>
      </c>
    </row>
    <row r="269" spans="1:58">
      <c r="A269" t="str">
        <f t="shared" si="51"/>
        <v>|種別|サポート|サブタイプ||||</v>
      </c>
      <c r="B269" t="s">
        <v>0</v>
      </c>
      <c r="C269" t="s">
        <v>81</v>
      </c>
      <c r="D269" s="27" t="s">
        <v>11</v>
      </c>
      <c r="E269" t="s">
        <v>81</v>
      </c>
      <c r="F269" t="str">
        <f>IF(R268=0,"",R268)</f>
        <v>サポート</v>
      </c>
      <c r="G269" t="s">
        <v>81</v>
      </c>
      <c r="H269" s="27" t="s">
        <v>103</v>
      </c>
      <c r="I269" t="s">
        <v>81</v>
      </c>
      <c r="J269" t="str">
        <f>IF(T268=0,"",T268)</f>
        <v/>
      </c>
      <c r="K269" t="s">
        <v>81</v>
      </c>
      <c r="L269" t="str">
        <f>IF(U268=0,"",U268)</f>
        <v/>
      </c>
      <c r="M269" t="s">
        <v>81</v>
      </c>
      <c r="N269" t="str">
        <f>IF(V268=0,"",V268)</f>
        <v/>
      </c>
      <c r="O269" t="s">
        <v>81</v>
      </c>
      <c r="Q269" s="33" t="s">
        <v>104</v>
      </c>
      <c r="R269" s="34" t="str">
        <f>INDEX(BD:BD,W265+1)</f>
        <v>このサポートがボードに出たとき、あなたの手札の緑の各クリーチャーは3マナを得る。&amp;br;あなたが緑のクリーチャーを引いたとき、そのクリーチャーは3マナを得る。&amp;br;あなたがクリーチャーを唱えたとき、あなたのターン終了時まで、あなたがコントロールする最初のクリーチャーは+2/+2の修整を受けるとともにトランプルを得る。</v>
      </c>
      <c r="S269" s="35"/>
      <c r="T269" s="35"/>
      <c r="U269" s="35"/>
      <c r="V269" s="36"/>
      <c r="W269" s="40"/>
      <c r="X269" s="32"/>
      <c r="Y269" s="32"/>
      <c r="Z269" s="32"/>
      <c r="AA269" s="54"/>
      <c r="AC269" s="52"/>
      <c r="AD269" s="52"/>
      <c r="BF269" s="64" t="s">
        <v>0</v>
      </c>
    </row>
    <row r="270" spans="1:58">
      <c r="A270" t="str">
        <f t="shared" si="51"/>
        <v>|テキスト|&gt;|&gt;|&gt;|&gt;|このサポートがボードに出たとき、あなたの手札の緑の各クリーチャーは3マナを得る。&amp;br;あなたが緑のクリーチャーを引いたとき、そのクリーチャーは3マナを得る。&amp;br;あなたがクリーチャーを唱えたとき、あなたのターン終了時まで、あなたがコントロールする最初のクリーチャーは+2/+2の修整を受けるとともにトランプルを得る。|</v>
      </c>
      <c r="B270" t="s">
        <v>0</v>
      </c>
      <c r="C270" t="s">
        <v>81</v>
      </c>
      <c r="D270" s="27" t="s">
        <v>104</v>
      </c>
      <c r="E270" t="s">
        <v>81</v>
      </c>
      <c r="F270" s="27" t="s">
        <v>113</v>
      </c>
      <c r="G270" t="s">
        <v>81</v>
      </c>
      <c r="H270" s="27" t="s">
        <v>113</v>
      </c>
      <c r="I270" t="s">
        <v>81</v>
      </c>
      <c r="J270" s="27" t="s">
        <v>113</v>
      </c>
      <c r="K270" t="s">
        <v>81</v>
      </c>
      <c r="L270" s="27" t="s">
        <v>113</v>
      </c>
      <c r="M270" t="s">
        <v>81</v>
      </c>
      <c r="N270" t="str">
        <f>IF(R269=0,"",R269)</f>
        <v>このサポートがボードに出たとき、あなたの手札の緑の各クリーチャーは3マナを得る。&amp;br;あなたが緑のクリーチャーを引いたとき、そのクリーチャーは3マナを得る。&amp;br;あなたがクリーチャーを唱えたとき、あなたのターン終了時まで、あなたがコントロールする最初のクリーチャーは+2/+2の修整を受けるとともにトランプルを得る。</v>
      </c>
      <c r="O270" t="s">
        <v>81</v>
      </c>
      <c r="Q270" s="38" t="s">
        <v>27</v>
      </c>
      <c r="R270" s="34" t="str">
        <f>INDEX(BE:BE,W265+1)</f>
        <v>When this support enters the battlefield, each green creature in your hand gains 3 mana.&amp;br;When you draw a green creature, that creature gains 3 mana.&amp;br;When you cast a creature, the first creature you control gets +2/+2 and Trample until the end of your turn.</v>
      </c>
      <c r="S270" s="35" t="s">
        <v>400</v>
      </c>
      <c r="T270" s="34" t="str">
        <f>IF(X270="","",X270&amp;IF(Y270="",""," "&amp;Y270)&amp;IF(Z270="",""," "&amp;Z270)&amp;IF(AA270="",""," "&amp;AA270))</f>
        <v/>
      </c>
      <c r="U270" s="35"/>
      <c r="V270" s="36"/>
      <c r="W270" s="40" t="s">
        <v>114</v>
      </c>
      <c r="X270" s="33" t="str">
        <f t="shared" ref="X270:AA270" si="53">IF(ISERROR(IF(LEN(X269)&gt;1,X269,VLOOKUP(X268,$AC:$AD,2,FALSE))),"",IF(LEN(X269)&gt;1,X269,VLOOKUP(X268,$AC:$AD,2,FALSE)))</f>
        <v/>
      </c>
      <c r="Y270" s="33" t="str">
        <f t="shared" si="53"/>
        <v/>
      </c>
      <c r="Z270" s="33" t="str">
        <f t="shared" si="53"/>
        <v/>
      </c>
      <c r="AA270" s="33" t="str">
        <f t="shared" si="53"/>
        <v> </v>
      </c>
      <c r="AC270" s="52"/>
      <c r="AD270" s="52"/>
      <c r="BF270" s="64" t="s">
        <v>0</v>
      </c>
    </row>
    <row r="271" spans="1:58">
      <c r="A271" t="str">
        <f t="shared" si="51"/>
        <v>|英テキスト|&gt;|&gt;|&gt;|&gt;|When this support enters the battlefield, each green creature in your hand gains 3 mana.&amp;br;When you draw a green creature, that creature gains 3 mana.&amp;br;When you cast a creature, the first creature you control gets +2/+2 and Trample until the end of your turn.|</v>
      </c>
      <c r="B271" t="s">
        <v>0</v>
      </c>
      <c r="C271" t="s">
        <v>81</v>
      </c>
      <c r="D271" s="27" t="s">
        <v>125</v>
      </c>
      <c r="E271" t="s">
        <v>81</v>
      </c>
      <c r="F271" s="27" t="s">
        <v>113</v>
      </c>
      <c r="G271" t="s">
        <v>81</v>
      </c>
      <c r="H271" s="27" t="s">
        <v>113</v>
      </c>
      <c r="I271" t="s">
        <v>81</v>
      </c>
      <c r="J271" s="27" t="s">
        <v>113</v>
      </c>
      <c r="K271" t="s">
        <v>81</v>
      </c>
      <c r="L271" s="27" t="s">
        <v>113</v>
      </c>
      <c r="M271" t="s">
        <v>81</v>
      </c>
      <c r="N271" t="str">
        <f>IF(T270="","",T270&amp;"&amp;br;")&amp;IF(R270=0,"",R270)</f>
        <v>When this support enters the battlefield, each green creature in your hand gains 3 mana.&amp;br;When you draw a green creature, that creature gains 3 mana.&amp;br;When you cast a creature, the first creature you control gets +2/+2 and Trample until the end of your turn.</v>
      </c>
      <c r="O271" t="s">
        <v>81</v>
      </c>
      <c r="Q271" s="33" t="s">
        <v>18</v>
      </c>
      <c r="R271" s="34">
        <f>IF(INDEX(AX:AX,W265+1)="",0,INDEX(AX:AX,W265+1)&amp;"/"&amp;INDEX(AY:AY,W265+1))</f>
        <v>0</v>
      </c>
      <c r="S271" s="35"/>
      <c r="T271" s="35"/>
      <c r="U271" s="35"/>
      <c r="V271" s="36"/>
      <c r="W271" s="40"/>
      <c r="X271" s="33"/>
      <c r="Y271" s="52"/>
      <c r="Z271" s="52"/>
      <c r="AA271" s="53"/>
      <c r="AC271" s="52"/>
      <c r="AD271" s="52"/>
      <c r="BF271" s="64" t="s">
        <v>0</v>
      </c>
    </row>
    <row r="272" spans="1:58">
      <c r="A272" t="str">
        <f t="shared" si="51"/>
        <v>|PT|&gt;||シールド数|&gt;|3|</v>
      </c>
      <c r="B272" t="s">
        <v>0</v>
      </c>
      <c r="C272" t="s">
        <v>81</v>
      </c>
      <c r="D272" t="s">
        <v>18</v>
      </c>
      <c r="E272" t="s">
        <v>81</v>
      </c>
      <c r="F272" t="s">
        <v>113</v>
      </c>
      <c r="G272" t="s">
        <v>81</v>
      </c>
      <c r="H272" t="str">
        <f>IF(R271=0,"",R271)</f>
        <v/>
      </c>
      <c r="I272" t="s">
        <v>81</v>
      </c>
      <c r="J272" t="s">
        <v>136</v>
      </c>
      <c r="K272" t="s">
        <v>81</v>
      </c>
      <c r="L272" t="s">
        <v>113</v>
      </c>
      <c r="M272" t="s">
        <v>81</v>
      </c>
      <c r="N272">
        <f>IF(R272=0,"",R272)</f>
        <v>3</v>
      </c>
      <c r="O272" t="s">
        <v>81</v>
      </c>
      <c r="Q272" s="41" t="s">
        <v>19</v>
      </c>
      <c r="R272" s="34">
        <f>INDEX(AW:AW,W265+1)</f>
        <v>3</v>
      </c>
      <c r="S272" s="42"/>
      <c r="T272" s="42"/>
      <c r="U272" s="42"/>
      <c r="V272" s="43"/>
      <c r="W272" s="44"/>
      <c r="X272" s="45"/>
      <c r="Y272" s="55"/>
      <c r="Z272" s="55"/>
      <c r="AA272" s="56"/>
      <c r="BF272" s="64" t="s">
        <v>0</v>
      </c>
    </row>
    <row r="273" spans="1:58">
      <c r="A273" t="str">
        <f t="shared" si="51"/>
        <v>&amp;br;&amp;br;</v>
      </c>
      <c r="B273" t="s">
        <v>0</v>
      </c>
      <c r="C273" t="s">
        <v>145</v>
      </c>
      <c r="R273"/>
      <c r="S273"/>
      <c r="T273"/>
      <c r="U273"/>
      <c r="V273"/>
      <c r="BF273" s="64" t="s">
        <v>0</v>
      </c>
    </row>
    <row r="274" spans="1:58">
      <c r="A274" t="str">
        <f t="shared" si="51"/>
        <v>#back(text=戻る,left)</v>
      </c>
      <c r="B274" t="s">
        <v>0</v>
      </c>
      <c r="C274" t="s">
        <v>153</v>
      </c>
      <c r="R274"/>
      <c r="S274"/>
      <c r="T274"/>
      <c r="U274"/>
      <c r="V274"/>
      <c r="BF274" s="64" t="s">
        <v>0</v>
      </c>
    </row>
    <row r="275" spans="1:58">
      <c r="A275" t="str">
        <f t="shared" si="51"/>
        <v>&amp;br;</v>
      </c>
      <c r="B275" t="s">
        <v>0</v>
      </c>
      <c r="C275" t="s">
        <v>164</v>
      </c>
      <c r="R275"/>
      <c r="S275"/>
      <c r="T275"/>
      <c r="U275"/>
      <c r="V275"/>
      <c r="BF275" s="64" t="s">
        <v>0</v>
      </c>
    </row>
    <row r="276" spans="1:58">
      <c r="A276" t="str">
        <f t="shared" si="51"/>
        <v>#comment(above,nsize=[15],size=[30],num=[10])</v>
      </c>
      <c r="B276" t="s">
        <v>0</v>
      </c>
      <c r="C276" t="s">
        <v>173</v>
      </c>
      <c r="R276"/>
      <c r="S276"/>
      <c r="T276"/>
      <c r="U276"/>
      <c r="V276"/>
      <c r="BF276" s="64" t="s">
        <v>0</v>
      </c>
    </row>
    <row r="277" spans="1:58">
      <c r="A277" t="str">
        <f t="shared" si="51"/>
        <v>&amp;br;&amp;br;</v>
      </c>
      <c r="B277" t="s">
        <v>0</v>
      </c>
      <c r="C277" t="s">
        <v>145</v>
      </c>
      <c r="R277"/>
      <c r="S277"/>
      <c r="T277"/>
      <c r="U277"/>
      <c r="V277"/>
      <c r="AC277" s="52"/>
      <c r="AD277" s="52"/>
      <c r="BF277" s="64" t="s">
        <v>0</v>
      </c>
    </row>
    <row r="278" spans="1:58">
      <c r="A278" t="str">
        <f t="shared" si="51"/>
        <v/>
      </c>
      <c r="B278" t="s">
        <v>0</v>
      </c>
      <c r="Q278" s="29"/>
      <c r="R278" s="30"/>
      <c r="S278" s="30"/>
      <c r="T278" s="30"/>
      <c r="U278" s="30"/>
      <c r="V278" s="31"/>
      <c r="W278" s="32">
        <v>22</v>
      </c>
      <c r="X278" s="29"/>
      <c r="Y278" s="50"/>
      <c r="Z278" s="50"/>
      <c r="AA278" s="51"/>
      <c r="AC278" s="52"/>
      <c r="AD278" s="52"/>
      <c r="BF278" s="64" t="s">
        <v>0</v>
      </c>
    </row>
    <row r="279" spans="1:58">
      <c r="A279" t="str">
        <f t="shared" si="51"/>
        <v>*泥濘の峡谷/Canyon Slough</v>
      </c>
      <c r="B279" t="s">
        <v>0</v>
      </c>
      <c r="C279" t="str">
        <f>"*"&amp;R279&amp;"/"&amp;T279</f>
        <v>*泥濘の峡谷/Canyon Slough</v>
      </c>
      <c r="Q279" s="33" t="s">
        <v>9</v>
      </c>
      <c r="R279" s="34" t="str">
        <f>INDEX(AJ:AJ,W278+1)</f>
        <v>泥濘の峡谷</v>
      </c>
      <c r="S279" s="35" t="s">
        <v>10</v>
      </c>
      <c r="T279" s="34" t="str">
        <f>INDEX(AK:AK,W278+1)</f>
        <v>Canyon Slough</v>
      </c>
      <c r="U279" s="35"/>
      <c r="V279" s="36"/>
      <c r="W279" s="37"/>
      <c r="X279" s="33"/>
      <c r="Y279" s="52"/>
      <c r="Z279" s="52"/>
      <c r="AA279" s="53"/>
      <c r="AC279" s="52"/>
      <c r="AD279" s="52"/>
      <c r="BF279" s="64" t="s">
        <v>0</v>
      </c>
    </row>
    <row r="280" spans="1:58">
      <c r="A280" t="str">
        <f t="shared" si="51"/>
        <v>|LEFT:80|LEFT:100|LEFT:100|LEFT:100|LEFT:100|LEFT:100|c</v>
      </c>
      <c r="B280" t="s">
        <v>0</v>
      </c>
      <c r="C280" t="s">
        <v>81</v>
      </c>
      <c r="D280" s="26" t="str">
        <f>$Q$1</f>
        <v>LEFT:80</v>
      </c>
      <c r="E280" s="26" t="s">
        <v>81</v>
      </c>
      <c r="F280" s="26" t="str">
        <f t="shared" ref="F280:J280" si="54">$R$1</f>
        <v>LEFT:100</v>
      </c>
      <c r="G280" s="26" t="s">
        <v>81</v>
      </c>
      <c r="H280" s="26" t="str">
        <f t="shared" si="54"/>
        <v>LEFT:100</v>
      </c>
      <c r="I280" s="26" t="s">
        <v>81</v>
      </c>
      <c r="J280" s="26" t="str">
        <f t="shared" si="54"/>
        <v>LEFT:100</v>
      </c>
      <c r="K280" s="26" t="s">
        <v>81</v>
      </c>
      <c r="L280" s="26" t="str">
        <f>$R$1</f>
        <v>LEFT:100</v>
      </c>
      <c r="M280" s="26" t="s">
        <v>81</v>
      </c>
      <c r="N280" s="26" t="str">
        <f>$R$1</f>
        <v>LEFT:100</v>
      </c>
      <c r="O280" t="s">
        <v>81</v>
      </c>
      <c r="P280" t="s">
        <v>82</v>
      </c>
      <c r="Q280" s="38" t="s">
        <v>6</v>
      </c>
      <c r="R280" s="34" t="str">
        <f>INDEX(AF:AF,W278+1)</f>
        <v>無色</v>
      </c>
      <c r="S280" s="39" t="s">
        <v>7</v>
      </c>
      <c r="T280" s="34" t="str">
        <f>INDEX(AG:AG,W278+1)</f>
        <v>レア</v>
      </c>
      <c r="U280" s="39" t="s">
        <v>8</v>
      </c>
      <c r="V280" s="34">
        <f>INDEX(AI:AI,W278+1)</f>
        <v>6</v>
      </c>
      <c r="W280" s="40"/>
      <c r="X280" s="34" t="str">
        <f>INDEX(AQ:AQ,W278+1)</f>
        <v>あなたのターン開始時にジェム2個を赤か黒に変換する。</v>
      </c>
      <c r="Y280" s="52"/>
      <c r="Z280" s="52"/>
      <c r="AA280" s="53"/>
      <c r="AC280" s="35"/>
      <c r="AD280" s="35"/>
      <c r="BF280" s="64" t="s">
        <v>0</v>
      </c>
    </row>
    <row r="281" spans="1:58">
      <c r="A281" t="str">
        <f t="shared" si="51"/>
        <v>|色|無色|レアリティ|レア|マナコスト|6|</v>
      </c>
      <c r="B281" t="s">
        <v>0</v>
      </c>
      <c r="C281" t="s">
        <v>81</v>
      </c>
      <c r="D281" s="27" t="s">
        <v>6</v>
      </c>
      <c r="E281" t="s">
        <v>81</v>
      </c>
      <c r="F281" t="str">
        <f>IF(R280=0,"",R280)</f>
        <v>無色</v>
      </c>
      <c r="G281" t="s">
        <v>81</v>
      </c>
      <c r="H281" s="27" t="s">
        <v>93</v>
      </c>
      <c r="I281" t="s">
        <v>81</v>
      </c>
      <c r="J281" t="str">
        <f>IF(T280=0,"",T280)</f>
        <v>レア</v>
      </c>
      <c r="K281" t="s">
        <v>81</v>
      </c>
      <c r="L281" s="27" t="s">
        <v>94</v>
      </c>
      <c r="M281" t="s">
        <v>81</v>
      </c>
      <c r="N281">
        <f>IF(V280=0,"",V280)</f>
        <v>6</v>
      </c>
      <c r="O281" t="s">
        <v>81</v>
      </c>
      <c r="Q281" s="33" t="s">
        <v>11</v>
      </c>
      <c r="R281" s="34" t="str">
        <f>INDEX(AL:AL,W278+1)</f>
        <v>サポート</v>
      </c>
      <c r="S281" s="39" t="s">
        <v>95</v>
      </c>
      <c r="T281" s="34">
        <f>INDEX(AN:AN,W278+1)</f>
        <v>0</v>
      </c>
      <c r="U281" s="34">
        <f>INDEX(AO:AO,W278+1)</f>
        <v>0</v>
      </c>
      <c r="V281" s="34">
        <f>INDEX(AP:AP,W278+1)</f>
        <v>0</v>
      </c>
      <c r="W281" s="40"/>
      <c r="X281" s="34" t="str">
        <f>INDEX(AZ:AZ,W278+1)</f>
        <v>あな</v>
      </c>
      <c r="Y281" s="34" t="str">
        <f>INDEX(BA:BA,W278+1)</f>
        <v/>
      </c>
      <c r="Z281" s="34" t="str">
        <f>INDEX(BB:BB,W278+1)</f>
        <v/>
      </c>
      <c r="AA281" s="34">
        <f>INDEX(BC:BC,W278+1)</f>
        <v>0</v>
      </c>
      <c r="AC281" s="52"/>
      <c r="AD281" s="52"/>
      <c r="BF281" s="64" t="s">
        <v>0</v>
      </c>
    </row>
    <row r="282" spans="1:58">
      <c r="A282" t="str">
        <f t="shared" si="51"/>
        <v>|種別|サポート|サブタイプ||||</v>
      </c>
      <c r="B282" t="s">
        <v>0</v>
      </c>
      <c r="C282" t="s">
        <v>81</v>
      </c>
      <c r="D282" s="27" t="s">
        <v>11</v>
      </c>
      <c r="E282" t="s">
        <v>81</v>
      </c>
      <c r="F282" t="str">
        <f>IF(R281=0,"",R281)</f>
        <v>サポート</v>
      </c>
      <c r="G282" t="s">
        <v>81</v>
      </c>
      <c r="H282" s="27" t="s">
        <v>103</v>
      </c>
      <c r="I282" t="s">
        <v>81</v>
      </c>
      <c r="J282" t="str">
        <f>IF(T281=0,"",T281)</f>
        <v/>
      </c>
      <c r="K282" t="s">
        <v>81</v>
      </c>
      <c r="L282" t="str">
        <f>IF(U281=0,"",U281)</f>
        <v/>
      </c>
      <c r="M282" t="s">
        <v>81</v>
      </c>
      <c r="N282" t="str">
        <f>IF(V281=0,"",V281)</f>
        <v/>
      </c>
      <c r="O282" t="s">
        <v>81</v>
      </c>
      <c r="Q282" s="33" t="s">
        <v>104</v>
      </c>
      <c r="R282" s="34" t="str">
        <f>INDEX(BD:BD,W278+1)</f>
        <v>あなたのターン開始時にジェム2個を赤か黒に変換する。&amp;br;サイクリング4</v>
      </c>
      <c r="S282" s="35"/>
      <c r="T282" s="35"/>
      <c r="U282" s="35"/>
      <c r="V282" s="36"/>
      <c r="W282" s="40"/>
      <c r="X282" s="32"/>
      <c r="Y282" s="32"/>
      <c r="Z282" s="32"/>
      <c r="AA282" s="54"/>
      <c r="AC282" s="52"/>
      <c r="AD282" s="52"/>
      <c r="BF282" s="64" t="s">
        <v>0</v>
      </c>
    </row>
    <row r="283" spans="1:58">
      <c r="A283" t="str">
        <f t="shared" si="51"/>
        <v>|テキスト|&gt;|&gt;|&gt;|&gt;|あなたのターン開始時にジェム2個を赤か黒に変換する。&amp;br;サイクリング4|</v>
      </c>
      <c r="B283" t="s">
        <v>0</v>
      </c>
      <c r="C283" t="s">
        <v>81</v>
      </c>
      <c r="D283" s="27" t="s">
        <v>104</v>
      </c>
      <c r="E283" t="s">
        <v>81</v>
      </c>
      <c r="F283" s="27" t="s">
        <v>113</v>
      </c>
      <c r="G283" t="s">
        <v>81</v>
      </c>
      <c r="H283" s="27" t="s">
        <v>113</v>
      </c>
      <c r="I283" t="s">
        <v>81</v>
      </c>
      <c r="J283" s="27" t="s">
        <v>113</v>
      </c>
      <c r="K283" t="s">
        <v>81</v>
      </c>
      <c r="L283" s="27" t="s">
        <v>113</v>
      </c>
      <c r="M283" t="s">
        <v>81</v>
      </c>
      <c r="N283" t="str">
        <f>IF(R282=0,"",R282)</f>
        <v>あなたのターン開始時にジェム2個を赤か黒に変換する。&amp;br;サイクリング4</v>
      </c>
      <c r="O283" t="s">
        <v>81</v>
      </c>
      <c r="Q283" s="38" t="s">
        <v>27</v>
      </c>
      <c r="R283" s="34" t="str">
        <f>INDEX(BE:BE,W278+1)</f>
        <v>At the beginning of your turn, 2 gems are converted to red or black gems.&amp;br;Cycling 4.</v>
      </c>
      <c r="S283" s="35" t="s">
        <v>400</v>
      </c>
      <c r="T283" s="34" t="str">
        <f>IF(X283="","",X283&amp;IF(Y283="",""," "&amp;Y283)&amp;IF(Z283="",""," "&amp;Z283)&amp;IF(AA283="",""," "&amp;AA283))</f>
        <v/>
      </c>
      <c r="U283" s="35"/>
      <c r="V283" s="36"/>
      <c r="W283" s="40" t="s">
        <v>114</v>
      </c>
      <c r="X283" s="33" t="str">
        <f t="shared" ref="X283:AA283" si="55">IF(ISERROR(IF(LEN(X282)&gt;1,X282,VLOOKUP(X281,$AC:$AD,2,FALSE))),"",IF(LEN(X282)&gt;1,X282,VLOOKUP(X281,$AC:$AD,2,FALSE)))</f>
        <v/>
      </c>
      <c r="Y283" s="33" t="str">
        <f t="shared" si="55"/>
        <v/>
      </c>
      <c r="Z283" s="33" t="str">
        <f t="shared" si="55"/>
        <v/>
      </c>
      <c r="AA283" s="33" t="str">
        <f t="shared" si="55"/>
        <v> </v>
      </c>
      <c r="AC283" s="52"/>
      <c r="AD283" s="52"/>
      <c r="BF283" s="64" t="s">
        <v>0</v>
      </c>
    </row>
    <row r="284" spans="1:58">
      <c r="A284" t="str">
        <f t="shared" si="51"/>
        <v>|英テキスト|&gt;|&gt;|&gt;|&gt;|At the beginning of your turn, 2 gems are converted to red or black gems.&amp;br;Cycling 4.|</v>
      </c>
      <c r="B284" t="s">
        <v>0</v>
      </c>
      <c r="C284" t="s">
        <v>81</v>
      </c>
      <c r="D284" s="27" t="s">
        <v>125</v>
      </c>
      <c r="E284" t="s">
        <v>81</v>
      </c>
      <c r="F284" s="27" t="s">
        <v>113</v>
      </c>
      <c r="G284" t="s">
        <v>81</v>
      </c>
      <c r="H284" s="27" t="s">
        <v>113</v>
      </c>
      <c r="I284" t="s">
        <v>81</v>
      </c>
      <c r="J284" s="27" t="s">
        <v>113</v>
      </c>
      <c r="K284" t="s">
        <v>81</v>
      </c>
      <c r="L284" s="27" t="s">
        <v>113</v>
      </c>
      <c r="M284" t="s">
        <v>81</v>
      </c>
      <c r="N284" t="str">
        <f>IF(T283="","",T283&amp;"&amp;br;")&amp;IF(R283=0,"",R283)</f>
        <v>At the beginning of your turn, 2 gems are converted to red or black gems.&amp;br;Cycling 4.</v>
      </c>
      <c r="O284" t="s">
        <v>81</v>
      </c>
      <c r="Q284" s="33" t="s">
        <v>18</v>
      </c>
      <c r="R284" s="34">
        <f>IF(INDEX(AX:AX,W278+1)="",0,INDEX(AX:AX,W278+1)&amp;"/"&amp;INDEX(AY:AY,W278+1))</f>
        <v>0</v>
      </c>
      <c r="S284" s="35"/>
      <c r="T284" s="35"/>
      <c r="U284" s="35"/>
      <c r="V284" s="36"/>
      <c r="W284" s="40"/>
      <c r="X284" s="33"/>
      <c r="Y284" s="52"/>
      <c r="Z284" s="52"/>
      <c r="AA284" s="53"/>
      <c r="AC284" s="52"/>
      <c r="AD284" s="52"/>
      <c r="BF284" s="64" t="s">
        <v>0</v>
      </c>
    </row>
    <row r="285" spans="1:58">
      <c r="A285" t="str">
        <f t="shared" si="51"/>
        <v>|PT|&gt;||シールド数|&gt;|3|</v>
      </c>
      <c r="B285" t="s">
        <v>0</v>
      </c>
      <c r="C285" t="s">
        <v>81</v>
      </c>
      <c r="D285" t="s">
        <v>18</v>
      </c>
      <c r="E285" t="s">
        <v>81</v>
      </c>
      <c r="F285" t="s">
        <v>113</v>
      </c>
      <c r="G285" t="s">
        <v>81</v>
      </c>
      <c r="H285" t="str">
        <f>IF(R284=0,"",R284)</f>
        <v/>
      </c>
      <c r="I285" t="s">
        <v>81</v>
      </c>
      <c r="J285" t="s">
        <v>136</v>
      </c>
      <c r="K285" t="s">
        <v>81</v>
      </c>
      <c r="L285" t="s">
        <v>113</v>
      </c>
      <c r="M285" t="s">
        <v>81</v>
      </c>
      <c r="N285">
        <f>IF(R285=0,"",R285)</f>
        <v>3</v>
      </c>
      <c r="O285" t="s">
        <v>81</v>
      </c>
      <c r="Q285" s="41" t="s">
        <v>19</v>
      </c>
      <c r="R285" s="34">
        <f>INDEX(AW:AW,W278+1)</f>
        <v>3</v>
      </c>
      <c r="S285" s="42"/>
      <c r="T285" s="42"/>
      <c r="U285" s="42"/>
      <c r="V285" s="43"/>
      <c r="W285" s="44"/>
      <c r="X285" s="45"/>
      <c r="Y285" s="55"/>
      <c r="Z285" s="55"/>
      <c r="AA285" s="56"/>
      <c r="BF285" s="64" t="s">
        <v>0</v>
      </c>
    </row>
    <row r="286" spans="1:58">
      <c r="A286" t="str">
        <f t="shared" si="51"/>
        <v>&amp;br;&amp;br;</v>
      </c>
      <c r="B286" t="s">
        <v>0</v>
      </c>
      <c r="C286" t="s">
        <v>145</v>
      </c>
      <c r="R286"/>
      <c r="S286"/>
      <c r="T286"/>
      <c r="U286"/>
      <c r="V286"/>
      <c r="BF286" s="64" t="s">
        <v>0</v>
      </c>
    </row>
    <row r="287" spans="1:58">
      <c r="A287" t="str">
        <f t="shared" si="51"/>
        <v>#back(text=戻る,left)</v>
      </c>
      <c r="B287" t="s">
        <v>0</v>
      </c>
      <c r="C287" t="s">
        <v>153</v>
      </c>
      <c r="R287"/>
      <c r="S287"/>
      <c r="T287"/>
      <c r="U287"/>
      <c r="V287"/>
      <c r="BF287" s="64" t="s">
        <v>0</v>
      </c>
    </row>
    <row r="288" spans="1:58">
      <c r="A288" t="str">
        <f t="shared" si="51"/>
        <v>&amp;br;</v>
      </c>
      <c r="B288" t="s">
        <v>0</v>
      </c>
      <c r="C288" t="s">
        <v>164</v>
      </c>
      <c r="R288"/>
      <c r="S288"/>
      <c r="T288"/>
      <c r="U288"/>
      <c r="V288"/>
      <c r="BF288" s="64" t="s">
        <v>0</v>
      </c>
    </row>
    <row r="289" spans="1:58">
      <c r="A289" t="str">
        <f t="shared" si="51"/>
        <v>#comment(above,nsize=[15],size=[30],num=[10])</v>
      </c>
      <c r="B289" t="s">
        <v>0</v>
      </c>
      <c r="C289" t="s">
        <v>173</v>
      </c>
      <c r="R289"/>
      <c r="S289"/>
      <c r="T289"/>
      <c r="U289"/>
      <c r="V289"/>
      <c r="BF289" s="64" t="s">
        <v>0</v>
      </c>
    </row>
    <row r="290" spans="1:58">
      <c r="A290" t="str">
        <f t="shared" si="51"/>
        <v>&amp;br;&amp;br;</v>
      </c>
      <c r="B290" t="s">
        <v>0</v>
      </c>
      <c r="C290" t="s">
        <v>145</v>
      </c>
      <c r="R290"/>
      <c r="S290"/>
      <c r="T290"/>
      <c r="U290"/>
      <c r="V290"/>
      <c r="AC290" s="52"/>
      <c r="AD290" s="52"/>
      <c r="BF290" s="64" t="s">
        <v>0</v>
      </c>
    </row>
    <row r="291" spans="1:58">
      <c r="A291" t="str">
        <f t="shared" si="51"/>
        <v/>
      </c>
      <c r="B291" t="s">
        <v>0</v>
      </c>
      <c r="Q291" s="29"/>
      <c r="R291" s="30"/>
      <c r="S291" s="30"/>
      <c r="T291" s="30"/>
      <c r="U291" s="30"/>
      <c r="V291" s="31"/>
      <c r="W291" s="32">
        <v>23</v>
      </c>
      <c r="X291" s="29"/>
      <c r="Y291" s="50"/>
      <c r="Z291" s="50"/>
      <c r="AA291" s="51"/>
      <c r="AC291" s="52"/>
      <c r="AD291" s="52"/>
      <c r="BF291" s="64" t="s">
        <v>0</v>
      </c>
    </row>
    <row r="292" spans="1:58">
      <c r="A292" t="str">
        <f t="shared" si="51"/>
        <v>*異臭の池/Fetid Pools</v>
      </c>
      <c r="B292" t="s">
        <v>0</v>
      </c>
      <c r="C292" t="str">
        <f>"*"&amp;R292&amp;"/"&amp;T292</f>
        <v>*異臭の池/Fetid Pools</v>
      </c>
      <c r="Q292" s="33" t="s">
        <v>9</v>
      </c>
      <c r="R292" s="34" t="str">
        <f>INDEX(AJ:AJ,W291+1)</f>
        <v>異臭の池</v>
      </c>
      <c r="S292" s="35" t="s">
        <v>10</v>
      </c>
      <c r="T292" s="34" t="str">
        <f>INDEX(AK:AK,W291+1)</f>
        <v>Fetid Pools</v>
      </c>
      <c r="U292" s="35"/>
      <c r="V292" s="36"/>
      <c r="W292" s="37"/>
      <c r="X292" s="33"/>
      <c r="Y292" s="52"/>
      <c r="Z292" s="52"/>
      <c r="AA292" s="53"/>
      <c r="AC292" s="52"/>
      <c r="AD292" s="52"/>
      <c r="BF292" s="64" t="s">
        <v>0</v>
      </c>
    </row>
    <row r="293" spans="1:58">
      <c r="A293" t="str">
        <f t="shared" si="51"/>
        <v>|LEFT:80|LEFT:100|LEFT:100|LEFT:100|LEFT:100|LEFT:100|c</v>
      </c>
      <c r="B293" t="s">
        <v>0</v>
      </c>
      <c r="C293" t="s">
        <v>81</v>
      </c>
      <c r="D293" s="26" t="str">
        <f>$Q$1</f>
        <v>LEFT:80</v>
      </c>
      <c r="E293" s="26" t="s">
        <v>81</v>
      </c>
      <c r="F293" s="26" t="str">
        <f t="shared" ref="F293:J293" si="56">$R$1</f>
        <v>LEFT:100</v>
      </c>
      <c r="G293" s="26" t="s">
        <v>81</v>
      </c>
      <c r="H293" s="26" t="str">
        <f t="shared" si="56"/>
        <v>LEFT:100</v>
      </c>
      <c r="I293" s="26" t="s">
        <v>81</v>
      </c>
      <c r="J293" s="26" t="str">
        <f t="shared" si="56"/>
        <v>LEFT:100</v>
      </c>
      <c r="K293" s="26" t="s">
        <v>81</v>
      </c>
      <c r="L293" s="26" t="str">
        <f>$R$1</f>
        <v>LEFT:100</v>
      </c>
      <c r="M293" s="26" t="s">
        <v>81</v>
      </c>
      <c r="N293" s="26" t="str">
        <f>$R$1</f>
        <v>LEFT:100</v>
      </c>
      <c r="O293" t="s">
        <v>81</v>
      </c>
      <c r="P293" t="s">
        <v>82</v>
      </c>
      <c r="Q293" s="38" t="s">
        <v>6</v>
      </c>
      <c r="R293" s="34" t="str">
        <f>INDEX(AF:AF,W291+1)</f>
        <v>無色</v>
      </c>
      <c r="S293" s="39" t="s">
        <v>7</v>
      </c>
      <c r="T293" s="34" t="str">
        <f>INDEX(AG:AG,W291+1)</f>
        <v>レア</v>
      </c>
      <c r="U293" s="39" t="s">
        <v>8</v>
      </c>
      <c r="V293" s="34">
        <f>INDEX(AI:AI,W291+1)</f>
        <v>6</v>
      </c>
      <c r="W293" s="40"/>
      <c r="X293" s="34" t="str">
        <f>INDEX(AQ:AQ,W291+1)</f>
        <v>あなたのターン開始時にジェム2個を青か黒に変換する。</v>
      </c>
      <c r="Y293" s="52"/>
      <c r="Z293" s="52"/>
      <c r="AA293" s="53"/>
      <c r="AC293" s="35"/>
      <c r="AD293" s="35"/>
      <c r="BF293" s="64" t="s">
        <v>0</v>
      </c>
    </row>
    <row r="294" spans="1:58">
      <c r="A294" t="str">
        <f t="shared" si="51"/>
        <v>|色|無色|レアリティ|レア|マナコスト|6|</v>
      </c>
      <c r="B294" t="s">
        <v>0</v>
      </c>
      <c r="C294" t="s">
        <v>81</v>
      </c>
      <c r="D294" s="27" t="s">
        <v>6</v>
      </c>
      <c r="E294" t="s">
        <v>81</v>
      </c>
      <c r="F294" t="str">
        <f>IF(R293=0,"",R293)</f>
        <v>無色</v>
      </c>
      <c r="G294" t="s">
        <v>81</v>
      </c>
      <c r="H294" s="27" t="s">
        <v>93</v>
      </c>
      <c r="I294" t="s">
        <v>81</v>
      </c>
      <c r="J294" t="str">
        <f>IF(T293=0,"",T293)</f>
        <v>レア</v>
      </c>
      <c r="K294" t="s">
        <v>81</v>
      </c>
      <c r="L294" s="27" t="s">
        <v>94</v>
      </c>
      <c r="M294" t="s">
        <v>81</v>
      </c>
      <c r="N294">
        <f>IF(V293=0,"",V293)</f>
        <v>6</v>
      </c>
      <c r="O294" t="s">
        <v>81</v>
      </c>
      <c r="Q294" s="33" t="s">
        <v>11</v>
      </c>
      <c r="R294" s="34" t="str">
        <f>INDEX(AL:AL,W291+1)</f>
        <v>サポート</v>
      </c>
      <c r="S294" s="39" t="s">
        <v>95</v>
      </c>
      <c r="T294" s="34">
        <f>INDEX(AN:AN,W291+1)</f>
        <v>0</v>
      </c>
      <c r="U294" s="34">
        <f>INDEX(AO:AO,W291+1)</f>
        <v>0</v>
      </c>
      <c r="V294" s="34">
        <f>INDEX(AP:AP,W291+1)</f>
        <v>0</v>
      </c>
      <c r="W294" s="40"/>
      <c r="X294" s="34" t="str">
        <f>INDEX(AZ:AZ,W291+1)</f>
        <v>あな</v>
      </c>
      <c r="Y294" s="34" t="str">
        <f>INDEX(BA:BA,W291+1)</f>
        <v/>
      </c>
      <c r="Z294" s="34" t="str">
        <f>INDEX(BB:BB,W291+1)</f>
        <v/>
      </c>
      <c r="AA294" s="34">
        <f>INDEX(BC:BC,W291+1)</f>
        <v>0</v>
      </c>
      <c r="AC294" s="52"/>
      <c r="AD294" s="52"/>
      <c r="BF294" s="64" t="s">
        <v>0</v>
      </c>
    </row>
    <row r="295" spans="1:58">
      <c r="A295" t="str">
        <f t="shared" si="51"/>
        <v>|種別|サポート|サブタイプ||||</v>
      </c>
      <c r="B295" t="s">
        <v>0</v>
      </c>
      <c r="C295" t="s">
        <v>81</v>
      </c>
      <c r="D295" s="27" t="s">
        <v>11</v>
      </c>
      <c r="E295" t="s">
        <v>81</v>
      </c>
      <c r="F295" t="str">
        <f>IF(R294=0,"",R294)</f>
        <v>サポート</v>
      </c>
      <c r="G295" t="s">
        <v>81</v>
      </c>
      <c r="H295" s="27" t="s">
        <v>103</v>
      </c>
      <c r="I295" t="s">
        <v>81</v>
      </c>
      <c r="J295" t="str">
        <f>IF(T294=0,"",T294)</f>
        <v/>
      </c>
      <c r="K295" t="s">
        <v>81</v>
      </c>
      <c r="L295" t="str">
        <f>IF(U294=0,"",U294)</f>
        <v/>
      </c>
      <c r="M295" t="s">
        <v>81</v>
      </c>
      <c r="N295" t="str">
        <f>IF(V294=0,"",V294)</f>
        <v/>
      </c>
      <c r="O295" t="s">
        <v>81</v>
      </c>
      <c r="Q295" s="33" t="s">
        <v>104</v>
      </c>
      <c r="R295" s="34" t="str">
        <f>INDEX(BD:BD,W291+1)</f>
        <v>あなたのターン開始時にジェム2個を青か黒に変換する。&amp;br;サイクリング4</v>
      </c>
      <c r="S295" s="35"/>
      <c r="T295" s="35"/>
      <c r="U295" s="35"/>
      <c r="V295" s="36"/>
      <c r="W295" s="40"/>
      <c r="X295" s="32"/>
      <c r="Y295" s="32"/>
      <c r="Z295" s="32"/>
      <c r="AA295" s="54"/>
      <c r="AC295" s="52"/>
      <c r="AD295" s="52"/>
      <c r="BF295" s="64" t="s">
        <v>0</v>
      </c>
    </row>
    <row r="296" spans="1:58">
      <c r="A296" t="str">
        <f t="shared" si="51"/>
        <v>|テキスト|&gt;|&gt;|&gt;|&gt;|あなたのターン開始時にジェム2個を青か黒に変換する。&amp;br;サイクリング4|</v>
      </c>
      <c r="B296" t="s">
        <v>0</v>
      </c>
      <c r="C296" t="s">
        <v>81</v>
      </c>
      <c r="D296" s="27" t="s">
        <v>104</v>
      </c>
      <c r="E296" t="s">
        <v>81</v>
      </c>
      <c r="F296" s="27" t="s">
        <v>113</v>
      </c>
      <c r="G296" t="s">
        <v>81</v>
      </c>
      <c r="H296" s="27" t="s">
        <v>113</v>
      </c>
      <c r="I296" t="s">
        <v>81</v>
      </c>
      <c r="J296" s="27" t="s">
        <v>113</v>
      </c>
      <c r="K296" t="s">
        <v>81</v>
      </c>
      <c r="L296" s="27" t="s">
        <v>113</v>
      </c>
      <c r="M296" t="s">
        <v>81</v>
      </c>
      <c r="N296" t="str">
        <f>IF(R295=0,"",R295)</f>
        <v>あなたのターン開始時にジェム2個を青か黒に変換する。&amp;br;サイクリング4</v>
      </c>
      <c r="O296" t="s">
        <v>81</v>
      </c>
      <c r="Q296" s="38" t="s">
        <v>27</v>
      </c>
      <c r="R296" s="34" t="str">
        <f>INDEX(BE:BE,W291+1)</f>
        <v>At the beginning of your turn, 2 gems are converted to blue or black gems.&amp;br;Cycling 4.</v>
      </c>
      <c r="S296" s="35" t="s">
        <v>400</v>
      </c>
      <c r="T296" s="34" t="str">
        <f>IF(X296="","",X296&amp;IF(Y296="",""," "&amp;Y296)&amp;IF(Z296="",""," "&amp;Z296)&amp;IF(AA296="",""," "&amp;AA296))</f>
        <v/>
      </c>
      <c r="U296" s="35"/>
      <c r="V296" s="36"/>
      <c r="W296" s="40" t="s">
        <v>114</v>
      </c>
      <c r="X296" s="33" t="str">
        <f t="shared" ref="X296:AA296" si="57">IF(ISERROR(IF(LEN(X295)&gt;1,X295,VLOOKUP(X294,$AC:$AD,2,FALSE))),"",IF(LEN(X295)&gt;1,X295,VLOOKUP(X294,$AC:$AD,2,FALSE)))</f>
        <v/>
      </c>
      <c r="Y296" s="33" t="str">
        <f t="shared" si="57"/>
        <v/>
      </c>
      <c r="Z296" s="33" t="str">
        <f t="shared" si="57"/>
        <v/>
      </c>
      <c r="AA296" s="33" t="str">
        <f t="shared" si="57"/>
        <v> </v>
      </c>
      <c r="AC296" s="52"/>
      <c r="AD296" s="52"/>
      <c r="BF296" s="64" t="s">
        <v>0</v>
      </c>
    </row>
    <row r="297" spans="1:58">
      <c r="A297" t="str">
        <f t="shared" si="51"/>
        <v>|英テキスト|&gt;|&gt;|&gt;|&gt;|At the beginning of your turn, 2 gems are converted to blue or black gems.&amp;br;Cycling 4.|</v>
      </c>
      <c r="B297" t="s">
        <v>0</v>
      </c>
      <c r="C297" t="s">
        <v>81</v>
      </c>
      <c r="D297" s="27" t="s">
        <v>125</v>
      </c>
      <c r="E297" t="s">
        <v>81</v>
      </c>
      <c r="F297" s="27" t="s">
        <v>113</v>
      </c>
      <c r="G297" t="s">
        <v>81</v>
      </c>
      <c r="H297" s="27" t="s">
        <v>113</v>
      </c>
      <c r="I297" t="s">
        <v>81</v>
      </c>
      <c r="J297" s="27" t="s">
        <v>113</v>
      </c>
      <c r="K297" t="s">
        <v>81</v>
      </c>
      <c r="L297" s="27" t="s">
        <v>113</v>
      </c>
      <c r="M297" t="s">
        <v>81</v>
      </c>
      <c r="N297" t="str">
        <f>IF(T296="","",T296&amp;"&amp;br;")&amp;IF(R296=0,"",R296)</f>
        <v>At the beginning of your turn, 2 gems are converted to blue or black gems.&amp;br;Cycling 4.</v>
      </c>
      <c r="O297" t="s">
        <v>81</v>
      </c>
      <c r="Q297" s="33" t="s">
        <v>18</v>
      </c>
      <c r="R297" s="34">
        <f>IF(INDEX(AX:AX,W291+1)="",0,INDEX(AX:AX,W291+1)&amp;"/"&amp;INDEX(AY:AY,W291+1))</f>
        <v>0</v>
      </c>
      <c r="S297" s="35"/>
      <c r="T297" s="35"/>
      <c r="U297" s="35"/>
      <c r="V297" s="36"/>
      <c r="W297" s="40"/>
      <c r="X297" s="33"/>
      <c r="Y297" s="52"/>
      <c r="Z297" s="52"/>
      <c r="AA297" s="53"/>
      <c r="AC297" s="52"/>
      <c r="AD297" s="52"/>
      <c r="BF297" s="64" t="s">
        <v>0</v>
      </c>
    </row>
    <row r="298" spans="1:58">
      <c r="A298" t="str">
        <f t="shared" si="51"/>
        <v>|PT|&gt;||シールド数|&gt;|3|</v>
      </c>
      <c r="B298" t="s">
        <v>0</v>
      </c>
      <c r="C298" t="s">
        <v>81</v>
      </c>
      <c r="D298" t="s">
        <v>18</v>
      </c>
      <c r="E298" t="s">
        <v>81</v>
      </c>
      <c r="F298" t="s">
        <v>113</v>
      </c>
      <c r="G298" t="s">
        <v>81</v>
      </c>
      <c r="H298" t="str">
        <f>IF(R297=0,"",R297)</f>
        <v/>
      </c>
      <c r="I298" t="s">
        <v>81</v>
      </c>
      <c r="J298" t="s">
        <v>136</v>
      </c>
      <c r="K298" t="s">
        <v>81</v>
      </c>
      <c r="L298" t="s">
        <v>113</v>
      </c>
      <c r="M298" t="s">
        <v>81</v>
      </c>
      <c r="N298">
        <f>IF(R298=0,"",R298)</f>
        <v>3</v>
      </c>
      <c r="O298" t="s">
        <v>81</v>
      </c>
      <c r="Q298" s="41" t="s">
        <v>19</v>
      </c>
      <c r="R298" s="34">
        <f>INDEX(AW:AW,W291+1)</f>
        <v>3</v>
      </c>
      <c r="S298" s="42"/>
      <c r="T298" s="42"/>
      <c r="U298" s="42"/>
      <c r="V298" s="43"/>
      <c r="W298" s="44"/>
      <c r="X298" s="45"/>
      <c r="Y298" s="55"/>
      <c r="Z298" s="55"/>
      <c r="AA298" s="56"/>
      <c r="BF298" s="64" t="s">
        <v>0</v>
      </c>
    </row>
    <row r="299" spans="1:58">
      <c r="A299" t="str">
        <f t="shared" si="51"/>
        <v>&amp;br;&amp;br;</v>
      </c>
      <c r="B299" t="s">
        <v>0</v>
      </c>
      <c r="C299" t="s">
        <v>145</v>
      </c>
      <c r="R299"/>
      <c r="S299"/>
      <c r="T299"/>
      <c r="U299"/>
      <c r="V299"/>
      <c r="BF299" s="64" t="s">
        <v>0</v>
      </c>
    </row>
    <row r="300" spans="1:58">
      <c r="A300" t="str">
        <f t="shared" si="51"/>
        <v>#back(text=戻る,left)</v>
      </c>
      <c r="B300" t="s">
        <v>0</v>
      </c>
      <c r="C300" t="s">
        <v>153</v>
      </c>
      <c r="R300"/>
      <c r="S300"/>
      <c r="T300"/>
      <c r="U300"/>
      <c r="V300"/>
      <c r="BF300" s="64" t="s">
        <v>0</v>
      </c>
    </row>
    <row r="301" spans="1:58">
      <c r="A301" t="str">
        <f t="shared" si="51"/>
        <v>&amp;br;</v>
      </c>
      <c r="B301" t="s">
        <v>0</v>
      </c>
      <c r="C301" t="s">
        <v>164</v>
      </c>
      <c r="R301"/>
      <c r="S301"/>
      <c r="T301"/>
      <c r="U301"/>
      <c r="V301"/>
      <c r="BF301" s="64" t="s">
        <v>0</v>
      </c>
    </row>
    <row r="302" spans="1:58">
      <c r="A302" t="str">
        <f t="shared" si="51"/>
        <v>#comment(above,nsize=[15],size=[30],num=[10])</v>
      </c>
      <c r="B302" t="s">
        <v>0</v>
      </c>
      <c r="C302" t="s">
        <v>173</v>
      </c>
      <c r="R302"/>
      <c r="S302"/>
      <c r="T302"/>
      <c r="U302"/>
      <c r="V302"/>
      <c r="BF302" s="64" t="s">
        <v>0</v>
      </c>
    </row>
    <row r="303" spans="1:58">
      <c r="A303" t="str">
        <f t="shared" si="51"/>
        <v>&amp;br;&amp;br;</v>
      </c>
      <c r="B303" t="s">
        <v>0</v>
      </c>
      <c r="C303" t="s">
        <v>145</v>
      </c>
      <c r="R303"/>
      <c r="S303"/>
      <c r="T303"/>
      <c r="U303"/>
      <c r="V303"/>
      <c r="AC303" s="52"/>
      <c r="AD303" s="52"/>
      <c r="BF303" s="64" t="s">
        <v>0</v>
      </c>
    </row>
    <row r="304" spans="1:58">
      <c r="A304" t="str">
        <f t="shared" si="51"/>
        <v/>
      </c>
      <c r="B304" t="s">
        <v>0</v>
      </c>
      <c r="Q304" s="29"/>
      <c r="R304" s="30"/>
      <c r="S304" s="30"/>
      <c r="T304" s="30"/>
      <c r="U304" s="30"/>
      <c r="V304" s="31"/>
      <c r="W304" s="32">
        <v>24</v>
      </c>
      <c r="X304" s="29"/>
      <c r="Y304" s="50"/>
      <c r="Z304" s="50"/>
      <c r="AA304" s="51"/>
      <c r="AC304" s="52"/>
      <c r="AD304" s="52"/>
      <c r="BF304" s="64" t="s">
        <v>0</v>
      </c>
    </row>
    <row r="305" spans="1:58">
      <c r="A305" t="str">
        <f t="shared" si="51"/>
        <v>*灌漑農地/Irrigated Farmland</v>
      </c>
      <c r="B305" t="s">
        <v>0</v>
      </c>
      <c r="C305" t="str">
        <f>"*"&amp;R305&amp;"/"&amp;T305</f>
        <v>*灌漑農地/Irrigated Farmland</v>
      </c>
      <c r="Q305" s="33" t="s">
        <v>9</v>
      </c>
      <c r="R305" s="34" t="str">
        <f>INDEX(AJ:AJ,W304+1)</f>
        <v>灌漑農地</v>
      </c>
      <c r="S305" s="35" t="s">
        <v>10</v>
      </c>
      <c r="T305" s="34" t="str">
        <f>INDEX(AK:AK,W304+1)</f>
        <v>Irrigated Farmland</v>
      </c>
      <c r="U305" s="35"/>
      <c r="V305" s="36"/>
      <c r="W305" s="37"/>
      <c r="X305" s="33"/>
      <c r="Y305" s="52"/>
      <c r="Z305" s="52"/>
      <c r="AA305" s="53"/>
      <c r="AC305" s="52"/>
      <c r="AD305" s="52"/>
      <c r="BF305" s="64" t="s">
        <v>0</v>
      </c>
    </row>
    <row r="306" spans="1:58">
      <c r="A306" t="str">
        <f t="shared" si="51"/>
        <v>|LEFT:80|LEFT:100|LEFT:100|LEFT:100|LEFT:100|LEFT:100|c</v>
      </c>
      <c r="B306" t="s">
        <v>0</v>
      </c>
      <c r="C306" t="s">
        <v>81</v>
      </c>
      <c r="D306" s="26" t="str">
        <f>$Q$1</f>
        <v>LEFT:80</v>
      </c>
      <c r="E306" s="26" t="s">
        <v>81</v>
      </c>
      <c r="F306" s="26" t="str">
        <f t="shared" ref="F306:J306" si="58">$R$1</f>
        <v>LEFT:100</v>
      </c>
      <c r="G306" s="26" t="s">
        <v>81</v>
      </c>
      <c r="H306" s="26" t="str">
        <f t="shared" si="58"/>
        <v>LEFT:100</v>
      </c>
      <c r="I306" s="26" t="s">
        <v>81</v>
      </c>
      <c r="J306" s="26" t="str">
        <f t="shared" si="58"/>
        <v>LEFT:100</v>
      </c>
      <c r="K306" s="26" t="s">
        <v>81</v>
      </c>
      <c r="L306" s="26" t="str">
        <f>$R$1</f>
        <v>LEFT:100</v>
      </c>
      <c r="M306" s="26" t="s">
        <v>81</v>
      </c>
      <c r="N306" s="26" t="str">
        <f>$R$1</f>
        <v>LEFT:100</v>
      </c>
      <c r="O306" t="s">
        <v>81</v>
      </c>
      <c r="P306" t="s">
        <v>82</v>
      </c>
      <c r="Q306" s="38" t="s">
        <v>6</v>
      </c>
      <c r="R306" s="34" t="str">
        <f>INDEX(AF:AF,W304+1)</f>
        <v>無色</v>
      </c>
      <c r="S306" s="39" t="s">
        <v>7</v>
      </c>
      <c r="T306" s="34" t="str">
        <f>INDEX(AG:AG,W304+1)</f>
        <v>レア</v>
      </c>
      <c r="U306" s="39" t="s">
        <v>8</v>
      </c>
      <c r="V306" s="34">
        <f>INDEX(AI:AI,W304+1)</f>
        <v>6</v>
      </c>
      <c r="W306" s="40"/>
      <c r="X306" s="34" t="str">
        <f>INDEX(AQ:AQ,W304+1)</f>
        <v>あなたのターン開始時にジェム2個を白か青に変換する。</v>
      </c>
      <c r="Y306" s="52"/>
      <c r="Z306" s="52"/>
      <c r="AA306" s="53"/>
      <c r="AC306" s="35"/>
      <c r="AD306" s="35"/>
      <c r="BF306" s="64" t="s">
        <v>0</v>
      </c>
    </row>
    <row r="307" spans="1:58">
      <c r="A307" t="str">
        <f t="shared" si="51"/>
        <v>|色|無色|レアリティ|レア|マナコスト|6|</v>
      </c>
      <c r="B307" t="s">
        <v>0</v>
      </c>
      <c r="C307" t="s">
        <v>81</v>
      </c>
      <c r="D307" s="27" t="s">
        <v>6</v>
      </c>
      <c r="E307" t="s">
        <v>81</v>
      </c>
      <c r="F307" t="str">
        <f>IF(R306=0,"",R306)</f>
        <v>無色</v>
      </c>
      <c r="G307" t="s">
        <v>81</v>
      </c>
      <c r="H307" s="27" t="s">
        <v>93</v>
      </c>
      <c r="I307" t="s">
        <v>81</v>
      </c>
      <c r="J307" t="str">
        <f>IF(T306=0,"",T306)</f>
        <v>レア</v>
      </c>
      <c r="K307" t="s">
        <v>81</v>
      </c>
      <c r="L307" s="27" t="s">
        <v>94</v>
      </c>
      <c r="M307" t="s">
        <v>81</v>
      </c>
      <c r="N307">
        <f>IF(V306=0,"",V306)</f>
        <v>6</v>
      </c>
      <c r="O307" t="s">
        <v>81</v>
      </c>
      <c r="Q307" s="33" t="s">
        <v>11</v>
      </c>
      <c r="R307" s="34" t="str">
        <f>INDEX(AL:AL,W304+1)</f>
        <v>サポート</v>
      </c>
      <c r="S307" s="39" t="s">
        <v>95</v>
      </c>
      <c r="T307" s="34">
        <f>INDEX(AN:AN,W304+1)</f>
        <v>0</v>
      </c>
      <c r="U307" s="34">
        <f>INDEX(AO:AO,W304+1)</f>
        <v>0</v>
      </c>
      <c r="V307" s="34">
        <f>INDEX(AP:AP,W304+1)</f>
        <v>0</v>
      </c>
      <c r="W307" s="40"/>
      <c r="X307" s="34" t="str">
        <f>INDEX(AZ:AZ,W304+1)</f>
        <v>あな</v>
      </c>
      <c r="Y307" s="34" t="str">
        <f>INDEX(BA:BA,W304+1)</f>
        <v/>
      </c>
      <c r="Z307" s="34" t="str">
        <f>INDEX(BB:BB,W304+1)</f>
        <v/>
      </c>
      <c r="AA307" s="34">
        <f>INDEX(BC:BC,W304+1)</f>
        <v>0</v>
      </c>
      <c r="AC307" s="52"/>
      <c r="AD307" s="52"/>
      <c r="BF307" s="64" t="s">
        <v>0</v>
      </c>
    </row>
    <row r="308" spans="1:58">
      <c r="A308" t="str">
        <f t="shared" si="51"/>
        <v>|種別|サポート|サブタイプ||||</v>
      </c>
      <c r="B308" t="s">
        <v>0</v>
      </c>
      <c r="C308" t="s">
        <v>81</v>
      </c>
      <c r="D308" s="27" t="s">
        <v>11</v>
      </c>
      <c r="E308" t="s">
        <v>81</v>
      </c>
      <c r="F308" t="str">
        <f>IF(R307=0,"",R307)</f>
        <v>サポート</v>
      </c>
      <c r="G308" t="s">
        <v>81</v>
      </c>
      <c r="H308" s="27" t="s">
        <v>103</v>
      </c>
      <c r="I308" t="s">
        <v>81</v>
      </c>
      <c r="J308" t="str">
        <f>IF(T307=0,"",T307)</f>
        <v/>
      </c>
      <c r="K308" t="s">
        <v>81</v>
      </c>
      <c r="L308" t="str">
        <f>IF(U307=0,"",U307)</f>
        <v/>
      </c>
      <c r="M308" t="s">
        <v>81</v>
      </c>
      <c r="N308" t="str">
        <f>IF(V307=0,"",V307)</f>
        <v/>
      </c>
      <c r="O308" t="s">
        <v>81</v>
      </c>
      <c r="Q308" s="33" t="s">
        <v>104</v>
      </c>
      <c r="R308" s="34" t="str">
        <f>INDEX(BD:BD,W304+1)</f>
        <v>あなたのターン開始時にジェム2個を白か青に変換する。&amp;br;サイクリング4</v>
      </c>
      <c r="S308" s="35"/>
      <c r="T308" s="35"/>
      <c r="U308" s="35"/>
      <c r="V308" s="36"/>
      <c r="W308" s="40"/>
      <c r="X308" s="32"/>
      <c r="Y308" s="32"/>
      <c r="Z308" s="32"/>
      <c r="AA308" s="54"/>
      <c r="AC308" s="52"/>
      <c r="AD308" s="52"/>
      <c r="BF308" s="64" t="s">
        <v>0</v>
      </c>
    </row>
    <row r="309" spans="1:58">
      <c r="A309" t="str">
        <f t="shared" si="51"/>
        <v>|テキスト|&gt;|&gt;|&gt;|&gt;|あなたのターン開始時にジェム2個を白か青に変換する。&amp;br;サイクリング4|</v>
      </c>
      <c r="B309" t="s">
        <v>0</v>
      </c>
      <c r="C309" t="s">
        <v>81</v>
      </c>
      <c r="D309" s="27" t="s">
        <v>104</v>
      </c>
      <c r="E309" t="s">
        <v>81</v>
      </c>
      <c r="F309" s="27" t="s">
        <v>113</v>
      </c>
      <c r="G309" t="s">
        <v>81</v>
      </c>
      <c r="H309" s="27" t="s">
        <v>113</v>
      </c>
      <c r="I309" t="s">
        <v>81</v>
      </c>
      <c r="J309" s="27" t="s">
        <v>113</v>
      </c>
      <c r="K309" t="s">
        <v>81</v>
      </c>
      <c r="L309" s="27" t="s">
        <v>113</v>
      </c>
      <c r="M309" t="s">
        <v>81</v>
      </c>
      <c r="N309" t="str">
        <f>IF(R308=0,"",R308)</f>
        <v>あなたのターン開始時にジェム2個を白か青に変換する。&amp;br;サイクリング4</v>
      </c>
      <c r="O309" t="s">
        <v>81</v>
      </c>
      <c r="Q309" s="38" t="s">
        <v>27</v>
      </c>
      <c r="R309" s="34" t="str">
        <f>INDEX(BE:BE,W304+1)</f>
        <v>At the beginning of your turn, 2 gems are converted to white or blue gems.&amp;br;Cycling 4.</v>
      </c>
      <c r="S309" s="35" t="s">
        <v>400</v>
      </c>
      <c r="T309" s="34" t="str">
        <f>IF(X309="","",X309&amp;IF(Y309="",""," "&amp;Y309)&amp;IF(Z309="",""," "&amp;Z309)&amp;IF(AA309="",""," "&amp;AA309))</f>
        <v/>
      </c>
      <c r="U309" s="35"/>
      <c r="V309" s="36"/>
      <c r="W309" s="40" t="s">
        <v>114</v>
      </c>
      <c r="X309" s="33" t="str">
        <f t="shared" ref="X309:AA309" si="59">IF(ISERROR(IF(LEN(X308)&gt;1,X308,VLOOKUP(X307,$AC:$AD,2,FALSE))),"",IF(LEN(X308)&gt;1,X308,VLOOKUP(X307,$AC:$AD,2,FALSE)))</f>
        <v/>
      </c>
      <c r="Y309" s="33" t="str">
        <f t="shared" si="59"/>
        <v/>
      </c>
      <c r="Z309" s="33" t="str">
        <f t="shared" si="59"/>
        <v/>
      </c>
      <c r="AA309" s="33" t="str">
        <f t="shared" si="59"/>
        <v> </v>
      </c>
      <c r="AC309" s="52"/>
      <c r="AD309" s="52"/>
      <c r="BF309" s="64" t="s">
        <v>0</v>
      </c>
    </row>
    <row r="310" spans="1:58">
      <c r="A310" t="str">
        <f t="shared" si="51"/>
        <v>|英テキスト|&gt;|&gt;|&gt;|&gt;|At the beginning of your turn, 2 gems are converted to white or blue gems.&amp;br;Cycling 4.|</v>
      </c>
      <c r="B310" t="s">
        <v>0</v>
      </c>
      <c r="C310" t="s">
        <v>81</v>
      </c>
      <c r="D310" s="27" t="s">
        <v>125</v>
      </c>
      <c r="E310" t="s">
        <v>81</v>
      </c>
      <c r="F310" s="27" t="s">
        <v>113</v>
      </c>
      <c r="G310" t="s">
        <v>81</v>
      </c>
      <c r="H310" s="27" t="s">
        <v>113</v>
      </c>
      <c r="I310" t="s">
        <v>81</v>
      </c>
      <c r="J310" s="27" t="s">
        <v>113</v>
      </c>
      <c r="K310" t="s">
        <v>81</v>
      </c>
      <c r="L310" s="27" t="s">
        <v>113</v>
      </c>
      <c r="M310" t="s">
        <v>81</v>
      </c>
      <c r="N310" t="str">
        <f>IF(T309="","",T309&amp;"&amp;br;")&amp;IF(R309=0,"",R309)</f>
        <v>At the beginning of your turn, 2 gems are converted to white or blue gems.&amp;br;Cycling 4.</v>
      </c>
      <c r="O310" t="s">
        <v>81</v>
      </c>
      <c r="Q310" s="33" t="s">
        <v>18</v>
      </c>
      <c r="R310" s="34">
        <f>IF(INDEX(AX:AX,W304+1)="",0,INDEX(AX:AX,W304+1)&amp;"/"&amp;INDEX(AY:AY,W304+1))</f>
        <v>0</v>
      </c>
      <c r="S310" s="35"/>
      <c r="T310" s="35"/>
      <c r="U310" s="35"/>
      <c r="V310" s="36"/>
      <c r="W310" s="40"/>
      <c r="X310" s="33"/>
      <c r="Y310" s="52"/>
      <c r="Z310" s="52"/>
      <c r="AA310" s="53"/>
      <c r="AC310" s="52"/>
      <c r="AD310" s="52"/>
      <c r="BF310" s="64" t="s">
        <v>0</v>
      </c>
    </row>
    <row r="311" spans="1:58">
      <c r="A311" t="str">
        <f t="shared" si="51"/>
        <v>|PT|&gt;||シールド数|&gt;|3|</v>
      </c>
      <c r="B311" t="s">
        <v>0</v>
      </c>
      <c r="C311" t="s">
        <v>81</v>
      </c>
      <c r="D311" t="s">
        <v>18</v>
      </c>
      <c r="E311" t="s">
        <v>81</v>
      </c>
      <c r="F311" t="s">
        <v>113</v>
      </c>
      <c r="G311" t="s">
        <v>81</v>
      </c>
      <c r="H311" t="str">
        <f>IF(R310=0,"",R310)</f>
        <v/>
      </c>
      <c r="I311" t="s">
        <v>81</v>
      </c>
      <c r="J311" t="s">
        <v>136</v>
      </c>
      <c r="K311" t="s">
        <v>81</v>
      </c>
      <c r="L311" t="s">
        <v>113</v>
      </c>
      <c r="M311" t="s">
        <v>81</v>
      </c>
      <c r="N311">
        <f>IF(R311=0,"",R311)</f>
        <v>3</v>
      </c>
      <c r="O311" t="s">
        <v>81</v>
      </c>
      <c r="Q311" s="41" t="s">
        <v>19</v>
      </c>
      <c r="R311" s="34">
        <f>INDEX(AW:AW,W304+1)</f>
        <v>3</v>
      </c>
      <c r="S311" s="42"/>
      <c r="T311" s="42"/>
      <c r="U311" s="42"/>
      <c r="V311" s="43"/>
      <c r="W311" s="44"/>
      <c r="X311" s="45"/>
      <c r="Y311" s="55"/>
      <c r="Z311" s="55"/>
      <c r="AA311" s="56"/>
      <c r="BF311" s="64" t="s">
        <v>0</v>
      </c>
    </row>
    <row r="312" spans="1:58">
      <c r="A312" t="str">
        <f t="shared" si="51"/>
        <v>&amp;br;&amp;br;</v>
      </c>
      <c r="B312" t="s">
        <v>0</v>
      </c>
      <c r="C312" t="s">
        <v>145</v>
      </c>
      <c r="R312"/>
      <c r="S312"/>
      <c r="T312"/>
      <c r="U312"/>
      <c r="V312"/>
      <c r="BF312" s="64" t="s">
        <v>0</v>
      </c>
    </row>
    <row r="313" spans="1:58">
      <c r="A313" t="str">
        <f t="shared" si="51"/>
        <v>#back(text=戻る,left)</v>
      </c>
      <c r="B313" t="s">
        <v>0</v>
      </c>
      <c r="C313" t="s">
        <v>153</v>
      </c>
      <c r="R313"/>
      <c r="S313"/>
      <c r="T313"/>
      <c r="U313"/>
      <c r="V313"/>
      <c r="BF313" s="64" t="s">
        <v>0</v>
      </c>
    </row>
    <row r="314" spans="1:58">
      <c r="A314" t="str">
        <f t="shared" si="51"/>
        <v>&amp;br;</v>
      </c>
      <c r="B314" t="s">
        <v>0</v>
      </c>
      <c r="C314" t="s">
        <v>164</v>
      </c>
      <c r="R314"/>
      <c r="S314"/>
      <c r="T314"/>
      <c r="U314"/>
      <c r="V314"/>
      <c r="BF314" s="64" t="s">
        <v>0</v>
      </c>
    </row>
    <row r="315" spans="1:58">
      <c r="A315" t="str">
        <f t="shared" si="51"/>
        <v>#comment(above,nsize=[15],size=[30],num=[10])</v>
      </c>
      <c r="B315" t="s">
        <v>0</v>
      </c>
      <c r="C315" t="s">
        <v>173</v>
      </c>
      <c r="R315"/>
      <c r="S315"/>
      <c r="T315"/>
      <c r="U315"/>
      <c r="V315"/>
      <c r="BF315" s="64" t="s">
        <v>0</v>
      </c>
    </row>
    <row r="316" spans="1:58">
      <c r="A316" t="str">
        <f t="shared" si="51"/>
        <v>&amp;br;&amp;br;</v>
      </c>
      <c r="B316" t="s">
        <v>0</v>
      </c>
      <c r="C316" t="s">
        <v>145</v>
      </c>
      <c r="R316"/>
      <c r="S316"/>
      <c r="T316"/>
      <c r="U316"/>
      <c r="V316"/>
      <c r="AC316" s="52"/>
      <c r="AD316" s="52"/>
      <c r="BF316" s="64" t="s">
        <v>0</v>
      </c>
    </row>
    <row r="317" spans="1:58">
      <c r="A317" t="str">
        <f t="shared" si="51"/>
        <v/>
      </c>
      <c r="B317" t="s">
        <v>0</v>
      </c>
      <c r="Q317" s="29"/>
      <c r="R317" s="30"/>
      <c r="S317" s="30"/>
      <c r="T317" s="30"/>
      <c r="U317" s="30"/>
      <c r="V317" s="31"/>
      <c r="W317" s="32">
        <v>25</v>
      </c>
      <c r="X317" s="29"/>
      <c r="Y317" s="50"/>
      <c r="Z317" s="50"/>
      <c r="AA317" s="51"/>
      <c r="AC317" s="52"/>
      <c r="AD317" s="52"/>
      <c r="BF317" s="64" t="s">
        <v>0</v>
      </c>
    </row>
    <row r="318" spans="1:58">
      <c r="A318" t="str">
        <f t="shared" si="51"/>
        <v>*まばらな木立ち/Scattered Groves</v>
      </c>
      <c r="B318" t="s">
        <v>0</v>
      </c>
      <c r="C318" t="str">
        <f>"*"&amp;R318&amp;"/"&amp;T318</f>
        <v>*まばらな木立ち/Scattered Groves</v>
      </c>
      <c r="Q318" s="33" t="s">
        <v>9</v>
      </c>
      <c r="R318" s="34" t="str">
        <f>INDEX(AJ:AJ,W317+1)</f>
        <v>まばらな木立ち</v>
      </c>
      <c r="S318" s="35" t="s">
        <v>10</v>
      </c>
      <c r="T318" s="34" t="str">
        <f>INDEX(AK:AK,W317+1)</f>
        <v>Scattered Groves</v>
      </c>
      <c r="U318" s="35"/>
      <c r="V318" s="36"/>
      <c r="W318" s="37"/>
      <c r="X318" s="33"/>
      <c r="Y318" s="52"/>
      <c r="Z318" s="52"/>
      <c r="AA318" s="53"/>
      <c r="AC318" s="52"/>
      <c r="AD318" s="52"/>
      <c r="BF318" s="64" t="s">
        <v>0</v>
      </c>
    </row>
    <row r="319" spans="1:58">
      <c r="A319" t="str">
        <f t="shared" si="51"/>
        <v>|LEFT:80|LEFT:100|LEFT:100|LEFT:100|LEFT:100|LEFT:100|c</v>
      </c>
      <c r="B319" t="s">
        <v>0</v>
      </c>
      <c r="C319" t="s">
        <v>81</v>
      </c>
      <c r="D319" s="26" t="str">
        <f>$Q$1</f>
        <v>LEFT:80</v>
      </c>
      <c r="E319" s="26" t="s">
        <v>81</v>
      </c>
      <c r="F319" s="26" t="str">
        <f t="shared" ref="F319:J319" si="60">$R$1</f>
        <v>LEFT:100</v>
      </c>
      <c r="G319" s="26" t="s">
        <v>81</v>
      </c>
      <c r="H319" s="26" t="str">
        <f t="shared" si="60"/>
        <v>LEFT:100</v>
      </c>
      <c r="I319" s="26" t="s">
        <v>81</v>
      </c>
      <c r="J319" s="26" t="str">
        <f t="shared" si="60"/>
        <v>LEFT:100</v>
      </c>
      <c r="K319" s="26" t="s">
        <v>81</v>
      </c>
      <c r="L319" s="26" t="str">
        <f>$R$1</f>
        <v>LEFT:100</v>
      </c>
      <c r="M319" s="26" t="s">
        <v>81</v>
      </c>
      <c r="N319" s="26" t="str">
        <f>$R$1</f>
        <v>LEFT:100</v>
      </c>
      <c r="O319" t="s">
        <v>81</v>
      </c>
      <c r="P319" t="s">
        <v>82</v>
      </c>
      <c r="Q319" s="38" t="s">
        <v>6</v>
      </c>
      <c r="R319" s="34" t="str">
        <f>INDEX(AF:AF,W317+1)</f>
        <v>無色</v>
      </c>
      <c r="S319" s="39" t="s">
        <v>7</v>
      </c>
      <c r="T319" s="34" t="str">
        <f>INDEX(AG:AG,W317+1)</f>
        <v>レア</v>
      </c>
      <c r="U319" s="39" t="s">
        <v>8</v>
      </c>
      <c r="V319" s="34">
        <f>INDEX(AI:AI,W317+1)</f>
        <v>6</v>
      </c>
      <c r="W319" s="40"/>
      <c r="X319" s="34" t="str">
        <f>INDEX(AQ:AQ,W317+1)</f>
        <v>あなたのターン開始時にジェム2個を白か緑に変換する。</v>
      </c>
      <c r="Y319" s="52"/>
      <c r="Z319" s="52"/>
      <c r="AA319" s="53"/>
      <c r="AC319" s="35"/>
      <c r="AD319" s="35"/>
      <c r="BF319" s="64" t="s">
        <v>0</v>
      </c>
    </row>
    <row r="320" spans="1:58">
      <c r="A320" t="str">
        <f t="shared" si="51"/>
        <v>|色|無色|レアリティ|レア|マナコスト|6|</v>
      </c>
      <c r="B320" t="s">
        <v>0</v>
      </c>
      <c r="C320" t="s">
        <v>81</v>
      </c>
      <c r="D320" s="27" t="s">
        <v>6</v>
      </c>
      <c r="E320" t="s">
        <v>81</v>
      </c>
      <c r="F320" t="str">
        <f>IF(R319=0,"",R319)</f>
        <v>無色</v>
      </c>
      <c r="G320" t="s">
        <v>81</v>
      </c>
      <c r="H320" s="27" t="s">
        <v>93</v>
      </c>
      <c r="I320" t="s">
        <v>81</v>
      </c>
      <c r="J320" t="str">
        <f>IF(T319=0,"",T319)</f>
        <v>レア</v>
      </c>
      <c r="K320" t="s">
        <v>81</v>
      </c>
      <c r="L320" s="27" t="s">
        <v>94</v>
      </c>
      <c r="M320" t="s">
        <v>81</v>
      </c>
      <c r="N320">
        <f>IF(V319=0,"",V319)</f>
        <v>6</v>
      </c>
      <c r="O320" t="s">
        <v>81</v>
      </c>
      <c r="Q320" s="33" t="s">
        <v>11</v>
      </c>
      <c r="R320" s="34" t="str">
        <f>INDEX(AL:AL,W317+1)</f>
        <v>サポート</v>
      </c>
      <c r="S320" s="39" t="s">
        <v>95</v>
      </c>
      <c r="T320" s="34">
        <f>INDEX(AN:AN,W317+1)</f>
        <v>0</v>
      </c>
      <c r="U320" s="34">
        <f>INDEX(AO:AO,W317+1)</f>
        <v>0</v>
      </c>
      <c r="V320" s="34">
        <f>INDEX(AP:AP,W317+1)</f>
        <v>0</v>
      </c>
      <c r="W320" s="40"/>
      <c r="X320" s="34" t="str">
        <f>INDEX(AZ:AZ,W317+1)</f>
        <v>あな</v>
      </c>
      <c r="Y320" s="34" t="str">
        <f>INDEX(BA:BA,W317+1)</f>
        <v/>
      </c>
      <c r="Z320" s="34" t="str">
        <f>INDEX(BB:BB,W317+1)</f>
        <v/>
      </c>
      <c r="AA320" s="34">
        <f>INDEX(BC:BC,W317+1)</f>
        <v>0</v>
      </c>
      <c r="AC320" s="52"/>
      <c r="AD320" s="52"/>
      <c r="BF320" s="64" t="s">
        <v>0</v>
      </c>
    </row>
    <row r="321" spans="1:58">
      <c r="A321" t="str">
        <f t="shared" si="51"/>
        <v>|種別|サポート|サブタイプ||||</v>
      </c>
      <c r="B321" t="s">
        <v>0</v>
      </c>
      <c r="C321" t="s">
        <v>81</v>
      </c>
      <c r="D321" s="27" t="s">
        <v>11</v>
      </c>
      <c r="E321" t="s">
        <v>81</v>
      </c>
      <c r="F321" t="str">
        <f>IF(R320=0,"",R320)</f>
        <v>サポート</v>
      </c>
      <c r="G321" t="s">
        <v>81</v>
      </c>
      <c r="H321" s="27" t="s">
        <v>103</v>
      </c>
      <c r="I321" t="s">
        <v>81</v>
      </c>
      <c r="J321" t="str">
        <f>IF(T320=0,"",T320)</f>
        <v/>
      </c>
      <c r="K321" t="s">
        <v>81</v>
      </c>
      <c r="L321" t="str">
        <f>IF(U320=0,"",U320)</f>
        <v/>
      </c>
      <c r="M321" t="s">
        <v>81</v>
      </c>
      <c r="N321" t="str">
        <f>IF(V320=0,"",V320)</f>
        <v/>
      </c>
      <c r="O321" t="s">
        <v>81</v>
      </c>
      <c r="Q321" s="33" t="s">
        <v>104</v>
      </c>
      <c r="R321" s="34" t="str">
        <f>INDEX(BD:BD,W317+1)</f>
        <v>あなたのターン開始時にジェム2個を白か緑に変換する。&amp;br;サイクリング4</v>
      </c>
      <c r="S321" s="35"/>
      <c r="T321" s="35"/>
      <c r="U321" s="35"/>
      <c r="V321" s="36"/>
      <c r="W321" s="40"/>
      <c r="X321" s="32"/>
      <c r="Y321" s="32"/>
      <c r="Z321" s="32"/>
      <c r="AA321" s="54"/>
      <c r="AC321" s="52"/>
      <c r="AD321" s="52"/>
      <c r="BF321" s="64" t="s">
        <v>0</v>
      </c>
    </row>
    <row r="322" spans="1:58">
      <c r="A322" t="str">
        <f t="shared" si="51"/>
        <v>|テキスト|&gt;|&gt;|&gt;|&gt;|あなたのターン開始時にジェム2個を白か緑に変換する。&amp;br;サイクリング4|</v>
      </c>
      <c r="B322" t="s">
        <v>0</v>
      </c>
      <c r="C322" t="s">
        <v>81</v>
      </c>
      <c r="D322" s="27" t="s">
        <v>104</v>
      </c>
      <c r="E322" t="s">
        <v>81</v>
      </c>
      <c r="F322" s="27" t="s">
        <v>113</v>
      </c>
      <c r="G322" t="s">
        <v>81</v>
      </c>
      <c r="H322" s="27" t="s">
        <v>113</v>
      </c>
      <c r="I322" t="s">
        <v>81</v>
      </c>
      <c r="J322" s="27" t="s">
        <v>113</v>
      </c>
      <c r="K322" t="s">
        <v>81</v>
      </c>
      <c r="L322" s="27" t="s">
        <v>113</v>
      </c>
      <c r="M322" t="s">
        <v>81</v>
      </c>
      <c r="N322" t="str">
        <f>IF(R321=0,"",R321)</f>
        <v>あなたのターン開始時にジェム2個を白か緑に変換する。&amp;br;サイクリング4</v>
      </c>
      <c r="O322" t="s">
        <v>81</v>
      </c>
      <c r="Q322" s="38" t="s">
        <v>27</v>
      </c>
      <c r="R322" s="34" t="str">
        <f>INDEX(BE:BE,W317+1)</f>
        <v>At the beginning of your turn, 2 gems are converted to white or green gems.&amp;br;Cycling 4.</v>
      </c>
      <c r="S322" s="35" t="s">
        <v>400</v>
      </c>
      <c r="T322" s="34" t="str">
        <f>IF(X322="","",X322&amp;IF(Y322="",""," "&amp;Y322)&amp;IF(Z322="",""," "&amp;Z322)&amp;IF(AA322="",""," "&amp;AA322))</f>
        <v/>
      </c>
      <c r="U322" s="35"/>
      <c r="V322" s="36"/>
      <c r="W322" s="40" t="s">
        <v>114</v>
      </c>
      <c r="X322" s="33" t="str">
        <f t="shared" ref="X322:AA322" si="61">IF(ISERROR(IF(LEN(X321)&gt;1,X321,VLOOKUP(X320,$AC:$AD,2,FALSE))),"",IF(LEN(X321)&gt;1,X321,VLOOKUP(X320,$AC:$AD,2,FALSE)))</f>
        <v/>
      </c>
      <c r="Y322" s="33" t="str">
        <f t="shared" si="61"/>
        <v/>
      </c>
      <c r="Z322" s="33" t="str">
        <f t="shared" si="61"/>
        <v/>
      </c>
      <c r="AA322" s="33" t="str">
        <f t="shared" si="61"/>
        <v> </v>
      </c>
      <c r="AC322" s="52"/>
      <c r="AD322" s="52"/>
      <c r="BF322" s="64" t="s">
        <v>0</v>
      </c>
    </row>
    <row r="323" spans="1:58">
      <c r="A323" t="str">
        <f t="shared" si="51"/>
        <v>|英テキスト|&gt;|&gt;|&gt;|&gt;|At the beginning of your turn, 2 gems are converted to white or green gems.&amp;br;Cycling 4.|</v>
      </c>
      <c r="B323" t="s">
        <v>0</v>
      </c>
      <c r="C323" t="s">
        <v>81</v>
      </c>
      <c r="D323" s="27" t="s">
        <v>125</v>
      </c>
      <c r="E323" t="s">
        <v>81</v>
      </c>
      <c r="F323" s="27" t="s">
        <v>113</v>
      </c>
      <c r="G323" t="s">
        <v>81</v>
      </c>
      <c r="H323" s="27" t="s">
        <v>113</v>
      </c>
      <c r="I323" t="s">
        <v>81</v>
      </c>
      <c r="J323" s="27" t="s">
        <v>113</v>
      </c>
      <c r="K323" t="s">
        <v>81</v>
      </c>
      <c r="L323" s="27" t="s">
        <v>113</v>
      </c>
      <c r="M323" t="s">
        <v>81</v>
      </c>
      <c r="N323" t="str">
        <f>IF(T322="","",T322&amp;"&amp;br;")&amp;IF(R322=0,"",R322)</f>
        <v>At the beginning of your turn, 2 gems are converted to white or green gems.&amp;br;Cycling 4.</v>
      </c>
      <c r="O323" t="s">
        <v>81</v>
      </c>
      <c r="Q323" s="33" t="s">
        <v>18</v>
      </c>
      <c r="R323" s="34">
        <f>IF(INDEX(AX:AX,W317+1)="",0,INDEX(AX:AX,W317+1)&amp;"/"&amp;INDEX(AY:AY,W317+1))</f>
        <v>0</v>
      </c>
      <c r="S323" s="35"/>
      <c r="T323" s="35"/>
      <c r="U323" s="35"/>
      <c r="V323" s="36"/>
      <c r="W323" s="40"/>
      <c r="X323" s="33"/>
      <c r="Y323" s="52"/>
      <c r="Z323" s="52"/>
      <c r="AA323" s="53"/>
      <c r="AC323" s="52"/>
      <c r="AD323" s="52"/>
      <c r="BF323" s="64" t="s">
        <v>0</v>
      </c>
    </row>
    <row r="324" spans="1:58">
      <c r="A324" t="str">
        <f t="shared" si="51"/>
        <v>|PT|&gt;||シールド数|&gt;|3|</v>
      </c>
      <c r="B324" t="s">
        <v>0</v>
      </c>
      <c r="C324" t="s">
        <v>81</v>
      </c>
      <c r="D324" t="s">
        <v>18</v>
      </c>
      <c r="E324" t="s">
        <v>81</v>
      </c>
      <c r="F324" t="s">
        <v>113</v>
      </c>
      <c r="G324" t="s">
        <v>81</v>
      </c>
      <c r="H324" t="str">
        <f>IF(R323=0,"",R323)</f>
        <v/>
      </c>
      <c r="I324" t="s">
        <v>81</v>
      </c>
      <c r="J324" t="s">
        <v>136</v>
      </c>
      <c r="K324" t="s">
        <v>81</v>
      </c>
      <c r="L324" t="s">
        <v>113</v>
      </c>
      <c r="M324" t="s">
        <v>81</v>
      </c>
      <c r="N324">
        <f>IF(R324=0,"",R324)</f>
        <v>3</v>
      </c>
      <c r="O324" t="s">
        <v>81</v>
      </c>
      <c r="Q324" s="41" t="s">
        <v>19</v>
      </c>
      <c r="R324" s="34">
        <f>INDEX(AW:AW,W317+1)</f>
        <v>3</v>
      </c>
      <c r="S324" s="42"/>
      <c r="T324" s="42"/>
      <c r="U324" s="42"/>
      <c r="V324" s="43"/>
      <c r="W324" s="44"/>
      <c r="X324" s="45"/>
      <c r="Y324" s="55"/>
      <c r="Z324" s="55"/>
      <c r="AA324" s="56"/>
      <c r="BF324" s="64" t="s">
        <v>0</v>
      </c>
    </row>
    <row r="325" spans="1:58">
      <c r="A325" t="str">
        <f t="shared" si="51"/>
        <v>&amp;br;&amp;br;</v>
      </c>
      <c r="B325" t="s">
        <v>0</v>
      </c>
      <c r="C325" t="s">
        <v>145</v>
      </c>
      <c r="R325"/>
      <c r="S325"/>
      <c r="T325"/>
      <c r="U325"/>
      <c r="V325"/>
      <c r="BF325" s="64" t="s">
        <v>0</v>
      </c>
    </row>
    <row r="326" spans="1:58">
      <c r="A326" t="str">
        <f t="shared" ref="A326:A389" si="62">CONCATENATE(C326,D326,E326,F326,G326,H326,I326,J326,K326,L326,M326,N326,O326,P326)</f>
        <v>#back(text=戻る,left)</v>
      </c>
      <c r="B326" t="s">
        <v>0</v>
      </c>
      <c r="C326" t="s">
        <v>153</v>
      </c>
      <c r="R326"/>
      <c r="S326"/>
      <c r="T326"/>
      <c r="U326"/>
      <c r="V326"/>
      <c r="BF326" s="64" t="s">
        <v>0</v>
      </c>
    </row>
    <row r="327" spans="1:58">
      <c r="A327" t="str">
        <f t="shared" si="62"/>
        <v>&amp;br;</v>
      </c>
      <c r="B327" t="s">
        <v>0</v>
      </c>
      <c r="C327" t="s">
        <v>164</v>
      </c>
      <c r="R327"/>
      <c r="S327"/>
      <c r="T327"/>
      <c r="U327"/>
      <c r="V327"/>
      <c r="BF327" s="64" t="s">
        <v>0</v>
      </c>
    </row>
    <row r="328" spans="1:58">
      <c r="A328" t="str">
        <f t="shared" si="62"/>
        <v>#comment(above,nsize=[15],size=[30],num=[10])</v>
      </c>
      <c r="B328" t="s">
        <v>0</v>
      </c>
      <c r="C328" t="s">
        <v>173</v>
      </c>
      <c r="R328"/>
      <c r="S328"/>
      <c r="T328"/>
      <c r="U328"/>
      <c r="V328"/>
      <c r="BF328" s="64" t="s">
        <v>0</v>
      </c>
    </row>
    <row r="329" spans="1:58">
      <c r="A329" t="str">
        <f t="shared" si="62"/>
        <v>&amp;br;&amp;br;</v>
      </c>
      <c r="B329" t="s">
        <v>0</v>
      </c>
      <c r="C329" t="s">
        <v>145</v>
      </c>
      <c r="R329"/>
      <c r="S329"/>
      <c r="T329"/>
      <c r="U329"/>
      <c r="V329"/>
      <c r="AC329" s="52"/>
      <c r="AD329" s="52"/>
      <c r="BF329" s="64" t="s">
        <v>0</v>
      </c>
    </row>
    <row r="330" spans="1:58">
      <c r="A330" t="str">
        <f t="shared" si="62"/>
        <v/>
      </c>
      <c r="B330" t="s">
        <v>0</v>
      </c>
      <c r="Q330" s="29"/>
      <c r="R330" s="30"/>
      <c r="S330" s="30"/>
      <c r="T330" s="30"/>
      <c r="U330" s="30"/>
      <c r="V330" s="31"/>
      <c r="W330" s="32">
        <v>26</v>
      </c>
      <c r="X330" s="29"/>
      <c r="Y330" s="50"/>
      <c r="Z330" s="50"/>
      <c r="AA330" s="51"/>
      <c r="AC330" s="52"/>
      <c r="AD330" s="52"/>
      <c r="BF330" s="64" t="s">
        <v>0</v>
      </c>
    </row>
    <row r="331" spans="1:58">
      <c r="A331" t="str">
        <f t="shared" si="62"/>
        <v>*隠れた茂み/Sheltered Thicket</v>
      </c>
      <c r="B331" t="s">
        <v>0</v>
      </c>
      <c r="C331" t="str">
        <f>"*"&amp;R331&amp;"/"&amp;T331</f>
        <v>*隠れた茂み/Sheltered Thicket</v>
      </c>
      <c r="Q331" s="33" t="s">
        <v>9</v>
      </c>
      <c r="R331" s="34" t="str">
        <f>INDEX(AJ:AJ,W330+1)</f>
        <v>隠れた茂み</v>
      </c>
      <c r="S331" s="35" t="s">
        <v>10</v>
      </c>
      <c r="T331" s="34" t="str">
        <f>INDEX(AK:AK,W330+1)</f>
        <v>Sheltered Thicket</v>
      </c>
      <c r="U331" s="35"/>
      <c r="V331" s="36"/>
      <c r="W331" s="37"/>
      <c r="X331" s="33"/>
      <c r="Y331" s="52"/>
      <c r="Z331" s="52"/>
      <c r="AA331" s="53"/>
      <c r="AC331" s="52"/>
      <c r="AD331" s="52"/>
      <c r="BF331" s="64" t="s">
        <v>0</v>
      </c>
    </row>
    <row r="332" spans="1:58">
      <c r="A332" t="str">
        <f t="shared" si="62"/>
        <v>|LEFT:80|LEFT:100|LEFT:100|LEFT:100|LEFT:100|LEFT:100|c</v>
      </c>
      <c r="B332" t="s">
        <v>0</v>
      </c>
      <c r="C332" t="s">
        <v>81</v>
      </c>
      <c r="D332" s="26" t="str">
        <f>$Q$1</f>
        <v>LEFT:80</v>
      </c>
      <c r="E332" s="26" t="s">
        <v>81</v>
      </c>
      <c r="F332" s="26" t="str">
        <f t="shared" ref="F332:J332" si="63">$R$1</f>
        <v>LEFT:100</v>
      </c>
      <c r="G332" s="26" t="s">
        <v>81</v>
      </c>
      <c r="H332" s="26" t="str">
        <f t="shared" si="63"/>
        <v>LEFT:100</v>
      </c>
      <c r="I332" s="26" t="s">
        <v>81</v>
      </c>
      <c r="J332" s="26" t="str">
        <f t="shared" si="63"/>
        <v>LEFT:100</v>
      </c>
      <c r="K332" s="26" t="s">
        <v>81</v>
      </c>
      <c r="L332" s="26" t="str">
        <f>$R$1</f>
        <v>LEFT:100</v>
      </c>
      <c r="M332" s="26" t="s">
        <v>81</v>
      </c>
      <c r="N332" s="26" t="str">
        <f>$R$1</f>
        <v>LEFT:100</v>
      </c>
      <c r="O332" t="s">
        <v>81</v>
      </c>
      <c r="P332" t="s">
        <v>82</v>
      </c>
      <c r="Q332" s="38" t="s">
        <v>6</v>
      </c>
      <c r="R332" s="34" t="str">
        <f>INDEX(AF:AF,W330+1)</f>
        <v>無色</v>
      </c>
      <c r="S332" s="39" t="s">
        <v>7</v>
      </c>
      <c r="T332" s="34" t="str">
        <f>INDEX(AG:AG,W330+1)</f>
        <v>レア</v>
      </c>
      <c r="U332" s="39" t="s">
        <v>8</v>
      </c>
      <c r="V332" s="34">
        <f>INDEX(AI:AI,W330+1)</f>
        <v>6</v>
      </c>
      <c r="W332" s="40"/>
      <c r="X332" s="34" t="str">
        <f>INDEX(AQ:AQ,W330+1)</f>
        <v>あなたのターン開始時にジェム2個を赤か緑に変換する。</v>
      </c>
      <c r="Y332" s="52"/>
      <c r="Z332" s="52"/>
      <c r="AA332" s="53"/>
      <c r="AC332" s="35"/>
      <c r="AD332" s="35"/>
      <c r="BF332" s="64" t="s">
        <v>0</v>
      </c>
    </row>
    <row r="333" spans="1:58">
      <c r="A333" t="str">
        <f t="shared" si="62"/>
        <v>|色|無色|レアリティ|レア|マナコスト|6|</v>
      </c>
      <c r="B333" t="s">
        <v>0</v>
      </c>
      <c r="C333" t="s">
        <v>81</v>
      </c>
      <c r="D333" s="27" t="s">
        <v>6</v>
      </c>
      <c r="E333" t="s">
        <v>81</v>
      </c>
      <c r="F333" t="str">
        <f>IF(R332=0,"",R332)</f>
        <v>無色</v>
      </c>
      <c r="G333" t="s">
        <v>81</v>
      </c>
      <c r="H333" s="27" t="s">
        <v>93</v>
      </c>
      <c r="I333" t="s">
        <v>81</v>
      </c>
      <c r="J333" t="str">
        <f>IF(T332=0,"",T332)</f>
        <v>レア</v>
      </c>
      <c r="K333" t="s">
        <v>81</v>
      </c>
      <c r="L333" s="27" t="s">
        <v>94</v>
      </c>
      <c r="M333" t="s">
        <v>81</v>
      </c>
      <c r="N333">
        <f>IF(V332=0,"",V332)</f>
        <v>6</v>
      </c>
      <c r="O333" t="s">
        <v>81</v>
      </c>
      <c r="Q333" s="33" t="s">
        <v>11</v>
      </c>
      <c r="R333" s="34" t="str">
        <f>INDEX(AL:AL,W330+1)</f>
        <v>サポート</v>
      </c>
      <c r="S333" s="39" t="s">
        <v>95</v>
      </c>
      <c r="T333" s="34">
        <f>INDEX(AN:AN,W330+1)</f>
        <v>0</v>
      </c>
      <c r="U333" s="34">
        <f>INDEX(AO:AO,W330+1)</f>
        <v>0</v>
      </c>
      <c r="V333" s="34">
        <f>INDEX(AP:AP,W330+1)</f>
        <v>0</v>
      </c>
      <c r="W333" s="40"/>
      <c r="X333" s="34" t="str">
        <f>INDEX(AZ:AZ,W330+1)</f>
        <v>あな</v>
      </c>
      <c r="Y333" s="34" t="str">
        <f>INDEX(BA:BA,W330+1)</f>
        <v/>
      </c>
      <c r="Z333" s="34" t="str">
        <f>INDEX(BB:BB,W330+1)</f>
        <v/>
      </c>
      <c r="AA333" s="34">
        <f>INDEX(BC:BC,W330+1)</f>
        <v>0</v>
      </c>
      <c r="AC333" s="52"/>
      <c r="AD333" s="52"/>
      <c r="BF333" s="64" t="s">
        <v>0</v>
      </c>
    </row>
    <row r="334" spans="1:58">
      <c r="A334" t="str">
        <f t="shared" si="62"/>
        <v>|種別|サポート|サブタイプ||||</v>
      </c>
      <c r="B334" t="s">
        <v>0</v>
      </c>
      <c r="C334" t="s">
        <v>81</v>
      </c>
      <c r="D334" s="27" t="s">
        <v>11</v>
      </c>
      <c r="E334" t="s">
        <v>81</v>
      </c>
      <c r="F334" t="str">
        <f>IF(R333=0,"",R333)</f>
        <v>サポート</v>
      </c>
      <c r="G334" t="s">
        <v>81</v>
      </c>
      <c r="H334" s="27" t="s">
        <v>103</v>
      </c>
      <c r="I334" t="s">
        <v>81</v>
      </c>
      <c r="J334" t="str">
        <f>IF(T333=0,"",T333)</f>
        <v/>
      </c>
      <c r="K334" t="s">
        <v>81</v>
      </c>
      <c r="L334" t="str">
        <f>IF(U333=0,"",U333)</f>
        <v/>
      </c>
      <c r="M334" t="s">
        <v>81</v>
      </c>
      <c r="N334" t="str">
        <f>IF(V333=0,"",V333)</f>
        <v/>
      </c>
      <c r="O334" t="s">
        <v>81</v>
      </c>
      <c r="Q334" s="33" t="s">
        <v>104</v>
      </c>
      <c r="R334" s="34" t="str">
        <f>INDEX(BD:BD,W330+1)</f>
        <v>あなたのターン開始時にジェム2個を赤か緑に変換する。&amp;br;サイクリング4</v>
      </c>
      <c r="S334" s="35"/>
      <c r="T334" s="35"/>
      <c r="U334" s="35"/>
      <c r="V334" s="36"/>
      <c r="W334" s="40"/>
      <c r="X334" s="32"/>
      <c r="Y334" s="32"/>
      <c r="Z334" s="32"/>
      <c r="AA334" s="54"/>
      <c r="AC334" s="52"/>
      <c r="AD334" s="52"/>
      <c r="BF334" s="64" t="s">
        <v>0</v>
      </c>
    </row>
    <row r="335" spans="1:58">
      <c r="A335" t="str">
        <f t="shared" si="62"/>
        <v>|テキスト|&gt;|&gt;|&gt;|&gt;|あなたのターン開始時にジェム2個を赤か緑に変換する。&amp;br;サイクリング4|</v>
      </c>
      <c r="B335" t="s">
        <v>0</v>
      </c>
      <c r="C335" t="s">
        <v>81</v>
      </c>
      <c r="D335" s="27" t="s">
        <v>104</v>
      </c>
      <c r="E335" t="s">
        <v>81</v>
      </c>
      <c r="F335" s="27" t="s">
        <v>113</v>
      </c>
      <c r="G335" t="s">
        <v>81</v>
      </c>
      <c r="H335" s="27" t="s">
        <v>113</v>
      </c>
      <c r="I335" t="s">
        <v>81</v>
      </c>
      <c r="J335" s="27" t="s">
        <v>113</v>
      </c>
      <c r="K335" t="s">
        <v>81</v>
      </c>
      <c r="L335" s="27" t="s">
        <v>113</v>
      </c>
      <c r="M335" t="s">
        <v>81</v>
      </c>
      <c r="N335" t="str">
        <f>IF(R334=0,"",R334)</f>
        <v>あなたのターン開始時にジェム2個を赤か緑に変換する。&amp;br;サイクリング4</v>
      </c>
      <c r="O335" t="s">
        <v>81</v>
      </c>
      <c r="Q335" s="38" t="s">
        <v>27</v>
      </c>
      <c r="R335" s="34" t="str">
        <f>INDEX(BE:BE,W330+1)</f>
        <v>At the beginning of your turn, 2 gems are converted to red or green gems.&amp;br;Cycling 4.</v>
      </c>
      <c r="S335" s="35" t="s">
        <v>400</v>
      </c>
      <c r="T335" s="34" t="str">
        <f>IF(X335="","",X335&amp;IF(Y335="",""," "&amp;Y335)&amp;IF(Z335="",""," "&amp;Z335)&amp;IF(AA335="",""," "&amp;AA335))</f>
        <v/>
      </c>
      <c r="U335" s="35"/>
      <c r="V335" s="36"/>
      <c r="W335" s="40" t="s">
        <v>114</v>
      </c>
      <c r="X335" s="33" t="str">
        <f t="shared" ref="X335:AA335" si="64">IF(ISERROR(IF(LEN(X334)&gt;1,X334,VLOOKUP(X333,$AC:$AD,2,FALSE))),"",IF(LEN(X334)&gt;1,X334,VLOOKUP(X333,$AC:$AD,2,FALSE)))</f>
        <v/>
      </c>
      <c r="Y335" s="33" t="str">
        <f t="shared" si="64"/>
        <v/>
      </c>
      <c r="Z335" s="33" t="str">
        <f t="shared" si="64"/>
        <v/>
      </c>
      <c r="AA335" s="33" t="str">
        <f t="shared" si="64"/>
        <v> </v>
      </c>
      <c r="AC335" s="52"/>
      <c r="AD335" s="52"/>
      <c r="BF335" s="64" t="s">
        <v>0</v>
      </c>
    </row>
    <row r="336" spans="1:58">
      <c r="A336" t="str">
        <f t="shared" si="62"/>
        <v>|英テキスト|&gt;|&gt;|&gt;|&gt;|At the beginning of your turn, 2 gems are converted to red or green gems.&amp;br;Cycling 4.|</v>
      </c>
      <c r="B336" t="s">
        <v>0</v>
      </c>
      <c r="C336" t="s">
        <v>81</v>
      </c>
      <c r="D336" s="27" t="s">
        <v>125</v>
      </c>
      <c r="E336" t="s">
        <v>81</v>
      </c>
      <c r="F336" s="27" t="s">
        <v>113</v>
      </c>
      <c r="G336" t="s">
        <v>81</v>
      </c>
      <c r="H336" s="27" t="s">
        <v>113</v>
      </c>
      <c r="I336" t="s">
        <v>81</v>
      </c>
      <c r="J336" s="27" t="s">
        <v>113</v>
      </c>
      <c r="K336" t="s">
        <v>81</v>
      </c>
      <c r="L336" s="27" t="s">
        <v>113</v>
      </c>
      <c r="M336" t="s">
        <v>81</v>
      </c>
      <c r="N336" t="str">
        <f>IF(T335="","",T335&amp;"&amp;br;")&amp;IF(R335=0,"",R335)</f>
        <v>At the beginning of your turn, 2 gems are converted to red or green gems.&amp;br;Cycling 4.</v>
      </c>
      <c r="O336" t="s">
        <v>81</v>
      </c>
      <c r="Q336" s="33" t="s">
        <v>18</v>
      </c>
      <c r="R336" s="34">
        <f>IF(INDEX(AX:AX,W330+1)="",0,INDEX(AX:AX,W330+1)&amp;"/"&amp;INDEX(AY:AY,W330+1))</f>
        <v>0</v>
      </c>
      <c r="S336" s="35"/>
      <c r="T336" s="35"/>
      <c r="U336" s="35"/>
      <c r="V336" s="36"/>
      <c r="W336" s="40"/>
      <c r="X336" s="33"/>
      <c r="Y336" s="52"/>
      <c r="Z336" s="52"/>
      <c r="AA336" s="53"/>
      <c r="AC336" s="52"/>
      <c r="AD336" s="52"/>
      <c r="BF336" s="64" t="s">
        <v>0</v>
      </c>
    </row>
    <row r="337" spans="1:58">
      <c r="A337" t="str">
        <f t="shared" si="62"/>
        <v>|PT|&gt;||シールド数|&gt;|3|</v>
      </c>
      <c r="B337" t="s">
        <v>0</v>
      </c>
      <c r="C337" t="s">
        <v>81</v>
      </c>
      <c r="D337" t="s">
        <v>18</v>
      </c>
      <c r="E337" t="s">
        <v>81</v>
      </c>
      <c r="F337" t="s">
        <v>113</v>
      </c>
      <c r="G337" t="s">
        <v>81</v>
      </c>
      <c r="H337" t="str">
        <f>IF(R336=0,"",R336)</f>
        <v/>
      </c>
      <c r="I337" t="s">
        <v>81</v>
      </c>
      <c r="J337" t="s">
        <v>136</v>
      </c>
      <c r="K337" t="s">
        <v>81</v>
      </c>
      <c r="L337" t="s">
        <v>113</v>
      </c>
      <c r="M337" t="s">
        <v>81</v>
      </c>
      <c r="N337">
        <f>IF(R337=0,"",R337)</f>
        <v>3</v>
      </c>
      <c r="O337" t="s">
        <v>81</v>
      </c>
      <c r="Q337" s="41" t="s">
        <v>19</v>
      </c>
      <c r="R337" s="34">
        <f>INDEX(AW:AW,W330+1)</f>
        <v>3</v>
      </c>
      <c r="S337" s="42"/>
      <c r="T337" s="42"/>
      <c r="U337" s="42"/>
      <c r="V337" s="43"/>
      <c r="W337" s="44"/>
      <c r="X337" s="45"/>
      <c r="Y337" s="55"/>
      <c r="Z337" s="55"/>
      <c r="AA337" s="56"/>
      <c r="BF337" s="64" t="s">
        <v>0</v>
      </c>
    </row>
    <row r="338" spans="1:58">
      <c r="A338" t="str">
        <f t="shared" si="62"/>
        <v>&amp;br;&amp;br;</v>
      </c>
      <c r="B338" t="s">
        <v>0</v>
      </c>
      <c r="C338" t="s">
        <v>145</v>
      </c>
      <c r="R338"/>
      <c r="S338"/>
      <c r="T338"/>
      <c r="U338"/>
      <c r="V338"/>
      <c r="BF338" s="64" t="s">
        <v>0</v>
      </c>
    </row>
    <row r="339" spans="1:58">
      <c r="A339" t="str">
        <f t="shared" si="62"/>
        <v>#back(text=戻る,left)</v>
      </c>
      <c r="B339" t="s">
        <v>0</v>
      </c>
      <c r="C339" t="s">
        <v>153</v>
      </c>
      <c r="R339"/>
      <c r="S339"/>
      <c r="T339"/>
      <c r="U339"/>
      <c r="V339"/>
      <c r="BF339" s="64" t="s">
        <v>0</v>
      </c>
    </row>
    <row r="340" spans="1:58">
      <c r="A340" t="str">
        <f t="shared" si="62"/>
        <v>&amp;br;</v>
      </c>
      <c r="B340" t="s">
        <v>0</v>
      </c>
      <c r="C340" t="s">
        <v>164</v>
      </c>
      <c r="R340"/>
      <c r="S340"/>
      <c r="T340"/>
      <c r="U340"/>
      <c r="V340"/>
      <c r="BF340" s="64" t="s">
        <v>0</v>
      </c>
    </row>
    <row r="341" spans="1:58">
      <c r="A341" t="str">
        <f t="shared" si="62"/>
        <v>#comment(above,nsize=[15],size=[30],num=[10])</v>
      </c>
      <c r="B341" t="s">
        <v>0</v>
      </c>
      <c r="C341" t="s">
        <v>173</v>
      </c>
      <c r="R341"/>
      <c r="S341"/>
      <c r="T341"/>
      <c r="U341"/>
      <c r="V341"/>
      <c r="BF341" s="64" t="s">
        <v>0</v>
      </c>
    </row>
    <row r="342" spans="1:58">
      <c r="A342" t="str">
        <f t="shared" si="62"/>
        <v>&amp;br;&amp;br;</v>
      </c>
      <c r="B342" t="s">
        <v>0</v>
      </c>
      <c r="C342" t="s">
        <v>145</v>
      </c>
      <c r="R342"/>
      <c r="S342"/>
      <c r="T342"/>
      <c r="U342"/>
      <c r="V342"/>
      <c r="AC342" s="52"/>
      <c r="AD342" s="52"/>
      <c r="BF342" s="64" t="s">
        <v>0</v>
      </c>
    </row>
    <row r="343" spans="1:58">
      <c r="A343" t="str">
        <f t="shared" si="62"/>
        <v/>
      </c>
      <c r="B343" t="s">
        <v>0</v>
      </c>
      <c r="Q343" s="29"/>
      <c r="R343" s="30"/>
      <c r="S343" s="30"/>
      <c r="T343" s="30"/>
      <c r="U343" s="30"/>
      <c r="V343" s="31"/>
      <c r="W343" s="32">
        <v>27</v>
      </c>
      <c r="X343" s="29"/>
      <c r="Y343" s="50"/>
      <c r="Z343" s="50"/>
      <c r="AA343" s="51"/>
      <c r="AC343" s="52"/>
      <c r="AD343" s="52"/>
      <c r="BF343" s="64" t="s">
        <v>0</v>
      </c>
    </row>
    <row r="344" spans="1:58">
      <c r="A344" t="str">
        <f t="shared" si="62"/>
        <v>*大瀑布/Cascading Cataracts</v>
      </c>
      <c r="B344" t="s">
        <v>0</v>
      </c>
      <c r="C344" t="str">
        <f>"*"&amp;R344&amp;"/"&amp;T344</f>
        <v>*大瀑布/Cascading Cataracts</v>
      </c>
      <c r="Q344" s="33" t="s">
        <v>9</v>
      </c>
      <c r="R344" s="34" t="str">
        <f>INDEX(AJ:AJ,W343+1)</f>
        <v>大瀑布</v>
      </c>
      <c r="S344" s="35" t="s">
        <v>10</v>
      </c>
      <c r="T344" s="34" t="str">
        <f>INDEX(AK:AK,W343+1)</f>
        <v>Cascading Cataracts</v>
      </c>
      <c r="U344" s="35"/>
      <c r="V344" s="36"/>
      <c r="W344" s="37"/>
      <c r="X344" s="33"/>
      <c r="Y344" s="52"/>
      <c r="Z344" s="52"/>
      <c r="AA344" s="53"/>
      <c r="AC344" s="52"/>
      <c r="AD344" s="52"/>
      <c r="BF344" s="64" t="s">
        <v>0</v>
      </c>
    </row>
    <row r="345" spans="1:58">
      <c r="A345" t="str">
        <f t="shared" si="62"/>
        <v>|LEFT:80|LEFT:100|LEFT:100|LEFT:100|LEFT:100|LEFT:100|c</v>
      </c>
      <c r="B345" t="s">
        <v>0</v>
      </c>
      <c r="C345" t="s">
        <v>81</v>
      </c>
      <c r="D345" s="26" t="str">
        <f>$Q$1</f>
        <v>LEFT:80</v>
      </c>
      <c r="E345" s="26" t="s">
        <v>81</v>
      </c>
      <c r="F345" s="26" t="str">
        <f t="shared" ref="F345:J345" si="65">$R$1</f>
        <v>LEFT:100</v>
      </c>
      <c r="G345" s="26" t="s">
        <v>81</v>
      </c>
      <c r="H345" s="26" t="str">
        <f t="shared" si="65"/>
        <v>LEFT:100</v>
      </c>
      <c r="I345" s="26" t="s">
        <v>81</v>
      </c>
      <c r="J345" s="26" t="str">
        <f t="shared" si="65"/>
        <v>LEFT:100</v>
      </c>
      <c r="K345" s="26" t="s">
        <v>81</v>
      </c>
      <c r="L345" s="26" t="str">
        <f>$R$1</f>
        <v>LEFT:100</v>
      </c>
      <c r="M345" s="26" t="s">
        <v>81</v>
      </c>
      <c r="N345" s="26" t="str">
        <f>$R$1</f>
        <v>LEFT:100</v>
      </c>
      <c r="O345" t="s">
        <v>81</v>
      </c>
      <c r="P345" t="s">
        <v>82</v>
      </c>
      <c r="Q345" s="38" t="s">
        <v>6</v>
      </c>
      <c r="R345" s="34" t="str">
        <f>INDEX(AF:AF,W343+1)</f>
        <v>無色</v>
      </c>
      <c r="S345" s="39" t="s">
        <v>7</v>
      </c>
      <c r="T345" s="34" t="str">
        <f>INDEX(AG:AG,W343+1)</f>
        <v>神話レア</v>
      </c>
      <c r="U345" s="39" t="s">
        <v>8</v>
      </c>
      <c r="V345" s="34">
        <f>INDEX(AI:AI,W343+1)</f>
        <v>13</v>
      </c>
      <c r="W345" s="40"/>
      <c r="X345" s="34" t="str">
        <f>INDEX(AQ:AQ,W343+1)</f>
        <v>3ターンのカウントダウン付きジェム1個を起動する：あなたの手札の各カードは3マナを得る。</v>
      </c>
      <c r="Y345" s="52"/>
      <c r="Z345" s="52"/>
      <c r="AA345" s="53"/>
      <c r="AC345" s="35"/>
      <c r="AD345" s="35"/>
      <c r="BF345" s="64" t="s">
        <v>0</v>
      </c>
    </row>
    <row r="346" spans="1:58">
      <c r="A346" t="str">
        <f t="shared" si="62"/>
        <v>|色|無色|レアリティ|神話レア|マナコスト|13|</v>
      </c>
      <c r="B346" t="s">
        <v>0</v>
      </c>
      <c r="C346" t="s">
        <v>81</v>
      </c>
      <c r="D346" s="27" t="s">
        <v>6</v>
      </c>
      <c r="E346" t="s">
        <v>81</v>
      </c>
      <c r="F346" t="str">
        <f>IF(R345=0,"",R345)</f>
        <v>無色</v>
      </c>
      <c r="G346" t="s">
        <v>81</v>
      </c>
      <c r="H346" s="27" t="s">
        <v>93</v>
      </c>
      <c r="I346" t="s">
        <v>81</v>
      </c>
      <c r="J346" t="str">
        <f>IF(T345=0,"",T345)</f>
        <v>神話レア</v>
      </c>
      <c r="K346" t="s">
        <v>81</v>
      </c>
      <c r="L346" s="27" t="s">
        <v>94</v>
      </c>
      <c r="M346" t="s">
        <v>81</v>
      </c>
      <c r="N346">
        <f>IF(V345=0,"",V345)</f>
        <v>13</v>
      </c>
      <c r="O346" t="s">
        <v>81</v>
      </c>
      <c r="Q346" s="33" t="s">
        <v>11</v>
      </c>
      <c r="R346" s="34" t="str">
        <f>INDEX(AL:AL,W343+1)</f>
        <v>サポート</v>
      </c>
      <c r="S346" s="39" t="s">
        <v>95</v>
      </c>
      <c r="T346" s="34">
        <f>INDEX(AN:AN,W343+1)</f>
        <v>0</v>
      </c>
      <c r="U346" s="34">
        <f>INDEX(AO:AO,W343+1)</f>
        <v>0</v>
      </c>
      <c r="V346" s="34">
        <f>INDEX(AP:AP,W343+1)</f>
        <v>0</v>
      </c>
      <c r="W346" s="40"/>
      <c r="X346" s="34" t="str">
        <f>INDEX(AZ:AZ,W343+1)</f>
        <v>3タ</v>
      </c>
      <c r="Y346" s="34" t="str">
        <f>INDEX(BA:BA,W343+1)</f>
        <v/>
      </c>
      <c r="Z346" s="34" t="str">
        <f>INDEX(BB:BB,W343+1)</f>
        <v/>
      </c>
      <c r="AA346" s="34">
        <f>INDEX(BC:BC,W343+1)</f>
        <v>0</v>
      </c>
      <c r="AC346" s="52"/>
      <c r="AD346" s="52"/>
      <c r="BF346" s="64" t="s">
        <v>0</v>
      </c>
    </row>
    <row r="347" spans="1:58">
      <c r="A347" t="str">
        <f t="shared" si="62"/>
        <v>|種別|サポート|サブタイプ||||</v>
      </c>
      <c r="B347" t="s">
        <v>0</v>
      </c>
      <c r="C347" t="s">
        <v>81</v>
      </c>
      <c r="D347" s="27" t="s">
        <v>11</v>
      </c>
      <c r="E347" t="s">
        <v>81</v>
      </c>
      <c r="F347" t="str">
        <f>IF(R346=0,"",R346)</f>
        <v>サポート</v>
      </c>
      <c r="G347" t="s">
        <v>81</v>
      </c>
      <c r="H347" s="27" t="s">
        <v>103</v>
      </c>
      <c r="I347" t="s">
        <v>81</v>
      </c>
      <c r="J347" t="str">
        <f>IF(T346=0,"",T346)</f>
        <v/>
      </c>
      <c r="K347" t="s">
        <v>81</v>
      </c>
      <c r="L347" t="str">
        <f>IF(U346=0,"",U346)</f>
        <v/>
      </c>
      <c r="M347" t="s">
        <v>81</v>
      </c>
      <c r="N347" t="str">
        <f>IF(V346=0,"",V346)</f>
        <v/>
      </c>
      <c r="O347" t="s">
        <v>81</v>
      </c>
      <c r="Q347" s="33" t="s">
        <v>104</v>
      </c>
      <c r="R347" s="34" t="str">
        <f>INDEX(BD:BD,W343+1)</f>
        <v>3ターンのカウントダウン付きジェム1個を起動する：あなたの手札の各カードは3マナを得る。</v>
      </c>
      <c r="S347" s="35"/>
      <c r="T347" s="35"/>
      <c r="U347" s="35"/>
      <c r="V347" s="36"/>
      <c r="W347" s="40"/>
      <c r="X347" s="32"/>
      <c r="Y347" s="32"/>
      <c r="Z347" s="32"/>
      <c r="AA347" s="54"/>
      <c r="AC347" s="52"/>
      <c r="AD347" s="52"/>
      <c r="BF347" s="64" t="s">
        <v>0</v>
      </c>
    </row>
    <row r="348" spans="1:58">
      <c r="A348" t="str">
        <f t="shared" si="62"/>
        <v>|テキスト|&gt;|&gt;|&gt;|&gt;|3ターンのカウントダウン付きジェム1個を起動する：あなたの手札の各カードは3マナを得る。|</v>
      </c>
      <c r="B348" t="s">
        <v>0</v>
      </c>
      <c r="C348" t="s">
        <v>81</v>
      </c>
      <c r="D348" s="27" t="s">
        <v>104</v>
      </c>
      <c r="E348" t="s">
        <v>81</v>
      </c>
      <c r="F348" s="27" t="s">
        <v>113</v>
      </c>
      <c r="G348" t="s">
        <v>81</v>
      </c>
      <c r="H348" s="27" t="s">
        <v>113</v>
      </c>
      <c r="I348" t="s">
        <v>81</v>
      </c>
      <c r="J348" s="27" t="s">
        <v>113</v>
      </c>
      <c r="K348" t="s">
        <v>81</v>
      </c>
      <c r="L348" s="27" t="s">
        <v>113</v>
      </c>
      <c r="M348" t="s">
        <v>81</v>
      </c>
      <c r="N348" t="str">
        <f>IF(R347=0,"",R347)</f>
        <v>3ターンのカウントダウン付きジェム1個を起動する：あなたの手札の各カードは3マナを得る。</v>
      </c>
      <c r="O348" t="s">
        <v>81</v>
      </c>
      <c r="Q348" s="38" t="s">
        <v>27</v>
      </c>
      <c r="R348" s="34" t="str">
        <f>INDEX(BE:BE,W343+1)</f>
        <v>Activate 1 3-turn:Each card in your hand gains 3 mana.</v>
      </c>
      <c r="S348" s="35" t="s">
        <v>400</v>
      </c>
      <c r="T348" s="34" t="str">
        <f>IF(X348="","",X348&amp;IF(Y348="",""," "&amp;Y348)&amp;IF(Z348="",""," "&amp;Z348)&amp;IF(AA348="",""," "&amp;AA348))</f>
        <v/>
      </c>
      <c r="U348" s="35"/>
      <c r="V348" s="36"/>
      <c r="W348" s="40" t="s">
        <v>114</v>
      </c>
      <c r="X348" s="33" t="str">
        <f t="shared" ref="X348:AA348" si="66">IF(ISERROR(IF(LEN(X347)&gt;1,X347,VLOOKUP(X346,$AC:$AD,2,FALSE))),"",IF(LEN(X347)&gt;1,X347,VLOOKUP(X346,$AC:$AD,2,FALSE)))</f>
        <v/>
      </c>
      <c r="Y348" s="33" t="str">
        <f t="shared" si="66"/>
        <v/>
      </c>
      <c r="Z348" s="33" t="str">
        <f t="shared" si="66"/>
        <v/>
      </c>
      <c r="AA348" s="33" t="str">
        <f t="shared" si="66"/>
        <v> </v>
      </c>
      <c r="AC348" s="52"/>
      <c r="AD348" s="52"/>
      <c r="BF348" s="64" t="s">
        <v>0</v>
      </c>
    </row>
    <row r="349" spans="1:58">
      <c r="A349" t="str">
        <f t="shared" si="62"/>
        <v>|英テキスト|&gt;|&gt;|&gt;|&gt;|Activate 1 3-turn:Each card in your hand gains 3 mana.|</v>
      </c>
      <c r="B349" t="s">
        <v>0</v>
      </c>
      <c r="C349" t="s">
        <v>81</v>
      </c>
      <c r="D349" s="27" t="s">
        <v>125</v>
      </c>
      <c r="E349" t="s">
        <v>81</v>
      </c>
      <c r="F349" s="27" t="s">
        <v>113</v>
      </c>
      <c r="G349" t="s">
        <v>81</v>
      </c>
      <c r="H349" s="27" t="s">
        <v>113</v>
      </c>
      <c r="I349" t="s">
        <v>81</v>
      </c>
      <c r="J349" s="27" t="s">
        <v>113</v>
      </c>
      <c r="K349" t="s">
        <v>81</v>
      </c>
      <c r="L349" s="27" t="s">
        <v>113</v>
      </c>
      <c r="M349" t="s">
        <v>81</v>
      </c>
      <c r="N349" t="str">
        <f>IF(T348="","",T348&amp;"&amp;br;")&amp;IF(R348=0,"",R348)</f>
        <v>Activate 1 3-turn:Each card in your hand gains 3 mana.</v>
      </c>
      <c r="O349" t="s">
        <v>81</v>
      </c>
      <c r="Q349" s="33" t="s">
        <v>18</v>
      </c>
      <c r="R349" s="34">
        <f>IF(INDEX(AX:AX,W343+1)="",0,INDEX(AX:AX,W343+1)&amp;"/"&amp;INDEX(AY:AY,W343+1))</f>
        <v>0</v>
      </c>
      <c r="S349" s="35"/>
      <c r="T349" s="35"/>
      <c r="U349" s="35"/>
      <c r="V349" s="36"/>
      <c r="W349" s="40"/>
      <c r="X349" s="33"/>
      <c r="Y349" s="52"/>
      <c r="Z349" s="52"/>
      <c r="AA349" s="53"/>
      <c r="AC349" s="52"/>
      <c r="AD349" s="52"/>
      <c r="BF349" s="64" t="s">
        <v>0</v>
      </c>
    </row>
    <row r="350" spans="1:58">
      <c r="A350" t="str">
        <f t="shared" si="62"/>
        <v>|PT|&gt;||シールド数|&gt;|3|</v>
      </c>
      <c r="B350" t="s">
        <v>0</v>
      </c>
      <c r="C350" t="s">
        <v>81</v>
      </c>
      <c r="D350" t="s">
        <v>18</v>
      </c>
      <c r="E350" t="s">
        <v>81</v>
      </c>
      <c r="F350" t="s">
        <v>113</v>
      </c>
      <c r="G350" t="s">
        <v>81</v>
      </c>
      <c r="H350" t="str">
        <f>IF(R349=0,"",R349)</f>
        <v/>
      </c>
      <c r="I350" t="s">
        <v>81</v>
      </c>
      <c r="J350" t="s">
        <v>136</v>
      </c>
      <c r="K350" t="s">
        <v>81</v>
      </c>
      <c r="L350" t="s">
        <v>113</v>
      </c>
      <c r="M350" t="s">
        <v>81</v>
      </c>
      <c r="N350">
        <f>IF(R350=0,"",R350)</f>
        <v>3</v>
      </c>
      <c r="O350" t="s">
        <v>81</v>
      </c>
      <c r="Q350" s="41" t="s">
        <v>19</v>
      </c>
      <c r="R350" s="34">
        <f>INDEX(AW:AW,W343+1)</f>
        <v>3</v>
      </c>
      <c r="S350" s="42"/>
      <c r="T350" s="42"/>
      <c r="U350" s="42"/>
      <c r="V350" s="43"/>
      <c r="W350" s="44"/>
      <c r="X350" s="45"/>
      <c r="Y350" s="55"/>
      <c r="Z350" s="55"/>
      <c r="AA350" s="56"/>
      <c r="BF350" s="64" t="s">
        <v>0</v>
      </c>
    </row>
    <row r="351" spans="1:58">
      <c r="A351" t="str">
        <f t="shared" si="62"/>
        <v>&amp;br;&amp;br;</v>
      </c>
      <c r="B351" t="s">
        <v>0</v>
      </c>
      <c r="C351" t="s">
        <v>145</v>
      </c>
      <c r="R351"/>
      <c r="S351"/>
      <c r="T351"/>
      <c r="U351"/>
      <c r="V351"/>
      <c r="BF351" s="64" t="s">
        <v>0</v>
      </c>
    </row>
    <row r="352" spans="1:58">
      <c r="A352" t="str">
        <f t="shared" si="62"/>
        <v>#back(text=戻る,left)</v>
      </c>
      <c r="B352" t="s">
        <v>0</v>
      </c>
      <c r="C352" t="s">
        <v>153</v>
      </c>
      <c r="R352"/>
      <c r="S352"/>
      <c r="T352"/>
      <c r="U352"/>
      <c r="V352"/>
      <c r="BF352" s="64" t="s">
        <v>0</v>
      </c>
    </row>
    <row r="353" spans="1:58">
      <c r="A353" t="str">
        <f t="shared" si="62"/>
        <v>&amp;br;</v>
      </c>
      <c r="B353" t="s">
        <v>0</v>
      </c>
      <c r="C353" t="s">
        <v>164</v>
      </c>
      <c r="R353"/>
      <c r="S353"/>
      <c r="T353"/>
      <c r="U353"/>
      <c r="V353"/>
      <c r="BF353" s="64" t="s">
        <v>0</v>
      </c>
    </row>
    <row r="354" spans="1:58">
      <c r="A354" t="str">
        <f t="shared" si="62"/>
        <v>#comment(above,nsize=[15],size=[30],num=[10])</v>
      </c>
      <c r="B354" t="s">
        <v>0</v>
      </c>
      <c r="C354" t="s">
        <v>173</v>
      </c>
      <c r="R354"/>
      <c r="S354"/>
      <c r="T354"/>
      <c r="U354"/>
      <c r="V354"/>
      <c r="BF354" s="64" t="s">
        <v>0</v>
      </c>
    </row>
    <row r="355" spans="1:58">
      <c r="A355" t="str">
        <f t="shared" si="62"/>
        <v>&amp;br;&amp;br;</v>
      </c>
      <c r="B355" t="s">
        <v>0</v>
      </c>
      <c r="C355" t="s">
        <v>145</v>
      </c>
      <c r="R355"/>
      <c r="S355"/>
      <c r="T355"/>
      <c r="U355"/>
      <c r="V355"/>
      <c r="AC355" s="52"/>
      <c r="AD355" s="52"/>
      <c r="BF355" s="64" t="s">
        <v>0</v>
      </c>
    </row>
    <row r="356" spans="1:58">
      <c r="A356" t="str">
        <f t="shared" si="62"/>
        <v/>
      </c>
      <c r="B356" t="s">
        <v>0</v>
      </c>
      <c r="Q356" s="29"/>
      <c r="R356" s="30"/>
      <c r="S356" s="30"/>
      <c r="T356" s="30"/>
      <c r="U356" s="30"/>
      <c r="V356" s="31"/>
      <c r="W356" s="32">
        <v>28</v>
      </c>
      <c r="X356" s="29"/>
      <c r="Y356" s="50"/>
      <c r="Z356" s="50"/>
      <c r="AA356" s="51"/>
      <c r="AC356" s="52"/>
      <c r="AD356" s="52"/>
      <c r="BF356" s="64" t="s">
        <v>0</v>
      </c>
    </row>
    <row r="357" spans="1:58">
      <c r="A357" t="str">
        <f t="shared" si="62"/>
        <v>*神託者の大聖堂/Oracle's Vault</v>
      </c>
      <c r="B357" t="s">
        <v>0</v>
      </c>
      <c r="C357" t="str">
        <f>"*"&amp;R357&amp;"/"&amp;T357</f>
        <v>*神託者の大聖堂/Oracle's Vault</v>
      </c>
      <c r="Q357" s="33" t="s">
        <v>9</v>
      </c>
      <c r="R357" s="34" t="str">
        <f>INDEX(AJ:AJ,W356+1)</f>
        <v>神託者の大聖堂</v>
      </c>
      <c r="S357" s="35" t="s">
        <v>10</v>
      </c>
      <c r="T357" s="34" t="str">
        <f>INDEX(AK:AK,W356+1)</f>
        <v>Oracle's Vault</v>
      </c>
      <c r="U357" s="35"/>
      <c r="V357" s="36"/>
      <c r="W357" s="37"/>
      <c r="X357" s="33"/>
      <c r="Y357" s="52"/>
      <c r="Z357" s="52"/>
      <c r="AA357" s="53"/>
      <c r="AC357" s="52"/>
      <c r="AD357" s="52"/>
      <c r="BF357" s="64" t="s">
        <v>0</v>
      </c>
    </row>
    <row r="358" spans="1:58">
      <c r="A358" t="str">
        <f t="shared" si="62"/>
        <v>|LEFT:80|LEFT:100|LEFT:100|LEFT:100|LEFT:100|LEFT:100|c</v>
      </c>
      <c r="B358" t="s">
        <v>0</v>
      </c>
      <c r="C358" t="s">
        <v>81</v>
      </c>
      <c r="D358" s="26" t="str">
        <f>$Q$1</f>
        <v>LEFT:80</v>
      </c>
      <c r="E358" s="26" t="s">
        <v>81</v>
      </c>
      <c r="F358" s="26" t="str">
        <f t="shared" ref="F358:J358" si="67">$R$1</f>
        <v>LEFT:100</v>
      </c>
      <c r="G358" s="26" t="s">
        <v>81</v>
      </c>
      <c r="H358" s="26" t="str">
        <f t="shared" si="67"/>
        <v>LEFT:100</v>
      </c>
      <c r="I358" s="26" t="s">
        <v>81</v>
      </c>
      <c r="J358" s="26" t="str">
        <f t="shared" si="67"/>
        <v>LEFT:100</v>
      </c>
      <c r="K358" s="26" t="s">
        <v>81</v>
      </c>
      <c r="L358" s="26" t="str">
        <f>$R$1</f>
        <v>LEFT:100</v>
      </c>
      <c r="M358" s="26" t="s">
        <v>81</v>
      </c>
      <c r="N358" s="26" t="str">
        <f>$R$1</f>
        <v>LEFT:100</v>
      </c>
      <c r="O358" t="s">
        <v>81</v>
      </c>
      <c r="P358" t="s">
        <v>82</v>
      </c>
      <c r="Q358" s="38" t="s">
        <v>6</v>
      </c>
      <c r="R358" s="34" t="str">
        <f>INDEX(AF:AF,W356+1)</f>
        <v>無色</v>
      </c>
      <c r="S358" s="39" t="s">
        <v>7</v>
      </c>
      <c r="T358" s="34" t="str">
        <f>INDEX(AG:AG,W356+1)</f>
        <v>神話レア</v>
      </c>
      <c r="U358" s="39" t="s">
        <v>8</v>
      </c>
      <c r="V358" s="34">
        <f>INDEX(AI:AI,W356+1)</f>
        <v>7</v>
      </c>
      <c r="W358" s="40"/>
      <c r="X358" s="34" t="str">
        <f>INDEX(AQ:AQ,W356+1)</f>
        <v>ジェム2個を起動する：カードを1枚引く。そのカードはXマナを得る。Xはこのサポートが持つシールドの数に等しい。</v>
      </c>
      <c r="Y358" s="52"/>
      <c r="Z358" s="52"/>
      <c r="AA358" s="53"/>
      <c r="AC358" s="35"/>
      <c r="AD358" s="35"/>
      <c r="BF358" s="64" t="s">
        <v>0</v>
      </c>
    </row>
    <row r="359" spans="1:58">
      <c r="A359" t="str">
        <f t="shared" si="62"/>
        <v>|色|無色|レアリティ|神話レア|マナコスト|7|</v>
      </c>
      <c r="B359" t="s">
        <v>0</v>
      </c>
      <c r="C359" t="s">
        <v>81</v>
      </c>
      <c r="D359" s="27" t="s">
        <v>6</v>
      </c>
      <c r="E359" t="s">
        <v>81</v>
      </c>
      <c r="F359" t="str">
        <f>IF(R358=0,"",R358)</f>
        <v>無色</v>
      </c>
      <c r="G359" t="s">
        <v>81</v>
      </c>
      <c r="H359" s="27" t="s">
        <v>93</v>
      </c>
      <c r="I359" t="s">
        <v>81</v>
      </c>
      <c r="J359" t="str">
        <f>IF(T358=0,"",T358)</f>
        <v>神話レア</v>
      </c>
      <c r="K359" t="s">
        <v>81</v>
      </c>
      <c r="L359" s="27" t="s">
        <v>94</v>
      </c>
      <c r="M359" t="s">
        <v>81</v>
      </c>
      <c r="N359">
        <f>IF(V358=0,"",V358)</f>
        <v>7</v>
      </c>
      <c r="O359" t="s">
        <v>81</v>
      </c>
      <c r="Q359" s="33" t="s">
        <v>11</v>
      </c>
      <c r="R359" s="34" t="str">
        <f>INDEX(AL:AL,W356+1)</f>
        <v>サポート</v>
      </c>
      <c r="S359" s="39" t="s">
        <v>95</v>
      </c>
      <c r="T359" s="34">
        <f>INDEX(AN:AN,W356+1)</f>
        <v>0</v>
      </c>
      <c r="U359" s="34">
        <f>INDEX(AO:AO,W356+1)</f>
        <v>0</v>
      </c>
      <c r="V359" s="34">
        <f>INDEX(AP:AP,W356+1)</f>
        <v>0</v>
      </c>
      <c r="W359" s="40"/>
      <c r="X359" s="34" t="str">
        <f>INDEX(AZ:AZ,W356+1)</f>
        <v>ジェ</v>
      </c>
      <c r="Y359" s="34" t="str">
        <f>INDEX(BA:BA,W356+1)</f>
        <v/>
      </c>
      <c r="Z359" s="34" t="str">
        <f>INDEX(BB:BB,W356+1)</f>
        <v/>
      </c>
      <c r="AA359" s="34">
        <f>INDEX(BC:BC,W356+1)</f>
        <v>0</v>
      </c>
      <c r="AC359" s="52"/>
      <c r="AD359" s="52"/>
      <c r="BF359" s="64" t="s">
        <v>0</v>
      </c>
    </row>
    <row r="360" spans="1:58">
      <c r="A360" t="str">
        <f t="shared" si="62"/>
        <v>|種別|サポート|サブタイプ||||</v>
      </c>
      <c r="B360" t="s">
        <v>0</v>
      </c>
      <c r="C360" t="s">
        <v>81</v>
      </c>
      <c r="D360" s="27" t="s">
        <v>11</v>
      </c>
      <c r="E360" t="s">
        <v>81</v>
      </c>
      <c r="F360" t="str">
        <f>IF(R359=0,"",R359)</f>
        <v>サポート</v>
      </c>
      <c r="G360" t="s">
        <v>81</v>
      </c>
      <c r="H360" s="27" t="s">
        <v>103</v>
      </c>
      <c r="I360" t="s">
        <v>81</v>
      </c>
      <c r="J360" t="str">
        <f>IF(T359=0,"",T359)</f>
        <v/>
      </c>
      <c r="K360" t="s">
        <v>81</v>
      </c>
      <c r="L360" t="str">
        <f>IF(U359=0,"",U359)</f>
        <v/>
      </c>
      <c r="M360" t="s">
        <v>81</v>
      </c>
      <c r="N360" t="str">
        <f>IF(V359=0,"",V359)</f>
        <v/>
      </c>
      <c r="O360" t="s">
        <v>81</v>
      </c>
      <c r="Q360" s="33" t="s">
        <v>104</v>
      </c>
      <c r="R360" s="34" t="str">
        <f>INDEX(BD:BD,W356+1)</f>
        <v>ジェム2個を起動する：カードを1枚引く。そのカードはXマナを得る。Xはこのサポートが持つシールドの数に等しい。</v>
      </c>
      <c r="S360" s="35"/>
      <c r="T360" s="35"/>
      <c r="U360" s="35"/>
      <c r="V360" s="36"/>
      <c r="W360" s="40"/>
      <c r="X360" s="32"/>
      <c r="Y360" s="32"/>
      <c r="Z360" s="32"/>
      <c r="AA360" s="54"/>
      <c r="AC360" s="52"/>
      <c r="AD360" s="52"/>
      <c r="BF360" s="64" t="s">
        <v>0</v>
      </c>
    </row>
    <row r="361" spans="1:58">
      <c r="A361" t="str">
        <f t="shared" si="62"/>
        <v>|テキスト|&gt;|&gt;|&gt;|&gt;|ジェム2個を起動する：カードを1枚引く。そのカードはXマナを得る。Xはこのサポートが持つシールドの数に等しい。|</v>
      </c>
      <c r="B361" t="s">
        <v>0</v>
      </c>
      <c r="C361" t="s">
        <v>81</v>
      </c>
      <c r="D361" s="27" t="s">
        <v>104</v>
      </c>
      <c r="E361" t="s">
        <v>81</v>
      </c>
      <c r="F361" s="27" t="s">
        <v>113</v>
      </c>
      <c r="G361" t="s">
        <v>81</v>
      </c>
      <c r="H361" s="27" t="s">
        <v>113</v>
      </c>
      <c r="I361" t="s">
        <v>81</v>
      </c>
      <c r="J361" s="27" t="s">
        <v>113</v>
      </c>
      <c r="K361" t="s">
        <v>81</v>
      </c>
      <c r="L361" s="27" t="s">
        <v>113</v>
      </c>
      <c r="M361" t="s">
        <v>81</v>
      </c>
      <c r="N361" t="str">
        <f>IF(R360=0,"",R360)</f>
        <v>ジェム2個を起動する：カードを1枚引く。そのカードはXマナを得る。Xはこのサポートが持つシールドの数に等しい。</v>
      </c>
      <c r="O361" t="s">
        <v>81</v>
      </c>
      <c r="Q361" s="38" t="s">
        <v>27</v>
      </c>
      <c r="R361" s="34" t="str">
        <f>INDEX(BE:BE,W356+1)</f>
        <v>Activate 2:Draw 1 card. That card gains X mana, where X is equal to the number of shields on this support.</v>
      </c>
      <c r="S361" s="35" t="s">
        <v>400</v>
      </c>
      <c r="T361" s="34" t="str">
        <f>IF(X361="","",X361&amp;IF(Y361="",""," "&amp;Y361)&amp;IF(Z361="",""," "&amp;Z361)&amp;IF(AA361="",""," "&amp;AA361))</f>
        <v/>
      </c>
      <c r="U361" s="35"/>
      <c r="V361" s="36"/>
      <c r="W361" s="40" t="s">
        <v>114</v>
      </c>
      <c r="X361" s="33" t="str">
        <f t="shared" ref="X361:AA361" si="68">IF(ISERROR(IF(LEN(X360)&gt;1,X360,VLOOKUP(X359,$AC:$AD,2,FALSE))),"",IF(LEN(X360)&gt;1,X360,VLOOKUP(X359,$AC:$AD,2,FALSE)))</f>
        <v/>
      </c>
      <c r="Y361" s="33" t="str">
        <f t="shared" si="68"/>
        <v/>
      </c>
      <c r="Z361" s="33" t="str">
        <f t="shared" si="68"/>
        <v/>
      </c>
      <c r="AA361" s="33" t="str">
        <f t="shared" si="68"/>
        <v> </v>
      </c>
      <c r="AC361" s="52"/>
      <c r="AD361" s="52"/>
      <c r="BF361" s="64" t="s">
        <v>0</v>
      </c>
    </row>
    <row r="362" spans="1:58">
      <c r="A362" t="str">
        <f t="shared" si="62"/>
        <v>|英テキスト|&gt;|&gt;|&gt;|&gt;|Activate 2:Draw 1 card. That card gains X mana, where X is equal to the number of shields on this support.|</v>
      </c>
      <c r="B362" t="s">
        <v>0</v>
      </c>
      <c r="C362" t="s">
        <v>81</v>
      </c>
      <c r="D362" s="27" t="s">
        <v>125</v>
      </c>
      <c r="E362" t="s">
        <v>81</v>
      </c>
      <c r="F362" s="27" t="s">
        <v>113</v>
      </c>
      <c r="G362" t="s">
        <v>81</v>
      </c>
      <c r="H362" s="27" t="s">
        <v>113</v>
      </c>
      <c r="I362" t="s">
        <v>81</v>
      </c>
      <c r="J362" s="27" t="s">
        <v>113</v>
      </c>
      <c r="K362" t="s">
        <v>81</v>
      </c>
      <c r="L362" s="27" t="s">
        <v>113</v>
      </c>
      <c r="M362" t="s">
        <v>81</v>
      </c>
      <c r="N362" t="str">
        <f>IF(T361="","",T361&amp;"&amp;br;")&amp;IF(R361=0,"",R361)</f>
        <v>Activate 2:Draw 1 card. That card gains X mana, where X is equal to the number of shields on this support.</v>
      </c>
      <c r="O362" t="s">
        <v>81</v>
      </c>
      <c r="Q362" s="33" t="s">
        <v>18</v>
      </c>
      <c r="R362" s="34">
        <f>IF(INDEX(AX:AX,W356+1)="",0,INDEX(AX:AX,W356+1)&amp;"/"&amp;INDEX(AY:AY,W356+1))</f>
        <v>0</v>
      </c>
      <c r="S362" s="35"/>
      <c r="T362" s="35"/>
      <c r="U362" s="35"/>
      <c r="V362" s="36"/>
      <c r="W362" s="40"/>
      <c r="X362" s="33"/>
      <c r="Y362" s="52"/>
      <c r="Z362" s="52"/>
      <c r="AA362" s="53"/>
      <c r="AC362" s="52"/>
      <c r="AD362" s="52"/>
      <c r="BF362" s="64" t="s">
        <v>0</v>
      </c>
    </row>
    <row r="363" spans="1:58">
      <c r="A363" t="str">
        <f t="shared" si="62"/>
        <v>|PT|&gt;||シールド数|&gt;|3|</v>
      </c>
      <c r="B363" t="s">
        <v>0</v>
      </c>
      <c r="C363" t="s">
        <v>81</v>
      </c>
      <c r="D363" t="s">
        <v>18</v>
      </c>
      <c r="E363" t="s">
        <v>81</v>
      </c>
      <c r="F363" t="s">
        <v>113</v>
      </c>
      <c r="G363" t="s">
        <v>81</v>
      </c>
      <c r="H363" t="str">
        <f>IF(R362=0,"",R362)</f>
        <v/>
      </c>
      <c r="I363" t="s">
        <v>81</v>
      </c>
      <c r="J363" t="s">
        <v>136</v>
      </c>
      <c r="K363" t="s">
        <v>81</v>
      </c>
      <c r="L363" t="s">
        <v>113</v>
      </c>
      <c r="M363" t="s">
        <v>81</v>
      </c>
      <c r="N363">
        <f>IF(R363=0,"",R363)</f>
        <v>3</v>
      </c>
      <c r="O363" t="s">
        <v>81</v>
      </c>
      <c r="Q363" s="41" t="s">
        <v>19</v>
      </c>
      <c r="R363" s="34">
        <f>INDEX(AW:AW,W356+1)</f>
        <v>3</v>
      </c>
      <c r="S363" s="42"/>
      <c r="T363" s="42"/>
      <c r="U363" s="42"/>
      <c r="V363" s="43"/>
      <c r="W363" s="44"/>
      <c r="X363" s="45"/>
      <c r="Y363" s="55"/>
      <c r="Z363" s="55"/>
      <c r="AA363" s="56"/>
      <c r="BF363" s="64" t="s">
        <v>0</v>
      </c>
    </row>
    <row r="364" spans="1:58">
      <c r="A364" t="str">
        <f t="shared" si="62"/>
        <v>&amp;br;&amp;br;</v>
      </c>
      <c r="B364" t="s">
        <v>0</v>
      </c>
      <c r="C364" t="s">
        <v>145</v>
      </c>
      <c r="R364"/>
      <c r="S364"/>
      <c r="T364"/>
      <c r="U364"/>
      <c r="V364"/>
      <c r="BF364" s="64" t="s">
        <v>0</v>
      </c>
    </row>
    <row r="365" spans="1:58">
      <c r="A365" t="str">
        <f t="shared" si="62"/>
        <v>#back(text=戻る,left)</v>
      </c>
      <c r="B365" t="s">
        <v>0</v>
      </c>
      <c r="C365" t="s">
        <v>153</v>
      </c>
      <c r="R365"/>
      <c r="S365"/>
      <c r="T365"/>
      <c r="U365"/>
      <c r="V365"/>
      <c r="BF365" s="64" t="s">
        <v>0</v>
      </c>
    </row>
    <row r="366" spans="1:58">
      <c r="A366" t="str">
        <f t="shared" si="62"/>
        <v>&amp;br;</v>
      </c>
      <c r="B366" t="s">
        <v>0</v>
      </c>
      <c r="C366" t="s">
        <v>164</v>
      </c>
      <c r="R366"/>
      <c r="S366"/>
      <c r="T366"/>
      <c r="U366"/>
      <c r="V366"/>
      <c r="BF366" s="64" t="s">
        <v>0</v>
      </c>
    </row>
    <row r="367" spans="1:58">
      <c r="A367" t="str">
        <f t="shared" si="62"/>
        <v>#comment(above,nsize=[15],size=[30],num=[10])</v>
      </c>
      <c r="B367" t="s">
        <v>0</v>
      </c>
      <c r="C367" t="s">
        <v>173</v>
      </c>
      <c r="R367"/>
      <c r="S367"/>
      <c r="T367"/>
      <c r="U367"/>
      <c r="V367"/>
      <c r="BF367" s="64" t="s">
        <v>0</v>
      </c>
    </row>
    <row r="368" spans="1:58">
      <c r="A368" t="str">
        <f t="shared" si="62"/>
        <v>&amp;br;&amp;br;</v>
      </c>
      <c r="B368" t="s">
        <v>0</v>
      </c>
      <c r="C368" t="s">
        <v>145</v>
      </c>
      <c r="R368"/>
      <c r="S368"/>
      <c r="T368"/>
      <c r="U368"/>
      <c r="V368"/>
      <c r="AC368" s="52"/>
      <c r="AD368" s="52"/>
      <c r="BF368" s="64" t="s">
        <v>0</v>
      </c>
    </row>
    <row r="369" spans="1:58">
      <c r="A369" t="str">
        <f t="shared" si="62"/>
        <v/>
      </c>
      <c r="B369" t="s">
        <v>0</v>
      </c>
      <c r="Q369" s="29"/>
      <c r="R369" s="30"/>
      <c r="S369" s="30"/>
      <c r="T369" s="30"/>
      <c r="U369" s="30"/>
      <c r="V369" s="31"/>
      <c r="W369" s="32">
        <v>29</v>
      </c>
      <c r="X369" s="29"/>
      <c r="Y369" s="50"/>
      <c r="Z369" s="50"/>
      <c r="AA369" s="51"/>
      <c r="AC369" s="52"/>
      <c r="AD369" s="52"/>
      <c r="BF369" s="64" t="s">
        <v>0</v>
      </c>
    </row>
    <row r="370" spans="1:58">
      <c r="A370" t="str">
        <f t="shared" si="62"/>
        <v>*神々のピラミッド/Pyramid of the Pantheon</v>
      </c>
      <c r="B370" t="s">
        <v>0</v>
      </c>
      <c r="C370" t="str">
        <f>"*"&amp;R370&amp;"/"&amp;T370</f>
        <v>*神々のピラミッド/Pyramid of the Pantheon</v>
      </c>
      <c r="Q370" s="33" t="s">
        <v>9</v>
      </c>
      <c r="R370" s="34" t="str">
        <f>INDEX(AJ:AJ,W369+1)</f>
        <v>神々のピラミッド</v>
      </c>
      <c r="S370" s="35" t="s">
        <v>10</v>
      </c>
      <c r="T370" s="34" t="str">
        <f>INDEX(AK:AK,W369+1)</f>
        <v>Pyramid of the Pantheon</v>
      </c>
      <c r="U370" s="35"/>
      <c r="V370" s="36"/>
      <c r="W370" s="37"/>
      <c r="X370" s="33"/>
      <c r="Y370" s="52"/>
      <c r="Z370" s="52"/>
      <c r="AA370" s="53"/>
      <c r="AC370" s="52"/>
      <c r="AD370" s="52"/>
      <c r="BF370" s="64" t="s">
        <v>0</v>
      </c>
    </row>
    <row r="371" spans="1:58">
      <c r="A371" t="str">
        <f t="shared" si="62"/>
        <v>|LEFT:80|LEFT:100|LEFT:100|LEFT:100|LEFT:100|LEFT:100|c</v>
      </c>
      <c r="B371" t="s">
        <v>0</v>
      </c>
      <c r="C371" t="s">
        <v>81</v>
      </c>
      <c r="D371" s="26" t="str">
        <f>$Q$1</f>
        <v>LEFT:80</v>
      </c>
      <c r="E371" s="26" t="s">
        <v>81</v>
      </c>
      <c r="F371" s="26" t="str">
        <f t="shared" ref="F371:J371" si="69">$R$1</f>
        <v>LEFT:100</v>
      </c>
      <c r="G371" s="26" t="s">
        <v>81</v>
      </c>
      <c r="H371" s="26" t="str">
        <f t="shared" si="69"/>
        <v>LEFT:100</v>
      </c>
      <c r="I371" s="26" t="s">
        <v>81</v>
      </c>
      <c r="J371" s="26" t="str">
        <f t="shared" si="69"/>
        <v>LEFT:100</v>
      </c>
      <c r="K371" s="26" t="s">
        <v>81</v>
      </c>
      <c r="L371" s="26" t="str">
        <f>$R$1</f>
        <v>LEFT:100</v>
      </c>
      <c r="M371" s="26" t="s">
        <v>81</v>
      </c>
      <c r="N371" s="26" t="str">
        <f>$R$1</f>
        <v>LEFT:100</v>
      </c>
      <c r="O371" t="s">
        <v>81</v>
      </c>
      <c r="P371" t="s">
        <v>82</v>
      </c>
      <c r="Q371" s="38" t="s">
        <v>6</v>
      </c>
      <c r="R371" s="34" t="str">
        <f>INDEX(AF:AF,W369+1)</f>
        <v>無色</v>
      </c>
      <c r="S371" s="39" t="s">
        <v>7</v>
      </c>
      <c r="T371" s="34" t="str">
        <f>INDEX(AG:AG,W369+1)</f>
        <v>神話レア</v>
      </c>
      <c r="U371" s="39" t="s">
        <v>8</v>
      </c>
      <c r="V371" s="34">
        <f>INDEX(AI:AI,W369+1)</f>
        <v>5</v>
      </c>
      <c r="W371" s="40"/>
      <c r="X371" s="34" t="str">
        <f>INDEX(AQ:AQ,W369+1)</f>
        <v>あなたのターン開始時に、あなたはXマナを得る。Xはこのサポートが持つシールドの数に等しい。</v>
      </c>
      <c r="Y371" s="52"/>
      <c r="Z371" s="52"/>
      <c r="AA371" s="53"/>
      <c r="AC371" s="35"/>
      <c r="AD371" s="35"/>
      <c r="BF371" s="64" t="s">
        <v>0</v>
      </c>
    </row>
    <row r="372" spans="1:58">
      <c r="A372" t="str">
        <f t="shared" si="62"/>
        <v>|色|無色|レアリティ|神話レア|マナコスト|5|</v>
      </c>
      <c r="B372" t="s">
        <v>0</v>
      </c>
      <c r="C372" t="s">
        <v>81</v>
      </c>
      <c r="D372" s="27" t="s">
        <v>6</v>
      </c>
      <c r="E372" t="s">
        <v>81</v>
      </c>
      <c r="F372" t="str">
        <f>IF(R371=0,"",R371)</f>
        <v>無色</v>
      </c>
      <c r="G372" t="s">
        <v>81</v>
      </c>
      <c r="H372" s="27" t="s">
        <v>93</v>
      </c>
      <c r="I372" t="s">
        <v>81</v>
      </c>
      <c r="J372" t="str">
        <f>IF(T371=0,"",T371)</f>
        <v>神話レア</v>
      </c>
      <c r="K372" t="s">
        <v>81</v>
      </c>
      <c r="L372" s="27" t="s">
        <v>94</v>
      </c>
      <c r="M372" t="s">
        <v>81</v>
      </c>
      <c r="N372">
        <f>IF(V371=0,"",V371)</f>
        <v>5</v>
      </c>
      <c r="O372" t="s">
        <v>81</v>
      </c>
      <c r="Q372" s="33" t="s">
        <v>11</v>
      </c>
      <c r="R372" s="34" t="str">
        <f>INDEX(AL:AL,W369+1)</f>
        <v>サポート</v>
      </c>
      <c r="S372" s="39" t="s">
        <v>95</v>
      </c>
      <c r="T372" s="34">
        <f>INDEX(AN:AN,W369+1)</f>
        <v>0</v>
      </c>
      <c r="U372" s="34">
        <f>INDEX(AO:AO,W369+1)</f>
        <v>0</v>
      </c>
      <c r="V372" s="34">
        <f>INDEX(AP:AP,W369+1)</f>
        <v>0</v>
      </c>
      <c r="W372" s="40"/>
      <c r="X372" s="34" t="str">
        <f>INDEX(AZ:AZ,W369+1)</f>
        <v>あな</v>
      </c>
      <c r="Y372" s="34" t="str">
        <f>INDEX(BA:BA,W369+1)</f>
        <v/>
      </c>
      <c r="Z372" s="34" t="str">
        <f>INDEX(BB:BB,W369+1)</f>
        <v/>
      </c>
      <c r="AA372" s="34">
        <f>INDEX(BC:BC,W369+1)</f>
        <v>0</v>
      </c>
      <c r="AC372" s="52"/>
      <c r="AD372" s="52"/>
      <c r="BF372" s="64" t="s">
        <v>0</v>
      </c>
    </row>
    <row r="373" spans="1:58">
      <c r="A373" t="str">
        <f t="shared" si="62"/>
        <v>|種別|サポート|サブタイプ||||</v>
      </c>
      <c r="B373" t="s">
        <v>0</v>
      </c>
      <c r="C373" t="s">
        <v>81</v>
      </c>
      <c r="D373" s="27" t="s">
        <v>11</v>
      </c>
      <c r="E373" t="s">
        <v>81</v>
      </c>
      <c r="F373" t="str">
        <f>IF(R372=0,"",R372)</f>
        <v>サポート</v>
      </c>
      <c r="G373" t="s">
        <v>81</v>
      </c>
      <c r="H373" s="27" t="s">
        <v>103</v>
      </c>
      <c r="I373" t="s">
        <v>81</v>
      </c>
      <c r="J373" t="str">
        <f>IF(T372=0,"",T372)</f>
        <v/>
      </c>
      <c r="K373" t="s">
        <v>81</v>
      </c>
      <c r="L373" t="str">
        <f>IF(U372=0,"",U372)</f>
        <v/>
      </c>
      <c r="M373" t="s">
        <v>81</v>
      </c>
      <c r="N373" t="str">
        <f>IF(V372=0,"",V372)</f>
        <v/>
      </c>
      <c r="O373" t="s">
        <v>81</v>
      </c>
      <c r="Q373" s="33" t="s">
        <v>104</v>
      </c>
      <c r="R373" s="34" t="str">
        <f>INDEX(BD:BD,W369+1)</f>
        <v>あなたのターン開始時に、あなたはXマナを得る。Xはこのサポートが持つシールドの数に等しい。</v>
      </c>
      <c r="S373" s="35"/>
      <c r="T373" s="35"/>
      <c r="U373" s="35"/>
      <c r="V373" s="36"/>
      <c r="W373" s="40"/>
      <c r="X373" s="32"/>
      <c r="Y373" s="32"/>
      <c r="Z373" s="32"/>
      <c r="AA373" s="54"/>
      <c r="AC373" s="52"/>
      <c r="AD373" s="52"/>
      <c r="BF373" s="64" t="s">
        <v>0</v>
      </c>
    </row>
    <row r="374" spans="1:58">
      <c r="A374" t="str">
        <f t="shared" si="62"/>
        <v>|テキスト|&gt;|&gt;|&gt;|&gt;|あなたのターン開始時に、あなたはXマナを得る。Xはこのサポートが持つシールドの数に等しい。|</v>
      </c>
      <c r="B374" t="s">
        <v>0</v>
      </c>
      <c r="C374" t="s">
        <v>81</v>
      </c>
      <c r="D374" s="27" t="s">
        <v>104</v>
      </c>
      <c r="E374" t="s">
        <v>81</v>
      </c>
      <c r="F374" s="27" t="s">
        <v>113</v>
      </c>
      <c r="G374" t="s">
        <v>81</v>
      </c>
      <c r="H374" s="27" t="s">
        <v>113</v>
      </c>
      <c r="I374" t="s">
        <v>81</v>
      </c>
      <c r="J374" s="27" t="s">
        <v>113</v>
      </c>
      <c r="K374" t="s">
        <v>81</v>
      </c>
      <c r="L374" s="27" t="s">
        <v>113</v>
      </c>
      <c r="M374" t="s">
        <v>81</v>
      </c>
      <c r="N374" t="str">
        <f>IF(R373=0,"",R373)</f>
        <v>あなたのターン開始時に、あなたはXマナを得る。Xはこのサポートが持つシールドの数に等しい。</v>
      </c>
      <c r="O374" t="s">
        <v>81</v>
      </c>
      <c r="Q374" s="38" t="s">
        <v>27</v>
      </c>
      <c r="R374" s="34">
        <f>INDEX(BE:BE,W369+1)</f>
        <v>0</v>
      </c>
      <c r="S374" s="35" t="s">
        <v>400</v>
      </c>
      <c r="T374" s="34" t="str">
        <f>IF(X374="","",X374&amp;IF(Y374="",""," "&amp;Y374)&amp;IF(Z374="",""," "&amp;Z374)&amp;IF(AA374="",""," "&amp;AA374))</f>
        <v/>
      </c>
      <c r="U374" s="35"/>
      <c r="V374" s="36"/>
      <c r="W374" s="40" t="s">
        <v>114</v>
      </c>
      <c r="X374" s="33" t="str">
        <f t="shared" ref="X374:AA374" si="70">IF(ISERROR(IF(LEN(X373)&gt;1,X373,VLOOKUP(X372,$AC:$AD,2,FALSE))),"",IF(LEN(X373)&gt;1,X373,VLOOKUP(X372,$AC:$AD,2,FALSE)))</f>
        <v/>
      </c>
      <c r="Y374" s="33" t="str">
        <f t="shared" si="70"/>
        <v/>
      </c>
      <c r="Z374" s="33" t="str">
        <f t="shared" si="70"/>
        <v/>
      </c>
      <c r="AA374" s="33" t="str">
        <f t="shared" si="70"/>
        <v> </v>
      </c>
      <c r="AC374" s="52"/>
      <c r="AD374" s="52"/>
      <c r="BF374" s="64" t="s">
        <v>0</v>
      </c>
    </row>
    <row r="375" spans="1:58">
      <c r="A375" t="str">
        <f t="shared" si="62"/>
        <v>|英テキスト|&gt;|&gt;|&gt;|&gt;||</v>
      </c>
      <c r="B375" t="s">
        <v>0</v>
      </c>
      <c r="C375" t="s">
        <v>81</v>
      </c>
      <c r="D375" s="27" t="s">
        <v>125</v>
      </c>
      <c r="E375" t="s">
        <v>81</v>
      </c>
      <c r="F375" s="27" t="s">
        <v>113</v>
      </c>
      <c r="G375" t="s">
        <v>81</v>
      </c>
      <c r="H375" s="27" t="s">
        <v>113</v>
      </c>
      <c r="I375" t="s">
        <v>81</v>
      </c>
      <c r="J375" s="27" t="s">
        <v>113</v>
      </c>
      <c r="K375" t="s">
        <v>81</v>
      </c>
      <c r="L375" s="27" t="s">
        <v>113</v>
      </c>
      <c r="M375" t="s">
        <v>81</v>
      </c>
      <c r="N375" t="str">
        <f>IF(T374="","",T374&amp;"&amp;br;")&amp;IF(R374=0,"",R374)</f>
        <v/>
      </c>
      <c r="O375" t="s">
        <v>81</v>
      </c>
      <c r="Q375" s="33" t="s">
        <v>18</v>
      </c>
      <c r="R375" s="34">
        <f>IF(INDEX(AX:AX,W369+1)="",0,INDEX(AX:AX,W369+1)&amp;"/"&amp;INDEX(AY:AY,W369+1))</f>
        <v>0</v>
      </c>
      <c r="S375" s="35"/>
      <c r="T375" s="35"/>
      <c r="U375" s="35"/>
      <c r="V375" s="36"/>
      <c r="W375" s="40"/>
      <c r="X375" s="33"/>
      <c r="Y375" s="52"/>
      <c r="Z375" s="52"/>
      <c r="AA375" s="53"/>
      <c r="AC375" s="52"/>
      <c r="AD375" s="52"/>
      <c r="BF375" s="64" t="s">
        <v>0</v>
      </c>
    </row>
    <row r="376" spans="1:58">
      <c r="A376" t="str">
        <f t="shared" si="62"/>
        <v>|PT|&gt;||シールド数|&gt;|3|</v>
      </c>
      <c r="B376" t="s">
        <v>0</v>
      </c>
      <c r="C376" t="s">
        <v>81</v>
      </c>
      <c r="D376" t="s">
        <v>18</v>
      </c>
      <c r="E376" t="s">
        <v>81</v>
      </c>
      <c r="F376" t="s">
        <v>113</v>
      </c>
      <c r="G376" t="s">
        <v>81</v>
      </c>
      <c r="H376" t="str">
        <f>IF(R375=0,"",R375)</f>
        <v/>
      </c>
      <c r="I376" t="s">
        <v>81</v>
      </c>
      <c r="J376" t="s">
        <v>136</v>
      </c>
      <c r="K376" t="s">
        <v>81</v>
      </c>
      <c r="L376" t="s">
        <v>113</v>
      </c>
      <c r="M376" t="s">
        <v>81</v>
      </c>
      <c r="N376">
        <f>IF(R376=0,"",R376)</f>
        <v>3</v>
      </c>
      <c r="O376" t="s">
        <v>81</v>
      </c>
      <c r="Q376" s="41" t="s">
        <v>19</v>
      </c>
      <c r="R376" s="34">
        <f>INDEX(AW:AW,W369+1)</f>
        <v>3</v>
      </c>
      <c r="S376" s="42"/>
      <c r="T376" s="42"/>
      <c r="U376" s="42"/>
      <c r="V376" s="43"/>
      <c r="W376" s="44"/>
      <c r="X376" s="45"/>
      <c r="Y376" s="55"/>
      <c r="Z376" s="55"/>
      <c r="AA376" s="56"/>
      <c r="BF376" s="64" t="s">
        <v>0</v>
      </c>
    </row>
    <row r="377" spans="1:58">
      <c r="A377" t="str">
        <f t="shared" si="62"/>
        <v>&amp;br;&amp;br;</v>
      </c>
      <c r="B377" t="s">
        <v>0</v>
      </c>
      <c r="C377" t="s">
        <v>145</v>
      </c>
      <c r="R377"/>
      <c r="S377"/>
      <c r="T377"/>
      <c r="U377"/>
      <c r="V377"/>
      <c r="BF377" s="64" t="s">
        <v>0</v>
      </c>
    </row>
    <row r="378" spans="1:58">
      <c r="A378" t="str">
        <f t="shared" si="62"/>
        <v>#back(text=戻る,left)</v>
      </c>
      <c r="B378" t="s">
        <v>0</v>
      </c>
      <c r="C378" t="s">
        <v>153</v>
      </c>
      <c r="R378"/>
      <c r="S378"/>
      <c r="T378"/>
      <c r="U378"/>
      <c r="V378"/>
      <c r="BF378" s="64" t="s">
        <v>0</v>
      </c>
    </row>
    <row r="379" spans="1:58">
      <c r="A379" t="str">
        <f t="shared" si="62"/>
        <v>&amp;br;</v>
      </c>
      <c r="B379" t="s">
        <v>0</v>
      </c>
      <c r="C379" t="s">
        <v>164</v>
      </c>
      <c r="R379"/>
      <c r="S379"/>
      <c r="T379"/>
      <c r="U379"/>
      <c r="V379"/>
      <c r="BF379" s="64" t="s">
        <v>0</v>
      </c>
    </row>
    <row r="380" spans="1:58">
      <c r="A380" t="str">
        <f t="shared" si="62"/>
        <v>#comment(above,nsize=[15],size=[30],num=[10])</v>
      </c>
      <c r="B380" t="s">
        <v>0</v>
      </c>
      <c r="C380" t="s">
        <v>173</v>
      </c>
      <c r="R380"/>
      <c r="S380"/>
      <c r="T380"/>
      <c r="U380"/>
      <c r="V380"/>
      <c r="BF380" s="64" t="s">
        <v>0</v>
      </c>
    </row>
    <row r="381" spans="1:58">
      <c r="A381" t="str">
        <f t="shared" si="62"/>
        <v>&amp;br;&amp;br;</v>
      </c>
      <c r="B381" t="s">
        <v>0</v>
      </c>
      <c r="C381" t="s">
        <v>145</v>
      </c>
      <c r="R381"/>
      <c r="S381"/>
      <c r="T381"/>
      <c r="U381"/>
      <c r="V381"/>
      <c r="AC381" s="52"/>
      <c r="AD381" s="52"/>
      <c r="BF381" s="64" t="s">
        <v>0</v>
      </c>
    </row>
    <row r="382" spans="1:58">
      <c r="A382" t="str">
        <f t="shared" si="62"/>
        <v/>
      </c>
      <c r="B382" t="s">
        <v>0</v>
      </c>
      <c r="Q382" s="29"/>
      <c r="R382" s="30"/>
      <c r="S382" s="30"/>
      <c r="T382" s="30"/>
      <c r="U382" s="30"/>
      <c r="V382" s="31"/>
      <c r="W382" s="32">
        <v>30</v>
      </c>
      <c r="X382" s="29"/>
      <c r="Y382" s="50"/>
      <c r="Z382" s="50"/>
      <c r="AA382" s="51"/>
      <c r="AC382" s="52"/>
      <c r="AD382" s="52"/>
      <c r="BF382" s="64" t="s">
        <v>0</v>
      </c>
    </row>
    <row r="383" spans="1:58">
      <c r="A383" t="str">
        <f t="shared" si="62"/>
        <v>*0/0</v>
      </c>
      <c r="B383" t="s">
        <v>0</v>
      </c>
      <c r="C383" t="str">
        <f>"*"&amp;R383&amp;"/"&amp;T383</f>
        <v>*0/0</v>
      </c>
      <c r="Q383" s="33" t="s">
        <v>9</v>
      </c>
      <c r="R383" s="34">
        <f>INDEX(AJ:AJ,W382+1)</f>
        <v>0</v>
      </c>
      <c r="S383" s="35" t="s">
        <v>10</v>
      </c>
      <c r="T383" s="34">
        <f>INDEX(AK:AK,W382+1)</f>
        <v>0</v>
      </c>
      <c r="U383" s="35"/>
      <c r="V383" s="36"/>
      <c r="W383" s="37"/>
      <c r="X383" s="33"/>
      <c r="Y383" s="52"/>
      <c r="Z383" s="52"/>
      <c r="AA383" s="53"/>
      <c r="AC383" s="52"/>
      <c r="AD383" s="52"/>
      <c r="BF383" s="64" t="s">
        <v>0</v>
      </c>
    </row>
    <row r="384" spans="1:58">
      <c r="A384" t="str">
        <f t="shared" si="62"/>
        <v>|LEFT:80|LEFT:100|LEFT:100|LEFT:100|LEFT:100|LEFT:100|c</v>
      </c>
      <c r="B384" t="s">
        <v>0</v>
      </c>
      <c r="C384" t="s">
        <v>81</v>
      </c>
      <c r="D384" s="26" t="str">
        <f>$Q$1</f>
        <v>LEFT:80</v>
      </c>
      <c r="E384" s="26" t="s">
        <v>81</v>
      </c>
      <c r="F384" s="26" t="str">
        <f t="shared" ref="F384:J384" si="71">$R$1</f>
        <v>LEFT:100</v>
      </c>
      <c r="G384" s="26" t="s">
        <v>81</v>
      </c>
      <c r="H384" s="26" t="str">
        <f t="shared" si="71"/>
        <v>LEFT:100</v>
      </c>
      <c r="I384" s="26" t="s">
        <v>81</v>
      </c>
      <c r="J384" s="26" t="str">
        <f t="shared" si="71"/>
        <v>LEFT:100</v>
      </c>
      <c r="K384" s="26" t="s">
        <v>81</v>
      </c>
      <c r="L384" s="26" t="str">
        <f>$R$1</f>
        <v>LEFT:100</v>
      </c>
      <c r="M384" s="26" t="s">
        <v>81</v>
      </c>
      <c r="N384" s="26" t="str">
        <f>$R$1</f>
        <v>LEFT:100</v>
      </c>
      <c r="O384" t="s">
        <v>81</v>
      </c>
      <c r="P384" t="s">
        <v>82</v>
      </c>
      <c r="Q384" s="38" t="s">
        <v>6</v>
      </c>
      <c r="R384" s="34" t="str">
        <f>INDEX(AF:AF,W382+1)</f>
        <v>無色</v>
      </c>
      <c r="S384" s="39" t="s">
        <v>7</v>
      </c>
      <c r="T384" s="34">
        <f>INDEX(AG:AG,W382+1)</f>
        <v>0</v>
      </c>
      <c r="U384" s="39" t="s">
        <v>8</v>
      </c>
      <c r="V384" s="34">
        <f>INDEX(AI:AI,W382+1)</f>
        <v>0</v>
      </c>
      <c r="W384" s="40"/>
      <c r="X384" s="34">
        <f>INDEX(AQ:AQ,W382+1)</f>
        <v>0</v>
      </c>
      <c r="Y384" s="52"/>
      <c r="Z384" s="52"/>
      <c r="AA384" s="53"/>
      <c r="AC384" s="35"/>
      <c r="AD384" s="35"/>
      <c r="BF384" s="64" t="s">
        <v>0</v>
      </c>
    </row>
    <row r="385" spans="1:58">
      <c r="A385" t="str">
        <f t="shared" si="62"/>
        <v>|色|無色|レアリティ||マナコスト||</v>
      </c>
      <c r="B385" t="s">
        <v>0</v>
      </c>
      <c r="C385" t="s">
        <v>81</v>
      </c>
      <c r="D385" s="27" t="s">
        <v>6</v>
      </c>
      <c r="E385" t="s">
        <v>81</v>
      </c>
      <c r="F385" t="str">
        <f>IF(R384=0,"",R384)</f>
        <v>無色</v>
      </c>
      <c r="G385" t="s">
        <v>81</v>
      </c>
      <c r="H385" s="27" t="s">
        <v>93</v>
      </c>
      <c r="I385" t="s">
        <v>81</v>
      </c>
      <c r="J385" t="str">
        <f>IF(T384=0,"",T384)</f>
        <v/>
      </c>
      <c r="K385" t="s">
        <v>81</v>
      </c>
      <c r="L385" s="27" t="s">
        <v>94</v>
      </c>
      <c r="M385" t="s">
        <v>81</v>
      </c>
      <c r="N385" t="str">
        <f>IF(V384=0,"",V384)</f>
        <v/>
      </c>
      <c r="O385" t="s">
        <v>81</v>
      </c>
      <c r="Q385" s="33" t="s">
        <v>11</v>
      </c>
      <c r="R385" s="34">
        <f>INDEX(AL:AL,W382+1)</f>
        <v>0</v>
      </c>
      <c r="S385" s="39" t="s">
        <v>95</v>
      </c>
      <c r="T385" s="34">
        <f>INDEX(AN:AN,W382+1)</f>
        <v>0</v>
      </c>
      <c r="U385" s="34">
        <f>INDEX(AO:AO,W382+1)</f>
        <v>0</v>
      </c>
      <c r="V385" s="34">
        <f>INDEX(AP:AP,W382+1)</f>
        <v>0</v>
      </c>
      <c r="W385" s="40"/>
      <c r="X385" s="34" t="str">
        <f>INDEX(AZ:AZ,W382+1)</f>
        <v/>
      </c>
      <c r="Y385" s="34" t="str">
        <f>INDEX(BA:BA,W382+1)</f>
        <v/>
      </c>
      <c r="Z385" s="34" t="str">
        <f>INDEX(BB:BB,W382+1)</f>
        <v/>
      </c>
      <c r="AA385" s="34">
        <f>INDEX(BC:BC,W382+1)</f>
        <v>0</v>
      </c>
      <c r="AC385" s="52"/>
      <c r="AD385" s="52"/>
      <c r="BF385" s="64" t="s">
        <v>0</v>
      </c>
    </row>
    <row r="386" spans="1:58">
      <c r="A386" t="str">
        <f t="shared" si="62"/>
        <v>|種別||サブタイプ||||</v>
      </c>
      <c r="B386" t="s">
        <v>0</v>
      </c>
      <c r="C386" t="s">
        <v>81</v>
      </c>
      <c r="D386" s="27" t="s">
        <v>11</v>
      </c>
      <c r="E386" t="s">
        <v>81</v>
      </c>
      <c r="F386" t="str">
        <f>IF(R385=0,"",R385)</f>
        <v/>
      </c>
      <c r="G386" t="s">
        <v>81</v>
      </c>
      <c r="H386" s="27" t="s">
        <v>103</v>
      </c>
      <c r="I386" t="s">
        <v>81</v>
      </c>
      <c r="J386" t="str">
        <f>IF(T385=0,"",T385)</f>
        <v/>
      </c>
      <c r="K386" t="s">
        <v>81</v>
      </c>
      <c r="L386" t="str">
        <f>IF(U385=0,"",U385)</f>
        <v/>
      </c>
      <c r="M386" t="s">
        <v>81</v>
      </c>
      <c r="N386" t="str">
        <f>IF(V385=0,"",V385)</f>
        <v/>
      </c>
      <c r="O386" t="s">
        <v>81</v>
      </c>
      <c r="Q386" s="33" t="s">
        <v>104</v>
      </c>
      <c r="R386" s="34" t="str">
        <f>INDEX(BD:BD,W382+1)</f>
        <v/>
      </c>
      <c r="S386" s="35"/>
      <c r="T386" s="35"/>
      <c r="U386" s="35"/>
      <c r="V386" s="36"/>
      <c r="W386" s="40"/>
      <c r="X386" s="32"/>
      <c r="Y386" s="32"/>
      <c r="Z386" s="32"/>
      <c r="AA386" s="54"/>
      <c r="AC386" s="52"/>
      <c r="AD386" s="52"/>
      <c r="BF386" s="64" t="s">
        <v>0</v>
      </c>
    </row>
    <row r="387" spans="1:58">
      <c r="A387" t="str">
        <f t="shared" si="62"/>
        <v>|テキスト|&gt;|&gt;|&gt;|&gt;||</v>
      </c>
      <c r="B387" t="s">
        <v>0</v>
      </c>
      <c r="C387" t="s">
        <v>81</v>
      </c>
      <c r="D387" s="27" t="s">
        <v>104</v>
      </c>
      <c r="E387" t="s">
        <v>81</v>
      </c>
      <c r="F387" s="27" t="s">
        <v>113</v>
      </c>
      <c r="G387" t="s">
        <v>81</v>
      </c>
      <c r="H387" s="27" t="s">
        <v>113</v>
      </c>
      <c r="I387" t="s">
        <v>81</v>
      </c>
      <c r="J387" s="27" t="s">
        <v>113</v>
      </c>
      <c r="K387" t="s">
        <v>81</v>
      </c>
      <c r="L387" s="27" t="s">
        <v>113</v>
      </c>
      <c r="M387" t="s">
        <v>81</v>
      </c>
      <c r="N387" t="str">
        <f>IF(R386=0,"",R386)</f>
        <v/>
      </c>
      <c r="O387" t="s">
        <v>81</v>
      </c>
      <c r="Q387" s="38" t="s">
        <v>27</v>
      </c>
      <c r="R387" s="34" t="str">
        <f>INDEX(BE:BE,W382+1)</f>
        <v/>
      </c>
      <c r="S387" s="35" t="s">
        <v>400</v>
      </c>
      <c r="T387" s="34" t="str">
        <f>IF(X387="","",X387&amp;IF(Y387="",""," "&amp;Y387)&amp;IF(Z387="",""," "&amp;Z387)&amp;IF(AA387="",""," "&amp;AA387))</f>
        <v/>
      </c>
      <c r="U387" s="35"/>
      <c r="V387" s="36"/>
      <c r="W387" s="40" t="s">
        <v>114</v>
      </c>
      <c r="X387" s="33" t="str">
        <f t="shared" ref="X387:AA387" si="72">IF(ISERROR(IF(LEN(X386)&gt;1,X386,VLOOKUP(X385,$AC:$AD,2,FALSE))),"",IF(LEN(X386)&gt;1,X386,VLOOKUP(X385,$AC:$AD,2,FALSE)))</f>
        <v/>
      </c>
      <c r="Y387" s="33" t="str">
        <f t="shared" si="72"/>
        <v/>
      </c>
      <c r="Z387" s="33" t="str">
        <f t="shared" si="72"/>
        <v/>
      </c>
      <c r="AA387" s="33" t="str">
        <f t="shared" si="72"/>
        <v> </v>
      </c>
      <c r="AC387" s="52"/>
      <c r="AD387" s="52"/>
      <c r="BF387" s="64" t="s">
        <v>0</v>
      </c>
    </row>
    <row r="388" spans="1:58">
      <c r="A388" t="str">
        <f t="shared" si="62"/>
        <v>|英テキスト|&gt;|&gt;|&gt;|&gt;||</v>
      </c>
      <c r="B388" t="s">
        <v>0</v>
      </c>
      <c r="C388" t="s">
        <v>81</v>
      </c>
      <c r="D388" s="27" t="s">
        <v>125</v>
      </c>
      <c r="E388" t="s">
        <v>81</v>
      </c>
      <c r="F388" s="27" t="s">
        <v>113</v>
      </c>
      <c r="G388" t="s">
        <v>81</v>
      </c>
      <c r="H388" s="27" t="s">
        <v>113</v>
      </c>
      <c r="I388" t="s">
        <v>81</v>
      </c>
      <c r="J388" s="27" t="s">
        <v>113</v>
      </c>
      <c r="K388" t="s">
        <v>81</v>
      </c>
      <c r="L388" s="27" t="s">
        <v>113</v>
      </c>
      <c r="M388" t="s">
        <v>81</v>
      </c>
      <c r="N388" t="str">
        <f>IF(T387="","",T387&amp;"&amp;br;")&amp;IF(R387=0,"",R387)</f>
        <v/>
      </c>
      <c r="O388" t="s">
        <v>81</v>
      </c>
      <c r="Q388" s="33" t="s">
        <v>18</v>
      </c>
      <c r="R388" s="34">
        <f>IF(INDEX(AX:AX,W382+1)="",0,INDEX(AX:AX,W382+1)&amp;"/"&amp;INDEX(AY:AY,W382+1))</f>
        <v>0</v>
      </c>
      <c r="S388" s="35"/>
      <c r="T388" s="35"/>
      <c r="U388" s="35"/>
      <c r="V388" s="36"/>
      <c r="W388" s="40"/>
      <c r="X388" s="33"/>
      <c r="Y388" s="52"/>
      <c r="Z388" s="52"/>
      <c r="AA388" s="53"/>
      <c r="AC388" s="52"/>
      <c r="AD388" s="52"/>
      <c r="BF388" s="64" t="s">
        <v>0</v>
      </c>
    </row>
    <row r="389" spans="1:58">
      <c r="A389" t="str">
        <f t="shared" si="62"/>
        <v>|PT|&gt;||シールド数|&gt;||</v>
      </c>
      <c r="B389" t="s">
        <v>0</v>
      </c>
      <c r="C389" t="s">
        <v>81</v>
      </c>
      <c r="D389" t="s">
        <v>18</v>
      </c>
      <c r="E389" t="s">
        <v>81</v>
      </c>
      <c r="F389" t="s">
        <v>113</v>
      </c>
      <c r="G389" t="s">
        <v>81</v>
      </c>
      <c r="H389" t="str">
        <f>IF(R388=0,"",R388)</f>
        <v/>
      </c>
      <c r="I389" t="s">
        <v>81</v>
      </c>
      <c r="J389" t="s">
        <v>136</v>
      </c>
      <c r="K389" t="s">
        <v>81</v>
      </c>
      <c r="L389" t="s">
        <v>113</v>
      </c>
      <c r="M389" t="s">
        <v>81</v>
      </c>
      <c r="N389" t="str">
        <f>IF(R389=0,"",R389)</f>
        <v/>
      </c>
      <c r="O389" t="s">
        <v>81</v>
      </c>
      <c r="Q389" s="41" t="s">
        <v>19</v>
      </c>
      <c r="R389" s="34">
        <f>INDEX(AW:AW,W382+1)</f>
        <v>0</v>
      </c>
      <c r="S389" s="42"/>
      <c r="T389" s="42"/>
      <c r="U389" s="42"/>
      <c r="V389" s="43"/>
      <c r="W389" s="44"/>
      <c r="X389" s="45"/>
      <c r="Y389" s="55"/>
      <c r="Z389" s="55"/>
      <c r="AA389" s="56"/>
      <c r="BF389" s="64" t="s">
        <v>0</v>
      </c>
    </row>
    <row r="390" spans="1:58">
      <c r="A390" t="str">
        <f t="shared" ref="A390:A453" si="73">CONCATENATE(C390,D390,E390,F390,G390,H390,I390,J390,K390,L390,M390,N390,O390,P390)</f>
        <v>&amp;br;&amp;br;</v>
      </c>
      <c r="B390" t="s">
        <v>0</v>
      </c>
      <c r="C390" t="s">
        <v>145</v>
      </c>
      <c r="R390"/>
      <c r="S390"/>
      <c r="T390"/>
      <c r="U390"/>
      <c r="V390"/>
      <c r="BF390" s="64" t="s">
        <v>0</v>
      </c>
    </row>
    <row r="391" spans="1:58">
      <c r="A391" t="str">
        <f t="shared" si="73"/>
        <v>#back(text=戻る,left)</v>
      </c>
      <c r="B391" t="s">
        <v>0</v>
      </c>
      <c r="C391" t="s">
        <v>153</v>
      </c>
      <c r="R391"/>
      <c r="S391"/>
      <c r="T391"/>
      <c r="U391"/>
      <c r="V391"/>
      <c r="BF391" s="64" t="s">
        <v>0</v>
      </c>
    </row>
    <row r="392" spans="1:58">
      <c r="A392" t="str">
        <f t="shared" si="73"/>
        <v>&amp;br;</v>
      </c>
      <c r="B392" t="s">
        <v>0</v>
      </c>
      <c r="C392" t="s">
        <v>164</v>
      </c>
      <c r="R392"/>
      <c r="S392"/>
      <c r="T392"/>
      <c r="U392"/>
      <c r="V392"/>
      <c r="BF392" s="64" t="s">
        <v>0</v>
      </c>
    </row>
    <row r="393" spans="1:58">
      <c r="A393" t="str">
        <f t="shared" si="73"/>
        <v>#comment(above,nsize=[15],size=[30],num=[10])</v>
      </c>
      <c r="B393" t="s">
        <v>0</v>
      </c>
      <c r="C393" t="s">
        <v>173</v>
      </c>
      <c r="R393"/>
      <c r="S393"/>
      <c r="T393"/>
      <c r="U393"/>
      <c r="V393"/>
      <c r="BF393" s="64" t="s">
        <v>0</v>
      </c>
    </row>
    <row r="394" spans="1:58">
      <c r="A394" t="str">
        <f t="shared" si="73"/>
        <v>&amp;br;&amp;br;</v>
      </c>
      <c r="B394" t="s">
        <v>0</v>
      </c>
      <c r="C394" t="s">
        <v>145</v>
      </c>
      <c r="R394"/>
      <c r="S394"/>
      <c r="T394"/>
      <c r="U394"/>
      <c r="V394"/>
      <c r="AC394" s="52"/>
      <c r="AD394" s="52"/>
      <c r="BF394" s="64" t="s">
        <v>0</v>
      </c>
    </row>
    <row r="395" spans="1:58">
      <c r="A395" t="str">
        <f t="shared" si="73"/>
        <v/>
      </c>
      <c r="B395" t="s">
        <v>0</v>
      </c>
      <c r="Q395" s="29"/>
      <c r="R395" s="30"/>
      <c r="S395" s="30"/>
      <c r="T395" s="30"/>
      <c r="U395" s="30"/>
      <c r="V395" s="31"/>
      <c r="W395" s="32">
        <v>31</v>
      </c>
      <c r="X395" s="29"/>
      <c r="Y395" s="50"/>
      <c r="Z395" s="50"/>
      <c r="AA395" s="51"/>
      <c r="AC395" s="52"/>
      <c r="AD395" s="52"/>
      <c r="BF395" s="64" t="s">
        <v>0</v>
      </c>
    </row>
    <row r="396" spans="1:58">
      <c r="A396" t="str">
        <f t="shared" si="73"/>
        <v>*残酷な真実/Cruel Reality</v>
      </c>
      <c r="B396" t="s">
        <v>0</v>
      </c>
      <c r="C396" t="str">
        <f>"*"&amp;R396&amp;"/"&amp;T396</f>
        <v>*残酷な真実/Cruel Reality</v>
      </c>
      <c r="Q396" s="33" t="s">
        <v>9</v>
      </c>
      <c r="R396" s="34" t="str">
        <f>INDEX(AJ:AJ,W395+1)</f>
        <v>残酷な真実</v>
      </c>
      <c r="S396" s="35" t="s">
        <v>10</v>
      </c>
      <c r="T396" s="34" t="str">
        <f>INDEX(AK:AK,W395+1)</f>
        <v>Cruel Reality</v>
      </c>
      <c r="U396" s="35"/>
      <c r="V396" s="36"/>
      <c r="W396" s="37"/>
      <c r="X396" s="33"/>
      <c r="Y396" s="52"/>
      <c r="Z396" s="52"/>
      <c r="AA396" s="53"/>
      <c r="AC396" s="52"/>
      <c r="AD396" s="52"/>
      <c r="BF396" s="64" t="s">
        <v>0</v>
      </c>
    </row>
    <row r="397" spans="1:58">
      <c r="A397" t="str">
        <f t="shared" si="73"/>
        <v>|LEFT:80|LEFT:100|LEFT:100|LEFT:100|LEFT:100|LEFT:100|c</v>
      </c>
      <c r="B397" t="s">
        <v>0</v>
      </c>
      <c r="C397" t="s">
        <v>81</v>
      </c>
      <c r="D397" s="26" t="str">
        <f>$Q$1</f>
        <v>LEFT:80</v>
      </c>
      <c r="E397" s="26" t="s">
        <v>81</v>
      </c>
      <c r="F397" s="26" t="str">
        <f t="shared" ref="F397:J397" si="74">$R$1</f>
        <v>LEFT:100</v>
      </c>
      <c r="G397" s="26" t="s">
        <v>81</v>
      </c>
      <c r="H397" s="26" t="str">
        <f t="shared" si="74"/>
        <v>LEFT:100</v>
      </c>
      <c r="I397" s="26" t="s">
        <v>81</v>
      </c>
      <c r="J397" s="26" t="str">
        <f t="shared" si="74"/>
        <v>LEFT:100</v>
      </c>
      <c r="K397" s="26" t="s">
        <v>81</v>
      </c>
      <c r="L397" s="26" t="str">
        <f>$R$1</f>
        <v>LEFT:100</v>
      </c>
      <c r="M397" s="26" t="s">
        <v>81</v>
      </c>
      <c r="N397" s="26" t="str">
        <f>$R$1</f>
        <v>LEFT:100</v>
      </c>
      <c r="O397" t="s">
        <v>81</v>
      </c>
      <c r="P397" t="s">
        <v>82</v>
      </c>
      <c r="Q397" s="38" t="s">
        <v>6</v>
      </c>
      <c r="R397" s="34" t="str">
        <f>INDEX(AF:AF,W395+1)</f>
        <v>黒</v>
      </c>
      <c r="S397" s="39" t="s">
        <v>7</v>
      </c>
      <c r="T397" s="34" t="str">
        <f>INDEX(AG:AG,W395+1)</f>
        <v>神話レア</v>
      </c>
      <c r="U397" s="39" t="s">
        <v>8</v>
      </c>
      <c r="V397" s="34">
        <f>INDEX(AI:AI,W395+1)</f>
        <v>11</v>
      </c>
      <c r="W397" s="40"/>
      <c r="X397" s="34" t="str">
        <f>INDEX(AQ:AQ,W395+1)</f>
        <v>対戦相手のターン開始時に、対戦相手がコントロールする最初のクリーチャーは-3/-3の修整を受ける。対戦相手がクリーチャーをコントロールしていない場合、代わりに、対戦相手は5点のダメージを受ける。</v>
      </c>
      <c r="Y397" s="52"/>
      <c r="Z397" s="52"/>
      <c r="AA397" s="53"/>
      <c r="AC397" s="35"/>
      <c r="AD397" s="35"/>
      <c r="BF397" s="64" t="s">
        <v>0</v>
      </c>
    </row>
    <row r="398" spans="1:58">
      <c r="A398" t="str">
        <f t="shared" si="73"/>
        <v>|色|黒|レアリティ|神話レア|マナコスト|11|</v>
      </c>
      <c r="B398" t="s">
        <v>0</v>
      </c>
      <c r="C398" t="s">
        <v>81</v>
      </c>
      <c r="D398" s="27" t="s">
        <v>6</v>
      </c>
      <c r="E398" t="s">
        <v>81</v>
      </c>
      <c r="F398" t="str">
        <f>IF(R397=0,"",R397)</f>
        <v>黒</v>
      </c>
      <c r="G398" t="s">
        <v>81</v>
      </c>
      <c r="H398" s="27" t="s">
        <v>93</v>
      </c>
      <c r="I398" t="s">
        <v>81</v>
      </c>
      <c r="J398" t="str">
        <f>IF(T397=0,"",T397)</f>
        <v>神話レア</v>
      </c>
      <c r="K398" t="s">
        <v>81</v>
      </c>
      <c r="L398" s="27" t="s">
        <v>94</v>
      </c>
      <c r="M398" t="s">
        <v>81</v>
      </c>
      <c r="N398">
        <f>IF(V397=0,"",V397)</f>
        <v>11</v>
      </c>
      <c r="O398" t="s">
        <v>81</v>
      </c>
      <c r="Q398" s="33" t="s">
        <v>11</v>
      </c>
      <c r="R398" s="34" t="str">
        <f>INDEX(AL:AL,W395+1)</f>
        <v>サポート</v>
      </c>
      <c r="S398" s="39" t="s">
        <v>95</v>
      </c>
      <c r="T398" s="34">
        <f>INDEX(AN:AN,W395+1)</f>
        <v>0</v>
      </c>
      <c r="U398" s="34">
        <f>INDEX(AO:AO,W395+1)</f>
        <v>0</v>
      </c>
      <c r="V398" s="34">
        <f>INDEX(AP:AP,W395+1)</f>
        <v>0</v>
      </c>
      <c r="W398" s="40"/>
      <c r="X398" s="34" t="str">
        <f>INDEX(AZ:AZ,W395+1)</f>
        <v>対戦</v>
      </c>
      <c r="Y398" s="34" t="str">
        <f>INDEX(BA:BA,W395+1)</f>
        <v/>
      </c>
      <c r="Z398" s="34" t="str">
        <f>INDEX(BB:BB,W395+1)</f>
        <v/>
      </c>
      <c r="AA398" s="34">
        <f>INDEX(BC:BC,W395+1)</f>
        <v>0</v>
      </c>
      <c r="AC398" s="52"/>
      <c r="AD398" s="52"/>
      <c r="BF398" s="64" t="s">
        <v>0</v>
      </c>
    </row>
    <row r="399" spans="1:58">
      <c r="A399" t="str">
        <f t="shared" si="73"/>
        <v>|種別|サポート|サブタイプ||||</v>
      </c>
      <c r="B399" t="s">
        <v>0</v>
      </c>
      <c r="C399" t="s">
        <v>81</v>
      </c>
      <c r="D399" s="27" t="s">
        <v>11</v>
      </c>
      <c r="E399" t="s">
        <v>81</v>
      </c>
      <c r="F399" t="str">
        <f>IF(R398=0,"",R398)</f>
        <v>サポート</v>
      </c>
      <c r="G399" t="s">
        <v>81</v>
      </c>
      <c r="H399" s="27" t="s">
        <v>103</v>
      </c>
      <c r="I399" t="s">
        <v>81</v>
      </c>
      <c r="J399" t="str">
        <f>IF(T398=0,"",T398)</f>
        <v/>
      </c>
      <c r="K399" t="s">
        <v>81</v>
      </c>
      <c r="L399" t="str">
        <f>IF(U398=0,"",U398)</f>
        <v/>
      </c>
      <c r="M399" t="s">
        <v>81</v>
      </c>
      <c r="N399" t="str">
        <f>IF(V398=0,"",V398)</f>
        <v/>
      </c>
      <c r="O399" t="s">
        <v>81</v>
      </c>
      <c r="Q399" s="33" t="s">
        <v>104</v>
      </c>
      <c r="R399" s="34" t="str">
        <f>INDEX(BD:BD,W395+1)</f>
        <v>対戦相手のターン開始時に、対戦相手がコントロールする最初のクリーチャーは-3/-3の修整を受ける。対戦相手がクリーチャーをコントロールしていない場合、代わりに、対戦相手は5点のダメージを受ける。</v>
      </c>
      <c r="S399" s="35"/>
      <c r="T399" s="35"/>
      <c r="U399" s="35"/>
      <c r="V399" s="36"/>
      <c r="W399" s="40"/>
      <c r="X399" s="32"/>
      <c r="Y399" s="32"/>
      <c r="Z399" s="32"/>
      <c r="AA399" s="54"/>
      <c r="AC399" s="52"/>
      <c r="AD399" s="52"/>
      <c r="BF399" s="64" t="s">
        <v>0</v>
      </c>
    </row>
    <row r="400" spans="1:58">
      <c r="A400" t="str">
        <f t="shared" si="73"/>
        <v>|テキスト|&gt;|&gt;|&gt;|&gt;|対戦相手のターン開始時に、対戦相手がコントロールする最初のクリーチャーは-3/-3の修整を受ける。対戦相手がクリーチャーをコントロールしていない場合、代わりに、対戦相手は5点のダメージを受ける。|</v>
      </c>
      <c r="B400" t="s">
        <v>0</v>
      </c>
      <c r="C400" t="s">
        <v>81</v>
      </c>
      <c r="D400" s="27" t="s">
        <v>104</v>
      </c>
      <c r="E400" t="s">
        <v>81</v>
      </c>
      <c r="F400" s="27" t="s">
        <v>113</v>
      </c>
      <c r="G400" t="s">
        <v>81</v>
      </c>
      <c r="H400" s="27" t="s">
        <v>113</v>
      </c>
      <c r="I400" t="s">
        <v>81</v>
      </c>
      <c r="J400" s="27" t="s">
        <v>113</v>
      </c>
      <c r="K400" t="s">
        <v>81</v>
      </c>
      <c r="L400" s="27" t="s">
        <v>113</v>
      </c>
      <c r="M400" t="s">
        <v>81</v>
      </c>
      <c r="N400" t="str">
        <f>IF(R399=0,"",R399)</f>
        <v>対戦相手のターン開始時に、対戦相手がコントロールする最初のクリーチャーは-3/-3の修整を受ける。対戦相手がクリーチャーをコントロールしていない場合、代わりに、対戦相手は5点のダメージを受ける。</v>
      </c>
      <c r="O400" t="s">
        <v>81</v>
      </c>
      <c r="Q400" s="38" t="s">
        <v>27</v>
      </c>
      <c r="R400" s="34">
        <f>INDEX(BE:BE,W395+1)</f>
        <v>0</v>
      </c>
      <c r="S400" s="35" t="s">
        <v>400</v>
      </c>
      <c r="T400" s="34" t="str">
        <f>IF(X400="","",X400&amp;IF(Y400="",""," "&amp;Y400)&amp;IF(Z400="",""," "&amp;Z400)&amp;IF(AA400="",""," "&amp;AA400))</f>
        <v/>
      </c>
      <c r="U400" s="35"/>
      <c r="V400" s="36"/>
      <c r="W400" s="40" t="s">
        <v>114</v>
      </c>
      <c r="X400" s="33" t="str">
        <f t="shared" ref="X400:AA400" si="75">IF(ISERROR(IF(LEN(X399)&gt;1,X399,VLOOKUP(X398,$AC:$AD,2,FALSE))),"",IF(LEN(X399)&gt;1,X399,VLOOKUP(X398,$AC:$AD,2,FALSE)))</f>
        <v/>
      </c>
      <c r="Y400" s="33" t="str">
        <f t="shared" si="75"/>
        <v/>
      </c>
      <c r="Z400" s="33" t="str">
        <f t="shared" si="75"/>
        <v/>
      </c>
      <c r="AA400" s="33" t="str">
        <f t="shared" si="75"/>
        <v> </v>
      </c>
      <c r="AC400" s="52"/>
      <c r="AD400" s="52"/>
      <c r="BF400" s="64" t="s">
        <v>0</v>
      </c>
    </row>
    <row r="401" spans="1:58">
      <c r="A401" t="str">
        <f t="shared" si="73"/>
        <v>|英テキスト|&gt;|&gt;|&gt;|&gt;||</v>
      </c>
      <c r="B401" t="s">
        <v>0</v>
      </c>
      <c r="C401" t="s">
        <v>81</v>
      </c>
      <c r="D401" s="27" t="s">
        <v>125</v>
      </c>
      <c r="E401" t="s">
        <v>81</v>
      </c>
      <c r="F401" s="27" t="s">
        <v>113</v>
      </c>
      <c r="G401" t="s">
        <v>81</v>
      </c>
      <c r="H401" s="27" t="s">
        <v>113</v>
      </c>
      <c r="I401" t="s">
        <v>81</v>
      </c>
      <c r="J401" s="27" t="s">
        <v>113</v>
      </c>
      <c r="K401" t="s">
        <v>81</v>
      </c>
      <c r="L401" s="27" t="s">
        <v>113</v>
      </c>
      <c r="M401" t="s">
        <v>81</v>
      </c>
      <c r="N401" t="str">
        <f>IF(T400="","",T400&amp;"&amp;br;")&amp;IF(R400=0,"",R400)</f>
        <v/>
      </c>
      <c r="O401" t="s">
        <v>81</v>
      </c>
      <c r="Q401" s="33" t="s">
        <v>18</v>
      </c>
      <c r="R401" s="34">
        <f>IF(INDEX(AX:AX,W395+1)="",0,INDEX(AX:AX,W395+1)&amp;"/"&amp;INDEX(AY:AY,W395+1))</f>
        <v>0</v>
      </c>
      <c r="S401" s="35"/>
      <c r="T401" s="35"/>
      <c r="U401" s="35"/>
      <c r="V401" s="36"/>
      <c r="W401" s="40"/>
      <c r="X401" s="33"/>
      <c r="Y401" s="52"/>
      <c r="Z401" s="52"/>
      <c r="AA401" s="53"/>
      <c r="AC401" s="52"/>
      <c r="AD401" s="52"/>
      <c r="BF401" s="64" t="s">
        <v>0</v>
      </c>
    </row>
    <row r="402" spans="1:58">
      <c r="A402" t="str">
        <f t="shared" si="73"/>
        <v>|PT|&gt;||シールド数|&gt;||</v>
      </c>
      <c r="B402" t="s">
        <v>0</v>
      </c>
      <c r="C402" t="s">
        <v>81</v>
      </c>
      <c r="D402" t="s">
        <v>18</v>
      </c>
      <c r="E402" t="s">
        <v>81</v>
      </c>
      <c r="F402" t="s">
        <v>113</v>
      </c>
      <c r="G402" t="s">
        <v>81</v>
      </c>
      <c r="H402" t="str">
        <f>IF(R401=0,"",R401)</f>
        <v/>
      </c>
      <c r="I402" t="s">
        <v>81</v>
      </c>
      <c r="J402" t="s">
        <v>136</v>
      </c>
      <c r="K402" t="s">
        <v>81</v>
      </c>
      <c r="L402" t="s">
        <v>113</v>
      </c>
      <c r="M402" t="s">
        <v>81</v>
      </c>
      <c r="N402" t="str">
        <f>IF(R402=0,"",R402)</f>
        <v/>
      </c>
      <c r="O402" t="s">
        <v>81</v>
      </c>
      <c r="Q402" s="41" t="s">
        <v>19</v>
      </c>
      <c r="R402" s="34">
        <f>INDEX(AW:AW,W395+1)</f>
        <v>0</v>
      </c>
      <c r="S402" s="42"/>
      <c r="T402" s="42"/>
      <c r="U402" s="42"/>
      <c r="V402" s="43"/>
      <c r="W402" s="44"/>
      <c r="X402" s="45"/>
      <c r="Y402" s="55"/>
      <c r="Z402" s="55"/>
      <c r="AA402" s="56"/>
      <c r="BF402" s="64" t="s">
        <v>0</v>
      </c>
    </row>
    <row r="403" spans="1:58">
      <c r="A403" t="str">
        <f t="shared" si="73"/>
        <v>&amp;br;&amp;br;</v>
      </c>
      <c r="B403" t="s">
        <v>0</v>
      </c>
      <c r="C403" t="s">
        <v>145</v>
      </c>
      <c r="R403"/>
      <c r="S403"/>
      <c r="T403"/>
      <c r="U403"/>
      <c r="V403"/>
      <c r="BF403" s="64" t="s">
        <v>0</v>
      </c>
    </row>
    <row r="404" spans="1:58">
      <c r="A404" t="str">
        <f t="shared" si="73"/>
        <v>#back(text=戻る,left)</v>
      </c>
      <c r="B404" t="s">
        <v>0</v>
      </c>
      <c r="C404" t="s">
        <v>153</v>
      </c>
      <c r="R404"/>
      <c r="S404"/>
      <c r="T404"/>
      <c r="U404"/>
      <c r="V404"/>
      <c r="BF404" s="64" t="s">
        <v>0</v>
      </c>
    </row>
    <row r="405" spans="1:58">
      <c r="A405" t="str">
        <f t="shared" si="73"/>
        <v>&amp;br;</v>
      </c>
      <c r="B405" t="s">
        <v>0</v>
      </c>
      <c r="C405" t="s">
        <v>164</v>
      </c>
      <c r="R405"/>
      <c r="S405"/>
      <c r="T405"/>
      <c r="U405"/>
      <c r="V405"/>
      <c r="BF405" s="64" t="s">
        <v>0</v>
      </c>
    </row>
    <row r="406" spans="1:58">
      <c r="A406" t="str">
        <f t="shared" si="73"/>
        <v>#comment(above,nsize=[15],size=[30],num=[10])</v>
      </c>
      <c r="B406" t="s">
        <v>0</v>
      </c>
      <c r="C406" t="s">
        <v>173</v>
      </c>
      <c r="R406"/>
      <c r="S406"/>
      <c r="T406"/>
      <c r="U406"/>
      <c r="V406"/>
      <c r="BF406" s="64" t="s">
        <v>0</v>
      </c>
    </row>
    <row r="407" spans="1:58">
      <c r="A407" t="str">
        <f t="shared" si="73"/>
        <v>&amp;br;&amp;br;</v>
      </c>
      <c r="B407" t="s">
        <v>0</v>
      </c>
      <c r="C407" t="s">
        <v>145</v>
      </c>
      <c r="R407"/>
      <c r="S407"/>
      <c r="T407"/>
      <c r="U407"/>
      <c r="V407"/>
      <c r="AC407" s="52"/>
      <c r="AD407" s="52"/>
      <c r="BF407" s="64" t="s">
        <v>0</v>
      </c>
    </row>
    <row r="408" spans="1:58">
      <c r="A408" t="str">
        <f t="shared" si="73"/>
        <v/>
      </c>
      <c r="B408" t="s">
        <v>0</v>
      </c>
      <c r="Q408" s="29"/>
      <c r="R408" s="30"/>
      <c r="S408" s="30"/>
      <c r="T408" s="30"/>
      <c r="U408" s="30"/>
      <c r="V408" s="31"/>
      <c r="W408" s="32">
        <v>32</v>
      </c>
      <c r="X408" s="29"/>
      <c r="Y408" s="50"/>
      <c r="Z408" s="50"/>
      <c r="AA408" s="51"/>
      <c r="AC408" s="52"/>
      <c r="AD408" s="52"/>
      <c r="BF408" s="64" t="s">
        <v>0</v>
      </c>
    </row>
    <row r="409" spans="1:58">
      <c r="A409" t="str">
        <f t="shared" si="73"/>
        <v>*0/0</v>
      </c>
      <c r="B409" t="s">
        <v>0</v>
      </c>
      <c r="C409" t="str">
        <f>"*"&amp;R409&amp;"/"&amp;T409</f>
        <v>*0/0</v>
      </c>
      <c r="Q409" s="33" t="s">
        <v>9</v>
      </c>
      <c r="R409" s="34">
        <f>INDEX(AJ:AJ,W408+1)</f>
        <v>0</v>
      </c>
      <c r="S409" s="35" t="s">
        <v>10</v>
      </c>
      <c r="T409" s="34">
        <f>INDEX(AK:AK,W408+1)</f>
        <v>0</v>
      </c>
      <c r="U409" s="35"/>
      <c r="V409" s="36"/>
      <c r="W409" s="37"/>
      <c r="X409" s="33"/>
      <c r="Y409" s="52"/>
      <c r="Z409" s="52"/>
      <c r="AA409" s="53"/>
      <c r="AC409" s="52"/>
      <c r="AD409" s="52"/>
      <c r="BF409" s="64" t="s">
        <v>0</v>
      </c>
    </row>
    <row r="410" spans="1:58">
      <c r="A410" t="str">
        <f t="shared" si="73"/>
        <v>|LEFT:80|LEFT:100|LEFT:100|LEFT:100|LEFT:100|LEFT:100|c</v>
      </c>
      <c r="B410" t="s">
        <v>0</v>
      </c>
      <c r="C410" t="s">
        <v>81</v>
      </c>
      <c r="D410" s="26" t="str">
        <f>$Q$1</f>
        <v>LEFT:80</v>
      </c>
      <c r="E410" s="26" t="s">
        <v>81</v>
      </c>
      <c r="F410" s="26" t="str">
        <f t="shared" ref="F410:J410" si="76">$R$1</f>
        <v>LEFT:100</v>
      </c>
      <c r="G410" s="26" t="s">
        <v>81</v>
      </c>
      <c r="H410" s="26" t="str">
        <f t="shared" si="76"/>
        <v>LEFT:100</v>
      </c>
      <c r="I410" s="26" t="s">
        <v>81</v>
      </c>
      <c r="J410" s="26" t="str">
        <f t="shared" si="76"/>
        <v>LEFT:100</v>
      </c>
      <c r="K410" s="26" t="s">
        <v>81</v>
      </c>
      <c r="L410" s="26" t="str">
        <f>$R$1</f>
        <v>LEFT:100</v>
      </c>
      <c r="M410" s="26" t="s">
        <v>81</v>
      </c>
      <c r="N410" s="26" t="str">
        <f>$R$1</f>
        <v>LEFT:100</v>
      </c>
      <c r="O410" t="s">
        <v>81</v>
      </c>
      <c r="P410" t="s">
        <v>82</v>
      </c>
      <c r="Q410" s="38" t="s">
        <v>6</v>
      </c>
      <c r="R410" s="34" t="str">
        <f>INDEX(AF:AF,W408+1)</f>
        <v>黒</v>
      </c>
      <c r="S410" s="39" t="s">
        <v>7</v>
      </c>
      <c r="T410" s="34">
        <f>INDEX(AG:AG,W408+1)</f>
        <v>0</v>
      </c>
      <c r="U410" s="39" t="s">
        <v>8</v>
      </c>
      <c r="V410" s="34">
        <f>INDEX(AI:AI,W408+1)</f>
        <v>0</v>
      </c>
      <c r="W410" s="40"/>
      <c r="X410" s="34">
        <f>INDEX(AQ:AQ,W408+1)</f>
        <v>0</v>
      </c>
      <c r="Y410" s="52"/>
      <c r="Z410" s="52"/>
      <c r="AA410" s="53"/>
      <c r="AC410" s="35"/>
      <c r="AD410" s="35"/>
      <c r="BF410" s="64" t="s">
        <v>0</v>
      </c>
    </row>
    <row r="411" spans="1:58">
      <c r="A411" t="str">
        <f t="shared" si="73"/>
        <v>|色|黒|レアリティ||マナコスト||</v>
      </c>
      <c r="B411" t="s">
        <v>0</v>
      </c>
      <c r="C411" t="s">
        <v>81</v>
      </c>
      <c r="D411" s="27" t="s">
        <v>6</v>
      </c>
      <c r="E411" t="s">
        <v>81</v>
      </c>
      <c r="F411" t="str">
        <f>IF(R410=0,"",R410)</f>
        <v>黒</v>
      </c>
      <c r="G411" t="s">
        <v>81</v>
      </c>
      <c r="H411" s="27" t="s">
        <v>93</v>
      </c>
      <c r="I411" t="s">
        <v>81</v>
      </c>
      <c r="J411" t="str">
        <f>IF(T410=0,"",T410)</f>
        <v/>
      </c>
      <c r="K411" t="s">
        <v>81</v>
      </c>
      <c r="L411" s="27" t="s">
        <v>94</v>
      </c>
      <c r="M411" t="s">
        <v>81</v>
      </c>
      <c r="N411" t="str">
        <f>IF(V410=0,"",V410)</f>
        <v/>
      </c>
      <c r="O411" t="s">
        <v>81</v>
      </c>
      <c r="Q411" s="33" t="s">
        <v>11</v>
      </c>
      <c r="R411" s="34">
        <f>INDEX(AL:AL,W408+1)</f>
        <v>0</v>
      </c>
      <c r="S411" s="39" t="s">
        <v>95</v>
      </c>
      <c r="T411" s="34">
        <f>INDEX(AN:AN,W408+1)</f>
        <v>0</v>
      </c>
      <c r="U411" s="34">
        <f>INDEX(AO:AO,W408+1)</f>
        <v>0</v>
      </c>
      <c r="V411" s="34">
        <f>INDEX(AP:AP,W408+1)</f>
        <v>0</v>
      </c>
      <c r="W411" s="40"/>
      <c r="X411" s="34" t="str">
        <f>INDEX(AZ:AZ,W408+1)</f>
        <v/>
      </c>
      <c r="Y411" s="34" t="str">
        <f>INDEX(BA:BA,W408+1)</f>
        <v/>
      </c>
      <c r="Z411" s="34" t="str">
        <f>INDEX(BB:BB,W408+1)</f>
        <v/>
      </c>
      <c r="AA411" s="34">
        <f>INDEX(BC:BC,W408+1)</f>
        <v>0</v>
      </c>
      <c r="AC411" s="52"/>
      <c r="AD411" s="52"/>
      <c r="BF411" s="64" t="s">
        <v>0</v>
      </c>
    </row>
    <row r="412" spans="1:58">
      <c r="A412" t="str">
        <f t="shared" si="73"/>
        <v>|種別||サブタイプ||||</v>
      </c>
      <c r="B412" t="s">
        <v>0</v>
      </c>
      <c r="C412" t="s">
        <v>81</v>
      </c>
      <c r="D412" s="27" t="s">
        <v>11</v>
      </c>
      <c r="E412" t="s">
        <v>81</v>
      </c>
      <c r="F412" t="str">
        <f>IF(R411=0,"",R411)</f>
        <v/>
      </c>
      <c r="G412" t="s">
        <v>81</v>
      </c>
      <c r="H412" s="27" t="s">
        <v>103</v>
      </c>
      <c r="I412" t="s">
        <v>81</v>
      </c>
      <c r="J412" t="str">
        <f>IF(T411=0,"",T411)</f>
        <v/>
      </c>
      <c r="K412" t="s">
        <v>81</v>
      </c>
      <c r="L412" t="str">
        <f>IF(U411=0,"",U411)</f>
        <v/>
      </c>
      <c r="M412" t="s">
        <v>81</v>
      </c>
      <c r="N412" t="str">
        <f>IF(V411=0,"",V411)</f>
        <v/>
      </c>
      <c r="O412" t="s">
        <v>81</v>
      </c>
      <c r="Q412" s="33" t="s">
        <v>104</v>
      </c>
      <c r="R412" s="34" t="str">
        <f>INDEX(BD:BD,W408+1)</f>
        <v/>
      </c>
      <c r="S412" s="35"/>
      <c r="T412" s="35"/>
      <c r="U412" s="35"/>
      <c r="V412" s="36"/>
      <c r="W412" s="40"/>
      <c r="X412" s="32"/>
      <c r="Y412" s="32"/>
      <c r="Z412" s="32"/>
      <c r="AA412" s="54"/>
      <c r="AC412" s="52"/>
      <c r="AD412" s="52"/>
      <c r="BF412" s="64" t="s">
        <v>0</v>
      </c>
    </row>
    <row r="413" spans="1:58">
      <c r="A413" t="str">
        <f t="shared" si="73"/>
        <v>|テキスト|&gt;|&gt;|&gt;|&gt;||</v>
      </c>
      <c r="B413" t="s">
        <v>0</v>
      </c>
      <c r="C413" t="s">
        <v>81</v>
      </c>
      <c r="D413" s="27" t="s">
        <v>104</v>
      </c>
      <c r="E413" t="s">
        <v>81</v>
      </c>
      <c r="F413" s="27" t="s">
        <v>113</v>
      </c>
      <c r="G413" t="s">
        <v>81</v>
      </c>
      <c r="H413" s="27" t="s">
        <v>113</v>
      </c>
      <c r="I413" t="s">
        <v>81</v>
      </c>
      <c r="J413" s="27" t="s">
        <v>113</v>
      </c>
      <c r="K413" t="s">
        <v>81</v>
      </c>
      <c r="L413" s="27" t="s">
        <v>113</v>
      </c>
      <c r="M413" t="s">
        <v>81</v>
      </c>
      <c r="N413" t="str">
        <f>IF(R412=0,"",R412)</f>
        <v/>
      </c>
      <c r="O413" t="s">
        <v>81</v>
      </c>
      <c r="Q413" s="38" t="s">
        <v>27</v>
      </c>
      <c r="R413" s="34" t="str">
        <f>INDEX(BE:BE,W408+1)</f>
        <v/>
      </c>
      <c r="S413" s="35" t="s">
        <v>400</v>
      </c>
      <c r="T413" s="34" t="str">
        <f>IF(X413="","",X413&amp;IF(Y413="",""," "&amp;Y413)&amp;IF(Z413="",""," "&amp;Z413)&amp;IF(AA413="",""," "&amp;AA413))</f>
        <v/>
      </c>
      <c r="U413" s="35"/>
      <c r="V413" s="36"/>
      <c r="W413" s="40" t="s">
        <v>114</v>
      </c>
      <c r="X413" s="33" t="str">
        <f t="shared" ref="X413:AA413" si="77">IF(ISERROR(IF(LEN(X412)&gt;1,X412,VLOOKUP(X411,$AC:$AD,2,FALSE))),"",IF(LEN(X412)&gt;1,X412,VLOOKUP(X411,$AC:$AD,2,FALSE)))</f>
        <v/>
      </c>
      <c r="Y413" s="33" t="str">
        <f t="shared" si="77"/>
        <v/>
      </c>
      <c r="Z413" s="33" t="str">
        <f t="shared" si="77"/>
        <v/>
      </c>
      <c r="AA413" s="33" t="str">
        <f t="shared" si="77"/>
        <v> </v>
      </c>
      <c r="AC413" s="52"/>
      <c r="AD413" s="52"/>
      <c r="BF413" s="64" t="s">
        <v>0</v>
      </c>
    </row>
    <row r="414" spans="1:58">
      <c r="A414" t="str">
        <f t="shared" si="73"/>
        <v>|英テキスト|&gt;|&gt;|&gt;|&gt;||</v>
      </c>
      <c r="B414" t="s">
        <v>0</v>
      </c>
      <c r="C414" t="s">
        <v>81</v>
      </c>
      <c r="D414" s="27" t="s">
        <v>125</v>
      </c>
      <c r="E414" t="s">
        <v>81</v>
      </c>
      <c r="F414" s="27" t="s">
        <v>113</v>
      </c>
      <c r="G414" t="s">
        <v>81</v>
      </c>
      <c r="H414" s="27" t="s">
        <v>113</v>
      </c>
      <c r="I414" t="s">
        <v>81</v>
      </c>
      <c r="J414" s="27" t="s">
        <v>113</v>
      </c>
      <c r="K414" t="s">
        <v>81</v>
      </c>
      <c r="L414" s="27" t="s">
        <v>113</v>
      </c>
      <c r="M414" t="s">
        <v>81</v>
      </c>
      <c r="N414" t="str">
        <f>IF(T413="","",T413&amp;"&amp;br;")&amp;IF(R413=0,"",R413)</f>
        <v/>
      </c>
      <c r="O414" t="s">
        <v>81</v>
      </c>
      <c r="Q414" s="33" t="s">
        <v>18</v>
      </c>
      <c r="R414" s="34">
        <f>IF(INDEX(AX:AX,W408+1)="",0,INDEX(AX:AX,W408+1)&amp;"/"&amp;INDEX(AY:AY,W408+1))</f>
        <v>0</v>
      </c>
      <c r="S414" s="35"/>
      <c r="T414" s="35"/>
      <c r="U414" s="35"/>
      <c r="V414" s="36"/>
      <c r="W414" s="40"/>
      <c r="X414" s="33"/>
      <c r="Y414" s="52"/>
      <c r="Z414" s="52"/>
      <c r="AA414" s="53"/>
      <c r="AC414" s="52"/>
      <c r="AD414" s="52"/>
      <c r="BF414" s="64" t="s">
        <v>0</v>
      </c>
    </row>
    <row r="415" spans="1:58">
      <c r="A415" t="str">
        <f t="shared" si="73"/>
        <v>|PT|&gt;||シールド数|&gt;||</v>
      </c>
      <c r="B415" t="s">
        <v>0</v>
      </c>
      <c r="C415" t="s">
        <v>81</v>
      </c>
      <c r="D415" t="s">
        <v>18</v>
      </c>
      <c r="E415" t="s">
        <v>81</v>
      </c>
      <c r="F415" t="s">
        <v>113</v>
      </c>
      <c r="G415" t="s">
        <v>81</v>
      </c>
      <c r="H415" t="str">
        <f>IF(R414=0,"",R414)</f>
        <v/>
      </c>
      <c r="I415" t="s">
        <v>81</v>
      </c>
      <c r="J415" t="s">
        <v>136</v>
      </c>
      <c r="K415" t="s">
        <v>81</v>
      </c>
      <c r="L415" t="s">
        <v>113</v>
      </c>
      <c r="M415" t="s">
        <v>81</v>
      </c>
      <c r="N415" t="str">
        <f>IF(R415=0,"",R415)</f>
        <v/>
      </c>
      <c r="O415" t="s">
        <v>81</v>
      </c>
      <c r="Q415" s="41" t="s">
        <v>19</v>
      </c>
      <c r="R415" s="34">
        <f>INDEX(AW:AW,W408+1)</f>
        <v>0</v>
      </c>
      <c r="S415" s="42"/>
      <c r="T415" s="42"/>
      <c r="U415" s="42"/>
      <c r="V415" s="43"/>
      <c r="W415" s="44"/>
      <c r="X415" s="45"/>
      <c r="Y415" s="55"/>
      <c r="Z415" s="55"/>
      <c r="AA415" s="56"/>
      <c r="BF415" s="64" t="s">
        <v>0</v>
      </c>
    </row>
    <row r="416" spans="1:58">
      <c r="A416" t="str">
        <f t="shared" si="73"/>
        <v>&amp;br;&amp;br;</v>
      </c>
      <c r="B416" t="s">
        <v>0</v>
      </c>
      <c r="C416" t="s">
        <v>145</v>
      </c>
      <c r="R416"/>
      <c r="S416"/>
      <c r="T416"/>
      <c r="U416"/>
      <c r="V416"/>
      <c r="BF416" s="64" t="s">
        <v>0</v>
      </c>
    </row>
    <row r="417" spans="1:58">
      <c r="A417" t="str">
        <f t="shared" si="73"/>
        <v>#back(text=戻る,left)</v>
      </c>
      <c r="B417" t="s">
        <v>0</v>
      </c>
      <c r="C417" t="s">
        <v>153</v>
      </c>
      <c r="R417"/>
      <c r="S417"/>
      <c r="T417"/>
      <c r="U417"/>
      <c r="V417"/>
      <c r="BF417" s="64" t="s">
        <v>0</v>
      </c>
    </row>
    <row r="418" spans="1:58">
      <c r="A418" t="str">
        <f t="shared" si="73"/>
        <v>&amp;br;</v>
      </c>
      <c r="B418" t="s">
        <v>0</v>
      </c>
      <c r="C418" t="s">
        <v>164</v>
      </c>
      <c r="R418"/>
      <c r="S418"/>
      <c r="T418"/>
      <c r="U418"/>
      <c r="V418"/>
      <c r="BF418" s="64" t="s">
        <v>0</v>
      </c>
    </row>
    <row r="419" spans="1:58">
      <c r="A419" t="str">
        <f t="shared" si="73"/>
        <v>#comment(above,nsize=[15],size=[30],num=[10])</v>
      </c>
      <c r="B419" t="s">
        <v>0</v>
      </c>
      <c r="C419" t="s">
        <v>173</v>
      </c>
      <c r="R419"/>
      <c r="S419"/>
      <c r="T419"/>
      <c r="U419"/>
      <c r="V419"/>
      <c r="BF419" s="64" t="s">
        <v>0</v>
      </c>
    </row>
    <row r="420" spans="1:58">
      <c r="A420" t="str">
        <f t="shared" si="73"/>
        <v>&amp;br;&amp;br;</v>
      </c>
      <c r="B420" t="s">
        <v>0</v>
      </c>
      <c r="C420" t="s">
        <v>145</v>
      </c>
      <c r="R420"/>
      <c r="S420"/>
      <c r="T420"/>
      <c r="U420"/>
      <c r="V420"/>
      <c r="AC420" s="52"/>
      <c r="AD420" s="52"/>
      <c r="BF420" s="64" t="s">
        <v>0</v>
      </c>
    </row>
    <row r="421" spans="1:58">
      <c r="A421" t="str">
        <f t="shared" si="73"/>
        <v/>
      </c>
      <c r="B421" t="s">
        <v>0</v>
      </c>
      <c r="Q421" s="29"/>
      <c r="R421" s="30"/>
      <c r="S421" s="30"/>
      <c r="T421" s="30"/>
      <c r="U421" s="30"/>
      <c r="V421" s="31"/>
      <c r="W421" s="32">
        <v>33</v>
      </c>
      <c r="X421" s="29"/>
      <c r="Y421" s="50"/>
      <c r="Z421" s="50"/>
      <c r="AA421" s="51"/>
      <c r="AC421" s="52"/>
      <c r="AD421" s="52"/>
      <c r="BF421" s="64" t="s">
        <v>0</v>
      </c>
    </row>
    <row r="422" spans="1:58">
      <c r="A422" t="str">
        <f t="shared" si="73"/>
        <v>*0/0</v>
      </c>
      <c r="B422" t="s">
        <v>0</v>
      </c>
      <c r="C422" t="str">
        <f>"*"&amp;R422&amp;"/"&amp;T422</f>
        <v>*0/0</v>
      </c>
      <c r="Q422" s="33" t="s">
        <v>9</v>
      </c>
      <c r="R422" s="34">
        <f>INDEX(AJ:AJ,W421+1)</f>
        <v>0</v>
      </c>
      <c r="S422" s="35" t="s">
        <v>10</v>
      </c>
      <c r="T422" s="34">
        <f>INDEX(AK:AK,W421+1)</f>
        <v>0</v>
      </c>
      <c r="U422" s="35"/>
      <c r="V422" s="36"/>
      <c r="W422" s="37"/>
      <c r="X422" s="33"/>
      <c r="Y422" s="52"/>
      <c r="Z422" s="52"/>
      <c r="AA422" s="53"/>
      <c r="AC422" s="52"/>
      <c r="AD422" s="52"/>
      <c r="BF422" s="64" t="s">
        <v>0</v>
      </c>
    </row>
    <row r="423" spans="1:58">
      <c r="A423" t="str">
        <f t="shared" si="73"/>
        <v>|LEFT:80|LEFT:100|LEFT:100|LEFT:100|LEFT:100|LEFT:100|c</v>
      </c>
      <c r="B423" t="s">
        <v>0</v>
      </c>
      <c r="C423" t="s">
        <v>81</v>
      </c>
      <c r="D423" s="26" t="str">
        <f>$Q$1</f>
        <v>LEFT:80</v>
      </c>
      <c r="E423" s="26" t="s">
        <v>81</v>
      </c>
      <c r="F423" s="26" t="str">
        <f t="shared" ref="F423:J423" si="78">$R$1</f>
        <v>LEFT:100</v>
      </c>
      <c r="G423" s="26" t="s">
        <v>81</v>
      </c>
      <c r="H423" s="26" t="str">
        <f t="shared" si="78"/>
        <v>LEFT:100</v>
      </c>
      <c r="I423" s="26" t="s">
        <v>81</v>
      </c>
      <c r="J423" s="26" t="str">
        <f t="shared" si="78"/>
        <v>LEFT:100</v>
      </c>
      <c r="K423" s="26" t="s">
        <v>81</v>
      </c>
      <c r="L423" s="26" t="str">
        <f>$R$1</f>
        <v>LEFT:100</v>
      </c>
      <c r="M423" s="26" t="s">
        <v>81</v>
      </c>
      <c r="N423" s="26" t="str">
        <f>$R$1</f>
        <v>LEFT:100</v>
      </c>
      <c r="O423" t="s">
        <v>81</v>
      </c>
      <c r="P423" t="s">
        <v>82</v>
      </c>
      <c r="Q423" s="38" t="s">
        <v>6</v>
      </c>
      <c r="R423" s="34" t="str">
        <f>INDEX(AF:AF,W421+1)</f>
        <v>黒</v>
      </c>
      <c r="S423" s="39" t="s">
        <v>7</v>
      </c>
      <c r="T423" s="34">
        <f>INDEX(AG:AG,W421+1)</f>
        <v>0</v>
      </c>
      <c r="U423" s="39" t="s">
        <v>8</v>
      </c>
      <c r="V423" s="34">
        <f>INDEX(AI:AI,W421+1)</f>
        <v>0</v>
      </c>
      <c r="W423" s="40"/>
      <c r="X423" s="34">
        <f>INDEX(AQ:AQ,W421+1)</f>
        <v>0</v>
      </c>
      <c r="Y423" s="52"/>
      <c r="Z423" s="52"/>
      <c r="AA423" s="53"/>
      <c r="AC423" s="35"/>
      <c r="AD423" s="35"/>
      <c r="BF423" s="64" t="s">
        <v>0</v>
      </c>
    </row>
    <row r="424" spans="1:58">
      <c r="A424" t="str">
        <f t="shared" si="73"/>
        <v>|色|黒|レアリティ||マナコスト||</v>
      </c>
      <c r="B424" t="s">
        <v>0</v>
      </c>
      <c r="C424" t="s">
        <v>81</v>
      </c>
      <c r="D424" s="27" t="s">
        <v>6</v>
      </c>
      <c r="E424" t="s">
        <v>81</v>
      </c>
      <c r="F424" t="str">
        <f>IF(R423=0,"",R423)</f>
        <v>黒</v>
      </c>
      <c r="G424" t="s">
        <v>81</v>
      </c>
      <c r="H424" s="27" t="s">
        <v>93</v>
      </c>
      <c r="I424" t="s">
        <v>81</v>
      </c>
      <c r="J424" t="str">
        <f>IF(T423=0,"",T423)</f>
        <v/>
      </c>
      <c r="K424" t="s">
        <v>81</v>
      </c>
      <c r="L424" s="27" t="s">
        <v>94</v>
      </c>
      <c r="M424" t="s">
        <v>81</v>
      </c>
      <c r="N424" t="str">
        <f>IF(V423=0,"",V423)</f>
        <v/>
      </c>
      <c r="O424" t="s">
        <v>81</v>
      </c>
      <c r="Q424" s="33" t="s">
        <v>11</v>
      </c>
      <c r="R424" s="34">
        <f>INDEX(AL:AL,W421+1)</f>
        <v>0</v>
      </c>
      <c r="S424" s="39" t="s">
        <v>95</v>
      </c>
      <c r="T424" s="34">
        <f>INDEX(AN:AN,W421+1)</f>
        <v>0</v>
      </c>
      <c r="U424" s="34">
        <f>INDEX(AO:AO,W421+1)</f>
        <v>0</v>
      </c>
      <c r="V424" s="34">
        <f>INDEX(AP:AP,W421+1)</f>
        <v>0</v>
      </c>
      <c r="W424" s="40"/>
      <c r="X424" s="34" t="str">
        <f>INDEX(AZ:AZ,W421+1)</f>
        <v/>
      </c>
      <c r="Y424" s="34" t="str">
        <f>INDEX(BA:BA,W421+1)</f>
        <v/>
      </c>
      <c r="Z424" s="34" t="str">
        <f>INDEX(BB:BB,W421+1)</f>
        <v/>
      </c>
      <c r="AA424" s="34">
        <f>INDEX(BC:BC,W421+1)</f>
        <v>0</v>
      </c>
      <c r="AC424" s="52"/>
      <c r="AD424" s="52"/>
      <c r="BF424" s="64" t="s">
        <v>0</v>
      </c>
    </row>
    <row r="425" spans="1:58">
      <c r="A425" t="str">
        <f t="shared" si="73"/>
        <v>|種別||サブタイプ||||</v>
      </c>
      <c r="B425" t="s">
        <v>0</v>
      </c>
      <c r="C425" t="s">
        <v>81</v>
      </c>
      <c r="D425" s="27" t="s">
        <v>11</v>
      </c>
      <c r="E425" t="s">
        <v>81</v>
      </c>
      <c r="F425" t="str">
        <f>IF(R424=0,"",R424)</f>
        <v/>
      </c>
      <c r="G425" t="s">
        <v>81</v>
      </c>
      <c r="H425" s="27" t="s">
        <v>103</v>
      </c>
      <c r="I425" t="s">
        <v>81</v>
      </c>
      <c r="J425" t="str">
        <f>IF(T424=0,"",T424)</f>
        <v/>
      </c>
      <c r="K425" t="s">
        <v>81</v>
      </c>
      <c r="L425" t="str">
        <f>IF(U424=0,"",U424)</f>
        <v/>
      </c>
      <c r="M425" t="s">
        <v>81</v>
      </c>
      <c r="N425" t="str">
        <f>IF(V424=0,"",V424)</f>
        <v/>
      </c>
      <c r="O425" t="s">
        <v>81</v>
      </c>
      <c r="Q425" s="33" t="s">
        <v>104</v>
      </c>
      <c r="R425" s="34" t="str">
        <f>INDEX(BD:BD,W421+1)</f>
        <v/>
      </c>
      <c r="S425" s="35"/>
      <c r="T425" s="35"/>
      <c r="U425" s="35"/>
      <c r="V425" s="36"/>
      <c r="W425" s="40"/>
      <c r="X425" s="32"/>
      <c r="Y425" s="32"/>
      <c r="Z425" s="32"/>
      <c r="AA425" s="54"/>
      <c r="AC425" s="52"/>
      <c r="AD425" s="52"/>
      <c r="BF425" s="64" t="s">
        <v>0</v>
      </c>
    </row>
    <row r="426" spans="1:58">
      <c r="A426" t="str">
        <f t="shared" si="73"/>
        <v>|テキスト|&gt;|&gt;|&gt;|&gt;||</v>
      </c>
      <c r="B426" t="s">
        <v>0</v>
      </c>
      <c r="C426" t="s">
        <v>81</v>
      </c>
      <c r="D426" s="27" t="s">
        <v>104</v>
      </c>
      <c r="E426" t="s">
        <v>81</v>
      </c>
      <c r="F426" s="27" t="s">
        <v>113</v>
      </c>
      <c r="G426" t="s">
        <v>81</v>
      </c>
      <c r="H426" s="27" t="s">
        <v>113</v>
      </c>
      <c r="I426" t="s">
        <v>81</v>
      </c>
      <c r="J426" s="27" t="s">
        <v>113</v>
      </c>
      <c r="K426" t="s">
        <v>81</v>
      </c>
      <c r="L426" s="27" t="s">
        <v>113</v>
      </c>
      <c r="M426" t="s">
        <v>81</v>
      </c>
      <c r="N426" t="str">
        <f>IF(R425=0,"",R425)</f>
        <v/>
      </c>
      <c r="O426" t="s">
        <v>81</v>
      </c>
      <c r="Q426" s="38" t="s">
        <v>27</v>
      </c>
      <c r="R426" s="34" t="str">
        <f>INDEX(BE:BE,W421+1)</f>
        <v/>
      </c>
      <c r="S426" s="35" t="s">
        <v>400</v>
      </c>
      <c r="T426" s="34" t="str">
        <f>IF(X426="","",X426&amp;IF(Y426="",""," "&amp;Y426)&amp;IF(Z426="",""," "&amp;Z426)&amp;IF(AA426="",""," "&amp;AA426))</f>
        <v/>
      </c>
      <c r="U426" s="35"/>
      <c r="V426" s="36"/>
      <c r="W426" s="40" t="s">
        <v>114</v>
      </c>
      <c r="X426" s="33" t="str">
        <f t="shared" ref="X426:AA426" si="79">IF(ISERROR(IF(LEN(X425)&gt;1,X425,VLOOKUP(X424,$AC:$AD,2,FALSE))),"",IF(LEN(X425)&gt;1,X425,VLOOKUP(X424,$AC:$AD,2,FALSE)))</f>
        <v/>
      </c>
      <c r="Y426" s="33" t="str">
        <f t="shared" si="79"/>
        <v/>
      </c>
      <c r="Z426" s="33" t="str">
        <f t="shared" si="79"/>
        <v/>
      </c>
      <c r="AA426" s="33" t="str">
        <f t="shared" si="79"/>
        <v> </v>
      </c>
      <c r="AC426" s="52"/>
      <c r="AD426" s="52"/>
      <c r="BF426" s="64" t="s">
        <v>0</v>
      </c>
    </row>
    <row r="427" spans="1:58">
      <c r="A427" t="str">
        <f t="shared" si="73"/>
        <v>|英テキスト|&gt;|&gt;|&gt;|&gt;||</v>
      </c>
      <c r="B427" t="s">
        <v>0</v>
      </c>
      <c r="C427" t="s">
        <v>81</v>
      </c>
      <c r="D427" s="27" t="s">
        <v>125</v>
      </c>
      <c r="E427" t="s">
        <v>81</v>
      </c>
      <c r="F427" s="27" t="s">
        <v>113</v>
      </c>
      <c r="G427" t="s">
        <v>81</v>
      </c>
      <c r="H427" s="27" t="s">
        <v>113</v>
      </c>
      <c r="I427" t="s">
        <v>81</v>
      </c>
      <c r="J427" s="27" t="s">
        <v>113</v>
      </c>
      <c r="K427" t="s">
        <v>81</v>
      </c>
      <c r="L427" s="27" t="s">
        <v>113</v>
      </c>
      <c r="M427" t="s">
        <v>81</v>
      </c>
      <c r="N427" t="str">
        <f>IF(T426="","",T426&amp;"&amp;br;")&amp;IF(R426=0,"",R426)</f>
        <v/>
      </c>
      <c r="O427" t="s">
        <v>81</v>
      </c>
      <c r="Q427" s="33" t="s">
        <v>18</v>
      </c>
      <c r="R427" s="34">
        <f>IF(INDEX(AX:AX,W421+1)="",0,INDEX(AX:AX,W421+1)&amp;"/"&amp;INDEX(AY:AY,W421+1))</f>
        <v>0</v>
      </c>
      <c r="S427" s="35"/>
      <c r="T427" s="35"/>
      <c r="U427" s="35"/>
      <c r="V427" s="36"/>
      <c r="W427" s="40"/>
      <c r="X427" s="33"/>
      <c r="Y427" s="52"/>
      <c r="Z427" s="52"/>
      <c r="AA427" s="53"/>
      <c r="AC427" s="52"/>
      <c r="AD427" s="52"/>
      <c r="BF427" s="64" t="s">
        <v>0</v>
      </c>
    </row>
    <row r="428" spans="1:58">
      <c r="A428" t="str">
        <f t="shared" si="73"/>
        <v>|PT|&gt;||シールド数|&gt;||</v>
      </c>
      <c r="B428" t="s">
        <v>0</v>
      </c>
      <c r="C428" t="s">
        <v>81</v>
      </c>
      <c r="D428" t="s">
        <v>18</v>
      </c>
      <c r="E428" t="s">
        <v>81</v>
      </c>
      <c r="F428" t="s">
        <v>113</v>
      </c>
      <c r="G428" t="s">
        <v>81</v>
      </c>
      <c r="H428" t="str">
        <f>IF(R427=0,"",R427)</f>
        <v/>
      </c>
      <c r="I428" t="s">
        <v>81</v>
      </c>
      <c r="J428" t="s">
        <v>136</v>
      </c>
      <c r="K428" t="s">
        <v>81</v>
      </c>
      <c r="L428" t="s">
        <v>113</v>
      </c>
      <c r="M428" t="s">
        <v>81</v>
      </c>
      <c r="N428" t="str">
        <f>IF(R428=0,"",R428)</f>
        <v/>
      </c>
      <c r="O428" t="s">
        <v>81</v>
      </c>
      <c r="Q428" s="41" t="s">
        <v>19</v>
      </c>
      <c r="R428" s="34">
        <f>INDEX(AW:AW,W421+1)</f>
        <v>0</v>
      </c>
      <c r="S428" s="42"/>
      <c r="T428" s="42"/>
      <c r="U428" s="42"/>
      <c r="V428" s="43"/>
      <c r="W428" s="44"/>
      <c r="X428" s="45"/>
      <c r="Y428" s="55"/>
      <c r="Z428" s="55"/>
      <c r="AA428" s="56"/>
      <c r="BF428" s="64" t="s">
        <v>0</v>
      </c>
    </row>
    <row r="429" spans="1:58">
      <c r="A429" t="str">
        <f t="shared" si="73"/>
        <v>&amp;br;&amp;br;</v>
      </c>
      <c r="B429" t="s">
        <v>0</v>
      </c>
      <c r="C429" t="s">
        <v>145</v>
      </c>
      <c r="R429"/>
      <c r="S429"/>
      <c r="T429"/>
      <c r="U429"/>
      <c r="V429"/>
      <c r="BF429" s="64" t="s">
        <v>0</v>
      </c>
    </row>
    <row r="430" spans="1:58">
      <c r="A430" t="str">
        <f t="shared" si="73"/>
        <v>#back(text=戻る,left)</v>
      </c>
      <c r="B430" t="s">
        <v>0</v>
      </c>
      <c r="C430" t="s">
        <v>153</v>
      </c>
      <c r="R430"/>
      <c r="S430"/>
      <c r="T430"/>
      <c r="U430"/>
      <c r="V430"/>
      <c r="BF430" s="64" t="s">
        <v>0</v>
      </c>
    </row>
    <row r="431" spans="1:58">
      <c r="A431" t="str">
        <f t="shared" si="73"/>
        <v>&amp;br;</v>
      </c>
      <c r="B431" t="s">
        <v>0</v>
      </c>
      <c r="C431" t="s">
        <v>164</v>
      </c>
      <c r="R431"/>
      <c r="S431"/>
      <c r="T431"/>
      <c r="U431"/>
      <c r="V431"/>
      <c r="BF431" s="64" t="s">
        <v>0</v>
      </c>
    </row>
    <row r="432" spans="1:58">
      <c r="A432" t="str">
        <f t="shared" si="73"/>
        <v>#comment(above,nsize=[15],size=[30],num=[10])</v>
      </c>
      <c r="B432" t="s">
        <v>0</v>
      </c>
      <c r="C432" t="s">
        <v>173</v>
      </c>
      <c r="R432"/>
      <c r="S432"/>
      <c r="T432"/>
      <c r="U432"/>
      <c r="V432"/>
      <c r="BF432" s="64" t="s">
        <v>0</v>
      </c>
    </row>
    <row r="433" spans="1:58">
      <c r="A433" t="str">
        <f t="shared" si="73"/>
        <v>&amp;br;&amp;br;</v>
      </c>
      <c r="B433" t="s">
        <v>0</v>
      </c>
      <c r="C433" t="s">
        <v>145</v>
      </c>
      <c r="R433"/>
      <c r="S433"/>
      <c r="T433"/>
      <c r="U433"/>
      <c r="V433"/>
      <c r="AC433" s="52"/>
      <c r="AD433" s="52"/>
      <c r="BF433" s="64" t="s">
        <v>0</v>
      </c>
    </row>
    <row r="434" spans="1:58">
      <c r="A434" t="str">
        <f t="shared" si="73"/>
        <v/>
      </c>
      <c r="B434" t="s">
        <v>0</v>
      </c>
      <c r="Q434" s="29"/>
      <c r="R434" s="30"/>
      <c r="S434" s="30"/>
      <c r="T434" s="30"/>
      <c r="U434" s="30"/>
      <c r="V434" s="31"/>
      <c r="W434" s="32">
        <v>34</v>
      </c>
      <c r="X434" s="29"/>
      <c r="Y434" s="50"/>
      <c r="Z434" s="50"/>
      <c r="AA434" s="51"/>
      <c r="AC434" s="52"/>
      <c r="AD434" s="52"/>
      <c r="BF434" s="64" t="s">
        <v>0</v>
      </c>
    </row>
    <row r="435" spans="1:58">
      <c r="A435" t="str">
        <f t="shared" si="73"/>
        <v>*0/0</v>
      </c>
      <c r="B435" t="s">
        <v>0</v>
      </c>
      <c r="C435" t="str">
        <f>"*"&amp;R435&amp;"/"&amp;T435</f>
        <v>*0/0</v>
      </c>
      <c r="Q435" s="33" t="s">
        <v>9</v>
      </c>
      <c r="R435" s="34">
        <f>INDEX(AJ:AJ,W434+1)</f>
        <v>0</v>
      </c>
      <c r="S435" s="35" t="s">
        <v>10</v>
      </c>
      <c r="T435" s="34">
        <f>INDEX(AK:AK,W434+1)</f>
        <v>0</v>
      </c>
      <c r="U435" s="35"/>
      <c r="V435" s="36"/>
      <c r="W435" s="37"/>
      <c r="X435" s="33"/>
      <c r="Y435" s="52"/>
      <c r="Z435" s="52"/>
      <c r="AA435" s="53"/>
      <c r="AC435" s="52"/>
      <c r="AD435" s="52"/>
      <c r="BF435" s="64" t="s">
        <v>0</v>
      </c>
    </row>
    <row r="436" spans="1:58">
      <c r="A436" t="str">
        <f t="shared" si="73"/>
        <v>|LEFT:80|LEFT:100|LEFT:100|LEFT:100|LEFT:100|LEFT:100|c</v>
      </c>
      <c r="B436" t="s">
        <v>0</v>
      </c>
      <c r="C436" t="s">
        <v>81</v>
      </c>
      <c r="D436" s="26" t="str">
        <f>$Q$1</f>
        <v>LEFT:80</v>
      </c>
      <c r="E436" s="26" t="s">
        <v>81</v>
      </c>
      <c r="F436" s="26" t="str">
        <f t="shared" ref="F436:J436" si="80">$R$1</f>
        <v>LEFT:100</v>
      </c>
      <c r="G436" s="26" t="s">
        <v>81</v>
      </c>
      <c r="H436" s="26" t="str">
        <f t="shared" si="80"/>
        <v>LEFT:100</v>
      </c>
      <c r="I436" s="26" t="s">
        <v>81</v>
      </c>
      <c r="J436" s="26" t="str">
        <f t="shared" si="80"/>
        <v>LEFT:100</v>
      </c>
      <c r="K436" s="26" t="s">
        <v>81</v>
      </c>
      <c r="L436" s="26" t="str">
        <f>$R$1</f>
        <v>LEFT:100</v>
      </c>
      <c r="M436" s="26" t="s">
        <v>81</v>
      </c>
      <c r="N436" s="26" t="str">
        <f>$R$1</f>
        <v>LEFT:100</v>
      </c>
      <c r="O436" t="s">
        <v>81</v>
      </c>
      <c r="P436" t="s">
        <v>82</v>
      </c>
      <c r="Q436" s="38" t="s">
        <v>6</v>
      </c>
      <c r="R436" s="34" t="str">
        <f>INDEX(AF:AF,W434+1)</f>
        <v>黒</v>
      </c>
      <c r="S436" s="39" t="s">
        <v>7</v>
      </c>
      <c r="T436" s="34">
        <f>INDEX(AG:AG,W434+1)</f>
        <v>0</v>
      </c>
      <c r="U436" s="39" t="s">
        <v>8</v>
      </c>
      <c r="V436" s="34">
        <f>INDEX(AI:AI,W434+1)</f>
        <v>0</v>
      </c>
      <c r="W436" s="40"/>
      <c r="X436" s="34">
        <f>INDEX(AQ:AQ,W434+1)</f>
        <v>0</v>
      </c>
      <c r="Y436" s="52"/>
      <c r="Z436" s="52"/>
      <c r="AA436" s="53"/>
      <c r="AC436" s="35"/>
      <c r="AD436" s="35"/>
      <c r="BF436" s="64" t="s">
        <v>0</v>
      </c>
    </row>
    <row r="437" spans="1:58">
      <c r="A437" t="str">
        <f t="shared" si="73"/>
        <v>|色|黒|レアリティ||マナコスト||</v>
      </c>
      <c r="B437" t="s">
        <v>0</v>
      </c>
      <c r="C437" t="s">
        <v>81</v>
      </c>
      <c r="D437" s="27" t="s">
        <v>6</v>
      </c>
      <c r="E437" t="s">
        <v>81</v>
      </c>
      <c r="F437" t="str">
        <f>IF(R436=0,"",R436)</f>
        <v>黒</v>
      </c>
      <c r="G437" t="s">
        <v>81</v>
      </c>
      <c r="H437" s="27" t="s">
        <v>93</v>
      </c>
      <c r="I437" t="s">
        <v>81</v>
      </c>
      <c r="J437" t="str">
        <f>IF(T436=0,"",T436)</f>
        <v/>
      </c>
      <c r="K437" t="s">
        <v>81</v>
      </c>
      <c r="L437" s="27" t="s">
        <v>94</v>
      </c>
      <c r="M437" t="s">
        <v>81</v>
      </c>
      <c r="N437" t="str">
        <f>IF(V436=0,"",V436)</f>
        <v/>
      </c>
      <c r="O437" t="s">
        <v>81</v>
      </c>
      <c r="Q437" s="33" t="s">
        <v>11</v>
      </c>
      <c r="R437" s="34">
        <f>INDEX(AL:AL,W434+1)</f>
        <v>0</v>
      </c>
      <c r="S437" s="39" t="s">
        <v>95</v>
      </c>
      <c r="T437" s="34">
        <f>INDEX(AN:AN,W434+1)</f>
        <v>0</v>
      </c>
      <c r="U437" s="34">
        <f>INDEX(AO:AO,W434+1)</f>
        <v>0</v>
      </c>
      <c r="V437" s="34">
        <f>INDEX(AP:AP,W434+1)</f>
        <v>0</v>
      </c>
      <c r="W437" s="40"/>
      <c r="X437" s="34" t="str">
        <f>INDEX(AZ:AZ,W434+1)</f>
        <v/>
      </c>
      <c r="Y437" s="34" t="str">
        <f>INDEX(BA:BA,W434+1)</f>
        <v/>
      </c>
      <c r="Z437" s="34" t="str">
        <f>INDEX(BB:BB,W434+1)</f>
        <v/>
      </c>
      <c r="AA437" s="34">
        <f>INDEX(BC:BC,W434+1)</f>
        <v>0</v>
      </c>
      <c r="AC437" s="52"/>
      <c r="AD437" s="52"/>
      <c r="BF437" s="64" t="s">
        <v>0</v>
      </c>
    </row>
    <row r="438" spans="1:58">
      <c r="A438" t="str">
        <f t="shared" si="73"/>
        <v>|種別||サブタイプ||||</v>
      </c>
      <c r="B438" t="s">
        <v>0</v>
      </c>
      <c r="C438" t="s">
        <v>81</v>
      </c>
      <c r="D438" s="27" t="s">
        <v>11</v>
      </c>
      <c r="E438" t="s">
        <v>81</v>
      </c>
      <c r="F438" t="str">
        <f>IF(R437=0,"",R437)</f>
        <v/>
      </c>
      <c r="G438" t="s">
        <v>81</v>
      </c>
      <c r="H438" s="27" t="s">
        <v>103</v>
      </c>
      <c r="I438" t="s">
        <v>81</v>
      </c>
      <c r="J438" t="str">
        <f>IF(T437=0,"",T437)</f>
        <v/>
      </c>
      <c r="K438" t="s">
        <v>81</v>
      </c>
      <c r="L438" t="str">
        <f>IF(U437=0,"",U437)</f>
        <v/>
      </c>
      <c r="M438" t="s">
        <v>81</v>
      </c>
      <c r="N438" t="str">
        <f>IF(V437=0,"",V437)</f>
        <v/>
      </c>
      <c r="O438" t="s">
        <v>81</v>
      </c>
      <c r="Q438" s="33" t="s">
        <v>104</v>
      </c>
      <c r="R438" s="34" t="str">
        <f>INDEX(BD:BD,W434+1)</f>
        <v/>
      </c>
      <c r="S438" s="35"/>
      <c r="T438" s="35"/>
      <c r="U438" s="35"/>
      <c r="V438" s="36"/>
      <c r="W438" s="40"/>
      <c r="X438" s="32"/>
      <c r="Y438" s="32"/>
      <c r="Z438" s="32"/>
      <c r="AA438" s="54"/>
      <c r="AC438" s="52"/>
      <c r="AD438" s="52"/>
      <c r="BF438" s="64" t="s">
        <v>0</v>
      </c>
    </row>
    <row r="439" spans="1:58">
      <c r="A439" t="str">
        <f t="shared" si="73"/>
        <v>|テキスト|&gt;|&gt;|&gt;|&gt;||</v>
      </c>
      <c r="B439" t="s">
        <v>0</v>
      </c>
      <c r="C439" t="s">
        <v>81</v>
      </c>
      <c r="D439" s="27" t="s">
        <v>104</v>
      </c>
      <c r="E439" t="s">
        <v>81</v>
      </c>
      <c r="F439" s="27" t="s">
        <v>113</v>
      </c>
      <c r="G439" t="s">
        <v>81</v>
      </c>
      <c r="H439" s="27" t="s">
        <v>113</v>
      </c>
      <c r="I439" t="s">
        <v>81</v>
      </c>
      <c r="J439" s="27" t="s">
        <v>113</v>
      </c>
      <c r="K439" t="s">
        <v>81</v>
      </c>
      <c r="L439" s="27" t="s">
        <v>113</v>
      </c>
      <c r="M439" t="s">
        <v>81</v>
      </c>
      <c r="N439" t="str">
        <f>IF(R438=0,"",R438)</f>
        <v/>
      </c>
      <c r="O439" t="s">
        <v>81</v>
      </c>
      <c r="Q439" s="38" t="s">
        <v>27</v>
      </c>
      <c r="R439" s="34" t="str">
        <f>INDEX(BE:BE,W434+1)</f>
        <v/>
      </c>
      <c r="S439" s="35" t="s">
        <v>400</v>
      </c>
      <c r="T439" s="34" t="str">
        <f>IF(X439="","",X439&amp;IF(Y439="",""," "&amp;Y439)&amp;IF(Z439="",""," "&amp;Z439)&amp;IF(AA439="",""," "&amp;AA439))</f>
        <v/>
      </c>
      <c r="U439" s="35"/>
      <c r="V439" s="36"/>
      <c r="W439" s="40" t="s">
        <v>114</v>
      </c>
      <c r="X439" s="33" t="str">
        <f t="shared" ref="X439:AA439" si="81">IF(ISERROR(IF(LEN(X438)&gt;1,X438,VLOOKUP(X437,$AC:$AD,2,FALSE))),"",IF(LEN(X438)&gt;1,X438,VLOOKUP(X437,$AC:$AD,2,FALSE)))</f>
        <v/>
      </c>
      <c r="Y439" s="33" t="str">
        <f t="shared" si="81"/>
        <v/>
      </c>
      <c r="Z439" s="33" t="str">
        <f t="shared" si="81"/>
        <v/>
      </c>
      <c r="AA439" s="33" t="str">
        <f t="shared" si="81"/>
        <v> </v>
      </c>
      <c r="AC439" s="52"/>
      <c r="AD439" s="52"/>
      <c r="BF439" s="64" t="s">
        <v>0</v>
      </c>
    </row>
    <row r="440" spans="1:58">
      <c r="A440" t="str">
        <f t="shared" si="73"/>
        <v>|英テキスト|&gt;|&gt;|&gt;|&gt;||</v>
      </c>
      <c r="B440" t="s">
        <v>0</v>
      </c>
      <c r="C440" t="s">
        <v>81</v>
      </c>
      <c r="D440" s="27" t="s">
        <v>125</v>
      </c>
      <c r="E440" t="s">
        <v>81</v>
      </c>
      <c r="F440" s="27" t="s">
        <v>113</v>
      </c>
      <c r="G440" t="s">
        <v>81</v>
      </c>
      <c r="H440" s="27" t="s">
        <v>113</v>
      </c>
      <c r="I440" t="s">
        <v>81</v>
      </c>
      <c r="J440" s="27" t="s">
        <v>113</v>
      </c>
      <c r="K440" t="s">
        <v>81</v>
      </c>
      <c r="L440" s="27" t="s">
        <v>113</v>
      </c>
      <c r="M440" t="s">
        <v>81</v>
      </c>
      <c r="N440" t="str">
        <f>IF(T439="","",T439&amp;"&amp;br;")&amp;IF(R439=0,"",R439)</f>
        <v/>
      </c>
      <c r="O440" t="s">
        <v>81</v>
      </c>
      <c r="Q440" s="33" t="s">
        <v>18</v>
      </c>
      <c r="R440" s="34">
        <f>IF(INDEX(AX:AX,W434+1)="",0,INDEX(AX:AX,W434+1)&amp;"/"&amp;INDEX(AY:AY,W434+1))</f>
        <v>0</v>
      </c>
      <c r="S440" s="35"/>
      <c r="T440" s="35"/>
      <c r="U440" s="35"/>
      <c r="V440" s="36"/>
      <c r="W440" s="40"/>
      <c r="X440" s="33"/>
      <c r="Y440" s="52"/>
      <c r="Z440" s="52"/>
      <c r="AA440" s="53"/>
      <c r="AC440" s="52"/>
      <c r="AD440" s="52"/>
      <c r="BF440" s="64" t="s">
        <v>0</v>
      </c>
    </row>
    <row r="441" spans="1:58">
      <c r="A441" t="str">
        <f t="shared" si="73"/>
        <v>|PT|&gt;||シールド数|&gt;||</v>
      </c>
      <c r="B441" t="s">
        <v>0</v>
      </c>
      <c r="C441" t="s">
        <v>81</v>
      </c>
      <c r="D441" t="s">
        <v>18</v>
      </c>
      <c r="E441" t="s">
        <v>81</v>
      </c>
      <c r="F441" t="s">
        <v>113</v>
      </c>
      <c r="G441" t="s">
        <v>81</v>
      </c>
      <c r="H441" t="str">
        <f>IF(R440=0,"",R440)</f>
        <v/>
      </c>
      <c r="I441" t="s">
        <v>81</v>
      </c>
      <c r="J441" t="s">
        <v>136</v>
      </c>
      <c r="K441" t="s">
        <v>81</v>
      </c>
      <c r="L441" t="s">
        <v>113</v>
      </c>
      <c r="M441" t="s">
        <v>81</v>
      </c>
      <c r="N441" t="str">
        <f>IF(R441=0,"",R441)</f>
        <v/>
      </c>
      <c r="O441" t="s">
        <v>81</v>
      </c>
      <c r="Q441" s="41" t="s">
        <v>19</v>
      </c>
      <c r="R441" s="34">
        <f>INDEX(AW:AW,W434+1)</f>
        <v>0</v>
      </c>
      <c r="S441" s="42"/>
      <c r="T441" s="42"/>
      <c r="U441" s="42"/>
      <c r="V441" s="43"/>
      <c r="W441" s="44"/>
      <c r="X441" s="45"/>
      <c r="Y441" s="55"/>
      <c r="Z441" s="55"/>
      <c r="AA441" s="56"/>
      <c r="BF441" s="64" t="s">
        <v>0</v>
      </c>
    </row>
    <row r="442" spans="1:58">
      <c r="A442" t="str">
        <f t="shared" si="73"/>
        <v>&amp;br;&amp;br;</v>
      </c>
      <c r="B442" t="s">
        <v>0</v>
      </c>
      <c r="C442" t="s">
        <v>145</v>
      </c>
      <c r="R442"/>
      <c r="S442"/>
      <c r="T442"/>
      <c r="U442"/>
      <c r="V442"/>
      <c r="BF442" s="64" t="s">
        <v>0</v>
      </c>
    </row>
    <row r="443" spans="1:58">
      <c r="A443" t="str">
        <f t="shared" si="73"/>
        <v>#back(text=戻る,left)</v>
      </c>
      <c r="B443" t="s">
        <v>0</v>
      </c>
      <c r="C443" t="s">
        <v>153</v>
      </c>
      <c r="R443"/>
      <c r="S443"/>
      <c r="T443"/>
      <c r="U443"/>
      <c r="V443"/>
      <c r="BF443" s="64" t="s">
        <v>0</v>
      </c>
    </row>
    <row r="444" spans="1:58">
      <c r="A444" t="str">
        <f t="shared" si="73"/>
        <v>&amp;br;</v>
      </c>
      <c r="B444" t="s">
        <v>0</v>
      </c>
      <c r="C444" t="s">
        <v>164</v>
      </c>
      <c r="R444"/>
      <c r="S444"/>
      <c r="T444"/>
      <c r="U444"/>
      <c r="V444"/>
      <c r="BF444" s="64" t="s">
        <v>0</v>
      </c>
    </row>
    <row r="445" spans="1:58">
      <c r="A445" t="str">
        <f t="shared" si="73"/>
        <v>#comment(above,nsize=[15],size=[30],num=[10])</v>
      </c>
      <c r="B445" t="s">
        <v>0</v>
      </c>
      <c r="C445" t="s">
        <v>173</v>
      </c>
      <c r="R445"/>
      <c r="S445"/>
      <c r="T445"/>
      <c r="U445"/>
      <c r="V445"/>
      <c r="BF445" s="64" t="s">
        <v>0</v>
      </c>
    </row>
    <row r="446" spans="1:58">
      <c r="A446" t="str">
        <f t="shared" si="73"/>
        <v>&amp;br;&amp;br;</v>
      </c>
      <c r="B446" t="s">
        <v>0</v>
      </c>
      <c r="C446" t="s">
        <v>145</v>
      </c>
      <c r="R446"/>
      <c r="S446"/>
      <c r="T446"/>
      <c r="U446"/>
      <c r="V446"/>
      <c r="AC446" s="52"/>
      <c r="AD446" s="52"/>
      <c r="BF446" s="64" t="s">
        <v>0</v>
      </c>
    </row>
    <row r="447" spans="1:58">
      <c r="A447" t="str">
        <f t="shared" si="73"/>
        <v/>
      </c>
      <c r="B447" t="s">
        <v>0</v>
      </c>
      <c r="Q447" s="29"/>
      <c r="R447" s="30"/>
      <c r="S447" s="30"/>
      <c r="T447" s="30"/>
      <c r="U447" s="30"/>
      <c r="V447" s="31"/>
      <c r="W447" s="32">
        <v>35</v>
      </c>
      <c r="X447" s="29"/>
      <c r="Y447" s="50"/>
      <c r="Z447" s="50"/>
      <c r="AA447" s="51"/>
      <c r="AC447" s="52"/>
      <c r="AD447" s="52"/>
      <c r="BF447" s="64" t="s">
        <v>0</v>
      </c>
    </row>
    <row r="448" spans="1:58">
      <c r="A448" t="str">
        <f t="shared" si="73"/>
        <v>*0/0</v>
      </c>
      <c r="B448" t="s">
        <v>0</v>
      </c>
      <c r="C448" t="str">
        <f>"*"&amp;R448&amp;"/"&amp;T448</f>
        <v>*0/0</v>
      </c>
      <c r="Q448" s="33" t="s">
        <v>9</v>
      </c>
      <c r="R448" s="34">
        <f>INDEX(AJ:AJ,W447+1)</f>
        <v>0</v>
      </c>
      <c r="S448" s="35" t="s">
        <v>10</v>
      </c>
      <c r="T448" s="34">
        <f>INDEX(AK:AK,W447+1)</f>
        <v>0</v>
      </c>
      <c r="U448" s="35"/>
      <c r="V448" s="36"/>
      <c r="W448" s="37"/>
      <c r="X448" s="33"/>
      <c r="Y448" s="52"/>
      <c r="Z448" s="52"/>
      <c r="AA448" s="53"/>
      <c r="AC448" s="52"/>
      <c r="AD448" s="52"/>
      <c r="BF448" s="64" t="s">
        <v>0</v>
      </c>
    </row>
    <row r="449" spans="1:58">
      <c r="A449" t="str">
        <f t="shared" si="73"/>
        <v>|LEFT:80|LEFT:100|LEFT:100|LEFT:100|LEFT:100|LEFT:100|c</v>
      </c>
      <c r="B449" t="s">
        <v>0</v>
      </c>
      <c r="C449" t="s">
        <v>81</v>
      </c>
      <c r="D449" s="26" t="str">
        <f>$Q$1</f>
        <v>LEFT:80</v>
      </c>
      <c r="E449" s="26" t="s">
        <v>81</v>
      </c>
      <c r="F449" s="26" t="str">
        <f t="shared" ref="F449:J449" si="82">$R$1</f>
        <v>LEFT:100</v>
      </c>
      <c r="G449" s="26" t="s">
        <v>81</v>
      </c>
      <c r="H449" s="26" t="str">
        <f t="shared" si="82"/>
        <v>LEFT:100</v>
      </c>
      <c r="I449" s="26" t="s">
        <v>81</v>
      </c>
      <c r="J449" s="26" t="str">
        <f t="shared" si="82"/>
        <v>LEFT:100</v>
      </c>
      <c r="K449" s="26" t="s">
        <v>81</v>
      </c>
      <c r="L449" s="26" t="str">
        <f>$R$1</f>
        <v>LEFT:100</v>
      </c>
      <c r="M449" s="26" t="s">
        <v>81</v>
      </c>
      <c r="N449" s="26" t="str">
        <f>$R$1</f>
        <v>LEFT:100</v>
      </c>
      <c r="O449" t="s">
        <v>81</v>
      </c>
      <c r="P449" t="s">
        <v>82</v>
      </c>
      <c r="Q449" s="38" t="s">
        <v>6</v>
      </c>
      <c r="R449" s="34" t="str">
        <f>INDEX(AF:AF,W447+1)</f>
        <v>黒</v>
      </c>
      <c r="S449" s="39" t="s">
        <v>7</v>
      </c>
      <c r="T449" s="34">
        <f>INDEX(AG:AG,W447+1)</f>
        <v>0</v>
      </c>
      <c r="U449" s="39" t="s">
        <v>8</v>
      </c>
      <c r="V449" s="34">
        <f>INDEX(AI:AI,W447+1)</f>
        <v>0</v>
      </c>
      <c r="W449" s="40"/>
      <c r="X449" s="34">
        <f>INDEX(AQ:AQ,W447+1)</f>
        <v>0</v>
      </c>
      <c r="Y449" s="52"/>
      <c r="Z449" s="52"/>
      <c r="AA449" s="53"/>
      <c r="AC449" s="35"/>
      <c r="AD449" s="35"/>
      <c r="BF449" s="64" t="s">
        <v>0</v>
      </c>
    </row>
    <row r="450" spans="1:58">
      <c r="A450" t="str">
        <f t="shared" si="73"/>
        <v>|色|黒|レアリティ||マナコスト||</v>
      </c>
      <c r="B450" t="s">
        <v>0</v>
      </c>
      <c r="C450" t="s">
        <v>81</v>
      </c>
      <c r="D450" s="27" t="s">
        <v>6</v>
      </c>
      <c r="E450" t="s">
        <v>81</v>
      </c>
      <c r="F450" t="str">
        <f>IF(R449=0,"",R449)</f>
        <v>黒</v>
      </c>
      <c r="G450" t="s">
        <v>81</v>
      </c>
      <c r="H450" s="27" t="s">
        <v>93</v>
      </c>
      <c r="I450" t="s">
        <v>81</v>
      </c>
      <c r="J450" t="str">
        <f>IF(T449=0,"",T449)</f>
        <v/>
      </c>
      <c r="K450" t="s">
        <v>81</v>
      </c>
      <c r="L450" s="27" t="s">
        <v>94</v>
      </c>
      <c r="M450" t="s">
        <v>81</v>
      </c>
      <c r="N450" t="str">
        <f>IF(V449=0,"",V449)</f>
        <v/>
      </c>
      <c r="O450" t="s">
        <v>81</v>
      </c>
      <c r="Q450" s="33" t="s">
        <v>11</v>
      </c>
      <c r="R450" s="34">
        <f>INDEX(AL:AL,W447+1)</f>
        <v>0</v>
      </c>
      <c r="S450" s="39" t="s">
        <v>95</v>
      </c>
      <c r="T450" s="34">
        <f>INDEX(AN:AN,W447+1)</f>
        <v>0</v>
      </c>
      <c r="U450" s="34">
        <f>INDEX(AO:AO,W447+1)</f>
        <v>0</v>
      </c>
      <c r="V450" s="34">
        <f>INDEX(AP:AP,W447+1)</f>
        <v>0</v>
      </c>
      <c r="W450" s="40"/>
      <c r="X450" s="34" t="str">
        <f>INDEX(AZ:AZ,W447+1)</f>
        <v/>
      </c>
      <c r="Y450" s="34" t="str">
        <f>INDEX(BA:BA,W447+1)</f>
        <v/>
      </c>
      <c r="Z450" s="34" t="str">
        <f>INDEX(BB:BB,W447+1)</f>
        <v/>
      </c>
      <c r="AA450" s="34">
        <f>INDEX(BC:BC,W447+1)</f>
        <v>0</v>
      </c>
      <c r="AC450" s="52"/>
      <c r="AD450" s="52"/>
      <c r="BF450" s="64" t="s">
        <v>0</v>
      </c>
    </row>
    <row r="451" spans="1:58">
      <c r="A451" t="str">
        <f t="shared" si="73"/>
        <v>|種別||サブタイプ||||</v>
      </c>
      <c r="B451" t="s">
        <v>0</v>
      </c>
      <c r="C451" t="s">
        <v>81</v>
      </c>
      <c r="D451" s="27" t="s">
        <v>11</v>
      </c>
      <c r="E451" t="s">
        <v>81</v>
      </c>
      <c r="F451" t="str">
        <f>IF(R450=0,"",R450)</f>
        <v/>
      </c>
      <c r="G451" t="s">
        <v>81</v>
      </c>
      <c r="H451" s="27" t="s">
        <v>103</v>
      </c>
      <c r="I451" t="s">
        <v>81</v>
      </c>
      <c r="J451" t="str">
        <f>IF(T450=0,"",T450)</f>
        <v/>
      </c>
      <c r="K451" t="s">
        <v>81</v>
      </c>
      <c r="L451" t="str">
        <f>IF(U450=0,"",U450)</f>
        <v/>
      </c>
      <c r="M451" t="s">
        <v>81</v>
      </c>
      <c r="N451" t="str">
        <f>IF(V450=0,"",V450)</f>
        <v/>
      </c>
      <c r="O451" t="s">
        <v>81</v>
      </c>
      <c r="Q451" s="33" t="s">
        <v>104</v>
      </c>
      <c r="R451" s="34" t="str">
        <f>INDEX(BD:BD,W447+1)</f>
        <v/>
      </c>
      <c r="S451" s="35"/>
      <c r="T451" s="35"/>
      <c r="U451" s="35"/>
      <c r="V451" s="36"/>
      <c r="W451" s="40"/>
      <c r="X451" s="32"/>
      <c r="Y451" s="32"/>
      <c r="Z451" s="32"/>
      <c r="AA451" s="54"/>
      <c r="AC451" s="52"/>
      <c r="AD451" s="52"/>
      <c r="BF451" s="64" t="s">
        <v>0</v>
      </c>
    </row>
    <row r="452" spans="1:58">
      <c r="A452" t="str">
        <f t="shared" si="73"/>
        <v>|テキスト|&gt;|&gt;|&gt;|&gt;||</v>
      </c>
      <c r="B452" t="s">
        <v>0</v>
      </c>
      <c r="C452" t="s">
        <v>81</v>
      </c>
      <c r="D452" s="27" t="s">
        <v>104</v>
      </c>
      <c r="E452" t="s">
        <v>81</v>
      </c>
      <c r="F452" s="27" t="s">
        <v>113</v>
      </c>
      <c r="G452" t="s">
        <v>81</v>
      </c>
      <c r="H452" s="27" t="s">
        <v>113</v>
      </c>
      <c r="I452" t="s">
        <v>81</v>
      </c>
      <c r="J452" s="27" t="s">
        <v>113</v>
      </c>
      <c r="K452" t="s">
        <v>81</v>
      </c>
      <c r="L452" s="27" t="s">
        <v>113</v>
      </c>
      <c r="M452" t="s">
        <v>81</v>
      </c>
      <c r="N452" t="str">
        <f>IF(R451=0,"",R451)</f>
        <v/>
      </c>
      <c r="O452" t="s">
        <v>81</v>
      </c>
      <c r="Q452" s="38" t="s">
        <v>27</v>
      </c>
      <c r="R452" s="34" t="str">
        <f>INDEX(BE:BE,W447+1)</f>
        <v/>
      </c>
      <c r="S452" s="35" t="s">
        <v>400</v>
      </c>
      <c r="T452" s="34" t="str">
        <f>IF(X452="","",X452&amp;IF(Y452="",""," "&amp;Y452)&amp;IF(Z452="",""," "&amp;Z452)&amp;IF(AA452="",""," "&amp;AA452))</f>
        <v/>
      </c>
      <c r="U452" s="35"/>
      <c r="V452" s="36"/>
      <c r="W452" s="40" t="s">
        <v>114</v>
      </c>
      <c r="X452" s="33" t="str">
        <f t="shared" ref="X452:AA452" si="83">IF(ISERROR(IF(LEN(X451)&gt;1,X451,VLOOKUP(X450,$AC:$AD,2,FALSE))),"",IF(LEN(X451)&gt;1,X451,VLOOKUP(X450,$AC:$AD,2,FALSE)))</f>
        <v/>
      </c>
      <c r="Y452" s="33" t="str">
        <f t="shared" si="83"/>
        <v/>
      </c>
      <c r="Z452" s="33" t="str">
        <f t="shared" si="83"/>
        <v/>
      </c>
      <c r="AA452" s="33" t="str">
        <f t="shared" si="83"/>
        <v> </v>
      </c>
      <c r="AC452" s="52"/>
      <c r="AD452" s="52"/>
      <c r="BF452" s="64" t="s">
        <v>0</v>
      </c>
    </row>
    <row r="453" spans="1:58">
      <c r="A453" t="str">
        <f t="shared" si="73"/>
        <v>|英テキスト|&gt;|&gt;|&gt;|&gt;||</v>
      </c>
      <c r="B453" t="s">
        <v>0</v>
      </c>
      <c r="C453" t="s">
        <v>81</v>
      </c>
      <c r="D453" s="27" t="s">
        <v>125</v>
      </c>
      <c r="E453" t="s">
        <v>81</v>
      </c>
      <c r="F453" s="27" t="s">
        <v>113</v>
      </c>
      <c r="G453" t="s">
        <v>81</v>
      </c>
      <c r="H453" s="27" t="s">
        <v>113</v>
      </c>
      <c r="I453" t="s">
        <v>81</v>
      </c>
      <c r="J453" s="27" t="s">
        <v>113</v>
      </c>
      <c r="K453" t="s">
        <v>81</v>
      </c>
      <c r="L453" s="27" t="s">
        <v>113</v>
      </c>
      <c r="M453" t="s">
        <v>81</v>
      </c>
      <c r="N453" t="str">
        <f>IF(T452="","",T452&amp;"&amp;br;")&amp;IF(R452=0,"",R452)</f>
        <v/>
      </c>
      <c r="O453" t="s">
        <v>81</v>
      </c>
      <c r="Q453" s="33" t="s">
        <v>18</v>
      </c>
      <c r="R453" s="34">
        <f>IF(INDEX(AX:AX,W447+1)="",0,INDEX(AX:AX,W447+1)&amp;"/"&amp;INDEX(AY:AY,W447+1))</f>
        <v>0</v>
      </c>
      <c r="S453" s="35"/>
      <c r="T453" s="35"/>
      <c r="U453" s="35"/>
      <c r="V453" s="36"/>
      <c r="W453" s="40"/>
      <c r="X453" s="33"/>
      <c r="Y453" s="52"/>
      <c r="Z453" s="52"/>
      <c r="AA453" s="53"/>
      <c r="AC453" s="52"/>
      <c r="AD453" s="52"/>
      <c r="BF453" s="64" t="s">
        <v>0</v>
      </c>
    </row>
    <row r="454" spans="1:58">
      <c r="A454" t="str">
        <f t="shared" ref="A454:A517" si="84">CONCATENATE(C454,D454,E454,F454,G454,H454,I454,J454,K454,L454,M454,N454,O454,P454)</f>
        <v>|PT|&gt;||シールド数|&gt;||</v>
      </c>
      <c r="B454" t="s">
        <v>0</v>
      </c>
      <c r="C454" t="s">
        <v>81</v>
      </c>
      <c r="D454" t="s">
        <v>18</v>
      </c>
      <c r="E454" t="s">
        <v>81</v>
      </c>
      <c r="F454" t="s">
        <v>113</v>
      </c>
      <c r="G454" t="s">
        <v>81</v>
      </c>
      <c r="H454" t="str">
        <f>IF(R453=0,"",R453)</f>
        <v/>
      </c>
      <c r="I454" t="s">
        <v>81</v>
      </c>
      <c r="J454" t="s">
        <v>136</v>
      </c>
      <c r="K454" t="s">
        <v>81</v>
      </c>
      <c r="L454" t="s">
        <v>113</v>
      </c>
      <c r="M454" t="s">
        <v>81</v>
      </c>
      <c r="N454" t="str">
        <f>IF(R454=0,"",R454)</f>
        <v/>
      </c>
      <c r="O454" t="s">
        <v>81</v>
      </c>
      <c r="Q454" s="41" t="s">
        <v>19</v>
      </c>
      <c r="R454" s="34">
        <f>INDEX(AW:AW,W447+1)</f>
        <v>0</v>
      </c>
      <c r="S454" s="42"/>
      <c r="T454" s="42"/>
      <c r="U454" s="42"/>
      <c r="V454" s="43"/>
      <c r="W454" s="44"/>
      <c r="X454" s="45"/>
      <c r="Y454" s="55"/>
      <c r="Z454" s="55"/>
      <c r="AA454" s="56"/>
      <c r="BF454" s="64" t="s">
        <v>0</v>
      </c>
    </row>
    <row r="455" spans="1:58">
      <c r="A455" t="str">
        <f t="shared" si="84"/>
        <v>&amp;br;&amp;br;</v>
      </c>
      <c r="B455" t="s">
        <v>0</v>
      </c>
      <c r="C455" t="s">
        <v>145</v>
      </c>
      <c r="R455"/>
      <c r="S455"/>
      <c r="T455"/>
      <c r="U455"/>
      <c r="V455"/>
      <c r="BF455" s="64" t="s">
        <v>0</v>
      </c>
    </row>
    <row r="456" spans="1:58">
      <c r="A456" t="str">
        <f t="shared" si="84"/>
        <v>#back(text=戻る,left)</v>
      </c>
      <c r="B456" t="s">
        <v>0</v>
      </c>
      <c r="C456" t="s">
        <v>153</v>
      </c>
      <c r="R456"/>
      <c r="S456"/>
      <c r="T456"/>
      <c r="U456"/>
      <c r="V456"/>
      <c r="BF456" s="64" t="s">
        <v>0</v>
      </c>
    </row>
    <row r="457" spans="1:58">
      <c r="A457" t="str">
        <f t="shared" si="84"/>
        <v>&amp;br;</v>
      </c>
      <c r="B457" t="s">
        <v>0</v>
      </c>
      <c r="C457" t="s">
        <v>164</v>
      </c>
      <c r="R457"/>
      <c r="S457"/>
      <c r="T457"/>
      <c r="U457"/>
      <c r="V457"/>
      <c r="BF457" s="64" t="s">
        <v>0</v>
      </c>
    </row>
    <row r="458" spans="1:58">
      <c r="A458" t="str">
        <f t="shared" si="84"/>
        <v>#comment(above,nsize=[15],size=[30],num=[10])</v>
      </c>
      <c r="B458" t="s">
        <v>0</v>
      </c>
      <c r="C458" t="s">
        <v>173</v>
      </c>
      <c r="R458"/>
      <c r="S458"/>
      <c r="T458"/>
      <c r="U458"/>
      <c r="V458"/>
      <c r="BF458" s="64" t="s">
        <v>0</v>
      </c>
    </row>
    <row r="459" spans="1:58">
      <c r="A459" t="str">
        <f t="shared" si="84"/>
        <v>&amp;br;&amp;br;</v>
      </c>
      <c r="B459" t="s">
        <v>0</v>
      </c>
      <c r="C459" t="s">
        <v>145</v>
      </c>
      <c r="R459"/>
      <c r="S459"/>
      <c r="T459"/>
      <c r="U459"/>
      <c r="V459"/>
      <c r="AC459" s="52"/>
      <c r="AD459" s="52"/>
      <c r="BF459" s="64" t="s">
        <v>0</v>
      </c>
    </row>
    <row r="460" spans="1:58">
      <c r="A460" t="str">
        <f t="shared" si="84"/>
        <v/>
      </c>
      <c r="B460" t="s">
        <v>0</v>
      </c>
      <c r="Q460" s="29"/>
      <c r="R460" s="30"/>
      <c r="S460" s="30"/>
      <c r="T460" s="30"/>
      <c r="U460" s="30"/>
      <c r="V460" s="31"/>
      <c r="W460" s="32">
        <v>36</v>
      </c>
      <c r="X460" s="29"/>
      <c r="Y460" s="50"/>
      <c r="Z460" s="50"/>
      <c r="AA460" s="51"/>
      <c r="AC460" s="52"/>
      <c r="AD460" s="52"/>
      <c r="BF460" s="64" t="s">
        <v>0</v>
      </c>
    </row>
    <row r="461" spans="1:58">
      <c r="A461" t="str">
        <f t="shared" si="84"/>
        <v>*0/0</v>
      </c>
      <c r="B461" t="s">
        <v>0</v>
      </c>
      <c r="C461" t="str">
        <f>"*"&amp;R461&amp;"/"&amp;T461</f>
        <v>*0/0</v>
      </c>
      <c r="Q461" s="33" t="s">
        <v>9</v>
      </c>
      <c r="R461" s="34">
        <f>INDEX(AJ:AJ,W460+1)</f>
        <v>0</v>
      </c>
      <c r="S461" s="35" t="s">
        <v>10</v>
      </c>
      <c r="T461" s="34">
        <f>INDEX(AK:AK,W460+1)</f>
        <v>0</v>
      </c>
      <c r="U461" s="35"/>
      <c r="V461" s="36"/>
      <c r="W461" s="37"/>
      <c r="X461" s="33"/>
      <c r="Y461" s="52"/>
      <c r="Z461" s="52"/>
      <c r="AA461" s="53"/>
      <c r="AC461" s="52"/>
      <c r="AD461" s="52"/>
      <c r="BF461" s="64" t="s">
        <v>0</v>
      </c>
    </row>
    <row r="462" spans="1:58">
      <c r="A462" t="str">
        <f t="shared" si="84"/>
        <v>|LEFT:80|LEFT:100|LEFT:100|LEFT:100|LEFT:100|LEFT:100|c</v>
      </c>
      <c r="B462" t="s">
        <v>0</v>
      </c>
      <c r="C462" t="s">
        <v>81</v>
      </c>
      <c r="D462" s="26" t="str">
        <f>$Q$1</f>
        <v>LEFT:80</v>
      </c>
      <c r="E462" s="26" t="s">
        <v>81</v>
      </c>
      <c r="F462" s="26" t="str">
        <f t="shared" ref="F462:J462" si="85">$R$1</f>
        <v>LEFT:100</v>
      </c>
      <c r="G462" s="26" t="s">
        <v>81</v>
      </c>
      <c r="H462" s="26" t="str">
        <f t="shared" si="85"/>
        <v>LEFT:100</v>
      </c>
      <c r="I462" s="26" t="s">
        <v>81</v>
      </c>
      <c r="J462" s="26" t="str">
        <f t="shared" si="85"/>
        <v>LEFT:100</v>
      </c>
      <c r="K462" s="26" t="s">
        <v>81</v>
      </c>
      <c r="L462" s="26" t="str">
        <f>$R$1</f>
        <v>LEFT:100</v>
      </c>
      <c r="M462" s="26" t="s">
        <v>81</v>
      </c>
      <c r="N462" s="26" t="str">
        <f>$R$1</f>
        <v>LEFT:100</v>
      </c>
      <c r="O462" t="s">
        <v>81</v>
      </c>
      <c r="P462" t="s">
        <v>82</v>
      </c>
      <c r="Q462" s="38" t="s">
        <v>6</v>
      </c>
      <c r="R462" s="34" t="str">
        <f>INDEX(AF:AF,W460+1)</f>
        <v>黒</v>
      </c>
      <c r="S462" s="39" t="s">
        <v>7</v>
      </c>
      <c r="T462" s="34">
        <f>INDEX(AG:AG,W460+1)</f>
        <v>0</v>
      </c>
      <c r="U462" s="39" t="s">
        <v>8</v>
      </c>
      <c r="V462" s="34">
        <f>INDEX(AI:AI,W460+1)</f>
        <v>0</v>
      </c>
      <c r="W462" s="40"/>
      <c r="X462" s="34">
        <f>INDEX(AQ:AQ,W460+1)</f>
        <v>0</v>
      </c>
      <c r="Y462" s="52"/>
      <c r="Z462" s="52"/>
      <c r="AA462" s="53"/>
      <c r="AC462" s="35"/>
      <c r="AD462" s="35"/>
      <c r="BF462" s="64" t="s">
        <v>0</v>
      </c>
    </row>
    <row r="463" spans="1:58">
      <c r="A463" t="str">
        <f t="shared" si="84"/>
        <v>|色|黒|レアリティ||マナコスト||</v>
      </c>
      <c r="B463" t="s">
        <v>0</v>
      </c>
      <c r="C463" t="s">
        <v>81</v>
      </c>
      <c r="D463" s="27" t="s">
        <v>6</v>
      </c>
      <c r="E463" t="s">
        <v>81</v>
      </c>
      <c r="F463" t="str">
        <f>IF(R462=0,"",R462)</f>
        <v>黒</v>
      </c>
      <c r="G463" t="s">
        <v>81</v>
      </c>
      <c r="H463" s="27" t="s">
        <v>93</v>
      </c>
      <c r="I463" t="s">
        <v>81</v>
      </c>
      <c r="J463" t="str">
        <f>IF(T462=0,"",T462)</f>
        <v/>
      </c>
      <c r="K463" t="s">
        <v>81</v>
      </c>
      <c r="L463" s="27" t="s">
        <v>94</v>
      </c>
      <c r="M463" t="s">
        <v>81</v>
      </c>
      <c r="N463" t="str">
        <f>IF(V462=0,"",V462)</f>
        <v/>
      </c>
      <c r="O463" t="s">
        <v>81</v>
      </c>
      <c r="Q463" s="33" t="s">
        <v>11</v>
      </c>
      <c r="R463" s="34">
        <f>INDEX(AL:AL,W460+1)</f>
        <v>0</v>
      </c>
      <c r="S463" s="39" t="s">
        <v>95</v>
      </c>
      <c r="T463" s="34">
        <f>INDEX(AN:AN,W460+1)</f>
        <v>0</v>
      </c>
      <c r="U463" s="34">
        <f>INDEX(AO:AO,W460+1)</f>
        <v>0</v>
      </c>
      <c r="V463" s="34">
        <f>INDEX(AP:AP,W460+1)</f>
        <v>0</v>
      </c>
      <c r="W463" s="40"/>
      <c r="X463" s="34" t="str">
        <f>INDEX(AZ:AZ,W460+1)</f>
        <v/>
      </c>
      <c r="Y463" s="34" t="str">
        <f>INDEX(BA:BA,W460+1)</f>
        <v/>
      </c>
      <c r="Z463" s="34" t="str">
        <f>INDEX(BB:BB,W460+1)</f>
        <v/>
      </c>
      <c r="AA463" s="34">
        <f>INDEX(BC:BC,W460+1)</f>
        <v>0</v>
      </c>
      <c r="AC463" s="52"/>
      <c r="AD463" s="52"/>
      <c r="BF463" s="64" t="s">
        <v>0</v>
      </c>
    </row>
    <row r="464" spans="1:58">
      <c r="A464" t="str">
        <f t="shared" si="84"/>
        <v>|種別||サブタイプ||||</v>
      </c>
      <c r="B464" t="s">
        <v>0</v>
      </c>
      <c r="C464" t="s">
        <v>81</v>
      </c>
      <c r="D464" s="27" t="s">
        <v>11</v>
      </c>
      <c r="E464" t="s">
        <v>81</v>
      </c>
      <c r="F464" t="str">
        <f>IF(R463=0,"",R463)</f>
        <v/>
      </c>
      <c r="G464" t="s">
        <v>81</v>
      </c>
      <c r="H464" s="27" t="s">
        <v>103</v>
      </c>
      <c r="I464" t="s">
        <v>81</v>
      </c>
      <c r="J464" t="str">
        <f>IF(T463=0,"",T463)</f>
        <v/>
      </c>
      <c r="K464" t="s">
        <v>81</v>
      </c>
      <c r="L464" t="str">
        <f>IF(U463=0,"",U463)</f>
        <v/>
      </c>
      <c r="M464" t="s">
        <v>81</v>
      </c>
      <c r="N464" t="str">
        <f>IF(V463=0,"",V463)</f>
        <v/>
      </c>
      <c r="O464" t="s">
        <v>81</v>
      </c>
      <c r="Q464" s="33" t="s">
        <v>104</v>
      </c>
      <c r="R464" s="34" t="str">
        <f>INDEX(BD:BD,W460+1)</f>
        <v/>
      </c>
      <c r="S464" s="35"/>
      <c r="T464" s="35"/>
      <c r="U464" s="35"/>
      <c r="V464" s="36"/>
      <c r="W464" s="40"/>
      <c r="X464" s="32"/>
      <c r="Y464" s="32"/>
      <c r="Z464" s="32"/>
      <c r="AA464" s="54"/>
      <c r="AC464" s="52"/>
      <c r="AD464" s="52"/>
      <c r="BF464" s="64" t="s">
        <v>0</v>
      </c>
    </row>
    <row r="465" spans="1:58">
      <c r="A465" t="str">
        <f t="shared" si="84"/>
        <v>|テキスト|&gt;|&gt;|&gt;|&gt;||</v>
      </c>
      <c r="B465" t="s">
        <v>0</v>
      </c>
      <c r="C465" t="s">
        <v>81</v>
      </c>
      <c r="D465" s="27" t="s">
        <v>104</v>
      </c>
      <c r="E465" t="s">
        <v>81</v>
      </c>
      <c r="F465" s="27" t="s">
        <v>113</v>
      </c>
      <c r="G465" t="s">
        <v>81</v>
      </c>
      <c r="H465" s="27" t="s">
        <v>113</v>
      </c>
      <c r="I465" t="s">
        <v>81</v>
      </c>
      <c r="J465" s="27" t="s">
        <v>113</v>
      </c>
      <c r="K465" t="s">
        <v>81</v>
      </c>
      <c r="L465" s="27" t="s">
        <v>113</v>
      </c>
      <c r="M465" t="s">
        <v>81</v>
      </c>
      <c r="N465" t="str">
        <f>IF(R464=0,"",R464)</f>
        <v/>
      </c>
      <c r="O465" t="s">
        <v>81</v>
      </c>
      <c r="Q465" s="38" t="s">
        <v>27</v>
      </c>
      <c r="R465" s="34" t="str">
        <f>INDEX(BE:BE,W460+1)</f>
        <v/>
      </c>
      <c r="S465" s="35" t="s">
        <v>400</v>
      </c>
      <c r="T465" s="34" t="str">
        <f>IF(X465="","",X465&amp;IF(Y465="",""," "&amp;Y465)&amp;IF(Z465="",""," "&amp;Z465)&amp;IF(AA465="",""," "&amp;AA465))</f>
        <v/>
      </c>
      <c r="U465" s="35"/>
      <c r="V465" s="36"/>
      <c r="W465" s="40" t="s">
        <v>114</v>
      </c>
      <c r="X465" s="33" t="str">
        <f t="shared" ref="X465:AA465" si="86">IF(ISERROR(IF(LEN(X464)&gt;1,X464,VLOOKUP(X463,$AC:$AD,2,FALSE))),"",IF(LEN(X464)&gt;1,X464,VLOOKUP(X463,$AC:$AD,2,FALSE)))</f>
        <v/>
      </c>
      <c r="Y465" s="33" t="str">
        <f t="shared" si="86"/>
        <v/>
      </c>
      <c r="Z465" s="33" t="str">
        <f t="shared" si="86"/>
        <v/>
      </c>
      <c r="AA465" s="33" t="str">
        <f t="shared" si="86"/>
        <v> </v>
      </c>
      <c r="AC465" s="52"/>
      <c r="AD465" s="52"/>
      <c r="BF465" s="64" t="s">
        <v>0</v>
      </c>
    </row>
    <row r="466" spans="1:58">
      <c r="A466" t="str">
        <f t="shared" si="84"/>
        <v>|英テキスト|&gt;|&gt;|&gt;|&gt;||</v>
      </c>
      <c r="B466" t="s">
        <v>0</v>
      </c>
      <c r="C466" t="s">
        <v>81</v>
      </c>
      <c r="D466" s="27" t="s">
        <v>125</v>
      </c>
      <c r="E466" t="s">
        <v>81</v>
      </c>
      <c r="F466" s="27" t="s">
        <v>113</v>
      </c>
      <c r="G466" t="s">
        <v>81</v>
      </c>
      <c r="H466" s="27" t="s">
        <v>113</v>
      </c>
      <c r="I466" t="s">
        <v>81</v>
      </c>
      <c r="J466" s="27" t="s">
        <v>113</v>
      </c>
      <c r="K466" t="s">
        <v>81</v>
      </c>
      <c r="L466" s="27" t="s">
        <v>113</v>
      </c>
      <c r="M466" t="s">
        <v>81</v>
      </c>
      <c r="N466" t="str">
        <f>IF(T465="","",T465&amp;"&amp;br;")&amp;IF(R465=0,"",R465)</f>
        <v/>
      </c>
      <c r="O466" t="s">
        <v>81</v>
      </c>
      <c r="Q466" s="33" t="s">
        <v>18</v>
      </c>
      <c r="R466" s="34">
        <f>IF(INDEX(AX:AX,W460+1)="",0,INDEX(AX:AX,W460+1)&amp;"/"&amp;INDEX(AY:AY,W460+1))</f>
        <v>0</v>
      </c>
      <c r="S466" s="35"/>
      <c r="T466" s="35"/>
      <c r="U466" s="35"/>
      <c r="V466" s="36"/>
      <c r="W466" s="40"/>
      <c r="X466" s="33"/>
      <c r="Y466" s="52"/>
      <c r="Z466" s="52"/>
      <c r="AA466" s="53"/>
      <c r="AC466" s="52"/>
      <c r="AD466" s="52"/>
      <c r="BF466" s="64" t="s">
        <v>0</v>
      </c>
    </row>
    <row r="467" spans="1:58">
      <c r="A467" t="str">
        <f t="shared" si="84"/>
        <v>|PT|&gt;||シールド数|&gt;||</v>
      </c>
      <c r="B467" t="s">
        <v>0</v>
      </c>
      <c r="C467" t="s">
        <v>81</v>
      </c>
      <c r="D467" t="s">
        <v>18</v>
      </c>
      <c r="E467" t="s">
        <v>81</v>
      </c>
      <c r="F467" t="s">
        <v>113</v>
      </c>
      <c r="G467" t="s">
        <v>81</v>
      </c>
      <c r="H467" t="str">
        <f>IF(R466=0,"",R466)</f>
        <v/>
      </c>
      <c r="I467" t="s">
        <v>81</v>
      </c>
      <c r="J467" t="s">
        <v>136</v>
      </c>
      <c r="K467" t="s">
        <v>81</v>
      </c>
      <c r="L467" t="s">
        <v>113</v>
      </c>
      <c r="M467" t="s">
        <v>81</v>
      </c>
      <c r="N467" t="str">
        <f>IF(R467=0,"",R467)</f>
        <v/>
      </c>
      <c r="O467" t="s">
        <v>81</v>
      </c>
      <c r="Q467" s="41" t="s">
        <v>19</v>
      </c>
      <c r="R467" s="34">
        <f>INDEX(AW:AW,W460+1)</f>
        <v>0</v>
      </c>
      <c r="S467" s="42"/>
      <c r="T467" s="42"/>
      <c r="U467" s="42"/>
      <c r="V467" s="43"/>
      <c r="W467" s="44"/>
      <c r="X467" s="45"/>
      <c r="Y467" s="55"/>
      <c r="Z467" s="55"/>
      <c r="AA467" s="56"/>
      <c r="BF467" s="64" t="s">
        <v>0</v>
      </c>
    </row>
    <row r="468" spans="1:58">
      <c r="A468" t="str">
        <f t="shared" si="84"/>
        <v>&amp;br;&amp;br;</v>
      </c>
      <c r="B468" t="s">
        <v>0</v>
      </c>
      <c r="C468" t="s">
        <v>145</v>
      </c>
      <c r="R468"/>
      <c r="S468"/>
      <c r="T468"/>
      <c r="U468"/>
      <c r="V468"/>
      <c r="BF468" s="64" t="s">
        <v>0</v>
      </c>
    </row>
    <row r="469" spans="1:58">
      <c r="A469" t="str">
        <f t="shared" si="84"/>
        <v>#back(text=戻る,left)</v>
      </c>
      <c r="B469" t="s">
        <v>0</v>
      </c>
      <c r="C469" t="s">
        <v>153</v>
      </c>
      <c r="R469"/>
      <c r="S469"/>
      <c r="T469"/>
      <c r="U469"/>
      <c r="V469"/>
      <c r="BF469" s="64" t="s">
        <v>0</v>
      </c>
    </row>
    <row r="470" spans="1:58">
      <c r="A470" t="str">
        <f t="shared" si="84"/>
        <v>&amp;br;</v>
      </c>
      <c r="B470" t="s">
        <v>0</v>
      </c>
      <c r="C470" t="s">
        <v>164</v>
      </c>
      <c r="R470"/>
      <c r="S470"/>
      <c r="T470"/>
      <c r="U470"/>
      <c r="V470"/>
      <c r="BF470" s="64" t="s">
        <v>0</v>
      </c>
    </row>
    <row r="471" spans="1:58">
      <c r="A471" t="str">
        <f t="shared" si="84"/>
        <v>#comment(above,nsize=[15],size=[30],num=[10])</v>
      </c>
      <c r="B471" t="s">
        <v>0</v>
      </c>
      <c r="C471" t="s">
        <v>173</v>
      </c>
      <c r="R471"/>
      <c r="S471"/>
      <c r="T471"/>
      <c r="U471"/>
      <c r="V471"/>
      <c r="BF471" s="64" t="s">
        <v>0</v>
      </c>
    </row>
    <row r="472" spans="1:58">
      <c r="A472" t="str">
        <f t="shared" si="84"/>
        <v>&amp;br;&amp;br;</v>
      </c>
      <c r="B472" t="s">
        <v>0</v>
      </c>
      <c r="C472" t="s">
        <v>145</v>
      </c>
      <c r="R472"/>
      <c r="S472"/>
      <c r="T472"/>
      <c r="U472"/>
      <c r="V472"/>
      <c r="AC472" s="52"/>
      <c r="AD472" s="52"/>
      <c r="BF472" s="64" t="s">
        <v>0</v>
      </c>
    </row>
    <row r="473" spans="1:58">
      <c r="A473" t="str">
        <f t="shared" si="84"/>
        <v/>
      </c>
      <c r="B473" t="s">
        <v>0</v>
      </c>
      <c r="Q473" s="29"/>
      <c r="R473" s="30"/>
      <c r="S473" s="30"/>
      <c r="T473" s="30"/>
      <c r="U473" s="30"/>
      <c r="V473" s="31"/>
      <c r="W473" s="32">
        <v>37</v>
      </c>
      <c r="X473" s="29"/>
      <c r="Y473" s="50"/>
      <c r="Z473" s="50"/>
      <c r="AA473" s="51"/>
      <c r="AC473" s="52"/>
      <c r="AD473" s="52"/>
      <c r="BF473" s="64" t="s">
        <v>0</v>
      </c>
    </row>
    <row r="474" spans="1:58">
      <c r="A474" t="str">
        <f t="shared" si="84"/>
        <v>*0/0</v>
      </c>
      <c r="B474" t="s">
        <v>0</v>
      </c>
      <c r="C474" t="str">
        <f>"*"&amp;R474&amp;"/"&amp;T474</f>
        <v>*0/0</v>
      </c>
      <c r="Q474" s="33" t="s">
        <v>9</v>
      </c>
      <c r="R474" s="34">
        <f>INDEX(AJ:AJ,W473+1)</f>
        <v>0</v>
      </c>
      <c r="S474" s="35" t="s">
        <v>10</v>
      </c>
      <c r="T474" s="34">
        <f>INDEX(AK:AK,W473+1)</f>
        <v>0</v>
      </c>
      <c r="U474" s="35"/>
      <c r="V474" s="36"/>
      <c r="W474" s="37"/>
      <c r="X474" s="33"/>
      <c r="Y474" s="52"/>
      <c r="Z474" s="52"/>
      <c r="AA474" s="53"/>
      <c r="AC474" s="52"/>
      <c r="AD474" s="52"/>
      <c r="BF474" s="64" t="s">
        <v>0</v>
      </c>
    </row>
    <row r="475" spans="1:58">
      <c r="A475" t="str">
        <f t="shared" si="84"/>
        <v>|LEFT:80|LEFT:100|LEFT:100|LEFT:100|LEFT:100|LEFT:100|c</v>
      </c>
      <c r="B475" t="s">
        <v>0</v>
      </c>
      <c r="C475" t="s">
        <v>81</v>
      </c>
      <c r="D475" s="26" t="str">
        <f>$Q$1</f>
        <v>LEFT:80</v>
      </c>
      <c r="E475" s="26" t="s">
        <v>81</v>
      </c>
      <c r="F475" s="26" t="str">
        <f t="shared" ref="F475:J475" si="87">$R$1</f>
        <v>LEFT:100</v>
      </c>
      <c r="G475" s="26" t="s">
        <v>81</v>
      </c>
      <c r="H475" s="26" t="str">
        <f t="shared" si="87"/>
        <v>LEFT:100</v>
      </c>
      <c r="I475" s="26" t="s">
        <v>81</v>
      </c>
      <c r="J475" s="26" t="str">
        <f t="shared" si="87"/>
        <v>LEFT:100</v>
      </c>
      <c r="K475" s="26" t="s">
        <v>81</v>
      </c>
      <c r="L475" s="26" t="str">
        <f>$R$1</f>
        <v>LEFT:100</v>
      </c>
      <c r="M475" s="26" t="s">
        <v>81</v>
      </c>
      <c r="N475" s="26" t="str">
        <f>$R$1</f>
        <v>LEFT:100</v>
      </c>
      <c r="O475" t="s">
        <v>81</v>
      </c>
      <c r="P475" t="s">
        <v>82</v>
      </c>
      <c r="Q475" s="38" t="s">
        <v>6</v>
      </c>
      <c r="R475" s="34" t="str">
        <f>INDEX(AF:AF,W473+1)</f>
        <v>黒</v>
      </c>
      <c r="S475" s="39" t="s">
        <v>7</v>
      </c>
      <c r="T475" s="34">
        <f>INDEX(AG:AG,W473+1)</f>
        <v>0</v>
      </c>
      <c r="U475" s="39" t="s">
        <v>8</v>
      </c>
      <c r="V475" s="34">
        <f>INDEX(AI:AI,W473+1)</f>
        <v>0</v>
      </c>
      <c r="W475" s="40"/>
      <c r="X475" s="34">
        <f>INDEX(AQ:AQ,W473+1)</f>
        <v>0</v>
      </c>
      <c r="Y475" s="52"/>
      <c r="Z475" s="52"/>
      <c r="AA475" s="53"/>
      <c r="AC475" s="35"/>
      <c r="AD475" s="35"/>
      <c r="BF475" s="64" t="s">
        <v>0</v>
      </c>
    </row>
    <row r="476" spans="1:58">
      <c r="A476" t="str">
        <f t="shared" si="84"/>
        <v>|色|黒|レアリティ||マナコスト||</v>
      </c>
      <c r="B476" t="s">
        <v>0</v>
      </c>
      <c r="C476" t="s">
        <v>81</v>
      </c>
      <c r="D476" s="27" t="s">
        <v>6</v>
      </c>
      <c r="E476" t="s">
        <v>81</v>
      </c>
      <c r="F476" t="str">
        <f>IF(R475=0,"",R475)</f>
        <v>黒</v>
      </c>
      <c r="G476" t="s">
        <v>81</v>
      </c>
      <c r="H476" s="27" t="s">
        <v>93</v>
      </c>
      <c r="I476" t="s">
        <v>81</v>
      </c>
      <c r="J476" t="str">
        <f>IF(T475=0,"",T475)</f>
        <v/>
      </c>
      <c r="K476" t="s">
        <v>81</v>
      </c>
      <c r="L476" s="27" t="s">
        <v>94</v>
      </c>
      <c r="M476" t="s">
        <v>81</v>
      </c>
      <c r="N476" t="str">
        <f>IF(V475=0,"",V475)</f>
        <v/>
      </c>
      <c r="O476" t="s">
        <v>81</v>
      </c>
      <c r="Q476" s="33" t="s">
        <v>11</v>
      </c>
      <c r="R476" s="34">
        <f>INDEX(AL:AL,W473+1)</f>
        <v>0</v>
      </c>
      <c r="S476" s="39" t="s">
        <v>95</v>
      </c>
      <c r="T476" s="34">
        <f>INDEX(AN:AN,W473+1)</f>
        <v>0</v>
      </c>
      <c r="U476" s="34">
        <f>INDEX(AO:AO,W473+1)</f>
        <v>0</v>
      </c>
      <c r="V476" s="34">
        <f>INDEX(AP:AP,W473+1)</f>
        <v>0</v>
      </c>
      <c r="W476" s="40"/>
      <c r="X476" s="34" t="str">
        <f>INDEX(AZ:AZ,W473+1)</f>
        <v/>
      </c>
      <c r="Y476" s="34" t="str">
        <f>INDEX(BA:BA,W473+1)</f>
        <v/>
      </c>
      <c r="Z476" s="34" t="str">
        <f>INDEX(BB:BB,W473+1)</f>
        <v/>
      </c>
      <c r="AA476" s="34">
        <f>INDEX(BC:BC,W473+1)</f>
        <v>0</v>
      </c>
      <c r="AC476" s="52"/>
      <c r="AD476" s="52"/>
      <c r="BF476" s="64" t="s">
        <v>0</v>
      </c>
    </row>
    <row r="477" spans="1:58">
      <c r="A477" t="str">
        <f t="shared" si="84"/>
        <v>|種別||サブタイプ||||</v>
      </c>
      <c r="B477" t="s">
        <v>0</v>
      </c>
      <c r="C477" t="s">
        <v>81</v>
      </c>
      <c r="D477" s="27" t="s">
        <v>11</v>
      </c>
      <c r="E477" t="s">
        <v>81</v>
      </c>
      <c r="F477" t="str">
        <f>IF(R476=0,"",R476)</f>
        <v/>
      </c>
      <c r="G477" t="s">
        <v>81</v>
      </c>
      <c r="H477" s="27" t="s">
        <v>103</v>
      </c>
      <c r="I477" t="s">
        <v>81</v>
      </c>
      <c r="J477" t="str">
        <f>IF(T476=0,"",T476)</f>
        <v/>
      </c>
      <c r="K477" t="s">
        <v>81</v>
      </c>
      <c r="L477" t="str">
        <f>IF(U476=0,"",U476)</f>
        <v/>
      </c>
      <c r="M477" t="s">
        <v>81</v>
      </c>
      <c r="N477" t="str">
        <f>IF(V476=0,"",V476)</f>
        <v/>
      </c>
      <c r="O477" t="s">
        <v>81</v>
      </c>
      <c r="Q477" s="33" t="s">
        <v>104</v>
      </c>
      <c r="R477" s="34" t="str">
        <f>INDEX(BD:BD,W473+1)</f>
        <v/>
      </c>
      <c r="S477" s="35"/>
      <c r="T477" s="35"/>
      <c r="U477" s="35"/>
      <c r="V477" s="36"/>
      <c r="W477" s="40"/>
      <c r="X477" s="32"/>
      <c r="Y477" s="32"/>
      <c r="Z477" s="32"/>
      <c r="AA477" s="54"/>
      <c r="AC477" s="52"/>
      <c r="AD477" s="52"/>
      <c r="BF477" s="64" t="s">
        <v>0</v>
      </c>
    </row>
    <row r="478" spans="1:58">
      <c r="A478" t="str">
        <f t="shared" si="84"/>
        <v>|テキスト|&gt;|&gt;|&gt;|&gt;||</v>
      </c>
      <c r="B478" t="s">
        <v>0</v>
      </c>
      <c r="C478" t="s">
        <v>81</v>
      </c>
      <c r="D478" s="27" t="s">
        <v>104</v>
      </c>
      <c r="E478" t="s">
        <v>81</v>
      </c>
      <c r="F478" s="27" t="s">
        <v>113</v>
      </c>
      <c r="G478" t="s">
        <v>81</v>
      </c>
      <c r="H478" s="27" t="s">
        <v>113</v>
      </c>
      <c r="I478" t="s">
        <v>81</v>
      </c>
      <c r="J478" s="27" t="s">
        <v>113</v>
      </c>
      <c r="K478" t="s">
        <v>81</v>
      </c>
      <c r="L478" s="27" t="s">
        <v>113</v>
      </c>
      <c r="M478" t="s">
        <v>81</v>
      </c>
      <c r="N478" t="str">
        <f>IF(R477=0,"",R477)</f>
        <v/>
      </c>
      <c r="O478" t="s">
        <v>81</v>
      </c>
      <c r="Q478" s="38" t="s">
        <v>27</v>
      </c>
      <c r="R478" s="34" t="str">
        <f>INDEX(BE:BE,W473+1)</f>
        <v/>
      </c>
      <c r="S478" s="35" t="s">
        <v>400</v>
      </c>
      <c r="T478" s="34" t="str">
        <f>IF(X478="","",X478&amp;IF(Y478="",""," "&amp;Y478)&amp;IF(Z478="",""," "&amp;Z478)&amp;IF(AA478="",""," "&amp;AA478))</f>
        <v/>
      </c>
      <c r="U478" s="35"/>
      <c r="V478" s="36"/>
      <c r="W478" s="40" t="s">
        <v>114</v>
      </c>
      <c r="X478" s="33" t="str">
        <f t="shared" ref="X478:AA478" si="88">IF(ISERROR(IF(LEN(X477)&gt;1,X477,VLOOKUP(X476,$AC:$AD,2,FALSE))),"",IF(LEN(X477)&gt;1,X477,VLOOKUP(X476,$AC:$AD,2,FALSE)))</f>
        <v/>
      </c>
      <c r="Y478" s="33" t="str">
        <f t="shared" si="88"/>
        <v/>
      </c>
      <c r="Z478" s="33" t="str">
        <f t="shared" si="88"/>
        <v/>
      </c>
      <c r="AA478" s="33" t="str">
        <f t="shared" si="88"/>
        <v> </v>
      </c>
      <c r="AC478" s="52"/>
      <c r="AD478" s="52"/>
      <c r="BF478" s="64" t="s">
        <v>0</v>
      </c>
    </row>
    <row r="479" spans="1:58">
      <c r="A479" t="str">
        <f t="shared" si="84"/>
        <v>|英テキスト|&gt;|&gt;|&gt;|&gt;||</v>
      </c>
      <c r="B479" t="s">
        <v>0</v>
      </c>
      <c r="C479" t="s">
        <v>81</v>
      </c>
      <c r="D479" s="27" t="s">
        <v>125</v>
      </c>
      <c r="E479" t="s">
        <v>81</v>
      </c>
      <c r="F479" s="27" t="s">
        <v>113</v>
      </c>
      <c r="G479" t="s">
        <v>81</v>
      </c>
      <c r="H479" s="27" t="s">
        <v>113</v>
      </c>
      <c r="I479" t="s">
        <v>81</v>
      </c>
      <c r="J479" s="27" t="s">
        <v>113</v>
      </c>
      <c r="K479" t="s">
        <v>81</v>
      </c>
      <c r="L479" s="27" t="s">
        <v>113</v>
      </c>
      <c r="M479" t="s">
        <v>81</v>
      </c>
      <c r="N479" t="str">
        <f>IF(T478="","",T478&amp;"&amp;br;")&amp;IF(R478=0,"",R478)</f>
        <v/>
      </c>
      <c r="O479" t="s">
        <v>81</v>
      </c>
      <c r="Q479" s="33" t="s">
        <v>18</v>
      </c>
      <c r="R479" s="34">
        <f>IF(INDEX(AX:AX,W473+1)="",0,INDEX(AX:AX,W473+1)&amp;"/"&amp;INDEX(AY:AY,W473+1))</f>
        <v>0</v>
      </c>
      <c r="S479" s="35"/>
      <c r="T479" s="35"/>
      <c r="U479" s="35"/>
      <c r="V479" s="36"/>
      <c r="W479" s="40"/>
      <c r="X479" s="33"/>
      <c r="Y479" s="52"/>
      <c r="Z479" s="52"/>
      <c r="AA479" s="53"/>
      <c r="AC479" s="52"/>
      <c r="AD479" s="52"/>
      <c r="BF479" s="64" t="s">
        <v>0</v>
      </c>
    </row>
    <row r="480" spans="1:58">
      <c r="A480" t="str">
        <f t="shared" si="84"/>
        <v>|PT|&gt;||シールド数|&gt;||</v>
      </c>
      <c r="B480" t="s">
        <v>0</v>
      </c>
      <c r="C480" t="s">
        <v>81</v>
      </c>
      <c r="D480" t="s">
        <v>18</v>
      </c>
      <c r="E480" t="s">
        <v>81</v>
      </c>
      <c r="F480" t="s">
        <v>113</v>
      </c>
      <c r="G480" t="s">
        <v>81</v>
      </c>
      <c r="H480" t="str">
        <f>IF(R479=0,"",R479)</f>
        <v/>
      </c>
      <c r="I480" t="s">
        <v>81</v>
      </c>
      <c r="J480" t="s">
        <v>136</v>
      </c>
      <c r="K480" t="s">
        <v>81</v>
      </c>
      <c r="L480" t="s">
        <v>113</v>
      </c>
      <c r="M480" t="s">
        <v>81</v>
      </c>
      <c r="N480" t="str">
        <f>IF(R480=0,"",R480)</f>
        <v/>
      </c>
      <c r="O480" t="s">
        <v>81</v>
      </c>
      <c r="Q480" s="41" t="s">
        <v>19</v>
      </c>
      <c r="R480" s="34">
        <f>INDEX(AW:AW,W473+1)</f>
        <v>0</v>
      </c>
      <c r="S480" s="42"/>
      <c r="T480" s="42"/>
      <c r="U480" s="42"/>
      <c r="V480" s="43"/>
      <c r="W480" s="44"/>
      <c r="X480" s="45"/>
      <c r="Y480" s="55"/>
      <c r="Z480" s="55"/>
      <c r="AA480" s="56"/>
      <c r="BF480" s="64" t="s">
        <v>0</v>
      </c>
    </row>
    <row r="481" spans="1:58">
      <c r="A481" t="str">
        <f t="shared" si="84"/>
        <v>&amp;br;&amp;br;</v>
      </c>
      <c r="B481" t="s">
        <v>0</v>
      </c>
      <c r="C481" t="s">
        <v>145</v>
      </c>
      <c r="R481"/>
      <c r="S481"/>
      <c r="T481"/>
      <c r="U481"/>
      <c r="V481"/>
      <c r="BF481" s="64" t="s">
        <v>0</v>
      </c>
    </row>
    <row r="482" spans="1:58">
      <c r="A482" t="str">
        <f t="shared" si="84"/>
        <v>#back(text=戻る,left)</v>
      </c>
      <c r="B482" t="s">
        <v>0</v>
      </c>
      <c r="C482" t="s">
        <v>153</v>
      </c>
      <c r="R482"/>
      <c r="S482"/>
      <c r="T482"/>
      <c r="U482"/>
      <c r="V482"/>
      <c r="BF482" s="64" t="s">
        <v>0</v>
      </c>
    </row>
    <row r="483" spans="1:58">
      <c r="A483" t="str">
        <f t="shared" si="84"/>
        <v>&amp;br;</v>
      </c>
      <c r="B483" t="s">
        <v>0</v>
      </c>
      <c r="C483" t="s">
        <v>164</v>
      </c>
      <c r="R483"/>
      <c r="S483"/>
      <c r="T483"/>
      <c r="U483"/>
      <c r="V483"/>
      <c r="BF483" s="64" t="s">
        <v>0</v>
      </c>
    </row>
    <row r="484" spans="1:58">
      <c r="A484" t="str">
        <f t="shared" si="84"/>
        <v>#comment(above,nsize=[15],size=[30],num=[10])</v>
      </c>
      <c r="B484" t="s">
        <v>0</v>
      </c>
      <c r="C484" t="s">
        <v>173</v>
      </c>
      <c r="R484"/>
      <c r="S484"/>
      <c r="T484"/>
      <c r="U484"/>
      <c r="V484"/>
      <c r="BF484" s="64" t="s">
        <v>0</v>
      </c>
    </row>
    <row r="485" spans="1:58">
      <c r="A485" t="str">
        <f t="shared" si="84"/>
        <v>&amp;br;&amp;br;</v>
      </c>
      <c r="B485" t="s">
        <v>0</v>
      </c>
      <c r="C485" t="s">
        <v>145</v>
      </c>
      <c r="R485"/>
      <c r="S485"/>
      <c r="T485"/>
      <c r="U485"/>
      <c r="V485"/>
      <c r="AC485" s="52"/>
      <c r="AD485" s="52"/>
      <c r="BF485" s="64" t="s">
        <v>0</v>
      </c>
    </row>
    <row r="486" spans="1:58">
      <c r="A486" t="str">
        <f t="shared" si="84"/>
        <v/>
      </c>
      <c r="B486" t="s">
        <v>0</v>
      </c>
      <c r="Q486" s="29"/>
      <c r="R486" s="30"/>
      <c r="S486" s="30"/>
      <c r="T486" s="30"/>
      <c r="U486" s="30"/>
      <c r="V486" s="31"/>
      <c r="W486" s="32">
        <v>38</v>
      </c>
      <c r="X486" s="29"/>
      <c r="Y486" s="50"/>
      <c r="Z486" s="50"/>
      <c r="AA486" s="51"/>
      <c r="AC486" s="52"/>
      <c r="AD486" s="52"/>
      <c r="BF486" s="64" t="s">
        <v>0</v>
      </c>
    </row>
    <row r="487" spans="1:58">
      <c r="A487" t="str">
        <f t="shared" si="84"/>
        <v>*0/0</v>
      </c>
      <c r="B487" t="s">
        <v>0</v>
      </c>
      <c r="C487" t="str">
        <f>"*"&amp;R487&amp;"/"&amp;T487</f>
        <v>*0/0</v>
      </c>
      <c r="Q487" s="33" t="s">
        <v>9</v>
      </c>
      <c r="R487" s="34">
        <f>INDEX(AJ:AJ,W486+1)</f>
        <v>0</v>
      </c>
      <c r="S487" s="35" t="s">
        <v>10</v>
      </c>
      <c r="T487" s="34">
        <f>INDEX(AK:AK,W486+1)</f>
        <v>0</v>
      </c>
      <c r="U487" s="35"/>
      <c r="V487" s="36"/>
      <c r="W487" s="37"/>
      <c r="X487" s="33"/>
      <c r="Y487" s="52"/>
      <c r="Z487" s="52"/>
      <c r="AA487" s="53"/>
      <c r="AC487" s="52"/>
      <c r="AD487" s="52"/>
      <c r="BF487" s="64" t="s">
        <v>0</v>
      </c>
    </row>
    <row r="488" spans="1:58">
      <c r="A488" t="str">
        <f t="shared" si="84"/>
        <v>|LEFT:80|LEFT:100|LEFT:100|LEFT:100|LEFT:100|LEFT:100|c</v>
      </c>
      <c r="B488" t="s">
        <v>0</v>
      </c>
      <c r="C488" t="s">
        <v>81</v>
      </c>
      <c r="D488" s="26" t="str">
        <f>$Q$1</f>
        <v>LEFT:80</v>
      </c>
      <c r="E488" s="26" t="s">
        <v>81</v>
      </c>
      <c r="F488" s="26" t="str">
        <f t="shared" ref="F488:J488" si="89">$R$1</f>
        <v>LEFT:100</v>
      </c>
      <c r="G488" s="26" t="s">
        <v>81</v>
      </c>
      <c r="H488" s="26" t="str">
        <f t="shared" si="89"/>
        <v>LEFT:100</v>
      </c>
      <c r="I488" s="26" t="s">
        <v>81</v>
      </c>
      <c r="J488" s="26" t="str">
        <f t="shared" si="89"/>
        <v>LEFT:100</v>
      </c>
      <c r="K488" s="26" t="s">
        <v>81</v>
      </c>
      <c r="L488" s="26" t="str">
        <f>$R$1</f>
        <v>LEFT:100</v>
      </c>
      <c r="M488" s="26" t="s">
        <v>81</v>
      </c>
      <c r="N488" s="26" t="str">
        <f>$R$1</f>
        <v>LEFT:100</v>
      </c>
      <c r="O488" t="s">
        <v>81</v>
      </c>
      <c r="P488" t="s">
        <v>82</v>
      </c>
      <c r="Q488" s="38" t="s">
        <v>6</v>
      </c>
      <c r="R488" s="34" t="str">
        <f>INDEX(AF:AF,W486+1)</f>
        <v>黒</v>
      </c>
      <c r="S488" s="39" t="s">
        <v>7</v>
      </c>
      <c r="T488" s="34">
        <f>INDEX(AG:AG,W486+1)</f>
        <v>0</v>
      </c>
      <c r="U488" s="39" t="s">
        <v>8</v>
      </c>
      <c r="V488" s="34">
        <f>INDEX(AI:AI,W486+1)</f>
        <v>0</v>
      </c>
      <c r="W488" s="40"/>
      <c r="X488" s="34">
        <f>INDEX(AQ:AQ,W486+1)</f>
        <v>0</v>
      </c>
      <c r="Y488" s="52"/>
      <c r="Z488" s="52"/>
      <c r="AA488" s="53"/>
      <c r="AC488" s="35"/>
      <c r="AD488" s="35"/>
      <c r="BF488" s="64" t="s">
        <v>0</v>
      </c>
    </row>
    <row r="489" spans="1:58">
      <c r="A489" t="str">
        <f t="shared" si="84"/>
        <v>|色|黒|レアリティ||マナコスト||</v>
      </c>
      <c r="B489" t="s">
        <v>0</v>
      </c>
      <c r="C489" t="s">
        <v>81</v>
      </c>
      <c r="D489" s="27" t="s">
        <v>6</v>
      </c>
      <c r="E489" t="s">
        <v>81</v>
      </c>
      <c r="F489" t="str">
        <f>IF(R488=0,"",R488)</f>
        <v>黒</v>
      </c>
      <c r="G489" t="s">
        <v>81</v>
      </c>
      <c r="H489" s="27" t="s">
        <v>93</v>
      </c>
      <c r="I489" t="s">
        <v>81</v>
      </c>
      <c r="J489" t="str">
        <f>IF(T488=0,"",T488)</f>
        <v/>
      </c>
      <c r="K489" t="s">
        <v>81</v>
      </c>
      <c r="L489" s="27" t="s">
        <v>94</v>
      </c>
      <c r="M489" t="s">
        <v>81</v>
      </c>
      <c r="N489" t="str">
        <f>IF(V488=0,"",V488)</f>
        <v/>
      </c>
      <c r="O489" t="s">
        <v>81</v>
      </c>
      <c r="Q489" s="33" t="s">
        <v>11</v>
      </c>
      <c r="R489" s="34">
        <f>INDEX(AL:AL,W486+1)</f>
        <v>0</v>
      </c>
      <c r="S489" s="39" t="s">
        <v>95</v>
      </c>
      <c r="T489" s="34">
        <f>INDEX(AN:AN,W486+1)</f>
        <v>0</v>
      </c>
      <c r="U489" s="34">
        <f>INDEX(AO:AO,W486+1)</f>
        <v>0</v>
      </c>
      <c r="V489" s="34">
        <f>INDEX(AP:AP,W486+1)</f>
        <v>0</v>
      </c>
      <c r="W489" s="40"/>
      <c r="X489" s="34" t="str">
        <f>INDEX(AZ:AZ,W486+1)</f>
        <v/>
      </c>
      <c r="Y489" s="34" t="str">
        <f>INDEX(BA:BA,W486+1)</f>
        <v/>
      </c>
      <c r="Z489" s="34" t="str">
        <f>INDEX(BB:BB,W486+1)</f>
        <v/>
      </c>
      <c r="AA489" s="34">
        <f>INDEX(BC:BC,W486+1)</f>
        <v>0</v>
      </c>
      <c r="AC489" s="52"/>
      <c r="AD489" s="52"/>
      <c r="BF489" s="64" t="s">
        <v>0</v>
      </c>
    </row>
    <row r="490" spans="1:58">
      <c r="A490" t="str">
        <f t="shared" si="84"/>
        <v>|種別||サブタイプ||||</v>
      </c>
      <c r="B490" t="s">
        <v>0</v>
      </c>
      <c r="C490" t="s">
        <v>81</v>
      </c>
      <c r="D490" s="27" t="s">
        <v>11</v>
      </c>
      <c r="E490" t="s">
        <v>81</v>
      </c>
      <c r="F490" t="str">
        <f>IF(R489=0,"",R489)</f>
        <v/>
      </c>
      <c r="G490" t="s">
        <v>81</v>
      </c>
      <c r="H490" s="27" t="s">
        <v>103</v>
      </c>
      <c r="I490" t="s">
        <v>81</v>
      </c>
      <c r="J490" t="str">
        <f>IF(T489=0,"",T489)</f>
        <v/>
      </c>
      <c r="K490" t="s">
        <v>81</v>
      </c>
      <c r="L490" t="str">
        <f>IF(U489=0,"",U489)</f>
        <v/>
      </c>
      <c r="M490" t="s">
        <v>81</v>
      </c>
      <c r="N490" t="str">
        <f>IF(V489=0,"",V489)</f>
        <v/>
      </c>
      <c r="O490" t="s">
        <v>81</v>
      </c>
      <c r="Q490" s="33" t="s">
        <v>104</v>
      </c>
      <c r="R490" s="34" t="str">
        <f>INDEX(BD:BD,W486+1)</f>
        <v/>
      </c>
      <c r="S490" s="35"/>
      <c r="T490" s="35"/>
      <c r="U490" s="35"/>
      <c r="V490" s="36"/>
      <c r="W490" s="40"/>
      <c r="X490" s="32"/>
      <c r="Y490" s="32"/>
      <c r="Z490" s="32"/>
      <c r="AA490" s="54"/>
      <c r="AC490" s="52"/>
      <c r="AD490" s="52"/>
      <c r="BF490" s="64" t="s">
        <v>0</v>
      </c>
    </row>
    <row r="491" spans="1:58">
      <c r="A491" t="str">
        <f t="shared" si="84"/>
        <v>|テキスト|&gt;|&gt;|&gt;|&gt;||</v>
      </c>
      <c r="B491" t="s">
        <v>0</v>
      </c>
      <c r="C491" t="s">
        <v>81</v>
      </c>
      <c r="D491" s="27" t="s">
        <v>104</v>
      </c>
      <c r="E491" t="s">
        <v>81</v>
      </c>
      <c r="F491" s="27" t="s">
        <v>113</v>
      </c>
      <c r="G491" t="s">
        <v>81</v>
      </c>
      <c r="H491" s="27" t="s">
        <v>113</v>
      </c>
      <c r="I491" t="s">
        <v>81</v>
      </c>
      <c r="J491" s="27" t="s">
        <v>113</v>
      </c>
      <c r="K491" t="s">
        <v>81</v>
      </c>
      <c r="L491" s="27" t="s">
        <v>113</v>
      </c>
      <c r="M491" t="s">
        <v>81</v>
      </c>
      <c r="N491" t="str">
        <f>IF(R490=0,"",R490)</f>
        <v/>
      </c>
      <c r="O491" t="s">
        <v>81</v>
      </c>
      <c r="Q491" s="38" t="s">
        <v>27</v>
      </c>
      <c r="R491" s="34" t="str">
        <f>INDEX(BE:BE,W486+1)</f>
        <v/>
      </c>
      <c r="S491" s="35" t="s">
        <v>400</v>
      </c>
      <c r="T491" s="34" t="str">
        <f>IF(X491="","",X491&amp;IF(Y491="",""," "&amp;Y491)&amp;IF(Z491="",""," "&amp;Z491)&amp;IF(AA491="",""," "&amp;AA491))</f>
        <v/>
      </c>
      <c r="U491" s="35"/>
      <c r="V491" s="36"/>
      <c r="W491" s="40" t="s">
        <v>114</v>
      </c>
      <c r="X491" s="33" t="str">
        <f t="shared" ref="X491:AA491" si="90">IF(ISERROR(IF(LEN(X490)&gt;1,X490,VLOOKUP(X489,$AC:$AD,2,FALSE))),"",IF(LEN(X490)&gt;1,X490,VLOOKUP(X489,$AC:$AD,2,FALSE)))</f>
        <v/>
      </c>
      <c r="Y491" s="33" t="str">
        <f t="shared" si="90"/>
        <v/>
      </c>
      <c r="Z491" s="33" t="str">
        <f t="shared" si="90"/>
        <v/>
      </c>
      <c r="AA491" s="33" t="str">
        <f t="shared" si="90"/>
        <v> </v>
      </c>
      <c r="AC491" s="52"/>
      <c r="AD491" s="52"/>
      <c r="BF491" s="64" t="s">
        <v>0</v>
      </c>
    </row>
    <row r="492" spans="1:58">
      <c r="A492" t="str">
        <f t="shared" si="84"/>
        <v>|英テキスト|&gt;|&gt;|&gt;|&gt;||</v>
      </c>
      <c r="B492" t="s">
        <v>0</v>
      </c>
      <c r="C492" t="s">
        <v>81</v>
      </c>
      <c r="D492" s="27" t="s">
        <v>125</v>
      </c>
      <c r="E492" t="s">
        <v>81</v>
      </c>
      <c r="F492" s="27" t="s">
        <v>113</v>
      </c>
      <c r="G492" t="s">
        <v>81</v>
      </c>
      <c r="H492" s="27" t="s">
        <v>113</v>
      </c>
      <c r="I492" t="s">
        <v>81</v>
      </c>
      <c r="J492" s="27" t="s">
        <v>113</v>
      </c>
      <c r="K492" t="s">
        <v>81</v>
      </c>
      <c r="L492" s="27" t="s">
        <v>113</v>
      </c>
      <c r="M492" t="s">
        <v>81</v>
      </c>
      <c r="N492" t="str">
        <f>IF(T491="","",T491&amp;"&amp;br;")&amp;IF(R491=0,"",R491)</f>
        <v/>
      </c>
      <c r="O492" t="s">
        <v>81</v>
      </c>
      <c r="Q492" s="33" t="s">
        <v>18</v>
      </c>
      <c r="R492" s="34">
        <f>IF(INDEX(AX:AX,W486+1)="",0,INDEX(AX:AX,W486+1)&amp;"/"&amp;INDEX(AY:AY,W486+1))</f>
        <v>0</v>
      </c>
      <c r="S492" s="35"/>
      <c r="T492" s="35"/>
      <c r="U492" s="35"/>
      <c r="V492" s="36"/>
      <c r="W492" s="40"/>
      <c r="X492" s="33"/>
      <c r="Y492" s="52"/>
      <c r="Z492" s="52"/>
      <c r="AA492" s="53"/>
      <c r="AC492" s="52"/>
      <c r="AD492" s="52"/>
      <c r="BF492" s="64" t="s">
        <v>0</v>
      </c>
    </row>
    <row r="493" spans="1:58">
      <c r="A493" t="str">
        <f t="shared" si="84"/>
        <v>|PT|&gt;||シールド数|&gt;||</v>
      </c>
      <c r="B493" t="s">
        <v>0</v>
      </c>
      <c r="C493" t="s">
        <v>81</v>
      </c>
      <c r="D493" t="s">
        <v>18</v>
      </c>
      <c r="E493" t="s">
        <v>81</v>
      </c>
      <c r="F493" t="s">
        <v>113</v>
      </c>
      <c r="G493" t="s">
        <v>81</v>
      </c>
      <c r="H493" t="str">
        <f>IF(R492=0,"",R492)</f>
        <v/>
      </c>
      <c r="I493" t="s">
        <v>81</v>
      </c>
      <c r="J493" t="s">
        <v>136</v>
      </c>
      <c r="K493" t="s">
        <v>81</v>
      </c>
      <c r="L493" t="s">
        <v>113</v>
      </c>
      <c r="M493" t="s">
        <v>81</v>
      </c>
      <c r="N493" t="str">
        <f>IF(R493=0,"",R493)</f>
        <v/>
      </c>
      <c r="O493" t="s">
        <v>81</v>
      </c>
      <c r="Q493" s="41" t="s">
        <v>19</v>
      </c>
      <c r="R493" s="34">
        <f>INDEX(AW:AW,W486+1)</f>
        <v>0</v>
      </c>
      <c r="S493" s="42"/>
      <c r="T493" s="42"/>
      <c r="U493" s="42"/>
      <c r="V493" s="43"/>
      <c r="W493" s="44"/>
      <c r="X493" s="45"/>
      <c r="Y493" s="55"/>
      <c r="Z493" s="55"/>
      <c r="AA493" s="56"/>
      <c r="BF493" s="64" t="s">
        <v>0</v>
      </c>
    </row>
    <row r="494" spans="1:58">
      <c r="A494" t="str">
        <f t="shared" si="84"/>
        <v>&amp;br;&amp;br;</v>
      </c>
      <c r="B494" t="s">
        <v>0</v>
      </c>
      <c r="C494" t="s">
        <v>145</v>
      </c>
      <c r="R494"/>
      <c r="S494"/>
      <c r="T494"/>
      <c r="U494"/>
      <c r="V494"/>
      <c r="BF494" s="64" t="s">
        <v>0</v>
      </c>
    </row>
    <row r="495" spans="1:58">
      <c r="A495" t="str">
        <f t="shared" si="84"/>
        <v>#back(text=戻る,left)</v>
      </c>
      <c r="B495" t="s">
        <v>0</v>
      </c>
      <c r="C495" t="s">
        <v>153</v>
      </c>
      <c r="R495"/>
      <c r="S495"/>
      <c r="T495"/>
      <c r="U495"/>
      <c r="V495"/>
      <c r="BF495" s="64" t="s">
        <v>0</v>
      </c>
    </row>
    <row r="496" spans="1:58">
      <c r="A496" t="str">
        <f t="shared" si="84"/>
        <v>&amp;br;</v>
      </c>
      <c r="B496" t="s">
        <v>0</v>
      </c>
      <c r="C496" t="s">
        <v>164</v>
      </c>
      <c r="R496"/>
      <c r="S496"/>
      <c r="T496"/>
      <c r="U496"/>
      <c r="V496"/>
      <c r="BF496" s="64" t="s">
        <v>0</v>
      </c>
    </row>
    <row r="497" spans="1:58">
      <c r="A497" t="str">
        <f t="shared" si="84"/>
        <v>#comment(above,nsize=[15],size=[30],num=[10])</v>
      </c>
      <c r="B497" t="s">
        <v>0</v>
      </c>
      <c r="C497" t="s">
        <v>173</v>
      </c>
      <c r="R497"/>
      <c r="S497"/>
      <c r="T497"/>
      <c r="U497"/>
      <c r="V497"/>
      <c r="BF497" s="64" t="s">
        <v>0</v>
      </c>
    </row>
    <row r="498" spans="1:58">
      <c r="A498" t="str">
        <f t="shared" si="84"/>
        <v>&amp;br;&amp;br;</v>
      </c>
      <c r="B498" t="s">
        <v>0</v>
      </c>
      <c r="C498" t="s">
        <v>145</v>
      </c>
      <c r="R498"/>
      <c r="S498"/>
      <c r="T498"/>
      <c r="U498"/>
      <c r="V498"/>
      <c r="AC498" s="52"/>
      <c r="AD498" s="52"/>
      <c r="BF498" s="64" t="s">
        <v>0</v>
      </c>
    </row>
    <row r="499" spans="1:58">
      <c r="A499" t="str">
        <f t="shared" si="84"/>
        <v/>
      </c>
      <c r="B499" t="s">
        <v>0</v>
      </c>
      <c r="Q499" s="29"/>
      <c r="R499" s="30"/>
      <c r="S499" s="30"/>
      <c r="T499" s="30"/>
      <c r="U499" s="30"/>
      <c r="V499" s="31"/>
      <c r="W499" s="32">
        <v>39</v>
      </c>
      <c r="X499" s="29"/>
      <c r="Y499" s="50"/>
      <c r="Z499" s="50"/>
      <c r="AA499" s="51"/>
      <c r="AC499" s="52"/>
      <c r="AD499" s="52"/>
      <c r="BF499" s="64" t="s">
        <v>0</v>
      </c>
    </row>
    <row r="500" spans="1:58">
      <c r="A500" t="str">
        <f t="shared" si="84"/>
        <v>*0/0</v>
      </c>
      <c r="B500" t="s">
        <v>0</v>
      </c>
      <c r="C500" t="str">
        <f>"*"&amp;R500&amp;"/"&amp;T500</f>
        <v>*0/0</v>
      </c>
      <c r="Q500" s="33" t="s">
        <v>9</v>
      </c>
      <c r="R500" s="34">
        <f>INDEX(AJ:AJ,W499+1)</f>
        <v>0</v>
      </c>
      <c r="S500" s="35" t="s">
        <v>10</v>
      </c>
      <c r="T500" s="34">
        <f>INDEX(AK:AK,W499+1)</f>
        <v>0</v>
      </c>
      <c r="U500" s="35"/>
      <c r="V500" s="36"/>
      <c r="W500" s="37"/>
      <c r="X500" s="33"/>
      <c r="Y500" s="52"/>
      <c r="Z500" s="52"/>
      <c r="AA500" s="53"/>
      <c r="AC500" s="52"/>
      <c r="AD500" s="52"/>
      <c r="BF500" s="64" t="s">
        <v>0</v>
      </c>
    </row>
    <row r="501" spans="1:58">
      <c r="A501" t="str">
        <f t="shared" si="84"/>
        <v>|LEFT:80|LEFT:100|LEFT:100|LEFT:100|LEFT:100|LEFT:100|c</v>
      </c>
      <c r="B501" t="s">
        <v>0</v>
      </c>
      <c r="C501" t="s">
        <v>81</v>
      </c>
      <c r="D501" s="26" t="str">
        <f>$Q$1</f>
        <v>LEFT:80</v>
      </c>
      <c r="E501" s="26" t="s">
        <v>81</v>
      </c>
      <c r="F501" s="26" t="str">
        <f t="shared" ref="F501:J501" si="91">$R$1</f>
        <v>LEFT:100</v>
      </c>
      <c r="G501" s="26" t="s">
        <v>81</v>
      </c>
      <c r="H501" s="26" t="str">
        <f t="shared" si="91"/>
        <v>LEFT:100</v>
      </c>
      <c r="I501" s="26" t="s">
        <v>81</v>
      </c>
      <c r="J501" s="26" t="str">
        <f t="shared" si="91"/>
        <v>LEFT:100</v>
      </c>
      <c r="K501" s="26" t="s">
        <v>81</v>
      </c>
      <c r="L501" s="26" t="str">
        <f>$R$1</f>
        <v>LEFT:100</v>
      </c>
      <c r="M501" s="26" t="s">
        <v>81</v>
      </c>
      <c r="N501" s="26" t="str">
        <f>$R$1</f>
        <v>LEFT:100</v>
      </c>
      <c r="O501" t="s">
        <v>81</v>
      </c>
      <c r="P501" t="s">
        <v>82</v>
      </c>
      <c r="Q501" s="38" t="s">
        <v>6</v>
      </c>
      <c r="R501" s="34" t="str">
        <f>INDEX(AF:AF,W499+1)</f>
        <v>黒</v>
      </c>
      <c r="S501" s="39" t="s">
        <v>7</v>
      </c>
      <c r="T501" s="34">
        <f>INDEX(AG:AG,W499+1)</f>
        <v>0</v>
      </c>
      <c r="U501" s="39" t="s">
        <v>8</v>
      </c>
      <c r="V501" s="34">
        <f>INDEX(AI:AI,W499+1)</f>
        <v>0</v>
      </c>
      <c r="W501" s="40"/>
      <c r="X501" s="34">
        <f>INDEX(AQ:AQ,W499+1)</f>
        <v>0</v>
      </c>
      <c r="Y501" s="52"/>
      <c r="Z501" s="52"/>
      <c r="AA501" s="53"/>
      <c r="AC501" s="35"/>
      <c r="AD501" s="35"/>
      <c r="BF501" s="64" t="s">
        <v>0</v>
      </c>
    </row>
    <row r="502" spans="1:58">
      <c r="A502" t="str">
        <f t="shared" si="84"/>
        <v>|色|黒|レアリティ||マナコスト||</v>
      </c>
      <c r="B502" t="s">
        <v>0</v>
      </c>
      <c r="C502" t="s">
        <v>81</v>
      </c>
      <c r="D502" s="27" t="s">
        <v>6</v>
      </c>
      <c r="E502" t="s">
        <v>81</v>
      </c>
      <c r="F502" t="str">
        <f>IF(R501=0,"",R501)</f>
        <v>黒</v>
      </c>
      <c r="G502" t="s">
        <v>81</v>
      </c>
      <c r="H502" s="27" t="s">
        <v>93</v>
      </c>
      <c r="I502" t="s">
        <v>81</v>
      </c>
      <c r="J502" t="str">
        <f>IF(T501=0,"",T501)</f>
        <v/>
      </c>
      <c r="K502" t="s">
        <v>81</v>
      </c>
      <c r="L502" s="27" t="s">
        <v>94</v>
      </c>
      <c r="M502" t="s">
        <v>81</v>
      </c>
      <c r="N502" t="str">
        <f>IF(V501=0,"",V501)</f>
        <v/>
      </c>
      <c r="O502" t="s">
        <v>81</v>
      </c>
      <c r="Q502" s="33" t="s">
        <v>11</v>
      </c>
      <c r="R502" s="34">
        <f>INDEX(AL:AL,W499+1)</f>
        <v>0</v>
      </c>
      <c r="S502" s="39" t="s">
        <v>95</v>
      </c>
      <c r="T502" s="34">
        <f>INDEX(AN:AN,W499+1)</f>
        <v>0</v>
      </c>
      <c r="U502" s="34">
        <f>INDEX(AO:AO,W499+1)</f>
        <v>0</v>
      </c>
      <c r="V502" s="34">
        <f>INDEX(AP:AP,W499+1)</f>
        <v>0</v>
      </c>
      <c r="W502" s="40"/>
      <c r="X502" s="34" t="str">
        <f>INDEX(AZ:AZ,W499+1)</f>
        <v/>
      </c>
      <c r="Y502" s="34" t="str">
        <f>INDEX(BA:BA,W499+1)</f>
        <v/>
      </c>
      <c r="Z502" s="34" t="str">
        <f>INDEX(BB:BB,W499+1)</f>
        <v/>
      </c>
      <c r="AA502" s="34">
        <f>INDEX(BC:BC,W499+1)</f>
        <v>0</v>
      </c>
      <c r="AC502" s="52"/>
      <c r="AD502" s="52"/>
      <c r="BF502" s="64" t="s">
        <v>0</v>
      </c>
    </row>
    <row r="503" spans="1:58">
      <c r="A503" t="str">
        <f t="shared" si="84"/>
        <v>|種別||サブタイプ||||</v>
      </c>
      <c r="B503" t="s">
        <v>0</v>
      </c>
      <c r="C503" t="s">
        <v>81</v>
      </c>
      <c r="D503" s="27" t="s">
        <v>11</v>
      </c>
      <c r="E503" t="s">
        <v>81</v>
      </c>
      <c r="F503" t="str">
        <f>IF(R502=0,"",R502)</f>
        <v/>
      </c>
      <c r="G503" t="s">
        <v>81</v>
      </c>
      <c r="H503" s="27" t="s">
        <v>103</v>
      </c>
      <c r="I503" t="s">
        <v>81</v>
      </c>
      <c r="J503" t="str">
        <f>IF(T502=0,"",T502)</f>
        <v/>
      </c>
      <c r="K503" t="s">
        <v>81</v>
      </c>
      <c r="L503" t="str">
        <f>IF(U502=0,"",U502)</f>
        <v/>
      </c>
      <c r="M503" t="s">
        <v>81</v>
      </c>
      <c r="N503" t="str">
        <f>IF(V502=0,"",V502)</f>
        <v/>
      </c>
      <c r="O503" t="s">
        <v>81</v>
      </c>
      <c r="Q503" s="33" t="s">
        <v>104</v>
      </c>
      <c r="R503" s="34" t="str">
        <f>INDEX(BD:BD,W499+1)</f>
        <v/>
      </c>
      <c r="S503" s="35"/>
      <c r="T503" s="35"/>
      <c r="U503" s="35"/>
      <c r="V503" s="36"/>
      <c r="W503" s="40"/>
      <c r="X503" s="32"/>
      <c r="Y503" s="32"/>
      <c r="Z503" s="32"/>
      <c r="AA503" s="54"/>
      <c r="AC503" s="52"/>
      <c r="AD503" s="52"/>
      <c r="BF503" s="64" t="s">
        <v>0</v>
      </c>
    </row>
    <row r="504" spans="1:58">
      <c r="A504" t="str">
        <f t="shared" si="84"/>
        <v>|テキスト|&gt;|&gt;|&gt;|&gt;||</v>
      </c>
      <c r="B504" t="s">
        <v>0</v>
      </c>
      <c r="C504" t="s">
        <v>81</v>
      </c>
      <c r="D504" s="27" t="s">
        <v>104</v>
      </c>
      <c r="E504" t="s">
        <v>81</v>
      </c>
      <c r="F504" s="27" t="s">
        <v>113</v>
      </c>
      <c r="G504" t="s">
        <v>81</v>
      </c>
      <c r="H504" s="27" t="s">
        <v>113</v>
      </c>
      <c r="I504" t="s">
        <v>81</v>
      </c>
      <c r="J504" s="27" t="s">
        <v>113</v>
      </c>
      <c r="K504" t="s">
        <v>81</v>
      </c>
      <c r="L504" s="27" t="s">
        <v>113</v>
      </c>
      <c r="M504" t="s">
        <v>81</v>
      </c>
      <c r="N504" t="str">
        <f>IF(R503=0,"",R503)</f>
        <v/>
      </c>
      <c r="O504" t="s">
        <v>81</v>
      </c>
      <c r="Q504" s="38" t="s">
        <v>27</v>
      </c>
      <c r="R504" s="34" t="str">
        <f>INDEX(BE:BE,W499+1)</f>
        <v/>
      </c>
      <c r="S504" s="35" t="s">
        <v>400</v>
      </c>
      <c r="T504" s="34" t="str">
        <f>IF(X504="","",X504&amp;IF(Y504="",""," "&amp;Y504)&amp;IF(Z504="",""," "&amp;Z504)&amp;IF(AA504="",""," "&amp;AA504))</f>
        <v/>
      </c>
      <c r="U504" s="35"/>
      <c r="V504" s="36"/>
      <c r="W504" s="40" t="s">
        <v>114</v>
      </c>
      <c r="X504" s="33" t="str">
        <f t="shared" ref="X504:AA504" si="92">IF(ISERROR(IF(LEN(X503)&gt;1,X503,VLOOKUP(X502,$AC:$AD,2,FALSE))),"",IF(LEN(X503)&gt;1,X503,VLOOKUP(X502,$AC:$AD,2,FALSE)))</f>
        <v/>
      </c>
      <c r="Y504" s="33" t="str">
        <f t="shared" si="92"/>
        <v/>
      </c>
      <c r="Z504" s="33" t="str">
        <f t="shared" si="92"/>
        <v/>
      </c>
      <c r="AA504" s="33" t="str">
        <f t="shared" si="92"/>
        <v> </v>
      </c>
      <c r="AC504" s="52"/>
      <c r="AD504" s="52"/>
      <c r="BF504" s="64" t="s">
        <v>0</v>
      </c>
    </row>
    <row r="505" spans="1:58">
      <c r="A505" t="str">
        <f t="shared" si="84"/>
        <v>|英テキスト|&gt;|&gt;|&gt;|&gt;||</v>
      </c>
      <c r="B505" t="s">
        <v>0</v>
      </c>
      <c r="C505" t="s">
        <v>81</v>
      </c>
      <c r="D505" s="27" t="s">
        <v>125</v>
      </c>
      <c r="E505" t="s">
        <v>81</v>
      </c>
      <c r="F505" s="27" t="s">
        <v>113</v>
      </c>
      <c r="G505" t="s">
        <v>81</v>
      </c>
      <c r="H505" s="27" t="s">
        <v>113</v>
      </c>
      <c r="I505" t="s">
        <v>81</v>
      </c>
      <c r="J505" s="27" t="s">
        <v>113</v>
      </c>
      <c r="K505" t="s">
        <v>81</v>
      </c>
      <c r="L505" s="27" t="s">
        <v>113</v>
      </c>
      <c r="M505" t="s">
        <v>81</v>
      </c>
      <c r="N505" t="str">
        <f>IF(T504="","",T504&amp;"&amp;br;")&amp;IF(R504=0,"",R504)</f>
        <v/>
      </c>
      <c r="O505" t="s">
        <v>81</v>
      </c>
      <c r="Q505" s="33" t="s">
        <v>18</v>
      </c>
      <c r="R505" s="34">
        <f>IF(INDEX(AX:AX,W499+1)="",0,INDEX(AX:AX,W499+1)&amp;"/"&amp;INDEX(AY:AY,W499+1))</f>
        <v>0</v>
      </c>
      <c r="S505" s="35"/>
      <c r="T505" s="35"/>
      <c r="U505" s="35"/>
      <c r="V505" s="36"/>
      <c r="W505" s="40"/>
      <c r="X505" s="33"/>
      <c r="Y505" s="52"/>
      <c r="Z505" s="52"/>
      <c r="AA505" s="53"/>
      <c r="AC505" s="52"/>
      <c r="AD505" s="52"/>
      <c r="BF505" s="64" t="s">
        <v>0</v>
      </c>
    </row>
    <row r="506" spans="1:58">
      <c r="A506" t="str">
        <f t="shared" si="84"/>
        <v>|PT|&gt;||シールド数|&gt;||</v>
      </c>
      <c r="B506" t="s">
        <v>0</v>
      </c>
      <c r="C506" t="s">
        <v>81</v>
      </c>
      <c r="D506" t="s">
        <v>18</v>
      </c>
      <c r="E506" t="s">
        <v>81</v>
      </c>
      <c r="F506" t="s">
        <v>113</v>
      </c>
      <c r="G506" t="s">
        <v>81</v>
      </c>
      <c r="H506" t="str">
        <f>IF(R505=0,"",R505)</f>
        <v/>
      </c>
      <c r="I506" t="s">
        <v>81</v>
      </c>
      <c r="J506" t="s">
        <v>136</v>
      </c>
      <c r="K506" t="s">
        <v>81</v>
      </c>
      <c r="L506" t="s">
        <v>113</v>
      </c>
      <c r="M506" t="s">
        <v>81</v>
      </c>
      <c r="N506" t="str">
        <f>IF(R506=0,"",R506)</f>
        <v/>
      </c>
      <c r="O506" t="s">
        <v>81</v>
      </c>
      <c r="Q506" s="41" t="s">
        <v>19</v>
      </c>
      <c r="R506" s="34">
        <f>INDEX(AW:AW,W499+1)</f>
        <v>0</v>
      </c>
      <c r="S506" s="42"/>
      <c r="T506" s="42"/>
      <c r="U506" s="42"/>
      <c r="V506" s="43"/>
      <c r="W506" s="44"/>
      <c r="X506" s="45"/>
      <c r="Y506" s="55"/>
      <c r="Z506" s="55"/>
      <c r="AA506" s="56"/>
      <c r="BF506" s="64" t="s">
        <v>0</v>
      </c>
    </row>
    <row r="507" spans="1:58">
      <c r="A507" t="str">
        <f t="shared" si="84"/>
        <v>&amp;br;&amp;br;</v>
      </c>
      <c r="B507" t="s">
        <v>0</v>
      </c>
      <c r="C507" t="s">
        <v>145</v>
      </c>
      <c r="R507"/>
      <c r="S507"/>
      <c r="T507"/>
      <c r="U507"/>
      <c r="V507"/>
      <c r="BF507" s="64" t="s">
        <v>0</v>
      </c>
    </row>
    <row r="508" spans="1:58">
      <c r="A508" t="str">
        <f t="shared" si="84"/>
        <v>#back(text=戻る,left)</v>
      </c>
      <c r="B508" t="s">
        <v>0</v>
      </c>
      <c r="C508" t="s">
        <v>153</v>
      </c>
      <c r="R508"/>
      <c r="S508"/>
      <c r="T508"/>
      <c r="U508"/>
      <c r="V508"/>
      <c r="BF508" s="64" t="s">
        <v>0</v>
      </c>
    </row>
    <row r="509" spans="1:58">
      <c r="A509" t="str">
        <f t="shared" si="84"/>
        <v>&amp;br;</v>
      </c>
      <c r="B509" t="s">
        <v>0</v>
      </c>
      <c r="C509" t="s">
        <v>164</v>
      </c>
      <c r="R509"/>
      <c r="S509"/>
      <c r="T509"/>
      <c r="U509"/>
      <c r="V509"/>
      <c r="BF509" s="64" t="s">
        <v>0</v>
      </c>
    </row>
    <row r="510" spans="1:58">
      <c r="A510" t="str">
        <f t="shared" si="84"/>
        <v>#comment(above,nsize=[15],size=[30],num=[10])</v>
      </c>
      <c r="B510" t="s">
        <v>0</v>
      </c>
      <c r="C510" t="s">
        <v>173</v>
      </c>
      <c r="R510"/>
      <c r="S510"/>
      <c r="T510"/>
      <c r="U510"/>
      <c r="V510"/>
      <c r="BF510" s="64" t="s">
        <v>0</v>
      </c>
    </row>
    <row r="511" spans="1:58">
      <c r="A511" t="str">
        <f t="shared" si="84"/>
        <v>&amp;br;&amp;br;</v>
      </c>
      <c r="B511" t="s">
        <v>0</v>
      </c>
      <c r="C511" t="s">
        <v>145</v>
      </c>
      <c r="R511"/>
      <c r="S511"/>
      <c r="T511"/>
      <c r="U511"/>
      <c r="V511"/>
      <c r="AC511" s="52"/>
      <c r="AD511" s="52"/>
      <c r="BF511" s="64" t="s">
        <v>0</v>
      </c>
    </row>
    <row r="512" spans="1:58">
      <c r="A512" t="str">
        <f t="shared" si="84"/>
        <v/>
      </c>
      <c r="B512" t="s">
        <v>0</v>
      </c>
      <c r="Q512" s="29"/>
      <c r="R512" s="30"/>
      <c r="S512" s="30"/>
      <c r="T512" s="30"/>
      <c r="U512" s="30"/>
      <c r="V512" s="31"/>
      <c r="W512" s="32">
        <v>40</v>
      </c>
      <c r="X512" s="29"/>
      <c r="Y512" s="50"/>
      <c r="Z512" s="50"/>
      <c r="AA512" s="51"/>
      <c r="AC512" s="52"/>
      <c r="AD512" s="52"/>
      <c r="BF512" s="64" t="s">
        <v>0</v>
      </c>
    </row>
    <row r="513" spans="1:58">
      <c r="A513" t="str">
        <f t="shared" si="84"/>
        <v>*0/0</v>
      </c>
      <c r="B513" t="s">
        <v>0</v>
      </c>
      <c r="C513" t="str">
        <f>"*"&amp;R513&amp;"/"&amp;T513</f>
        <v>*0/0</v>
      </c>
      <c r="Q513" s="33" t="s">
        <v>9</v>
      </c>
      <c r="R513" s="34">
        <f>INDEX(AJ:AJ,W512+1)</f>
        <v>0</v>
      </c>
      <c r="S513" s="35" t="s">
        <v>10</v>
      </c>
      <c r="T513" s="34">
        <f>INDEX(AK:AK,W512+1)</f>
        <v>0</v>
      </c>
      <c r="U513" s="35"/>
      <c r="V513" s="36"/>
      <c r="W513" s="37"/>
      <c r="X513" s="33"/>
      <c r="Y513" s="52"/>
      <c r="Z513" s="52"/>
      <c r="AA513" s="53"/>
      <c r="AC513" s="52"/>
      <c r="AD513" s="52"/>
      <c r="BF513" s="64" t="s">
        <v>0</v>
      </c>
    </row>
    <row r="514" spans="1:58">
      <c r="A514" t="str">
        <f t="shared" si="84"/>
        <v>|LEFT:80|LEFT:100|LEFT:100|LEFT:100|LEFT:100|LEFT:100|c</v>
      </c>
      <c r="B514" t="s">
        <v>0</v>
      </c>
      <c r="C514" t="s">
        <v>81</v>
      </c>
      <c r="D514" s="26" t="str">
        <f>$Q$1</f>
        <v>LEFT:80</v>
      </c>
      <c r="E514" s="26" t="s">
        <v>81</v>
      </c>
      <c r="F514" s="26" t="str">
        <f t="shared" ref="F514:J514" si="93">$R$1</f>
        <v>LEFT:100</v>
      </c>
      <c r="G514" s="26" t="s">
        <v>81</v>
      </c>
      <c r="H514" s="26" t="str">
        <f t="shared" si="93"/>
        <v>LEFT:100</v>
      </c>
      <c r="I514" s="26" t="s">
        <v>81</v>
      </c>
      <c r="J514" s="26" t="str">
        <f t="shared" si="93"/>
        <v>LEFT:100</v>
      </c>
      <c r="K514" s="26" t="s">
        <v>81</v>
      </c>
      <c r="L514" s="26" t="str">
        <f>$R$1</f>
        <v>LEFT:100</v>
      </c>
      <c r="M514" s="26" t="s">
        <v>81</v>
      </c>
      <c r="N514" s="26" t="str">
        <f>$R$1</f>
        <v>LEFT:100</v>
      </c>
      <c r="O514" t="s">
        <v>81</v>
      </c>
      <c r="P514" t="s">
        <v>82</v>
      </c>
      <c r="Q514" s="38" t="s">
        <v>6</v>
      </c>
      <c r="R514" s="34" t="str">
        <f>INDEX(AF:AF,W512+1)</f>
        <v>黒</v>
      </c>
      <c r="S514" s="39" t="s">
        <v>7</v>
      </c>
      <c r="T514" s="34">
        <f>INDEX(AG:AG,W512+1)</f>
        <v>0</v>
      </c>
      <c r="U514" s="39" t="s">
        <v>8</v>
      </c>
      <c r="V514" s="34">
        <f>INDEX(AI:AI,W512+1)</f>
        <v>0</v>
      </c>
      <c r="W514" s="40"/>
      <c r="X514" s="34">
        <f>INDEX(AQ:AQ,W512+1)</f>
        <v>0</v>
      </c>
      <c r="Y514" s="52"/>
      <c r="Z514" s="52"/>
      <c r="AA514" s="53"/>
      <c r="AC514" s="35"/>
      <c r="AD514" s="35"/>
      <c r="BF514" s="64" t="s">
        <v>0</v>
      </c>
    </row>
    <row r="515" spans="1:58">
      <c r="A515" t="str">
        <f t="shared" si="84"/>
        <v>|色|黒|レアリティ||マナコスト||</v>
      </c>
      <c r="B515" t="s">
        <v>0</v>
      </c>
      <c r="C515" t="s">
        <v>81</v>
      </c>
      <c r="D515" s="27" t="s">
        <v>6</v>
      </c>
      <c r="E515" t="s">
        <v>81</v>
      </c>
      <c r="F515" t="str">
        <f>IF(R514=0,"",R514)</f>
        <v>黒</v>
      </c>
      <c r="G515" t="s">
        <v>81</v>
      </c>
      <c r="H515" s="27" t="s">
        <v>93</v>
      </c>
      <c r="I515" t="s">
        <v>81</v>
      </c>
      <c r="J515" t="str">
        <f>IF(T514=0,"",T514)</f>
        <v/>
      </c>
      <c r="K515" t="s">
        <v>81</v>
      </c>
      <c r="L515" s="27" t="s">
        <v>94</v>
      </c>
      <c r="M515" t="s">
        <v>81</v>
      </c>
      <c r="N515" t="str">
        <f>IF(V514=0,"",V514)</f>
        <v/>
      </c>
      <c r="O515" t="s">
        <v>81</v>
      </c>
      <c r="Q515" s="33" t="s">
        <v>11</v>
      </c>
      <c r="R515" s="34">
        <f>INDEX(AL:AL,W512+1)</f>
        <v>0</v>
      </c>
      <c r="S515" s="39" t="s">
        <v>95</v>
      </c>
      <c r="T515" s="34">
        <f>INDEX(AN:AN,W512+1)</f>
        <v>0</v>
      </c>
      <c r="U515" s="34">
        <f>INDEX(AO:AO,W512+1)</f>
        <v>0</v>
      </c>
      <c r="V515" s="34">
        <f>INDEX(AP:AP,W512+1)</f>
        <v>0</v>
      </c>
      <c r="W515" s="40"/>
      <c r="X515" s="34" t="str">
        <f>INDEX(AZ:AZ,W512+1)</f>
        <v/>
      </c>
      <c r="Y515" s="34" t="str">
        <f>INDEX(BA:BA,W512+1)</f>
        <v/>
      </c>
      <c r="Z515" s="34" t="str">
        <f>INDEX(BB:BB,W512+1)</f>
        <v/>
      </c>
      <c r="AA515" s="34">
        <f>INDEX(BC:BC,W512+1)</f>
        <v>0</v>
      </c>
      <c r="AC515" s="52"/>
      <c r="AD515" s="52"/>
      <c r="BF515" s="64" t="s">
        <v>0</v>
      </c>
    </row>
    <row r="516" spans="1:58">
      <c r="A516" t="str">
        <f t="shared" si="84"/>
        <v>|種別||サブタイプ||||</v>
      </c>
      <c r="B516" t="s">
        <v>0</v>
      </c>
      <c r="C516" t="s">
        <v>81</v>
      </c>
      <c r="D516" s="27" t="s">
        <v>11</v>
      </c>
      <c r="E516" t="s">
        <v>81</v>
      </c>
      <c r="F516" t="str">
        <f>IF(R515=0,"",R515)</f>
        <v/>
      </c>
      <c r="G516" t="s">
        <v>81</v>
      </c>
      <c r="H516" s="27" t="s">
        <v>103</v>
      </c>
      <c r="I516" t="s">
        <v>81</v>
      </c>
      <c r="J516" t="str">
        <f>IF(T515=0,"",T515)</f>
        <v/>
      </c>
      <c r="K516" t="s">
        <v>81</v>
      </c>
      <c r="L516" t="str">
        <f>IF(U515=0,"",U515)</f>
        <v/>
      </c>
      <c r="M516" t="s">
        <v>81</v>
      </c>
      <c r="N516" t="str">
        <f>IF(V515=0,"",V515)</f>
        <v/>
      </c>
      <c r="O516" t="s">
        <v>81</v>
      </c>
      <c r="Q516" s="33" t="s">
        <v>104</v>
      </c>
      <c r="R516" s="34" t="str">
        <f>INDEX(BD:BD,W512+1)</f>
        <v/>
      </c>
      <c r="S516" s="35"/>
      <c r="T516" s="35"/>
      <c r="U516" s="35"/>
      <c r="V516" s="36"/>
      <c r="W516" s="40"/>
      <c r="X516" s="32"/>
      <c r="Y516" s="32"/>
      <c r="Z516" s="32"/>
      <c r="AA516" s="54"/>
      <c r="AC516" s="52"/>
      <c r="AD516" s="52"/>
      <c r="BF516" s="64" t="s">
        <v>0</v>
      </c>
    </row>
    <row r="517" spans="1:58">
      <c r="A517" t="str">
        <f t="shared" si="84"/>
        <v>|テキスト|&gt;|&gt;|&gt;|&gt;||</v>
      </c>
      <c r="B517" t="s">
        <v>0</v>
      </c>
      <c r="C517" t="s">
        <v>81</v>
      </c>
      <c r="D517" s="27" t="s">
        <v>104</v>
      </c>
      <c r="E517" t="s">
        <v>81</v>
      </c>
      <c r="F517" s="27" t="s">
        <v>113</v>
      </c>
      <c r="G517" t="s">
        <v>81</v>
      </c>
      <c r="H517" s="27" t="s">
        <v>113</v>
      </c>
      <c r="I517" t="s">
        <v>81</v>
      </c>
      <c r="J517" s="27" t="s">
        <v>113</v>
      </c>
      <c r="K517" t="s">
        <v>81</v>
      </c>
      <c r="L517" s="27" t="s">
        <v>113</v>
      </c>
      <c r="M517" t="s">
        <v>81</v>
      </c>
      <c r="N517" t="str">
        <f>IF(R516=0,"",R516)</f>
        <v/>
      </c>
      <c r="O517" t="s">
        <v>81</v>
      </c>
      <c r="Q517" s="38" t="s">
        <v>27</v>
      </c>
      <c r="R517" s="34" t="str">
        <f>INDEX(BE:BE,W512+1)</f>
        <v/>
      </c>
      <c r="S517" s="35" t="s">
        <v>400</v>
      </c>
      <c r="T517" s="34" t="str">
        <f>IF(X517="","",X517&amp;IF(Y517="",""," "&amp;Y517)&amp;IF(Z517="",""," "&amp;Z517)&amp;IF(AA517="",""," "&amp;AA517))</f>
        <v/>
      </c>
      <c r="U517" s="35"/>
      <c r="V517" s="36"/>
      <c r="W517" s="40" t="s">
        <v>114</v>
      </c>
      <c r="X517" s="33" t="str">
        <f t="shared" ref="X517:AA517" si="94">IF(ISERROR(IF(LEN(X516)&gt;1,X516,VLOOKUP(X515,$AC:$AD,2,FALSE))),"",IF(LEN(X516)&gt;1,X516,VLOOKUP(X515,$AC:$AD,2,FALSE)))</f>
        <v/>
      </c>
      <c r="Y517" s="33" t="str">
        <f t="shared" si="94"/>
        <v/>
      </c>
      <c r="Z517" s="33" t="str">
        <f t="shared" si="94"/>
        <v/>
      </c>
      <c r="AA517" s="33" t="str">
        <f t="shared" si="94"/>
        <v> </v>
      </c>
      <c r="AC517" s="52"/>
      <c r="AD517" s="52"/>
      <c r="BF517" s="64" t="s">
        <v>0</v>
      </c>
    </row>
    <row r="518" spans="1:58">
      <c r="A518" t="str">
        <f t="shared" ref="A518:A581" si="95">CONCATENATE(C518,D518,E518,F518,G518,H518,I518,J518,K518,L518,M518,N518,O518,P518)</f>
        <v>|英テキスト|&gt;|&gt;|&gt;|&gt;||</v>
      </c>
      <c r="B518" t="s">
        <v>0</v>
      </c>
      <c r="C518" t="s">
        <v>81</v>
      </c>
      <c r="D518" s="27" t="s">
        <v>125</v>
      </c>
      <c r="E518" t="s">
        <v>81</v>
      </c>
      <c r="F518" s="27" t="s">
        <v>113</v>
      </c>
      <c r="G518" t="s">
        <v>81</v>
      </c>
      <c r="H518" s="27" t="s">
        <v>113</v>
      </c>
      <c r="I518" t="s">
        <v>81</v>
      </c>
      <c r="J518" s="27" t="s">
        <v>113</v>
      </c>
      <c r="K518" t="s">
        <v>81</v>
      </c>
      <c r="L518" s="27" t="s">
        <v>113</v>
      </c>
      <c r="M518" t="s">
        <v>81</v>
      </c>
      <c r="N518" t="str">
        <f>IF(T517="","",T517&amp;"&amp;br;")&amp;IF(R517=0,"",R517)</f>
        <v/>
      </c>
      <c r="O518" t="s">
        <v>81</v>
      </c>
      <c r="Q518" s="33" t="s">
        <v>18</v>
      </c>
      <c r="R518" s="34">
        <f>IF(INDEX(AX:AX,W512+1)="",0,INDEX(AX:AX,W512+1)&amp;"/"&amp;INDEX(AY:AY,W512+1))</f>
        <v>0</v>
      </c>
      <c r="S518" s="35"/>
      <c r="T518" s="35"/>
      <c r="U518" s="35"/>
      <c r="V518" s="36"/>
      <c r="W518" s="40"/>
      <c r="X518" s="33"/>
      <c r="Y518" s="52"/>
      <c r="Z518" s="52"/>
      <c r="AA518" s="53"/>
      <c r="AC518" s="52"/>
      <c r="AD518" s="52"/>
      <c r="BF518" s="64" t="s">
        <v>0</v>
      </c>
    </row>
    <row r="519" spans="1:58">
      <c r="A519" t="str">
        <f t="shared" si="95"/>
        <v>|PT|&gt;||シールド数|&gt;||</v>
      </c>
      <c r="B519" t="s">
        <v>0</v>
      </c>
      <c r="C519" t="s">
        <v>81</v>
      </c>
      <c r="D519" t="s">
        <v>18</v>
      </c>
      <c r="E519" t="s">
        <v>81</v>
      </c>
      <c r="F519" t="s">
        <v>113</v>
      </c>
      <c r="G519" t="s">
        <v>81</v>
      </c>
      <c r="H519" t="str">
        <f>IF(R518=0,"",R518)</f>
        <v/>
      </c>
      <c r="I519" t="s">
        <v>81</v>
      </c>
      <c r="J519" t="s">
        <v>136</v>
      </c>
      <c r="K519" t="s">
        <v>81</v>
      </c>
      <c r="L519" t="s">
        <v>113</v>
      </c>
      <c r="M519" t="s">
        <v>81</v>
      </c>
      <c r="N519" t="str">
        <f>IF(R519=0,"",R519)</f>
        <v/>
      </c>
      <c r="O519" t="s">
        <v>81</v>
      </c>
      <c r="Q519" s="41" t="s">
        <v>19</v>
      </c>
      <c r="R519" s="34">
        <f>INDEX(AW:AW,W512+1)</f>
        <v>0</v>
      </c>
      <c r="S519" s="42"/>
      <c r="T519" s="42"/>
      <c r="U519" s="42"/>
      <c r="V519" s="43"/>
      <c r="W519" s="44"/>
      <c r="X519" s="45"/>
      <c r="Y519" s="55"/>
      <c r="Z519" s="55"/>
      <c r="AA519" s="56"/>
      <c r="BF519" s="64" t="s">
        <v>0</v>
      </c>
    </row>
    <row r="520" spans="1:58">
      <c r="A520" t="str">
        <f t="shared" si="95"/>
        <v>&amp;br;&amp;br;</v>
      </c>
      <c r="B520" t="s">
        <v>0</v>
      </c>
      <c r="C520" t="s">
        <v>145</v>
      </c>
      <c r="R520"/>
      <c r="S520"/>
      <c r="T520"/>
      <c r="U520"/>
      <c r="V520"/>
      <c r="BF520" s="64" t="s">
        <v>0</v>
      </c>
    </row>
    <row r="521" spans="1:58">
      <c r="A521" t="str">
        <f t="shared" si="95"/>
        <v>#back(text=戻る,left)</v>
      </c>
      <c r="B521" t="s">
        <v>0</v>
      </c>
      <c r="C521" t="s">
        <v>153</v>
      </c>
      <c r="R521"/>
      <c r="S521"/>
      <c r="T521"/>
      <c r="U521"/>
      <c r="V521"/>
      <c r="BF521" s="64" t="s">
        <v>0</v>
      </c>
    </row>
    <row r="522" spans="1:58">
      <c r="A522" t="str">
        <f t="shared" si="95"/>
        <v>&amp;br;</v>
      </c>
      <c r="B522" t="s">
        <v>0</v>
      </c>
      <c r="C522" t="s">
        <v>164</v>
      </c>
      <c r="R522"/>
      <c r="S522"/>
      <c r="T522"/>
      <c r="U522"/>
      <c r="V522"/>
      <c r="BF522" s="64" t="s">
        <v>0</v>
      </c>
    </row>
    <row r="523" spans="1:58">
      <c r="A523" t="str">
        <f t="shared" si="95"/>
        <v>#comment(above,nsize=[15],size=[30],num=[10])</v>
      </c>
      <c r="B523" t="s">
        <v>0</v>
      </c>
      <c r="C523" t="s">
        <v>173</v>
      </c>
      <c r="R523"/>
      <c r="S523"/>
      <c r="T523"/>
      <c r="U523"/>
      <c r="V523"/>
      <c r="BF523" s="64" t="s">
        <v>0</v>
      </c>
    </row>
    <row r="524" spans="1:58">
      <c r="A524" t="str">
        <f t="shared" si="95"/>
        <v>&amp;br;&amp;br;</v>
      </c>
      <c r="B524" t="s">
        <v>0</v>
      </c>
      <c r="C524" t="s">
        <v>145</v>
      </c>
      <c r="R524"/>
      <c r="S524"/>
      <c r="T524"/>
      <c r="U524"/>
      <c r="V524"/>
      <c r="AC524" s="52"/>
      <c r="AD524" s="52"/>
      <c r="BF524" s="64" t="s">
        <v>0</v>
      </c>
    </row>
    <row r="525" spans="1:58">
      <c r="A525" t="str">
        <f t="shared" si="95"/>
        <v/>
      </c>
      <c r="B525" t="s">
        <v>0</v>
      </c>
      <c r="Q525" s="29"/>
      <c r="R525" s="30"/>
      <c r="S525" s="30"/>
      <c r="T525" s="30"/>
      <c r="U525" s="30"/>
      <c r="V525" s="31"/>
      <c r="W525" s="32">
        <v>41</v>
      </c>
      <c r="X525" s="29"/>
      <c r="Y525" s="50"/>
      <c r="Z525" s="50"/>
      <c r="AA525" s="51"/>
      <c r="AC525" s="52"/>
      <c r="AD525" s="52"/>
      <c r="BF525" s="64" t="s">
        <v>0</v>
      </c>
    </row>
    <row r="526" spans="1:58">
      <c r="A526" t="str">
        <f t="shared" si="95"/>
        <v>*0/0</v>
      </c>
      <c r="B526" t="s">
        <v>0</v>
      </c>
      <c r="C526" t="str">
        <f>"*"&amp;R526&amp;"/"&amp;T526</f>
        <v>*0/0</v>
      </c>
      <c r="Q526" s="33" t="s">
        <v>9</v>
      </c>
      <c r="R526" s="34">
        <f>INDEX(AJ:AJ,W525+1)</f>
        <v>0</v>
      </c>
      <c r="S526" s="35" t="s">
        <v>10</v>
      </c>
      <c r="T526" s="34">
        <f>INDEX(AK:AK,W525+1)</f>
        <v>0</v>
      </c>
      <c r="U526" s="35"/>
      <c r="V526" s="36"/>
      <c r="W526" s="37"/>
      <c r="X526" s="33"/>
      <c r="Y526" s="52"/>
      <c r="Z526" s="52"/>
      <c r="AA526" s="53"/>
      <c r="AC526" s="52"/>
      <c r="AD526" s="52"/>
      <c r="BF526" s="64" t="s">
        <v>0</v>
      </c>
    </row>
    <row r="527" spans="1:58">
      <c r="A527" t="str">
        <f t="shared" si="95"/>
        <v>|LEFT:80|LEFT:100|LEFT:100|LEFT:100|LEFT:100|LEFT:100|c</v>
      </c>
      <c r="B527" t="s">
        <v>0</v>
      </c>
      <c r="C527" t="s">
        <v>81</v>
      </c>
      <c r="D527" s="26" t="str">
        <f>$Q$1</f>
        <v>LEFT:80</v>
      </c>
      <c r="E527" s="26" t="s">
        <v>81</v>
      </c>
      <c r="F527" s="26" t="str">
        <f t="shared" ref="F527:J527" si="96">$R$1</f>
        <v>LEFT:100</v>
      </c>
      <c r="G527" s="26" t="s">
        <v>81</v>
      </c>
      <c r="H527" s="26" t="str">
        <f t="shared" si="96"/>
        <v>LEFT:100</v>
      </c>
      <c r="I527" s="26" t="s">
        <v>81</v>
      </c>
      <c r="J527" s="26" t="str">
        <f t="shared" si="96"/>
        <v>LEFT:100</v>
      </c>
      <c r="K527" s="26" t="s">
        <v>81</v>
      </c>
      <c r="L527" s="26" t="str">
        <f>$R$1</f>
        <v>LEFT:100</v>
      </c>
      <c r="M527" s="26" t="s">
        <v>81</v>
      </c>
      <c r="N527" s="26" t="str">
        <f>$R$1</f>
        <v>LEFT:100</v>
      </c>
      <c r="O527" t="s">
        <v>81</v>
      </c>
      <c r="P527" t="s">
        <v>82</v>
      </c>
      <c r="Q527" s="38" t="s">
        <v>6</v>
      </c>
      <c r="R527" s="34" t="str">
        <f>INDEX(AF:AF,W525+1)</f>
        <v>黒</v>
      </c>
      <c r="S527" s="39" t="s">
        <v>7</v>
      </c>
      <c r="T527" s="34">
        <f>INDEX(AG:AG,W525+1)</f>
        <v>0</v>
      </c>
      <c r="U527" s="39" t="s">
        <v>8</v>
      </c>
      <c r="V527" s="34">
        <f>INDEX(AI:AI,W525+1)</f>
        <v>0</v>
      </c>
      <c r="W527" s="40"/>
      <c r="X527" s="34">
        <f>INDEX(AQ:AQ,W525+1)</f>
        <v>0</v>
      </c>
      <c r="Y527" s="52"/>
      <c r="Z527" s="52"/>
      <c r="AA527" s="53"/>
      <c r="AC527" s="35"/>
      <c r="AD527" s="35"/>
      <c r="BF527" s="64" t="s">
        <v>0</v>
      </c>
    </row>
    <row r="528" spans="1:58">
      <c r="A528" t="str">
        <f t="shared" si="95"/>
        <v>|色|黒|レアリティ||マナコスト||</v>
      </c>
      <c r="B528" t="s">
        <v>0</v>
      </c>
      <c r="C528" t="s">
        <v>81</v>
      </c>
      <c r="D528" s="27" t="s">
        <v>6</v>
      </c>
      <c r="E528" t="s">
        <v>81</v>
      </c>
      <c r="F528" t="str">
        <f>IF(R527=0,"",R527)</f>
        <v>黒</v>
      </c>
      <c r="G528" t="s">
        <v>81</v>
      </c>
      <c r="H528" s="27" t="s">
        <v>93</v>
      </c>
      <c r="I528" t="s">
        <v>81</v>
      </c>
      <c r="J528" t="str">
        <f>IF(T527=0,"",T527)</f>
        <v/>
      </c>
      <c r="K528" t="s">
        <v>81</v>
      </c>
      <c r="L528" s="27" t="s">
        <v>94</v>
      </c>
      <c r="M528" t="s">
        <v>81</v>
      </c>
      <c r="N528" t="str">
        <f>IF(V527=0,"",V527)</f>
        <v/>
      </c>
      <c r="O528" t="s">
        <v>81</v>
      </c>
      <c r="Q528" s="33" t="s">
        <v>11</v>
      </c>
      <c r="R528" s="34">
        <f>INDEX(AL:AL,W525+1)</f>
        <v>0</v>
      </c>
      <c r="S528" s="39" t="s">
        <v>95</v>
      </c>
      <c r="T528" s="34">
        <f>INDEX(AN:AN,W525+1)</f>
        <v>0</v>
      </c>
      <c r="U528" s="34">
        <f>INDEX(AO:AO,W525+1)</f>
        <v>0</v>
      </c>
      <c r="V528" s="34">
        <f>INDEX(AP:AP,W525+1)</f>
        <v>0</v>
      </c>
      <c r="W528" s="40"/>
      <c r="X528" s="34" t="str">
        <f>INDEX(AZ:AZ,W525+1)</f>
        <v/>
      </c>
      <c r="Y528" s="34" t="str">
        <f>INDEX(BA:BA,W525+1)</f>
        <v/>
      </c>
      <c r="Z528" s="34" t="str">
        <f>INDEX(BB:BB,W525+1)</f>
        <v/>
      </c>
      <c r="AA528" s="34">
        <f>INDEX(BC:BC,W525+1)</f>
        <v>0</v>
      </c>
      <c r="AC528" s="52"/>
      <c r="AD528" s="52"/>
      <c r="BF528" s="64" t="s">
        <v>0</v>
      </c>
    </row>
    <row r="529" spans="1:58">
      <c r="A529" t="str">
        <f t="shared" si="95"/>
        <v>|種別||サブタイプ||||</v>
      </c>
      <c r="B529" t="s">
        <v>0</v>
      </c>
      <c r="C529" t="s">
        <v>81</v>
      </c>
      <c r="D529" s="27" t="s">
        <v>11</v>
      </c>
      <c r="E529" t="s">
        <v>81</v>
      </c>
      <c r="F529" t="str">
        <f>IF(R528=0,"",R528)</f>
        <v/>
      </c>
      <c r="G529" t="s">
        <v>81</v>
      </c>
      <c r="H529" s="27" t="s">
        <v>103</v>
      </c>
      <c r="I529" t="s">
        <v>81</v>
      </c>
      <c r="J529" t="str">
        <f>IF(T528=0,"",T528)</f>
        <v/>
      </c>
      <c r="K529" t="s">
        <v>81</v>
      </c>
      <c r="L529" t="str">
        <f>IF(U528=0,"",U528)</f>
        <v/>
      </c>
      <c r="M529" t="s">
        <v>81</v>
      </c>
      <c r="N529" t="str">
        <f>IF(V528=0,"",V528)</f>
        <v/>
      </c>
      <c r="O529" t="s">
        <v>81</v>
      </c>
      <c r="Q529" s="33" t="s">
        <v>104</v>
      </c>
      <c r="R529" s="34" t="str">
        <f>INDEX(BD:BD,W525+1)</f>
        <v/>
      </c>
      <c r="S529" s="35"/>
      <c r="T529" s="35"/>
      <c r="U529" s="35"/>
      <c r="V529" s="36"/>
      <c r="W529" s="40"/>
      <c r="X529" s="32"/>
      <c r="Y529" s="32"/>
      <c r="Z529" s="32"/>
      <c r="AA529" s="54"/>
      <c r="AC529" s="52"/>
      <c r="AD529" s="52"/>
      <c r="BF529" s="64" t="s">
        <v>0</v>
      </c>
    </row>
    <row r="530" spans="1:58">
      <c r="A530" t="str">
        <f t="shared" si="95"/>
        <v>|テキスト|&gt;|&gt;|&gt;|&gt;||</v>
      </c>
      <c r="B530" t="s">
        <v>0</v>
      </c>
      <c r="C530" t="s">
        <v>81</v>
      </c>
      <c r="D530" s="27" t="s">
        <v>104</v>
      </c>
      <c r="E530" t="s">
        <v>81</v>
      </c>
      <c r="F530" s="27" t="s">
        <v>113</v>
      </c>
      <c r="G530" t="s">
        <v>81</v>
      </c>
      <c r="H530" s="27" t="s">
        <v>113</v>
      </c>
      <c r="I530" t="s">
        <v>81</v>
      </c>
      <c r="J530" s="27" t="s">
        <v>113</v>
      </c>
      <c r="K530" t="s">
        <v>81</v>
      </c>
      <c r="L530" s="27" t="s">
        <v>113</v>
      </c>
      <c r="M530" t="s">
        <v>81</v>
      </c>
      <c r="N530" t="str">
        <f>IF(R529=0,"",R529)</f>
        <v/>
      </c>
      <c r="O530" t="s">
        <v>81</v>
      </c>
      <c r="Q530" s="38" t="s">
        <v>27</v>
      </c>
      <c r="R530" s="34" t="str">
        <f>INDEX(BE:BE,W525+1)</f>
        <v/>
      </c>
      <c r="S530" s="35" t="s">
        <v>400</v>
      </c>
      <c r="T530" s="34" t="str">
        <f>IF(X530="","",X530&amp;IF(Y530="",""," "&amp;Y530)&amp;IF(Z530="",""," "&amp;Z530)&amp;IF(AA530="",""," "&amp;AA530))</f>
        <v/>
      </c>
      <c r="U530" s="35"/>
      <c r="V530" s="36"/>
      <c r="W530" s="40" t="s">
        <v>114</v>
      </c>
      <c r="X530" s="33" t="str">
        <f t="shared" ref="X530:AA530" si="97">IF(ISERROR(IF(LEN(X529)&gt;1,X529,VLOOKUP(X528,$AC:$AD,2,FALSE))),"",IF(LEN(X529)&gt;1,X529,VLOOKUP(X528,$AC:$AD,2,FALSE)))</f>
        <v/>
      </c>
      <c r="Y530" s="33" t="str">
        <f t="shared" si="97"/>
        <v/>
      </c>
      <c r="Z530" s="33" t="str">
        <f t="shared" si="97"/>
        <v/>
      </c>
      <c r="AA530" s="33" t="str">
        <f t="shared" si="97"/>
        <v> </v>
      </c>
      <c r="AC530" s="52"/>
      <c r="AD530" s="52"/>
      <c r="BF530" s="64" t="s">
        <v>0</v>
      </c>
    </row>
    <row r="531" spans="1:58">
      <c r="A531" t="str">
        <f t="shared" si="95"/>
        <v>|英テキスト|&gt;|&gt;|&gt;|&gt;||</v>
      </c>
      <c r="B531" t="s">
        <v>0</v>
      </c>
      <c r="C531" t="s">
        <v>81</v>
      </c>
      <c r="D531" s="27" t="s">
        <v>125</v>
      </c>
      <c r="E531" t="s">
        <v>81</v>
      </c>
      <c r="F531" s="27" t="s">
        <v>113</v>
      </c>
      <c r="G531" t="s">
        <v>81</v>
      </c>
      <c r="H531" s="27" t="s">
        <v>113</v>
      </c>
      <c r="I531" t="s">
        <v>81</v>
      </c>
      <c r="J531" s="27" t="s">
        <v>113</v>
      </c>
      <c r="K531" t="s">
        <v>81</v>
      </c>
      <c r="L531" s="27" t="s">
        <v>113</v>
      </c>
      <c r="M531" t="s">
        <v>81</v>
      </c>
      <c r="N531" t="str">
        <f>IF(T530="","",T530&amp;"&amp;br;")&amp;IF(R530=0,"",R530)</f>
        <v/>
      </c>
      <c r="O531" t="s">
        <v>81</v>
      </c>
      <c r="Q531" s="33" t="s">
        <v>18</v>
      </c>
      <c r="R531" s="34">
        <f>IF(INDEX(AX:AX,W525+1)="",0,INDEX(AX:AX,W525+1)&amp;"/"&amp;INDEX(AY:AY,W525+1))</f>
        <v>0</v>
      </c>
      <c r="S531" s="35"/>
      <c r="T531" s="35"/>
      <c r="U531" s="35"/>
      <c r="V531" s="36"/>
      <c r="W531" s="40"/>
      <c r="X531" s="33"/>
      <c r="Y531" s="52"/>
      <c r="Z531" s="52"/>
      <c r="AA531" s="53"/>
      <c r="AC531" s="52"/>
      <c r="AD531" s="52"/>
      <c r="BF531" s="64" t="s">
        <v>0</v>
      </c>
    </row>
    <row r="532" spans="1:58">
      <c r="A532" t="str">
        <f t="shared" si="95"/>
        <v>|PT|&gt;||シールド数|&gt;||</v>
      </c>
      <c r="B532" t="s">
        <v>0</v>
      </c>
      <c r="C532" t="s">
        <v>81</v>
      </c>
      <c r="D532" t="s">
        <v>18</v>
      </c>
      <c r="E532" t="s">
        <v>81</v>
      </c>
      <c r="F532" t="s">
        <v>113</v>
      </c>
      <c r="G532" t="s">
        <v>81</v>
      </c>
      <c r="H532" t="str">
        <f>IF(R531=0,"",R531)</f>
        <v/>
      </c>
      <c r="I532" t="s">
        <v>81</v>
      </c>
      <c r="J532" t="s">
        <v>136</v>
      </c>
      <c r="K532" t="s">
        <v>81</v>
      </c>
      <c r="L532" t="s">
        <v>113</v>
      </c>
      <c r="M532" t="s">
        <v>81</v>
      </c>
      <c r="N532" t="str">
        <f>IF(R532=0,"",R532)</f>
        <v/>
      </c>
      <c r="O532" t="s">
        <v>81</v>
      </c>
      <c r="Q532" s="41" t="s">
        <v>19</v>
      </c>
      <c r="R532" s="34">
        <f>INDEX(AW:AW,W525+1)</f>
        <v>0</v>
      </c>
      <c r="S532" s="42"/>
      <c r="T532" s="42"/>
      <c r="U532" s="42"/>
      <c r="V532" s="43"/>
      <c r="W532" s="44"/>
      <c r="X532" s="45"/>
      <c r="Y532" s="55"/>
      <c r="Z532" s="55"/>
      <c r="AA532" s="56"/>
      <c r="BF532" s="64" t="s">
        <v>0</v>
      </c>
    </row>
    <row r="533" spans="1:58">
      <c r="A533" t="str">
        <f t="shared" si="95"/>
        <v>&amp;br;&amp;br;</v>
      </c>
      <c r="B533" t="s">
        <v>0</v>
      </c>
      <c r="C533" t="s">
        <v>145</v>
      </c>
      <c r="R533"/>
      <c r="S533"/>
      <c r="T533"/>
      <c r="U533"/>
      <c r="V533"/>
      <c r="BF533" s="64" t="s">
        <v>0</v>
      </c>
    </row>
    <row r="534" spans="1:58">
      <c r="A534" t="str">
        <f t="shared" si="95"/>
        <v>#back(text=戻る,left)</v>
      </c>
      <c r="B534" t="s">
        <v>0</v>
      </c>
      <c r="C534" t="s">
        <v>153</v>
      </c>
      <c r="R534"/>
      <c r="S534"/>
      <c r="T534"/>
      <c r="U534"/>
      <c r="V534"/>
      <c r="BF534" s="64" t="s">
        <v>0</v>
      </c>
    </row>
    <row r="535" spans="1:58">
      <c r="A535" t="str">
        <f t="shared" si="95"/>
        <v>&amp;br;</v>
      </c>
      <c r="B535" t="s">
        <v>0</v>
      </c>
      <c r="C535" t="s">
        <v>164</v>
      </c>
      <c r="R535"/>
      <c r="S535"/>
      <c r="T535"/>
      <c r="U535"/>
      <c r="V535"/>
      <c r="BF535" s="64" t="s">
        <v>0</v>
      </c>
    </row>
    <row r="536" spans="1:58">
      <c r="A536" t="str">
        <f t="shared" si="95"/>
        <v>#comment(above,nsize=[15],size=[30],num=[10])</v>
      </c>
      <c r="B536" t="s">
        <v>0</v>
      </c>
      <c r="C536" t="s">
        <v>173</v>
      </c>
      <c r="R536"/>
      <c r="S536"/>
      <c r="T536"/>
      <c r="U536"/>
      <c r="V536"/>
      <c r="BF536" s="64" t="s">
        <v>0</v>
      </c>
    </row>
    <row r="537" spans="1:58">
      <c r="A537" t="str">
        <f t="shared" si="95"/>
        <v>&amp;br;&amp;br;</v>
      </c>
      <c r="B537" t="s">
        <v>0</v>
      </c>
      <c r="C537" t="s">
        <v>145</v>
      </c>
      <c r="R537"/>
      <c r="S537"/>
      <c r="T537"/>
      <c r="U537"/>
      <c r="V537"/>
      <c r="AC537" s="52"/>
      <c r="AD537" s="52"/>
      <c r="BF537" s="64" t="s">
        <v>0</v>
      </c>
    </row>
    <row r="538" spans="1:58">
      <c r="A538" t="str">
        <f t="shared" si="95"/>
        <v/>
      </c>
      <c r="B538" t="s">
        <v>0</v>
      </c>
      <c r="Q538" s="29"/>
      <c r="R538" s="30"/>
      <c r="S538" s="30"/>
      <c r="T538" s="30"/>
      <c r="U538" s="30"/>
      <c r="V538" s="31"/>
      <c r="W538" s="32">
        <v>42</v>
      </c>
      <c r="X538" s="29"/>
      <c r="Y538" s="50"/>
      <c r="Z538" s="50"/>
      <c r="AA538" s="51"/>
      <c r="AC538" s="52"/>
      <c r="AD538" s="52"/>
      <c r="BF538" s="64" t="s">
        <v>0</v>
      </c>
    </row>
    <row r="539" spans="1:58">
      <c r="A539" t="str">
        <f t="shared" si="95"/>
        <v>*0/0</v>
      </c>
      <c r="B539" t="s">
        <v>0</v>
      </c>
      <c r="C539" t="str">
        <f>"*"&amp;R539&amp;"/"&amp;T539</f>
        <v>*0/0</v>
      </c>
      <c r="Q539" s="33" t="s">
        <v>9</v>
      </c>
      <c r="R539" s="34">
        <f>INDEX(AJ:AJ,W538+1)</f>
        <v>0</v>
      </c>
      <c r="S539" s="35" t="s">
        <v>10</v>
      </c>
      <c r="T539" s="34">
        <f>INDEX(AK:AK,W538+1)</f>
        <v>0</v>
      </c>
      <c r="U539" s="35"/>
      <c r="V539" s="36"/>
      <c r="W539" s="37"/>
      <c r="X539" s="33"/>
      <c r="Y539" s="52"/>
      <c r="Z539" s="52"/>
      <c r="AA539" s="53"/>
      <c r="AC539" s="52"/>
      <c r="AD539" s="52"/>
      <c r="BF539" s="64" t="s">
        <v>0</v>
      </c>
    </row>
    <row r="540" spans="1:58">
      <c r="A540" t="str">
        <f t="shared" si="95"/>
        <v>|LEFT:80|LEFT:100|LEFT:100|LEFT:100|LEFT:100|LEFT:100|c</v>
      </c>
      <c r="B540" t="s">
        <v>0</v>
      </c>
      <c r="C540" t="s">
        <v>81</v>
      </c>
      <c r="D540" s="26" t="str">
        <f>$Q$1</f>
        <v>LEFT:80</v>
      </c>
      <c r="E540" s="26" t="s">
        <v>81</v>
      </c>
      <c r="F540" s="26" t="str">
        <f t="shared" ref="F540:J540" si="98">$R$1</f>
        <v>LEFT:100</v>
      </c>
      <c r="G540" s="26" t="s">
        <v>81</v>
      </c>
      <c r="H540" s="26" t="str">
        <f t="shared" si="98"/>
        <v>LEFT:100</v>
      </c>
      <c r="I540" s="26" t="s">
        <v>81</v>
      </c>
      <c r="J540" s="26" t="str">
        <f t="shared" si="98"/>
        <v>LEFT:100</v>
      </c>
      <c r="K540" s="26" t="s">
        <v>81</v>
      </c>
      <c r="L540" s="26" t="str">
        <f>$R$1</f>
        <v>LEFT:100</v>
      </c>
      <c r="M540" s="26" t="s">
        <v>81</v>
      </c>
      <c r="N540" s="26" t="str">
        <f>$R$1</f>
        <v>LEFT:100</v>
      </c>
      <c r="O540" t="s">
        <v>81</v>
      </c>
      <c r="P540" t="s">
        <v>82</v>
      </c>
      <c r="Q540" s="38" t="s">
        <v>6</v>
      </c>
      <c r="R540" s="34" t="str">
        <f>INDEX(AF:AF,W538+1)</f>
        <v>黒</v>
      </c>
      <c r="S540" s="39" t="s">
        <v>7</v>
      </c>
      <c r="T540" s="34">
        <f>INDEX(AG:AG,W538+1)</f>
        <v>0</v>
      </c>
      <c r="U540" s="39" t="s">
        <v>8</v>
      </c>
      <c r="V540" s="34">
        <f>INDEX(AI:AI,W538+1)</f>
        <v>0</v>
      </c>
      <c r="W540" s="40"/>
      <c r="X540" s="34">
        <f>INDEX(AQ:AQ,W538+1)</f>
        <v>0</v>
      </c>
      <c r="Y540" s="52"/>
      <c r="Z540" s="52"/>
      <c r="AA540" s="53"/>
      <c r="AC540" s="35"/>
      <c r="AD540" s="35"/>
      <c r="BF540" s="64" t="s">
        <v>0</v>
      </c>
    </row>
    <row r="541" spans="1:58">
      <c r="A541" t="str">
        <f t="shared" si="95"/>
        <v>|色|黒|レアリティ||マナコスト||</v>
      </c>
      <c r="B541" t="s">
        <v>0</v>
      </c>
      <c r="C541" t="s">
        <v>81</v>
      </c>
      <c r="D541" s="27" t="s">
        <v>6</v>
      </c>
      <c r="E541" t="s">
        <v>81</v>
      </c>
      <c r="F541" t="str">
        <f>IF(R540=0,"",R540)</f>
        <v>黒</v>
      </c>
      <c r="G541" t="s">
        <v>81</v>
      </c>
      <c r="H541" s="27" t="s">
        <v>93</v>
      </c>
      <c r="I541" t="s">
        <v>81</v>
      </c>
      <c r="J541" t="str">
        <f>IF(T540=0,"",T540)</f>
        <v/>
      </c>
      <c r="K541" t="s">
        <v>81</v>
      </c>
      <c r="L541" s="27" t="s">
        <v>94</v>
      </c>
      <c r="M541" t="s">
        <v>81</v>
      </c>
      <c r="N541" t="str">
        <f>IF(V540=0,"",V540)</f>
        <v/>
      </c>
      <c r="O541" t="s">
        <v>81</v>
      </c>
      <c r="Q541" s="33" t="s">
        <v>11</v>
      </c>
      <c r="R541" s="34">
        <f>INDEX(AL:AL,W538+1)</f>
        <v>0</v>
      </c>
      <c r="S541" s="39" t="s">
        <v>95</v>
      </c>
      <c r="T541" s="34">
        <f>INDEX(AN:AN,W538+1)</f>
        <v>0</v>
      </c>
      <c r="U541" s="34">
        <f>INDEX(AO:AO,W538+1)</f>
        <v>0</v>
      </c>
      <c r="V541" s="34">
        <f>INDEX(AP:AP,W538+1)</f>
        <v>0</v>
      </c>
      <c r="W541" s="40"/>
      <c r="X541" s="34" t="str">
        <f>INDEX(AZ:AZ,W538+1)</f>
        <v/>
      </c>
      <c r="Y541" s="34" t="str">
        <f>INDEX(BA:BA,W538+1)</f>
        <v/>
      </c>
      <c r="Z541" s="34" t="str">
        <f>INDEX(BB:BB,W538+1)</f>
        <v/>
      </c>
      <c r="AA541" s="34">
        <f>INDEX(BC:BC,W538+1)</f>
        <v>0</v>
      </c>
      <c r="AC541" s="52"/>
      <c r="AD541" s="52"/>
      <c r="BF541" s="64" t="s">
        <v>0</v>
      </c>
    </row>
    <row r="542" spans="1:58">
      <c r="A542" t="str">
        <f t="shared" si="95"/>
        <v>|種別||サブタイプ||||</v>
      </c>
      <c r="B542" t="s">
        <v>0</v>
      </c>
      <c r="C542" t="s">
        <v>81</v>
      </c>
      <c r="D542" s="27" t="s">
        <v>11</v>
      </c>
      <c r="E542" t="s">
        <v>81</v>
      </c>
      <c r="F542" t="str">
        <f>IF(R541=0,"",R541)</f>
        <v/>
      </c>
      <c r="G542" t="s">
        <v>81</v>
      </c>
      <c r="H542" s="27" t="s">
        <v>103</v>
      </c>
      <c r="I542" t="s">
        <v>81</v>
      </c>
      <c r="J542" t="str">
        <f>IF(T541=0,"",T541)</f>
        <v/>
      </c>
      <c r="K542" t="s">
        <v>81</v>
      </c>
      <c r="L542" t="str">
        <f>IF(U541=0,"",U541)</f>
        <v/>
      </c>
      <c r="M542" t="s">
        <v>81</v>
      </c>
      <c r="N542" t="str">
        <f>IF(V541=0,"",V541)</f>
        <v/>
      </c>
      <c r="O542" t="s">
        <v>81</v>
      </c>
      <c r="Q542" s="33" t="s">
        <v>104</v>
      </c>
      <c r="R542" s="34" t="str">
        <f>INDEX(BD:BD,W538+1)</f>
        <v/>
      </c>
      <c r="S542" s="35"/>
      <c r="T542" s="35"/>
      <c r="U542" s="35"/>
      <c r="V542" s="36"/>
      <c r="W542" s="40"/>
      <c r="X542" s="32"/>
      <c r="Y542" s="32"/>
      <c r="Z542" s="32"/>
      <c r="AA542" s="54"/>
      <c r="AC542" s="52"/>
      <c r="AD542" s="52"/>
      <c r="BF542" s="64" t="s">
        <v>0</v>
      </c>
    </row>
    <row r="543" spans="1:58">
      <c r="A543" t="str">
        <f t="shared" si="95"/>
        <v>|テキスト|&gt;|&gt;|&gt;|&gt;||</v>
      </c>
      <c r="B543" t="s">
        <v>0</v>
      </c>
      <c r="C543" t="s">
        <v>81</v>
      </c>
      <c r="D543" s="27" t="s">
        <v>104</v>
      </c>
      <c r="E543" t="s">
        <v>81</v>
      </c>
      <c r="F543" s="27" t="s">
        <v>113</v>
      </c>
      <c r="G543" t="s">
        <v>81</v>
      </c>
      <c r="H543" s="27" t="s">
        <v>113</v>
      </c>
      <c r="I543" t="s">
        <v>81</v>
      </c>
      <c r="J543" s="27" t="s">
        <v>113</v>
      </c>
      <c r="K543" t="s">
        <v>81</v>
      </c>
      <c r="L543" s="27" t="s">
        <v>113</v>
      </c>
      <c r="M543" t="s">
        <v>81</v>
      </c>
      <c r="N543" t="str">
        <f>IF(R542=0,"",R542)</f>
        <v/>
      </c>
      <c r="O543" t="s">
        <v>81</v>
      </c>
      <c r="Q543" s="38" t="s">
        <v>27</v>
      </c>
      <c r="R543" s="34" t="str">
        <f>INDEX(BE:BE,W538+1)</f>
        <v/>
      </c>
      <c r="S543" s="35" t="s">
        <v>400</v>
      </c>
      <c r="T543" s="34" t="str">
        <f>IF(X543="","",X543&amp;IF(Y543="",""," "&amp;Y543)&amp;IF(Z543="",""," "&amp;Z543)&amp;IF(AA543="",""," "&amp;AA543))</f>
        <v/>
      </c>
      <c r="U543" s="35"/>
      <c r="V543" s="36"/>
      <c r="W543" s="40" t="s">
        <v>114</v>
      </c>
      <c r="X543" s="33" t="str">
        <f t="shared" ref="X543:AA543" si="99">IF(ISERROR(IF(LEN(X542)&gt;1,X542,VLOOKUP(X541,$AC:$AD,2,FALSE))),"",IF(LEN(X542)&gt;1,X542,VLOOKUP(X541,$AC:$AD,2,FALSE)))</f>
        <v/>
      </c>
      <c r="Y543" s="33" t="str">
        <f t="shared" si="99"/>
        <v/>
      </c>
      <c r="Z543" s="33" t="str">
        <f t="shared" si="99"/>
        <v/>
      </c>
      <c r="AA543" s="33" t="str">
        <f t="shared" si="99"/>
        <v> </v>
      </c>
      <c r="AC543" s="52"/>
      <c r="AD543" s="52"/>
      <c r="BF543" s="64" t="s">
        <v>0</v>
      </c>
    </row>
    <row r="544" spans="1:58">
      <c r="A544" t="str">
        <f t="shared" si="95"/>
        <v>|英テキスト|&gt;|&gt;|&gt;|&gt;||</v>
      </c>
      <c r="B544" t="s">
        <v>0</v>
      </c>
      <c r="C544" t="s">
        <v>81</v>
      </c>
      <c r="D544" s="27" t="s">
        <v>125</v>
      </c>
      <c r="E544" t="s">
        <v>81</v>
      </c>
      <c r="F544" s="27" t="s">
        <v>113</v>
      </c>
      <c r="G544" t="s">
        <v>81</v>
      </c>
      <c r="H544" s="27" t="s">
        <v>113</v>
      </c>
      <c r="I544" t="s">
        <v>81</v>
      </c>
      <c r="J544" s="27" t="s">
        <v>113</v>
      </c>
      <c r="K544" t="s">
        <v>81</v>
      </c>
      <c r="L544" s="27" t="s">
        <v>113</v>
      </c>
      <c r="M544" t="s">
        <v>81</v>
      </c>
      <c r="N544" t="str">
        <f>IF(T543="","",T543&amp;"&amp;br;")&amp;IF(R543=0,"",R543)</f>
        <v/>
      </c>
      <c r="O544" t="s">
        <v>81</v>
      </c>
      <c r="Q544" s="33" t="s">
        <v>18</v>
      </c>
      <c r="R544" s="34">
        <f>IF(INDEX(AX:AX,W538+1)="",0,INDEX(AX:AX,W538+1)&amp;"/"&amp;INDEX(AY:AY,W538+1))</f>
        <v>0</v>
      </c>
      <c r="S544" s="35"/>
      <c r="T544" s="35"/>
      <c r="U544" s="35"/>
      <c r="V544" s="36"/>
      <c r="W544" s="40"/>
      <c r="X544" s="33"/>
      <c r="Y544" s="52"/>
      <c r="Z544" s="52"/>
      <c r="AA544" s="53"/>
      <c r="AC544" s="52"/>
      <c r="AD544" s="52"/>
      <c r="BF544" s="64" t="s">
        <v>0</v>
      </c>
    </row>
    <row r="545" spans="1:58">
      <c r="A545" t="str">
        <f t="shared" si="95"/>
        <v>|PT|&gt;||シールド数|&gt;||</v>
      </c>
      <c r="B545" t="s">
        <v>0</v>
      </c>
      <c r="C545" t="s">
        <v>81</v>
      </c>
      <c r="D545" t="s">
        <v>18</v>
      </c>
      <c r="E545" t="s">
        <v>81</v>
      </c>
      <c r="F545" t="s">
        <v>113</v>
      </c>
      <c r="G545" t="s">
        <v>81</v>
      </c>
      <c r="H545" t="str">
        <f>IF(R544=0,"",R544)</f>
        <v/>
      </c>
      <c r="I545" t="s">
        <v>81</v>
      </c>
      <c r="J545" t="s">
        <v>136</v>
      </c>
      <c r="K545" t="s">
        <v>81</v>
      </c>
      <c r="L545" t="s">
        <v>113</v>
      </c>
      <c r="M545" t="s">
        <v>81</v>
      </c>
      <c r="N545" t="str">
        <f>IF(R545=0,"",R545)</f>
        <v/>
      </c>
      <c r="O545" t="s">
        <v>81</v>
      </c>
      <c r="Q545" s="41" t="s">
        <v>19</v>
      </c>
      <c r="R545" s="34">
        <f>INDEX(AW:AW,W538+1)</f>
        <v>0</v>
      </c>
      <c r="S545" s="42"/>
      <c r="T545" s="42"/>
      <c r="U545" s="42"/>
      <c r="V545" s="43"/>
      <c r="W545" s="44"/>
      <c r="X545" s="45"/>
      <c r="Y545" s="55"/>
      <c r="Z545" s="55"/>
      <c r="AA545" s="56"/>
      <c r="BF545" s="64" t="s">
        <v>0</v>
      </c>
    </row>
    <row r="546" spans="1:58">
      <c r="A546" t="str">
        <f t="shared" si="95"/>
        <v>&amp;br;&amp;br;</v>
      </c>
      <c r="B546" t="s">
        <v>0</v>
      </c>
      <c r="C546" t="s">
        <v>145</v>
      </c>
      <c r="R546"/>
      <c r="S546"/>
      <c r="T546"/>
      <c r="U546"/>
      <c r="V546"/>
      <c r="BF546" s="64" t="s">
        <v>0</v>
      </c>
    </row>
    <row r="547" spans="1:58">
      <c r="A547" t="str">
        <f t="shared" si="95"/>
        <v>#back(text=戻る,left)</v>
      </c>
      <c r="B547" t="s">
        <v>0</v>
      </c>
      <c r="C547" t="s">
        <v>153</v>
      </c>
      <c r="R547"/>
      <c r="S547"/>
      <c r="T547"/>
      <c r="U547"/>
      <c r="V547"/>
      <c r="BF547" s="64" t="s">
        <v>0</v>
      </c>
    </row>
    <row r="548" spans="1:58">
      <c r="A548" t="str">
        <f t="shared" si="95"/>
        <v>&amp;br;</v>
      </c>
      <c r="B548" t="s">
        <v>0</v>
      </c>
      <c r="C548" t="s">
        <v>164</v>
      </c>
      <c r="R548"/>
      <c r="S548"/>
      <c r="T548"/>
      <c r="U548"/>
      <c r="V548"/>
      <c r="BF548" s="64" t="s">
        <v>0</v>
      </c>
    </row>
    <row r="549" spans="1:58">
      <c r="A549" t="str">
        <f t="shared" si="95"/>
        <v>#comment(above,nsize=[15],size=[30],num=[10])</v>
      </c>
      <c r="B549" t="s">
        <v>0</v>
      </c>
      <c r="C549" t="s">
        <v>173</v>
      </c>
      <c r="R549"/>
      <c r="S549"/>
      <c r="T549"/>
      <c r="U549"/>
      <c r="V549"/>
      <c r="BF549" s="64" t="s">
        <v>0</v>
      </c>
    </row>
    <row r="550" spans="1:58">
      <c r="A550" t="str">
        <f t="shared" si="95"/>
        <v>&amp;br;&amp;br;</v>
      </c>
      <c r="B550" t="s">
        <v>0</v>
      </c>
      <c r="C550" t="s">
        <v>145</v>
      </c>
      <c r="R550"/>
      <c r="S550"/>
      <c r="T550"/>
      <c r="U550"/>
      <c r="V550"/>
      <c r="AC550" s="52"/>
      <c r="AD550" s="52"/>
      <c r="BF550" s="64" t="s">
        <v>0</v>
      </c>
    </row>
    <row r="551" spans="1:58">
      <c r="A551" t="str">
        <f t="shared" si="95"/>
        <v/>
      </c>
      <c r="B551" t="s">
        <v>0</v>
      </c>
      <c r="Q551" s="29"/>
      <c r="R551" s="30"/>
      <c r="S551" s="30"/>
      <c r="T551" s="30"/>
      <c r="U551" s="30"/>
      <c r="V551" s="31"/>
      <c r="W551" s="32">
        <v>43</v>
      </c>
      <c r="X551" s="29"/>
      <c r="Y551" s="50"/>
      <c r="Z551" s="50"/>
      <c r="AA551" s="51"/>
      <c r="AC551" s="52"/>
      <c r="AD551" s="52"/>
      <c r="BF551" s="64" t="s">
        <v>0</v>
      </c>
    </row>
    <row r="552" spans="1:58">
      <c r="A552" t="str">
        <f t="shared" si="95"/>
        <v>*0/0</v>
      </c>
      <c r="B552" t="s">
        <v>0</v>
      </c>
      <c r="C552" t="str">
        <f>"*"&amp;R552&amp;"/"&amp;T552</f>
        <v>*0/0</v>
      </c>
      <c r="Q552" s="33" t="s">
        <v>9</v>
      </c>
      <c r="R552" s="34">
        <f>INDEX(AJ:AJ,W551+1)</f>
        <v>0</v>
      </c>
      <c r="S552" s="35" t="s">
        <v>10</v>
      </c>
      <c r="T552" s="34">
        <f>INDEX(AK:AK,W551+1)</f>
        <v>0</v>
      </c>
      <c r="U552" s="35"/>
      <c r="V552" s="36"/>
      <c r="W552" s="37"/>
      <c r="X552" s="33"/>
      <c r="Y552" s="52"/>
      <c r="Z552" s="52"/>
      <c r="AA552" s="53"/>
      <c r="AC552" s="52"/>
      <c r="AD552" s="52"/>
      <c r="BF552" s="64" t="s">
        <v>0</v>
      </c>
    </row>
    <row r="553" spans="1:58">
      <c r="A553" t="str">
        <f t="shared" si="95"/>
        <v>|LEFT:80|LEFT:100|LEFT:100|LEFT:100|LEFT:100|LEFT:100|c</v>
      </c>
      <c r="B553" t="s">
        <v>0</v>
      </c>
      <c r="C553" t="s">
        <v>81</v>
      </c>
      <c r="D553" s="26" t="str">
        <f>$Q$1</f>
        <v>LEFT:80</v>
      </c>
      <c r="E553" s="26" t="s">
        <v>81</v>
      </c>
      <c r="F553" s="26" t="str">
        <f t="shared" ref="F553:J553" si="100">$R$1</f>
        <v>LEFT:100</v>
      </c>
      <c r="G553" s="26" t="s">
        <v>81</v>
      </c>
      <c r="H553" s="26" t="str">
        <f t="shared" si="100"/>
        <v>LEFT:100</v>
      </c>
      <c r="I553" s="26" t="s">
        <v>81</v>
      </c>
      <c r="J553" s="26" t="str">
        <f t="shared" si="100"/>
        <v>LEFT:100</v>
      </c>
      <c r="K553" s="26" t="s">
        <v>81</v>
      </c>
      <c r="L553" s="26" t="str">
        <f>$R$1</f>
        <v>LEFT:100</v>
      </c>
      <c r="M553" s="26" t="s">
        <v>81</v>
      </c>
      <c r="N553" s="26" t="str">
        <f>$R$1</f>
        <v>LEFT:100</v>
      </c>
      <c r="O553" t="s">
        <v>81</v>
      </c>
      <c r="P553" t="s">
        <v>82</v>
      </c>
      <c r="Q553" s="38" t="s">
        <v>6</v>
      </c>
      <c r="R553" s="34" t="str">
        <f>INDEX(AF:AF,W551+1)</f>
        <v>黒</v>
      </c>
      <c r="S553" s="39" t="s">
        <v>7</v>
      </c>
      <c r="T553" s="34">
        <f>INDEX(AG:AG,W551+1)</f>
        <v>0</v>
      </c>
      <c r="U553" s="39" t="s">
        <v>8</v>
      </c>
      <c r="V553" s="34">
        <f>INDEX(AI:AI,W551+1)</f>
        <v>0</v>
      </c>
      <c r="W553" s="40"/>
      <c r="X553" s="34">
        <f>INDEX(AQ:AQ,W551+1)</f>
        <v>0</v>
      </c>
      <c r="Y553" s="52"/>
      <c r="Z553" s="52"/>
      <c r="AA553" s="53"/>
      <c r="AC553" s="35"/>
      <c r="AD553" s="35"/>
      <c r="BF553" s="64" t="s">
        <v>0</v>
      </c>
    </row>
    <row r="554" spans="1:58">
      <c r="A554" t="str">
        <f t="shared" si="95"/>
        <v>|色|黒|レアリティ||マナコスト||</v>
      </c>
      <c r="B554" t="s">
        <v>0</v>
      </c>
      <c r="C554" t="s">
        <v>81</v>
      </c>
      <c r="D554" s="27" t="s">
        <v>6</v>
      </c>
      <c r="E554" t="s">
        <v>81</v>
      </c>
      <c r="F554" t="str">
        <f>IF(R553=0,"",R553)</f>
        <v>黒</v>
      </c>
      <c r="G554" t="s">
        <v>81</v>
      </c>
      <c r="H554" s="27" t="s">
        <v>93</v>
      </c>
      <c r="I554" t="s">
        <v>81</v>
      </c>
      <c r="J554" t="str">
        <f>IF(T553=0,"",T553)</f>
        <v/>
      </c>
      <c r="K554" t="s">
        <v>81</v>
      </c>
      <c r="L554" s="27" t="s">
        <v>94</v>
      </c>
      <c r="M554" t="s">
        <v>81</v>
      </c>
      <c r="N554" t="str">
        <f>IF(V553=0,"",V553)</f>
        <v/>
      </c>
      <c r="O554" t="s">
        <v>81</v>
      </c>
      <c r="Q554" s="33" t="s">
        <v>11</v>
      </c>
      <c r="R554" s="34">
        <f>INDEX(AL:AL,W551+1)</f>
        <v>0</v>
      </c>
      <c r="S554" s="39" t="s">
        <v>95</v>
      </c>
      <c r="T554" s="34">
        <f>INDEX(AN:AN,W551+1)</f>
        <v>0</v>
      </c>
      <c r="U554" s="34">
        <f>INDEX(AO:AO,W551+1)</f>
        <v>0</v>
      </c>
      <c r="V554" s="34">
        <f>INDEX(AP:AP,W551+1)</f>
        <v>0</v>
      </c>
      <c r="W554" s="40"/>
      <c r="X554" s="34" t="str">
        <f>INDEX(AZ:AZ,W551+1)</f>
        <v/>
      </c>
      <c r="Y554" s="34" t="str">
        <f>INDEX(BA:BA,W551+1)</f>
        <v/>
      </c>
      <c r="Z554" s="34" t="str">
        <f>INDEX(BB:BB,W551+1)</f>
        <v/>
      </c>
      <c r="AA554" s="34">
        <f>INDEX(BC:BC,W551+1)</f>
        <v>0</v>
      </c>
      <c r="AC554" s="52"/>
      <c r="AD554" s="52"/>
      <c r="BF554" s="64" t="s">
        <v>0</v>
      </c>
    </row>
    <row r="555" spans="1:58">
      <c r="A555" t="str">
        <f t="shared" si="95"/>
        <v>|種別||サブタイプ||||</v>
      </c>
      <c r="B555" t="s">
        <v>0</v>
      </c>
      <c r="C555" t="s">
        <v>81</v>
      </c>
      <c r="D555" s="27" t="s">
        <v>11</v>
      </c>
      <c r="E555" t="s">
        <v>81</v>
      </c>
      <c r="F555" t="str">
        <f>IF(R554=0,"",R554)</f>
        <v/>
      </c>
      <c r="G555" t="s">
        <v>81</v>
      </c>
      <c r="H555" s="27" t="s">
        <v>103</v>
      </c>
      <c r="I555" t="s">
        <v>81</v>
      </c>
      <c r="J555" t="str">
        <f>IF(T554=0,"",T554)</f>
        <v/>
      </c>
      <c r="K555" t="s">
        <v>81</v>
      </c>
      <c r="L555" t="str">
        <f>IF(U554=0,"",U554)</f>
        <v/>
      </c>
      <c r="M555" t="s">
        <v>81</v>
      </c>
      <c r="N555" t="str">
        <f>IF(V554=0,"",V554)</f>
        <v/>
      </c>
      <c r="O555" t="s">
        <v>81</v>
      </c>
      <c r="Q555" s="33" t="s">
        <v>104</v>
      </c>
      <c r="R555" s="34" t="str">
        <f>INDEX(BD:BD,W551+1)</f>
        <v/>
      </c>
      <c r="S555" s="35"/>
      <c r="T555" s="35"/>
      <c r="U555" s="35"/>
      <c r="V555" s="36"/>
      <c r="W555" s="40"/>
      <c r="X555" s="32"/>
      <c r="Y555" s="32"/>
      <c r="Z555" s="32"/>
      <c r="AA555" s="54"/>
      <c r="AC555" s="52"/>
      <c r="AD555" s="52"/>
      <c r="BF555" s="64" t="s">
        <v>0</v>
      </c>
    </row>
    <row r="556" spans="1:58">
      <c r="A556" t="str">
        <f t="shared" si="95"/>
        <v>|テキスト|&gt;|&gt;|&gt;|&gt;||</v>
      </c>
      <c r="B556" t="s">
        <v>0</v>
      </c>
      <c r="C556" t="s">
        <v>81</v>
      </c>
      <c r="D556" s="27" t="s">
        <v>104</v>
      </c>
      <c r="E556" t="s">
        <v>81</v>
      </c>
      <c r="F556" s="27" t="s">
        <v>113</v>
      </c>
      <c r="G556" t="s">
        <v>81</v>
      </c>
      <c r="H556" s="27" t="s">
        <v>113</v>
      </c>
      <c r="I556" t="s">
        <v>81</v>
      </c>
      <c r="J556" s="27" t="s">
        <v>113</v>
      </c>
      <c r="K556" t="s">
        <v>81</v>
      </c>
      <c r="L556" s="27" t="s">
        <v>113</v>
      </c>
      <c r="M556" t="s">
        <v>81</v>
      </c>
      <c r="N556" t="str">
        <f>IF(R555=0,"",R555)</f>
        <v/>
      </c>
      <c r="O556" t="s">
        <v>81</v>
      </c>
      <c r="Q556" s="38" t="s">
        <v>27</v>
      </c>
      <c r="R556" s="34" t="str">
        <f>INDEX(BE:BE,W551+1)</f>
        <v/>
      </c>
      <c r="S556" s="35" t="s">
        <v>400</v>
      </c>
      <c r="T556" s="34" t="str">
        <f>IF(X556="","",X556&amp;IF(Y556="",""," "&amp;Y556)&amp;IF(Z556="",""," "&amp;Z556)&amp;IF(AA556="",""," "&amp;AA556))</f>
        <v/>
      </c>
      <c r="U556" s="35"/>
      <c r="V556" s="36"/>
      <c r="W556" s="40" t="s">
        <v>114</v>
      </c>
      <c r="X556" s="33" t="str">
        <f t="shared" ref="X556:AA556" si="101">IF(ISERROR(IF(LEN(X555)&gt;1,X555,VLOOKUP(X554,$AC:$AD,2,FALSE))),"",IF(LEN(X555)&gt;1,X555,VLOOKUP(X554,$AC:$AD,2,FALSE)))</f>
        <v/>
      </c>
      <c r="Y556" s="33" t="str">
        <f t="shared" si="101"/>
        <v/>
      </c>
      <c r="Z556" s="33" t="str">
        <f t="shared" si="101"/>
        <v/>
      </c>
      <c r="AA556" s="33" t="str">
        <f t="shared" si="101"/>
        <v> </v>
      </c>
      <c r="AC556" s="52"/>
      <c r="AD556" s="52"/>
      <c r="BF556" s="64" t="s">
        <v>0</v>
      </c>
    </row>
    <row r="557" spans="1:58">
      <c r="A557" t="str">
        <f t="shared" si="95"/>
        <v>|英テキスト|&gt;|&gt;|&gt;|&gt;||</v>
      </c>
      <c r="B557" t="s">
        <v>0</v>
      </c>
      <c r="C557" t="s">
        <v>81</v>
      </c>
      <c r="D557" s="27" t="s">
        <v>125</v>
      </c>
      <c r="E557" t="s">
        <v>81</v>
      </c>
      <c r="F557" s="27" t="s">
        <v>113</v>
      </c>
      <c r="G557" t="s">
        <v>81</v>
      </c>
      <c r="H557" s="27" t="s">
        <v>113</v>
      </c>
      <c r="I557" t="s">
        <v>81</v>
      </c>
      <c r="J557" s="27" t="s">
        <v>113</v>
      </c>
      <c r="K557" t="s">
        <v>81</v>
      </c>
      <c r="L557" s="27" t="s">
        <v>113</v>
      </c>
      <c r="M557" t="s">
        <v>81</v>
      </c>
      <c r="N557" t="str">
        <f>IF(T556="","",T556&amp;"&amp;br;")&amp;IF(R556=0,"",R556)</f>
        <v/>
      </c>
      <c r="O557" t="s">
        <v>81</v>
      </c>
      <c r="Q557" s="33" t="s">
        <v>18</v>
      </c>
      <c r="R557" s="34">
        <f>IF(INDEX(AX:AX,W551+1)="",0,INDEX(AX:AX,W551+1)&amp;"/"&amp;INDEX(AY:AY,W551+1))</f>
        <v>0</v>
      </c>
      <c r="S557" s="35"/>
      <c r="T557" s="35"/>
      <c r="U557" s="35"/>
      <c r="V557" s="36"/>
      <c r="W557" s="40"/>
      <c r="X557" s="33"/>
      <c r="Y557" s="52"/>
      <c r="Z557" s="52"/>
      <c r="AA557" s="53"/>
      <c r="AC557" s="52"/>
      <c r="AD557" s="52"/>
      <c r="BF557" s="64" t="s">
        <v>0</v>
      </c>
    </row>
    <row r="558" spans="1:58">
      <c r="A558" t="str">
        <f t="shared" si="95"/>
        <v>|PT|&gt;||シールド数|&gt;||</v>
      </c>
      <c r="B558" t="s">
        <v>0</v>
      </c>
      <c r="C558" t="s">
        <v>81</v>
      </c>
      <c r="D558" t="s">
        <v>18</v>
      </c>
      <c r="E558" t="s">
        <v>81</v>
      </c>
      <c r="F558" t="s">
        <v>113</v>
      </c>
      <c r="G558" t="s">
        <v>81</v>
      </c>
      <c r="H558" t="str">
        <f>IF(R557=0,"",R557)</f>
        <v/>
      </c>
      <c r="I558" t="s">
        <v>81</v>
      </c>
      <c r="J558" t="s">
        <v>136</v>
      </c>
      <c r="K558" t="s">
        <v>81</v>
      </c>
      <c r="L558" t="s">
        <v>113</v>
      </c>
      <c r="M558" t="s">
        <v>81</v>
      </c>
      <c r="N558" t="str">
        <f>IF(R558=0,"",R558)</f>
        <v/>
      </c>
      <c r="O558" t="s">
        <v>81</v>
      </c>
      <c r="Q558" s="41" t="s">
        <v>19</v>
      </c>
      <c r="R558" s="34">
        <f>INDEX(AW:AW,W551+1)</f>
        <v>0</v>
      </c>
      <c r="S558" s="42"/>
      <c r="T558" s="42"/>
      <c r="U558" s="42"/>
      <c r="V558" s="43"/>
      <c r="W558" s="44"/>
      <c r="X558" s="45"/>
      <c r="Y558" s="55"/>
      <c r="Z558" s="55"/>
      <c r="AA558" s="56"/>
      <c r="BF558" s="64" t="s">
        <v>0</v>
      </c>
    </row>
    <row r="559" spans="1:58">
      <c r="A559" t="str">
        <f t="shared" si="95"/>
        <v>&amp;br;&amp;br;</v>
      </c>
      <c r="B559" t="s">
        <v>0</v>
      </c>
      <c r="C559" t="s">
        <v>145</v>
      </c>
      <c r="R559"/>
      <c r="S559"/>
      <c r="T559"/>
      <c r="U559"/>
      <c r="V559"/>
      <c r="BF559" s="64" t="s">
        <v>0</v>
      </c>
    </row>
    <row r="560" spans="1:58">
      <c r="A560" t="str">
        <f t="shared" si="95"/>
        <v>#back(text=戻る,left)</v>
      </c>
      <c r="B560" t="s">
        <v>0</v>
      </c>
      <c r="C560" t="s">
        <v>153</v>
      </c>
      <c r="R560"/>
      <c r="S560"/>
      <c r="T560"/>
      <c r="U560"/>
      <c r="V560"/>
      <c r="BF560" s="64" t="s">
        <v>0</v>
      </c>
    </row>
    <row r="561" spans="1:58">
      <c r="A561" t="str">
        <f t="shared" si="95"/>
        <v>&amp;br;</v>
      </c>
      <c r="B561" t="s">
        <v>0</v>
      </c>
      <c r="C561" t="s">
        <v>164</v>
      </c>
      <c r="R561"/>
      <c r="S561"/>
      <c r="T561"/>
      <c r="U561"/>
      <c r="V561"/>
      <c r="BF561" s="64" t="s">
        <v>0</v>
      </c>
    </row>
    <row r="562" spans="1:58">
      <c r="A562" t="str">
        <f t="shared" si="95"/>
        <v>#comment(above,nsize=[15],size=[30],num=[10])</v>
      </c>
      <c r="B562" t="s">
        <v>0</v>
      </c>
      <c r="C562" t="s">
        <v>173</v>
      </c>
      <c r="R562"/>
      <c r="S562"/>
      <c r="T562"/>
      <c r="U562"/>
      <c r="V562"/>
      <c r="BF562" s="64" t="s">
        <v>0</v>
      </c>
    </row>
    <row r="563" spans="1:58">
      <c r="A563" t="str">
        <f t="shared" si="95"/>
        <v>&amp;br;&amp;br;</v>
      </c>
      <c r="B563" t="s">
        <v>0</v>
      </c>
      <c r="C563" t="s">
        <v>145</v>
      </c>
      <c r="R563"/>
      <c r="S563"/>
      <c r="T563"/>
      <c r="U563"/>
      <c r="V563"/>
      <c r="AC563" s="52"/>
      <c r="AD563" s="52"/>
      <c r="BF563" s="64" t="s">
        <v>0</v>
      </c>
    </row>
    <row r="564" spans="1:58">
      <c r="A564" t="str">
        <f t="shared" si="95"/>
        <v/>
      </c>
      <c r="B564" t="s">
        <v>0</v>
      </c>
      <c r="Q564" s="29"/>
      <c r="R564" s="30"/>
      <c r="S564" s="30"/>
      <c r="T564" s="30"/>
      <c r="U564" s="30"/>
      <c r="V564" s="31"/>
      <c r="W564" s="32">
        <v>44</v>
      </c>
      <c r="X564" s="29"/>
      <c r="Y564" s="50"/>
      <c r="Z564" s="50"/>
      <c r="AA564" s="51"/>
      <c r="AC564" s="52"/>
      <c r="AD564" s="52"/>
      <c r="BF564" s="64" t="s">
        <v>0</v>
      </c>
    </row>
    <row r="565" spans="1:58">
      <c r="A565" t="str">
        <f t="shared" si="95"/>
        <v>*0/0</v>
      </c>
      <c r="B565" t="s">
        <v>0</v>
      </c>
      <c r="C565" t="str">
        <f>"*"&amp;R565&amp;"/"&amp;T565</f>
        <v>*0/0</v>
      </c>
      <c r="Q565" s="33" t="s">
        <v>9</v>
      </c>
      <c r="R565" s="34">
        <f>INDEX(AJ:AJ,W564+1)</f>
        <v>0</v>
      </c>
      <c r="S565" s="35" t="s">
        <v>10</v>
      </c>
      <c r="T565" s="34">
        <f>INDEX(AK:AK,W564+1)</f>
        <v>0</v>
      </c>
      <c r="U565" s="35"/>
      <c r="V565" s="36"/>
      <c r="W565" s="37"/>
      <c r="X565" s="33"/>
      <c r="Y565" s="52"/>
      <c r="Z565" s="52"/>
      <c r="AA565" s="53"/>
      <c r="AC565" s="52"/>
      <c r="AD565" s="52"/>
      <c r="BF565" s="64" t="s">
        <v>0</v>
      </c>
    </row>
    <row r="566" spans="1:58">
      <c r="A566" t="str">
        <f t="shared" si="95"/>
        <v>|LEFT:80|LEFT:100|LEFT:100|LEFT:100|LEFT:100|LEFT:100|c</v>
      </c>
      <c r="B566" t="s">
        <v>0</v>
      </c>
      <c r="C566" t="s">
        <v>81</v>
      </c>
      <c r="D566" s="26" t="str">
        <f>$Q$1</f>
        <v>LEFT:80</v>
      </c>
      <c r="E566" s="26" t="s">
        <v>81</v>
      </c>
      <c r="F566" s="26" t="str">
        <f t="shared" ref="F566:J566" si="102">$R$1</f>
        <v>LEFT:100</v>
      </c>
      <c r="G566" s="26" t="s">
        <v>81</v>
      </c>
      <c r="H566" s="26" t="str">
        <f t="shared" si="102"/>
        <v>LEFT:100</v>
      </c>
      <c r="I566" s="26" t="s">
        <v>81</v>
      </c>
      <c r="J566" s="26" t="str">
        <f t="shared" si="102"/>
        <v>LEFT:100</v>
      </c>
      <c r="K566" s="26" t="s">
        <v>81</v>
      </c>
      <c r="L566" s="26" t="str">
        <f>$R$1</f>
        <v>LEFT:100</v>
      </c>
      <c r="M566" s="26" t="s">
        <v>81</v>
      </c>
      <c r="N566" s="26" t="str">
        <f>$R$1</f>
        <v>LEFT:100</v>
      </c>
      <c r="O566" t="s">
        <v>81</v>
      </c>
      <c r="P566" t="s">
        <v>82</v>
      </c>
      <c r="Q566" s="38" t="s">
        <v>6</v>
      </c>
      <c r="R566" s="34" t="str">
        <f>INDEX(AF:AF,W564+1)</f>
        <v>黒</v>
      </c>
      <c r="S566" s="39" t="s">
        <v>7</v>
      </c>
      <c r="T566" s="34">
        <f>INDEX(AG:AG,W564+1)</f>
        <v>0</v>
      </c>
      <c r="U566" s="39" t="s">
        <v>8</v>
      </c>
      <c r="V566" s="34">
        <f>INDEX(AI:AI,W564+1)</f>
        <v>0</v>
      </c>
      <c r="W566" s="40"/>
      <c r="X566" s="34">
        <f>INDEX(AQ:AQ,W564+1)</f>
        <v>0</v>
      </c>
      <c r="Y566" s="52"/>
      <c r="Z566" s="52"/>
      <c r="AA566" s="53"/>
      <c r="AC566" s="35"/>
      <c r="AD566" s="35"/>
      <c r="BF566" s="64" t="s">
        <v>0</v>
      </c>
    </row>
    <row r="567" spans="1:58">
      <c r="A567" t="str">
        <f t="shared" si="95"/>
        <v>|色|黒|レアリティ||マナコスト||</v>
      </c>
      <c r="B567" t="s">
        <v>0</v>
      </c>
      <c r="C567" t="s">
        <v>81</v>
      </c>
      <c r="D567" s="27" t="s">
        <v>6</v>
      </c>
      <c r="E567" t="s">
        <v>81</v>
      </c>
      <c r="F567" t="str">
        <f>IF(R566=0,"",R566)</f>
        <v>黒</v>
      </c>
      <c r="G567" t="s">
        <v>81</v>
      </c>
      <c r="H567" s="27" t="s">
        <v>93</v>
      </c>
      <c r="I567" t="s">
        <v>81</v>
      </c>
      <c r="J567" t="str">
        <f>IF(T566=0,"",T566)</f>
        <v/>
      </c>
      <c r="K567" t="s">
        <v>81</v>
      </c>
      <c r="L567" s="27" t="s">
        <v>94</v>
      </c>
      <c r="M567" t="s">
        <v>81</v>
      </c>
      <c r="N567" t="str">
        <f>IF(V566=0,"",V566)</f>
        <v/>
      </c>
      <c r="O567" t="s">
        <v>81</v>
      </c>
      <c r="Q567" s="33" t="s">
        <v>11</v>
      </c>
      <c r="R567" s="34">
        <f>INDEX(AL:AL,W564+1)</f>
        <v>0</v>
      </c>
      <c r="S567" s="39" t="s">
        <v>95</v>
      </c>
      <c r="T567" s="34">
        <f>INDEX(AN:AN,W564+1)</f>
        <v>0</v>
      </c>
      <c r="U567" s="34">
        <f>INDEX(AO:AO,W564+1)</f>
        <v>0</v>
      </c>
      <c r="V567" s="34">
        <f>INDEX(AP:AP,W564+1)</f>
        <v>0</v>
      </c>
      <c r="W567" s="40"/>
      <c r="X567" s="34" t="str">
        <f>INDEX(AZ:AZ,W564+1)</f>
        <v/>
      </c>
      <c r="Y567" s="34" t="str">
        <f>INDEX(BA:BA,W564+1)</f>
        <v/>
      </c>
      <c r="Z567" s="34" t="str">
        <f>INDEX(BB:BB,W564+1)</f>
        <v/>
      </c>
      <c r="AA567" s="34">
        <f>INDEX(BC:BC,W564+1)</f>
        <v>0</v>
      </c>
      <c r="AC567" s="52"/>
      <c r="AD567" s="52"/>
      <c r="BF567" s="64" t="s">
        <v>0</v>
      </c>
    </row>
    <row r="568" spans="1:58">
      <c r="A568" t="str">
        <f t="shared" si="95"/>
        <v>|種別||サブタイプ||||</v>
      </c>
      <c r="B568" t="s">
        <v>0</v>
      </c>
      <c r="C568" t="s">
        <v>81</v>
      </c>
      <c r="D568" s="27" t="s">
        <v>11</v>
      </c>
      <c r="E568" t="s">
        <v>81</v>
      </c>
      <c r="F568" t="str">
        <f>IF(R567=0,"",R567)</f>
        <v/>
      </c>
      <c r="G568" t="s">
        <v>81</v>
      </c>
      <c r="H568" s="27" t="s">
        <v>103</v>
      </c>
      <c r="I568" t="s">
        <v>81</v>
      </c>
      <c r="J568" t="str">
        <f>IF(T567=0,"",T567)</f>
        <v/>
      </c>
      <c r="K568" t="s">
        <v>81</v>
      </c>
      <c r="L568" t="str">
        <f>IF(U567=0,"",U567)</f>
        <v/>
      </c>
      <c r="M568" t="s">
        <v>81</v>
      </c>
      <c r="N568" t="str">
        <f>IF(V567=0,"",V567)</f>
        <v/>
      </c>
      <c r="O568" t="s">
        <v>81</v>
      </c>
      <c r="Q568" s="33" t="s">
        <v>104</v>
      </c>
      <c r="R568" s="34" t="str">
        <f>INDEX(BD:BD,W564+1)</f>
        <v/>
      </c>
      <c r="S568" s="35"/>
      <c r="T568" s="35"/>
      <c r="U568" s="35"/>
      <c r="V568" s="36"/>
      <c r="W568" s="40"/>
      <c r="X568" s="32"/>
      <c r="Y568" s="32"/>
      <c r="Z568" s="32"/>
      <c r="AA568" s="54"/>
      <c r="AC568" s="52"/>
      <c r="AD568" s="52"/>
      <c r="BF568" s="64" t="s">
        <v>0</v>
      </c>
    </row>
    <row r="569" spans="1:58">
      <c r="A569" t="str">
        <f t="shared" si="95"/>
        <v>|テキスト|&gt;|&gt;|&gt;|&gt;||</v>
      </c>
      <c r="B569" t="s">
        <v>0</v>
      </c>
      <c r="C569" t="s">
        <v>81</v>
      </c>
      <c r="D569" s="27" t="s">
        <v>104</v>
      </c>
      <c r="E569" t="s">
        <v>81</v>
      </c>
      <c r="F569" s="27" t="s">
        <v>113</v>
      </c>
      <c r="G569" t="s">
        <v>81</v>
      </c>
      <c r="H569" s="27" t="s">
        <v>113</v>
      </c>
      <c r="I569" t="s">
        <v>81</v>
      </c>
      <c r="J569" s="27" t="s">
        <v>113</v>
      </c>
      <c r="K569" t="s">
        <v>81</v>
      </c>
      <c r="L569" s="27" t="s">
        <v>113</v>
      </c>
      <c r="M569" t="s">
        <v>81</v>
      </c>
      <c r="N569" t="str">
        <f>IF(R568=0,"",R568)</f>
        <v/>
      </c>
      <c r="O569" t="s">
        <v>81</v>
      </c>
      <c r="Q569" s="38" t="s">
        <v>27</v>
      </c>
      <c r="R569" s="34" t="str">
        <f>INDEX(BE:BE,W564+1)</f>
        <v/>
      </c>
      <c r="S569" s="35" t="s">
        <v>400</v>
      </c>
      <c r="T569" s="34" t="str">
        <f>IF(X569="","",X569&amp;IF(Y569="",""," "&amp;Y569)&amp;IF(Z569="",""," "&amp;Z569)&amp;IF(AA569="",""," "&amp;AA569))</f>
        <v/>
      </c>
      <c r="U569" s="35"/>
      <c r="V569" s="36"/>
      <c r="W569" s="40" t="s">
        <v>114</v>
      </c>
      <c r="X569" s="33" t="str">
        <f t="shared" ref="X569:AA569" si="103">IF(ISERROR(IF(LEN(X568)&gt;1,X568,VLOOKUP(X567,$AC:$AD,2,FALSE))),"",IF(LEN(X568)&gt;1,X568,VLOOKUP(X567,$AC:$AD,2,FALSE)))</f>
        <v/>
      </c>
      <c r="Y569" s="33" t="str">
        <f t="shared" si="103"/>
        <v/>
      </c>
      <c r="Z569" s="33" t="str">
        <f t="shared" si="103"/>
        <v/>
      </c>
      <c r="AA569" s="33" t="str">
        <f t="shared" si="103"/>
        <v> </v>
      </c>
      <c r="AC569" s="52"/>
      <c r="AD569" s="52"/>
      <c r="BF569" s="64" t="s">
        <v>0</v>
      </c>
    </row>
    <row r="570" spans="1:58">
      <c r="A570" t="str">
        <f t="shared" si="95"/>
        <v>|英テキスト|&gt;|&gt;|&gt;|&gt;||</v>
      </c>
      <c r="B570" t="s">
        <v>0</v>
      </c>
      <c r="C570" t="s">
        <v>81</v>
      </c>
      <c r="D570" s="27" t="s">
        <v>125</v>
      </c>
      <c r="E570" t="s">
        <v>81</v>
      </c>
      <c r="F570" s="27" t="s">
        <v>113</v>
      </c>
      <c r="G570" t="s">
        <v>81</v>
      </c>
      <c r="H570" s="27" t="s">
        <v>113</v>
      </c>
      <c r="I570" t="s">
        <v>81</v>
      </c>
      <c r="J570" s="27" t="s">
        <v>113</v>
      </c>
      <c r="K570" t="s">
        <v>81</v>
      </c>
      <c r="L570" s="27" t="s">
        <v>113</v>
      </c>
      <c r="M570" t="s">
        <v>81</v>
      </c>
      <c r="N570" t="str">
        <f>IF(T569="","",T569&amp;"&amp;br;")&amp;IF(R569=0,"",R569)</f>
        <v/>
      </c>
      <c r="O570" t="s">
        <v>81</v>
      </c>
      <c r="Q570" s="33" t="s">
        <v>18</v>
      </c>
      <c r="R570" s="34">
        <f>IF(INDEX(AX:AX,W564+1)="",0,INDEX(AX:AX,W564+1)&amp;"/"&amp;INDEX(AY:AY,W564+1))</f>
        <v>0</v>
      </c>
      <c r="S570" s="35"/>
      <c r="T570" s="35"/>
      <c r="U570" s="35"/>
      <c r="V570" s="36"/>
      <c r="W570" s="40"/>
      <c r="X570" s="33"/>
      <c r="Y570" s="52"/>
      <c r="Z570" s="52"/>
      <c r="AA570" s="53"/>
      <c r="AC570" s="52"/>
      <c r="AD570" s="52"/>
      <c r="BF570" s="64" t="s">
        <v>0</v>
      </c>
    </row>
    <row r="571" spans="1:58">
      <c r="A571" t="str">
        <f t="shared" si="95"/>
        <v>|PT|&gt;||シールド数|&gt;||</v>
      </c>
      <c r="B571" t="s">
        <v>0</v>
      </c>
      <c r="C571" t="s">
        <v>81</v>
      </c>
      <c r="D571" t="s">
        <v>18</v>
      </c>
      <c r="E571" t="s">
        <v>81</v>
      </c>
      <c r="F571" t="s">
        <v>113</v>
      </c>
      <c r="G571" t="s">
        <v>81</v>
      </c>
      <c r="H571" t="str">
        <f>IF(R570=0,"",R570)</f>
        <v/>
      </c>
      <c r="I571" t="s">
        <v>81</v>
      </c>
      <c r="J571" t="s">
        <v>136</v>
      </c>
      <c r="K571" t="s">
        <v>81</v>
      </c>
      <c r="L571" t="s">
        <v>113</v>
      </c>
      <c r="M571" t="s">
        <v>81</v>
      </c>
      <c r="N571" t="str">
        <f>IF(R571=0,"",R571)</f>
        <v/>
      </c>
      <c r="O571" t="s">
        <v>81</v>
      </c>
      <c r="Q571" s="41" t="s">
        <v>19</v>
      </c>
      <c r="R571" s="34">
        <f>INDEX(AW:AW,W564+1)</f>
        <v>0</v>
      </c>
      <c r="S571" s="42"/>
      <c r="T571" s="42"/>
      <c r="U571" s="42"/>
      <c r="V571" s="43"/>
      <c r="W571" s="44"/>
      <c r="X571" s="45"/>
      <c r="Y571" s="55"/>
      <c r="Z571" s="55"/>
      <c r="AA571" s="56"/>
      <c r="BF571" s="64" t="s">
        <v>0</v>
      </c>
    </row>
    <row r="572" spans="1:58">
      <c r="A572" t="str">
        <f t="shared" si="95"/>
        <v>&amp;br;&amp;br;</v>
      </c>
      <c r="B572" t="s">
        <v>0</v>
      </c>
      <c r="C572" t="s">
        <v>145</v>
      </c>
      <c r="R572"/>
      <c r="S572"/>
      <c r="T572"/>
      <c r="U572"/>
      <c r="V572"/>
      <c r="BF572" s="64" t="s">
        <v>0</v>
      </c>
    </row>
    <row r="573" spans="1:58">
      <c r="A573" t="str">
        <f t="shared" si="95"/>
        <v>#back(text=戻る,left)</v>
      </c>
      <c r="B573" t="s">
        <v>0</v>
      </c>
      <c r="C573" t="s">
        <v>153</v>
      </c>
      <c r="R573"/>
      <c r="S573"/>
      <c r="T573"/>
      <c r="U573"/>
      <c r="V573"/>
      <c r="BF573" s="64" t="s">
        <v>0</v>
      </c>
    </row>
    <row r="574" spans="1:58">
      <c r="A574" t="str">
        <f t="shared" si="95"/>
        <v>&amp;br;</v>
      </c>
      <c r="B574" t="s">
        <v>0</v>
      </c>
      <c r="C574" t="s">
        <v>164</v>
      </c>
      <c r="R574"/>
      <c r="S574"/>
      <c r="T574"/>
      <c r="U574"/>
      <c r="V574"/>
      <c r="BF574" s="64" t="s">
        <v>0</v>
      </c>
    </row>
    <row r="575" spans="1:58">
      <c r="A575" t="str">
        <f t="shared" si="95"/>
        <v>#comment(above,nsize=[15],size=[30],num=[10])</v>
      </c>
      <c r="B575" t="s">
        <v>0</v>
      </c>
      <c r="C575" t="s">
        <v>173</v>
      </c>
      <c r="R575"/>
      <c r="S575"/>
      <c r="T575"/>
      <c r="U575"/>
      <c r="V575"/>
      <c r="BF575" s="64" t="s">
        <v>0</v>
      </c>
    </row>
    <row r="576" spans="1:58">
      <c r="A576" t="str">
        <f t="shared" si="95"/>
        <v>&amp;br;&amp;br;</v>
      </c>
      <c r="B576" t="s">
        <v>0</v>
      </c>
      <c r="C576" t="s">
        <v>145</v>
      </c>
      <c r="R576"/>
      <c r="S576"/>
      <c r="T576"/>
      <c r="U576"/>
      <c r="V576"/>
      <c r="AC576" s="52"/>
      <c r="AD576" s="52"/>
      <c r="BF576" s="64" t="s">
        <v>0</v>
      </c>
    </row>
    <row r="577" spans="1:58">
      <c r="A577" t="str">
        <f t="shared" si="95"/>
        <v/>
      </c>
      <c r="B577" t="s">
        <v>0</v>
      </c>
      <c r="Q577" s="29"/>
      <c r="R577" s="30"/>
      <c r="S577" s="30"/>
      <c r="T577" s="30"/>
      <c r="U577" s="30"/>
      <c r="V577" s="31"/>
      <c r="W577" s="32">
        <v>45</v>
      </c>
      <c r="X577" s="29"/>
      <c r="Y577" s="50"/>
      <c r="Z577" s="50"/>
      <c r="AA577" s="51"/>
      <c r="AC577" s="52"/>
      <c r="AD577" s="52"/>
      <c r="BF577" s="64" t="s">
        <v>0</v>
      </c>
    </row>
    <row r="578" spans="1:58">
      <c r="A578" t="str">
        <f t="shared" si="95"/>
        <v>*0/0</v>
      </c>
      <c r="B578" t="s">
        <v>0</v>
      </c>
      <c r="C578" t="str">
        <f>"*"&amp;R578&amp;"/"&amp;T578</f>
        <v>*0/0</v>
      </c>
      <c r="Q578" s="33" t="s">
        <v>9</v>
      </c>
      <c r="R578" s="34">
        <f>INDEX(AJ:AJ,W577+1)</f>
        <v>0</v>
      </c>
      <c r="S578" s="35" t="s">
        <v>10</v>
      </c>
      <c r="T578" s="34">
        <f>INDEX(AK:AK,W577+1)</f>
        <v>0</v>
      </c>
      <c r="U578" s="35"/>
      <c r="V578" s="36"/>
      <c r="W578" s="37"/>
      <c r="X578" s="33"/>
      <c r="Y578" s="52"/>
      <c r="Z578" s="52"/>
      <c r="AA578" s="53"/>
      <c r="AC578" s="52"/>
      <c r="AD578" s="52"/>
      <c r="BF578" s="64" t="s">
        <v>0</v>
      </c>
    </row>
    <row r="579" spans="1:58">
      <c r="A579" t="str">
        <f t="shared" si="95"/>
        <v>|LEFT:80|LEFT:100|LEFT:100|LEFT:100|LEFT:100|LEFT:100|c</v>
      </c>
      <c r="B579" t="s">
        <v>0</v>
      </c>
      <c r="C579" t="s">
        <v>81</v>
      </c>
      <c r="D579" s="26" t="str">
        <f>$Q$1</f>
        <v>LEFT:80</v>
      </c>
      <c r="E579" s="26" t="s">
        <v>81</v>
      </c>
      <c r="F579" s="26" t="str">
        <f t="shared" ref="F579:J579" si="104">$R$1</f>
        <v>LEFT:100</v>
      </c>
      <c r="G579" s="26" t="s">
        <v>81</v>
      </c>
      <c r="H579" s="26" t="str">
        <f t="shared" si="104"/>
        <v>LEFT:100</v>
      </c>
      <c r="I579" s="26" t="s">
        <v>81</v>
      </c>
      <c r="J579" s="26" t="str">
        <f t="shared" si="104"/>
        <v>LEFT:100</v>
      </c>
      <c r="K579" s="26" t="s">
        <v>81</v>
      </c>
      <c r="L579" s="26" t="str">
        <f>$R$1</f>
        <v>LEFT:100</v>
      </c>
      <c r="M579" s="26" t="s">
        <v>81</v>
      </c>
      <c r="N579" s="26" t="str">
        <f>$R$1</f>
        <v>LEFT:100</v>
      </c>
      <c r="O579" t="s">
        <v>81</v>
      </c>
      <c r="P579" t="s">
        <v>82</v>
      </c>
      <c r="Q579" s="38" t="s">
        <v>6</v>
      </c>
      <c r="R579" s="34" t="str">
        <f>INDEX(AF:AF,W577+1)</f>
        <v>黒</v>
      </c>
      <c r="S579" s="39" t="s">
        <v>7</v>
      </c>
      <c r="T579" s="34">
        <f>INDEX(AG:AG,W577+1)</f>
        <v>0</v>
      </c>
      <c r="U579" s="39" t="s">
        <v>8</v>
      </c>
      <c r="V579" s="34">
        <f>INDEX(AI:AI,W577+1)</f>
        <v>0</v>
      </c>
      <c r="W579" s="40"/>
      <c r="X579" s="34">
        <f>INDEX(AQ:AQ,W577+1)</f>
        <v>0</v>
      </c>
      <c r="Y579" s="52"/>
      <c r="Z579" s="52"/>
      <c r="AA579" s="53"/>
      <c r="AC579" s="35"/>
      <c r="AD579" s="35"/>
      <c r="BF579" s="64" t="s">
        <v>0</v>
      </c>
    </row>
    <row r="580" spans="1:58">
      <c r="A580" t="str">
        <f t="shared" si="95"/>
        <v>|色|黒|レアリティ||マナコスト||</v>
      </c>
      <c r="B580" t="s">
        <v>0</v>
      </c>
      <c r="C580" t="s">
        <v>81</v>
      </c>
      <c r="D580" s="27" t="s">
        <v>6</v>
      </c>
      <c r="E580" t="s">
        <v>81</v>
      </c>
      <c r="F580" t="str">
        <f>IF(R579=0,"",R579)</f>
        <v>黒</v>
      </c>
      <c r="G580" t="s">
        <v>81</v>
      </c>
      <c r="H580" s="27" t="s">
        <v>93</v>
      </c>
      <c r="I580" t="s">
        <v>81</v>
      </c>
      <c r="J580" t="str">
        <f>IF(T579=0,"",T579)</f>
        <v/>
      </c>
      <c r="K580" t="s">
        <v>81</v>
      </c>
      <c r="L580" s="27" t="s">
        <v>94</v>
      </c>
      <c r="M580" t="s">
        <v>81</v>
      </c>
      <c r="N580" t="str">
        <f>IF(V579=0,"",V579)</f>
        <v/>
      </c>
      <c r="O580" t="s">
        <v>81</v>
      </c>
      <c r="Q580" s="33" t="s">
        <v>11</v>
      </c>
      <c r="R580" s="34">
        <f>INDEX(AL:AL,W577+1)</f>
        <v>0</v>
      </c>
      <c r="S580" s="39" t="s">
        <v>95</v>
      </c>
      <c r="T580" s="34">
        <f>INDEX(AN:AN,W577+1)</f>
        <v>0</v>
      </c>
      <c r="U580" s="34">
        <f>INDEX(AO:AO,W577+1)</f>
        <v>0</v>
      </c>
      <c r="V580" s="34">
        <f>INDEX(AP:AP,W577+1)</f>
        <v>0</v>
      </c>
      <c r="W580" s="40"/>
      <c r="X580" s="34" t="str">
        <f>INDEX(AZ:AZ,W577+1)</f>
        <v/>
      </c>
      <c r="Y580" s="34" t="str">
        <f>INDEX(BA:BA,W577+1)</f>
        <v/>
      </c>
      <c r="Z580" s="34" t="str">
        <f>INDEX(BB:BB,W577+1)</f>
        <v/>
      </c>
      <c r="AA580" s="34">
        <f>INDEX(BC:BC,W577+1)</f>
        <v>0</v>
      </c>
      <c r="AC580" s="52"/>
      <c r="AD580" s="52"/>
      <c r="BF580" s="64" t="s">
        <v>0</v>
      </c>
    </row>
    <row r="581" spans="1:58">
      <c r="A581" t="str">
        <f t="shared" si="95"/>
        <v>|種別||サブタイプ||||</v>
      </c>
      <c r="B581" t="s">
        <v>0</v>
      </c>
      <c r="C581" t="s">
        <v>81</v>
      </c>
      <c r="D581" s="27" t="s">
        <v>11</v>
      </c>
      <c r="E581" t="s">
        <v>81</v>
      </c>
      <c r="F581" t="str">
        <f>IF(R580=0,"",R580)</f>
        <v/>
      </c>
      <c r="G581" t="s">
        <v>81</v>
      </c>
      <c r="H581" s="27" t="s">
        <v>103</v>
      </c>
      <c r="I581" t="s">
        <v>81</v>
      </c>
      <c r="J581" t="str">
        <f>IF(T580=0,"",T580)</f>
        <v/>
      </c>
      <c r="K581" t="s">
        <v>81</v>
      </c>
      <c r="L581" t="str">
        <f>IF(U580=0,"",U580)</f>
        <v/>
      </c>
      <c r="M581" t="s">
        <v>81</v>
      </c>
      <c r="N581" t="str">
        <f>IF(V580=0,"",V580)</f>
        <v/>
      </c>
      <c r="O581" t="s">
        <v>81</v>
      </c>
      <c r="Q581" s="33" t="s">
        <v>104</v>
      </c>
      <c r="R581" s="34" t="str">
        <f>INDEX(BD:BD,W577+1)</f>
        <v/>
      </c>
      <c r="S581" s="35"/>
      <c r="T581" s="35"/>
      <c r="U581" s="35"/>
      <c r="V581" s="36"/>
      <c r="W581" s="40"/>
      <c r="X581" s="32"/>
      <c r="Y581" s="32"/>
      <c r="Z581" s="32"/>
      <c r="AA581" s="54"/>
      <c r="AC581" s="52"/>
      <c r="AD581" s="52"/>
      <c r="BF581" s="64" t="s">
        <v>0</v>
      </c>
    </row>
    <row r="582" spans="1:58">
      <c r="A582" t="str">
        <f t="shared" ref="A582:A645" si="105">CONCATENATE(C582,D582,E582,F582,G582,H582,I582,J582,K582,L582,M582,N582,O582,P582)</f>
        <v>|テキスト|&gt;|&gt;|&gt;|&gt;||</v>
      </c>
      <c r="B582" t="s">
        <v>0</v>
      </c>
      <c r="C582" t="s">
        <v>81</v>
      </c>
      <c r="D582" s="27" t="s">
        <v>104</v>
      </c>
      <c r="E582" t="s">
        <v>81</v>
      </c>
      <c r="F582" s="27" t="s">
        <v>113</v>
      </c>
      <c r="G582" t="s">
        <v>81</v>
      </c>
      <c r="H582" s="27" t="s">
        <v>113</v>
      </c>
      <c r="I582" t="s">
        <v>81</v>
      </c>
      <c r="J582" s="27" t="s">
        <v>113</v>
      </c>
      <c r="K582" t="s">
        <v>81</v>
      </c>
      <c r="L582" s="27" t="s">
        <v>113</v>
      </c>
      <c r="M582" t="s">
        <v>81</v>
      </c>
      <c r="N582" t="str">
        <f>IF(R581=0,"",R581)</f>
        <v/>
      </c>
      <c r="O582" t="s">
        <v>81</v>
      </c>
      <c r="Q582" s="38" t="s">
        <v>27</v>
      </c>
      <c r="R582" s="34" t="str">
        <f>INDEX(BE:BE,W577+1)</f>
        <v/>
      </c>
      <c r="S582" s="35" t="s">
        <v>400</v>
      </c>
      <c r="T582" s="34" t="str">
        <f>IF(X582="","",X582&amp;IF(Y582="",""," "&amp;Y582)&amp;IF(Z582="",""," "&amp;Z582)&amp;IF(AA582="",""," "&amp;AA582))</f>
        <v/>
      </c>
      <c r="U582" s="35"/>
      <c r="V582" s="36"/>
      <c r="W582" s="40" t="s">
        <v>114</v>
      </c>
      <c r="X582" s="33" t="str">
        <f t="shared" ref="X582:AA582" si="106">IF(ISERROR(IF(LEN(X581)&gt;1,X581,VLOOKUP(X580,$AC:$AD,2,FALSE))),"",IF(LEN(X581)&gt;1,X581,VLOOKUP(X580,$AC:$AD,2,FALSE)))</f>
        <v/>
      </c>
      <c r="Y582" s="33" t="str">
        <f t="shared" si="106"/>
        <v/>
      </c>
      <c r="Z582" s="33" t="str">
        <f t="shared" si="106"/>
        <v/>
      </c>
      <c r="AA582" s="33" t="str">
        <f t="shared" si="106"/>
        <v> </v>
      </c>
      <c r="AC582" s="52"/>
      <c r="AD582" s="52"/>
      <c r="BF582" s="64" t="s">
        <v>0</v>
      </c>
    </row>
    <row r="583" spans="1:58">
      <c r="A583" t="str">
        <f t="shared" si="105"/>
        <v>|英テキスト|&gt;|&gt;|&gt;|&gt;||</v>
      </c>
      <c r="B583" t="s">
        <v>0</v>
      </c>
      <c r="C583" t="s">
        <v>81</v>
      </c>
      <c r="D583" s="27" t="s">
        <v>125</v>
      </c>
      <c r="E583" t="s">
        <v>81</v>
      </c>
      <c r="F583" s="27" t="s">
        <v>113</v>
      </c>
      <c r="G583" t="s">
        <v>81</v>
      </c>
      <c r="H583" s="27" t="s">
        <v>113</v>
      </c>
      <c r="I583" t="s">
        <v>81</v>
      </c>
      <c r="J583" s="27" t="s">
        <v>113</v>
      </c>
      <c r="K583" t="s">
        <v>81</v>
      </c>
      <c r="L583" s="27" t="s">
        <v>113</v>
      </c>
      <c r="M583" t="s">
        <v>81</v>
      </c>
      <c r="N583" t="str">
        <f>IF(T582="","",T582&amp;"&amp;br;")&amp;IF(R582=0,"",R582)</f>
        <v/>
      </c>
      <c r="O583" t="s">
        <v>81</v>
      </c>
      <c r="Q583" s="33" t="s">
        <v>18</v>
      </c>
      <c r="R583" s="34">
        <f>IF(INDEX(AX:AX,W577+1)="",0,INDEX(AX:AX,W577+1)&amp;"/"&amp;INDEX(AY:AY,W577+1))</f>
        <v>0</v>
      </c>
      <c r="S583" s="35"/>
      <c r="T583" s="35"/>
      <c r="U583" s="35"/>
      <c r="V583" s="36"/>
      <c r="W583" s="40"/>
      <c r="X583" s="33"/>
      <c r="Y583" s="52"/>
      <c r="Z583" s="52"/>
      <c r="AA583" s="53"/>
      <c r="AC583" s="52"/>
      <c r="AD583" s="52"/>
      <c r="BF583" s="64" t="s">
        <v>0</v>
      </c>
    </row>
    <row r="584" spans="1:58">
      <c r="A584" t="str">
        <f t="shared" si="105"/>
        <v>|PT|&gt;||シールド数|&gt;||</v>
      </c>
      <c r="B584" t="s">
        <v>0</v>
      </c>
      <c r="C584" t="s">
        <v>81</v>
      </c>
      <c r="D584" t="s">
        <v>18</v>
      </c>
      <c r="E584" t="s">
        <v>81</v>
      </c>
      <c r="F584" t="s">
        <v>113</v>
      </c>
      <c r="G584" t="s">
        <v>81</v>
      </c>
      <c r="H584" t="str">
        <f>IF(R583=0,"",R583)</f>
        <v/>
      </c>
      <c r="I584" t="s">
        <v>81</v>
      </c>
      <c r="J584" t="s">
        <v>136</v>
      </c>
      <c r="K584" t="s">
        <v>81</v>
      </c>
      <c r="L584" t="s">
        <v>113</v>
      </c>
      <c r="M584" t="s">
        <v>81</v>
      </c>
      <c r="N584" t="str">
        <f>IF(R584=0,"",R584)</f>
        <v/>
      </c>
      <c r="O584" t="s">
        <v>81</v>
      </c>
      <c r="Q584" s="41" t="s">
        <v>19</v>
      </c>
      <c r="R584" s="34">
        <f>INDEX(AW:AW,W577+1)</f>
        <v>0</v>
      </c>
      <c r="S584" s="42"/>
      <c r="T584" s="42"/>
      <c r="U584" s="42"/>
      <c r="V584" s="43"/>
      <c r="W584" s="44"/>
      <c r="X584" s="45"/>
      <c r="Y584" s="55"/>
      <c r="Z584" s="55"/>
      <c r="AA584" s="56"/>
      <c r="BF584" s="64" t="s">
        <v>0</v>
      </c>
    </row>
    <row r="585" spans="1:58">
      <c r="A585" t="str">
        <f t="shared" si="105"/>
        <v>&amp;br;&amp;br;</v>
      </c>
      <c r="B585" t="s">
        <v>0</v>
      </c>
      <c r="C585" t="s">
        <v>145</v>
      </c>
      <c r="R585"/>
      <c r="S585"/>
      <c r="T585"/>
      <c r="U585"/>
      <c r="V585"/>
      <c r="BF585" s="64" t="s">
        <v>0</v>
      </c>
    </row>
    <row r="586" spans="1:58">
      <c r="A586" t="str">
        <f t="shared" si="105"/>
        <v>#back(text=戻る,left)</v>
      </c>
      <c r="B586" t="s">
        <v>0</v>
      </c>
      <c r="C586" t="s">
        <v>153</v>
      </c>
      <c r="R586"/>
      <c r="S586"/>
      <c r="T586"/>
      <c r="U586"/>
      <c r="V586"/>
      <c r="BF586" s="64" t="s">
        <v>0</v>
      </c>
    </row>
    <row r="587" spans="1:58">
      <c r="A587" t="str">
        <f t="shared" si="105"/>
        <v>&amp;br;</v>
      </c>
      <c r="B587" t="s">
        <v>0</v>
      </c>
      <c r="C587" t="s">
        <v>164</v>
      </c>
      <c r="R587"/>
      <c r="S587"/>
      <c r="T587"/>
      <c r="U587"/>
      <c r="V587"/>
      <c r="BF587" s="64" t="s">
        <v>0</v>
      </c>
    </row>
    <row r="588" spans="1:58">
      <c r="A588" t="str">
        <f t="shared" si="105"/>
        <v>#comment(above,nsize=[15],size=[30],num=[10])</v>
      </c>
      <c r="B588" t="s">
        <v>0</v>
      </c>
      <c r="C588" t="s">
        <v>173</v>
      </c>
      <c r="R588"/>
      <c r="S588"/>
      <c r="T588"/>
      <c r="U588"/>
      <c r="V588"/>
      <c r="BF588" s="64" t="s">
        <v>0</v>
      </c>
    </row>
    <row r="589" spans="1:58">
      <c r="A589" t="str">
        <f t="shared" si="105"/>
        <v>&amp;br;&amp;br;</v>
      </c>
      <c r="B589" t="s">
        <v>0</v>
      </c>
      <c r="C589" t="s">
        <v>145</v>
      </c>
      <c r="R589"/>
      <c r="S589"/>
      <c r="T589"/>
      <c r="U589"/>
      <c r="V589"/>
      <c r="AC589" s="52"/>
      <c r="AD589" s="52"/>
      <c r="BF589" s="64" t="s">
        <v>0</v>
      </c>
    </row>
    <row r="590" spans="1:58">
      <c r="A590" t="str">
        <f t="shared" si="105"/>
        <v/>
      </c>
      <c r="B590" t="s">
        <v>0</v>
      </c>
      <c r="Q590" s="29"/>
      <c r="R590" s="30"/>
      <c r="S590" s="30"/>
      <c r="T590" s="30"/>
      <c r="U590" s="30"/>
      <c r="V590" s="31"/>
      <c r="W590" s="32">
        <v>46</v>
      </c>
      <c r="X590" s="29"/>
      <c r="Y590" s="50"/>
      <c r="Z590" s="50"/>
      <c r="AA590" s="51"/>
      <c r="AC590" s="52"/>
      <c r="AD590" s="52"/>
      <c r="BF590" s="64" t="s">
        <v>0</v>
      </c>
    </row>
    <row r="591" spans="1:58">
      <c r="A591" t="str">
        <f t="shared" si="105"/>
        <v>*0/0</v>
      </c>
      <c r="B591" t="s">
        <v>0</v>
      </c>
      <c r="C591" t="str">
        <f>"*"&amp;R591&amp;"/"&amp;T591</f>
        <v>*0/0</v>
      </c>
      <c r="Q591" s="33" t="s">
        <v>9</v>
      </c>
      <c r="R591" s="34">
        <f>INDEX(AJ:AJ,W590+1)</f>
        <v>0</v>
      </c>
      <c r="S591" s="35" t="s">
        <v>10</v>
      </c>
      <c r="T591" s="34">
        <f>INDEX(AK:AK,W590+1)</f>
        <v>0</v>
      </c>
      <c r="U591" s="35"/>
      <c r="V591" s="36"/>
      <c r="W591" s="37"/>
      <c r="X591" s="33"/>
      <c r="Y591" s="52"/>
      <c r="Z591" s="52"/>
      <c r="AA591" s="53"/>
      <c r="AC591" s="52"/>
      <c r="AD591" s="52"/>
      <c r="BF591" s="64" t="s">
        <v>0</v>
      </c>
    </row>
    <row r="592" spans="1:58">
      <c r="A592" t="str">
        <f t="shared" si="105"/>
        <v>|LEFT:80|LEFT:100|LEFT:100|LEFT:100|LEFT:100|LEFT:100|c</v>
      </c>
      <c r="B592" t="s">
        <v>0</v>
      </c>
      <c r="C592" t="s">
        <v>81</v>
      </c>
      <c r="D592" s="26" t="str">
        <f>$Q$1</f>
        <v>LEFT:80</v>
      </c>
      <c r="E592" s="26" t="s">
        <v>81</v>
      </c>
      <c r="F592" s="26" t="str">
        <f t="shared" ref="F592:J592" si="107">$R$1</f>
        <v>LEFT:100</v>
      </c>
      <c r="G592" s="26" t="s">
        <v>81</v>
      </c>
      <c r="H592" s="26" t="str">
        <f t="shared" si="107"/>
        <v>LEFT:100</v>
      </c>
      <c r="I592" s="26" t="s">
        <v>81</v>
      </c>
      <c r="J592" s="26" t="str">
        <f t="shared" si="107"/>
        <v>LEFT:100</v>
      </c>
      <c r="K592" s="26" t="s">
        <v>81</v>
      </c>
      <c r="L592" s="26" t="str">
        <f>$R$1</f>
        <v>LEFT:100</v>
      </c>
      <c r="M592" s="26" t="s">
        <v>81</v>
      </c>
      <c r="N592" s="26" t="str">
        <f>$R$1</f>
        <v>LEFT:100</v>
      </c>
      <c r="O592" t="s">
        <v>81</v>
      </c>
      <c r="P592" t="s">
        <v>82</v>
      </c>
      <c r="Q592" s="38" t="s">
        <v>6</v>
      </c>
      <c r="R592" s="34" t="str">
        <f>INDEX(AF:AF,W590+1)</f>
        <v>黒</v>
      </c>
      <c r="S592" s="39" t="s">
        <v>7</v>
      </c>
      <c r="T592" s="34">
        <f>INDEX(AG:AG,W590+1)</f>
        <v>0</v>
      </c>
      <c r="U592" s="39" t="s">
        <v>8</v>
      </c>
      <c r="V592" s="34">
        <f>INDEX(AI:AI,W590+1)</f>
        <v>0</v>
      </c>
      <c r="W592" s="40"/>
      <c r="X592" s="34">
        <f>INDEX(AQ:AQ,W590+1)</f>
        <v>0</v>
      </c>
      <c r="Y592" s="52"/>
      <c r="Z592" s="52"/>
      <c r="AA592" s="53"/>
      <c r="AC592" s="35"/>
      <c r="AD592" s="35"/>
      <c r="BF592" s="64" t="s">
        <v>0</v>
      </c>
    </row>
    <row r="593" spans="1:58">
      <c r="A593" t="str">
        <f t="shared" si="105"/>
        <v>|色|黒|レアリティ||マナコスト||</v>
      </c>
      <c r="B593" t="s">
        <v>0</v>
      </c>
      <c r="C593" t="s">
        <v>81</v>
      </c>
      <c r="D593" s="27" t="s">
        <v>6</v>
      </c>
      <c r="E593" t="s">
        <v>81</v>
      </c>
      <c r="F593" t="str">
        <f>IF(R592=0,"",R592)</f>
        <v>黒</v>
      </c>
      <c r="G593" t="s">
        <v>81</v>
      </c>
      <c r="H593" s="27" t="s">
        <v>93</v>
      </c>
      <c r="I593" t="s">
        <v>81</v>
      </c>
      <c r="J593" t="str">
        <f>IF(T592=0,"",T592)</f>
        <v/>
      </c>
      <c r="K593" t="s">
        <v>81</v>
      </c>
      <c r="L593" s="27" t="s">
        <v>94</v>
      </c>
      <c r="M593" t="s">
        <v>81</v>
      </c>
      <c r="N593" t="str">
        <f>IF(V592=0,"",V592)</f>
        <v/>
      </c>
      <c r="O593" t="s">
        <v>81</v>
      </c>
      <c r="Q593" s="33" t="s">
        <v>11</v>
      </c>
      <c r="R593" s="34">
        <f>INDEX(AL:AL,W590+1)</f>
        <v>0</v>
      </c>
      <c r="S593" s="39" t="s">
        <v>95</v>
      </c>
      <c r="T593" s="34">
        <f>INDEX(AN:AN,W590+1)</f>
        <v>0</v>
      </c>
      <c r="U593" s="34">
        <f>INDEX(AO:AO,W590+1)</f>
        <v>0</v>
      </c>
      <c r="V593" s="34">
        <f>INDEX(AP:AP,W590+1)</f>
        <v>0</v>
      </c>
      <c r="W593" s="40"/>
      <c r="X593" s="34" t="str">
        <f>INDEX(AZ:AZ,W590+1)</f>
        <v/>
      </c>
      <c r="Y593" s="34" t="str">
        <f>INDEX(BA:BA,W590+1)</f>
        <v/>
      </c>
      <c r="Z593" s="34" t="str">
        <f>INDEX(BB:BB,W590+1)</f>
        <v/>
      </c>
      <c r="AA593" s="34">
        <f>INDEX(BC:BC,W590+1)</f>
        <v>0</v>
      </c>
      <c r="AC593" s="52"/>
      <c r="AD593" s="52"/>
      <c r="BF593" s="64" t="s">
        <v>0</v>
      </c>
    </row>
    <row r="594" spans="1:58">
      <c r="A594" t="str">
        <f t="shared" si="105"/>
        <v>|種別||サブタイプ||||</v>
      </c>
      <c r="B594" t="s">
        <v>0</v>
      </c>
      <c r="C594" t="s">
        <v>81</v>
      </c>
      <c r="D594" s="27" t="s">
        <v>11</v>
      </c>
      <c r="E594" t="s">
        <v>81</v>
      </c>
      <c r="F594" t="str">
        <f>IF(R593=0,"",R593)</f>
        <v/>
      </c>
      <c r="G594" t="s">
        <v>81</v>
      </c>
      <c r="H594" s="27" t="s">
        <v>103</v>
      </c>
      <c r="I594" t="s">
        <v>81</v>
      </c>
      <c r="J594" t="str">
        <f>IF(T593=0,"",T593)</f>
        <v/>
      </c>
      <c r="K594" t="s">
        <v>81</v>
      </c>
      <c r="L594" t="str">
        <f>IF(U593=0,"",U593)</f>
        <v/>
      </c>
      <c r="M594" t="s">
        <v>81</v>
      </c>
      <c r="N594" t="str">
        <f>IF(V593=0,"",V593)</f>
        <v/>
      </c>
      <c r="O594" t="s">
        <v>81</v>
      </c>
      <c r="Q594" s="33" t="s">
        <v>104</v>
      </c>
      <c r="R594" s="34" t="str">
        <f>INDEX(BD:BD,W590+1)</f>
        <v/>
      </c>
      <c r="S594" s="35"/>
      <c r="T594" s="35"/>
      <c r="U594" s="35"/>
      <c r="V594" s="36"/>
      <c r="W594" s="40"/>
      <c r="X594" s="32"/>
      <c r="Y594" s="32"/>
      <c r="Z594" s="32"/>
      <c r="AA594" s="54"/>
      <c r="AC594" s="52"/>
      <c r="AD594" s="52"/>
      <c r="BF594" s="64" t="s">
        <v>0</v>
      </c>
    </row>
    <row r="595" spans="1:58">
      <c r="A595" t="str">
        <f t="shared" si="105"/>
        <v>|テキスト|&gt;|&gt;|&gt;|&gt;||</v>
      </c>
      <c r="B595" t="s">
        <v>0</v>
      </c>
      <c r="C595" t="s">
        <v>81</v>
      </c>
      <c r="D595" s="27" t="s">
        <v>104</v>
      </c>
      <c r="E595" t="s">
        <v>81</v>
      </c>
      <c r="F595" s="27" t="s">
        <v>113</v>
      </c>
      <c r="G595" t="s">
        <v>81</v>
      </c>
      <c r="H595" s="27" t="s">
        <v>113</v>
      </c>
      <c r="I595" t="s">
        <v>81</v>
      </c>
      <c r="J595" s="27" t="s">
        <v>113</v>
      </c>
      <c r="K595" t="s">
        <v>81</v>
      </c>
      <c r="L595" s="27" t="s">
        <v>113</v>
      </c>
      <c r="M595" t="s">
        <v>81</v>
      </c>
      <c r="N595" t="str">
        <f>IF(R594=0,"",R594)</f>
        <v/>
      </c>
      <c r="O595" t="s">
        <v>81</v>
      </c>
      <c r="Q595" s="38" t="s">
        <v>27</v>
      </c>
      <c r="R595" s="34" t="str">
        <f>INDEX(BE:BE,W590+1)</f>
        <v/>
      </c>
      <c r="S595" s="35" t="s">
        <v>400</v>
      </c>
      <c r="T595" s="34" t="str">
        <f>IF(X595="","",X595&amp;IF(Y595="",""," "&amp;Y595)&amp;IF(Z595="",""," "&amp;Z595)&amp;IF(AA595="",""," "&amp;AA595))</f>
        <v/>
      </c>
      <c r="U595" s="35"/>
      <c r="V595" s="36"/>
      <c r="W595" s="40" t="s">
        <v>114</v>
      </c>
      <c r="X595" s="33" t="str">
        <f t="shared" ref="X595:AA595" si="108">IF(ISERROR(IF(LEN(X594)&gt;1,X594,VLOOKUP(X593,$AC:$AD,2,FALSE))),"",IF(LEN(X594)&gt;1,X594,VLOOKUP(X593,$AC:$AD,2,FALSE)))</f>
        <v/>
      </c>
      <c r="Y595" s="33" t="str">
        <f t="shared" si="108"/>
        <v/>
      </c>
      <c r="Z595" s="33" t="str">
        <f t="shared" si="108"/>
        <v/>
      </c>
      <c r="AA595" s="33" t="str">
        <f t="shared" si="108"/>
        <v> </v>
      </c>
      <c r="AC595" s="52"/>
      <c r="AD595" s="52"/>
      <c r="BF595" s="64" t="s">
        <v>0</v>
      </c>
    </row>
    <row r="596" spans="1:58">
      <c r="A596" t="str">
        <f t="shared" si="105"/>
        <v>|英テキスト|&gt;|&gt;|&gt;|&gt;||</v>
      </c>
      <c r="B596" t="s">
        <v>0</v>
      </c>
      <c r="C596" t="s">
        <v>81</v>
      </c>
      <c r="D596" s="27" t="s">
        <v>125</v>
      </c>
      <c r="E596" t="s">
        <v>81</v>
      </c>
      <c r="F596" s="27" t="s">
        <v>113</v>
      </c>
      <c r="G596" t="s">
        <v>81</v>
      </c>
      <c r="H596" s="27" t="s">
        <v>113</v>
      </c>
      <c r="I596" t="s">
        <v>81</v>
      </c>
      <c r="J596" s="27" t="s">
        <v>113</v>
      </c>
      <c r="K596" t="s">
        <v>81</v>
      </c>
      <c r="L596" s="27" t="s">
        <v>113</v>
      </c>
      <c r="M596" t="s">
        <v>81</v>
      </c>
      <c r="N596" t="str">
        <f>IF(T595="","",T595&amp;"&amp;br;")&amp;IF(R595=0,"",R595)</f>
        <v/>
      </c>
      <c r="O596" t="s">
        <v>81</v>
      </c>
      <c r="Q596" s="33" t="s">
        <v>18</v>
      </c>
      <c r="R596" s="34">
        <f>IF(INDEX(AX:AX,W590+1)="",0,INDEX(AX:AX,W590+1)&amp;"/"&amp;INDEX(AY:AY,W590+1))</f>
        <v>0</v>
      </c>
      <c r="S596" s="35"/>
      <c r="T596" s="35"/>
      <c r="U596" s="35"/>
      <c r="V596" s="36"/>
      <c r="W596" s="40"/>
      <c r="X596" s="33"/>
      <c r="Y596" s="52"/>
      <c r="Z596" s="52"/>
      <c r="AA596" s="53"/>
      <c r="AC596" s="52"/>
      <c r="AD596" s="52"/>
      <c r="BF596" s="64" t="s">
        <v>0</v>
      </c>
    </row>
    <row r="597" spans="1:58">
      <c r="A597" t="str">
        <f t="shared" si="105"/>
        <v>|PT|&gt;||シールド数|&gt;||</v>
      </c>
      <c r="B597" t="s">
        <v>0</v>
      </c>
      <c r="C597" t="s">
        <v>81</v>
      </c>
      <c r="D597" t="s">
        <v>18</v>
      </c>
      <c r="E597" t="s">
        <v>81</v>
      </c>
      <c r="F597" t="s">
        <v>113</v>
      </c>
      <c r="G597" t="s">
        <v>81</v>
      </c>
      <c r="H597" t="str">
        <f>IF(R596=0,"",R596)</f>
        <v/>
      </c>
      <c r="I597" t="s">
        <v>81</v>
      </c>
      <c r="J597" t="s">
        <v>136</v>
      </c>
      <c r="K597" t="s">
        <v>81</v>
      </c>
      <c r="L597" t="s">
        <v>113</v>
      </c>
      <c r="M597" t="s">
        <v>81</v>
      </c>
      <c r="N597" t="str">
        <f>IF(R597=0,"",R597)</f>
        <v/>
      </c>
      <c r="O597" t="s">
        <v>81</v>
      </c>
      <c r="Q597" s="41" t="s">
        <v>19</v>
      </c>
      <c r="R597" s="34">
        <f>INDEX(AW:AW,W590+1)</f>
        <v>0</v>
      </c>
      <c r="S597" s="42"/>
      <c r="T597" s="42"/>
      <c r="U597" s="42"/>
      <c r="V597" s="43"/>
      <c r="W597" s="44"/>
      <c r="X597" s="45"/>
      <c r="Y597" s="55"/>
      <c r="Z597" s="55"/>
      <c r="AA597" s="56"/>
      <c r="BF597" s="64" t="s">
        <v>0</v>
      </c>
    </row>
    <row r="598" spans="1:58">
      <c r="A598" t="str">
        <f t="shared" si="105"/>
        <v>&amp;br;&amp;br;</v>
      </c>
      <c r="B598" t="s">
        <v>0</v>
      </c>
      <c r="C598" t="s">
        <v>145</v>
      </c>
      <c r="R598"/>
      <c r="S598"/>
      <c r="T598"/>
      <c r="U598"/>
      <c r="V598"/>
      <c r="BF598" s="64" t="s">
        <v>0</v>
      </c>
    </row>
    <row r="599" spans="1:58">
      <c r="A599" t="str">
        <f t="shared" si="105"/>
        <v>#back(text=戻る,left)</v>
      </c>
      <c r="B599" t="s">
        <v>0</v>
      </c>
      <c r="C599" t="s">
        <v>153</v>
      </c>
      <c r="R599"/>
      <c r="S599"/>
      <c r="T599"/>
      <c r="U599"/>
      <c r="V599"/>
      <c r="BF599" s="64" t="s">
        <v>0</v>
      </c>
    </row>
    <row r="600" spans="1:58">
      <c r="A600" t="str">
        <f t="shared" si="105"/>
        <v>&amp;br;</v>
      </c>
      <c r="B600" t="s">
        <v>0</v>
      </c>
      <c r="C600" t="s">
        <v>164</v>
      </c>
      <c r="R600"/>
      <c r="S600"/>
      <c r="T600"/>
      <c r="U600"/>
      <c r="V600"/>
      <c r="BF600" s="64" t="s">
        <v>0</v>
      </c>
    </row>
    <row r="601" spans="1:58">
      <c r="A601" t="str">
        <f t="shared" si="105"/>
        <v>#comment(above,nsize=[15],size=[30],num=[10])</v>
      </c>
      <c r="B601" t="s">
        <v>0</v>
      </c>
      <c r="C601" t="s">
        <v>173</v>
      </c>
      <c r="R601"/>
      <c r="S601"/>
      <c r="T601"/>
      <c r="U601"/>
      <c r="V601"/>
      <c r="BF601" s="64" t="s">
        <v>0</v>
      </c>
    </row>
    <row r="602" spans="1:58">
      <c r="A602" t="str">
        <f t="shared" si="105"/>
        <v>&amp;br;&amp;br;</v>
      </c>
      <c r="B602" t="s">
        <v>0</v>
      </c>
      <c r="C602" t="s">
        <v>145</v>
      </c>
      <c r="R602"/>
      <c r="S602"/>
      <c r="T602"/>
      <c r="U602"/>
      <c r="V602"/>
      <c r="AC602" s="52"/>
      <c r="AD602" s="52"/>
      <c r="BF602" s="64" t="s">
        <v>0</v>
      </c>
    </row>
    <row r="603" spans="1:58">
      <c r="A603" t="str">
        <f t="shared" si="105"/>
        <v/>
      </c>
      <c r="B603" t="s">
        <v>0</v>
      </c>
      <c r="Q603" s="29"/>
      <c r="R603" s="30"/>
      <c r="S603" s="30"/>
      <c r="T603" s="30"/>
      <c r="U603" s="30"/>
      <c r="V603" s="31"/>
      <c r="W603" s="32">
        <v>47</v>
      </c>
      <c r="X603" s="29"/>
      <c r="Y603" s="50"/>
      <c r="Z603" s="50"/>
      <c r="AA603" s="51"/>
      <c r="AC603" s="52"/>
      <c r="AD603" s="52"/>
      <c r="BF603" s="64" t="s">
        <v>0</v>
      </c>
    </row>
    <row r="604" spans="1:58">
      <c r="A604" t="str">
        <f t="shared" si="105"/>
        <v>*0/0</v>
      </c>
      <c r="B604" t="s">
        <v>0</v>
      </c>
      <c r="C604" t="str">
        <f>"*"&amp;R604&amp;"/"&amp;T604</f>
        <v>*0/0</v>
      </c>
      <c r="Q604" s="33" t="s">
        <v>9</v>
      </c>
      <c r="R604" s="34">
        <f>INDEX(AJ:AJ,W603+1)</f>
        <v>0</v>
      </c>
      <c r="S604" s="35" t="s">
        <v>10</v>
      </c>
      <c r="T604" s="34">
        <f>INDEX(AK:AK,W603+1)</f>
        <v>0</v>
      </c>
      <c r="U604" s="35"/>
      <c r="V604" s="36"/>
      <c r="W604" s="37"/>
      <c r="X604" s="33"/>
      <c r="Y604" s="52"/>
      <c r="Z604" s="52"/>
      <c r="AA604" s="53"/>
      <c r="AC604" s="52"/>
      <c r="AD604" s="52"/>
      <c r="BF604" s="64" t="s">
        <v>0</v>
      </c>
    </row>
    <row r="605" spans="1:58">
      <c r="A605" t="str">
        <f t="shared" si="105"/>
        <v>|LEFT:80|LEFT:100|LEFT:100|LEFT:100|LEFT:100|LEFT:100|c</v>
      </c>
      <c r="B605" t="s">
        <v>0</v>
      </c>
      <c r="C605" t="s">
        <v>81</v>
      </c>
      <c r="D605" s="26" t="str">
        <f>$Q$1</f>
        <v>LEFT:80</v>
      </c>
      <c r="E605" s="26" t="s">
        <v>81</v>
      </c>
      <c r="F605" s="26" t="str">
        <f t="shared" ref="F605:J605" si="109">$R$1</f>
        <v>LEFT:100</v>
      </c>
      <c r="G605" s="26" t="s">
        <v>81</v>
      </c>
      <c r="H605" s="26" t="str">
        <f t="shared" si="109"/>
        <v>LEFT:100</v>
      </c>
      <c r="I605" s="26" t="s">
        <v>81</v>
      </c>
      <c r="J605" s="26" t="str">
        <f t="shared" si="109"/>
        <v>LEFT:100</v>
      </c>
      <c r="K605" s="26" t="s">
        <v>81</v>
      </c>
      <c r="L605" s="26" t="str">
        <f>$R$1</f>
        <v>LEFT:100</v>
      </c>
      <c r="M605" s="26" t="s">
        <v>81</v>
      </c>
      <c r="N605" s="26" t="str">
        <f>$R$1</f>
        <v>LEFT:100</v>
      </c>
      <c r="O605" t="s">
        <v>81</v>
      </c>
      <c r="P605" t="s">
        <v>82</v>
      </c>
      <c r="Q605" s="38" t="s">
        <v>6</v>
      </c>
      <c r="R605" s="34" t="str">
        <f>INDEX(AF:AF,W603+1)</f>
        <v>黒</v>
      </c>
      <c r="S605" s="39" t="s">
        <v>7</v>
      </c>
      <c r="T605" s="34">
        <f>INDEX(AG:AG,W603+1)</f>
        <v>0</v>
      </c>
      <c r="U605" s="39" t="s">
        <v>8</v>
      </c>
      <c r="V605" s="34">
        <f>INDEX(AI:AI,W603+1)</f>
        <v>0</v>
      </c>
      <c r="W605" s="40"/>
      <c r="X605" s="34">
        <f>INDEX(AQ:AQ,W603+1)</f>
        <v>0</v>
      </c>
      <c r="Y605" s="52"/>
      <c r="Z605" s="52"/>
      <c r="AA605" s="53"/>
      <c r="AC605" s="35"/>
      <c r="AD605" s="35"/>
      <c r="BF605" s="64" t="s">
        <v>0</v>
      </c>
    </row>
    <row r="606" spans="1:58">
      <c r="A606" t="str">
        <f t="shared" si="105"/>
        <v>|色|黒|レアリティ||マナコスト||</v>
      </c>
      <c r="B606" t="s">
        <v>0</v>
      </c>
      <c r="C606" t="s">
        <v>81</v>
      </c>
      <c r="D606" s="27" t="s">
        <v>6</v>
      </c>
      <c r="E606" t="s">
        <v>81</v>
      </c>
      <c r="F606" t="str">
        <f>IF(R605=0,"",R605)</f>
        <v>黒</v>
      </c>
      <c r="G606" t="s">
        <v>81</v>
      </c>
      <c r="H606" s="27" t="s">
        <v>93</v>
      </c>
      <c r="I606" t="s">
        <v>81</v>
      </c>
      <c r="J606" t="str">
        <f>IF(T605=0,"",T605)</f>
        <v/>
      </c>
      <c r="K606" t="s">
        <v>81</v>
      </c>
      <c r="L606" s="27" t="s">
        <v>94</v>
      </c>
      <c r="M606" t="s">
        <v>81</v>
      </c>
      <c r="N606" t="str">
        <f>IF(V605=0,"",V605)</f>
        <v/>
      </c>
      <c r="O606" t="s">
        <v>81</v>
      </c>
      <c r="Q606" s="33" t="s">
        <v>11</v>
      </c>
      <c r="R606" s="34">
        <f>INDEX(AL:AL,W603+1)</f>
        <v>0</v>
      </c>
      <c r="S606" s="39" t="s">
        <v>95</v>
      </c>
      <c r="T606" s="34">
        <f>INDEX(AN:AN,W603+1)</f>
        <v>0</v>
      </c>
      <c r="U606" s="34">
        <f>INDEX(AO:AO,W603+1)</f>
        <v>0</v>
      </c>
      <c r="V606" s="34">
        <f>INDEX(AP:AP,W603+1)</f>
        <v>0</v>
      </c>
      <c r="W606" s="40"/>
      <c r="X606" s="34" t="str">
        <f>INDEX(AZ:AZ,W603+1)</f>
        <v/>
      </c>
      <c r="Y606" s="34" t="str">
        <f>INDEX(BA:BA,W603+1)</f>
        <v/>
      </c>
      <c r="Z606" s="34" t="str">
        <f>INDEX(BB:BB,W603+1)</f>
        <v/>
      </c>
      <c r="AA606" s="34">
        <f>INDEX(BC:BC,W603+1)</f>
        <v>0</v>
      </c>
      <c r="AC606" s="52"/>
      <c r="AD606" s="52"/>
      <c r="BF606" s="64" t="s">
        <v>0</v>
      </c>
    </row>
    <row r="607" spans="1:58">
      <c r="A607" t="str">
        <f t="shared" si="105"/>
        <v>|種別||サブタイプ||||</v>
      </c>
      <c r="B607" t="s">
        <v>0</v>
      </c>
      <c r="C607" t="s">
        <v>81</v>
      </c>
      <c r="D607" s="27" t="s">
        <v>11</v>
      </c>
      <c r="E607" t="s">
        <v>81</v>
      </c>
      <c r="F607" t="str">
        <f>IF(R606=0,"",R606)</f>
        <v/>
      </c>
      <c r="G607" t="s">
        <v>81</v>
      </c>
      <c r="H607" s="27" t="s">
        <v>103</v>
      </c>
      <c r="I607" t="s">
        <v>81</v>
      </c>
      <c r="J607" t="str">
        <f>IF(T606=0,"",T606)</f>
        <v/>
      </c>
      <c r="K607" t="s">
        <v>81</v>
      </c>
      <c r="L607" t="str">
        <f>IF(U606=0,"",U606)</f>
        <v/>
      </c>
      <c r="M607" t="s">
        <v>81</v>
      </c>
      <c r="N607" t="str">
        <f>IF(V606=0,"",V606)</f>
        <v/>
      </c>
      <c r="O607" t="s">
        <v>81</v>
      </c>
      <c r="Q607" s="33" t="s">
        <v>104</v>
      </c>
      <c r="R607" s="34" t="str">
        <f>INDEX(BD:BD,W603+1)</f>
        <v/>
      </c>
      <c r="S607" s="35"/>
      <c r="T607" s="35"/>
      <c r="U607" s="35"/>
      <c r="V607" s="36"/>
      <c r="W607" s="40"/>
      <c r="X607" s="32"/>
      <c r="Y607" s="32"/>
      <c r="Z607" s="32"/>
      <c r="AA607" s="54"/>
      <c r="AC607" s="52"/>
      <c r="AD607" s="52"/>
      <c r="BF607" s="64" t="s">
        <v>0</v>
      </c>
    </row>
    <row r="608" spans="1:58">
      <c r="A608" t="str">
        <f t="shared" si="105"/>
        <v>|テキスト|&gt;|&gt;|&gt;|&gt;||</v>
      </c>
      <c r="B608" t="s">
        <v>0</v>
      </c>
      <c r="C608" t="s">
        <v>81</v>
      </c>
      <c r="D608" s="27" t="s">
        <v>104</v>
      </c>
      <c r="E608" t="s">
        <v>81</v>
      </c>
      <c r="F608" s="27" t="s">
        <v>113</v>
      </c>
      <c r="G608" t="s">
        <v>81</v>
      </c>
      <c r="H608" s="27" t="s">
        <v>113</v>
      </c>
      <c r="I608" t="s">
        <v>81</v>
      </c>
      <c r="J608" s="27" t="s">
        <v>113</v>
      </c>
      <c r="K608" t="s">
        <v>81</v>
      </c>
      <c r="L608" s="27" t="s">
        <v>113</v>
      </c>
      <c r="M608" t="s">
        <v>81</v>
      </c>
      <c r="N608" t="str">
        <f>IF(R607=0,"",R607)</f>
        <v/>
      </c>
      <c r="O608" t="s">
        <v>81</v>
      </c>
      <c r="Q608" s="38" t="s">
        <v>27</v>
      </c>
      <c r="R608" s="34" t="str">
        <f>INDEX(BE:BE,W603+1)</f>
        <v/>
      </c>
      <c r="S608" s="35" t="s">
        <v>400</v>
      </c>
      <c r="T608" s="34" t="str">
        <f>IF(X608="","",X608&amp;IF(Y608="",""," "&amp;Y608)&amp;IF(Z608="",""," "&amp;Z608)&amp;IF(AA608="",""," "&amp;AA608))</f>
        <v/>
      </c>
      <c r="U608" s="35"/>
      <c r="V608" s="36"/>
      <c r="W608" s="40" t="s">
        <v>114</v>
      </c>
      <c r="X608" s="33" t="str">
        <f t="shared" ref="X608:AA608" si="110">IF(ISERROR(IF(LEN(X607)&gt;1,X607,VLOOKUP(X606,$AC:$AD,2,FALSE))),"",IF(LEN(X607)&gt;1,X607,VLOOKUP(X606,$AC:$AD,2,FALSE)))</f>
        <v/>
      </c>
      <c r="Y608" s="33" t="str">
        <f t="shared" si="110"/>
        <v/>
      </c>
      <c r="Z608" s="33" t="str">
        <f t="shared" si="110"/>
        <v/>
      </c>
      <c r="AA608" s="33" t="str">
        <f t="shared" si="110"/>
        <v> </v>
      </c>
      <c r="AC608" s="52"/>
      <c r="AD608" s="52"/>
      <c r="BF608" s="64" t="s">
        <v>0</v>
      </c>
    </row>
    <row r="609" spans="1:58">
      <c r="A609" t="str">
        <f t="shared" si="105"/>
        <v>|英テキスト|&gt;|&gt;|&gt;|&gt;||</v>
      </c>
      <c r="B609" t="s">
        <v>0</v>
      </c>
      <c r="C609" t="s">
        <v>81</v>
      </c>
      <c r="D609" s="27" t="s">
        <v>125</v>
      </c>
      <c r="E609" t="s">
        <v>81</v>
      </c>
      <c r="F609" s="27" t="s">
        <v>113</v>
      </c>
      <c r="G609" t="s">
        <v>81</v>
      </c>
      <c r="H609" s="27" t="s">
        <v>113</v>
      </c>
      <c r="I609" t="s">
        <v>81</v>
      </c>
      <c r="J609" s="27" t="s">
        <v>113</v>
      </c>
      <c r="K609" t="s">
        <v>81</v>
      </c>
      <c r="L609" s="27" t="s">
        <v>113</v>
      </c>
      <c r="M609" t="s">
        <v>81</v>
      </c>
      <c r="N609" t="str">
        <f>IF(T608="","",T608&amp;"&amp;br;")&amp;IF(R608=0,"",R608)</f>
        <v/>
      </c>
      <c r="O609" t="s">
        <v>81</v>
      </c>
      <c r="Q609" s="33" t="s">
        <v>18</v>
      </c>
      <c r="R609" s="34">
        <f>IF(INDEX(AX:AX,W603+1)="",0,INDEX(AX:AX,W603+1)&amp;"/"&amp;INDEX(AY:AY,W603+1))</f>
        <v>0</v>
      </c>
      <c r="S609" s="35"/>
      <c r="T609" s="35"/>
      <c r="U609" s="35"/>
      <c r="V609" s="36"/>
      <c r="W609" s="40"/>
      <c r="X609" s="33"/>
      <c r="Y609" s="52"/>
      <c r="Z609" s="52"/>
      <c r="AA609" s="53"/>
      <c r="AC609" s="52"/>
      <c r="AD609" s="52"/>
      <c r="BF609" s="64" t="s">
        <v>0</v>
      </c>
    </row>
    <row r="610" spans="1:58">
      <c r="A610" t="str">
        <f t="shared" si="105"/>
        <v>|PT|&gt;||シールド数|&gt;||</v>
      </c>
      <c r="B610" t="s">
        <v>0</v>
      </c>
      <c r="C610" t="s">
        <v>81</v>
      </c>
      <c r="D610" t="s">
        <v>18</v>
      </c>
      <c r="E610" t="s">
        <v>81</v>
      </c>
      <c r="F610" t="s">
        <v>113</v>
      </c>
      <c r="G610" t="s">
        <v>81</v>
      </c>
      <c r="H610" t="str">
        <f>IF(R609=0,"",R609)</f>
        <v/>
      </c>
      <c r="I610" t="s">
        <v>81</v>
      </c>
      <c r="J610" t="s">
        <v>136</v>
      </c>
      <c r="K610" t="s">
        <v>81</v>
      </c>
      <c r="L610" t="s">
        <v>113</v>
      </c>
      <c r="M610" t="s">
        <v>81</v>
      </c>
      <c r="N610" t="str">
        <f>IF(R610=0,"",R610)</f>
        <v/>
      </c>
      <c r="O610" t="s">
        <v>81</v>
      </c>
      <c r="Q610" s="41" t="s">
        <v>19</v>
      </c>
      <c r="R610" s="34">
        <f>INDEX(AW:AW,W603+1)</f>
        <v>0</v>
      </c>
      <c r="S610" s="42"/>
      <c r="T610" s="42"/>
      <c r="U610" s="42"/>
      <c r="V610" s="43"/>
      <c r="W610" s="44"/>
      <c r="X610" s="45"/>
      <c r="Y610" s="55"/>
      <c r="Z610" s="55"/>
      <c r="AA610" s="56"/>
      <c r="BF610" s="64" t="s">
        <v>0</v>
      </c>
    </row>
    <row r="611" spans="1:58">
      <c r="A611" t="str">
        <f t="shared" si="105"/>
        <v>&amp;br;&amp;br;</v>
      </c>
      <c r="B611" t="s">
        <v>0</v>
      </c>
      <c r="C611" t="s">
        <v>145</v>
      </c>
      <c r="R611"/>
      <c r="S611"/>
      <c r="T611"/>
      <c r="U611"/>
      <c r="V611"/>
      <c r="BF611" s="64" t="s">
        <v>0</v>
      </c>
    </row>
    <row r="612" spans="1:58">
      <c r="A612" t="str">
        <f t="shared" si="105"/>
        <v>#back(text=戻る,left)</v>
      </c>
      <c r="B612" t="s">
        <v>0</v>
      </c>
      <c r="C612" t="s">
        <v>153</v>
      </c>
      <c r="R612"/>
      <c r="S612"/>
      <c r="T612"/>
      <c r="U612"/>
      <c r="V612"/>
      <c r="BF612" s="64" t="s">
        <v>0</v>
      </c>
    </row>
    <row r="613" spans="1:58">
      <c r="A613" t="str">
        <f t="shared" si="105"/>
        <v>&amp;br;</v>
      </c>
      <c r="B613" t="s">
        <v>0</v>
      </c>
      <c r="C613" t="s">
        <v>164</v>
      </c>
      <c r="R613"/>
      <c r="S613"/>
      <c r="T613"/>
      <c r="U613"/>
      <c r="V613"/>
      <c r="BF613" s="64" t="s">
        <v>0</v>
      </c>
    </row>
    <row r="614" spans="1:58">
      <c r="A614" t="str">
        <f t="shared" si="105"/>
        <v>#comment(above,nsize=[15],size=[30],num=[10])</v>
      </c>
      <c r="B614" t="s">
        <v>0</v>
      </c>
      <c r="C614" t="s">
        <v>173</v>
      </c>
      <c r="R614"/>
      <c r="S614"/>
      <c r="T614"/>
      <c r="U614"/>
      <c r="V614"/>
      <c r="BF614" s="64" t="s">
        <v>0</v>
      </c>
    </row>
    <row r="615" spans="1:58">
      <c r="A615" t="str">
        <f t="shared" si="105"/>
        <v>&amp;br;&amp;br;</v>
      </c>
      <c r="B615" t="s">
        <v>0</v>
      </c>
      <c r="C615" t="s">
        <v>145</v>
      </c>
      <c r="R615"/>
      <c r="S615"/>
      <c r="T615"/>
      <c r="U615"/>
      <c r="V615"/>
      <c r="AC615" s="52"/>
      <c r="AD615" s="52"/>
      <c r="BF615" s="64" t="s">
        <v>0</v>
      </c>
    </row>
    <row r="616" spans="1:58">
      <c r="A616" t="str">
        <f t="shared" si="105"/>
        <v/>
      </c>
      <c r="B616" t="s">
        <v>0</v>
      </c>
      <c r="Q616" s="29"/>
      <c r="R616" s="30"/>
      <c r="S616" s="30"/>
      <c r="T616" s="30"/>
      <c r="U616" s="30"/>
      <c r="V616" s="31"/>
      <c r="W616" s="32">
        <v>48</v>
      </c>
      <c r="X616" s="29"/>
      <c r="Y616" s="50"/>
      <c r="Z616" s="50"/>
      <c r="AA616" s="51"/>
      <c r="AC616" s="52"/>
      <c r="AD616" s="52"/>
      <c r="BF616" s="64" t="s">
        <v>0</v>
      </c>
    </row>
    <row r="617" spans="1:58">
      <c r="A617" t="str">
        <f t="shared" si="105"/>
        <v>*0/0</v>
      </c>
      <c r="B617" t="s">
        <v>0</v>
      </c>
      <c r="C617" t="str">
        <f>"*"&amp;R617&amp;"/"&amp;T617</f>
        <v>*0/0</v>
      </c>
      <c r="Q617" s="33" t="s">
        <v>9</v>
      </c>
      <c r="R617" s="34">
        <f>INDEX(AJ:AJ,W616+1)</f>
        <v>0</v>
      </c>
      <c r="S617" s="35" t="s">
        <v>10</v>
      </c>
      <c r="T617" s="34">
        <f>INDEX(AK:AK,W616+1)</f>
        <v>0</v>
      </c>
      <c r="U617" s="35"/>
      <c r="V617" s="36"/>
      <c r="W617" s="37"/>
      <c r="X617" s="33"/>
      <c r="Y617" s="52"/>
      <c r="Z617" s="52"/>
      <c r="AA617" s="53"/>
      <c r="AC617" s="52"/>
      <c r="AD617" s="52"/>
      <c r="BF617" s="64" t="s">
        <v>0</v>
      </c>
    </row>
    <row r="618" spans="1:58">
      <c r="A618" t="str">
        <f t="shared" si="105"/>
        <v>|LEFT:80|LEFT:100|LEFT:100|LEFT:100|LEFT:100|LEFT:100|c</v>
      </c>
      <c r="B618" t="s">
        <v>0</v>
      </c>
      <c r="C618" t="s">
        <v>81</v>
      </c>
      <c r="D618" s="26" t="str">
        <f>$Q$1</f>
        <v>LEFT:80</v>
      </c>
      <c r="E618" s="26" t="s">
        <v>81</v>
      </c>
      <c r="F618" s="26" t="str">
        <f t="shared" ref="F618:J618" si="111">$R$1</f>
        <v>LEFT:100</v>
      </c>
      <c r="G618" s="26" t="s">
        <v>81</v>
      </c>
      <c r="H618" s="26" t="str">
        <f t="shared" si="111"/>
        <v>LEFT:100</v>
      </c>
      <c r="I618" s="26" t="s">
        <v>81</v>
      </c>
      <c r="J618" s="26" t="str">
        <f t="shared" si="111"/>
        <v>LEFT:100</v>
      </c>
      <c r="K618" s="26" t="s">
        <v>81</v>
      </c>
      <c r="L618" s="26" t="str">
        <f>$R$1</f>
        <v>LEFT:100</v>
      </c>
      <c r="M618" s="26" t="s">
        <v>81</v>
      </c>
      <c r="N618" s="26" t="str">
        <f>$R$1</f>
        <v>LEFT:100</v>
      </c>
      <c r="O618" t="s">
        <v>81</v>
      </c>
      <c r="P618" t="s">
        <v>82</v>
      </c>
      <c r="Q618" s="38" t="s">
        <v>6</v>
      </c>
      <c r="R618" s="34" t="str">
        <f>INDEX(AF:AF,W616+1)</f>
        <v>黒</v>
      </c>
      <c r="S618" s="39" t="s">
        <v>7</v>
      </c>
      <c r="T618" s="34">
        <f>INDEX(AG:AG,W616+1)</f>
        <v>0</v>
      </c>
      <c r="U618" s="39" t="s">
        <v>8</v>
      </c>
      <c r="V618" s="34">
        <f>INDEX(AI:AI,W616+1)</f>
        <v>0</v>
      </c>
      <c r="W618" s="40"/>
      <c r="X618" s="34">
        <f>INDEX(AQ:AQ,W616+1)</f>
        <v>0</v>
      </c>
      <c r="Y618" s="52"/>
      <c r="Z618" s="52"/>
      <c r="AA618" s="53"/>
      <c r="AC618" s="35"/>
      <c r="AD618" s="35"/>
      <c r="BF618" s="64" t="s">
        <v>0</v>
      </c>
    </row>
    <row r="619" spans="1:58">
      <c r="A619" t="str">
        <f t="shared" si="105"/>
        <v>|色|黒|レアリティ||マナコスト||</v>
      </c>
      <c r="B619" t="s">
        <v>0</v>
      </c>
      <c r="C619" t="s">
        <v>81</v>
      </c>
      <c r="D619" s="27" t="s">
        <v>6</v>
      </c>
      <c r="E619" t="s">
        <v>81</v>
      </c>
      <c r="F619" t="str">
        <f>IF(R618=0,"",R618)</f>
        <v>黒</v>
      </c>
      <c r="G619" t="s">
        <v>81</v>
      </c>
      <c r="H619" s="27" t="s">
        <v>93</v>
      </c>
      <c r="I619" t="s">
        <v>81</v>
      </c>
      <c r="J619" t="str">
        <f>IF(T618=0,"",T618)</f>
        <v/>
      </c>
      <c r="K619" t="s">
        <v>81</v>
      </c>
      <c r="L619" s="27" t="s">
        <v>94</v>
      </c>
      <c r="M619" t="s">
        <v>81</v>
      </c>
      <c r="N619" t="str">
        <f>IF(V618=0,"",V618)</f>
        <v/>
      </c>
      <c r="O619" t="s">
        <v>81</v>
      </c>
      <c r="Q619" s="33" t="s">
        <v>11</v>
      </c>
      <c r="R619" s="34">
        <f>INDEX(AL:AL,W616+1)</f>
        <v>0</v>
      </c>
      <c r="S619" s="39" t="s">
        <v>95</v>
      </c>
      <c r="T619" s="34">
        <f>INDEX(AN:AN,W616+1)</f>
        <v>0</v>
      </c>
      <c r="U619" s="34">
        <f>INDEX(AO:AO,W616+1)</f>
        <v>0</v>
      </c>
      <c r="V619" s="34">
        <f>INDEX(AP:AP,W616+1)</f>
        <v>0</v>
      </c>
      <c r="W619" s="40"/>
      <c r="X619" s="34" t="str">
        <f>INDEX(AZ:AZ,W616+1)</f>
        <v/>
      </c>
      <c r="Y619" s="34" t="str">
        <f>INDEX(BA:BA,W616+1)</f>
        <v/>
      </c>
      <c r="Z619" s="34" t="str">
        <f>INDEX(BB:BB,W616+1)</f>
        <v/>
      </c>
      <c r="AA619" s="34">
        <f>INDEX(BC:BC,W616+1)</f>
        <v>0</v>
      </c>
      <c r="AC619" s="52"/>
      <c r="AD619" s="52"/>
      <c r="BF619" s="64" t="s">
        <v>0</v>
      </c>
    </row>
    <row r="620" spans="1:58">
      <c r="A620" t="str">
        <f t="shared" si="105"/>
        <v>|種別||サブタイプ||||</v>
      </c>
      <c r="B620" t="s">
        <v>0</v>
      </c>
      <c r="C620" t="s">
        <v>81</v>
      </c>
      <c r="D620" s="27" t="s">
        <v>11</v>
      </c>
      <c r="E620" t="s">
        <v>81</v>
      </c>
      <c r="F620" t="str">
        <f>IF(R619=0,"",R619)</f>
        <v/>
      </c>
      <c r="G620" t="s">
        <v>81</v>
      </c>
      <c r="H620" s="27" t="s">
        <v>103</v>
      </c>
      <c r="I620" t="s">
        <v>81</v>
      </c>
      <c r="J620" t="str">
        <f>IF(T619=0,"",T619)</f>
        <v/>
      </c>
      <c r="K620" t="s">
        <v>81</v>
      </c>
      <c r="L620" t="str">
        <f>IF(U619=0,"",U619)</f>
        <v/>
      </c>
      <c r="M620" t="s">
        <v>81</v>
      </c>
      <c r="N620" t="str">
        <f>IF(V619=0,"",V619)</f>
        <v/>
      </c>
      <c r="O620" t="s">
        <v>81</v>
      </c>
      <c r="Q620" s="33" t="s">
        <v>104</v>
      </c>
      <c r="R620" s="34" t="str">
        <f>INDEX(BD:BD,W616+1)</f>
        <v/>
      </c>
      <c r="S620" s="35"/>
      <c r="T620" s="35"/>
      <c r="U620" s="35"/>
      <c r="V620" s="36"/>
      <c r="W620" s="40"/>
      <c r="X620" s="32"/>
      <c r="Y620" s="32"/>
      <c r="Z620" s="32"/>
      <c r="AA620" s="54"/>
      <c r="AC620" s="52"/>
      <c r="AD620" s="52"/>
      <c r="BF620" s="64" t="s">
        <v>0</v>
      </c>
    </row>
    <row r="621" spans="1:58">
      <c r="A621" t="str">
        <f t="shared" si="105"/>
        <v>|テキスト|&gt;|&gt;|&gt;|&gt;||</v>
      </c>
      <c r="B621" t="s">
        <v>0</v>
      </c>
      <c r="C621" t="s">
        <v>81</v>
      </c>
      <c r="D621" s="27" t="s">
        <v>104</v>
      </c>
      <c r="E621" t="s">
        <v>81</v>
      </c>
      <c r="F621" s="27" t="s">
        <v>113</v>
      </c>
      <c r="G621" t="s">
        <v>81</v>
      </c>
      <c r="H621" s="27" t="s">
        <v>113</v>
      </c>
      <c r="I621" t="s">
        <v>81</v>
      </c>
      <c r="J621" s="27" t="s">
        <v>113</v>
      </c>
      <c r="K621" t="s">
        <v>81</v>
      </c>
      <c r="L621" s="27" t="s">
        <v>113</v>
      </c>
      <c r="M621" t="s">
        <v>81</v>
      </c>
      <c r="N621" t="str">
        <f>IF(R620=0,"",R620)</f>
        <v/>
      </c>
      <c r="O621" t="s">
        <v>81</v>
      </c>
      <c r="Q621" s="38" t="s">
        <v>27</v>
      </c>
      <c r="R621" s="34" t="str">
        <f>INDEX(BE:BE,W616+1)</f>
        <v/>
      </c>
      <c r="S621" s="35" t="s">
        <v>400</v>
      </c>
      <c r="T621" s="34" t="str">
        <f>IF(X621="","",X621&amp;IF(Y621="",""," "&amp;Y621)&amp;IF(Z621="",""," "&amp;Z621)&amp;IF(AA621="",""," "&amp;AA621))</f>
        <v/>
      </c>
      <c r="U621" s="35"/>
      <c r="V621" s="36"/>
      <c r="W621" s="40" t="s">
        <v>114</v>
      </c>
      <c r="X621" s="33" t="str">
        <f t="shared" ref="X621:AA621" si="112">IF(ISERROR(IF(LEN(X620)&gt;1,X620,VLOOKUP(X619,$AC:$AD,2,FALSE))),"",IF(LEN(X620)&gt;1,X620,VLOOKUP(X619,$AC:$AD,2,FALSE)))</f>
        <v/>
      </c>
      <c r="Y621" s="33" t="str">
        <f t="shared" si="112"/>
        <v/>
      </c>
      <c r="Z621" s="33" t="str">
        <f t="shared" si="112"/>
        <v/>
      </c>
      <c r="AA621" s="33" t="str">
        <f t="shared" si="112"/>
        <v> </v>
      </c>
      <c r="AC621" s="52"/>
      <c r="AD621" s="52"/>
      <c r="BF621" s="64" t="s">
        <v>0</v>
      </c>
    </row>
    <row r="622" spans="1:58">
      <c r="A622" t="str">
        <f t="shared" si="105"/>
        <v>|英テキスト|&gt;|&gt;|&gt;|&gt;||</v>
      </c>
      <c r="B622" t="s">
        <v>0</v>
      </c>
      <c r="C622" t="s">
        <v>81</v>
      </c>
      <c r="D622" s="27" t="s">
        <v>125</v>
      </c>
      <c r="E622" t="s">
        <v>81</v>
      </c>
      <c r="F622" s="27" t="s">
        <v>113</v>
      </c>
      <c r="G622" t="s">
        <v>81</v>
      </c>
      <c r="H622" s="27" t="s">
        <v>113</v>
      </c>
      <c r="I622" t="s">
        <v>81</v>
      </c>
      <c r="J622" s="27" t="s">
        <v>113</v>
      </c>
      <c r="K622" t="s">
        <v>81</v>
      </c>
      <c r="L622" s="27" t="s">
        <v>113</v>
      </c>
      <c r="M622" t="s">
        <v>81</v>
      </c>
      <c r="N622" t="str">
        <f>IF(T621="","",T621&amp;"&amp;br;")&amp;IF(R621=0,"",R621)</f>
        <v/>
      </c>
      <c r="O622" t="s">
        <v>81</v>
      </c>
      <c r="Q622" s="33" t="s">
        <v>18</v>
      </c>
      <c r="R622" s="34">
        <f>IF(INDEX(AX:AX,W616+1)="",0,INDEX(AX:AX,W616+1)&amp;"/"&amp;INDEX(AY:AY,W616+1))</f>
        <v>0</v>
      </c>
      <c r="S622" s="35"/>
      <c r="T622" s="35"/>
      <c r="U622" s="35"/>
      <c r="V622" s="36"/>
      <c r="W622" s="40"/>
      <c r="X622" s="33"/>
      <c r="Y622" s="52"/>
      <c r="Z622" s="52"/>
      <c r="AA622" s="53"/>
      <c r="AC622" s="52"/>
      <c r="AD622" s="52"/>
      <c r="BF622" s="64" t="s">
        <v>0</v>
      </c>
    </row>
    <row r="623" spans="1:58">
      <c r="A623" t="str">
        <f t="shared" si="105"/>
        <v>|PT|&gt;||シールド数|&gt;||</v>
      </c>
      <c r="B623" t="s">
        <v>0</v>
      </c>
      <c r="C623" t="s">
        <v>81</v>
      </c>
      <c r="D623" t="s">
        <v>18</v>
      </c>
      <c r="E623" t="s">
        <v>81</v>
      </c>
      <c r="F623" t="s">
        <v>113</v>
      </c>
      <c r="G623" t="s">
        <v>81</v>
      </c>
      <c r="H623" t="str">
        <f>IF(R622=0,"",R622)</f>
        <v/>
      </c>
      <c r="I623" t="s">
        <v>81</v>
      </c>
      <c r="J623" t="s">
        <v>136</v>
      </c>
      <c r="K623" t="s">
        <v>81</v>
      </c>
      <c r="L623" t="s">
        <v>113</v>
      </c>
      <c r="M623" t="s">
        <v>81</v>
      </c>
      <c r="N623" t="str">
        <f>IF(R623=0,"",R623)</f>
        <v/>
      </c>
      <c r="O623" t="s">
        <v>81</v>
      </c>
      <c r="Q623" s="41" t="s">
        <v>19</v>
      </c>
      <c r="R623" s="34">
        <f>INDEX(AW:AW,W616+1)</f>
        <v>0</v>
      </c>
      <c r="S623" s="42"/>
      <c r="T623" s="42"/>
      <c r="U623" s="42"/>
      <c r="V623" s="43"/>
      <c r="W623" s="44"/>
      <c r="X623" s="45"/>
      <c r="Y623" s="55"/>
      <c r="Z623" s="55"/>
      <c r="AA623" s="56"/>
      <c r="BF623" s="64" t="s">
        <v>0</v>
      </c>
    </row>
    <row r="624" spans="1:58">
      <c r="A624" t="str">
        <f t="shared" si="105"/>
        <v>&amp;br;&amp;br;</v>
      </c>
      <c r="B624" t="s">
        <v>0</v>
      </c>
      <c r="C624" t="s">
        <v>145</v>
      </c>
      <c r="R624"/>
      <c r="S624"/>
      <c r="T624"/>
      <c r="U624"/>
      <c r="V624"/>
      <c r="BF624" s="64" t="s">
        <v>0</v>
      </c>
    </row>
    <row r="625" spans="1:58">
      <c r="A625" t="str">
        <f t="shared" si="105"/>
        <v>#back(text=戻る,left)</v>
      </c>
      <c r="B625" t="s">
        <v>0</v>
      </c>
      <c r="C625" t="s">
        <v>153</v>
      </c>
      <c r="R625"/>
      <c r="S625"/>
      <c r="T625"/>
      <c r="U625"/>
      <c r="V625"/>
      <c r="BF625" s="64" t="s">
        <v>0</v>
      </c>
    </row>
    <row r="626" spans="1:58">
      <c r="A626" t="str">
        <f t="shared" si="105"/>
        <v>&amp;br;</v>
      </c>
      <c r="B626" t="s">
        <v>0</v>
      </c>
      <c r="C626" t="s">
        <v>164</v>
      </c>
      <c r="R626"/>
      <c r="S626"/>
      <c r="T626"/>
      <c r="U626"/>
      <c r="V626"/>
      <c r="BF626" s="64" t="s">
        <v>0</v>
      </c>
    </row>
    <row r="627" spans="1:58">
      <c r="A627" t="str">
        <f t="shared" si="105"/>
        <v>#comment(above,nsize=[15],size=[30],num=[10])</v>
      </c>
      <c r="B627" t="s">
        <v>0</v>
      </c>
      <c r="C627" t="s">
        <v>173</v>
      </c>
      <c r="R627"/>
      <c r="S627"/>
      <c r="T627"/>
      <c r="U627"/>
      <c r="V627"/>
      <c r="BF627" s="64" t="s">
        <v>0</v>
      </c>
    </row>
    <row r="628" spans="1:58">
      <c r="A628" t="str">
        <f t="shared" si="105"/>
        <v>&amp;br;&amp;br;</v>
      </c>
      <c r="B628" t="s">
        <v>0</v>
      </c>
      <c r="C628" t="s">
        <v>145</v>
      </c>
      <c r="R628"/>
      <c r="S628"/>
      <c r="T628"/>
      <c r="U628"/>
      <c r="V628"/>
      <c r="AC628" s="52"/>
      <c r="AD628" s="52"/>
      <c r="BF628" s="64" t="s">
        <v>0</v>
      </c>
    </row>
    <row r="629" spans="1:58">
      <c r="A629" t="str">
        <f t="shared" si="105"/>
        <v/>
      </c>
      <c r="B629" t="s">
        <v>0</v>
      </c>
      <c r="Q629" s="29"/>
      <c r="R629" s="30"/>
      <c r="S629" s="30"/>
      <c r="T629" s="30"/>
      <c r="U629" s="30"/>
      <c r="V629" s="31"/>
      <c r="W629" s="32">
        <v>49</v>
      </c>
      <c r="X629" s="29"/>
      <c r="Y629" s="50"/>
      <c r="Z629" s="50"/>
      <c r="AA629" s="51"/>
      <c r="AC629" s="52"/>
      <c r="AD629" s="52"/>
      <c r="BF629" s="64" t="s">
        <v>0</v>
      </c>
    </row>
    <row r="630" spans="1:58">
      <c r="A630" t="str">
        <f t="shared" si="105"/>
        <v>*0/0</v>
      </c>
      <c r="B630" t="s">
        <v>0</v>
      </c>
      <c r="C630" t="str">
        <f>"*"&amp;R630&amp;"/"&amp;T630</f>
        <v>*0/0</v>
      </c>
      <c r="Q630" s="33" t="s">
        <v>9</v>
      </c>
      <c r="R630" s="34">
        <f>INDEX(AJ:AJ,W629+1)</f>
        <v>0</v>
      </c>
      <c r="S630" s="35" t="s">
        <v>10</v>
      </c>
      <c r="T630" s="34">
        <f>INDEX(AK:AK,W629+1)</f>
        <v>0</v>
      </c>
      <c r="U630" s="35"/>
      <c r="V630" s="36"/>
      <c r="W630" s="37"/>
      <c r="X630" s="33"/>
      <c r="Y630" s="52"/>
      <c r="Z630" s="52"/>
      <c r="AA630" s="53"/>
      <c r="AC630" s="52"/>
      <c r="AD630" s="52"/>
      <c r="BF630" s="64" t="s">
        <v>0</v>
      </c>
    </row>
    <row r="631" spans="1:58">
      <c r="A631" t="str">
        <f t="shared" si="105"/>
        <v>|LEFT:80|LEFT:100|LEFT:100|LEFT:100|LEFT:100|LEFT:100|c</v>
      </c>
      <c r="B631" t="s">
        <v>0</v>
      </c>
      <c r="C631" t="s">
        <v>81</v>
      </c>
      <c r="D631" s="26" t="str">
        <f>$Q$1</f>
        <v>LEFT:80</v>
      </c>
      <c r="E631" s="26" t="s">
        <v>81</v>
      </c>
      <c r="F631" s="26" t="str">
        <f t="shared" ref="F631:J631" si="113">$R$1</f>
        <v>LEFT:100</v>
      </c>
      <c r="G631" s="26" t="s">
        <v>81</v>
      </c>
      <c r="H631" s="26" t="str">
        <f t="shared" si="113"/>
        <v>LEFT:100</v>
      </c>
      <c r="I631" s="26" t="s">
        <v>81</v>
      </c>
      <c r="J631" s="26" t="str">
        <f t="shared" si="113"/>
        <v>LEFT:100</v>
      </c>
      <c r="K631" s="26" t="s">
        <v>81</v>
      </c>
      <c r="L631" s="26" t="str">
        <f>$R$1</f>
        <v>LEFT:100</v>
      </c>
      <c r="M631" s="26" t="s">
        <v>81</v>
      </c>
      <c r="N631" s="26" t="str">
        <f>$R$1</f>
        <v>LEFT:100</v>
      </c>
      <c r="O631" t="s">
        <v>81</v>
      </c>
      <c r="P631" t="s">
        <v>82</v>
      </c>
      <c r="Q631" s="38" t="s">
        <v>6</v>
      </c>
      <c r="R631" s="34" t="str">
        <f>INDEX(AF:AF,W629+1)</f>
        <v>黒</v>
      </c>
      <c r="S631" s="39" t="s">
        <v>7</v>
      </c>
      <c r="T631" s="34">
        <f>INDEX(AG:AG,W629+1)</f>
        <v>0</v>
      </c>
      <c r="U631" s="39" t="s">
        <v>8</v>
      </c>
      <c r="V631" s="34">
        <f>INDEX(AI:AI,W629+1)</f>
        <v>0</v>
      </c>
      <c r="W631" s="40"/>
      <c r="X631" s="34">
        <f>INDEX(AQ:AQ,W629+1)</f>
        <v>0</v>
      </c>
      <c r="Y631" s="52"/>
      <c r="Z631" s="52"/>
      <c r="AA631" s="53"/>
      <c r="AC631" s="35"/>
      <c r="AD631" s="35"/>
      <c r="BF631" s="64" t="s">
        <v>0</v>
      </c>
    </row>
    <row r="632" spans="1:58">
      <c r="A632" t="str">
        <f t="shared" si="105"/>
        <v>|色|黒|レアリティ||マナコスト||</v>
      </c>
      <c r="B632" t="s">
        <v>0</v>
      </c>
      <c r="C632" t="s">
        <v>81</v>
      </c>
      <c r="D632" s="27" t="s">
        <v>6</v>
      </c>
      <c r="E632" t="s">
        <v>81</v>
      </c>
      <c r="F632" t="str">
        <f>IF(R631=0,"",R631)</f>
        <v>黒</v>
      </c>
      <c r="G632" t="s">
        <v>81</v>
      </c>
      <c r="H632" s="27" t="s">
        <v>93</v>
      </c>
      <c r="I632" t="s">
        <v>81</v>
      </c>
      <c r="J632" t="str">
        <f>IF(T631=0,"",T631)</f>
        <v/>
      </c>
      <c r="K632" t="s">
        <v>81</v>
      </c>
      <c r="L632" s="27" t="s">
        <v>94</v>
      </c>
      <c r="M632" t="s">
        <v>81</v>
      </c>
      <c r="N632" t="str">
        <f>IF(V631=0,"",V631)</f>
        <v/>
      </c>
      <c r="O632" t="s">
        <v>81</v>
      </c>
      <c r="Q632" s="33" t="s">
        <v>11</v>
      </c>
      <c r="R632" s="34">
        <f>INDEX(AL:AL,W629+1)</f>
        <v>0</v>
      </c>
      <c r="S632" s="39" t="s">
        <v>95</v>
      </c>
      <c r="T632" s="34">
        <f>INDEX(AN:AN,W629+1)</f>
        <v>0</v>
      </c>
      <c r="U632" s="34">
        <f>INDEX(AO:AO,W629+1)</f>
        <v>0</v>
      </c>
      <c r="V632" s="34">
        <f>INDEX(AP:AP,W629+1)</f>
        <v>0</v>
      </c>
      <c r="W632" s="40"/>
      <c r="X632" s="34" t="str">
        <f>INDEX(AZ:AZ,W629+1)</f>
        <v/>
      </c>
      <c r="Y632" s="34" t="str">
        <f>INDEX(BA:BA,W629+1)</f>
        <v/>
      </c>
      <c r="Z632" s="34" t="str">
        <f>INDEX(BB:BB,W629+1)</f>
        <v/>
      </c>
      <c r="AA632" s="34">
        <f>INDEX(BC:BC,W629+1)</f>
        <v>0</v>
      </c>
      <c r="AC632" s="52"/>
      <c r="AD632" s="52"/>
      <c r="BF632" s="64" t="s">
        <v>0</v>
      </c>
    </row>
    <row r="633" spans="1:58">
      <c r="A633" t="str">
        <f t="shared" si="105"/>
        <v>|種別||サブタイプ||||</v>
      </c>
      <c r="B633" t="s">
        <v>0</v>
      </c>
      <c r="C633" t="s">
        <v>81</v>
      </c>
      <c r="D633" s="27" t="s">
        <v>11</v>
      </c>
      <c r="E633" t="s">
        <v>81</v>
      </c>
      <c r="F633" t="str">
        <f>IF(R632=0,"",R632)</f>
        <v/>
      </c>
      <c r="G633" t="s">
        <v>81</v>
      </c>
      <c r="H633" s="27" t="s">
        <v>103</v>
      </c>
      <c r="I633" t="s">
        <v>81</v>
      </c>
      <c r="J633" t="str">
        <f>IF(T632=0,"",T632)</f>
        <v/>
      </c>
      <c r="K633" t="s">
        <v>81</v>
      </c>
      <c r="L633" t="str">
        <f>IF(U632=0,"",U632)</f>
        <v/>
      </c>
      <c r="M633" t="s">
        <v>81</v>
      </c>
      <c r="N633" t="str">
        <f>IF(V632=0,"",V632)</f>
        <v/>
      </c>
      <c r="O633" t="s">
        <v>81</v>
      </c>
      <c r="Q633" s="33" t="s">
        <v>104</v>
      </c>
      <c r="R633" s="34" t="str">
        <f>INDEX(BD:BD,W629+1)</f>
        <v/>
      </c>
      <c r="S633" s="35"/>
      <c r="T633" s="35"/>
      <c r="U633" s="35"/>
      <c r="V633" s="36"/>
      <c r="W633" s="40"/>
      <c r="X633" s="32"/>
      <c r="Y633" s="32"/>
      <c r="Z633" s="32"/>
      <c r="AA633" s="54"/>
      <c r="AC633" s="52"/>
      <c r="AD633" s="52"/>
      <c r="BF633" s="64" t="s">
        <v>0</v>
      </c>
    </row>
    <row r="634" spans="1:58">
      <c r="A634" t="str">
        <f t="shared" si="105"/>
        <v>|テキスト|&gt;|&gt;|&gt;|&gt;||</v>
      </c>
      <c r="B634" t="s">
        <v>0</v>
      </c>
      <c r="C634" t="s">
        <v>81</v>
      </c>
      <c r="D634" s="27" t="s">
        <v>104</v>
      </c>
      <c r="E634" t="s">
        <v>81</v>
      </c>
      <c r="F634" s="27" t="s">
        <v>113</v>
      </c>
      <c r="G634" t="s">
        <v>81</v>
      </c>
      <c r="H634" s="27" t="s">
        <v>113</v>
      </c>
      <c r="I634" t="s">
        <v>81</v>
      </c>
      <c r="J634" s="27" t="s">
        <v>113</v>
      </c>
      <c r="K634" t="s">
        <v>81</v>
      </c>
      <c r="L634" s="27" t="s">
        <v>113</v>
      </c>
      <c r="M634" t="s">
        <v>81</v>
      </c>
      <c r="N634" t="str">
        <f>IF(R633=0,"",R633)</f>
        <v/>
      </c>
      <c r="O634" t="s">
        <v>81</v>
      </c>
      <c r="Q634" s="38" t="s">
        <v>27</v>
      </c>
      <c r="R634" s="34" t="str">
        <f>INDEX(BE:BE,W629+1)</f>
        <v/>
      </c>
      <c r="S634" s="35" t="s">
        <v>400</v>
      </c>
      <c r="T634" s="34" t="str">
        <f>IF(X634="","",X634&amp;IF(Y634="",""," "&amp;Y634)&amp;IF(Z634="",""," "&amp;Z634)&amp;IF(AA634="",""," "&amp;AA634))</f>
        <v/>
      </c>
      <c r="U634" s="35"/>
      <c r="V634" s="36"/>
      <c r="W634" s="40" t="s">
        <v>114</v>
      </c>
      <c r="X634" s="33" t="str">
        <f t="shared" ref="X634:AA634" si="114">IF(ISERROR(IF(LEN(X633)&gt;1,X633,VLOOKUP(X632,$AC:$AD,2,FALSE))),"",IF(LEN(X633)&gt;1,X633,VLOOKUP(X632,$AC:$AD,2,FALSE)))</f>
        <v/>
      </c>
      <c r="Y634" s="33" t="str">
        <f t="shared" si="114"/>
        <v/>
      </c>
      <c r="Z634" s="33" t="str">
        <f t="shared" si="114"/>
        <v/>
      </c>
      <c r="AA634" s="33" t="str">
        <f t="shared" si="114"/>
        <v> </v>
      </c>
      <c r="AC634" s="52"/>
      <c r="AD634" s="52"/>
      <c r="BF634" s="64" t="s">
        <v>0</v>
      </c>
    </row>
    <row r="635" spans="1:58">
      <c r="A635" t="str">
        <f t="shared" si="105"/>
        <v>|英テキスト|&gt;|&gt;|&gt;|&gt;||</v>
      </c>
      <c r="B635" t="s">
        <v>0</v>
      </c>
      <c r="C635" t="s">
        <v>81</v>
      </c>
      <c r="D635" s="27" t="s">
        <v>125</v>
      </c>
      <c r="E635" t="s">
        <v>81</v>
      </c>
      <c r="F635" s="27" t="s">
        <v>113</v>
      </c>
      <c r="G635" t="s">
        <v>81</v>
      </c>
      <c r="H635" s="27" t="s">
        <v>113</v>
      </c>
      <c r="I635" t="s">
        <v>81</v>
      </c>
      <c r="J635" s="27" t="s">
        <v>113</v>
      </c>
      <c r="K635" t="s">
        <v>81</v>
      </c>
      <c r="L635" s="27" t="s">
        <v>113</v>
      </c>
      <c r="M635" t="s">
        <v>81</v>
      </c>
      <c r="N635" t="str">
        <f>IF(T634="","",T634&amp;"&amp;br;")&amp;IF(R634=0,"",R634)</f>
        <v/>
      </c>
      <c r="O635" t="s">
        <v>81</v>
      </c>
      <c r="Q635" s="33" t="s">
        <v>18</v>
      </c>
      <c r="R635" s="34">
        <f>IF(INDEX(AX:AX,W629+1)="",0,INDEX(AX:AX,W629+1)&amp;"/"&amp;INDEX(AY:AY,W629+1))</f>
        <v>0</v>
      </c>
      <c r="S635" s="35"/>
      <c r="T635" s="35"/>
      <c r="U635" s="35"/>
      <c r="V635" s="36"/>
      <c r="W635" s="40"/>
      <c r="X635" s="33"/>
      <c r="Y635" s="52"/>
      <c r="Z635" s="52"/>
      <c r="AA635" s="53"/>
      <c r="AC635" s="52"/>
      <c r="AD635" s="52"/>
      <c r="BF635" s="64" t="s">
        <v>0</v>
      </c>
    </row>
    <row r="636" spans="1:58">
      <c r="A636" t="str">
        <f t="shared" si="105"/>
        <v>|PT|&gt;||シールド数|&gt;||</v>
      </c>
      <c r="B636" t="s">
        <v>0</v>
      </c>
      <c r="C636" t="s">
        <v>81</v>
      </c>
      <c r="D636" t="s">
        <v>18</v>
      </c>
      <c r="E636" t="s">
        <v>81</v>
      </c>
      <c r="F636" t="s">
        <v>113</v>
      </c>
      <c r="G636" t="s">
        <v>81</v>
      </c>
      <c r="H636" t="str">
        <f>IF(R635=0,"",R635)</f>
        <v/>
      </c>
      <c r="I636" t="s">
        <v>81</v>
      </c>
      <c r="J636" t="s">
        <v>136</v>
      </c>
      <c r="K636" t="s">
        <v>81</v>
      </c>
      <c r="L636" t="s">
        <v>113</v>
      </c>
      <c r="M636" t="s">
        <v>81</v>
      </c>
      <c r="N636" t="str">
        <f>IF(R636=0,"",R636)</f>
        <v/>
      </c>
      <c r="O636" t="s">
        <v>81</v>
      </c>
      <c r="Q636" s="41" t="s">
        <v>19</v>
      </c>
      <c r="R636" s="34">
        <f>INDEX(AW:AW,W629+1)</f>
        <v>0</v>
      </c>
      <c r="S636" s="42"/>
      <c r="T636" s="42"/>
      <c r="U636" s="42"/>
      <c r="V636" s="43"/>
      <c r="W636" s="44"/>
      <c r="X636" s="45"/>
      <c r="Y636" s="55"/>
      <c r="Z636" s="55"/>
      <c r="AA636" s="56"/>
      <c r="BF636" s="64" t="s">
        <v>0</v>
      </c>
    </row>
    <row r="637" spans="1:58">
      <c r="A637" t="str">
        <f t="shared" si="105"/>
        <v>&amp;br;&amp;br;</v>
      </c>
      <c r="B637" t="s">
        <v>0</v>
      </c>
      <c r="C637" t="s">
        <v>145</v>
      </c>
      <c r="R637"/>
      <c r="S637"/>
      <c r="T637"/>
      <c r="U637"/>
      <c r="V637"/>
      <c r="BF637" s="64" t="s">
        <v>0</v>
      </c>
    </row>
    <row r="638" spans="1:58">
      <c r="A638" t="str">
        <f t="shared" si="105"/>
        <v>#back(text=戻る,left)</v>
      </c>
      <c r="B638" t="s">
        <v>0</v>
      </c>
      <c r="C638" t="s">
        <v>153</v>
      </c>
      <c r="R638"/>
      <c r="S638"/>
      <c r="T638"/>
      <c r="U638"/>
      <c r="V638"/>
      <c r="BF638" s="64" t="s">
        <v>0</v>
      </c>
    </row>
    <row r="639" spans="1:58">
      <c r="A639" t="str">
        <f t="shared" si="105"/>
        <v>&amp;br;</v>
      </c>
      <c r="B639" t="s">
        <v>0</v>
      </c>
      <c r="C639" t="s">
        <v>164</v>
      </c>
      <c r="R639"/>
      <c r="S639"/>
      <c r="T639"/>
      <c r="U639"/>
      <c r="V639"/>
      <c r="BF639" s="64" t="s">
        <v>0</v>
      </c>
    </row>
    <row r="640" spans="1:58">
      <c r="A640" t="str">
        <f t="shared" si="105"/>
        <v>#comment(above,nsize=[15],size=[30],num=[10])</v>
      </c>
      <c r="B640" t="s">
        <v>0</v>
      </c>
      <c r="C640" t="s">
        <v>173</v>
      </c>
      <c r="R640"/>
      <c r="S640"/>
      <c r="T640"/>
      <c r="U640"/>
      <c r="V640"/>
      <c r="BF640" s="64" t="s">
        <v>0</v>
      </c>
    </row>
    <row r="641" spans="1:58">
      <c r="A641" t="str">
        <f t="shared" si="105"/>
        <v>&amp;br;&amp;br;</v>
      </c>
      <c r="B641" t="s">
        <v>0</v>
      </c>
      <c r="C641" t="s">
        <v>145</v>
      </c>
      <c r="R641"/>
      <c r="S641"/>
      <c r="T641"/>
      <c r="U641"/>
      <c r="V641"/>
      <c r="AC641" s="52"/>
      <c r="AD641" s="52"/>
      <c r="BF641" s="64" t="s">
        <v>0</v>
      </c>
    </row>
    <row r="642" spans="1:58">
      <c r="A642" t="str">
        <f t="shared" si="105"/>
        <v/>
      </c>
      <c r="B642" t="s">
        <v>0</v>
      </c>
      <c r="Q642" s="29"/>
      <c r="R642" s="30"/>
      <c r="S642" s="30"/>
      <c r="T642" s="30"/>
      <c r="U642" s="30"/>
      <c r="V642" s="31"/>
      <c r="W642" s="32">
        <v>50</v>
      </c>
      <c r="X642" s="29"/>
      <c r="Y642" s="50"/>
      <c r="Z642" s="50"/>
      <c r="AA642" s="51"/>
      <c r="AC642" s="52"/>
      <c r="AD642" s="52"/>
      <c r="BF642" s="64" t="s">
        <v>0</v>
      </c>
    </row>
    <row r="643" spans="1:58">
      <c r="A643" t="str">
        <f t="shared" si="105"/>
        <v>*0/0</v>
      </c>
      <c r="B643" t="s">
        <v>0</v>
      </c>
      <c r="C643" t="str">
        <f>"*"&amp;R643&amp;"/"&amp;T643</f>
        <v>*0/0</v>
      </c>
      <c r="Q643" s="33" t="s">
        <v>9</v>
      </c>
      <c r="R643" s="34">
        <f>INDEX(AJ:AJ,W642+1)</f>
        <v>0</v>
      </c>
      <c r="S643" s="35" t="s">
        <v>10</v>
      </c>
      <c r="T643" s="34">
        <f>INDEX(AK:AK,W642+1)</f>
        <v>0</v>
      </c>
      <c r="U643" s="35"/>
      <c r="V643" s="36"/>
      <c r="W643" s="37"/>
      <c r="X643" s="33"/>
      <c r="Y643" s="52"/>
      <c r="Z643" s="52"/>
      <c r="AA643" s="53"/>
      <c r="AC643" s="52"/>
      <c r="AD643" s="52"/>
      <c r="BF643" s="64" t="s">
        <v>0</v>
      </c>
    </row>
    <row r="644" spans="1:58">
      <c r="A644" t="str">
        <f t="shared" si="105"/>
        <v>|LEFT:80|LEFT:100|LEFT:100|LEFT:100|LEFT:100|LEFT:100|c</v>
      </c>
      <c r="B644" t="s">
        <v>0</v>
      </c>
      <c r="C644" t="s">
        <v>81</v>
      </c>
      <c r="D644" s="26" t="str">
        <f>$Q$1</f>
        <v>LEFT:80</v>
      </c>
      <c r="E644" s="26" t="s">
        <v>81</v>
      </c>
      <c r="F644" s="26" t="str">
        <f t="shared" ref="F644:J644" si="115">$R$1</f>
        <v>LEFT:100</v>
      </c>
      <c r="G644" s="26" t="s">
        <v>81</v>
      </c>
      <c r="H644" s="26" t="str">
        <f t="shared" si="115"/>
        <v>LEFT:100</v>
      </c>
      <c r="I644" s="26" t="s">
        <v>81</v>
      </c>
      <c r="J644" s="26" t="str">
        <f t="shared" si="115"/>
        <v>LEFT:100</v>
      </c>
      <c r="K644" s="26" t="s">
        <v>81</v>
      </c>
      <c r="L644" s="26" t="str">
        <f>$R$1</f>
        <v>LEFT:100</v>
      </c>
      <c r="M644" s="26" t="s">
        <v>81</v>
      </c>
      <c r="N644" s="26" t="str">
        <f>$R$1</f>
        <v>LEFT:100</v>
      </c>
      <c r="O644" t="s">
        <v>81</v>
      </c>
      <c r="P644" t="s">
        <v>82</v>
      </c>
      <c r="Q644" s="38" t="s">
        <v>6</v>
      </c>
      <c r="R644" s="34" t="str">
        <f>INDEX(AF:AF,W642+1)</f>
        <v>黒</v>
      </c>
      <c r="S644" s="39" t="s">
        <v>7</v>
      </c>
      <c r="T644" s="34">
        <f>INDEX(AG:AG,W642+1)</f>
        <v>0</v>
      </c>
      <c r="U644" s="39" t="s">
        <v>8</v>
      </c>
      <c r="V644" s="34">
        <f>INDEX(AI:AI,W642+1)</f>
        <v>0</v>
      </c>
      <c r="W644" s="40"/>
      <c r="X644" s="34">
        <f>INDEX(AQ:AQ,W642+1)</f>
        <v>0</v>
      </c>
      <c r="Y644" s="52"/>
      <c r="Z644" s="52"/>
      <c r="AA644" s="53"/>
      <c r="AC644" s="35"/>
      <c r="AD644" s="35"/>
      <c r="BF644" s="64" t="s">
        <v>0</v>
      </c>
    </row>
    <row r="645" spans="1:58">
      <c r="A645" t="str">
        <f t="shared" si="105"/>
        <v>|色|黒|レアリティ||マナコスト||</v>
      </c>
      <c r="B645" t="s">
        <v>0</v>
      </c>
      <c r="C645" t="s">
        <v>81</v>
      </c>
      <c r="D645" s="27" t="s">
        <v>6</v>
      </c>
      <c r="E645" t="s">
        <v>81</v>
      </c>
      <c r="F645" t="str">
        <f>IF(R644=0,"",R644)</f>
        <v>黒</v>
      </c>
      <c r="G645" t="s">
        <v>81</v>
      </c>
      <c r="H645" s="27" t="s">
        <v>93</v>
      </c>
      <c r="I645" t="s">
        <v>81</v>
      </c>
      <c r="J645" t="str">
        <f>IF(T644=0,"",T644)</f>
        <v/>
      </c>
      <c r="K645" t="s">
        <v>81</v>
      </c>
      <c r="L645" s="27" t="s">
        <v>94</v>
      </c>
      <c r="M645" t="s">
        <v>81</v>
      </c>
      <c r="N645" t="str">
        <f>IF(V644=0,"",V644)</f>
        <v/>
      </c>
      <c r="O645" t="s">
        <v>81</v>
      </c>
      <c r="Q645" s="33" t="s">
        <v>11</v>
      </c>
      <c r="R645" s="34">
        <f>INDEX(AL:AL,W642+1)</f>
        <v>0</v>
      </c>
      <c r="S645" s="39" t="s">
        <v>95</v>
      </c>
      <c r="T645" s="34">
        <f>INDEX(AN:AN,W642+1)</f>
        <v>0</v>
      </c>
      <c r="U645" s="34">
        <f>INDEX(AO:AO,W642+1)</f>
        <v>0</v>
      </c>
      <c r="V645" s="34">
        <f>INDEX(AP:AP,W642+1)</f>
        <v>0</v>
      </c>
      <c r="W645" s="40"/>
      <c r="X645" s="34" t="str">
        <f>INDEX(AZ:AZ,W642+1)</f>
        <v/>
      </c>
      <c r="Y645" s="34" t="str">
        <f>INDEX(BA:BA,W642+1)</f>
        <v/>
      </c>
      <c r="Z645" s="34" t="str">
        <f>INDEX(BB:BB,W642+1)</f>
        <v/>
      </c>
      <c r="AA645" s="34">
        <f>INDEX(BC:BC,W642+1)</f>
        <v>0</v>
      </c>
      <c r="AC645" s="52"/>
      <c r="AD645" s="52"/>
      <c r="BF645" s="64" t="s">
        <v>0</v>
      </c>
    </row>
    <row r="646" spans="1:58">
      <c r="A646" t="str">
        <f t="shared" ref="A646:A654" si="116">CONCATENATE(C646,D646,E646,F646,G646,H646,I646,J646,K646,L646,M646,N646,O646,P646)</f>
        <v>|種別||サブタイプ||||</v>
      </c>
      <c r="B646" t="s">
        <v>0</v>
      </c>
      <c r="C646" t="s">
        <v>81</v>
      </c>
      <c r="D646" s="27" t="s">
        <v>11</v>
      </c>
      <c r="E646" t="s">
        <v>81</v>
      </c>
      <c r="F646" t="str">
        <f>IF(R645=0,"",R645)</f>
        <v/>
      </c>
      <c r="G646" t="s">
        <v>81</v>
      </c>
      <c r="H646" s="27" t="s">
        <v>103</v>
      </c>
      <c r="I646" t="s">
        <v>81</v>
      </c>
      <c r="J646" t="str">
        <f>IF(T645=0,"",T645)</f>
        <v/>
      </c>
      <c r="K646" t="s">
        <v>81</v>
      </c>
      <c r="L646" t="str">
        <f>IF(U645=0,"",U645)</f>
        <v/>
      </c>
      <c r="M646" t="s">
        <v>81</v>
      </c>
      <c r="N646" t="str">
        <f>IF(V645=0,"",V645)</f>
        <v/>
      </c>
      <c r="O646" t="s">
        <v>81</v>
      </c>
      <c r="Q646" s="33" t="s">
        <v>104</v>
      </c>
      <c r="R646" s="34" t="str">
        <f>INDEX(BD:BD,W642+1)</f>
        <v/>
      </c>
      <c r="S646" s="35"/>
      <c r="T646" s="35"/>
      <c r="U646" s="35"/>
      <c r="V646" s="36"/>
      <c r="W646" s="40"/>
      <c r="X646" s="32"/>
      <c r="Y646" s="32"/>
      <c r="Z646" s="32"/>
      <c r="AA646" s="54"/>
      <c r="AC646" s="52"/>
      <c r="AD646" s="52"/>
      <c r="BF646" s="64" t="s">
        <v>0</v>
      </c>
    </row>
    <row r="647" spans="1:58">
      <c r="A647" t="str">
        <f t="shared" si="116"/>
        <v>|テキスト|&gt;|&gt;|&gt;|&gt;||</v>
      </c>
      <c r="B647" t="s">
        <v>0</v>
      </c>
      <c r="C647" t="s">
        <v>81</v>
      </c>
      <c r="D647" s="27" t="s">
        <v>104</v>
      </c>
      <c r="E647" t="s">
        <v>81</v>
      </c>
      <c r="F647" s="27" t="s">
        <v>113</v>
      </c>
      <c r="G647" t="s">
        <v>81</v>
      </c>
      <c r="H647" s="27" t="s">
        <v>113</v>
      </c>
      <c r="I647" t="s">
        <v>81</v>
      </c>
      <c r="J647" s="27" t="s">
        <v>113</v>
      </c>
      <c r="K647" t="s">
        <v>81</v>
      </c>
      <c r="L647" s="27" t="s">
        <v>113</v>
      </c>
      <c r="M647" t="s">
        <v>81</v>
      </c>
      <c r="N647" t="str">
        <f>IF(R646=0,"",R646)</f>
        <v/>
      </c>
      <c r="O647" t="s">
        <v>81</v>
      </c>
      <c r="Q647" s="38" t="s">
        <v>27</v>
      </c>
      <c r="R647" s="34" t="str">
        <f>INDEX(BE:BE,W642+1)</f>
        <v/>
      </c>
      <c r="S647" s="35" t="s">
        <v>400</v>
      </c>
      <c r="T647" s="34" t="str">
        <f>IF(X647="","",X647&amp;IF(Y647="",""," "&amp;Y647)&amp;IF(Z647="",""," "&amp;Z647)&amp;IF(AA647="",""," "&amp;AA647))</f>
        <v/>
      </c>
      <c r="U647" s="35"/>
      <c r="V647" s="36"/>
      <c r="W647" s="40" t="s">
        <v>114</v>
      </c>
      <c r="X647" s="33" t="str">
        <f t="shared" ref="X647:AA647" si="117">IF(ISERROR(IF(LEN(X646)&gt;1,X646,VLOOKUP(X645,$AC:$AD,2,FALSE))),"",IF(LEN(X646)&gt;1,X646,VLOOKUP(X645,$AC:$AD,2,FALSE)))</f>
        <v/>
      </c>
      <c r="Y647" s="33" t="str">
        <f t="shared" si="117"/>
        <v/>
      </c>
      <c r="Z647" s="33" t="str">
        <f t="shared" si="117"/>
        <v/>
      </c>
      <c r="AA647" s="33" t="str">
        <f t="shared" si="117"/>
        <v> </v>
      </c>
      <c r="AC647" s="52"/>
      <c r="AD647" s="52"/>
      <c r="BF647" s="64" t="s">
        <v>0</v>
      </c>
    </row>
    <row r="648" spans="1:58">
      <c r="A648" t="str">
        <f t="shared" si="116"/>
        <v>|英テキスト|&gt;|&gt;|&gt;|&gt;||</v>
      </c>
      <c r="B648" t="s">
        <v>0</v>
      </c>
      <c r="C648" t="s">
        <v>81</v>
      </c>
      <c r="D648" s="27" t="s">
        <v>125</v>
      </c>
      <c r="E648" t="s">
        <v>81</v>
      </c>
      <c r="F648" s="27" t="s">
        <v>113</v>
      </c>
      <c r="G648" t="s">
        <v>81</v>
      </c>
      <c r="H648" s="27" t="s">
        <v>113</v>
      </c>
      <c r="I648" t="s">
        <v>81</v>
      </c>
      <c r="J648" s="27" t="s">
        <v>113</v>
      </c>
      <c r="K648" t="s">
        <v>81</v>
      </c>
      <c r="L648" s="27" t="s">
        <v>113</v>
      </c>
      <c r="M648" t="s">
        <v>81</v>
      </c>
      <c r="N648" t="str">
        <f>IF(T647="","",T647&amp;"&amp;br;")&amp;IF(R647=0,"",R647)</f>
        <v/>
      </c>
      <c r="O648" t="s">
        <v>81</v>
      </c>
      <c r="Q648" s="33" t="s">
        <v>18</v>
      </c>
      <c r="R648" s="34">
        <f>IF(INDEX(AX:AX,W642+1)="",0,INDEX(AX:AX,W642+1)&amp;"/"&amp;INDEX(AY:AY,W642+1))</f>
        <v>0</v>
      </c>
      <c r="S648" s="35"/>
      <c r="T648" s="35"/>
      <c r="U648" s="35"/>
      <c r="V648" s="36"/>
      <c r="W648" s="40"/>
      <c r="X648" s="33"/>
      <c r="Y648" s="52"/>
      <c r="Z648" s="52"/>
      <c r="AA648" s="53"/>
      <c r="AC648" s="52"/>
      <c r="AD648" s="52"/>
      <c r="BF648" s="64" t="s">
        <v>0</v>
      </c>
    </row>
    <row r="649" spans="1:58">
      <c r="A649" t="str">
        <f t="shared" si="116"/>
        <v>|PT|&gt;||シールド数|&gt;||</v>
      </c>
      <c r="B649" t="s">
        <v>0</v>
      </c>
      <c r="C649" t="s">
        <v>81</v>
      </c>
      <c r="D649" t="s">
        <v>18</v>
      </c>
      <c r="E649" t="s">
        <v>81</v>
      </c>
      <c r="F649" t="s">
        <v>113</v>
      </c>
      <c r="G649" t="s">
        <v>81</v>
      </c>
      <c r="H649" t="str">
        <f>IF(R648=0,"",R648)</f>
        <v/>
      </c>
      <c r="I649" t="s">
        <v>81</v>
      </c>
      <c r="J649" t="s">
        <v>136</v>
      </c>
      <c r="K649" t="s">
        <v>81</v>
      </c>
      <c r="L649" t="s">
        <v>113</v>
      </c>
      <c r="M649" t="s">
        <v>81</v>
      </c>
      <c r="N649" t="str">
        <f>IF(R649=0,"",R649)</f>
        <v/>
      </c>
      <c r="O649" t="s">
        <v>81</v>
      </c>
      <c r="Q649" s="41" t="s">
        <v>19</v>
      </c>
      <c r="R649" s="34">
        <f>INDEX(AW:AW,W642+1)</f>
        <v>0</v>
      </c>
      <c r="S649" s="42"/>
      <c r="T649" s="42"/>
      <c r="U649" s="42"/>
      <c r="V649" s="43"/>
      <c r="W649" s="44"/>
      <c r="X649" s="45"/>
      <c r="Y649" s="55"/>
      <c r="Z649" s="55"/>
      <c r="AA649" s="56"/>
      <c r="BF649" s="64" t="s">
        <v>0</v>
      </c>
    </row>
    <row r="650" spans="1:58">
      <c r="A650" t="str">
        <f t="shared" si="116"/>
        <v>&amp;br;&amp;br;</v>
      </c>
      <c r="B650" t="s">
        <v>0</v>
      </c>
      <c r="C650" t="s">
        <v>145</v>
      </c>
      <c r="R650"/>
      <c r="S650"/>
      <c r="T650"/>
      <c r="U650"/>
      <c r="V650"/>
      <c r="BF650" s="64" t="s">
        <v>0</v>
      </c>
    </row>
    <row r="651" spans="1:58">
      <c r="A651" t="str">
        <f t="shared" si="116"/>
        <v>#back(text=戻る,left)</v>
      </c>
      <c r="B651" t="s">
        <v>0</v>
      </c>
      <c r="C651" t="s">
        <v>153</v>
      </c>
      <c r="R651"/>
      <c r="S651"/>
      <c r="T651"/>
      <c r="U651"/>
      <c r="V651"/>
      <c r="BF651" s="64" t="s">
        <v>0</v>
      </c>
    </row>
    <row r="652" spans="1:58">
      <c r="A652" t="str">
        <f t="shared" si="116"/>
        <v>&amp;br;</v>
      </c>
      <c r="B652" t="s">
        <v>0</v>
      </c>
      <c r="C652" t="s">
        <v>164</v>
      </c>
      <c r="R652"/>
      <c r="S652"/>
      <c r="T652"/>
      <c r="U652"/>
      <c r="V652"/>
      <c r="BF652" s="64" t="s">
        <v>0</v>
      </c>
    </row>
    <row r="653" spans="1:58">
      <c r="A653" t="str">
        <f t="shared" si="116"/>
        <v>#comment(above,nsize=[15],size=[30],num=[10])</v>
      </c>
      <c r="B653" t="s">
        <v>0</v>
      </c>
      <c r="C653" t="s">
        <v>173</v>
      </c>
      <c r="R653"/>
      <c r="S653"/>
      <c r="T653"/>
      <c r="U653"/>
      <c r="V653"/>
      <c r="BF653" s="64" t="s">
        <v>0</v>
      </c>
    </row>
    <row r="654" spans="1:58">
      <c r="A654" t="str">
        <f t="shared" si="116"/>
        <v>&amp;br;&amp;br;</v>
      </c>
      <c r="B654" t="s">
        <v>0</v>
      </c>
      <c r="C654" t="s">
        <v>145</v>
      </c>
      <c r="R654"/>
      <c r="S654"/>
      <c r="T654"/>
      <c r="U654"/>
      <c r="V654"/>
      <c r="BF654" s="64"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topLeftCell="A165" workbookViewId="0">
      <selection activeCell="AA199" sqref="AA199"/>
    </sheetView>
  </sheetViews>
  <sheetFormatPr defaultColWidth="9" defaultRowHeight="13.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25" hidden="1" customWidth="1"/>
    <col min="28" max="30" width="9" hidden="1" customWidth="1"/>
    <col min="31" max="31" width="3.5" customWidth="1"/>
    <col min="32" max="32" width="5.25" customWidth="1"/>
    <col min="33" max="33" width="3.75" customWidth="1"/>
    <col min="34" max="34" width="9" hidden="1" customWidth="1"/>
    <col min="35" max="35" width="5" customWidth="1"/>
    <col min="39" max="39" width="9" hidden="1" customWidth="1"/>
    <col min="47" max="48" width="9" hidden="1" customWidth="1"/>
    <col min="49" max="49" width="4.875" customWidth="1"/>
    <col min="50" max="51" width="2.75" customWidth="1"/>
    <col min="52" max="55" width="4.75" customWidth="1"/>
  </cols>
  <sheetData>
    <row r="1" spans="2:58">
      <c r="B1" t="s">
        <v>0</v>
      </c>
      <c r="Q1" t="s">
        <v>1</v>
      </c>
      <c r="R1" s="25" t="s">
        <v>2</v>
      </c>
      <c r="AB1" t="s">
        <v>3</v>
      </c>
      <c r="AC1" t="s">
        <v>4</v>
      </c>
      <c r="AD1" s="40" t="s">
        <v>5</v>
      </c>
      <c r="AE1" s="46"/>
      <c r="AF1" s="47" t="s">
        <v>6</v>
      </c>
      <c r="AG1" s="59" t="s">
        <v>7</v>
      </c>
      <c r="AH1" s="59"/>
      <c r="AI1" s="59" t="s">
        <v>8</v>
      </c>
      <c r="AJ1" s="59" t="s">
        <v>9</v>
      </c>
      <c r="AK1" s="59" t="s">
        <v>10</v>
      </c>
      <c r="AL1" s="59" t="s">
        <v>11</v>
      </c>
      <c r="AM1" s="59"/>
      <c r="AN1" s="59" t="s">
        <v>12</v>
      </c>
      <c r="AO1" s="59" t="s">
        <v>13</v>
      </c>
      <c r="AP1" s="59" t="s">
        <v>14</v>
      </c>
      <c r="AQ1" s="59" t="s">
        <v>15</v>
      </c>
      <c r="AR1" s="59" t="s">
        <v>16</v>
      </c>
      <c r="AS1" s="59" t="s">
        <v>17</v>
      </c>
      <c r="AT1" s="59" t="s">
        <v>18</v>
      </c>
      <c r="AU1" s="59"/>
      <c r="AV1" s="59"/>
      <c r="AW1" s="59" t="s">
        <v>19</v>
      </c>
      <c r="AX1" s="59" t="s">
        <v>20</v>
      </c>
      <c r="AY1" s="59" t="s">
        <v>21</v>
      </c>
      <c r="AZ1" s="59" t="s">
        <v>22</v>
      </c>
      <c r="BA1" s="59" t="s">
        <v>23</v>
      </c>
      <c r="BB1" s="59" t="s">
        <v>24</v>
      </c>
      <c r="BC1" s="59" t="s">
        <v>25</v>
      </c>
      <c r="BD1" s="59" t="s">
        <v>26</v>
      </c>
      <c r="BE1" s="63" t="s">
        <v>27</v>
      </c>
      <c r="BF1" s="64" t="s">
        <v>0</v>
      </c>
    </row>
    <row r="2" spans="2:62">
      <c r="B2" t="s">
        <v>0</v>
      </c>
      <c r="AB2" t="s">
        <v>28</v>
      </c>
      <c r="AC2" t="s">
        <v>29</v>
      </c>
      <c r="AD2" s="40" t="s">
        <v>30</v>
      </c>
      <c r="AE2" s="48">
        <v>1</v>
      </c>
      <c r="AF2" s="49" t="s">
        <v>3</v>
      </c>
      <c r="AG2" s="24" t="s">
        <v>782</v>
      </c>
      <c r="AH2" s="24"/>
      <c r="AI2" s="24">
        <v>18</v>
      </c>
      <c r="AJ2" s="24" t="s">
        <v>783</v>
      </c>
      <c r="AK2" s="24" t="s">
        <v>784</v>
      </c>
      <c r="AL2" s="24" t="s">
        <v>34</v>
      </c>
      <c r="AM2" s="24"/>
      <c r="AN2" s="24" t="s">
        <v>35</v>
      </c>
      <c r="AO2" s="24" t="s">
        <v>785</v>
      </c>
      <c r="AP2" s="24"/>
      <c r="AQ2" s="24" t="s">
        <v>147</v>
      </c>
      <c r="AR2" s="24" t="s">
        <v>786</v>
      </c>
      <c r="AS2" s="24"/>
      <c r="AT2" s="61">
        <v>42860</v>
      </c>
      <c r="AU2" s="24"/>
      <c r="AV2" s="24"/>
      <c r="AW2" s="24"/>
      <c r="AX2" s="24">
        <v>5</v>
      </c>
      <c r="AY2" s="24">
        <v>5</v>
      </c>
      <c r="AZ2" s="24" t="s">
        <v>147</v>
      </c>
      <c r="BA2" s="24" t="s">
        <v>133</v>
      </c>
      <c r="BB2" s="24" t="s">
        <v>133</v>
      </c>
      <c r="BC2" s="24"/>
      <c r="BD2" s="24" t="s">
        <v>787</v>
      </c>
      <c r="BE2" s="54" t="s">
        <v>788</v>
      </c>
      <c r="BF2" s="64" t="s">
        <v>0</v>
      </c>
      <c r="BG2">
        <v>1</v>
      </c>
      <c r="BH2" t="s">
        <v>39</v>
      </c>
      <c r="BI2" t="s">
        <v>40</v>
      </c>
      <c r="BJ2" t="s">
        <v>41</v>
      </c>
    </row>
    <row r="3" spans="2:62">
      <c r="B3" t="s">
        <v>0</v>
      </c>
      <c r="Q3" s="25" t="s">
        <v>3</v>
      </c>
      <c r="R3" s="25" t="s">
        <v>28</v>
      </c>
      <c r="S3" s="25" t="s">
        <v>42</v>
      </c>
      <c r="T3" s="25" t="s">
        <v>43</v>
      </c>
      <c r="U3" s="25" t="s">
        <v>44</v>
      </c>
      <c r="V3" s="25" t="s">
        <v>45</v>
      </c>
      <c r="W3" s="25"/>
      <c r="AB3" t="s">
        <v>42</v>
      </c>
      <c r="AC3" t="s">
        <v>46</v>
      </c>
      <c r="AD3" s="40" t="s">
        <v>47</v>
      </c>
      <c r="AE3" s="48">
        <v>2</v>
      </c>
      <c r="AF3" s="49" t="s">
        <v>3</v>
      </c>
      <c r="AG3" s="24" t="s">
        <v>782</v>
      </c>
      <c r="AH3" s="24"/>
      <c r="AI3" s="24">
        <v>7</v>
      </c>
      <c r="AJ3" s="24" t="s">
        <v>789</v>
      </c>
      <c r="AK3" s="24" t="s">
        <v>790</v>
      </c>
      <c r="AL3" s="24" t="s">
        <v>131</v>
      </c>
      <c r="AM3" s="24"/>
      <c r="AN3" s="24"/>
      <c r="AO3" s="24"/>
      <c r="AP3" s="24"/>
      <c r="AQ3" s="24" t="s">
        <v>791</v>
      </c>
      <c r="AR3" s="24"/>
      <c r="AS3" s="24"/>
      <c r="AT3" s="61"/>
      <c r="AU3" s="24"/>
      <c r="AV3" s="24"/>
      <c r="AW3" s="24"/>
      <c r="AX3" s="24" t="s">
        <v>133</v>
      </c>
      <c r="AY3" s="24" t="s">
        <v>133</v>
      </c>
      <c r="AZ3" s="24" t="s">
        <v>792</v>
      </c>
      <c r="BA3" s="24" t="s">
        <v>133</v>
      </c>
      <c r="BB3" s="24" t="s">
        <v>133</v>
      </c>
      <c r="BC3" s="24"/>
      <c r="BD3" s="24" t="s">
        <v>791</v>
      </c>
      <c r="BE3" s="54" t="s">
        <v>793</v>
      </c>
      <c r="BF3" s="64" t="s">
        <v>0</v>
      </c>
      <c r="BG3">
        <v>2</v>
      </c>
      <c r="BH3" t="s">
        <v>52</v>
      </c>
      <c r="BI3" t="s">
        <v>40</v>
      </c>
      <c r="BJ3" t="s">
        <v>53</v>
      </c>
    </row>
    <row r="4" spans="2:62">
      <c r="B4" t="s">
        <v>0</v>
      </c>
      <c r="Q4" t="s">
        <v>31</v>
      </c>
      <c r="R4" s="25" t="s">
        <v>54</v>
      </c>
      <c r="S4" s="25" t="s">
        <v>55</v>
      </c>
      <c r="T4" s="25" t="s">
        <v>56</v>
      </c>
      <c r="AB4" t="s">
        <v>43</v>
      </c>
      <c r="AC4" t="s">
        <v>57</v>
      </c>
      <c r="AD4" s="40" t="s">
        <v>58</v>
      </c>
      <c r="AE4" s="48">
        <v>3</v>
      </c>
      <c r="AF4" s="49" t="s">
        <v>28</v>
      </c>
      <c r="AG4" s="24" t="s">
        <v>782</v>
      </c>
      <c r="AH4" s="24"/>
      <c r="AI4" s="24">
        <v>16</v>
      </c>
      <c r="AJ4" s="24" t="s">
        <v>794</v>
      </c>
      <c r="AK4" s="24" t="s">
        <v>795</v>
      </c>
      <c r="AL4" s="24" t="s">
        <v>34</v>
      </c>
      <c r="AM4" s="24"/>
      <c r="AN4" s="24" t="s">
        <v>326</v>
      </c>
      <c r="AO4" s="24"/>
      <c r="AP4" s="24"/>
      <c r="AQ4" s="24" t="s">
        <v>89</v>
      </c>
      <c r="AR4" s="24" t="s">
        <v>796</v>
      </c>
      <c r="AS4" s="24"/>
      <c r="AT4" s="61">
        <v>42770</v>
      </c>
      <c r="AU4" s="24"/>
      <c r="AV4" s="24"/>
      <c r="AW4" s="24"/>
      <c r="AX4" s="24">
        <v>2</v>
      </c>
      <c r="AY4" s="24">
        <v>4</v>
      </c>
      <c r="AZ4" s="24" t="s">
        <v>89</v>
      </c>
      <c r="BA4" s="24" t="s">
        <v>133</v>
      </c>
      <c r="BB4" s="24" t="s">
        <v>133</v>
      </c>
      <c r="BC4" s="24"/>
      <c r="BD4" s="24" t="s">
        <v>797</v>
      </c>
      <c r="BE4" s="54" t="s">
        <v>798</v>
      </c>
      <c r="BF4" s="64" t="s">
        <v>0</v>
      </c>
      <c r="BG4">
        <v>3</v>
      </c>
      <c r="BH4" t="s">
        <v>63</v>
      </c>
      <c r="BI4" t="s">
        <v>40</v>
      </c>
      <c r="BJ4" t="s">
        <v>64</v>
      </c>
    </row>
    <row r="5" spans="2:62">
      <c r="B5" t="s">
        <v>0</v>
      </c>
      <c r="Q5" s="29"/>
      <c r="R5" s="30"/>
      <c r="S5" s="30"/>
      <c r="T5" s="30"/>
      <c r="U5" s="30"/>
      <c r="V5" s="31"/>
      <c r="W5" s="32">
        <v>1</v>
      </c>
      <c r="X5" s="29"/>
      <c r="Y5" s="50"/>
      <c r="Z5" s="50"/>
      <c r="AA5" s="51"/>
      <c r="AB5" t="s">
        <v>44</v>
      </c>
      <c r="AC5" t="s">
        <v>65</v>
      </c>
      <c r="AD5" s="40" t="s">
        <v>66</v>
      </c>
      <c r="AE5" s="48">
        <v>4</v>
      </c>
      <c r="AF5" s="49" t="s">
        <v>28</v>
      </c>
      <c r="AG5" s="24" t="s">
        <v>782</v>
      </c>
      <c r="AH5" s="24"/>
      <c r="AI5" s="24">
        <v>16</v>
      </c>
      <c r="AJ5" s="24" t="s">
        <v>799</v>
      </c>
      <c r="AK5" s="24" t="s">
        <v>800</v>
      </c>
      <c r="AL5" s="24" t="s">
        <v>131</v>
      </c>
      <c r="AM5" s="24"/>
      <c r="AN5" s="24"/>
      <c r="AO5" s="24"/>
      <c r="AP5" s="24"/>
      <c r="AQ5" s="24" t="s">
        <v>801</v>
      </c>
      <c r="AR5" s="24"/>
      <c r="AS5" s="24"/>
      <c r="AT5" s="61"/>
      <c r="AU5" s="24"/>
      <c r="AV5" s="24"/>
      <c r="AW5" s="24"/>
      <c r="AX5" s="24" t="s">
        <v>133</v>
      </c>
      <c r="AY5" s="24" t="s">
        <v>133</v>
      </c>
      <c r="AZ5" s="24" t="s">
        <v>802</v>
      </c>
      <c r="BA5" s="24" t="s">
        <v>133</v>
      </c>
      <c r="BB5" s="24" t="s">
        <v>133</v>
      </c>
      <c r="BC5" s="24"/>
      <c r="BD5" s="24" t="s">
        <v>801</v>
      </c>
      <c r="BE5" s="54" t="s">
        <v>803</v>
      </c>
      <c r="BF5" s="64" t="s">
        <v>0</v>
      </c>
      <c r="BG5">
        <v>4</v>
      </c>
      <c r="BH5" t="s">
        <v>71</v>
      </c>
      <c r="BI5" t="s">
        <v>40</v>
      </c>
      <c r="BJ5" t="s">
        <v>72</v>
      </c>
    </row>
    <row r="6" spans="1:62">
      <c r="A6" t="str">
        <f t="shared" ref="A6:A69" si="0">CONCATENATE(C6,D6,E6,F6,G6,H6,I6,J6,K6,L6,M6,N6,O6,P6)</f>
        <v>*忠臣/Loyal Retainers</v>
      </c>
      <c r="B6" t="s">
        <v>0</v>
      </c>
      <c r="C6" t="str">
        <f>"*"&amp;R6&amp;"/"&amp;T6</f>
        <v>*忠臣/Loyal Retainers</v>
      </c>
      <c r="Q6" s="33" t="s">
        <v>9</v>
      </c>
      <c r="R6" s="34" t="str">
        <f>INDEX(AJ:AJ,W5+1)</f>
        <v>忠臣</v>
      </c>
      <c r="S6" s="35" t="s">
        <v>10</v>
      </c>
      <c r="T6" s="34" t="str">
        <f>INDEX(AK:AK,W5+1)</f>
        <v>Loyal Retainers</v>
      </c>
      <c r="U6" s="35"/>
      <c r="V6" s="36"/>
      <c r="W6" s="37"/>
      <c r="X6" s="33"/>
      <c r="Y6" s="52"/>
      <c r="Z6" s="52"/>
      <c r="AA6" s="53"/>
      <c r="AB6" t="s">
        <v>73</v>
      </c>
      <c r="AC6" t="s">
        <v>74</v>
      </c>
      <c r="AD6" s="40" t="s">
        <v>75</v>
      </c>
      <c r="AE6" s="48">
        <v>5</v>
      </c>
      <c r="AF6" s="49" t="s">
        <v>42</v>
      </c>
      <c r="AG6" s="24" t="s">
        <v>782</v>
      </c>
      <c r="AH6" s="24"/>
      <c r="AI6" s="24">
        <v>6</v>
      </c>
      <c r="AJ6" s="24" t="s">
        <v>804</v>
      </c>
      <c r="AK6" s="24" t="s">
        <v>805</v>
      </c>
      <c r="AL6" s="24" t="s">
        <v>131</v>
      </c>
      <c r="AM6" s="24"/>
      <c r="AN6" s="24"/>
      <c r="AO6" s="24"/>
      <c r="AP6" s="24"/>
      <c r="AQ6" s="24" t="s">
        <v>806</v>
      </c>
      <c r="AR6" s="24"/>
      <c r="AS6" s="24"/>
      <c r="AT6" s="61"/>
      <c r="AU6" s="24"/>
      <c r="AV6" s="24"/>
      <c r="AW6" s="24"/>
      <c r="AX6" s="24" t="s">
        <v>133</v>
      </c>
      <c r="AY6" s="24" t="s">
        <v>133</v>
      </c>
      <c r="AZ6" s="24" t="s">
        <v>807</v>
      </c>
      <c r="BA6" s="24" t="s">
        <v>133</v>
      </c>
      <c r="BB6" s="24" t="s">
        <v>133</v>
      </c>
      <c r="BC6" s="24"/>
      <c r="BD6" s="24" t="s">
        <v>806</v>
      </c>
      <c r="BE6" s="54" t="s">
        <v>808</v>
      </c>
      <c r="BF6" s="64" t="s">
        <v>0</v>
      </c>
      <c r="BG6">
        <v>5</v>
      </c>
      <c r="BH6" t="s">
        <v>33</v>
      </c>
      <c r="BI6" t="s">
        <v>40</v>
      </c>
      <c r="BJ6" t="s">
        <v>80</v>
      </c>
    </row>
    <row r="7" spans="1:62">
      <c r="A7" t="str">
        <f t="shared" si="0"/>
        <v>|LEFT:80|LEFT:100|LEFT:100|LEFT:100|LEFT:100|LEFT:100|c</v>
      </c>
      <c r="B7" t="s">
        <v>0</v>
      </c>
      <c r="C7" t="s">
        <v>81</v>
      </c>
      <c r="D7" s="26" t="str">
        <f>$Q$1</f>
        <v>LEFT:80</v>
      </c>
      <c r="E7" s="26" t="s">
        <v>81</v>
      </c>
      <c r="F7" s="26" t="str">
        <f t="shared" ref="F7:J7" si="1">$R$1</f>
        <v>LEFT:100</v>
      </c>
      <c r="G7" s="26" t="s">
        <v>81</v>
      </c>
      <c r="H7" s="26" t="str">
        <f t="shared" si="1"/>
        <v>LEFT:100</v>
      </c>
      <c r="I7" s="26" t="s">
        <v>81</v>
      </c>
      <c r="J7" s="26" t="str">
        <f t="shared" si="1"/>
        <v>LEFT:100</v>
      </c>
      <c r="K7" s="26" t="s">
        <v>81</v>
      </c>
      <c r="L7" s="26" t="str">
        <f>$R$1</f>
        <v>LEFT:100</v>
      </c>
      <c r="M7" s="26" t="s">
        <v>81</v>
      </c>
      <c r="N7" s="26" t="str">
        <f>$R$1</f>
        <v>LEFT:100</v>
      </c>
      <c r="O7" t="s">
        <v>81</v>
      </c>
      <c r="P7" t="s">
        <v>82</v>
      </c>
      <c r="Q7" s="38" t="s">
        <v>6</v>
      </c>
      <c r="R7" s="34" t="str">
        <f>INDEX(AF:AF,W5+1)</f>
        <v>白</v>
      </c>
      <c r="S7" s="39" t="s">
        <v>7</v>
      </c>
      <c r="T7" s="34" t="str">
        <f>INDEX(AG:AG,W5+1)</f>
        <v>Masterpiece</v>
      </c>
      <c r="U7" s="39" t="s">
        <v>8</v>
      </c>
      <c r="V7" s="34">
        <f>INDEX(AI:AI,W5+1)</f>
        <v>18</v>
      </c>
      <c r="W7" s="40"/>
      <c r="X7" s="34" t="str">
        <f>INDEX(AQ:AQ,W5+1)</f>
        <v>到達</v>
      </c>
      <c r="Y7" s="52"/>
      <c r="Z7" s="52"/>
      <c r="AA7" s="53"/>
      <c r="AB7" t="s">
        <v>83</v>
      </c>
      <c r="AC7" t="s">
        <v>84</v>
      </c>
      <c r="AD7" s="40" t="s">
        <v>85</v>
      </c>
      <c r="AE7" s="48">
        <v>6</v>
      </c>
      <c r="AF7" s="49" t="s">
        <v>43</v>
      </c>
      <c r="AG7" s="24" t="s">
        <v>782</v>
      </c>
      <c r="AH7" s="24"/>
      <c r="AI7" s="24">
        <v>8</v>
      </c>
      <c r="AJ7" s="24" t="s">
        <v>809</v>
      </c>
      <c r="AK7" s="24" t="s">
        <v>810</v>
      </c>
      <c r="AL7" s="24" t="s">
        <v>131</v>
      </c>
      <c r="AM7" s="24"/>
      <c r="AN7" s="24"/>
      <c r="AO7" s="24"/>
      <c r="AP7" s="24"/>
      <c r="AQ7" s="24" t="s">
        <v>811</v>
      </c>
      <c r="AR7" s="24"/>
      <c r="AS7" s="24"/>
      <c r="AT7" s="61"/>
      <c r="AU7" s="24"/>
      <c r="AV7" s="24"/>
      <c r="AW7" s="24"/>
      <c r="AX7" s="24" t="s">
        <v>133</v>
      </c>
      <c r="AY7" s="24" t="s">
        <v>133</v>
      </c>
      <c r="AZ7" s="24" t="s">
        <v>812</v>
      </c>
      <c r="BA7" s="24" t="s">
        <v>133</v>
      </c>
      <c r="BB7" s="24" t="s">
        <v>133</v>
      </c>
      <c r="BC7" s="24"/>
      <c r="BD7" s="24" t="s">
        <v>811</v>
      </c>
      <c r="BE7" s="54" t="s">
        <v>813</v>
      </c>
      <c r="BF7" s="64" t="s">
        <v>0</v>
      </c>
      <c r="BG7">
        <v>6</v>
      </c>
      <c r="BH7" t="s">
        <v>91</v>
      </c>
      <c r="BI7" t="s">
        <v>40</v>
      </c>
      <c r="BJ7" t="s">
        <v>92</v>
      </c>
    </row>
    <row r="8" spans="1:62">
      <c r="A8" t="str">
        <f t="shared" si="0"/>
        <v>|色|白|レアリティ|Masterpiece|マナコスト|18|</v>
      </c>
      <c r="B8" t="s">
        <v>0</v>
      </c>
      <c r="C8" t="s">
        <v>81</v>
      </c>
      <c r="D8" s="27" t="s">
        <v>6</v>
      </c>
      <c r="E8" t="s">
        <v>81</v>
      </c>
      <c r="F8" t="str">
        <f>IF(R7=0,"",R7)</f>
        <v>白</v>
      </c>
      <c r="G8" t="s">
        <v>81</v>
      </c>
      <c r="H8" s="27" t="s">
        <v>93</v>
      </c>
      <c r="I8" t="s">
        <v>81</v>
      </c>
      <c r="J8" t="str">
        <f>IF(T7=0,"",T7)</f>
        <v>Masterpiece</v>
      </c>
      <c r="K8" t="s">
        <v>81</v>
      </c>
      <c r="L8" s="27" t="s">
        <v>94</v>
      </c>
      <c r="M8" t="s">
        <v>81</v>
      </c>
      <c r="N8">
        <f>IF(V7=0,"",V7)</f>
        <v>18</v>
      </c>
      <c r="O8" t="s">
        <v>81</v>
      </c>
      <c r="Q8" s="33" t="s">
        <v>11</v>
      </c>
      <c r="R8" s="34" t="str">
        <f>INDEX(AL:AL,W5+1)</f>
        <v>クリーチャー</v>
      </c>
      <c r="S8" s="39" t="s">
        <v>95</v>
      </c>
      <c r="T8" s="34" t="str">
        <f>INDEX(AN:AN,W5+1)</f>
        <v>人間</v>
      </c>
      <c r="U8" s="34" t="str">
        <f>INDEX(AO:AO,W5+1)</f>
        <v>アドバイザー</v>
      </c>
      <c r="V8" s="34">
        <f>INDEX(AP:AP,W5+1)</f>
        <v>0</v>
      </c>
      <c r="W8" s="40"/>
      <c r="X8" s="34" t="str">
        <f>INDEX(AZ:AZ,W5+1)</f>
        <v>到達</v>
      </c>
      <c r="Y8" s="34" t="str">
        <f>INDEX(BA:BA,W5+1)</f>
        <v/>
      </c>
      <c r="Z8" s="34" t="str">
        <f>INDEX(BB:BB,W5+1)</f>
        <v/>
      </c>
      <c r="AA8" s="34">
        <f>INDEX(BC:BC,W5+1)</f>
        <v>0</v>
      </c>
      <c r="AB8" t="s">
        <v>96</v>
      </c>
      <c r="AC8" t="s">
        <v>97</v>
      </c>
      <c r="AD8" s="40" t="s">
        <v>98</v>
      </c>
      <c r="AE8" s="48">
        <v>7</v>
      </c>
      <c r="AF8" s="49" t="s">
        <v>43</v>
      </c>
      <c r="AG8" s="24" t="s">
        <v>782</v>
      </c>
      <c r="AH8" s="24"/>
      <c r="AI8" s="24">
        <v>13</v>
      </c>
      <c r="AJ8" s="24" t="s">
        <v>814</v>
      </c>
      <c r="AK8" s="24" t="s">
        <v>815</v>
      </c>
      <c r="AL8" s="24" t="s">
        <v>159</v>
      </c>
      <c r="AM8" s="24"/>
      <c r="AN8" s="24"/>
      <c r="AO8" s="24"/>
      <c r="AP8" s="24"/>
      <c r="AQ8" s="24" t="s">
        <v>816</v>
      </c>
      <c r="AR8" s="24"/>
      <c r="AS8" s="24"/>
      <c r="AT8" s="61"/>
      <c r="AU8" s="24"/>
      <c r="AV8" s="24"/>
      <c r="AW8" s="24">
        <v>3</v>
      </c>
      <c r="AX8" s="24" t="s">
        <v>133</v>
      </c>
      <c r="AY8" s="24" t="s">
        <v>133</v>
      </c>
      <c r="AZ8" s="24" t="s">
        <v>817</v>
      </c>
      <c r="BA8" s="24" t="s">
        <v>133</v>
      </c>
      <c r="BB8" s="24" t="s">
        <v>133</v>
      </c>
      <c r="BC8" s="24"/>
      <c r="BD8" s="24" t="s">
        <v>816</v>
      </c>
      <c r="BE8" s="54" t="s">
        <v>818</v>
      </c>
      <c r="BF8" s="64" t="s">
        <v>0</v>
      </c>
      <c r="BG8">
        <v>7</v>
      </c>
      <c r="BH8" t="s">
        <v>101</v>
      </c>
      <c r="BI8" t="s">
        <v>40</v>
      </c>
      <c r="BJ8" t="s">
        <v>102</v>
      </c>
    </row>
    <row r="9" spans="1:62">
      <c r="A9" t="str">
        <f t="shared" si="0"/>
        <v>|種別|クリーチャー|サブタイプ|人間|アドバイザー||</v>
      </c>
      <c r="B9" t="s">
        <v>0</v>
      </c>
      <c r="C9" t="s">
        <v>81</v>
      </c>
      <c r="D9" s="27" t="s">
        <v>11</v>
      </c>
      <c r="E9" t="s">
        <v>81</v>
      </c>
      <c r="F9" t="str">
        <f>IF(R8=0,"",R8)</f>
        <v>クリーチャー</v>
      </c>
      <c r="G9" t="s">
        <v>81</v>
      </c>
      <c r="H9" s="27" t="s">
        <v>103</v>
      </c>
      <c r="I9" t="s">
        <v>81</v>
      </c>
      <c r="J9" t="str">
        <f>IF(T8=0,"",T8)</f>
        <v>人間</v>
      </c>
      <c r="K9" t="s">
        <v>81</v>
      </c>
      <c r="L9" t="str">
        <f>IF(U8=0,"",U8)</f>
        <v>アドバイザー</v>
      </c>
      <c r="M9" t="s">
        <v>81</v>
      </c>
      <c r="N9" t="str">
        <f>IF(V8=0,"",V8)</f>
        <v/>
      </c>
      <c r="O9" t="s">
        <v>81</v>
      </c>
      <c r="Q9" s="33" t="s">
        <v>104</v>
      </c>
      <c r="R9" s="34" t="str">
        <f>INDEX(BD:BD,W5+1)</f>
        <v>到達&amp;br;このクリーチャーが死亡したとき、あなたがコントロールしていて破壊された忠臣でない最後の3体のクリーチャーを戦場に戻す。</v>
      </c>
      <c r="S9" s="35"/>
      <c r="T9" s="35"/>
      <c r="U9" s="35"/>
      <c r="V9" s="36"/>
      <c r="W9" s="40"/>
      <c r="X9" s="32" t="s">
        <v>0</v>
      </c>
      <c r="Y9" s="32"/>
      <c r="Z9" s="32"/>
      <c r="AA9" s="54" t="s">
        <v>0</v>
      </c>
      <c r="AB9" t="s">
        <v>105</v>
      </c>
      <c r="AC9" t="s">
        <v>106</v>
      </c>
      <c r="AD9" s="40" t="s">
        <v>107</v>
      </c>
      <c r="AE9" s="48">
        <v>8</v>
      </c>
      <c r="AF9" s="49" t="s">
        <v>137</v>
      </c>
      <c r="AG9" s="24" t="s">
        <v>782</v>
      </c>
      <c r="AH9" s="24"/>
      <c r="AI9" s="24">
        <v>8</v>
      </c>
      <c r="AJ9" s="24" t="s">
        <v>819</v>
      </c>
      <c r="AK9" s="24" t="s">
        <v>820</v>
      </c>
      <c r="AL9" s="24" t="s">
        <v>131</v>
      </c>
      <c r="AM9" s="24"/>
      <c r="AN9" s="24"/>
      <c r="AO9" s="24"/>
      <c r="AP9" s="24"/>
      <c r="AQ9" s="24" t="s">
        <v>821</v>
      </c>
      <c r="AR9" s="24"/>
      <c r="AS9" s="24"/>
      <c r="AT9" s="61"/>
      <c r="AU9" s="24"/>
      <c r="AV9" s="24"/>
      <c r="AW9" s="24"/>
      <c r="AX9" s="24" t="s">
        <v>133</v>
      </c>
      <c r="AY9" s="24" t="s">
        <v>133</v>
      </c>
      <c r="AZ9" s="24" t="s">
        <v>812</v>
      </c>
      <c r="BA9" s="24" t="s">
        <v>133</v>
      </c>
      <c r="BB9" s="24" t="s">
        <v>133</v>
      </c>
      <c r="BC9" s="24"/>
      <c r="BD9" s="24" t="s">
        <v>821</v>
      </c>
      <c r="BE9" s="54" t="s">
        <v>822</v>
      </c>
      <c r="BF9" s="64" t="s">
        <v>0</v>
      </c>
      <c r="BG9">
        <v>8</v>
      </c>
      <c r="BH9" t="s">
        <v>111</v>
      </c>
      <c r="BI9" t="s">
        <v>40</v>
      </c>
      <c r="BJ9" t="s">
        <v>112</v>
      </c>
    </row>
    <row r="10" spans="1:62">
      <c r="A10" t="str">
        <f t="shared" si="0"/>
        <v>|テキスト|&gt;|&gt;|&gt;|&gt;|到達&amp;br;このクリーチャーが死亡したとき、あなたがコントロールしていて破壊された忠臣でない最後の3体のクリーチャーを戦場に戻す。|</v>
      </c>
      <c r="B10" t="s">
        <v>0</v>
      </c>
      <c r="C10" t="s">
        <v>81</v>
      </c>
      <c r="D10" s="27" t="s">
        <v>104</v>
      </c>
      <c r="E10" t="s">
        <v>81</v>
      </c>
      <c r="F10" s="27" t="s">
        <v>113</v>
      </c>
      <c r="G10" t="s">
        <v>81</v>
      </c>
      <c r="H10" s="27" t="s">
        <v>113</v>
      </c>
      <c r="I10" t="s">
        <v>81</v>
      </c>
      <c r="J10" s="27" t="s">
        <v>113</v>
      </c>
      <c r="K10" t="s">
        <v>81</v>
      </c>
      <c r="L10" s="27" t="s">
        <v>113</v>
      </c>
      <c r="M10" t="s">
        <v>81</v>
      </c>
      <c r="N10" t="str">
        <f>IF(R9=0,"",R9)</f>
        <v>到達&amp;br;このクリーチャーが死亡したとき、あなたがコントロールしていて破壊された忠臣でない最後の3体のクリーチャーを戦場に戻す。</v>
      </c>
      <c r="O10" t="s">
        <v>81</v>
      </c>
      <c r="Q10" s="38" t="s">
        <v>27</v>
      </c>
      <c r="R10" s="34" t="str">
        <f>INDEX(BE:BE,W5+1)</f>
        <v>When this creature dies, the last 3 creatures you controlled other than Loyal Retainers that were Destroyed are Returned to the battlefield.</v>
      </c>
      <c r="S10" s="33" t="s">
        <v>114</v>
      </c>
      <c r="T10" s="34" t="str">
        <f>IF(X10="","",X10&amp;IF(Y10="",""," "&amp;Y10)&amp;IF(Z10="",""," "&amp;Z10)&amp;IF(AA10="",""," "&amp;AA10))</f>
        <v>Reach  </v>
      </c>
      <c r="U10" s="35"/>
      <c r="V10" s="36"/>
      <c r="W10" s="40" t="s">
        <v>114</v>
      </c>
      <c r="X10" s="33" t="str">
        <f t="shared" ref="X10:AA10" si="2">IF(ISERROR(IF(LEN(X9)&gt;1,X9,VLOOKUP(X8,$AC:$AD,2,FALSE))),"",IF(LEN(X9)&gt;1,X9,VLOOKUP(X8,$AC:$AD,2,FALSE)))</f>
        <v>Reach</v>
      </c>
      <c r="Y10" s="33" t="str">
        <f t="shared" si="2"/>
        <v/>
      </c>
      <c r="Z10" s="33" t="str">
        <f t="shared" si="2"/>
        <v/>
      </c>
      <c r="AA10" s="33" t="str">
        <f t="shared" si="2"/>
        <v> </v>
      </c>
      <c r="AB10" t="s">
        <v>115</v>
      </c>
      <c r="AC10" t="s">
        <v>116</v>
      </c>
      <c r="AD10" s="40" t="s">
        <v>117</v>
      </c>
      <c r="AE10" s="48">
        <v>9</v>
      </c>
      <c r="AF10" s="49" t="s">
        <v>154</v>
      </c>
      <c r="AG10" s="24" t="s">
        <v>782</v>
      </c>
      <c r="AH10" s="24"/>
      <c r="AI10" s="24">
        <v>6</v>
      </c>
      <c r="AJ10" s="24" t="s">
        <v>823</v>
      </c>
      <c r="AK10" s="24" t="s">
        <v>824</v>
      </c>
      <c r="AL10" s="24" t="s">
        <v>131</v>
      </c>
      <c r="AM10" s="24"/>
      <c r="AN10" s="24"/>
      <c r="AO10" s="24"/>
      <c r="AP10" s="24"/>
      <c r="AQ10" s="24" t="s">
        <v>825</v>
      </c>
      <c r="AR10" s="24"/>
      <c r="AS10" s="24"/>
      <c r="AT10" s="61"/>
      <c r="AU10" s="24"/>
      <c r="AV10" s="24"/>
      <c r="AW10" s="24"/>
      <c r="AX10" s="24" t="s">
        <v>133</v>
      </c>
      <c r="AY10" s="24" t="s">
        <v>133</v>
      </c>
      <c r="AZ10" s="24" t="s">
        <v>802</v>
      </c>
      <c r="BA10" s="24" t="s">
        <v>133</v>
      </c>
      <c r="BB10" s="24" t="s">
        <v>133</v>
      </c>
      <c r="BC10" s="24"/>
      <c r="BD10" s="24" t="s">
        <v>825</v>
      </c>
      <c r="BE10" s="54" t="s">
        <v>826</v>
      </c>
      <c r="BF10" s="64" t="s">
        <v>0</v>
      </c>
      <c r="BG10">
        <v>9</v>
      </c>
      <c r="BH10" t="s">
        <v>123</v>
      </c>
      <c r="BI10" t="s">
        <v>40</v>
      </c>
      <c r="BJ10" t="s">
        <v>124</v>
      </c>
    </row>
    <row r="11" spans="1:62">
      <c r="A11" t="str">
        <f t="shared" si="0"/>
        <v>|英テキスト|&gt;|&gt;|&gt;|&gt;|Reach  &amp;br;When this creature dies, the last 3 creatures you controlled other than Loyal Retainers that were Destroyed are Returned to the battlefield.|</v>
      </c>
      <c r="B11" t="s">
        <v>0</v>
      </c>
      <c r="C11" t="s">
        <v>81</v>
      </c>
      <c r="D11" s="27" t="s">
        <v>125</v>
      </c>
      <c r="E11" t="s">
        <v>81</v>
      </c>
      <c r="F11" s="27" t="s">
        <v>113</v>
      </c>
      <c r="G11" t="s">
        <v>81</v>
      </c>
      <c r="H11" s="27" t="s">
        <v>113</v>
      </c>
      <c r="I11" t="s">
        <v>81</v>
      </c>
      <c r="J11" s="27" t="s">
        <v>113</v>
      </c>
      <c r="K11" t="s">
        <v>81</v>
      </c>
      <c r="L11" s="27" t="s">
        <v>113</v>
      </c>
      <c r="M11" t="s">
        <v>81</v>
      </c>
      <c r="N11" t="str">
        <f>IF(T10="","",T10&amp;"&amp;br;")&amp;IF(R10=0,"",R10)</f>
        <v>Reach  &amp;br;When this creature dies, the last 3 creatures you controlled other than Loyal Retainers that were Destroyed are Returned to the battlefield.</v>
      </c>
      <c r="O11" t="s">
        <v>81</v>
      </c>
      <c r="Q11" s="33" t="s">
        <v>18</v>
      </c>
      <c r="R11" s="34" t="str">
        <f>IF(INDEX(AX:AX,W5+1)="",0,INDEX(AX:AX,W5+1)&amp;"/"&amp;INDEX(AY:AY,W5+1))</f>
        <v>5/5</v>
      </c>
      <c r="S11" s="35"/>
      <c r="T11" s="35"/>
      <c r="U11" s="35"/>
      <c r="V11" s="36"/>
      <c r="W11" s="40"/>
      <c r="X11" s="33"/>
      <c r="Y11" s="52"/>
      <c r="Z11" s="52"/>
      <c r="AA11" s="53"/>
      <c r="AB11" t="s">
        <v>126</v>
      </c>
      <c r="AC11" t="s">
        <v>127</v>
      </c>
      <c r="AD11" s="40" t="s">
        <v>128</v>
      </c>
      <c r="AE11" s="48">
        <v>10</v>
      </c>
      <c r="AF11" s="49" t="s">
        <v>73</v>
      </c>
      <c r="AG11" s="24" t="s">
        <v>782</v>
      </c>
      <c r="AH11" s="24"/>
      <c r="AI11" s="24">
        <v>2</v>
      </c>
      <c r="AJ11" s="24" t="s">
        <v>827</v>
      </c>
      <c r="AK11" s="24" t="s">
        <v>828</v>
      </c>
      <c r="AL11" s="24" t="s">
        <v>159</v>
      </c>
      <c r="AM11" s="24"/>
      <c r="AN11" s="24"/>
      <c r="AO11" s="24"/>
      <c r="AP11" s="24"/>
      <c r="AQ11" s="24" t="s">
        <v>829</v>
      </c>
      <c r="AR11" s="24"/>
      <c r="AS11" s="24"/>
      <c r="AT11" s="61"/>
      <c r="AU11" s="24"/>
      <c r="AV11" s="24"/>
      <c r="AW11" s="24">
        <v>10</v>
      </c>
      <c r="AX11" s="24" t="s">
        <v>133</v>
      </c>
      <c r="AY11" s="24" t="s">
        <v>133</v>
      </c>
      <c r="AZ11" s="24" t="s">
        <v>830</v>
      </c>
      <c r="BA11" s="24" t="s">
        <v>133</v>
      </c>
      <c r="BB11" s="24" t="s">
        <v>133</v>
      </c>
      <c r="BC11" s="24"/>
      <c r="BD11" s="24" t="s">
        <v>829</v>
      </c>
      <c r="BE11" s="54" t="s">
        <v>831</v>
      </c>
      <c r="BF11" s="64" t="s">
        <v>0</v>
      </c>
      <c r="BG11">
        <v>10</v>
      </c>
      <c r="BH11" t="s">
        <v>134</v>
      </c>
      <c r="BI11" t="s">
        <v>40</v>
      </c>
      <c r="BJ11" t="s">
        <v>135</v>
      </c>
    </row>
    <row r="12" spans="1:62">
      <c r="A12" t="str">
        <f t="shared" si="0"/>
        <v>|PT|&gt;|5/5|シールド数|&gt;||</v>
      </c>
      <c r="B12" t="s">
        <v>0</v>
      </c>
      <c r="C12" t="s">
        <v>81</v>
      </c>
      <c r="D12" t="s">
        <v>18</v>
      </c>
      <c r="E12" t="s">
        <v>81</v>
      </c>
      <c r="F12" t="s">
        <v>113</v>
      </c>
      <c r="G12" t="s">
        <v>81</v>
      </c>
      <c r="H12" t="str">
        <f>IF(R11=0,"",R11)</f>
        <v>5/5</v>
      </c>
      <c r="I12" t="s">
        <v>81</v>
      </c>
      <c r="J12" t="s">
        <v>136</v>
      </c>
      <c r="K12" t="s">
        <v>81</v>
      </c>
      <c r="L12" t="s">
        <v>113</v>
      </c>
      <c r="M12" t="s">
        <v>81</v>
      </c>
      <c r="N12" t="str">
        <f>IF(R12=0,"",R12)</f>
        <v/>
      </c>
      <c r="O12" t="s">
        <v>81</v>
      </c>
      <c r="Q12" s="41" t="s">
        <v>19</v>
      </c>
      <c r="R12" s="34">
        <f>INDEX(AW:AW,W5+1)</f>
        <v>0</v>
      </c>
      <c r="S12" s="42"/>
      <c r="T12" s="42"/>
      <c r="U12" s="42"/>
      <c r="V12" s="43"/>
      <c r="W12" s="44"/>
      <c r="X12" s="45"/>
      <c r="Y12" s="55"/>
      <c r="Z12" s="55"/>
      <c r="AA12" s="56"/>
      <c r="AB12" t="s">
        <v>137</v>
      </c>
      <c r="AC12" t="s">
        <v>138</v>
      </c>
      <c r="AD12" s="40" t="s">
        <v>139</v>
      </c>
      <c r="AE12" s="48">
        <v>11</v>
      </c>
      <c r="AF12" s="49" t="s">
        <v>727</v>
      </c>
      <c r="AG12" s="24"/>
      <c r="AH12" s="24"/>
      <c r="AI12" s="24"/>
      <c r="AJ12" s="24"/>
      <c r="AK12" s="24"/>
      <c r="AL12" s="24"/>
      <c r="AM12" s="24"/>
      <c r="AN12" s="24"/>
      <c r="AO12" s="24"/>
      <c r="AP12" s="24"/>
      <c r="AQ12" s="24"/>
      <c r="AR12" s="24"/>
      <c r="AS12" s="24"/>
      <c r="AT12" s="61"/>
      <c r="AU12" s="24"/>
      <c r="AV12" s="24"/>
      <c r="AW12" s="24"/>
      <c r="AX12" s="24"/>
      <c r="AY12" s="24"/>
      <c r="AZ12" s="24" t="str">
        <f t="shared" ref="AZ2:AZ51" si="3">LEFT(AQ12,2)</f>
        <v/>
      </c>
      <c r="BA12" s="24" t="str">
        <f t="shared" ref="BA2:BA51" si="4">IF(ISERROR(FIND(" ",AQ12)),"",MID(AQ12,FIND(" ",AQ12)+1,2))</f>
        <v/>
      </c>
      <c r="BB12" s="24" t="str">
        <f t="shared" ref="BB2:BB51" si="5">IF(LEN(BA12)&gt;1,IF(ISERROR(FIND(" ",AQ12,FIND(" ",AQ12)+1)),"",MID(AQ12,FIND(" ",AQ12)+4,2)),"")</f>
        <v/>
      </c>
      <c r="BC12" s="24"/>
      <c r="BD12" s="24" t="str">
        <f t="shared" ref="BD2:BD51" si="6">IF(AQ12="","",AQ12&amp;IF(AR12="","","&amp;br;"&amp;AR12)&amp;IF(AS12="","","&amp;br;"&amp;AS12))</f>
        <v/>
      </c>
      <c r="BE12" s="54" t="str">
        <f>IF(AK12="","",VLOOKUP(AK12,BH:BJ,3,FALSE))</f>
        <v/>
      </c>
      <c r="BF12" s="64" t="s">
        <v>0</v>
      </c>
      <c r="BG12">
        <v>11</v>
      </c>
      <c r="BH12" t="s">
        <v>143</v>
      </c>
      <c r="BI12" t="s">
        <v>40</v>
      </c>
      <c r="BJ12" t="s">
        <v>144</v>
      </c>
    </row>
    <row r="13" spans="1:62">
      <c r="A13" t="str">
        <f t="shared" si="0"/>
        <v>&amp;br;&amp;br;</v>
      </c>
      <c r="B13" t="s">
        <v>0</v>
      </c>
      <c r="C13" t="s">
        <v>145</v>
      </c>
      <c r="R13"/>
      <c r="S13"/>
      <c r="T13"/>
      <c r="U13"/>
      <c r="V13"/>
      <c r="AB13" t="s">
        <v>146</v>
      </c>
      <c r="AC13" t="s">
        <v>147</v>
      </c>
      <c r="AD13" s="40" t="s">
        <v>148</v>
      </c>
      <c r="AE13" s="48">
        <v>12</v>
      </c>
      <c r="AF13" s="49" t="s">
        <v>44</v>
      </c>
      <c r="AG13" s="24" t="s">
        <v>55</v>
      </c>
      <c r="AH13" s="24"/>
      <c r="AI13" s="24">
        <v>14</v>
      </c>
      <c r="AJ13" s="24" t="s">
        <v>832</v>
      </c>
      <c r="AK13" s="24" t="s">
        <v>833</v>
      </c>
      <c r="AL13" s="24" t="s">
        <v>34</v>
      </c>
      <c r="AM13" s="24"/>
      <c r="AN13" s="24" t="s">
        <v>578</v>
      </c>
      <c r="AO13" s="24"/>
      <c r="AP13" s="24"/>
      <c r="AQ13" s="24" t="s">
        <v>834</v>
      </c>
      <c r="AR13" s="24" t="s">
        <v>835</v>
      </c>
      <c r="AS13" s="24"/>
      <c r="AT13" s="61">
        <v>42892</v>
      </c>
      <c r="AU13" s="24"/>
      <c r="AV13" s="24"/>
      <c r="AW13" s="24"/>
      <c r="AX13" s="24"/>
      <c r="AY13" s="24"/>
      <c r="AZ13" s="24" t="str">
        <f t="shared" si="3"/>
        <v>この</v>
      </c>
      <c r="BA13" s="24" t="str">
        <f t="shared" si="4"/>
        <v/>
      </c>
      <c r="BB13" s="24" t="str">
        <f t="shared" si="5"/>
        <v/>
      </c>
      <c r="BC13" s="24"/>
      <c r="BD13" s="24" t="str">
        <f t="shared" si="6"/>
        <v>このクリーチャーが戦場に出たとき、対戦相手がコントロールするサポートジェムを1個破壊する。&amp;br;あなたのターン開始時に、対戦相手がコントロールするサポート1個は1シールドを失う。</v>
      </c>
      <c r="BE13" s="54"/>
      <c r="BF13" s="64" t="s">
        <v>0</v>
      </c>
      <c r="BG13">
        <v>12</v>
      </c>
      <c r="BH13" t="s">
        <v>49</v>
      </c>
      <c r="BI13" t="s">
        <v>40</v>
      </c>
      <c r="BJ13" t="s">
        <v>152</v>
      </c>
    </row>
    <row r="14" spans="1:62">
      <c r="A14" t="str">
        <f t="shared" si="0"/>
        <v>#back(text=戻る,left)</v>
      </c>
      <c r="B14" t="s">
        <v>0</v>
      </c>
      <c r="C14" t="s">
        <v>153</v>
      </c>
      <c r="R14"/>
      <c r="S14"/>
      <c r="T14"/>
      <c r="U14"/>
      <c r="V14"/>
      <c r="AB14" t="s">
        <v>154</v>
      </c>
      <c r="AC14" t="s">
        <v>155</v>
      </c>
      <c r="AD14" s="40" t="s">
        <v>156</v>
      </c>
      <c r="AE14" s="48">
        <v>13</v>
      </c>
      <c r="AF14" s="49"/>
      <c r="AG14" s="24"/>
      <c r="AH14" s="24"/>
      <c r="AI14" s="24"/>
      <c r="AJ14" s="24" t="s">
        <v>836</v>
      </c>
      <c r="AK14" s="24" t="s">
        <v>837</v>
      </c>
      <c r="AL14" s="24"/>
      <c r="AM14" s="24"/>
      <c r="AN14" s="24"/>
      <c r="AO14" s="24"/>
      <c r="AP14" s="24"/>
      <c r="AQ14" s="24"/>
      <c r="AR14" s="24"/>
      <c r="AS14" s="24"/>
      <c r="AT14" s="61"/>
      <c r="AU14" s="24"/>
      <c r="AV14" s="24"/>
      <c r="AW14" s="24"/>
      <c r="AX14" s="24"/>
      <c r="AY14" s="24"/>
      <c r="AZ14" s="24" t="str">
        <f t="shared" si="3"/>
        <v/>
      </c>
      <c r="BA14" s="24" t="str">
        <f t="shared" si="4"/>
        <v/>
      </c>
      <c r="BB14" s="24" t="str">
        <f t="shared" si="5"/>
        <v/>
      </c>
      <c r="BC14" s="24"/>
      <c r="BD14" s="24" t="str">
        <f t="shared" si="6"/>
        <v/>
      </c>
      <c r="BE14" s="54"/>
      <c r="BF14" s="64" t="s">
        <v>0</v>
      </c>
      <c r="BG14">
        <v>13</v>
      </c>
      <c r="BH14" t="s">
        <v>162</v>
      </c>
      <c r="BI14" t="s">
        <v>40</v>
      </c>
      <c r="BJ14" t="s">
        <v>163</v>
      </c>
    </row>
    <row r="15" spans="1:62">
      <c r="A15" t="str">
        <f t="shared" si="0"/>
        <v>&amp;br;</v>
      </c>
      <c r="B15" t="s">
        <v>0</v>
      </c>
      <c r="C15" t="s">
        <v>164</v>
      </c>
      <c r="R15"/>
      <c r="S15"/>
      <c r="T15"/>
      <c r="U15"/>
      <c r="V15"/>
      <c r="AB15" t="s">
        <v>165</v>
      </c>
      <c r="AC15" t="s">
        <v>166</v>
      </c>
      <c r="AD15" s="40" t="s">
        <v>167</v>
      </c>
      <c r="AE15" s="48">
        <v>14</v>
      </c>
      <c r="AF15" s="49"/>
      <c r="AG15" s="24"/>
      <c r="AH15" s="24"/>
      <c r="AI15" s="24"/>
      <c r="AJ15" s="24" t="s">
        <v>838</v>
      </c>
      <c r="AK15" s="24" t="s">
        <v>839</v>
      </c>
      <c r="AL15" s="24"/>
      <c r="AM15" s="24"/>
      <c r="AN15" s="24"/>
      <c r="AO15" s="24"/>
      <c r="AP15" s="24"/>
      <c r="AQ15" s="24"/>
      <c r="AR15" s="24"/>
      <c r="AS15" s="24"/>
      <c r="AT15" s="61"/>
      <c r="AU15" s="24"/>
      <c r="AV15" s="24"/>
      <c r="AW15" s="24"/>
      <c r="AX15" s="24"/>
      <c r="AY15" s="24"/>
      <c r="AZ15" s="24" t="str">
        <f t="shared" si="3"/>
        <v/>
      </c>
      <c r="BA15" s="24" t="str">
        <f t="shared" si="4"/>
        <v/>
      </c>
      <c r="BB15" s="24" t="str">
        <f t="shared" si="5"/>
        <v/>
      </c>
      <c r="BC15" s="24"/>
      <c r="BD15" s="24" t="str">
        <f t="shared" si="6"/>
        <v/>
      </c>
      <c r="BE15" s="54"/>
      <c r="BF15" s="64" t="s">
        <v>0</v>
      </c>
      <c r="BG15">
        <v>14</v>
      </c>
      <c r="BH15" t="s">
        <v>171</v>
      </c>
      <c r="BI15" t="s">
        <v>40</v>
      </c>
      <c r="BJ15" t="s">
        <v>172</v>
      </c>
    </row>
    <row r="16" spans="1:62">
      <c r="A16" t="str">
        <f t="shared" si="0"/>
        <v>#comment(above,nsize=[15],size=[30],num=[10])</v>
      </c>
      <c r="B16" t="s">
        <v>0</v>
      </c>
      <c r="C16" t="s">
        <v>173</v>
      </c>
      <c r="R16"/>
      <c r="S16"/>
      <c r="T16"/>
      <c r="U16"/>
      <c r="V16"/>
      <c r="AB16" t="s">
        <v>174</v>
      </c>
      <c r="AC16" t="s">
        <v>175</v>
      </c>
      <c r="AD16" s="40" t="s">
        <v>176</v>
      </c>
      <c r="AE16" s="48">
        <v>15</v>
      </c>
      <c r="AF16" s="49" t="s">
        <v>28</v>
      </c>
      <c r="AG16" s="24" t="s">
        <v>56</v>
      </c>
      <c r="AH16" s="24"/>
      <c r="AI16" s="24">
        <v>8</v>
      </c>
      <c r="AJ16" s="24" t="s">
        <v>840</v>
      </c>
      <c r="AK16" s="24" t="s">
        <v>841</v>
      </c>
      <c r="AL16" s="24" t="s">
        <v>159</v>
      </c>
      <c r="AM16" s="24"/>
      <c r="AN16" s="24"/>
      <c r="AO16" s="24"/>
      <c r="AP16" s="24"/>
      <c r="AQ16" s="24" t="s">
        <v>842</v>
      </c>
      <c r="AR16" s="24"/>
      <c r="AS16" s="24"/>
      <c r="AT16" s="61"/>
      <c r="AU16" s="24"/>
      <c r="AV16" s="24"/>
      <c r="AW16" s="24"/>
      <c r="AX16" s="24"/>
      <c r="AY16" s="24"/>
      <c r="AZ16" s="24" t="str">
        <f t="shared" si="3"/>
        <v>あな</v>
      </c>
      <c r="BA16" s="24" t="str">
        <f t="shared" si="4"/>
        <v/>
      </c>
      <c r="BB16" s="24" t="str">
        <f t="shared" si="5"/>
        <v/>
      </c>
      <c r="BC16" s="24"/>
      <c r="BD16" s="24" t="str">
        <f t="shared" si="6"/>
        <v>あなたのターン開始時に、あなたはXマナを得る。Xはあなたがコントロールするサポートの総数に等しい。</v>
      </c>
      <c r="BE16" s="54"/>
      <c r="BF16" s="64" t="s">
        <v>0</v>
      </c>
      <c r="BG16">
        <v>15</v>
      </c>
      <c r="BH16" t="s">
        <v>182</v>
      </c>
      <c r="BI16" t="s">
        <v>40</v>
      </c>
      <c r="BJ16" t="s">
        <v>183</v>
      </c>
    </row>
    <row r="17" spans="1:62">
      <c r="A17" t="str">
        <f t="shared" si="0"/>
        <v>&amp;br;&amp;br;</v>
      </c>
      <c r="B17" t="s">
        <v>0</v>
      </c>
      <c r="C17" t="s">
        <v>145</v>
      </c>
      <c r="R17"/>
      <c r="S17"/>
      <c r="T17"/>
      <c r="U17"/>
      <c r="V17"/>
      <c r="AC17" t="s">
        <v>89</v>
      </c>
      <c r="AD17" s="40" t="s">
        <v>184</v>
      </c>
      <c r="AE17" s="48">
        <v>16</v>
      </c>
      <c r="AF17" s="49" t="s">
        <v>73</v>
      </c>
      <c r="AG17" s="24"/>
      <c r="AH17" s="24"/>
      <c r="AI17" s="24"/>
      <c r="AJ17" s="24"/>
      <c r="AK17" s="24"/>
      <c r="AL17" s="24"/>
      <c r="AM17" s="24"/>
      <c r="AN17" s="24"/>
      <c r="AO17" s="24"/>
      <c r="AP17" s="24"/>
      <c r="AQ17" s="24"/>
      <c r="AR17" s="24"/>
      <c r="AS17" s="24"/>
      <c r="AT17" s="61"/>
      <c r="AU17" s="24"/>
      <c r="AV17" s="24"/>
      <c r="AW17" s="24"/>
      <c r="AX17" s="24"/>
      <c r="AY17" s="24"/>
      <c r="AZ17" s="24" t="str">
        <f t="shared" si="3"/>
        <v/>
      </c>
      <c r="BA17" s="24" t="str">
        <f t="shared" si="4"/>
        <v/>
      </c>
      <c r="BB17" s="24" t="str">
        <f t="shared" si="5"/>
        <v/>
      </c>
      <c r="BC17" s="24"/>
      <c r="BD17" s="24" t="str">
        <f t="shared" si="6"/>
        <v/>
      </c>
      <c r="BE17" s="54" t="str">
        <f>IF(AK17="","",VLOOKUP(AK17,BH:BJ,3,FALSE))</f>
        <v/>
      </c>
      <c r="BF17" s="64" t="s">
        <v>0</v>
      </c>
      <c r="BG17">
        <v>16</v>
      </c>
      <c r="BH17" t="s">
        <v>188</v>
      </c>
      <c r="BI17" t="s">
        <v>40</v>
      </c>
      <c r="BJ17" t="s">
        <v>189</v>
      </c>
    </row>
    <row r="18" spans="1:62">
      <c r="A18" t="str">
        <f t="shared" si="0"/>
        <v/>
      </c>
      <c r="B18" t="s">
        <v>0</v>
      </c>
      <c r="C18" s="28"/>
      <c r="Q18" s="29"/>
      <c r="R18" s="30"/>
      <c r="S18" s="30"/>
      <c r="T18" s="30"/>
      <c r="U18" s="30"/>
      <c r="V18" s="31"/>
      <c r="W18" s="32">
        <v>2</v>
      </c>
      <c r="X18" s="29"/>
      <c r="Y18" s="50"/>
      <c r="Z18" s="50"/>
      <c r="AA18" s="51"/>
      <c r="AC18" t="s">
        <v>190</v>
      </c>
      <c r="AD18" s="40" t="s">
        <v>191</v>
      </c>
      <c r="AE18" s="48">
        <v>17</v>
      </c>
      <c r="AF18" s="49" t="s">
        <v>73</v>
      </c>
      <c r="AG18" s="24"/>
      <c r="AH18" s="24"/>
      <c r="AI18" s="24"/>
      <c r="AJ18" s="24"/>
      <c r="AK18" s="24"/>
      <c r="AL18" s="24"/>
      <c r="AM18" s="24"/>
      <c r="AN18" s="24"/>
      <c r="AO18" s="24"/>
      <c r="AP18" s="24"/>
      <c r="AQ18" s="24"/>
      <c r="AR18" s="24"/>
      <c r="AS18" s="24"/>
      <c r="AT18" s="61"/>
      <c r="AU18" s="24"/>
      <c r="AV18" s="24"/>
      <c r="AW18" s="24"/>
      <c r="AX18" s="24"/>
      <c r="AY18" s="24"/>
      <c r="AZ18" s="24" t="str">
        <f t="shared" si="3"/>
        <v/>
      </c>
      <c r="BA18" s="24" t="str">
        <f t="shared" si="4"/>
        <v/>
      </c>
      <c r="BB18" s="24" t="str">
        <f t="shared" si="5"/>
        <v/>
      </c>
      <c r="BC18" s="24"/>
      <c r="BD18" s="24" t="str">
        <f t="shared" si="6"/>
        <v/>
      </c>
      <c r="BE18" s="54" t="str">
        <f>IF(AK18="","",VLOOKUP(AK18,BH:BJ,3,FALSE))</f>
        <v/>
      </c>
      <c r="BF18" s="64" t="s">
        <v>0</v>
      </c>
      <c r="BG18">
        <v>17</v>
      </c>
      <c r="BH18" t="s">
        <v>196</v>
      </c>
      <c r="BI18" t="s">
        <v>40</v>
      </c>
      <c r="BJ18" t="s">
        <v>197</v>
      </c>
    </row>
    <row r="19" spans="1:62">
      <c r="A19" t="str">
        <f t="shared" si="0"/>
        <v>*神の怒り/Wrath of God</v>
      </c>
      <c r="B19" t="s">
        <v>0</v>
      </c>
      <c r="C19" t="str">
        <f>"*"&amp;R19&amp;"/"&amp;T19</f>
        <v>*神の怒り/Wrath of God</v>
      </c>
      <c r="Q19" s="33" t="s">
        <v>9</v>
      </c>
      <c r="R19" s="34" t="str">
        <f>INDEX(AJ:AJ,W18+1)</f>
        <v>神の怒り</v>
      </c>
      <c r="S19" s="35" t="s">
        <v>10</v>
      </c>
      <c r="T19" s="34" t="str">
        <f>INDEX(AK:AK,W18+1)</f>
        <v>Wrath of God</v>
      </c>
      <c r="U19" s="35"/>
      <c r="V19" s="36"/>
      <c r="W19" s="37"/>
      <c r="X19" s="33"/>
      <c r="Y19" s="52"/>
      <c r="Z19" s="52"/>
      <c r="AA19" s="53"/>
      <c r="AC19" t="s">
        <v>198</v>
      </c>
      <c r="AD19" s="40" t="s">
        <v>199</v>
      </c>
      <c r="AE19" s="48">
        <v>18</v>
      </c>
      <c r="AF19" s="49" t="s">
        <v>73</v>
      </c>
      <c r="AG19" s="24"/>
      <c r="AH19" s="24"/>
      <c r="AI19" s="24"/>
      <c r="AJ19" s="24"/>
      <c r="AK19" s="24"/>
      <c r="AL19" s="24"/>
      <c r="AM19" s="24"/>
      <c r="AN19" s="24"/>
      <c r="AO19" s="24"/>
      <c r="AP19" s="24"/>
      <c r="AQ19" s="24"/>
      <c r="AR19" s="24"/>
      <c r="AS19" s="24"/>
      <c r="AT19" s="61"/>
      <c r="AU19" s="24"/>
      <c r="AV19" s="24"/>
      <c r="AW19" s="24"/>
      <c r="AX19" s="24"/>
      <c r="AY19" s="24"/>
      <c r="AZ19" s="24" t="str">
        <f t="shared" si="3"/>
        <v/>
      </c>
      <c r="BA19" s="24" t="str">
        <f t="shared" si="4"/>
        <v/>
      </c>
      <c r="BB19" s="24" t="str">
        <f t="shared" si="5"/>
        <v/>
      </c>
      <c r="BC19" s="24"/>
      <c r="BD19" s="24" t="str">
        <f t="shared" si="6"/>
        <v/>
      </c>
      <c r="BE19" s="54" t="str">
        <f>IF(AK19="","",VLOOKUP(AK19,BH:BJ,3,FALSE))</f>
        <v/>
      </c>
      <c r="BF19" s="64" t="s">
        <v>0</v>
      </c>
      <c r="BG19">
        <v>18</v>
      </c>
      <c r="BH19" t="s">
        <v>204</v>
      </c>
      <c r="BI19" t="s">
        <v>40</v>
      </c>
      <c r="BJ19" t="s">
        <v>205</v>
      </c>
    </row>
    <row r="20" spans="1:62">
      <c r="A20" t="str">
        <f t="shared" si="0"/>
        <v>|LEFT:80|LEFT:100|LEFT:100|LEFT:100|LEFT:100|LEFT:100|c</v>
      </c>
      <c r="B20" t="s">
        <v>0</v>
      </c>
      <c r="C20" t="s">
        <v>81</v>
      </c>
      <c r="D20" s="26" t="str">
        <f>$Q$1</f>
        <v>LEFT:80</v>
      </c>
      <c r="E20" s="26" t="s">
        <v>81</v>
      </c>
      <c r="F20" s="26" t="str">
        <f t="shared" ref="F20:J20" si="7">$R$1</f>
        <v>LEFT:100</v>
      </c>
      <c r="G20" s="26" t="s">
        <v>81</v>
      </c>
      <c r="H20" s="26" t="str">
        <f t="shared" si="7"/>
        <v>LEFT:100</v>
      </c>
      <c r="I20" s="26" t="s">
        <v>81</v>
      </c>
      <c r="J20" s="26" t="str">
        <f t="shared" si="7"/>
        <v>LEFT:100</v>
      </c>
      <c r="K20" s="26" t="s">
        <v>81</v>
      </c>
      <c r="L20" s="26" t="str">
        <f>$R$1</f>
        <v>LEFT:100</v>
      </c>
      <c r="M20" s="26" t="s">
        <v>81</v>
      </c>
      <c r="N20" s="26" t="str">
        <f>$R$1</f>
        <v>LEFT:100</v>
      </c>
      <c r="O20" t="s">
        <v>81</v>
      </c>
      <c r="P20" t="s">
        <v>82</v>
      </c>
      <c r="Q20" s="38" t="s">
        <v>6</v>
      </c>
      <c r="R20" s="34" t="str">
        <f>INDEX(AF:AF,W18+1)</f>
        <v>白</v>
      </c>
      <c r="S20" s="39" t="s">
        <v>7</v>
      </c>
      <c r="T20" s="34" t="str">
        <f>INDEX(AG:AG,W18+1)</f>
        <v>Masterpiece</v>
      </c>
      <c r="U20" s="39" t="s">
        <v>8</v>
      </c>
      <c r="V20" s="34">
        <f>INDEX(AI:AI,W18+1)</f>
        <v>7</v>
      </c>
      <c r="W20" s="40"/>
      <c r="X20" s="34" t="str">
        <f>INDEX(AQ:AQ,W18+1)</f>
        <v>戦場に出ている各クリーチャーを追放する。</v>
      </c>
      <c r="Y20" s="52"/>
      <c r="Z20" s="52"/>
      <c r="AA20" s="53"/>
      <c r="AC20">
        <v>0</v>
      </c>
      <c r="AD20" s="40" t="s">
        <v>0</v>
      </c>
      <c r="AE20" s="48">
        <v>19</v>
      </c>
      <c r="AF20" s="49" t="s">
        <v>73</v>
      </c>
      <c r="AG20" s="24"/>
      <c r="AH20" s="24"/>
      <c r="AI20" s="24"/>
      <c r="AJ20" s="24"/>
      <c r="AK20" s="24"/>
      <c r="AL20" s="24"/>
      <c r="AM20" s="24"/>
      <c r="AN20" s="24"/>
      <c r="AO20" s="24"/>
      <c r="AP20" s="24"/>
      <c r="AQ20" s="24"/>
      <c r="AR20" s="24"/>
      <c r="AS20" s="24"/>
      <c r="AT20" s="61"/>
      <c r="AU20" s="24"/>
      <c r="AV20" s="24"/>
      <c r="AW20" s="24"/>
      <c r="AX20" s="24"/>
      <c r="AY20" s="24"/>
      <c r="AZ20" s="24" t="str">
        <f t="shared" si="3"/>
        <v/>
      </c>
      <c r="BA20" s="24" t="str">
        <f t="shared" si="4"/>
        <v/>
      </c>
      <c r="BB20" s="24" t="str">
        <f t="shared" si="5"/>
        <v/>
      </c>
      <c r="BC20" s="24"/>
      <c r="BD20" s="24" t="str">
        <f t="shared" si="6"/>
        <v/>
      </c>
      <c r="BE20" s="54" t="str">
        <f>IF(AK20="","",VLOOKUP(AK20,BH:BJ,3,FALSE))</f>
        <v/>
      </c>
      <c r="BF20" s="64" t="s">
        <v>0</v>
      </c>
      <c r="BG20">
        <v>19</v>
      </c>
      <c r="BH20" t="s">
        <v>208</v>
      </c>
      <c r="BI20" t="s">
        <v>40</v>
      </c>
      <c r="BJ20" t="s">
        <v>209</v>
      </c>
    </row>
    <row r="21" spans="1:62">
      <c r="A21" t="str">
        <f t="shared" si="0"/>
        <v>|色|白|レアリティ|Masterpiece|マナコスト|7|</v>
      </c>
      <c r="B21" t="s">
        <v>0</v>
      </c>
      <c r="C21" t="s">
        <v>81</v>
      </c>
      <c r="D21" s="27" t="s">
        <v>6</v>
      </c>
      <c r="E21" t="s">
        <v>81</v>
      </c>
      <c r="F21" t="str">
        <f>IF(R20=0,"",R20)</f>
        <v>白</v>
      </c>
      <c r="G21" t="s">
        <v>81</v>
      </c>
      <c r="H21" s="27" t="s">
        <v>93</v>
      </c>
      <c r="I21" t="s">
        <v>81</v>
      </c>
      <c r="J21" t="str">
        <f>IF(T20=0,"",T20)</f>
        <v>Masterpiece</v>
      </c>
      <c r="K21" t="s">
        <v>81</v>
      </c>
      <c r="L21" s="27" t="s">
        <v>94</v>
      </c>
      <c r="M21" t="s">
        <v>81</v>
      </c>
      <c r="N21">
        <f>IF(V20=0,"",V20)</f>
        <v>7</v>
      </c>
      <c r="O21" t="s">
        <v>81</v>
      </c>
      <c r="Q21" s="33" t="s">
        <v>11</v>
      </c>
      <c r="R21" s="34" t="str">
        <f>INDEX(AL:AL,W18+1)</f>
        <v>呪文</v>
      </c>
      <c r="S21" s="39" t="s">
        <v>95</v>
      </c>
      <c r="T21" s="34">
        <f>INDEX(AN:AN,W18+1)</f>
        <v>0</v>
      </c>
      <c r="U21" s="34">
        <f>INDEX(AO:AO,W18+1)</f>
        <v>0</v>
      </c>
      <c r="V21" s="34">
        <f>INDEX(AP:AP,W18+1)</f>
        <v>0</v>
      </c>
      <c r="W21" s="40"/>
      <c r="X21" s="34" t="str">
        <f>INDEX(AZ:AZ,W18+1)</f>
        <v>戦場</v>
      </c>
      <c r="Y21" s="34" t="str">
        <f>INDEX(BA:BA,W18+1)</f>
        <v/>
      </c>
      <c r="Z21" s="34" t="str">
        <f>INDEX(BB:BB,W18+1)</f>
        <v/>
      </c>
      <c r="AA21" s="34">
        <f>INDEX(BC:BC,W18+1)</f>
        <v>0</v>
      </c>
      <c r="AD21" s="40"/>
      <c r="AE21" s="48">
        <v>20</v>
      </c>
      <c r="AF21" s="49" t="s">
        <v>73</v>
      </c>
      <c r="AG21" s="24"/>
      <c r="AH21" s="24"/>
      <c r="AI21" s="24"/>
      <c r="AJ21" s="24"/>
      <c r="AK21" s="24"/>
      <c r="AL21" s="24"/>
      <c r="AM21" s="24"/>
      <c r="AN21" s="24"/>
      <c r="AO21" s="24"/>
      <c r="AP21" s="24"/>
      <c r="AQ21" s="24"/>
      <c r="AR21" s="24"/>
      <c r="AS21" s="24"/>
      <c r="AT21" s="61"/>
      <c r="AU21" s="24"/>
      <c r="AV21" s="24"/>
      <c r="AW21" s="24"/>
      <c r="AX21" s="24"/>
      <c r="AY21" s="24"/>
      <c r="AZ21" s="24" t="str">
        <f t="shared" si="3"/>
        <v/>
      </c>
      <c r="BA21" s="24" t="str">
        <f t="shared" si="4"/>
        <v/>
      </c>
      <c r="BB21" s="24" t="str">
        <f t="shared" si="5"/>
        <v/>
      </c>
      <c r="BC21" s="24"/>
      <c r="BD21" s="24" t="str">
        <f t="shared" si="6"/>
        <v/>
      </c>
      <c r="BE21" s="54" t="str">
        <f>IF(AK21="","",VLOOKUP(AK21,BH:BJ,3,FALSE))</f>
        <v/>
      </c>
      <c r="BF21" s="64" t="s">
        <v>0</v>
      </c>
      <c r="BG21">
        <v>20</v>
      </c>
      <c r="BH21" t="s">
        <v>214</v>
      </c>
      <c r="BI21" t="s">
        <v>40</v>
      </c>
      <c r="BJ21" t="s">
        <v>215</v>
      </c>
    </row>
    <row r="22" spans="1:62">
      <c r="A22" t="str">
        <f t="shared" si="0"/>
        <v>|種別|呪文|サブタイプ||||</v>
      </c>
      <c r="B22" t="s">
        <v>0</v>
      </c>
      <c r="C22" t="s">
        <v>81</v>
      </c>
      <c r="D22" s="27" t="s">
        <v>11</v>
      </c>
      <c r="E22" t="s">
        <v>81</v>
      </c>
      <c r="F22" t="str">
        <f>IF(R21=0,"",R21)</f>
        <v>呪文</v>
      </c>
      <c r="G22" t="s">
        <v>81</v>
      </c>
      <c r="H22" s="27" t="s">
        <v>103</v>
      </c>
      <c r="I22" t="s">
        <v>81</v>
      </c>
      <c r="J22" t="str">
        <f>IF(T21=0,"",T21)</f>
        <v/>
      </c>
      <c r="K22" t="s">
        <v>81</v>
      </c>
      <c r="L22" t="str">
        <f>IF(U21=0,"",U21)</f>
        <v/>
      </c>
      <c r="M22" t="s">
        <v>81</v>
      </c>
      <c r="N22" t="str">
        <f>IF(V21=0,"",V21)</f>
        <v/>
      </c>
      <c r="O22" t="s">
        <v>81</v>
      </c>
      <c r="Q22" s="33" t="s">
        <v>104</v>
      </c>
      <c r="R22" s="34" t="str">
        <f>INDEX(BD:BD,W18+1)</f>
        <v>戦場に出ている各クリーチャーを追放する。</v>
      </c>
      <c r="S22" s="35"/>
      <c r="T22" s="35"/>
      <c r="U22" s="35"/>
      <c r="V22" s="36"/>
      <c r="W22" s="40"/>
      <c r="X22" s="32"/>
      <c r="Y22" s="32"/>
      <c r="Z22" s="32"/>
      <c r="AA22" s="54"/>
      <c r="AD22" s="40"/>
      <c r="AE22" s="48">
        <v>21</v>
      </c>
      <c r="AF22" s="49" t="s">
        <v>73</v>
      </c>
      <c r="AG22" s="24"/>
      <c r="AH22" s="24"/>
      <c r="AI22" s="24"/>
      <c r="AJ22" s="24"/>
      <c r="AK22" s="24"/>
      <c r="AL22" s="24"/>
      <c r="AM22" s="24"/>
      <c r="AN22" s="24"/>
      <c r="AO22" s="24"/>
      <c r="AP22" s="24"/>
      <c r="AQ22" s="24"/>
      <c r="AR22" s="24"/>
      <c r="AS22" s="24"/>
      <c r="AT22" s="61"/>
      <c r="AU22" s="24"/>
      <c r="AV22" s="24"/>
      <c r="AW22" s="24"/>
      <c r="AX22" s="24"/>
      <c r="AY22" s="24"/>
      <c r="AZ22" s="24" t="str">
        <f t="shared" si="3"/>
        <v/>
      </c>
      <c r="BA22" s="24" t="str">
        <f t="shared" si="4"/>
        <v/>
      </c>
      <c r="BB22" s="24" t="str">
        <f t="shared" si="5"/>
        <v/>
      </c>
      <c r="BC22" s="24"/>
      <c r="BD22" s="24" t="str">
        <f t="shared" si="6"/>
        <v/>
      </c>
      <c r="BE22" s="54" t="str">
        <f>IF(AK22="","",VLOOKUP(AK22,BH:BJ,3,FALSE))</f>
        <v/>
      </c>
      <c r="BF22" s="64" t="s">
        <v>0</v>
      </c>
      <c r="BG22">
        <v>21</v>
      </c>
      <c r="BH22" t="s">
        <v>218</v>
      </c>
      <c r="BI22" t="s">
        <v>40</v>
      </c>
      <c r="BJ22" t="s">
        <v>219</v>
      </c>
    </row>
    <row r="23" spans="1:62">
      <c r="A23" t="str">
        <f t="shared" si="0"/>
        <v>|テキスト|&gt;|&gt;|&gt;|&gt;|戦場に出ている各クリーチャーを追放する。|</v>
      </c>
      <c r="B23" t="s">
        <v>0</v>
      </c>
      <c r="C23" t="s">
        <v>81</v>
      </c>
      <c r="D23" s="27" t="s">
        <v>104</v>
      </c>
      <c r="E23" t="s">
        <v>81</v>
      </c>
      <c r="F23" s="27" t="s">
        <v>113</v>
      </c>
      <c r="G23" t="s">
        <v>81</v>
      </c>
      <c r="H23" s="27" t="s">
        <v>113</v>
      </c>
      <c r="I23" t="s">
        <v>81</v>
      </c>
      <c r="J23" s="27" t="s">
        <v>113</v>
      </c>
      <c r="K23" t="s">
        <v>81</v>
      </c>
      <c r="L23" s="27" t="s">
        <v>113</v>
      </c>
      <c r="M23" t="s">
        <v>81</v>
      </c>
      <c r="N23" t="str">
        <f>IF(R22=0,"",R22)</f>
        <v>戦場に出ている各クリーチャーを追放する。</v>
      </c>
      <c r="O23" t="s">
        <v>81</v>
      </c>
      <c r="Q23" s="38" t="s">
        <v>27</v>
      </c>
      <c r="R23" s="34" t="str">
        <f>INDEX(BE:BE,W18+1)</f>
        <v>Each creature on the battlefield is exiled.</v>
      </c>
      <c r="S23" s="33" t="s">
        <v>114</v>
      </c>
      <c r="T23" s="34" t="str">
        <f>IF(X23="","",X23&amp;IF(Y23="",""," "&amp;Y23)&amp;IF(Z23="",""," "&amp;Z23)&amp;IF(AA23="",""," "&amp;AA23))</f>
        <v/>
      </c>
      <c r="U23" s="35"/>
      <c r="V23" s="36"/>
      <c r="W23" s="40" t="s">
        <v>114</v>
      </c>
      <c r="X23" s="33" t="str">
        <f t="shared" ref="X23:AA23" si="8">IF(ISERROR(IF(LEN(X22)&gt;1,X22,VLOOKUP(X21,$AC:$AD,2,FALSE))),"",IF(LEN(X22)&gt;1,X22,VLOOKUP(X21,$AC:$AD,2,FALSE)))</f>
        <v/>
      </c>
      <c r="Y23" s="33" t="str">
        <f t="shared" si="8"/>
        <v/>
      </c>
      <c r="Z23" s="33" t="str">
        <f t="shared" si="8"/>
        <v/>
      </c>
      <c r="AA23" s="33" t="str">
        <f t="shared" si="8"/>
        <v> </v>
      </c>
      <c r="AD23" s="40"/>
      <c r="AE23" s="48">
        <v>22</v>
      </c>
      <c r="AF23" s="49" t="s">
        <v>73</v>
      </c>
      <c r="AG23" s="24"/>
      <c r="AH23" s="24"/>
      <c r="AI23" s="24"/>
      <c r="AJ23" s="24"/>
      <c r="AK23" s="24"/>
      <c r="AL23" s="24"/>
      <c r="AM23" s="24"/>
      <c r="AN23" s="24"/>
      <c r="AO23" s="24"/>
      <c r="AP23" s="24"/>
      <c r="AQ23" s="24"/>
      <c r="AR23" s="24"/>
      <c r="AS23" s="24"/>
      <c r="AT23" s="61"/>
      <c r="AU23" s="24"/>
      <c r="AV23" s="24"/>
      <c r="AW23" s="24"/>
      <c r="AX23" s="24"/>
      <c r="AY23" s="24"/>
      <c r="AZ23" s="24" t="str">
        <f t="shared" si="3"/>
        <v/>
      </c>
      <c r="BA23" s="24" t="str">
        <f t="shared" si="4"/>
        <v/>
      </c>
      <c r="BB23" s="24" t="str">
        <f t="shared" si="5"/>
        <v/>
      </c>
      <c r="BC23" s="24"/>
      <c r="BD23" s="24" t="str">
        <f t="shared" si="6"/>
        <v/>
      </c>
      <c r="BE23" s="54" t="str">
        <f>IF(AK23="","",VLOOKUP(AK23,BH:BJ,3,FALSE))</f>
        <v/>
      </c>
      <c r="BF23" s="64" t="s">
        <v>0</v>
      </c>
      <c r="BG23">
        <v>22</v>
      </c>
      <c r="BH23" t="s">
        <v>223</v>
      </c>
      <c r="BI23" t="s">
        <v>40</v>
      </c>
      <c r="BJ23" t="s">
        <v>224</v>
      </c>
    </row>
    <row r="24" spans="1:62">
      <c r="A24" t="str">
        <f t="shared" si="0"/>
        <v>|英テキスト|&gt;|&gt;|&gt;|&gt;|Each creature on the battlefield is exiled.|</v>
      </c>
      <c r="B24" t="s">
        <v>0</v>
      </c>
      <c r="C24" t="s">
        <v>81</v>
      </c>
      <c r="D24" s="27" t="s">
        <v>125</v>
      </c>
      <c r="E24" t="s">
        <v>81</v>
      </c>
      <c r="F24" s="27" t="s">
        <v>113</v>
      </c>
      <c r="G24" t="s">
        <v>81</v>
      </c>
      <c r="H24" s="27" t="s">
        <v>113</v>
      </c>
      <c r="I24" t="s">
        <v>81</v>
      </c>
      <c r="J24" s="27" t="s">
        <v>113</v>
      </c>
      <c r="K24" t="s">
        <v>81</v>
      </c>
      <c r="L24" s="27" t="s">
        <v>113</v>
      </c>
      <c r="M24" t="s">
        <v>81</v>
      </c>
      <c r="N24" t="str">
        <f>IF(T23="","",T23&amp;"&amp;br;")&amp;IF(R23=0,"",R23)</f>
        <v>Each creature on the battlefield is exiled.</v>
      </c>
      <c r="O24" t="s">
        <v>81</v>
      </c>
      <c r="Q24" s="33" t="s">
        <v>18</v>
      </c>
      <c r="R24" s="34">
        <f>IF(INDEX(AX:AX,W18+1)="",0,INDEX(AX:AX,W18+1)&amp;"/"&amp;INDEX(AY:AY,W18+1))</f>
        <v>0</v>
      </c>
      <c r="S24" s="35"/>
      <c r="T24" s="35"/>
      <c r="U24" s="35"/>
      <c r="V24" s="36"/>
      <c r="W24" s="40"/>
      <c r="X24" s="33"/>
      <c r="Y24" s="52"/>
      <c r="Z24" s="52"/>
      <c r="AA24" s="53"/>
      <c r="AD24" s="44"/>
      <c r="AE24" s="48">
        <v>23</v>
      </c>
      <c r="AF24" s="49" t="s">
        <v>73</v>
      </c>
      <c r="AG24" s="24"/>
      <c r="AH24" s="24"/>
      <c r="AI24" s="24"/>
      <c r="AJ24" s="24"/>
      <c r="AK24" s="24"/>
      <c r="AL24" s="24"/>
      <c r="AM24" s="24"/>
      <c r="AN24" s="24"/>
      <c r="AO24" s="24"/>
      <c r="AP24" s="24"/>
      <c r="AQ24" s="24"/>
      <c r="AR24" s="24"/>
      <c r="AS24" s="24"/>
      <c r="AT24" s="61"/>
      <c r="AU24" s="24"/>
      <c r="AV24" s="24"/>
      <c r="AW24" s="24"/>
      <c r="AX24" s="24"/>
      <c r="AY24" s="24"/>
      <c r="AZ24" s="24" t="str">
        <f t="shared" si="3"/>
        <v/>
      </c>
      <c r="BA24" s="24" t="str">
        <f t="shared" si="4"/>
        <v/>
      </c>
      <c r="BB24" s="24" t="str">
        <f t="shared" si="5"/>
        <v/>
      </c>
      <c r="BC24" s="24"/>
      <c r="BD24" s="24" t="str">
        <f t="shared" si="6"/>
        <v/>
      </c>
      <c r="BE24" s="54" t="str">
        <f>IF(AK24="","",VLOOKUP(AK24,BH:BJ,3,FALSE))</f>
        <v/>
      </c>
      <c r="BF24" s="64" t="s">
        <v>0</v>
      </c>
      <c r="BG24">
        <v>23</v>
      </c>
      <c r="BH24" t="s">
        <v>158</v>
      </c>
      <c r="BI24" t="s">
        <v>40</v>
      </c>
      <c r="BJ24" t="s">
        <v>230</v>
      </c>
    </row>
    <row r="25" spans="1:62">
      <c r="A25" t="str">
        <f t="shared" si="0"/>
        <v>|PT|&gt;||シールド数|&gt;||</v>
      </c>
      <c r="B25" t="s">
        <v>0</v>
      </c>
      <c r="C25" t="s">
        <v>81</v>
      </c>
      <c r="D25" t="s">
        <v>18</v>
      </c>
      <c r="E25" t="s">
        <v>81</v>
      </c>
      <c r="F25" t="s">
        <v>113</v>
      </c>
      <c r="G25" t="s">
        <v>81</v>
      </c>
      <c r="H25" t="str">
        <f>IF(R24=0,"",R24)</f>
        <v/>
      </c>
      <c r="I25" t="s">
        <v>81</v>
      </c>
      <c r="J25" t="s">
        <v>136</v>
      </c>
      <c r="K25" t="s">
        <v>81</v>
      </c>
      <c r="L25" t="s">
        <v>113</v>
      </c>
      <c r="M25" t="s">
        <v>81</v>
      </c>
      <c r="N25" t="str">
        <f>IF(R25=0,"",R25)</f>
        <v/>
      </c>
      <c r="O25" t="s">
        <v>81</v>
      </c>
      <c r="Q25" s="41" t="s">
        <v>19</v>
      </c>
      <c r="R25" s="34">
        <f>INDEX(AW:AW,W18+1)</f>
        <v>0</v>
      </c>
      <c r="S25" s="42"/>
      <c r="T25" s="42"/>
      <c r="U25" s="42"/>
      <c r="V25" s="43"/>
      <c r="W25" s="44"/>
      <c r="X25" s="45"/>
      <c r="Y25" s="55"/>
      <c r="Z25" s="55"/>
      <c r="AA25" s="56"/>
      <c r="AE25" s="48">
        <v>24</v>
      </c>
      <c r="AF25" s="49" t="s">
        <v>73</v>
      </c>
      <c r="AG25" s="24"/>
      <c r="AH25" s="24"/>
      <c r="AI25" s="24"/>
      <c r="AJ25" s="24"/>
      <c r="AK25" s="24"/>
      <c r="AL25" s="24"/>
      <c r="AM25" s="24"/>
      <c r="AN25" s="24"/>
      <c r="AO25" s="24"/>
      <c r="AP25" s="24"/>
      <c r="AQ25" s="24"/>
      <c r="AR25" s="24"/>
      <c r="AS25" s="24"/>
      <c r="AT25" s="61"/>
      <c r="AU25" s="24"/>
      <c r="AV25" s="24"/>
      <c r="AW25" s="24"/>
      <c r="AX25" s="24"/>
      <c r="AY25" s="24"/>
      <c r="AZ25" s="24" t="str">
        <f t="shared" si="3"/>
        <v/>
      </c>
      <c r="BA25" s="24" t="str">
        <f t="shared" si="4"/>
        <v/>
      </c>
      <c r="BB25" s="24" t="str">
        <f t="shared" si="5"/>
        <v/>
      </c>
      <c r="BC25" s="24"/>
      <c r="BD25" s="24" t="str">
        <f t="shared" si="6"/>
        <v/>
      </c>
      <c r="BE25" s="54" t="str">
        <f>IF(AK25="","",VLOOKUP(AK25,BH:BJ,3,FALSE))</f>
        <v/>
      </c>
      <c r="BF25" s="64" t="s">
        <v>0</v>
      </c>
      <c r="BG25">
        <v>24</v>
      </c>
      <c r="BH25" t="s">
        <v>233</v>
      </c>
      <c r="BI25" t="s">
        <v>40</v>
      </c>
      <c r="BJ25" t="s">
        <v>234</v>
      </c>
    </row>
    <row r="26" spans="1:62">
      <c r="A26" t="str">
        <f t="shared" si="0"/>
        <v>&amp;br;&amp;br;</v>
      </c>
      <c r="B26" t="s">
        <v>0</v>
      </c>
      <c r="C26" t="s">
        <v>145</v>
      </c>
      <c r="R26"/>
      <c r="S26"/>
      <c r="T26"/>
      <c r="U26"/>
      <c r="V26"/>
      <c r="AE26" s="48">
        <v>25</v>
      </c>
      <c r="AF26" s="49" t="s">
        <v>73</v>
      </c>
      <c r="AG26" s="24"/>
      <c r="AH26" s="24"/>
      <c r="AI26" s="24"/>
      <c r="AJ26" s="24"/>
      <c r="AK26" s="24"/>
      <c r="AL26" s="24"/>
      <c r="AM26" s="24"/>
      <c r="AN26" s="24"/>
      <c r="AO26" s="24"/>
      <c r="AP26" s="24"/>
      <c r="AQ26" s="24"/>
      <c r="AR26" s="24"/>
      <c r="AS26" s="24"/>
      <c r="AT26" s="61"/>
      <c r="AU26" s="24"/>
      <c r="AV26" s="24"/>
      <c r="AW26" s="24"/>
      <c r="AX26" s="24"/>
      <c r="AY26" s="24"/>
      <c r="AZ26" s="24" t="str">
        <f t="shared" si="3"/>
        <v/>
      </c>
      <c r="BA26" s="24" t="str">
        <f t="shared" si="4"/>
        <v/>
      </c>
      <c r="BB26" s="24" t="str">
        <f t="shared" si="5"/>
        <v/>
      </c>
      <c r="BC26" s="24"/>
      <c r="BD26" s="24" t="str">
        <f t="shared" si="6"/>
        <v/>
      </c>
      <c r="BE26" s="54" t="str">
        <f>IF(AK26="","",VLOOKUP(AK26,BH:BJ,3,FALSE))</f>
        <v/>
      </c>
      <c r="BF26" s="64" t="s">
        <v>0</v>
      </c>
      <c r="BG26">
        <v>25</v>
      </c>
      <c r="BH26" t="s">
        <v>241</v>
      </c>
      <c r="BI26" t="s">
        <v>40</v>
      </c>
      <c r="BJ26" t="s">
        <v>242</v>
      </c>
    </row>
    <row r="27" spans="1:62">
      <c r="A27" t="str">
        <f t="shared" si="0"/>
        <v>#back(text=戻る,left)</v>
      </c>
      <c r="B27" t="s">
        <v>0</v>
      </c>
      <c r="C27" t="s">
        <v>153</v>
      </c>
      <c r="R27"/>
      <c r="S27"/>
      <c r="T27"/>
      <c r="U27"/>
      <c r="V27"/>
      <c r="AE27" s="48">
        <v>26</v>
      </c>
      <c r="AF27" s="49" t="s">
        <v>73</v>
      </c>
      <c r="AG27" s="24"/>
      <c r="AH27" s="24"/>
      <c r="AI27" s="24"/>
      <c r="AJ27" s="24"/>
      <c r="AK27" s="24"/>
      <c r="AL27" s="24"/>
      <c r="AM27" s="24"/>
      <c r="AN27" s="24"/>
      <c r="AO27" s="24"/>
      <c r="AP27" s="24"/>
      <c r="AQ27" s="24"/>
      <c r="AR27" s="24"/>
      <c r="AS27" s="24"/>
      <c r="AT27" s="61"/>
      <c r="AU27" s="24"/>
      <c r="AV27" s="24"/>
      <c r="AW27" s="24"/>
      <c r="AX27" s="24"/>
      <c r="AY27" s="24"/>
      <c r="AZ27" s="24" t="str">
        <f t="shared" si="3"/>
        <v/>
      </c>
      <c r="BA27" s="24" t="str">
        <f t="shared" si="4"/>
        <v/>
      </c>
      <c r="BB27" s="24" t="str">
        <f t="shared" si="5"/>
        <v/>
      </c>
      <c r="BC27" s="24"/>
      <c r="BD27" s="24" t="str">
        <f t="shared" si="6"/>
        <v/>
      </c>
      <c r="BE27" s="54" t="str">
        <f>IF(AK27="","",VLOOKUP(AK27,BH:BJ,3,FALSE))</f>
        <v/>
      </c>
      <c r="BF27" s="64" t="s">
        <v>0</v>
      </c>
      <c r="BG27">
        <v>26</v>
      </c>
      <c r="BH27" t="s">
        <v>245</v>
      </c>
      <c r="BI27" t="s">
        <v>40</v>
      </c>
      <c r="BJ27" t="s">
        <v>246</v>
      </c>
    </row>
    <row r="28" spans="1:62">
      <c r="A28" t="str">
        <f t="shared" si="0"/>
        <v>&amp;br;</v>
      </c>
      <c r="B28" t="s">
        <v>0</v>
      </c>
      <c r="C28" t="s">
        <v>164</v>
      </c>
      <c r="R28"/>
      <c r="S28"/>
      <c r="T28"/>
      <c r="U28"/>
      <c r="V28"/>
      <c r="AE28" s="48">
        <v>27</v>
      </c>
      <c r="AF28" s="49" t="s">
        <v>73</v>
      </c>
      <c r="AG28" s="24"/>
      <c r="AH28" s="24"/>
      <c r="AI28" s="24"/>
      <c r="AJ28" s="24"/>
      <c r="AK28" s="24"/>
      <c r="AL28" s="24"/>
      <c r="AM28" s="24"/>
      <c r="AN28" s="24"/>
      <c r="AO28" s="24"/>
      <c r="AP28" s="24"/>
      <c r="AQ28" s="24"/>
      <c r="AR28" s="24"/>
      <c r="AS28" s="24"/>
      <c r="AT28" s="61"/>
      <c r="AU28" s="24"/>
      <c r="AV28" s="24"/>
      <c r="AW28" s="24"/>
      <c r="AX28" s="24"/>
      <c r="AY28" s="24"/>
      <c r="AZ28" s="24" t="str">
        <f t="shared" si="3"/>
        <v/>
      </c>
      <c r="BA28" s="24" t="str">
        <f t="shared" si="4"/>
        <v/>
      </c>
      <c r="BB28" s="24" t="str">
        <f t="shared" si="5"/>
        <v/>
      </c>
      <c r="BC28" s="24"/>
      <c r="BD28" s="24" t="str">
        <f t="shared" si="6"/>
        <v/>
      </c>
      <c r="BE28" s="54" t="str">
        <f>IF(AK28="","",VLOOKUP(AK28,BH:BJ,3,FALSE))</f>
        <v/>
      </c>
      <c r="BF28" s="64" t="s">
        <v>0</v>
      </c>
      <c r="BG28">
        <v>27</v>
      </c>
      <c r="BH28" t="s">
        <v>201</v>
      </c>
      <c r="BI28" t="s">
        <v>40</v>
      </c>
      <c r="BJ28" t="s">
        <v>249</v>
      </c>
    </row>
    <row r="29" spans="1:62">
      <c r="A29" t="str">
        <f t="shared" si="0"/>
        <v>#comment(above,nsize=[15],size=[30],num=[10])</v>
      </c>
      <c r="B29" t="s">
        <v>0</v>
      </c>
      <c r="C29" t="s">
        <v>173</v>
      </c>
      <c r="R29"/>
      <c r="S29"/>
      <c r="T29"/>
      <c r="U29"/>
      <c r="V29"/>
      <c r="AE29" s="48">
        <v>28</v>
      </c>
      <c r="AF29" s="49" t="s">
        <v>73</v>
      </c>
      <c r="AG29" s="24"/>
      <c r="AH29" s="24"/>
      <c r="AI29" s="24"/>
      <c r="AJ29" s="24"/>
      <c r="AK29" s="24"/>
      <c r="AL29" s="24"/>
      <c r="AM29" s="24"/>
      <c r="AN29" s="24"/>
      <c r="AO29" s="24"/>
      <c r="AP29" s="24"/>
      <c r="AQ29" s="24"/>
      <c r="AR29" s="24"/>
      <c r="AS29" s="24"/>
      <c r="AT29" s="61"/>
      <c r="AU29" s="24"/>
      <c r="AV29" s="24"/>
      <c r="AW29" s="24"/>
      <c r="AX29" s="24"/>
      <c r="AY29" s="24"/>
      <c r="AZ29" s="24" t="str">
        <f t="shared" si="3"/>
        <v/>
      </c>
      <c r="BA29" s="24" t="str">
        <f t="shared" si="4"/>
        <v/>
      </c>
      <c r="BB29" s="24" t="str">
        <f t="shared" si="5"/>
        <v/>
      </c>
      <c r="BC29" s="24"/>
      <c r="BD29" s="24" t="str">
        <f t="shared" si="6"/>
        <v/>
      </c>
      <c r="BE29" s="54" t="str">
        <f>IF(AK29="","",VLOOKUP(AK29,BH:BJ,3,FALSE))</f>
        <v/>
      </c>
      <c r="BF29" s="64" t="s">
        <v>0</v>
      </c>
      <c r="BG29">
        <v>28</v>
      </c>
      <c r="BH29" t="s">
        <v>253</v>
      </c>
      <c r="BI29" t="s">
        <v>40</v>
      </c>
      <c r="BJ29" t="s">
        <v>254</v>
      </c>
    </row>
    <row r="30" spans="1:62">
      <c r="A30" t="str">
        <f t="shared" si="0"/>
        <v>&amp;br;&amp;br;</v>
      </c>
      <c r="B30" t="s">
        <v>0</v>
      </c>
      <c r="C30" t="s">
        <v>145</v>
      </c>
      <c r="R30"/>
      <c r="S30"/>
      <c r="T30"/>
      <c r="U30"/>
      <c r="V30"/>
      <c r="AE30" s="48">
        <v>29</v>
      </c>
      <c r="AF30" s="49" t="s">
        <v>73</v>
      </c>
      <c r="AG30" s="24"/>
      <c r="AH30" s="24"/>
      <c r="AI30" s="24"/>
      <c r="AJ30" s="24"/>
      <c r="AK30" s="24"/>
      <c r="AL30" s="24"/>
      <c r="AM30" s="24"/>
      <c r="AN30" s="24"/>
      <c r="AO30" s="24"/>
      <c r="AP30" s="24"/>
      <c r="AQ30" s="24"/>
      <c r="AR30" s="24"/>
      <c r="AS30" s="24"/>
      <c r="AT30" s="61"/>
      <c r="AU30" s="24"/>
      <c r="AV30" s="24"/>
      <c r="AW30" s="24"/>
      <c r="AX30" s="24"/>
      <c r="AY30" s="24"/>
      <c r="AZ30" s="24" t="str">
        <f t="shared" si="3"/>
        <v/>
      </c>
      <c r="BA30" s="24" t="str">
        <f t="shared" si="4"/>
        <v/>
      </c>
      <c r="BB30" s="24" t="str">
        <f t="shared" si="5"/>
        <v/>
      </c>
      <c r="BC30" s="24"/>
      <c r="BD30" s="24" t="str">
        <f t="shared" si="6"/>
        <v/>
      </c>
      <c r="BE30" s="54"/>
      <c r="BF30" s="64" t="s">
        <v>0</v>
      </c>
      <c r="BG30">
        <v>29</v>
      </c>
      <c r="BH30" t="s">
        <v>259</v>
      </c>
      <c r="BI30" t="s">
        <v>40</v>
      </c>
      <c r="BJ30" t="s">
        <v>260</v>
      </c>
    </row>
    <row r="31" spans="1:62">
      <c r="A31" t="str">
        <f t="shared" si="0"/>
        <v/>
      </c>
      <c r="B31" t="s">
        <v>0</v>
      </c>
      <c r="Q31" s="29"/>
      <c r="R31" s="30"/>
      <c r="S31" s="30"/>
      <c r="T31" s="30"/>
      <c r="U31" s="30"/>
      <c r="V31" s="31"/>
      <c r="W31" s="32">
        <v>3</v>
      </c>
      <c r="X31" s="29"/>
      <c r="Y31" s="50"/>
      <c r="Z31" s="50"/>
      <c r="AA31" s="51"/>
      <c r="AE31" s="48">
        <v>30</v>
      </c>
      <c r="AF31" s="49" t="str">
        <f t="shared" ref="AF31:AF51" si="9">AF30</f>
        <v>無色</v>
      </c>
      <c r="AG31" s="24"/>
      <c r="AH31" s="24"/>
      <c r="AI31" s="24"/>
      <c r="AJ31" s="24"/>
      <c r="AK31" s="24"/>
      <c r="AL31" s="24"/>
      <c r="AM31" s="24"/>
      <c r="AN31" s="24"/>
      <c r="AO31" s="24"/>
      <c r="AP31" s="24"/>
      <c r="AQ31" s="24"/>
      <c r="AR31" s="24"/>
      <c r="AS31" s="24"/>
      <c r="AT31" s="61"/>
      <c r="AU31" s="24"/>
      <c r="AV31" s="24"/>
      <c r="AW31" s="24"/>
      <c r="AX31" s="24"/>
      <c r="AY31" s="24"/>
      <c r="AZ31" s="24" t="str">
        <f t="shared" si="3"/>
        <v/>
      </c>
      <c r="BA31" s="24" t="str">
        <f t="shared" si="4"/>
        <v/>
      </c>
      <c r="BB31" s="24" t="str">
        <f t="shared" si="5"/>
        <v/>
      </c>
      <c r="BC31" s="24"/>
      <c r="BD31" s="24" t="str">
        <f t="shared" si="6"/>
        <v/>
      </c>
      <c r="BE31" s="54" t="str">
        <f>IF(AK31="","",VLOOKUP(AK31,BH:BJ,3,FALSE))</f>
        <v/>
      </c>
      <c r="BF31" s="64" t="s">
        <v>0</v>
      </c>
      <c r="BG31">
        <v>30</v>
      </c>
      <c r="BH31" t="s">
        <v>264</v>
      </c>
      <c r="BI31" t="s">
        <v>40</v>
      </c>
      <c r="BJ31" t="s">
        <v>265</v>
      </c>
    </row>
    <row r="32" spans="1:62">
      <c r="A32" t="str">
        <f t="shared" si="0"/>
        <v>*聖別されたスフィンクス/Consecrated Sphinx</v>
      </c>
      <c r="B32" t="s">
        <v>0</v>
      </c>
      <c r="C32" t="str">
        <f>"*"&amp;R32&amp;"/"&amp;T32</f>
        <v>*聖別されたスフィンクス/Consecrated Sphinx</v>
      </c>
      <c r="Q32" s="33" t="s">
        <v>9</v>
      </c>
      <c r="R32" s="34" t="str">
        <f>INDEX(AJ:AJ,W31+1)</f>
        <v>聖別されたスフィンクス</v>
      </c>
      <c r="S32" s="35" t="s">
        <v>10</v>
      </c>
      <c r="T32" s="34" t="str">
        <f>INDEX(AK:AK,W31+1)</f>
        <v>Consecrated Sphinx</v>
      </c>
      <c r="U32" s="35"/>
      <c r="V32" s="36"/>
      <c r="W32" s="37"/>
      <c r="X32" s="33"/>
      <c r="Y32" s="52"/>
      <c r="Z32" s="52"/>
      <c r="AA32" s="53"/>
      <c r="AE32" s="48">
        <v>31</v>
      </c>
      <c r="AF32" s="49" t="s">
        <v>42</v>
      </c>
      <c r="AG32" s="24"/>
      <c r="AH32" s="24"/>
      <c r="AI32" s="24"/>
      <c r="AJ32" s="24"/>
      <c r="AK32" s="24"/>
      <c r="AL32" s="24"/>
      <c r="AM32" s="24"/>
      <c r="AN32" s="24"/>
      <c r="AO32" s="24"/>
      <c r="AP32" s="24"/>
      <c r="AQ32" s="24"/>
      <c r="AR32" s="24"/>
      <c r="AS32" s="24"/>
      <c r="AT32" s="61"/>
      <c r="AU32" s="24"/>
      <c r="AV32" s="24"/>
      <c r="AW32" s="24"/>
      <c r="AX32" s="24"/>
      <c r="AY32" s="24"/>
      <c r="AZ32" s="24" t="str">
        <f t="shared" si="3"/>
        <v/>
      </c>
      <c r="BA32" s="24" t="str">
        <f t="shared" si="4"/>
        <v/>
      </c>
      <c r="BB32" s="24" t="str">
        <f t="shared" si="5"/>
        <v/>
      </c>
      <c r="BC32" s="24"/>
      <c r="BD32" s="24" t="str">
        <f t="shared" si="6"/>
        <v/>
      </c>
      <c r="BE32" s="54"/>
      <c r="BF32" s="64" t="s">
        <v>0</v>
      </c>
      <c r="BG32">
        <v>31</v>
      </c>
      <c r="BH32" t="s">
        <v>269</v>
      </c>
      <c r="BI32" t="s">
        <v>40</v>
      </c>
      <c r="BJ32" t="s">
        <v>270</v>
      </c>
    </row>
    <row r="33" spans="1:62">
      <c r="A33" t="str">
        <f t="shared" si="0"/>
        <v>|LEFT:80|LEFT:100|LEFT:100|LEFT:100|LEFT:100|LEFT:100|c</v>
      </c>
      <c r="B33" t="s">
        <v>0</v>
      </c>
      <c r="C33" t="s">
        <v>81</v>
      </c>
      <c r="D33" s="26" t="str">
        <f>$Q$1</f>
        <v>LEFT:80</v>
      </c>
      <c r="E33" s="26" t="s">
        <v>81</v>
      </c>
      <c r="F33" s="26" t="str">
        <f t="shared" ref="F33:J33" si="10">$R$1</f>
        <v>LEFT:100</v>
      </c>
      <c r="G33" s="26" t="s">
        <v>81</v>
      </c>
      <c r="H33" s="26" t="str">
        <f t="shared" si="10"/>
        <v>LEFT:100</v>
      </c>
      <c r="I33" s="26" t="s">
        <v>81</v>
      </c>
      <c r="J33" s="26" t="str">
        <f t="shared" si="10"/>
        <v>LEFT:100</v>
      </c>
      <c r="K33" s="26" t="s">
        <v>81</v>
      </c>
      <c r="L33" s="26" t="str">
        <f>$R$1</f>
        <v>LEFT:100</v>
      </c>
      <c r="M33" s="26" t="s">
        <v>81</v>
      </c>
      <c r="N33" s="26" t="str">
        <f>$R$1</f>
        <v>LEFT:100</v>
      </c>
      <c r="O33" t="s">
        <v>81</v>
      </c>
      <c r="P33" t="s">
        <v>82</v>
      </c>
      <c r="Q33" s="38" t="s">
        <v>6</v>
      </c>
      <c r="R33" s="34" t="str">
        <f>INDEX(AF:AF,W31+1)</f>
        <v>青</v>
      </c>
      <c r="S33" s="39" t="s">
        <v>7</v>
      </c>
      <c r="T33" s="34" t="str">
        <f>INDEX(AG:AG,W31+1)</f>
        <v>Masterpiece</v>
      </c>
      <c r="U33" s="39" t="s">
        <v>8</v>
      </c>
      <c r="V33" s="34">
        <f>INDEX(AI:AI,W31+1)</f>
        <v>16</v>
      </c>
      <c r="W33" s="40"/>
      <c r="X33" s="34" t="str">
        <f>INDEX(AQ:AQ,W31+1)</f>
        <v>飛行</v>
      </c>
      <c r="Y33" s="52"/>
      <c r="Z33" s="52"/>
      <c r="AA33" s="53"/>
      <c r="AE33" s="48">
        <v>32</v>
      </c>
      <c r="AF33" s="49" t="str">
        <f t="shared" si="9"/>
        <v>黒</v>
      </c>
      <c r="AG33" s="24"/>
      <c r="AH33" s="24"/>
      <c r="AI33" s="24"/>
      <c r="AJ33" s="24"/>
      <c r="AK33" s="24"/>
      <c r="AL33" s="24"/>
      <c r="AM33" s="24"/>
      <c r="AN33" s="24"/>
      <c r="AO33" s="24"/>
      <c r="AP33" s="24"/>
      <c r="AQ33" s="24"/>
      <c r="AR33" s="24"/>
      <c r="AS33" s="24"/>
      <c r="AT33" s="61"/>
      <c r="AU33" s="24"/>
      <c r="AV33" s="24"/>
      <c r="AW33" s="24"/>
      <c r="AX33" s="24" t="str">
        <f t="shared" ref="AX31:AX51" si="11">IF(AT33&gt;1,MONTH(AT33),"")</f>
        <v/>
      </c>
      <c r="AY33" s="24" t="str">
        <f t="shared" ref="AY31:AY51" si="12">IF(AT33&gt;1,DAY(AT33),"")</f>
        <v/>
      </c>
      <c r="AZ33" s="24" t="str">
        <f t="shared" si="3"/>
        <v/>
      </c>
      <c r="BA33" s="24" t="str">
        <f t="shared" si="4"/>
        <v/>
      </c>
      <c r="BB33" s="24" t="str">
        <f t="shared" si="5"/>
        <v/>
      </c>
      <c r="BC33" s="24"/>
      <c r="BD33" s="24" t="str">
        <f t="shared" si="6"/>
        <v/>
      </c>
      <c r="BE33" s="54" t="str">
        <f>IF(AK33="","",VLOOKUP(AK33,BH:BJ,3,FALSE))</f>
        <v/>
      </c>
      <c r="BF33" s="64" t="s">
        <v>0</v>
      </c>
      <c r="BG33">
        <v>32</v>
      </c>
      <c r="BH33" t="s">
        <v>273</v>
      </c>
      <c r="BI33" t="s">
        <v>40</v>
      </c>
      <c r="BJ33" t="s">
        <v>274</v>
      </c>
    </row>
    <row r="34" spans="1:62">
      <c r="A34" t="str">
        <f t="shared" si="0"/>
        <v>|色|青|レアリティ|Masterpiece|マナコスト|16|</v>
      </c>
      <c r="B34" t="s">
        <v>0</v>
      </c>
      <c r="C34" t="s">
        <v>81</v>
      </c>
      <c r="D34" s="27" t="s">
        <v>6</v>
      </c>
      <c r="E34" t="s">
        <v>81</v>
      </c>
      <c r="F34" t="str">
        <f>IF(R33=0,"",R33)</f>
        <v>青</v>
      </c>
      <c r="G34" t="s">
        <v>81</v>
      </c>
      <c r="H34" s="27" t="s">
        <v>93</v>
      </c>
      <c r="I34" t="s">
        <v>81</v>
      </c>
      <c r="J34" t="str">
        <f>IF(T33=0,"",T33)</f>
        <v>Masterpiece</v>
      </c>
      <c r="K34" t="s">
        <v>81</v>
      </c>
      <c r="L34" s="27" t="s">
        <v>94</v>
      </c>
      <c r="M34" t="s">
        <v>81</v>
      </c>
      <c r="N34">
        <f>IF(V33=0,"",V33)</f>
        <v>16</v>
      </c>
      <c r="O34" t="s">
        <v>81</v>
      </c>
      <c r="Q34" s="33" t="s">
        <v>11</v>
      </c>
      <c r="R34" s="34" t="str">
        <f>INDEX(AL:AL,W31+1)</f>
        <v>クリーチャー</v>
      </c>
      <c r="S34" s="39" t="s">
        <v>95</v>
      </c>
      <c r="T34" s="34" t="str">
        <f>INDEX(AN:AN,W31+1)</f>
        <v>スフィンクス</v>
      </c>
      <c r="U34" s="34">
        <f>INDEX(AO:AO,W31+1)</f>
        <v>0</v>
      </c>
      <c r="V34" s="34">
        <f>INDEX(AP:AP,W31+1)</f>
        <v>0</v>
      </c>
      <c r="W34" s="40"/>
      <c r="X34" s="34" t="str">
        <f>INDEX(AZ:AZ,W31+1)</f>
        <v>飛行</v>
      </c>
      <c r="Y34" s="34" t="str">
        <f>INDEX(BA:BA,W31+1)</f>
        <v/>
      </c>
      <c r="Z34" s="34" t="str">
        <f>INDEX(BB:BB,W31+1)</f>
        <v/>
      </c>
      <c r="AA34" s="34">
        <f>INDEX(BC:BC,W31+1)</f>
        <v>0</v>
      </c>
      <c r="AE34" s="48">
        <v>33</v>
      </c>
      <c r="AF34" s="49" t="str">
        <f t="shared" si="9"/>
        <v>黒</v>
      </c>
      <c r="AG34" s="24"/>
      <c r="AH34" s="24"/>
      <c r="AI34" s="24"/>
      <c r="AJ34" s="24"/>
      <c r="AK34" s="24"/>
      <c r="AL34" s="24"/>
      <c r="AM34" s="24"/>
      <c r="AN34" s="24"/>
      <c r="AO34" s="24"/>
      <c r="AP34" s="24"/>
      <c r="AQ34" s="24"/>
      <c r="AR34" s="24"/>
      <c r="AS34" s="24"/>
      <c r="AT34" s="61"/>
      <c r="AU34" s="24"/>
      <c r="AV34" s="24"/>
      <c r="AW34" s="24"/>
      <c r="AX34" s="24" t="str">
        <f t="shared" si="11"/>
        <v/>
      </c>
      <c r="AY34" s="24" t="str">
        <f t="shared" si="12"/>
        <v/>
      </c>
      <c r="AZ34" s="24" t="str">
        <f t="shared" si="3"/>
        <v/>
      </c>
      <c r="BA34" s="24" t="str">
        <f t="shared" si="4"/>
        <v/>
      </c>
      <c r="BB34" s="24" t="str">
        <f t="shared" si="5"/>
        <v/>
      </c>
      <c r="BC34" s="24"/>
      <c r="BD34" s="24" t="str">
        <f t="shared" si="6"/>
        <v/>
      </c>
      <c r="BE34" s="54" t="str">
        <f>IF(AK34="","",VLOOKUP(AK34,BH:BJ,3,FALSE))</f>
        <v/>
      </c>
      <c r="BF34" s="64" t="s">
        <v>0</v>
      </c>
      <c r="BG34">
        <v>33</v>
      </c>
      <c r="BH34" t="s">
        <v>277</v>
      </c>
      <c r="BI34" t="s">
        <v>40</v>
      </c>
      <c r="BJ34" t="s">
        <v>278</v>
      </c>
    </row>
    <row r="35" spans="1:62">
      <c r="A35" t="str">
        <f t="shared" si="0"/>
        <v>|種別|クリーチャー|サブタイプ|スフィンクス|||</v>
      </c>
      <c r="B35" t="s">
        <v>0</v>
      </c>
      <c r="C35" t="s">
        <v>81</v>
      </c>
      <c r="D35" s="27" t="s">
        <v>11</v>
      </c>
      <c r="E35" t="s">
        <v>81</v>
      </c>
      <c r="F35" t="str">
        <f>IF(R34=0,"",R34)</f>
        <v>クリーチャー</v>
      </c>
      <c r="G35" t="s">
        <v>81</v>
      </c>
      <c r="H35" s="27" t="s">
        <v>103</v>
      </c>
      <c r="I35" t="s">
        <v>81</v>
      </c>
      <c r="J35" t="str">
        <f>IF(T34=0,"",T34)</f>
        <v>スフィンクス</v>
      </c>
      <c r="K35" t="s">
        <v>81</v>
      </c>
      <c r="L35" t="str">
        <f>IF(U34=0,"",U34)</f>
        <v/>
      </c>
      <c r="M35" t="s">
        <v>81</v>
      </c>
      <c r="N35" t="str">
        <f>IF(V34=0,"",V34)</f>
        <v/>
      </c>
      <c r="O35" t="s">
        <v>81</v>
      </c>
      <c r="Q35" s="33" t="s">
        <v>104</v>
      </c>
      <c r="R35" s="34" t="str">
        <f>INDEX(BD:BD,W31+1)</f>
        <v>飛行&amp;br;対戦相手がカードを引いたとき、このクリーチャーは+3/+3の修整を受ける。</v>
      </c>
      <c r="S35" s="35"/>
      <c r="T35" s="35"/>
      <c r="U35" s="35"/>
      <c r="V35" s="36"/>
      <c r="W35" s="40"/>
      <c r="X35" s="32"/>
      <c r="Y35" s="32"/>
      <c r="Z35" s="32"/>
      <c r="AA35" s="54"/>
      <c r="AE35" s="48">
        <v>34</v>
      </c>
      <c r="AF35" s="49" t="str">
        <f t="shared" si="9"/>
        <v>黒</v>
      </c>
      <c r="AG35" s="24"/>
      <c r="AH35" s="24"/>
      <c r="AI35" s="24"/>
      <c r="AJ35" s="24"/>
      <c r="AK35" s="24"/>
      <c r="AL35" s="24"/>
      <c r="AM35" s="24"/>
      <c r="AN35" s="24"/>
      <c r="AO35" s="24"/>
      <c r="AP35" s="24"/>
      <c r="AQ35" s="24"/>
      <c r="AR35" s="24"/>
      <c r="AS35" s="24"/>
      <c r="AT35" s="61"/>
      <c r="AU35" s="24"/>
      <c r="AV35" s="24"/>
      <c r="AW35" s="24"/>
      <c r="AX35" s="24" t="str">
        <f t="shared" si="11"/>
        <v/>
      </c>
      <c r="AY35" s="24" t="str">
        <f t="shared" si="12"/>
        <v/>
      </c>
      <c r="AZ35" s="24" t="str">
        <f t="shared" si="3"/>
        <v/>
      </c>
      <c r="BA35" s="24" t="str">
        <f t="shared" si="4"/>
        <v/>
      </c>
      <c r="BB35" s="24" t="str">
        <f t="shared" si="5"/>
        <v/>
      </c>
      <c r="BC35" s="24"/>
      <c r="BD35" s="24" t="str">
        <f t="shared" si="6"/>
        <v/>
      </c>
      <c r="BE35" s="54" t="str">
        <f>IF(AK35="","",VLOOKUP(AK35,BH:BJ,3,FALSE))</f>
        <v/>
      </c>
      <c r="BF35" s="64" t="s">
        <v>0</v>
      </c>
      <c r="BG35">
        <v>34</v>
      </c>
      <c r="BH35" t="s">
        <v>282</v>
      </c>
      <c r="BI35" t="s">
        <v>40</v>
      </c>
      <c r="BJ35" t="s">
        <v>283</v>
      </c>
    </row>
    <row r="36" spans="1:62">
      <c r="A36" t="str">
        <f t="shared" si="0"/>
        <v>|テキスト|&gt;|&gt;|&gt;|&gt;|飛行&amp;br;対戦相手がカードを引いたとき、このクリーチャーは+3/+3の修整を受ける。|</v>
      </c>
      <c r="B36" t="s">
        <v>0</v>
      </c>
      <c r="C36" t="s">
        <v>81</v>
      </c>
      <c r="D36" s="27" t="s">
        <v>104</v>
      </c>
      <c r="E36" t="s">
        <v>81</v>
      </c>
      <c r="F36" s="27" t="s">
        <v>113</v>
      </c>
      <c r="G36" t="s">
        <v>81</v>
      </c>
      <c r="H36" s="27" t="s">
        <v>113</v>
      </c>
      <c r="I36" t="s">
        <v>81</v>
      </c>
      <c r="J36" s="27" t="s">
        <v>113</v>
      </c>
      <c r="K36" t="s">
        <v>81</v>
      </c>
      <c r="L36" s="27" t="s">
        <v>113</v>
      </c>
      <c r="M36" t="s">
        <v>81</v>
      </c>
      <c r="N36" t="str">
        <f>IF(R35=0,"",R35)</f>
        <v>飛行&amp;br;対戦相手がカードを引いたとき、このクリーチャーは+3/+3の修整を受ける。</v>
      </c>
      <c r="O36" t="s">
        <v>81</v>
      </c>
      <c r="Q36" s="38" t="s">
        <v>27</v>
      </c>
      <c r="R36" s="34" t="str">
        <f>INDEX(BE:BE,W31+1)</f>
        <v>When your opponent draws a card, this creature gets +3/+3.</v>
      </c>
      <c r="S36" s="33" t="s">
        <v>114</v>
      </c>
      <c r="T36" s="34" t="str">
        <f>IF(X36="","",X36&amp;IF(Y36="",""," "&amp;Y36)&amp;IF(Z36="",""," "&amp;Z36)&amp;IF(AA36="",""," "&amp;AA36))</f>
        <v>Flying  </v>
      </c>
      <c r="U36" s="35"/>
      <c r="V36" s="36"/>
      <c r="W36" s="40" t="s">
        <v>114</v>
      </c>
      <c r="X36" s="33" t="str">
        <f t="shared" ref="X36:AA36" si="13">IF(ISERROR(IF(LEN(X35)&gt;1,X35,VLOOKUP(X34,$AC:$AD,2,FALSE))),"",IF(LEN(X35)&gt;1,X35,VLOOKUP(X34,$AC:$AD,2,FALSE)))</f>
        <v>Flying</v>
      </c>
      <c r="Y36" s="33" t="str">
        <f t="shared" si="13"/>
        <v/>
      </c>
      <c r="Z36" s="33" t="str">
        <f t="shared" si="13"/>
        <v/>
      </c>
      <c r="AA36" s="33" t="str">
        <f t="shared" si="13"/>
        <v> </v>
      </c>
      <c r="AE36" s="48">
        <v>35</v>
      </c>
      <c r="AF36" s="49" t="str">
        <f t="shared" si="9"/>
        <v>黒</v>
      </c>
      <c r="AG36" s="24"/>
      <c r="AH36" s="24"/>
      <c r="AI36" s="24"/>
      <c r="AJ36" s="24"/>
      <c r="AK36" s="24"/>
      <c r="AL36" s="24"/>
      <c r="AM36" s="24"/>
      <c r="AN36" s="24"/>
      <c r="AO36" s="24"/>
      <c r="AP36" s="24"/>
      <c r="AQ36" s="24"/>
      <c r="AR36" s="24"/>
      <c r="AS36" s="24"/>
      <c r="AT36" s="61"/>
      <c r="AU36" s="24"/>
      <c r="AV36" s="24"/>
      <c r="AW36" s="24"/>
      <c r="AX36" s="24" t="str">
        <f t="shared" si="11"/>
        <v/>
      </c>
      <c r="AY36" s="24" t="str">
        <f t="shared" si="12"/>
        <v/>
      </c>
      <c r="AZ36" s="24" t="str">
        <f t="shared" si="3"/>
        <v/>
      </c>
      <c r="BA36" s="24" t="str">
        <f t="shared" si="4"/>
        <v/>
      </c>
      <c r="BB36" s="24" t="str">
        <f t="shared" si="5"/>
        <v/>
      </c>
      <c r="BC36" s="24"/>
      <c r="BD36" s="24" t="str">
        <f t="shared" si="6"/>
        <v/>
      </c>
      <c r="BE36" s="54" t="str">
        <f>IF(AK36="","",VLOOKUP(AK36,BH:BJ,3,FALSE))</f>
        <v/>
      </c>
      <c r="BF36" s="64" t="s">
        <v>0</v>
      </c>
      <c r="BG36">
        <v>35</v>
      </c>
      <c r="BH36" t="s">
        <v>287</v>
      </c>
      <c r="BI36" t="s">
        <v>40</v>
      </c>
      <c r="BJ36" t="s">
        <v>288</v>
      </c>
    </row>
    <row r="37" spans="1:62">
      <c r="A37" t="str">
        <f t="shared" si="0"/>
        <v>|英テキスト|&gt;|&gt;|&gt;|&gt;|Flying  &amp;br;When your opponent draws a card, this creature gets +3/+3.|</v>
      </c>
      <c r="B37" t="s">
        <v>0</v>
      </c>
      <c r="C37" t="s">
        <v>81</v>
      </c>
      <c r="D37" s="27" t="s">
        <v>125</v>
      </c>
      <c r="E37" t="s">
        <v>81</v>
      </c>
      <c r="F37" s="27" t="s">
        <v>113</v>
      </c>
      <c r="G37" t="s">
        <v>81</v>
      </c>
      <c r="H37" s="27" t="s">
        <v>113</v>
      </c>
      <c r="I37" t="s">
        <v>81</v>
      </c>
      <c r="J37" s="27" t="s">
        <v>113</v>
      </c>
      <c r="K37" t="s">
        <v>81</v>
      </c>
      <c r="L37" s="27" t="s">
        <v>113</v>
      </c>
      <c r="M37" t="s">
        <v>81</v>
      </c>
      <c r="N37" t="str">
        <f>IF(T36="","",T36&amp;"&amp;br;")&amp;IF(R36=0,"",R36)</f>
        <v>Flying  &amp;br;When your opponent draws a card, this creature gets +3/+3.</v>
      </c>
      <c r="O37" t="s">
        <v>81</v>
      </c>
      <c r="Q37" s="33" t="s">
        <v>18</v>
      </c>
      <c r="R37" s="34" t="str">
        <f>IF(INDEX(AX:AX,W31+1)="",0,INDEX(AX:AX,W31+1)&amp;"/"&amp;INDEX(AY:AY,W31+1))</f>
        <v>2/4</v>
      </c>
      <c r="S37" s="35"/>
      <c r="T37" s="35"/>
      <c r="U37" s="35"/>
      <c r="V37" s="36"/>
      <c r="W37" s="40"/>
      <c r="X37" s="33"/>
      <c r="Y37" s="52"/>
      <c r="Z37" s="52"/>
      <c r="AA37" s="53"/>
      <c r="AE37" s="48">
        <v>36</v>
      </c>
      <c r="AF37" s="49" t="str">
        <f t="shared" si="9"/>
        <v>黒</v>
      </c>
      <c r="AG37" s="24"/>
      <c r="AH37" s="24"/>
      <c r="AI37" s="24"/>
      <c r="AJ37" s="24"/>
      <c r="AK37" s="24"/>
      <c r="AL37" s="24"/>
      <c r="AM37" s="24"/>
      <c r="AN37" s="24"/>
      <c r="AO37" s="24"/>
      <c r="AP37" s="24"/>
      <c r="AQ37" s="24"/>
      <c r="AR37" s="24"/>
      <c r="AS37" s="24"/>
      <c r="AT37" s="61"/>
      <c r="AU37" s="24"/>
      <c r="AV37" s="24"/>
      <c r="AW37" s="24"/>
      <c r="AX37" s="24" t="str">
        <f t="shared" si="11"/>
        <v/>
      </c>
      <c r="AY37" s="24" t="str">
        <f t="shared" si="12"/>
        <v/>
      </c>
      <c r="AZ37" s="24" t="str">
        <f t="shared" si="3"/>
        <v/>
      </c>
      <c r="BA37" s="24" t="str">
        <f t="shared" si="4"/>
        <v/>
      </c>
      <c r="BB37" s="24" t="str">
        <f t="shared" si="5"/>
        <v/>
      </c>
      <c r="BC37" s="24"/>
      <c r="BD37" s="24" t="str">
        <f t="shared" si="6"/>
        <v/>
      </c>
      <c r="BE37" s="54" t="str">
        <f>IF(AK37="","",VLOOKUP(AK37,BH:BJ,3,FALSE))</f>
        <v/>
      </c>
      <c r="BF37" s="64" t="s">
        <v>0</v>
      </c>
      <c r="BG37">
        <v>36</v>
      </c>
      <c r="BH37" t="s">
        <v>292</v>
      </c>
      <c r="BI37" t="s">
        <v>40</v>
      </c>
      <c r="BJ37" t="s">
        <v>293</v>
      </c>
    </row>
    <row r="38" spans="1:62">
      <c r="A38" t="str">
        <f t="shared" si="0"/>
        <v>|PT|&gt;|2/4|シールド数|&gt;||</v>
      </c>
      <c r="B38" t="s">
        <v>0</v>
      </c>
      <c r="C38" t="s">
        <v>81</v>
      </c>
      <c r="D38" t="s">
        <v>18</v>
      </c>
      <c r="E38" t="s">
        <v>81</v>
      </c>
      <c r="F38" t="s">
        <v>113</v>
      </c>
      <c r="G38" t="s">
        <v>81</v>
      </c>
      <c r="H38" t="str">
        <f>IF(R37=0,"",R37)</f>
        <v>2/4</v>
      </c>
      <c r="I38" t="s">
        <v>81</v>
      </c>
      <c r="J38" t="s">
        <v>136</v>
      </c>
      <c r="K38" t="s">
        <v>81</v>
      </c>
      <c r="L38" t="s">
        <v>113</v>
      </c>
      <c r="M38" t="s">
        <v>81</v>
      </c>
      <c r="N38" t="str">
        <f>IF(R38=0,"",R38)</f>
        <v/>
      </c>
      <c r="O38" t="s">
        <v>81</v>
      </c>
      <c r="Q38" s="41" t="s">
        <v>19</v>
      </c>
      <c r="R38" s="34">
        <f>INDEX(AW:AW,W31+1)</f>
        <v>0</v>
      </c>
      <c r="S38" s="42"/>
      <c r="T38" s="42"/>
      <c r="U38" s="42"/>
      <c r="V38" s="43"/>
      <c r="W38" s="44"/>
      <c r="X38" s="45"/>
      <c r="Y38" s="55"/>
      <c r="Z38" s="55"/>
      <c r="AA38" s="56"/>
      <c r="AE38" s="48">
        <v>37</v>
      </c>
      <c r="AF38" s="49" t="str">
        <f t="shared" si="9"/>
        <v>黒</v>
      </c>
      <c r="AG38" s="24"/>
      <c r="AH38" s="24"/>
      <c r="AI38" s="24"/>
      <c r="AJ38" s="24"/>
      <c r="AK38" s="24"/>
      <c r="AL38" s="24"/>
      <c r="AM38" s="24"/>
      <c r="AN38" s="24"/>
      <c r="AO38" s="24"/>
      <c r="AP38" s="24"/>
      <c r="AQ38" s="24"/>
      <c r="AR38" s="24"/>
      <c r="AS38" s="24"/>
      <c r="AT38" s="61"/>
      <c r="AU38" s="24"/>
      <c r="AV38" s="24"/>
      <c r="AW38" s="24"/>
      <c r="AX38" s="24" t="str">
        <f t="shared" si="11"/>
        <v/>
      </c>
      <c r="AY38" s="24" t="str">
        <f t="shared" si="12"/>
        <v/>
      </c>
      <c r="AZ38" s="24" t="str">
        <f t="shared" si="3"/>
        <v/>
      </c>
      <c r="BA38" s="24" t="str">
        <f t="shared" si="4"/>
        <v/>
      </c>
      <c r="BB38" s="24" t="str">
        <f t="shared" si="5"/>
        <v/>
      </c>
      <c r="BC38" s="24"/>
      <c r="BD38" s="24" t="str">
        <f t="shared" si="6"/>
        <v/>
      </c>
      <c r="BE38" s="54" t="str">
        <f>IF(AK38="","",VLOOKUP(AK38,BH:BJ,3,FALSE))</f>
        <v/>
      </c>
      <c r="BF38" s="64" t="s">
        <v>0</v>
      </c>
      <c r="BG38">
        <v>37</v>
      </c>
      <c r="BH38" t="s">
        <v>297</v>
      </c>
      <c r="BI38" t="s">
        <v>40</v>
      </c>
      <c r="BJ38" t="s">
        <v>298</v>
      </c>
    </row>
    <row r="39" spans="1:62">
      <c r="A39" t="str">
        <f t="shared" si="0"/>
        <v>&amp;br;&amp;br;</v>
      </c>
      <c r="B39" t="s">
        <v>0</v>
      </c>
      <c r="C39" t="s">
        <v>145</v>
      </c>
      <c r="R39"/>
      <c r="S39"/>
      <c r="T39"/>
      <c r="U39"/>
      <c r="V39"/>
      <c r="AE39" s="48">
        <v>38</v>
      </c>
      <c r="AF39" s="49" t="str">
        <f t="shared" si="9"/>
        <v>黒</v>
      </c>
      <c r="AG39" s="24"/>
      <c r="AH39" s="24"/>
      <c r="AI39" s="24"/>
      <c r="AJ39" s="24"/>
      <c r="AK39" s="24"/>
      <c r="AL39" s="24"/>
      <c r="AM39" s="24"/>
      <c r="AN39" s="24"/>
      <c r="AO39" s="24"/>
      <c r="AP39" s="24"/>
      <c r="AQ39" s="24"/>
      <c r="AR39" s="24"/>
      <c r="AS39" s="24"/>
      <c r="AT39" s="61"/>
      <c r="AU39" s="24"/>
      <c r="AV39" s="24"/>
      <c r="AW39" s="24"/>
      <c r="AX39" s="24" t="str">
        <f t="shared" si="11"/>
        <v/>
      </c>
      <c r="AY39" s="24" t="str">
        <f t="shared" si="12"/>
        <v/>
      </c>
      <c r="AZ39" s="24" t="str">
        <f t="shared" si="3"/>
        <v/>
      </c>
      <c r="BA39" s="24" t="str">
        <f t="shared" si="4"/>
        <v/>
      </c>
      <c r="BB39" s="24" t="str">
        <f t="shared" si="5"/>
        <v/>
      </c>
      <c r="BC39" s="24"/>
      <c r="BD39" s="24" t="str">
        <f t="shared" si="6"/>
        <v/>
      </c>
      <c r="BE39" s="54" t="str">
        <f>IF(AK39="","",VLOOKUP(AK39,BH:BJ,3,FALSE))</f>
        <v/>
      </c>
      <c r="BF39" s="64" t="s">
        <v>0</v>
      </c>
      <c r="BG39">
        <v>38</v>
      </c>
      <c r="BH39" t="s">
        <v>169</v>
      </c>
      <c r="BI39" t="s">
        <v>40</v>
      </c>
      <c r="BJ39" t="s">
        <v>302</v>
      </c>
    </row>
    <row r="40" spans="1:62">
      <c r="A40" t="str">
        <f t="shared" si="0"/>
        <v>#back(text=戻る,left)</v>
      </c>
      <c r="B40" t="s">
        <v>0</v>
      </c>
      <c r="C40" t="s">
        <v>153</v>
      </c>
      <c r="R40"/>
      <c r="S40"/>
      <c r="T40"/>
      <c r="U40"/>
      <c r="V40"/>
      <c r="AE40" s="48">
        <v>39</v>
      </c>
      <c r="AF40" s="49" t="str">
        <f t="shared" si="9"/>
        <v>黒</v>
      </c>
      <c r="AG40" s="24"/>
      <c r="AH40" s="24"/>
      <c r="AI40" s="24"/>
      <c r="AJ40" s="24"/>
      <c r="AK40" s="24"/>
      <c r="AL40" s="24"/>
      <c r="AM40" s="24"/>
      <c r="AN40" s="24"/>
      <c r="AO40" s="24"/>
      <c r="AP40" s="24"/>
      <c r="AQ40" s="24"/>
      <c r="AR40" s="24"/>
      <c r="AS40" s="24"/>
      <c r="AT40" s="61"/>
      <c r="AU40" s="24"/>
      <c r="AV40" s="24"/>
      <c r="AW40" s="24"/>
      <c r="AX40" s="24" t="str">
        <f t="shared" si="11"/>
        <v/>
      </c>
      <c r="AY40" s="24" t="str">
        <f t="shared" si="12"/>
        <v/>
      </c>
      <c r="AZ40" s="24" t="str">
        <f t="shared" si="3"/>
        <v/>
      </c>
      <c r="BA40" s="24" t="str">
        <f t="shared" si="4"/>
        <v/>
      </c>
      <c r="BB40" s="24" t="str">
        <f t="shared" si="5"/>
        <v/>
      </c>
      <c r="BC40" s="24"/>
      <c r="BD40" s="24" t="str">
        <f t="shared" si="6"/>
        <v/>
      </c>
      <c r="BE40" s="54" t="str">
        <f>IF(AK40="","",VLOOKUP(AK40,BH:BJ,3,FALSE))</f>
        <v/>
      </c>
      <c r="BF40" s="64" t="s">
        <v>0</v>
      </c>
      <c r="BG40">
        <v>39</v>
      </c>
      <c r="BH40" t="s">
        <v>307</v>
      </c>
      <c r="BI40" t="s">
        <v>40</v>
      </c>
      <c r="BJ40" t="s">
        <v>308</v>
      </c>
    </row>
    <row r="41" spans="1:62">
      <c r="A41" t="str">
        <f t="shared" si="0"/>
        <v>&amp;br;</v>
      </c>
      <c r="B41" t="s">
        <v>0</v>
      </c>
      <c r="C41" t="s">
        <v>164</v>
      </c>
      <c r="R41"/>
      <c r="S41"/>
      <c r="T41"/>
      <c r="U41"/>
      <c r="V41"/>
      <c r="AE41" s="48">
        <v>40</v>
      </c>
      <c r="AF41" s="49" t="str">
        <f t="shared" si="9"/>
        <v>黒</v>
      </c>
      <c r="AG41" s="24"/>
      <c r="AH41" s="24"/>
      <c r="AI41" s="24"/>
      <c r="AJ41" s="24"/>
      <c r="AK41" s="24"/>
      <c r="AL41" s="24"/>
      <c r="AM41" s="24"/>
      <c r="AN41" s="24"/>
      <c r="AO41" s="24"/>
      <c r="AP41" s="24"/>
      <c r="AQ41" s="24"/>
      <c r="AR41" s="24"/>
      <c r="AS41" s="24"/>
      <c r="AT41" s="61"/>
      <c r="AU41" s="24"/>
      <c r="AV41" s="24"/>
      <c r="AW41" s="24"/>
      <c r="AX41" s="24" t="str">
        <f t="shared" si="11"/>
        <v/>
      </c>
      <c r="AY41" s="24" t="str">
        <f t="shared" si="12"/>
        <v/>
      </c>
      <c r="AZ41" s="24" t="str">
        <f t="shared" si="3"/>
        <v/>
      </c>
      <c r="BA41" s="24" t="str">
        <f t="shared" si="4"/>
        <v/>
      </c>
      <c r="BB41" s="24" t="str">
        <f t="shared" si="5"/>
        <v/>
      </c>
      <c r="BC41" s="24"/>
      <c r="BD41" s="24" t="str">
        <f t="shared" si="6"/>
        <v/>
      </c>
      <c r="BE41" s="54" t="str">
        <f>IF(AK41="","",VLOOKUP(AK41,BH:BJ,3,FALSE))</f>
        <v/>
      </c>
      <c r="BF41" s="64" t="s">
        <v>0</v>
      </c>
      <c r="BG41">
        <v>40</v>
      </c>
      <c r="BH41" t="s">
        <v>130</v>
      </c>
      <c r="BI41" t="s">
        <v>40</v>
      </c>
      <c r="BJ41" t="s">
        <v>314</v>
      </c>
    </row>
    <row r="42" spans="1:62">
      <c r="A42" t="str">
        <f t="shared" si="0"/>
        <v>#comment(above,nsize=[15],size=[30],num=[10])</v>
      </c>
      <c r="B42" t="s">
        <v>0</v>
      </c>
      <c r="C42" t="s">
        <v>173</v>
      </c>
      <c r="R42"/>
      <c r="S42"/>
      <c r="T42"/>
      <c r="U42"/>
      <c r="V42"/>
      <c r="AE42" s="48">
        <v>41</v>
      </c>
      <c r="AF42" s="49" t="str">
        <f t="shared" si="9"/>
        <v>黒</v>
      </c>
      <c r="AG42" s="24"/>
      <c r="AH42" s="24"/>
      <c r="AI42" s="24"/>
      <c r="AJ42" s="24"/>
      <c r="AK42" s="24"/>
      <c r="AL42" s="24"/>
      <c r="AM42" s="24"/>
      <c r="AN42" s="24"/>
      <c r="AO42" s="24"/>
      <c r="AP42" s="24"/>
      <c r="AQ42" s="24"/>
      <c r="AR42" s="24"/>
      <c r="AS42" s="24"/>
      <c r="AT42" s="61"/>
      <c r="AU42" s="24"/>
      <c r="AV42" s="24"/>
      <c r="AW42" s="24"/>
      <c r="AX42" s="24" t="str">
        <f t="shared" si="11"/>
        <v/>
      </c>
      <c r="AY42" s="24" t="str">
        <f t="shared" si="12"/>
        <v/>
      </c>
      <c r="AZ42" s="24" t="str">
        <f t="shared" si="3"/>
        <v/>
      </c>
      <c r="BA42" s="24" t="str">
        <f t="shared" si="4"/>
        <v/>
      </c>
      <c r="BB42" s="24" t="str">
        <f t="shared" si="5"/>
        <v/>
      </c>
      <c r="BC42" s="24"/>
      <c r="BD42" s="24" t="str">
        <f t="shared" si="6"/>
        <v/>
      </c>
      <c r="BE42" s="54" t="str">
        <f>IF(AK42="","",VLOOKUP(AK42,BH:BJ,3,FALSE))</f>
        <v/>
      </c>
      <c r="BF42" s="64" t="s">
        <v>0</v>
      </c>
      <c r="BG42">
        <v>41</v>
      </c>
      <c r="BH42" t="s">
        <v>318</v>
      </c>
      <c r="BI42" t="s">
        <v>40</v>
      </c>
      <c r="BJ42" t="s">
        <v>319</v>
      </c>
    </row>
    <row r="43" spans="1:62">
      <c r="A43" t="str">
        <f t="shared" si="0"/>
        <v>&amp;br;&amp;br;</v>
      </c>
      <c r="B43" t="s">
        <v>0</v>
      </c>
      <c r="C43" t="s">
        <v>145</v>
      </c>
      <c r="R43"/>
      <c r="S43"/>
      <c r="T43"/>
      <c r="U43"/>
      <c r="V43"/>
      <c r="AE43" s="48">
        <v>42</v>
      </c>
      <c r="AF43" s="49" t="str">
        <f t="shared" si="9"/>
        <v>黒</v>
      </c>
      <c r="AG43" s="24"/>
      <c r="AH43" s="24"/>
      <c r="AI43" s="24"/>
      <c r="AJ43" s="24"/>
      <c r="AK43" s="24"/>
      <c r="AL43" s="24"/>
      <c r="AM43" s="24"/>
      <c r="AN43" s="24"/>
      <c r="AO43" s="24"/>
      <c r="AP43" s="24"/>
      <c r="AQ43" s="24"/>
      <c r="AR43" s="24"/>
      <c r="AS43" s="24"/>
      <c r="AT43" s="61"/>
      <c r="AU43" s="24"/>
      <c r="AV43" s="24"/>
      <c r="AW43" s="24"/>
      <c r="AX43" s="24" t="str">
        <f t="shared" si="11"/>
        <v/>
      </c>
      <c r="AY43" s="24" t="str">
        <f t="shared" si="12"/>
        <v/>
      </c>
      <c r="AZ43" s="24" t="str">
        <f t="shared" si="3"/>
        <v/>
      </c>
      <c r="BA43" s="24" t="str">
        <f t="shared" si="4"/>
        <v/>
      </c>
      <c r="BB43" s="24" t="str">
        <f t="shared" si="5"/>
        <v/>
      </c>
      <c r="BC43" s="24"/>
      <c r="BD43" s="24" t="str">
        <f t="shared" si="6"/>
        <v/>
      </c>
      <c r="BE43" s="54" t="str">
        <f>IF(AK43="","",VLOOKUP(AK43,BH:BJ,3,FALSE))</f>
        <v/>
      </c>
      <c r="BF43" s="64" t="s">
        <v>0</v>
      </c>
      <c r="BG43">
        <v>42</v>
      </c>
      <c r="BH43" t="s">
        <v>322</v>
      </c>
      <c r="BI43" t="s">
        <v>40</v>
      </c>
      <c r="BJ43" t="s">
        <v>323</v>
      </c>
    </row>
    <row r="44" spans="1:62">
      <c r="A44" t="str">
        <f t="shared" si="0"/>
        <v/>
      </c>
      <c r="B44" t="s">
        <v>0</v>
      </c>
      <c r="Q44" s="29"/>
      <c r="R44" s="30"/>
      <c r="S44" s="30"/>
      <c r="T44" s="30"/>
      <c r="U44" s="30"/>
      <c r="V44" s="31"/>
      <c r="W44" s="32">
        <v>4</v>
      </c>
      <c r="X44" s="29"/>
      <c r="Y44" s="50"/>
      <c r="Z44" s="50"/>
      <c r="AA44" s="51"/>
      <c r="AE44" s="48">
        <v>43</v>
      </c>
      <c r="AF44" s="49" t="str">
        <f t="shared" si="9"/>
        <v>黒</v>
      </c>
      <c r="AG44" s="24"/>
      <c r="AH44" s="24"/>
      <c r="AI44" s="24"/>
      <c r="AJ44" s="24"/>
      <c r="AK44" s="24"/>
      <c r="AL44" s="24"/>
      <c r="AM44" s="24"/>
      <c r="AN44" s="24"/>
      <c r="AO44" s="24"/>
      <c r="AP44" s="24"/>
      <c r="AQ44" s="24"/>
      <c r="AR44" s="24"/>
      <c r="AS44" s="24"/>
      <c r="AT44" s="61"/>
      <c r="AU44" s="24"/>
      <c r="AV44" s="24"/>
      <c r="AW44" s="24"/>
      <c r="AX44" s="24" t="str">
        <f t="shared" si="11"/>
        <v/>
      </c>
      <c r="AY44" s="24" t="str">
        <f t="shared" si="12"/>
        <v/>
      </c>
      <c r="AZ44" s="24" t="str">
        <f t="shared" si="3"/>
        <v/>
      </c>
      <c r="BA44" s="24" t="str">
        <f t="shared" si="4"/>
        <v/>
      </c>
      <c r="BB44" s="24" t="str">
        <f t="shared" si="5"/>
        <v/>
      </c>
      <c r="BC44" s="24"/>
      <c r="BD44" s="24" t="str">
        <f t="shared" si="6"/>
        <v/>
      </c>
      <c r="BE44" s="54" t="str">
        <f>IF(AK44="","",VLOOKUP(AK44,BH:BJ,3,FALSE))</f>
        <v/>
      </c>
      <c r="BF44" s="64" t="s">
        <v>0</v>
      </c>
      <c r="BG44">
        <v>43</v>
      </c>
      <c r="BH44" t="s">
        <v>328</v>
      </c>
      <c r="BI44" t="s">
        <v>40</v>
      </c>
      <c r="BJ44" t="s">
        <v>329</v>
      </c>
    </row>
    <row r="45" spans="1:62">
      <c r="A45" t="str">
        <f t="shared" si="0"/>
        <v>*対抗呪文/Counterspell</v>
      </c>
      <c r="B45" t="s">
        <v>0</v>
      </c>
      <c r="C45" t="str">
        <f>"*"&amp;R45&amp;"/"&amp;T45</f>
        <v>*対抗呪文/Counterspell</v>
      </c>
      <c r="Q45" s="33" t="s">
        <v>9</v>
      </c>
      <c r="R45" s="34" t="str">
        <f>INDEX(AJ:AJ,W44+1)</f>
        <v>対抗呪文</v>
      </c>
      <c r="S45" s="35" t="s">
        <v>10</v>
      </c>
      <c r="T45" s="34" t="str">
        <f>INDEX(AK:AK,W44+1)</f>
        <v>Counterspell</v>
      </c>
      <c r="U45" s="35"/>
      <c r="V45" s="36"/>
      <c r="W45" s="37"/>
      <c r="X45" s="33"/>
      <c r="Y45" s="52"/>
      <c r="Z45" s="52"/>
      <c r="AA45" s="53"/>
      <c r="AE45" s="48">
        <v>44</v>
      </c>
      <c r="AF45" s="49" t="str">
        <f t="shared" si="9"/>
        <v>黒</v>
      </c>
      <c r="AG45" s="24"/>
      <c r="AH45" s="24"/>
      <c r="AI45" s="24"/>
      <c r="AJ45" s="24"/>
      <c r="AK45" s="24"/>
      <c r="AL45" s="24"/>
      <c r="AM45" s="24"/>
      <c r="AN45" s="24"/>
      <c r="AO45" s="24"/>
      <c r="AP45" s="24"/>
      <c r="AQ45" s="24"/>
      <c r="AR45" s="24"/>
      <c r="AS45" s="24"/>
      <c r="AT45" s="61"/>
      <c r="AU45" s="24"/>
      <c r="AV45" s="24"/>
      <c r="AW45" s="24"/>
      <c r="AX45" s="24" t="str">
        <f t="shared" si="11"/>
        <v/>
      </c>
      <c r="AY45" s="24" t="str">
        <f t="shared" si="12"/>
        <v/>
      </c>
      <c r="AZ45" s="24" t="str">
        <f t="shared" si="3"/>
        <v/>
      </c>
      <c r="BA45" s="24" t="str">
        <f t="shared" si="4"/>
        <v/>
      </c>
      <c r="BB45" s="24" t="str">
        <f t="shared" si="5"/>
        <v/>
      </c>
      <c r="BC45" s="24"/>
      <c r="BD45" s="24" t="str">
        <f t="shared" si="6"/>
        <v/>
      </c>
      <c r="BE45" s="54" t="str">
        <f>IF(AK45="","",VLOOKUP(AK45,BH:BJ,3,FALSE))</f>
        <v/>
      </c>
      <c r="BF45" s="64" t="s">
        <v>0</v>
      </c>
      <c r="BG45">
        <v>44</v>
      </c>
      <c r="BH45" t="s">
        <v>332</v>
      </c>
      <c r="BI45" t="s">
        <v>40</v>
      </c>
      <c r="BJ45" t="s">
        <v>333</v>
      </c>
    </row>
    <row r="46" spans="1:62">
      <c r="A46" t="str">
        <f t="shared" si="0"/>
        <v>|LEFT:80|LEFT:100|LEFT:100|LEFT:100|LEFT:100|LEFT:100|c</v>
      </c>
      <c r="B46" t="s">
        <v>0</v>
      </c>
      <c r="C46" t="s">
        <v>81</v>
      </c>
      <c r="D46" s="26" t="str">
        <f>$Q$1</f>
        <v>LEFT:80</v>
      </c>
      <c r="E46" s="26" t="s">
        <v>81</v>
      </c>
      <c r="F46" s="26" t="str">
        <f t="shared" ref="F46:J46" si="14">$R$1</f>
        <v>LEFT:100</v>
      </c>
      <c r="G46" s="26" t="s">
        <v>81</v>
      </c>
      <c r="H46" s="26" t="str">
        <f t="shared" si="14"/>
        <v>LEFT:100</v>
      </c>
      <c r="I46" s="26" t="s">
        <v>81</v>
      </c>
      <c r="J46" s="26" t="str">
        <f t="shared" si="14"/>
        <v>LEFT:100</v>
      </c>
      <c r="K46" s="26" t="s">
        <v>81</v>
      </c>
      <c r="L46" s="26" t="str">
        <f>$R$1</f>
        <v>LEFT:100</v>
      </c>
      <c r="M46" s="26" t="s">
        <v>81</v>
      </c>
      <c r="N46" s="26" t="str">
        <f>$R$1</f>
        <v>LEFT:100</v>
      </c>
      <c r="O46" t="s">
        <v>81</v>
      </c>
      <c r="P46" t="s">
        <v>82</v>
      </c>
      <c r="Q46" s="38" t="s">
        <v>6</v>
      </c>
      <c r="R46" s="34" t="str">
        <f>INDEX(AF:AF,W44+1)</f>
        <v>青</v>
      </c>
      <c r="S46" s="39" t="s">
        <v>7</v>
      </c>
      <c r="T46" s="34" t="str">
        <f>INDEX(AG:AG,W44+1)</f>
        <v>Masterpiece</v>
      </c>
      <c r="U46" s="39" t="s">
        <v>8</v>
      </c>
      <c r="V46" s="34">
        <f>INDEX(AI:AI,W44+1)</f>
        <v>16</v>
      </c>
      <c r="W46" s="40"/>
      <c r="X46" s="34" t="str">
        <f>INDEX(AQ:AQ,W44+1)</f>
        <v>対戦相手は手札の各呪文を捨てる。</v>
      </c>
      <c r="Y46" s="52"/>
      <c r="Z46" s="52"/>
      <c r="AA46" s="53"/>
      <c r="AE46" s="48">
        <v>45</v>
      </c>
      <c r="AF46" s="49" t="str">
        <f t="shared" si="9"/>
        <v>黒</v>
      </c>
      <c r="AG46" s="24"/>
      <c r="AH46" s="24"/>
      <c r="AI46" s="24"/>
      <c r="AJ46" s="24"/>
      <c r="AK46" s="24"/>
      <c r="AL46" s="24"/>
      <c r="AM46" s="24"/>
      <c r="AN46" s="24"/>
      <c r="AO46" s="24"/>
      <c r="AP46" s="24"/>
      <c r="AQ46" s="24"/>
      <c r="AR46" s="24"/>
      <c r="AS46" s="24"/>
      <c r="AT46" s="61"/>
      <c r="AU46" s="24"/>
      <c r="AV46" s="24"/>
      <c r="AW46" s="24"/>
      <c r="AX46" s="24" t="str">
        <f t="shared" si="11"/>
        <v/>
      </c>
      <c r="AY46" s="24" t="str">
        <f t="shared" si="12"/>
        <v/>
      </c>
      <c r="AZ46" s="24" t="str">
        <f t="shared" si="3"/>
        <v/>
      </c>
      <c r="BA46" s="24" t="str">
        <f t="shared" si="4"/>
        <v/>
      </c>
      <c r="BB46" s="24" t="str">
        <f t="shared" si="5"/>
        <v/>
      </c>
      <c r="BC46" s="24"/>
      <c r="BD46" s="24" t="str">
        <f t="shared" si="6"/>
        <v/>
      </c>
      <c r="BE46" s="54" t="str">
        <f>IF(AK46="","",VLOOKUP(AK46,BH:BJ,3,FALSE))</f>
        <v/>
      </c>
      <c r="BF46" s="64" t="s">
        <v>0</v>
      </c>
      <c r="BG46">
        <v>45</v>
      </c>
      <c r="BH46" t="s">
        <v>338</v>
      </c>
      <c r="BI46" t="s">
        <v>40</v>
      </c>
      <c r="BJ46" t="s">
        <v>339</v>
      </c>
    </row>
    <row r="47" spans="1:62">
      <c r="A47" t="str">
        <f t="shared" si="0"/>
        <v>|色|青|レアリティ|Masterpiece|マナコスト|16|</v>
      </c>
      <c r="B47" t="s">
        <v>0</v>
      </c>
      <c r="C47" t="s">
        <v>81</v>
      </c>
      <c r="D47" s="27" t="s">
        <v>6</v>
      </c>
      <c r="E47" t="s">
        <v>81</v>
      </c>
      <c r="F47" t="str">
        <f>IF(R46=0,"",R46)</f>
        <v>青</v>
      </c>
      <c r="G47" t="s">
        <v>81</v>
      </c>
      <c r="H47" s="27" t="s">
        <v>93</v>
      </c>
      <c r="I47" t="s">
        <v>81</v>
      </c>
      <c r="J47" t="str">
        <f>IF(T46=0,"",T46)</f>
        <v>Masterpiece</v>
      </c>
      <c r="K47" t="s">
        <v>81</v>
      </c>
      <c r="L47" s="27" t="s">
        <v>94</v>
      </c>
      <c r="M47" t="s">
        <v>81</v>
      </c>
      <c r="N47">
        <f>IF(V46=0,"",V46)</f>
        <v>16</v>
      </c>
      <c r="O47" t="s">
        <v>81</v>
      </c>
      <c r="Q47" s="33" t="s">
        <v>11</v>
      </c>
      <c r="R47" s="34" t="str">
        <f>INDEX(AL:AL,W44+1)</f>
        <v>呪文</v>
      </c>
      <c r="S47" s="39" t="s">
        <v>95</v>
      </c>
      <c r="T47" s="34">
        <f>INDEX(AN:AN,W44+1)</f>
        <v>0</v>
      </c>
      <c r="U47" s="34">
        <f>INDEX(AO:AO,W44+1)</f>
        <v>0</v>
      </c>
      <c r="V47" s="34">
        <f>INDEX(AP:AP,W44+1)</f>
        <v>0</v>
      </c>
      <c r="W47" s="40"/>
      <c r="X47" s="34" t="str">
        <f>INDEX(AZ:AZ,W44+1)</f>
        <v>対戦</v>
      </c>
      <c r="Y47" s="34" t="str">
        <f>INDEX(BA:BA,W44+1)</f>
        <v/>
      </c>
      <c r="Z47" s="34" t="str">
        <f>INDEX(BB:BB,W44+1)</f>
        <v/>
      </c>
      <c r="AA47" s="34">
        <f>INDEX(BC:BC,W44+1)</f>
        <v>0</v>
      </c>
      <c r="AE47" s="48">
        <v>46</v>
      </c>
      <c r="AF47" s="49" t="str">
        <f t="shared" si="9"/>
        <v>黒</v>
      </c>
      <c r="AG47" s="24"/>
      <c r="AH47" s="24"/>
      <c r="AI47" s="24"/>
      <c r="AJ47" s="24"/>
      <c r="AK47" s="24"/>
      <c r="AL47" s="24"/>
      <c r="AM47" s="24"/>
      <c r="AN47" s="24"/>
      <c r="AO47" s="24"/>
      <c r="AP47" s="24"/>
      <c r="AQ47" s="24"/>
      <c r="AR47" s="24"/>
      <c r="AS47" s="24"/>
      <c r="AT47" s="61"/>
      <c r="AU47" s="24"/>
      <c r="AV47" s="24"/>
      <c r="AW47" s="24"/>
      <c r="AX47" s="24" t="str">
        <f t="shared" si="11"/>
        <v/>
      </c>
      <c r="AY47" s="24" t="str">
        <f t="shared" si="12"/>
        <v/>
      </c>
      <c r="AZ47" s="24" t="str">
        <f t="shared" si="3"/>
        <v/>
      </c>
      <c r="BA47" s="24" t="str">
        <f t="shared" si="4"/>
        <v/>
      </c>
      <c r="BB47" s="24" t="str">
        <f t="shared" si="5"/>
        <v/>
      </c>
      <c r="BC47" s="24"/>
      <c r="BD47" s="24" t="str">
        <f t="shared" si="6"/>
        <v/>
      </c>
      <c r="BE47" s="54" t="str">
        <f>IF(AK47="","",VLOOKUP(AK47,BH:BJ,3,FALSE))</f>
        <v/>
      </c>
      <c r="BF47" s="64" t="s">
        <v>0</v>
      </c>
      <c r="BG47">
        <v>46</v>
      </c>
      <c r="BH47" t="s">
        <v>343</v>
      </c>
      <c r="BI47" t="s">
        <v>40</v>
      </c>
      <c r="BJ47" t="s">
        <v>344</v>
      </c>
    </row>
    <row r="48" spans="1:62">
      <c r="A48" t="str">
        <f t="shared" si="0"/>
        <v>|種別|呪文|サブタイプ||||</v>
      </c>
      <c r="B48" t="s">
        <v>0</v>
      </c>
      <c r="C48" t="s">
        <v>81</v>
      </c>
      <c r="D48" s="27" t="s">
        <v>11</v>
      </c>
      <c r="E48" t="s">
        <v>81</v>
      </c>
      <c r="F48" t="str">
        <f>IF(R47=0,"",R47)</f>
        <v>呪文</v>
      </c>
      <c r="G48" t="s">
        <v>81</v>
      </c>
      <c r="H48" s="27" t="s">
        <v>103</v>
      </c>
      <c r="I48" t="s">
        <v>81</v>
      </c>
      <c r="J48" t="str">
        <f>IF(T47=0,"",T47)</f>
        <v/>
      </c>
      <c r="K48" t="s">
        <v>81</v>
      </c>
      <c r="L48" t="str">
        <f>IF(U47=0,"",U47)</f>
        <v/>
      </c>
      <c r="M48" t="s">
        <v>81</v>
      </c>
      <c r="N48" t="str">
        <f>IF(V47=0,"",V47)</f>
        <v/>
      </c>
      <c r="O48" t="s">
        <v>81</v>
      </c>
      <c r="Q48" s="33" t="s">
        <v>104</v>
      </c>
      <c r="R48" s="34" t="str">
        <f>INDEX(BD:BD,W44+1)</f>
        <v>対戦相手は手札の各呪文を捨てる。</v>
      </c>
      <c r="S48" s="35"/>
      <c r="T48" s="35"/>
      <c r="U48" s="35"/>
      <c r="V48" s="36"/>
      <c r="W48" s="40"/>
      <c r="X48" s="32"/>
      <c r="Y48" s="32"/>
      <c r="Z48" s="32"/>
      <c r="AA48" s="54"/>
      <c r="AE48" s="48">
        <v>47</v>
      </c>
      <c r="AF48" s="49" t="str">
        <f t="shared" si="9"/>
        <v>黒</v>
      </c>
      <c r="AG48" s="24"/>
      <c r="AH48" s="24"/>
      <c r="AI48" s="24"/>
      <c r="AJ48" s="24"/>
      <c r="AK48" s="24"/>
      <c r="AL48" s="24"/>
      <c r="AM48" s="24"/>
      <c r="AN48" s="24"/>
      <c r="AO48" s="24"/>
      <c r="AP48" s="24"/>
      <c r="AQ48" s="24"/>
      <c r="AR48" s="24"/>
      <c r="AS48" s="24"/>
      <c r="AT48" s="61"/>
      <c r="AU48" s="24"/>
      <c r="AV48" s="24"/>
      <c r="AW48" s="24"/>
      <c r="AX48" s="24" t="str">
        <f t="shared" si="11"/>
        <v/>
      </c>
      <c r="AY48" s="24" t="str">
        <f t="shared" si="12"/>
        <v/>
      </c>
      <c r="AZ48" s="24" t="str">
        <f t="shared" si="3"/>
        <v/>
      </c>
      <c r="BA48" s="24" t="str">
        <f t="shared" si="4"/>
        <v/>
      </c>
      <c r="BB48" s="24" t="str">
        <f t="shared" si="5"/>
        <v/>
      </c>
      <c r="BC48" s="24"/>
      <c r="BD48" s="24" t="str">
        <f t="shared" si="6"/>
        <v/>
      </c>
      <c r="BE48" s="54" t="str">
        <f>IF(AK48="","",VLOOKUP(AK48,BH:BJ,3,FALSE))</f>
        <v/>
      </c>
      <c r="BF48" s="64" t="s">
        <v>0</v>
      </c>
      <c r="BG48">
        <v>47</v>
      </c>
      <c r="BH48" t="s">
        <v>280</v>
      </c>
      <c r="BI48" t="s">
        <v>40</v>
      </c>
      <c r="BJ48" t="s">
        <v>347</v>
      </c>
    </row>
    <row r="49" spans="1:62">
      <c r="A49" t="str">
        <f t="shared" si="0"/>
        <v>|テキスト|&gt;|&gt;|&gt;|&gt;|対戦相手は手札の各呪文を捨てる。|</v>
      </c>
      <c r="B49" t="s">
        <v>0</v>
      </c>
      <c r="C49" t="s">
        <v>81</v>
      </c>
      <c r="D49" s="27" t="s">
        <v>104</v>
      </c>
      <c r="E49" t="s">
        <v>81</v>
      </c>
      <c r="F49" s="27" t="s">
        <v>113</v>
      </c>
      <c r="G49" t="s">
        <v>81</v>
      </c>
      <c r="H49" s="27" t="s">
        <v>113</v>
      </c>
      <c r="I49" t="s">
        <v>81</v>
      </c>
      <c r="J49" s="27" t="s">
        <v>113</v>
      </c>
      <c r="K49" t="s">
        <v>81</v>
      </c>
      <c r="L49" s="27" t="s">
        <v>113</v>
      </c>
      <c r="M49" t="s">
        <v>81</v>
      </c>
      <c r="N49" t="str">
        <f>IF(R48=0,"",R48)</f>
        <v>対戦相手は手札の各呪文を捨てる。</v>
      </c>
      <c r="O49" t="s">
        <v>81</v>
      </c>
      <c r="Q49" s="38" t="s">
        <v>27</v>
      </c>
      <c r="R49" s="34" t="str">
        <f>INDEX(BE:BE,W44+1)</f>
        <v>Each spell in your opponent's hand is discarded.</v>
      </c>
      <c r="S49" s="33" t="s">
        <v>114</v>
      </c>
      <c r="T49" s="34" t="str">
        <f>IF(X49="","",X49&amp;IF(Y49="",""," "&amp;Y49)&amp;IF(Z49="",""," "&amp;Z49)&amp;IF(AA49="",""," "&amp;AA49))</f>
        <v/>
      </c>
      <c r="U49" s="35"/>
      <c r="V49" s="36"/>
      <c r="W49" s="40" t="s">
        <v>114</v>
      </c>
      <c r="X49" s="33" t="str">
        <f t="shared" ref="X49:AA49" si="15">IF(ISERROR(IF(LEN(X48)&gt;1,X48,VLOOKUP(X47,$AC:$AD,2,FALSE))),"",IF(LEN(X48)&gt;1,X48,VLOOKUP(X47,$AC:$AD,2,FALSE)))</f>
        <v/>
      </c>
      <c r="Y49" s="33" t="str">
        <f t="shared" si="15"/>
        <v/>
      </c>
      <c r="Z49" s="33" t="str">
        <f t="shared" si="15"/>
        <v/>
      </c>
      <c r="AA49" s="33" t="str">
        <f t="shared" si="15"/>
        <v> </v>
      </c>
      <c r="AE49" s="48">
        <v>48</v>
      </c>
      <c r="AF49" s="49" t="str">
        <f t="shared" si="9"/>
        <v>黒</v>
      </c>
      <c r="AG49" s="24"/>
      <c r="AH49" s="24"/>
      <c r="AI49" s="24"/>
      <c r="AJ49" s="24"/>
      <c r="AK49" s="24"/>
      <c r="AL49" s="24"/>
      <c r="AM49" s="24"/>
      <c r="AN49" s="24"/>
      <c r="AO49" s="24"/>
      <c r="AP49" s="24"/>
      <c r="AQ49" s="24"/>
      <c r="AR49" s="24"/>
      <c r="AS49" s="24"/>
      <c r="AT49" s="61"/>
      <c r="AU49" s="24"/>
      <c r="AV49" s="24"/>
      <c r="AW49" s="24"/>
      <c r="AX49" s="24" t="str">
        <f t="shared" si="11"/>
        <v/>
      </c>
      <c r="AY49" s="24" t="str">
        <f t="shared" si="12"/>
        <v/>
      </c>
      <c r="AZ49" s="24" t="str">
        <f t="shared" si="3"/>
        <v/>
      </c>
      <c r="BA49" s="24" t="str">
        <f t="shared" si="4"/>
        <v/>
      </c>
      <c r="BB49" s="24" t="str">
        <f t="shared" si="5"/>
        <v/>
      </c>
      <c r="BC49" s="24"/>
      <c r="BD49" s="24" t="str">
        <f t="shared" si="6"/>
        <v/>
      </c>
      <c r="BE49" s="54" t="str">
        <f>IF(AK49="","",VLOOKUP(AK49,BH:BJ,3,FALSE))</f>
        <v/>
      </c>
      <c r="BF49" s="64" t="s">
        <v>0</v>
      </c>
      <c r="BG49">
        <v>48</v>
      </c>
      <c r="BH49" t="s">
        <v>353</v>
      </c>
      <c r="BI49" t="s">
        <v>40</v>
      </c>
      <c r="BJ49" t="s">
        <v>354</v>
      </c>
    </row>
    <row r="50" spans="1:62">
      <c r="A50" t="str">
        <f t="shared" si="0"/>
        <v>|英テキスト|&gt;|&gt;|&gt;|&gt;|Each spell in your opponent's hand is discarded.|</v>
      </c>
      <c r="B50" t="s">
        <v>0</v>
      </c>
      <c r="C50" t="s">
        <v>81</v>
      </c>
      <c r="D50" s="27" t="s">
        <v>125</v>
      </c>
      <c r="E50" t="s">
        <v>81</v>
      </c>
      <c r="F50" s="27" t="s">
        <v>113</v>
      </c>
      <c r="G50" t="s">
        <v>81</v>
      </c>
      <c r="H50" s="27" t="s">
        <v>113</v>
      </c>
      <c r="I50" t="s">
        <v>81</v>
      </c>
      <c r="J50" s="27" t="s">
        <v>113</v>
      </c>
      <c r="K50" t="s">
        <v>81</v>
      </c>
      <c r="L50" s="27" t="s">
        <v>113</v>
      </c>
      <c r="M50" t="s">
        <v>81</v>
      </c>
      <c r="N50" t="str">
        <f>IF(T49="","",T49&amp;"&amp;br;")&amp;IF(R49=0,"",R49)</f>
        <v>Each spell in your opponent's hand is discarded.</v>
      </c>
      <c r="O50" t="s">
        <v>81</v>
      </c>
      <c r="Q50" s="33" t="s">
        <v>18</v>
      </c>
      <c r="R50" s="34">
        <f>IF(INDEX(AX:AX,W44+1)="",0,INDEX(AX:AX,W44+1)&amp;"/"&amp;INDEX(AY:AY,W44+1))</f>
        <v>0</v>
      </c>
      <c r="S50" s="35"/>
      <c r="T50" s="35"/>
      <c r="U50" s="35"/>
      <c r="V50" s="36"/>
      <c r="W50" s="40"/>
      <c r="X50" s="33"/>
      <c r="Y50" s="52"/>
      <c r="Z50" s="52"/>
      <c r="AA50" s="53"/>
      <c r="AE50" s="48">
        <v>49</v>
      </c>
      <c r="AF50" s="49" t="str">
        <f t="shared" si="9"/>
        <v>黒</v>
      </c>
      <c r="AG50" s="24"/>
      <c r="AH50" s="24"/>
      <c r="AI50" s="24"/>
      <c r="AJ50" s="24"/>
      <c r="AK50" s="24"/>
      <c r="AL50" s="24"/>
      <c r="AM50" s="24"/>
      <c r="AN50" s="24"/>
      <c r="AO50" s="24"/>
      <c r="AP50" s="24"/>
      <c r="AQ50" s="24"/>
      <c r="AR50" s="24"/>
      <c r="AS50" s="24"/>
      <c r="AT50" s="61"/>
      <c r="AU50" s="24"/>
      <c r="AV50" s="24"/>
      <c r="AW50" s="24"/>
      <c r="AX50" s="24" t="str">
        <f t="shared" si="11"/>
        <v/>
      </c>
      <c r="AY50" s="24" t="str">
        <f t="shared" si="12"/>
        <v/>
      </c>
      <c r="AZ50" s="24" t="str">
        <f t="shared" si="3"/>
        <v/>
      </c>
      <c r="BA50" s="24" t="str">
        <f t="shared" si="4"/>
        <v/>
      </c>
      <c r="BB50" s="24" t="str">
        <f t="shared" si="5"/>
        <v/>
      </c>
      <c r="BC50" s="24"/>
      <c r="BD50" s="24" t="str">
        <f t="shared" si="6"/>
        <v/>
      </c>
      <c r="BE50" s="54" t="str">
        <f>IF(AK50="","",VLOOKUP(AK50,BH:BJ,3,FALSE))</f>
        <v/>
      </c>
      <c r="BF50" s="64" t="s">
        <v>0</v>
      </c>
      <c r="BG50">
        <v>49</v>
      </c>
      <c r="BH50" t="s">
        <v>359</v>
      </c>
      <c r="BI50" t="s">
        <v>40</v>
      </c>
      <c r="BJ50" t="s">
        <v>360</v>
      </c>
    </row>
    <row r="51" ht="14.25" spans="1:62">
      <c r="A51" t="str">
        <f t="shared" si="0"/>
        <v>|PT|&gt;||シールド数|&gt;||</v>
      </c>
      <c r="B51" t="s">
        <v>0</v>
      </c>
      <c r="C51" t="s">
        <v>81</v>
      </c>
      <c r="D51" t="s">
        <v>18</v>
      </c>
      <c r="E51" t="s">
        <v>81</v>
      </c>
      <c r="F51" t="s">
        <v>113</v>
      </c>
      <c r="G51" t="s">
        <v>81</v>
      </c>
      <c r="H51" t="str">
        <f>IF(R50=0,"",R50)</f>
        <v/>
      </c>
      <c r="I51" t="s">
        <v>81</v>
      </c>
      <c r="J51" t="s">
        <v>136</v>
      </c>
      <c r="K51" t="s">
        <v>81</v>
      </c>
      <c r="L51" t="s">
        <v>113</v>
      </c>
      <c r="M51" t="s">
        <v>81</v>
      </c>
      <c r="N51" t="str">
        <f>IF(R51=0,"",R51)</f>
        <v/>
      </c>
      <c r="O51" t="s">
        <v>81</v>
      </c>
      <c r="Q51" s="41" t="s">
        <v>19</v>
      </c>
      <c r="R51" s="34">
        <f>INDEX(AW:AW,W44+1)</f>
        <v>0</v>
      </c>
      <c r="S51" s="42"/>
      <c r="T51" s="42"/>
      <c r="U51" s="42"/>
      <c r="V51" s="43"/>
      <c r="W51" s="44"/>
      <c r="X51" s="45"/>
      <c r="Y51" s="55"/>
      <c r="Z51" s="55"/>
      <c r="AA51" s="56"/>
      <c r="AE51" s="57">
        <v>50</v>
      </c>
      <c r="AF51" s="58" t="str">
        <f t="shared" si="9"/>
        <v>黒</v>
      </c>
      <c r="AG51" s="60"/>
      <c r="AH51" s="60"/>
      <c r="AI51" s="60"/>
      <c r="AJ51" s="60"/>
      <c r="AK51" s="60"/>
      <c r="AL51" s="60"/>
      <c r="AM51" s="60"/>
      <c r="AN51" s="60"/>
      <c r="AO51" s="60"/>
      <c r="AP51" s="60"/>
      <c r="AQ51" s="60"/>
      <c r="AR51" s="60"/>
      <c r="AS51" s="60"/>
      <c r="AT51" s="62"/>
      <c r="AU51" s="60"/>
      <c r="AV51" s="60"/>
      <c r="AW51" s="24"/>
      <c r="AX51" s="24" t="str">
        <f t="shared" si="11"/>
        <v/>
      </c>
      <c r="AY51" s="24" t="str">
        <f t="shared" si="12"/>
        <v/>
      </c>
      <c r="AZ51" s="24" t="str">
        <f t="shared" si="3"/>
        <v/>
      </c>
      <c r="BA51" s="24" t="str">
        <f t="shared" si="4"/>
        <v/>
      </c>
      <c r="BB51" s="24" t="str">
        <f t="shared" si="5"/>
        <v/>
      </c>
      <c r="BC51" s="24"/>
      <c r="BD51" s="60" t="str">
        <f t="shared" si="6"/>
        <v/>
      </c>
      <c r="BE51" s="65" t="str">
        <f>IF(AK51="","",VLOOKUP(AK51,BH:BJ,3,FALSE))</f>
        <v/>
      </c>
      <c r="BF51" s="64" t="s">
        <v>0</v>
      </c>
      <c r="BG51">
        <v>50</v>
      </c>
      <c r="BH51" t="s">
        <v>361</v>
      </c>
      <c r="BI51" t="s">
        <v>40</v>
      </c>
      <c r="BJ51" t="s">
        <v>362</v>
      </c>
    </row>
    <row r="52" spans="1:62">
      <c r="A52" t="str">
        <f t="shared" si="0"/>
        <v>&amp;br;&amp;br;</v>
      </c>
      <c r="B52" t="s">
        <v>0</v>
      </c>
      <c r="C52" t="s">
        <v>145</v>
      </c>
      <c r="R52"/>
      <c r="S52"/>
      <c r="T52"/>
      <c r="U52"/>
      <c r="V52"/>
      <c r="BF52" s="64" t="s">
        <v>0</v>
      </c>
      <c r="BG52">
        <v>51</v>
      </c>
      <c r="BH52" t="s">
        <v>363</v>
      </c>
      <c r="BI52" t="s">
        <v>40</v>
      </c>
      <c r="BJ52" t="s">
        <v>364</v>
      </c>
    </row>
    <row r="53" spans="1:62">
      <c r="A53" t="str">
        <f t="shared" si="0"/>
        <v>#back(text=戻る,left)</v>
      </c>
      <c r="B53" t="s">
        <v>0</v>
      </c>
      <c r="C53" t="s">
        <v>153</v>
      </c>
      <c r="R53"/>
      <c r="S53"/>
      <c r="T53"/>
      <c r="U53"/>
      <c r="V53"/>
      <c r="BF53" s="64" t="s">
        <v>0</v>
      </c>
      <c r="BG53">
        <v>52</v>
      </c>
      <c r="BH53" t="s">
        <v>365</v>
      </c>
      <c r="BI53" t="s">
        <v>40</v>
      </c>
      <c r="BJ53" t="s">
        <v>366</v>
      </c>
    </row>
    <row r="54" spans="1:62">
      <c r="A54" t="str">
        <f t="shared" si="0"/>
        <v>&amp;br;</v>
      </c>
      <c r="B54" t="s">
        <v>0</v>
      </c>
      <c r="C54" t="s">
        <v>164</v>
      </c>
      <c r="R54"/>
      <c r="S54"/>
      <c r="T54"/>
      <c r="U54"/>
      <c r="V54"/>
      <c r="BF54" s="64" t="s">
        <v>0</v>
      </c>
      <c r="BG54">
        <v>53</v>
      </c>
      <c r="BH54" t="s">
        <v>367</v>
      </c>
      <c r="BI54" t="s">
        <v>40</v>
      </c>
      <c r="BJ54" t="s">
        <v>368</v>
      </c>
    </row>
    <row r="55" spans="1:62">
      <c r="A55" t="str">
        <f t="shared" si="0"/>
        <v>#comment(above,nsize=[15],size=[30],num=[10])</v>
      </c>
      <c r="B55" t="s">
        <v>0</v>
      </c>
      <c r="C55" t="s">
        <v>173</v>
      </c>
      <c r="R55"/>
      <c r="S55"/>
      <c r="T55"/>
      <c r="U55"/>
      <c r="V55"/>
      <c r="BF55" s="64" t="s">
        <v>0</v>
      </c>
      <c r="BG55">
        <v>54</v>
      </c>
      <c r="BH55" t="s">
        <v>285</v>
      </c>
      <c r="BI55" t="s">
        <v>40</v>
      </c>
      <c r="BJ55" t="s">
        <v>369</v>
      </c>
    </row>
    <row r="56" spans="1:62">
      <c r="A56" t="str">
        <f t="shared" si="0"/>
        <v>&amp;br;&amp;br;</v>
      </c>
      <c r="B56" t="s">
        <v>0</v>
      </c>
      <c r="C56" t="s">
        <v>145</v>
      </c>
      <c r="R56"/>
      <c r="S56"/>
      <c r="T56"/>
      <c r="U56"/>
      <c r="V56"/>
      <c r="BF56" s="64" t="s">
        <v>0</v>
      </c>
      <c r="BG56">
        <v>55</v>
      </c>
      <c r="BH56" t="s">
        <v>141</v>
      </c>
      <c r="BI56" t="s">
        <v>40</v>
      </c>
      <c r="BJ56" t="s">
        <v>370</v>
      </c>
    </row>
    <row r="57" spans="1:62">
      <c r="A57" t="str">
        <f t="shared" si="0"/>
        <v/>
      </c>
      <c r="B57" t="s">
        <v>0</v>
      </c>
      <c r="Q57" s="29"/>
      <c r="R57" s="30"/>
      <c r="S57" s="30"/>
      <c r="T57" s="30"/>
      <c r="U57" s="30"/>
      <c r="V57" s="31"/>
      <c r="W57" s="32">
        <v>5</v>
      </c>
      <c r="X57" s="29"/>
      <c r="Y57" s="50"/>
      <c r="Z57" s="50"/>
      <c r="AA57" s="51"/>
      <c r="BF57" s="64" t="s">
        <v>0</v>
      </c>
      <c r="BG57">
        <v>56</v>
      </c>
      <c r="BH57" t="s">
        <v>371</v>
      </c>
      <c r="BI57" t="s">
        <v>40</v>
      </c>
      <c r="BJ57" t="s">
        <v>133</v>
      </c>
    </row>
    <row r="58" spans="1:62">
      <c r="A58" t="str">
        <f t="shared" si="0"/>
        <v>*暗黒の儀式/Dark Ritual</v>
      </c>
      <c r="B58" t="s">
        <v>0</v>
      </c>
      <c r="C58" t="str">
        <f>"*"&amp;R58&amp;"/"&amp;T58</f>
        <v>*暗黒の儀式/Dark Ritual</v>
      </c>
      <c r="Q58" s="33" t="s">
        <v>9</v>
      </c>
      <c r="R58" s="34" t="str">
        <f>INDEX(AJ:AJ,W57+1)</f>
        <v>暗黒の儀式</v>
      </c>
      <c r="S58" s="35" t="s">
        <v>10</v>
      </c>
      <c r="T58" s="34" t="str">
        <f>INDEX(AK:AK,W57+1)</f>
        <v>Dark Ritual</v>
      </c>
      <c r="U58" s="35"/>
      <c r="V58" s="36"/>
      <c r="W58" s="37"/>
      <c r="X58" s="33"/>
      <c r="Y58" s="52"/>
      <c r="Z58" s="52"/>
      <c r="AA58" s="53"/>
      <c r="BF58" s="64" t="s">
        <v>0</v>
      </c>
      <c r="BG58">
        <v>57</v>
      </c>
      <c r="BH58" t="s">
        <v>221</v>
      </c>
      <c r="BI58" t="s">
        <v>40</v>
      </c>
      <c r="BJ58" t="s">
        <v>372</v>
      </c>
    </row>
    <row r="59" spans="1:62">
      <c r="A59" t="str">
        <f t="shared" si="0"/>
        <v>|LEFT:80|LEFT:100|LEFT:100|LEFT:100|LEFT:100|LEFT:100|c</v>
      </c>
      <c r="B59" t="s">
        <v>0</v>
      </c>
      <c r="C59" t="s">
        <v>81</v>
      </c>
      <c r="D59" s="26" t="str">
        <f>$Q$1</f>
        <v>LEFT:80</v>
      </c>
      <c r="E59" s="26" t="s">
        <v>81</v>
      </c>
      <c r="F59" s="26" t="str">
        <f t="shared" ref="F59:J59" si="16">$R$1</f>
        <v>LEFT:100</v>
      </c>
      <c r="G59" s="26" t="s">
        <v>81</v>
      </c>
      <c r="H59" s="26" t="str">
        <f t="shared" si="16"/>
        <v>LEFT:100</v>
      </c>
      <c r="I59" s="26" t="s">
        <v>81</v>
      </c>
      <c r="J59" s="26" t="str">
        <f t="shared" si="16"/>
        <v>LEFT:100</v>
      </c>
      <c r="K59" s="26" t="s">
        <v>81</v>
      </c>
      <c r="L59" s="26" t="str">
        <f>$R$1</f>
        <v>LEFT:100</v>
      </c>
      <c r="M59" s="26" t="s">
        <v>81</v>
      </c>
      <c r="N59" s="26" t="str">
        <f>$R$1</f>
        <v>LEFT:100</v>
      </c>
      <c r="O59" t="s">
        <v>81</v>
      </c>
      <c r="P59" t="s">
        <v>82</v>
      </c>
      <c r="Q59" s="38" t="s">
        <v>6</v>
      </c>
      <c r="R59" s="34" t="str">
        <f>INDEX(AF:AF,W57+1)</f>
        <v>黒</v>
      </c>
      <c r="S59" s="39" t="s">
        <v>7</v>
      </c>
      <c r="T59" s="34" t="str">
        <f>INDEX(AG:AG,W57+1)</f>
        <v>Masterpiece</v>
      </c>
      <c r="U59" s="39" t="s">
        <v>8</v>
      </c>
      <c r="V59" s="34">
        <f>INDEX(AI:AI,W57+1)</f>
        <v>6</v>
      </c>
      <c r="W59" s="40"/>
      <c r="X59" s="34" t="str">
        <f>INDEX(AQ:AQ,W57+1)</f>
        <v>あなたの手札の最初のカードはいっぱいのマナを得る。</v>
      </c>
      <c r="Y59" s="52"/>
      <c r="Z59" s="52"/>
      <c r="AA59" s="53"/>
      <c r="BF59" s="64" t="s">
        <v>0</v>
      </c>
      <c r="BG59">
        <v>58</v>
      </c>
      <c r="BH59" t="s">
        <v>373</v>
      </c>
      <c r="BI59" t="s">
        <v>40</v>
      </c>
      <c r="BJ59" t="s">
        <v>374</v>
      </c>
    </row>
    <row r="60" spans="1:62">
      <c r="A60" t="str">
        <f t="shared" si="0"/>
        <v>|色|黒|レアリティ|Masterpiece|マナコスト|6|</v>
      </c>
      <c r="B60" t="s">
        <v>0</v>
      </c>
      <c r="C60" t="s">
        <v>81</v>
      </c>
      <c r="D60" s="27" t="s">
        <v>6</v>
      </c>
      <c r="E60" t="s">
        <v>81</v>
      </c>
      <c r="F60" t="str">
        <f>IF(R59=0,"",R59)</f>
        <v>黒</v>
      </c>
      <c r="G60" t="s">
        <v>81</v>
      </c>
      <c r="H60" s="27" t="s">
        <v>93</v>
      </c>
      <c r="I60" t="s">
        <v>81</v>
      </c>
      <c r="J60" t="str">
        <f>IF(T59=0,"",T59)</f>
        <v>Masterpiece</v>
      </c>
      <c r="K60" t="s">
        <v>81</v>
      </c>
      <c r="L60" s="27" t="s">
        <v>94</v>
      </c>
      <c r="M60" t="s">
        <v>81</v>
      </c>
      <c r="N60">
        <f>IF(V59=0,"",V59)</f>
        <v>6</v>
      </c>
      <c r="O60" t="s">
        <v>81</v>
      </c>
      <c r="Q60" s="33" t="s">
        <v>11</v>
      </c>
      <c r="R60" s="34" t="str">
        <f>INDEX(AL:AL,W57+1)</f>
        <v>呪文</v>
      </c>
      <c r="S60" s="39" t="s">
        <v>95</v>
      </c>
      <c r="T60" s="34">
        <f>INDEX(AN:AN,W57+1)</f>
        <v>0</v>
      </c>
      <c r="U60" s="34">
        <f>INDEX(AO:AO,W57+1)</f>
        <v>0</v>
      </c>
      <c r="V60" s="34">
        <f>INDEX(AP:AP,W57+1)</f>
        <v>0</v>
      </c>
      <c r="W60" s="40"/>
      <c r="X60" s="34" t="str">
        <f>INDEX(AZ:AZ,W57+1)</f>
        <v>あな</v>
      </c>
      <c r="Y60" s="34" t="str">
        <f>INDEX(BA:BA,W57+1)</f>
        <v/>
      </c>
      <c r="Z60" s="34" t="str">
        <f>INDEX(BB:BB,W57+1)</f>
        <v/>
      </c>
      <c r="AA60" s="34">
        <f>INDEX(BC:BC,W57+1)</f>
        <v>0</v>
      </c>
      <c r="BF60" s="64" t="s">
        <v>0</v>
      </c>
      <c r="BG60">
        <v>59</v>
      </c>
      <c r="BH60" t="s">
        <v>375</v>
      </c>
      <c r="BI60" t="s">
        <v>40</v>
      </c>
      <c r="BJ60" t="s">
        <v>376</v>
      </c>
    </row>
    <row r="61" spans="1:62">
      <c r="A61" t="str">
        <f t="shared" si="0"/>
        <v>|種別|呪文|サブタイプ||||</v>
      </c>
      <c r="B61" t="s">
        <v>0</v>
      </c>
      <c r="C61" t="s">
        <v>81</v>
      </c>
      <c r="D61" s="27" t="s">
        <v>11</v>
      </c>
      <c r="E61" t="s">
        <v>81</v>
      </c>
      <c r="F61" t="str">
        <f>IF(R60=0,"",R60)</f>
        <v>呪文</v>
      </c>
      <c r="G61" t="s">
        <v>81</v>
      </c>
      <c r="H61" s="27" t="s">
        <v>103</v>
      </c>
      <c r="I61" t="s">
        <v>81</v>
      </c>
      <c r="J61" t="str">
        <f>IF(T60=0,"",T60)</f>
        <v/>
      </c>
      <c r="K61" t="s">
        <v>81</v>
      </c>
      <c r="L61" t="str">
        <f>IF(U60=0,"",U60)</f>
        <v/>
      </c>
      <c r="M61" t="s">
        <v>81</v>
      </c>
      <c r="N61" t="str">
        <f>IF(V60=0,"",V60)</f>
        <v/>
      </c>
      <c r="O61" t="s">
        <v>81</v>
      </c>
      <c r="Q61" s="33" t="s">
        <v>104</v>
      </c>
      <c r="R61" s="34" t="str">
        <f>INDEX(BD:BD,W57+1)</f>
        <v>あなたの手札の最初のカードはいっぱいのマナを得る。</v>
      </c>
      <c r="S61" s="35"/>
      <c r="T61" s="35"/>
      <c r="U61" s="35"/>
      <c r="V61" s="36"/>
      <c r="W61" s="40"/>
      <c r="X61" s="32"/>
      <c r="Y61" s="32"/>
      <c r="Z61" s="32"/>
      <c r="AA61" s="54"/>
      <c r="BF61" s="64" t="s">
        <v>0</v>
      </c>
      <c r="BG61">
        <v>60</v>
      </c>
      <c r="BH61" t="s">
        <v>377</v>
      </c>
      <c r="BI61" t="s">
        <v>40</v>
      </c>
      <c r="BJ61" t="s">
        <v>378</v>
      </c>
    </row>
    <row r="62" spans="1:62">
      <c r="A62" t="str">
        <f t="shared" si="0"/>
        <v>|テキスト|&gt;|&gt;|&gt;|&gt;|あなたの手札の最初のカードはいっぱいのマナを得る。|</v>
      </c>
      <c r="B62" t="s">
        <v>0</v>
      </c>
      <c r="C62" t="s">
        <v>81</v>
      </c>
      <c r="D62" s="27" t="s">
        <v>104</v>
      </c>
      <c r="E62" t="s">
        <v>81</v>
      </c>
      <c r="F62" s="27" t="s">
        <v>113</v>
      </c>
      <c r="G62" t="s">
        <v>81</v>
      </c>
      <c r="H62" s="27" t="s">
        <v>113</v>
      </c>
      <c r="I62" t="s">
        <v>81</v>
      </c>
      <c r="J62" s="27" t="s">
        <v>113</v>
      </c>
      <c r="K62" t="s">
        <v>81</v>
      </c>
      <c r="L62" s="27" t="s">
        <v>113</v>
      </c>
      <c r="M62" t="s">
        <v>81</v>
      </c>
      <c r="N62" t="str">
        <f>IF(R61=0,"",R61)</f>
        <v>あなたの手札の最初のカードはいっぱいのマナを得る。</v>
      </c>
      <c r="O62" t="s">
        <v>81</v>
      </c>
      <c r="Q62" s="38" t="s">
        <v>27</v>
      </c>
      <c r="R62" s="34" t="str">
        <f>INDEX(BE:BE,W57+1)</f>
        <v>The first card in your hand gains full mana.</v>
      </c>
      <c r="S62" s="33" t="s">
        <v>114</v>
      </c>
      <c r="T62" s="34" t="str">
        <f>IF(X62="","",X62&amp;IF(Y62="",""," "&amp;Y62)&amp;IF(Z62="",""," "&amp;Z62)&amp;IF(AA62="",""," "&amp;AA62))</f>
        <v/>
      </c>
      <c r="U62" s="35"/>
      <c r="V62" s="36"/>
      <c r="W62" s="40" t="s">
        <v>114</v>
      </c>
      <c r="X62" s="33" t="str">
        <f t="shared" ref="X62:AA62" si="17">IF(ISERROR(IF(LEN(X61)&gt;1,X61,VLOOKUP(X60,$AC:$AD,2,FALSE))),"",IF(LEN(X61)&gt;1,X61,VLOOKUP(X60,$AC:$AD,2,FALSE)))</f>
        <v/>
      </c>
      <c r="Y62" s="33" t="str">
        <f t="shared" si="17"/>
        <v/>
      </c>
      <c r="Z62" s="33" t="str">
        <f t="shared" si="17"/>
        <v/>
      </c>
      <c r="AA62" s="33" t="str">
        <f t="shared" si="17"/>
        <v> </v>
      </c>
      <c r="BF62" s="64" t="s">
        <v>0</v>
      </c>
      <c r="BG62">
        <v>61</v>
      </c>
      <c r="BH62" t="s">
        <v>325</v>
      </c>
      <c r="BI62" t="s">
        <v>40</v>
      </c>
      <c r="BJ62" t="s">
        <v>379</v>
      </c>
    </row>
    <row r="63" spans="1:62">
      <c r="A63" t="str">
        <f t="shared" si="0"/>
        <v>|英テキスト|&gt;|&gt;|&gt;|&gt;|The first card in your hand gains full mana.|</v>
      </c>
      <c r="B63" t="s">
        <v>0</v>
      </c>
      <c r="C63" t="s">
        <v>81</v>
      </c>
      <c r="D63" s="27" t="s">
        <v>125</v>
      </c>
      <c r="E63" t="s">
        <v>81</v>
      </c>
      <c r="F63" s="27" t="s">
        <v>113</v>
      </c>
      <c r="G63" t="s">
        <v>81</v>
      </c>
      <c r="H63" s="27" t="s">
        <v>113</v>
      </c>
      <c r="I63" t="s">
        <v>81</v>
      </c>
      <c r="J63" s="27" t="s">
        <v>113</v>
      </c>
      <c r="K63" t="s">
        <v>81</v>
      </c>
      <c r="L63" s="27" t="s">
        <v>113</v>
      </c>
      <c r="M63" t="s">
        <v>81</v>
      </c>
      <c r="N63" t="str">
        <f>IF(T62="","",T62&amp;"&amp;br;")&amp;IF(R62=0,"",R62)</f>
        <v>The first card in your hand gains full mana.</v>
      </c>
      <c r="O63" t="s">
        <v>81</v>
      </c>
      <c r="Q63" s="33" t="s">
        <v>18</v>
      </c>
      <c r="R63" s="34">
        <f>IF(INDEX(AX:AX,W57+1)="",0,INDEX(AX:AX,W57+1)&amp;"/"&amp;INDEX(AY:AY,W57+1))</f>
        <v>0</v>
      </c>
      <c r="S63" s="35"/>
      <c r="T63" s="35"/>
      <c r="U63" s="35"/>
      <c r="V63" s="36"/>
      <c r="W63" s="40"/>
      <c r="X63" s="33"/>
      <c r="Y63" s="52"/>
      <c r="Z63" s="52"/>
      <c r="AA63" s="53"/>
      <c r="BF63" s="64" t="s">
        <v>0</v>
      </c>
      <c r="BG63">
        <v>62</v>
      </c>
      <c r="BH63" t="s">
        <v>380</v>
      </c>
      <c r="BI63" t="s">
        <v>40</v>
      </c>
      <c r="BJ63" t="s">
        <v>381</v>
      </c>
    </row>
    <row r="64" spans="1:62">
      <c r="A64" t="str">
        <f t="shared" si="0"/>
        <v>|PT|&gt;||シールド数|&gt;||</v>
      </c>
      <c r="B64" t="s">
        <v>0</v>
      </c>
      <c r="C64" t="s">
        <v>81</v>
      </c>
      <c r="D64" t="s">
        <v>18</v>
      </c>
      <c r="E64" t="s">
        <v>81</v>
      </c>
      <c r="F64" t="s">
        <v>113</v>
      </c>
      <c r="G64" t="s">
        <v>81</v>
      </c>
      <c r="H64" t="str">
        <f>IF(R63=0,"",R63)</f>
        <v/>
      </c>
      <c r="I64" t="s">
        <v>81</v>
      </c>
      <c r="J64" t="s">
        <v>136</v>
      </c>
      <c r="K64" t="s">
        <v>81</v>
      </c>
      <c r="L64" t="s">
        <v>113</v>
      </c>
      <c r="M64" t="s">
        <v>81</v>
      </c>
      <c r="N64" t="str">
        <f>IF(R64=0,"",R64)</f>
        <v/>
      </c>
      <c r="O64" t="s">
        <v>81</v>
      </c>
      <c r="Q64" s="41" t="s">
        <v>19</v>
      </c>
      <c r="R64" s="34">
        <f>INDEX(AW:AW,W57+1)</f>
        <v>0</v>
      </c>
      <c r="S64" s="42"/>
      <c r="T64" s="42"/>
      <c r="U64" s="42"/>
      <c r="V64" s="43"/>
      <c r="W64" s="44"/>
      <c r="X64" s="45"/>
      <c r="Y64" s="55"/>
      <c r="Z64" s="55"/>
      <c r="AA64" s="56"/>
      <c r="BF64" s="64" t="s">
        <v>0</v>
      </c>
      <c r="BG64">
        <v>63</v>
      </c>
      <c r="BH64" t="s">
        <v>382</v>
      </c>
      <c r="BI64" t="s">
        <v>40</v>
      </c>
      <c r="BJ64" t="s">
        <v>298</v>
      </c>
    </row>
    <row r="65" spans="1:62">
      <c r="A65" t="str">
        <f t="shared" si="0"/>
        <v>&amp;br;&amp;br;</v>
      </c>
      <c r="B65" t="s">
        <v>0</v>
      </c>
      <c r="C65" t="s">
        <v>145</v>
      </c>
      <c r="R65"/>
      <c r="S65"/>
      <c r="T65"/>
      <c r="U65"/>
      <c r="V65"/>
      <c r="BF65" s="64" t="s">
        <v>0</v>
      </c>
      <c r="BG65">
        <v>64</v>
      </c>
      <c r="BH65" t="s">
        <v>60</v>
      </c>
      <c r="BI65" t="s">
        <v>40</v>
      </c>
      <c r="BJ65" t="s">
        <v>383</v>
      </c>
    </row>
    <row r="66" spans="1:62">
      <c r="A66" t="str">
        <f t="shared" si="0"/>
        <v>#back(text=戻る,left)</v>
      </c>
      <c r="B66" t="s">
        <v>0</v>
      </c>
      <c r="C66" t="s">
        <v>153</v>
      </c>
      <c r="R66"/>
      <c r="S66"/>
      <c r="T66"/>
      <c r="U66"/>
      <c r="V66"/>
      <c r="BF66" s="64" t="s">
        <v>0</v>
      </c>
      <c r="BG66">
        <v>65</v>
      </c>
      <c r="BH66" t="s">
        <v>384</v>
      </c>
      <c r="BI66" t="s">
        <v>40</v>
      </c>
      <c r="BJ66" t="s">
        <v>385</v>
      </c>
    </row>
    <row r="67" spans="1:62">
      <c r="A67" t="str">
        <f t="shared" si="0"/>
        <v>&amp;br;</v>
      </c>
      <c r="B67" t="s">
        <v>0</v>
      </c>
      <c r="C67" t="s">
        <v>164</v>
      </c>
      <c r="R67"/>
      <c r="S67"/>
      <c r="T67"/>
      <c r="U67"/>
      <c r="V67"/>
      <c r="BF67" s="64" t="s">
        <v>0</v>
      </c>
      <c r="BG67">
        <v>66</v>
      </c>
      <c r="BH67" t="s">
        <v>386</v>
      </c>
      <c r="BI67" t="s">
        <v>40</v>
      </c>
      <c r="BJ67" t="s">
        <v>387</v>
      </c>
    </row>
    <row r="68" spans="1:62">
      <c r="A68" t="str">
        <f t="shared" si="0"/>
        <v>#comment(above,nsize=[15],size=[30],num=[10])</v>
      </c>
      <c r="B68" t="s">
        <v>0</v>
      </c>
      <c r="C68" t="s">
        <v>173</v>
      </c>
      <c r="R68"/>
      <c r="S68"/>
      <c r="T68"/>
      <c r="U68"/>
      <c r="V68"/>
      <c r="BF68" s="64" t="s">
        <v>0</v>
      </c>
      <c r="BG68">
        <v>67</v>
      </c>
      <c r="BH68" t="s">
        <v>388</v>
      </c>
      <c r="BI68" t="s">
        <v>40</v>
      </c>
      <c r="BJ68" t="s">
        <v>389</v>
      </c>
    </row>
    <row r="69" spans="1:62">
      <c r="A69" t="str">
        <f t="shared" si="0"/>
        <v>&amp;br;&amp;br;</v>
      </c>
      <c r="B69" t="s">
        <v>0</v>
      </c>
      <c r="C69" t="s">
        <v>145</v>
      </c>
      <c r="R69"/>
      <c r="S69"/>
      <c r="T69"/>
      <c r="U69"/>
      <c r="V69"/>
      <c r="BF69" s="64" t="s">
        <v>0</v>
      </c>
      <c r="BG69">
        <v>68</v>
      </c>
      <c r="BH69" t="s">
        <v>390</v>
      </c>
      <c r="BI69" t="s">
        <v>40</v>
      </c>
      <c r="BJ69" t="s">
        <v>391</v>
      </c>
    </row>
    <row r="70" spans="1:62">
      <c r="A70" t="str">
        <f t="shared" ref="A70:A133" si="18">CONCATENATE(C70,D70,E70,F70,G70,H70,I70,J70,K70,L70,M70,N70,O70,P70)</f>
        <v/>
      </c>
      <c r="B70" t="s">
        <v>0</v>
      </c>
      <c r="Q70" s="29"/>
      <c r="R70" s="30"/>
      <c r="S70" s="30"/>
      <c r="T70" s="30"/>
      <c r="U70" s="30"/>
      <c r="V70" s="31"/>
      <c r="W70" s="32">
        <v>6</v>
      </c>
      <c r="X70" s="29"/>
      <c r="Y70" s="50"/>
      <c r="Z70" s="50"/>
      <c r="AA70" s="51"/>
      <c r="BF70" s="64" t="s">
        <v>0</v>
      </c>
      <c r="BG70">
        <v>69</v>
      </c>
      <c r="BH70" t="s">
        <v>392</v>
      </c>
      <c r="BI70" t="s">
        <v>40</v>
      </c>
      <c r="BJ70" t="s">
        <v>393</v>
      </c>
    </row>
    <row r="71" spans="1:62">
      <c r="A71" t="str">
        <f t="shared" si="18"/>
        <v>*稲妻の連鎖/Chain Lightning</v>
      </c>
      <c r="B71" t="s">
        <v>0</v>
      </c>
      <c r="C71" t="str">
        <f>"*"&amp;R71&amp;"/"&amp;T71</f>
        <v>*稲妻の連鎖/Chain Lightning</v>
      </c>
      <c r="Q71" s="33" t="s">
        <v>9</v>
      </c>
      <c r="R71" s="34" t="str">
        <f>INDEX(AJ:AJ,W70+1)</f>
        <v>稲妻の連鎖</v>
      </c>
      <c r="S71" s="35" t="s">
        <v>10</v>
      </c>
      <c r="T71" s="34" t="str">
        <f>INDEX(AK:AK,W70+1)</f>
        <v>Chain Lightning</v>
      </c>
      <c r="U71" s="35"/>
      <c r="V71" s="36"/>
      <c r="W71" s="37"/>
      <c r="X71" s="33"/>
      <c r="Y71" s="52"/>
      <c r="Z71" s="52"/>
      <c r="AA71" s="53"/>
      <c r="BF71" s="64" t="s">
        <v>0</v>
      </c>
      <c r="BG71">
        <v>70</v>
      </c>
      <c r="BH71" t="s">
        <v>394</v>
      </c>
      <c r="BI71" t="s">
        <v>40</v>
      </c>
      <c r="BJ71" t="s">
        <v>395</v>
      </c>
    </row>
    <row r="72" spans="1:62">
      <c r="A72" t="str">
        <f t="shared" si="18"/>
        <v>|LEFT:80|LEFT:100|LEFT:100|LEFT:100|LEFT:100|LEFT:100|c</v>
      </c>
      <c r="B72" t="s">
        <v>0</v>
      </c>
      <c r="C72" t="s">
        <v>81</v>
      </c>
      <c r="D72" s="26" t="str">
        <f>$Q$1</f>
        <v>LEFT:80</v>
      </c>
      <c r="E72" s="26" t="s">
        <v>81</v>
      </c>
      <c r="F72" s="26" t="str">
        <f t="shared" ref="F72:J72" si="19">$R$1</f>
        <v>LEFT:100</v>
      </c>
      <c r="G72" s="26" t="s">
        <v>81</v>
      </c>
      <c r="H72" s="26" t="str">
        <f t="shared" si="19"/>
        <v>LEFT:100</v>
      </c>
      <c r="I72" s="26" t="s">
        <v>81</v>
      </c>
      <c r="J72" s="26" t="str">
        <f t="shared" si="19"/>
        <v>LEFT:100</v>
      </c>
      <c r="K72" s="26" t="s">
        <v>81</v>
      </c>
      <c r="L72" s="26" t="str">
        <f>$R$1</f>
        <v>LEFT:100</v>
      </c>
      <c r="M72" s="26" t="s">
        <v>81</v>
      </c>
      <c r="N72" s="26" t="str">
        <f>$R$1</f>
        <v>LEFT:100</v>
      </c>
      <c r="O72" t="s">
        <v>81</v>
      </c>
      <c r="P72" t="s">
        <v>82</v>
      </c>
      <c r="Q72" s="38" t="s">
        <v>6</v>
      </c>
      <c r="R72" s="34" t="str">
        <f>INDEX(AF:AF,W70+1)</f>
        <v>赤</v>
      </c>
      <c r="S72" s="39" t="s">
        <v>7</v>
      </c>
      <c r="T72" s="34" t="str">
        <f>INDEX(AG:AG,W70+1)</f>
        <v>Masterpiece</v>
      </c>
      <c r="U72" s="39" t="s">
        <v>8</v>
      </c>
      <c r="V72" s="34">
        <f>INDEX(AI:AI,W70+1)</f>
        <v>8</v>
      </c>
      <c r="W72" s="40"/>
      <c r="X72" s="34" t="str">
        <f>INDEX(AQ:AQ,W70+1)</f>
        <v>クリーチャー1体かプレインズウォーカー1体を対象とする。それは5点のダメージを受ける。ボード上に3個以上の赤ジェムがある場合、2個の赤ジェムを他の色に変換し、この呪文をあなたの手札に戻す。</v>
      </c>
      <c r="Y72" s="52"/>
      <c r="Z72" s="52"/>
      <c r="AA72" s="53"/>
      <c r="BF72" s="64" t="s">
        <v>0</v>
      </c>
      <c r="BG72">
        <v>71</v>
      </c>
      <c r="BH72" t="s">
        <v>251</v>
      </c>
      <c r="BI72" t="s">
        <v>40</v>
      </c>
      <c r="BJ72" t="s">
        <v>396</v>
      </c>
    </row>
    <row r="73" spans="1:62">
      <c r="A73" t="str">
        <f t="shared" si="18"/>
        <v>|色|赤|レアリティ|Masterpiece|マナコスト|8|</v>
      </c>
      <c r="B73" t="s">
        <v>0</v>
      </c>
      <c r="C73" t="s">
        <v>81</v>
      </c>
      <c r="D73" s="27" t="s">
        <v>6</v>
      </c>
      <c r="E73" t="s">
        <v>81</v>
      </c>
      <c r="F73" t="str">
        <f>IF(R72=0,"",R72)</f>
        <v>赤</v>
      </c>
      <c r="G73" t="s">
        <v>81</v>
      </c>
      <c r="H73" s="27" t="s">
        <v>93</v>
      </c>
      <c r="I73" t="s">
        <v>81</v>
      </c>
      <c r="J73" t="str">
        <f>IF(T72=0,"",T72)</f>
        <v>Masterpiece</v>
      </c>
      <c r="K73" t="s">
        <v>81</v>
      </c>
      <c r="L73" s="27" t="s">
        <v>94</v>
      </c>
      <c r="M73" t="s">
        <v>81</v>
      </c>
      <c r="N73">
        <f>IF(V72=0,"",V72)</f>
        <v>8</v>
      </c>
      <c r="O73" t="s">
        <v>81</v>
      </c>
      <c r="Q73" s="33" t="s">
        <v>11</v>
      </c>
      <c r="R73" s="34" t="str">
        <f>INDEX(AL:AL,W70+1)</f>
        <v>呪文</v>
      </c>
      <c r="S73" s="39" t="s">
        <v>95</v>
      </c>
      <c r="T73" s="34">
        <f>INDEX(AN:AN,W70+1)</f>
        <v>0</v>
      </c>
      <c r="U73" s="34">
        <f>INDEX(AO:AO,W70+1)</f>
        <v>0</v>
      </c>
      <c r="V73" s="34">
        <f>INDEX(AP:AP,W70+1)</f>
        <v>0</v>
      </c>
      <c r="W73" s="40"/>
      <c r="X73" s="34" t="str">
        <f>INDEX(AZ:AZ,W70+1)</f>
        <v>クリ</v>
      </c>
      <c r="Y73" s="34" t="str">
        <f>INDEX(BA:BA,W70+1)</f>
        <v/>
      </c>
      <c r="Z73" s="34" t="str">
        <f>INDEX(BB:BB,W70+1)</f>
        <v/>
      </c>
      <c r="AA73" s="34">
        <f>INDEX(BC:BC,W70+1)</f>
        <v>0</v>
      </c>
      <c r="BF73" s="64" t="s">
        <v>0</v>
      </c>
      <c r="BG73">
        <v>72</v>
      </c>
      <c r="BH73" t="s">
        <v>290</v>
      </c>
      <c r="BI73" t="s">
        <v>40</v>
      </c>
      <c r="BJ73" t="s">
        <v>397</v>
      </c>
    </row>
    <row r="74" spans="1:62">
      <c r="A74" t="str">
        <f t="shared" si="18"/>
        <v>|種別|呪文|サブタイプ||||</v>
      </c>
      <c r="B74" t="s">
        <v>0</v>
      </c>
      <c r="C74" t="s">
        <v>81</v>
      </c>
      <c r="D74" s="27" t="s">
        <v>11</v>
      </c>
      <c r="E74" t="s">
        <v>81</v>
      </c>
      <c r="F74" t="str">
        <f>IF(R73=0,"",R73)</f>
        <v>呪文</v>
      </c>
      <c r="G74" t="s">
        <v>81</v>
      </c>
      <c r="H74" s="27" t="s">
        <v>103</v>
      </c>
      <c r="I74" t="s">
        <v>81</v>
      </c>
      <c r="J74" t="str">
        <f>IF(T73=0,"",T73)</f>
        <v/>
      </c>
      <c r="K74" t="s">
        <v>81</v>
      </c>
      <c r="L74" t="str">
        <f>IF(U73=0,"",U73)</f>
        <v/>
      </c>
      <c r="M74" t="s">
        <v>81</v>
      </c>
      <c r="N74" t="str">
        <f>IF(V73=0,"",V73)</f>
        <v/>
      </c>
      <c r="O74" t="s">
        <v>81</v>
      </c>
      <c r="Q74" s="33" t="s">
        <v>104</v>
      </c>
      <c r="R74" s="34" t="str">
        <f>INDEX(BD:BD,W70+1)</f>
        <v>クリーチャー1体かプレインズウォーカー1体を対象とする。それは5点のダメージを受ける。ボード上に3個以上の赤ジェムがある場合、2個の赤ジェムを他の色に変換し、この呪文をあなたの手札に戻す。</v>
      </c>
      <c r="S74" s="35"/>
      <c r="T74" s="35"/>
      <c r="U74" s="35"/>
      <c r="V74" s="36"/>
      <c r="W74" s="40"/>
      <c r="X74" s="32"/>
      <c r="Y74" s="32"/>
      <c r="Z74" s="32"/>
      <c r="AA74" s="54"/>
      <c r="BF74" s="64" t="s">
        <v>0</v>
      </c>
      <c r="BG74">
        <v>73</v>
      </c>
      <c r="BH74" t="s">
        <v>398</v>
      </c>
      <c r="BI74" t="s">
        <v>40</v>
      </c>
      <c r="BJ74" t="s">
        <v>399</v>
      </c>
    </row>
    <row r="75" spans="1:62">
      <c r="A75" t="str">
        <f t="shared" si="18"/>
        <v>|テキスト|&gt;|&gt;|&gt;|&gt;|クリーチャー1体かプレインズウォーカー1体を対象とする。それは5点のダメージを受ける。ボード上に3個以上の赤ジェムがある場合、2個の赤ジェムを他の色に変換し、この呪文をあなたの手札に戻す。|</v>
      </c>
      <c r="B75" t="s">
        <v>0</v>
      </c>
      <c r="C75" t="s">
        <v>81</v>
      </c>
      <c r="D75" s="27" t="s">
        <v>104</v>
      </c>
      <c r="E75" t="s">
        <v>81</v>
      </c>
      <c r="F75" s="27" t="s">
        <v>113</v>
      </c>
      <c r="G75" t="s">
        <v>81</v>
      </c>
      <c r="H75" s="27" t="s">
        <v>113</v>
      </c>
      <c r="I75" t="s">
        <v>81</v>
      </c>
      <c r="J75" s="27" t="s">
        <v>113</v>
      </c>
      <c r="K75" t="s">
        <v>81</v>
      </c>
      <c r="L75" s="27" t="s">
        <v>113</v>
      </c>
      <c r="M75" t="s">
        <v>81</v>
      </c>
      <c r="N75" t="str">
        <f>IF(R74=0,"",R74)</f>
        <v>クリーチャー1体かプレインズウォーカー1体を対象とする。それは5点のダメージを受ける。ボード上に3個以上の赤ジェムがある場合、2個の赤ジェムを他の色に変換し、この呪文をあなたの手札に戻す。</v>
      </c>
      <c r="O75" t="s">
        <v>81</v>
      </c>
      <c r="Q75" s="38" t="s">
        <v>27</v>
      </c>
      <c r="R75" s="34" t="str">
        <f>INDEX(BE:BE,W70+1)</f>
        <v>Target creature or planeswalker takes 5 damage. If there are 3 or more red gems on the board, 2 red gems are converted to gems of other colors and this spell is Returned to your hand.</v>
      </c>
      <c r="S75" s="35" t="s">
        <v>400</v>
      </c>
      <c r="T75" s="34" t="str">
        <f>IF(X75="","",X75&amp;IF(Y75="",""," "&amp;Y75)&amp;IF(Z75="",""," "&amp;Z75)&amp;IF(AA75="",""," "&amp;AA75))</f>
        <v/>
      </c>
      <c r="U75" s="35"/>
      <c r="V75" s="36"/>
      <c r="W75" s="40" t="s">
        <v>114</v>
      </c>
      <c r="X75" s="33" t="str">
        <f t="shared" ref="X75:AA75" si="20">IF(ISERROR(IF(LEN(X74)&gt;1,X74,VLOOKUP(X73,$AC:$AD,2,FALSE))),"",IF(LEN(X74)&gt;1,X74,VLOOKUP(X73,$AC:$AD,2,FALSE)))</f>
        <v/>
      </c>
      <c r="Y75" s="33" t="str">
        <f t="shared" si="20"/>
        <v/>
      </c>
      <c r="Z75" s="33" t="str">
        <f t="shared" si="20"/>
        <v/>
      </c>
      <c r="AA75" s="33" t="str">
        <f t="shared" si="20"/>
        <v> </v>
      </c>
      <c r="BF75" s="64" t="s">
        <v>0</v>
      </c>
      <c r="BG75">
        <v>74</v>
      </c>
      <c r="BH75" t="s">
        <v>401</v>
      </c>
      <c r="BI75" t="s">
        <v>40</v>
      </c>
      <c r="BJ75" t="s">
        <v>402</v>
      </c>
    </row>
    <row r="76" spans="1:62">
      <c r="A76" t="str">
        <f t="shared" si="18"/>
        <v>|英テキスト|&gt;|&gt;|&gt;|&gt;|Target creature or planeswalker takes 5 damage. If there are 3 or more red gems on the board, 2 red gems are converted to gems of other colors and this spell is Returned to your hand.|</v>
      </c>
      <c r="B76" t="s">
        <v>0</v>
      </c>
      <c r="C76" t="s">
        <v>81</v>
      </c>
      <c r="D76" s="27" t="s">
        <v>125</v>
      </c>
      <c r="E76" t="s">
        <v>81</v>
      </c>
      <c r="F76" s="27" t="s">
        <v>113</v>
      </c>
      <c r="G76" t="s">
        <v>81</v>
      </c>
      <c r="H76" s="27" t="s">
        <v>113</v>
      </c>
      <c r="I76" t="s">
        <v>81</v>
      </c>
      <c r="J76" s="27" t="s">
        <v>113</v>
      </c>
      <c r="K76" t="s">
        <v>81</v>
      </c>
      <c r="L76" s="27" t="s">
        <v>113</v>
      </c>
      <c r="M76" t="s">
        <v>81</v>
      </c>
      <c r="N76" t="str">
        <f>IF(T75="","",T75&amp;"&amp;br;")&amp;IF(R75=0,"",R75)</f>
        <v>Target creature or planeswalker takes 5 damage. If there are 3 or more red gems on the board, 2 red gems are converted to gems of other colors and this spell is Returned to your hand.</v>
      </c>
      <c r="O76" t="s">
        <v>81</v>
      </c>
      <c r="Q76" s="33" t="s">
        <v>18</v>
      </c>
      <c r="R76" s="34">
        <f>IF(INDEX(AX:AX,W70+1)="",0,INDEX(AX:AX,W70+1)&amp;"/"&amp;INDEX(AY:AY,W70+1))</f>
        <v>0</v>
      </c>
      <c r="S76" s="35"/>
      <c r="T76" s="35"/>
      <c r="U76" s="35"/>
      <c r="V76" s="36"/>
      <c r="W76" s="40"/>
      <c r="X76" s="33"/>
      <c r="Y76" s="52"/>
      <c r="Z76" s="52"/>
      <c r="AA76" s="53"/>
      <c r="BF76" s="64" t="s">
        <v>0</v>
      </c>
      <c r="BG76">
        <v>75</v>
      </c>
      <c r="BH76" t="s">
        <v>403</v>
      </c>
      <c r="BI76" t="s">
        <v>40</v>
      </c>
      <c r="BJ76" t="s">
        <v>404</v>
      </c>
    </row>
    <row r="77" spans="1:62">
      <c r="A77" t="str">
        <f t="shared" si="18"/>
        <v>|PT|&gt;||シールド数|&gt;||</v>
      </c>
      <c r="B77" t="s">
        <v>0</v>
      </c>
      <c r="C77" t="s">
        <v>81</v>
      </c>
      <c r="D77" t="s">
        <v>18</v>
      </c>
      <c r="E77" t="s">
        <v>81</v>
      </c>
      <c r="F77" t="s">
        <v>113</v>
      </c>
      <c r="G77" t="s">
        <v>81</v>
      </c>
      <c r="H77" t="str">
        <f>IF(R76=0,"",R76)</f>
        <v/>
      </c>
      <c r="I77" t="s">
        <v>81</v>
      </c>
      <c r="J77" t="s">
        <v>136</v>
      </c>
      <c r="K77" t="s">
        <v>81</v>
      </c>
      <c r="L77" t="s">
        <v>113</v>
      </c>
      <c r="M77" t="s">
        <v>81</v>
      </c>
      <c r="N77" t="str">
        <f>IF(R77=0,"",R77)</f>
        <v/>
      </c>
      <c r="O77" t="s">
        <v>81</v>
      </c>
      <c r="Q77" s="41" t="s">
        <v>19</v>
      </c>
      <c r="R77" s="34">
        <f>INDEX(AW:AW,W70+1)</f>
        <v>0</v>
      </c>
      <c r="S77" s="42"/>
      <c r="T77" s="42"/>
      <c r="U77" s="42"/>
      <c r="V77" s="43"/>
      <c r="W77" s="44"/>
      <c r="X77" s="45"/>
      <c r="Y77" s="55"/>
      <c r="Z77" s="55"/>
      <c r="AA77" s="56"/>
      <c r="BF77" s="64" t="s">
        <v>0</v>
      </c>
      <c r="BG77">
        <v>76</v>
      </c>
      <c r="BH77" t="s">
        <v>405</v>
      </c>
      <c r="BI77" t="s">
        <v>40</v>
      </c>
      <c r="BJ77" t="s">
        <v>406</v>
      </c>
    </row>
    <row r="78" spans="1:62">
      <c r="A78" t="str">
        <f t="shared" si="18"/>
        <v>&amp;br;&amp;br;</v>
      </c>
      <c r="B78" t="s">
        <v>0</v>
      </c>
      <c r="C78" t="s">
        <v>145</v>
      </c>
      <c r="R78"/>
      <c r="S78"/>
      <c r="T78"/>
      <c r="U78"/>
      <c r="V78"/>
      <c r="BF78" s="64" t="s">
        <v>0</v>
      </c>
      <c r="BG78">
        <v>77</v>
      </c>
      <c r="BH78" t="s">
        <v>150</v>
      </c>
      <c r="BI78" t="s">
        <v>40</v>
      </c>
      <c r="BJ78" t="s">
        <v>407</v>
      </c>
    </row>
    <row r="79" spans="1:62">
      <c r="A79" t="str">
        <f t="shared" si="18"/>
        <v>#back(text=戻る,left)</v>
      </c>
      <c r="B79" t="s">
        <v>0</v>
      </c>
      <c r="C79" t="s">
        <v>153</v>
      </c>
      <c r="R79"/>
      <c r="S79"/>
      <c r="T79"/>
      <c r="U79"/>
      <c r="V79"/>
      <c r="BF79" s="64" t="s">
        <v>0</v>
      </c>
      <c r="BG79">
        <v>78</v>
      </c>
      <c r="BH79" t="s">
        <v>408</v>
      </c>
      <c r="BI79" t="s">
        <v>40</v>
      </c>
      <c r="BJ79" t="s">
        <v>409</v>
      </c>
    </row>
    <row r="80" spans="1:62">
      <c r="A80" t="str">
        <f t="shared" si="18"/>
        <v>&amp;br;</v>
      </c>
      <c r="B80" t="s">
        <v>0</v>
      </c>
      <c r="C80" t="s">
        <v>164</v>
      </c>
      <c r="R80"/>
      <c r="S80"/>
      <c r="T80"/>
      <c r="U80"/>
      <c r="V80"/>
      <c r="BF80" s="64" t="s">
        <v>0</v>
      </c>
      <c r="BG80">
        <v>79</v>
      </c>
      <c r="BH80" t="s">
        <v>349</v>
      </c>
      <c r="BI80" t="s">
        <v>40</v>
      </c>
      <c r="BJ80" t="s">
        <v>410</v>
      </c>
    </row>
    <row r="81" spans="1:62">
      <c r="A81" t="str">
        <f t="shared" si="18"/>
        <v>#comment(above,nsize=[15],size=[30],num=[10])</v>
      </c>
      <c r="B81" t="s">
        <v>0</v>
      </c>
      <c r="C81" t="s">
        <v>173</v>
      </c>
      <c r="R81"/>
      <c r="S81"/>
      <c r="T81"/>
      <c r="U81"/>
      <c r="V81"/>
      <c r="BF81" s="64" t="s">
        <v>0</v>
      </c>
      <c r="BG81">
        <v>80</v>
      </c>
      <c r="BH81" t="s">
        <v>411</v>
      </c>
      <c r="BI81" t="s">
        <v>40</v>
      </c>
      <c r="BJ81" t="s">
        <v>412</v>
      </c>
    </row>
    <row r="82" spans="1:62">
      <c r="A82" t="str">
        <f t="shared" si="18"/>
        <v>&amp;br;&amp;br;</v>
      </c>
      <c r="B82" t="s">
        <v>0</v>
      </c>
      <c r="C82" t="s">
        <v>145</v>
      </c>
      <c r="R82"/>
      <c r="S82"/>
      <c r="T82"/>
      <c r="U82"/>
      <c r="V82"/>
      <c r="BF82" s="64" t="s">
        <v>0</v>
      </c>
      <c r="BG82">
        <v>81</v>
      </c>
      <c r="BH82" t="s">
        <v>413</v>
      </c>
      <c r="BI82" t="s">
        <v>40</v>
      </c>
      <c r="BJ82" t="s">
        <v>414</v>
      </c>
    </row>
    <row r="83" spans="1:62">
      <c r="A83" t="str">
        <f t="shared" si="18"/>
        <v/>
      </c>
      <c r="B83" t="s">
        <v>0</v>
      </c>
      <c r="Q83" s="29"/>
      <c r="R83" s="30"/>
      <c r="S83" s="30"/>
      <c r="T83" s="30"/>
      <c r="U83" s="30"/>
      <c r="V83" s="31"/>
      <c r="W83" s="32">
        <v>7</v>
      </c>
      <c r="X83" s="29"/>
      <c r="Y83" s="50"/>
      <c r="Z83" s="50"/>
      <c r="AA83" s="51"/>
      <c r="BF83" s="64" t="s">
        <v>0</v>
      </c>
      <c r="BG83">
        <v>82</v>
      </c>
      <c r="BH83" t="s">
        <v>304</v>
      </c>
      <c r="BI83" t="s">
        <v>40</v>
      </c>
      <c r="BJ83" t="s">
        <v>415</v>
      </c>
    </row>
    <row r="84" spans="1:62">
      <c r="A84" t="str">
        <f t="shared" si="18"/>
        <v>*追い討ち/Aggravated Assault</v>
      </c>
      <c r="B84" t="s">
        <v>0</v>
      </c>
      <c r="C84" t="str">
        <f>"*"&amp;R84&amp;"/"&amp;T84</f>
        <v>*追い討ち/Aggravated Assault</v>
      </c>
      <c r="Q84" s="33" t="s">
        <v>9</v>
      </c>
      <c r="R84" s="34" t="str">
        <f>INDEX(AJ:AJ,W83+1)</f>
        <v>追い討ち</v>
      </c>
      <c r="S84" s="35" t="s">
        <v>10</v>
      </c>
      <c r="T84" s="34" t="str">
        <f>INDEX(AK:AK,W83+1)</f>
        <v>Aggravated Assault</v>
      </c>
      <c r="U84" s="35"/>
      <c r="V84" s="36"/>
      <c r="W84" s="37"/>
      <c r="X84" s="33"/>
      <c r="Y84" s="52"/>
      <c r="Z84" s="52"/>
      <c r="AA84" s="53"/>
      <c r="BF84" s="64" t="s">
        <v>0</v>
      </c>
      <c r="BG84">
        <v>83</v>
      </c>
      <c r="BH84" t="s">
        <v>416</v>
      </c>
      <c r="BI84" t="s">
        <v>40</v>
      </c>
      <c r="BJ84" t="s">
        <v>417</v>
      </c>
    </row>
    <row r="85" spans="1:62">
      <c r="A85" t="str">
        <f t="shared" si="18"/>
        <v>|LEFT:80|LEFT:100|LEFT:100|LEFT:100|LEFT:100|LEFT:100|c</v>
      </c>
      <c r="B85" t="s">
        <v>0</v>
      </c>
      <c r="C85" t="s">
        <v>81</v>
      </c>
      <c r="D85" s="26" t="str">
        <f>$Q$1</f>
        <v>LEFT:80</v>
      </c>
      <c r="E85" s="26" t="s">
        <v>81</v>
      </c>
      <c r="F85" s="26" t="str">
        <f t="shared" ref="F85:J85" si="21">$R$1</f>
        <v>LEFT:100</v>
      </c>
      <c r="G85" s="26" t="s">
        <v>81</v>
      </c>
      <c r="H85" s="26" t="str">
        <f t="shared" si="21"/>
        <v>LEFT:100</v>
      </c>
      <c r="I85" s="26" t="s">
        <v>81</v>
      </c>
      <c r="J85" s="26" t="str">
        <f t="shared" si="21"/>
        <v>LEFT:100</v>
      </c>
      <c r="K85" s="26" t="s">
        <v>81</v>
      </c>
      <c r="L85" s="26" t="str">
        <f>$R$1</f>
        <v>LEFT:100</v>
      </c>
      <c r="M85" s="26" t="s">
        <v>81</v>
      </c>
      <c r="N85" s="26" t="str">
        <f>$R$1</f>
        <v>LEFT:100</v>
      </c>
      <c r="O85" t="s">
        <v>81</v>
      </c>
      <c r="P85" t="s">
        <v>82</v>
      </c>
      <c r="Q85" s="38" t="s">
        <v>6</v>
      </c>
      <c r="R85" s="34" t="str">
        <f>INDEX(AF:AF,W83+1)</f>
        <v>赤</v>
      </c>
      <c r="S85" s="39" t="s">
        <v>7</v>
      </c>
      <c r="T85" s="34" t="str">
        <f>INDEX(AG:AG,W83+1)</f>
        <v>Masterpiece</v>
      </c>
      <c r="U85" s="39" t="s">
        <v>8</v>
      </c>
      <c r="V85" s="34">
        <f>INDEX(AI:AI,W83+1)</f>
        <v>13</v>
      </c>
      <c r="W85" s="40"/>
      <c r="X85" s="34" t="str">
        <f>INDEX(AQ:AQ,W83+1)</f>
        <v>赤ジェム3個を起動する：あなたは1回の入れ替えを得る。</v>
      </c>
      <c r="Y85" s="52"/>
      <c r="Z85" s="52"/>
      <c r="AA85" s="53"/>
      <c r="BF85" s="64" t="s">
        <v>0</v>
      </c>
      <c r="BG85">
        <v>84</v>
      </c>
      <c r="BH85" t="s">
        <v>418</v>
      </c>
      <c r="BI85" t="s">
        <v>40</v>
      </c>
      <c r="BJ85" t="s">
        <v>419</v>
      </c>
    </row>
    <row r="86" spans="1:62">
      <c r="A86" t="str">
        <f t="shared" si="18"/>
        <v>|色|赤|レアリティ|Masterpiece|マナコスト|13|</v>
      </c>
      <c r="B86" t="s">
        <v>0</v>
      </c>
      <c r="C86" t="s">
        <v>81</v>
      </c>
      <c r="D86" s="27" t="s">
        <v>6</v>
      </c>
      <c r="E86" t="s">
        <v>81</v>
      </c>
      <c r="F86" t="str">
        <f>IF(R85=0,"",R85)</f>
        <v>赤</v>
      </c>
      <c r="G86" t="s">
        <v>81</v>
      </c>
      <c r="H86" s="27" t="s">
        <v>93</v>
      </c>
      <c r="I86" t="s">
        <v>81</v>
      </c>
      <c r="J86" t="str">
        <f>IF(T85=0,"",T85)</f>
        <v>Masterpiece</v>
      </c>
      <c r="K86" t="s">
        <v>81</v>
      </c>
      <c r="L86" s="27" t="s">
        <v>94</v>
      </c>
      <c r="M86" t="s">
        <v>81</v>
      </c>
      <c r="N86">
        <f>IF(V85=0,"",V85)</f>
        <v>13</v>
      </c>
      <c r="O86" t="s">
        <v>81</v>
      </c>
      <c r="Q86" s="33" t="s">
        <v>11</v>
      </c>
      <c r="R86" s="34" t="str">
        <f>INDEX(AL:AL,W83+1)</f>
        <v>サポート</v>
      </c>
      <c r="S86" s="39" t="s">
        <v>95</v>
      </c>
      <c r="T86" s="34">
        <f>INDEX(AN:AN,W83+1)</f>
        <v>0</v>
      </c>
      <c r="U86" s="34">
        <f>INDEX(AO:AO,W83+1)</f>
        <v>0</v>
      </c>
      <c r="V86" s="34">
        <f>INDEX(AP:AP,W83+1)</f>
        <v>0</v>
      </c>
      <c r="W86" s="40"/>
      <c r="X86" s="34" t="str">
        <f>INDEX(AZ:AZ,W83+1)</f>
        <v>赤ジ</v>
      </c>
      <c r="Y86" s="34" t="str">
        <f>INDEX(BA:BA,W83+1)</f>
        <v/>
      </c>
      <c r="Z86" s="34" t="str">
        <f>INDEX(BB:BB,W83+1)</f>
        <v/>
      </c>
      <c r="AA86" s="34">
        <f>INDEX(BC:BC,W83+1)</f>
        <v>0</v>
      </c>
      <c r="BF86" s="64" t="s">
        <v>0</v>
      </c>
      <c r="BG86">
        <v>85</v>
      </c>
      <c r="BH86" t="s">
        <v>420</v>
      </c>
      <c r="BI86" t="s">
        <v>40</v>
      </c>
      <c r="BJ86" t="s">
        <v>421</v>
      </c>
    </row>
    <row r="87" spans="1:62">
      <c r="A87" t="str">
        <f t="shared" si="18"/>
        <v>|種別|サポート|サブタイプ||||</v>
      </c>
      <c r="B87" t="s">
        <v>0</v>
      </c>
      <c r="C87" t="s">
        <v>81</v>
      </c>
      <c r="D87" s="27" t="s">
        <v>11</v>
      </c>
      <c r="E87" t="s">
        <v>81</v>
      </c>
      <c r="F87" t="str">
        <f>IF(R86=0,"",R86)</f>
        <v>サポート</v>
      </c>
      <c r="G87" t="s">
        <v>81</v>
      </c>
      <c r="H87" s="27" t="s">
        <v>103</v>
      </c>
      <c r="I87" t="s">
        <v>81</v>
      </c>
      <c r="J87" t="str">
        <f>IF(T86=0,"",T86)</f>
        <v/>
      </c>
      <c r="K87" t="s">
        <v>81</v>
      </c>
      <c r="L87" t="str">
        <f>IF(U86=0,"",U86)</f>
        <v/>
      </c>
      <c r="M87" t="s">
        <v>81</v>
      </c>
      <c r="N87" t="str">
        <f>IF(V86=0,"",V86)</f>
        <v/>
      </c>
      <c r="O87" t="s">
        <v>81</v>
      </c>
      <c r="Q87" s="33" t="s">
        <v>104</v>
      </c>
      <c r="R87" s="34" t="str">
        <f>INDEX(BD:BD,W83+1)</f>
        <v>赤ジェム3個を起動する：あなたは1回の入れ替えを得る。</v>
      </c>
      <c r="S87" s="35"/>
      <c r="T87" s="35"/>
      <c r="U87" s="35"/>
      <c r="V87" s="36"/>
      <c r="W87" s="40"/>
      <c r="X87" s="32"/>
      <c r="Y87" s="32"/>
      <c r="Z87" s="32"/>
      <c r="AA87" s="54"/>
      <c r="BF87" s="64" t="s">
        <v>0</v>
      </c>
      <c r="BG87">
        <v>86</v>
      </c>
      <c r="BH87" t="s">
        <v>422</v>
      </c>
      <c r="BI87" t="s">
        <v>40</v>
      </c>
      <c r="BJ87" t="s">
        <v>423</v>
      </c>
    </row>
    <row r="88" spans="1:62">
      <c r="A88" t="str">
        <f t="shared" si="18"/>
        <v>|テキスト|&gt;|&gt;|&gt;|&gt;|赤ジェム3個を起動する：あなたは1回の入れ替えを得る。|</v>
      </c>
      <c r="B88" t="s">
        <v>0</v>
      </c>
      <c r="C88" t="s">
        <v>81</v>
      </c>
      <c r="D88" s="27" t="s">
        <v>104</v>
      </c>
      <c r="E88" t="s">
        <v>81</v>
      </c>
      <c r="F88" s="27" t="s">
        <v>113</v>
      </c>
      <c r="G88" t="s">
        <v>81</v>
      </c>
      <c r="H88" s="27" t="s">
        <v>113</v>
      </c>
      <c r="I88" t="s">
        <v>81</v>
      </c>
      <c r="J88" s="27" t="s">
        <v>113</v>
      </c>
      <c r="K88" t="s">
        <v>81</v>
      </c>
      <c r="L88" s="27" t="s">
        <v>113</v>
      </c>
      <c r="M88" t="s">
        <v>81</v>
      </c>
      <c r="N88" t="str">
        <f>IF(R87=0,"",R87)</f>
        <v>赤ジェム3個を起動する：あなたは1回の入れ替えを得る。</v>
      </c>
      <c r="O88" t="s">
        <v>81</v>
      </c>
      <c r="Q88" s="38" t="s">
        <v>27</v>
      </c>
      <c r="R88" s="34" t="str">
        <f>INDEX(BE:BE,W83+1)</f>
        <v>Activate 3 Red gems: You gain 1 swap.</v>
      </c>
      <c r="S88" s="35" t="s">
        <v>400</v>
      </c>
      <c r="T88" s="34" t="str">
        <f>IF(X88="","",X88&amp;IF(Y88="",""," "&amp;Y88)&amp;IF(Z88="",""," "&amp;Z88)&amp;IF(AA88="",""," "&amp;AA88))</f>
        <v/>
      </c>
      <c r="U88" s="35"/>
      <c r="V88" s="36"/>
      <c r="W88" s="40" t="s">
        <v>114</v>
      </c>
      <c r="X88" s="33" t="str">
        <f t="shared" ref="X88:AA88" si="22">IF(ISERROR(IF(LEN(X87)&gt;1,X87,VLOOKUP(X86,$AC:$AD,2,FALSE))),"",IF(LEN(X87)&gt;1,X87,VLOOKUP(X86,$AC:$AD,2,FALSE)))</f>
        <v/>
      </c>
      <c r="Y88" s="33" t="str">
        <f t="shared" si="22"/>
        <v/>
      </c>
      <c r="Z88" s="33" t="str">
        <f t="shared" si="22"/>
        <v/>
      </c>
      <c r="AA88" s="33" t="str">
        <f t="shared" si="22"/>
        <v> </v>
      </c>
      <c r="BF88" s="64" t="s">
        <v>0</v>
      </c>
      <c r="BG88">
        <v>87</v>
      </c>
      <c r="BH88" t="s">
        <v>424</v>
      </c>
      <c r="BI88" t="s">
        <v>40</v>
      </c>
      <c r="BJ88" t="s">
        <v>425</v>
      </c>
    </row>
    <row r="89" spans="1:62">
      <c r="A89" t="str">
        <f t="shared" si="18"/>
        <v>|英テキスト|&gt;|&gt;|&gt;|&gt;|Activate 3 Red gems: You gain 1 swap.|</v>
      </c>
      <c r="B89" t="s">
        <v>0</v>
      </c>
      <c r="C89" t="s">
        <v>81</v>
      </c>
      <c r="D89" s="27" t="s">
        <v>125</v>
      </c>
      <c r="E89" t="s">
        <v>81</v>
      </c>
      <c r="F89" s="27" t="s">
        <v>113</v>
      </c>
      <c r="G89" t="s">
        <v>81</v>
      </c>
      <c r="H89" s="27" t="s">
        <v>113</v>
      </c>
      <c r="I89" t="s">
        <v>81</v>
      </c>
      <c r="J89" s="27" t="s">
        <v>113</v>
      </c>
      <c r="K89" t="s">
        <v>81</v>
      </c>
      <c r="L89" s="27" t="s">
        <v>113</v>
      </c>
      <c r="M89" t="s">
        <v>81</v>
      </c>
      <c r="N89" t="str">
        <f>IF(T88="","",T88&amp;"&amp;br;")&amp;IF(R88=0,"",R88)</f>
        <v>Activate 3 Red gems: You gain 1 swap.</v>
      </c>
      <c r="O89" t="s">
        <v>81</v>
      </c>
      <c r="Q89" s="33" t="s">
        <v>18</v>
      </c>
      <c r="R89" s="34">
        <f>IF(INDEX(AX:AX,W83+1)="",0,INDEX(AX:AX,W83+1)&amp;"/"&amp;INDEX(AY:AY,W83+1))</f>
        <v>0</v>
      </c>
      <c r="S89" s="35"/>
      <c r="T89" s="35"/>
      <c r="U89" s="35"/>
      <c r="V89" s="36"/>
      <c r="W89" s="40"/>
      <c r="X89" s="33"/>
      <c r="Y89" s="52"/>
      <c r="Z89" s="52"/>
      <c r="AA89" s="53"/>
      <c r="BF89" s="64" t="s">
        <v>0</v>
      </c>
      <c r="BG89">
        <v>88</v>
      </c>
      <c r="BH89" t="s">
        <v>426</v>
      </c>
      <c r="BI89" t="s">
        <v>40</v>
      </c>
      <c r="BJ89" t="s">
        <v>427</v>
      </c>
    </row>
    <row r="90" spans="1:62">
      <c r="A90" t="str">
        <f t="shared" si="18"/>
        <v>|PT|&gt;||シールド数|&gt;|3|</v>
      </c>
      <c r="B90" t="s">
        <v>0</v>
      </c>
      <c r="C90" t="s">
        <v>81</v>
      </c>
      <c r="D90" t="s">
        <v>18</v>
      </c>
      <c r="E90" t="s">
        <v>81</v>
      </c>
      <c r="F90" t="s">
        <v>113</v>
      </c>
      <c r="G90" t="s">
        <v>81</v>
      </c>
      <c r="H90" t="str">
        <f>IF(R89=0,"",R89)</f>
        <v/>
      </c>
      <c r="I90" t="s">
        <v>81</v>
      </c>
      <c r="J90" t="s">
        <v>136</v>
      </c>
      <c r="K90" t="s">
        <v>81</v>
      </c>
      <c r="L90" t="s">
        <v>113</v>
      </c>
      <c r="M90" t="s">
        <v>81</v>
      </c>
      <c r="N90">
        <f>IF(R90=0,"",R90)</f>
        <v>3</v>
      </c>
      <c r="O90" t="s">
        <v>81</v>
      </c>
      <c r="Q90" s="41" t="s">
        <v>19</v>
      </c>
      <c r="R90" s="34">
        <f>INDEX(AW:AW,W83+1)</f>
        <v>3</v>
      </c>
      <c r="S90" s="42"/>
      <c r="T90" s="42"/>
      <c r="U90" s="42"/>
      <c r="V90" s="43"/>
      <c r="W90" s="44"/>
      <c r="X90" s="45"/>
      <c r="Y90" s="55"/>
      <c r="Z90" s="55"/>
      <c r="AA90" s="56"/>
      <c r="BF90" s="64" t="s">
        <v>0</v>
      </c>
      <c r="BG90">
        <v>89</v>
      </c>
      <c r="BH90" t="s">
        <v>428</v>
      </c>
      <c r="BI90" t="s">
        <v>40</v>
      </c>
      <c r="BJ90" t="s">
        <v>429</v>
      </c>
    </row>
    <row r="91" spans="1:62">
      <c r="A91" t="str">
        <f t="shared" si="18"/>
        <v>&amp;br;&amp;br;</v>
      </c>
      <c r="B91" t="s">
        <v>0</v>
      </c>
      <c r="C91" t="s">
        <v>145</v>
      </c>
      <c r="R91"/>
      <c r="S91"/>
      <c r="T91"/>
      <c r="U91"/>
      <c r="V91"/>
      <c r="BF91" s="64" t="s">
        <v>0</v>
      </c>
      <c r="BG91">
        <v>90</v>
      </c>
      <c r="BH91" t="s">
        <v>430</v>
      </c>
      <c r="BI91" t="s">
        <v>40</v>
      </c>
      <c r="BJ91" t="s">
        <v>431</v>
      </c>
    </row>
    <row r="92" spans="1:62">
      <c r="A92" t="str">
        <f t="shared" si="18"/>
        <v>#back(text=戻る,left)</v>
      </c>
      <c r="B92" t="s">
        <v>0</v>
      </c>
      <c r="C92" t="s">
        <v>153</v>
      </c>
      <c r="R92"/>
      <c r="S92"/>
      <c r="T92"/>
      <c r="U92"/>
      <c r="V92"/>
      <c r="BF92" s="64" t="s">
        <v>0</v>
      </c>
      <c r="BG92">
        <v>91</v>
      </c>
      <c r="BH92" t="s">
        <v>335</v>
      </c>
      <c r="BI92" t="s">
        <v>40</v>
      </c>
      <c r="BJ92" t="s">
        <v>432</v>
      </c>
    </row>
    <row r="93" spans="1:62">
      <c r="A93" t="str">
        <f t="shared" si="18"/>
        <v>&amp;br;</v>
      </c>
      <c r="B93" t="s">
        <v>0</v>
      </c>
      <c r="C93" t="s">
        <v>164</v>
      </c>
      <c r="R93"/>
      <c r="S93"/>
      <c r="T93"/>
      <c r="U93"/>
      <c r="V93"/>
      <c r="BF93" s="64" t="s">
        <v>0</v>
      </c>
      <c r="BG93">
        <v>92</v>
      </c>
      <c r="BH93" t="s">
        <v>433</v>
      </c>
      <c r="BI93" t="s">
        <v>40</v>
      </c>
      <c r="BJ93" t="s">
        <v>434</v>
      </c>
    </row>
    <row r="94" spans="1:62">
      <c r="A94" t="str">
        <f t="shared" si="18"/>
        <v>#comment(above,nsize=[15],size=[30],num=[10])</v>
      </c>
      <c r="B94" t="s">
        <v>0</v>
      </c>
      <c r="C94" t="s">
        <v>173</v>
      </c>
      <c r="R94"/>
      <c r="S94"/>
      <c r="T94"/>
      <c r="U94"/>
      <c r="V94"/>
      <c r="BF94" s="64" t="s">
        <v>0</v>
      </c>
      <c r="BG94">
        <v>93</v>
      </c>
      <c r="BH94" t="s">
        <v>236</v>
      </c>
      <c r="BI94" t="s">
        <v>40</v>
      </c>
      <c r="BJ94" t="s">
        <v>435</v>
      </c>
    </row>
    <row r="95" spans="1:62">
      <c r="A95" t="str">
        <f t="shared" si="18"/>
        <v>&amp;br;&amp;br;</v>
      </c>
      <c r="B95" t="s">
        <v>0</v>
      </c>
      <c r="C95" t="s">
        <v>145</v>
      </c>
      <c r="R95"/>
      <c r="S95"/>
      <c r="T95"/>
      <c r="U95"/>
      <c r="V95"/>
      <c r="BF95" s="64" t="s">
        <v>0</v>
      </c>
      <c r="BG95">
        <v>94</v>
      </c>
      <c r="BH95" t="s">
        <v>178</v>
      </c>
      <c r="BI95" t="s">
        <v>40</v>
      </c>
      <c r="BJ95" t="s">
        <v>436</v>
      </c>
    </row>
    <row r="96" spans="1:62">
      <c r="A96" t="str">
        <f t="shared" si="18"/>
        <v/>
      </c>
      <c r="B96" t="s">
        <v>0</v>
      </c>
      <c r="Q96" s="29"/>
      <c r="R96" s="30"/>
      <c r="S96" s="30"/>
      <c r="T96" s="30"/>
      <c r="U96" s="30"/>
      <c r="V96" s="31"/>
      <c r="W96" s="32">
        <v>8</v>
      </c>
      <c r="X96" s="29"/>
      <c r="Y96" s="50"/>
      <c r="Z96" s="50"/>
      <c r="AA96" s="51"/>
      <c r="BF96" s="64" t="s">
        <v>0</v>
      </c>
      <c r="BG96">
        <v>95</v>
      </c>
      <c r="BH96" t="s">
        <v>437</v>
      </c>
      <c r="BI96" t="s">
        <v>40</v>
      </c>
      <c r="BJ96" t="s">
        <v>438</v>
      </c>
    </row>
    <row r="97" spans="1:62">
      <c r="A97" t="str">
        <f t="shared" si="18"/>
        <v>*名誉回復/Vindicate</v>
      </c>
      <c r="B97" t="s">
        <v>0</v>
      </c>
      <c r="C97" t="str">
        <f>"*"&amp;R97&amp;"/"&amp;T97</f>
        <v>*名誉回復/Vindicate</v>
      </c>
      <c r="Q97" s="33" t="s">
        <v>9</v>
      </c>
      <c r="R97" s="34" t="str">
        <f>INDEX(AJ:AJ,W96+1)</f>
        <v>名誉回復</v>
      </c>
      <c r="S97" s="35" t="s">
        <v>10</v>
      </c>
      <c r="T97" s="34" t="str">
        <f>INDEX(AK:AK,W96+1)</f>
        <v>Vindicate</v>
      </c>
      <c r="U97" s="35"/>
      <c r="V97" s="36"/>
      <c r="W97" s="37"/>
      <c r="X97" s="33"/>
      <c r="Y97" s="52"/>
      <c r="Z97" s="52"/>
      <c r="AA97" s="53"/>
      <c r="BF97" s="64" t="s">
        <v>0</v>
      </c>
      <c r="BG97">
        <v>96</v>
      </c>
      <c r="BH97" t="s">
        <v>439</v>
      </c>
      <c r="BI97" t="s">
        <v>40</v>
      </c>
      <c r="BJ97" t="s">
        <v>440</v>
      </c>
    </row>
    <row r="98" spans="1:62">
      <c r="A98" t="str">
        <f t="shared" si="18"/>
        <v>|LEFT:80|LEFT:100|LEFT:100|LEFT:100|LEFT:100|LEFT:100|c</v>
      </c>
      <c r="B98" t="s">
        <v>0</v>
      </c>
      <c r="C98" t="s">
        <v>81</v>
      </c>
      <c r="D98" s="26" t="str">
        <f>$Q$1</f>
        <v>LEFT:80</v>
      </c>
      <c r="E98" s="26" t="s">
        <v>81</v>
      </c>
      <c r="F98" s="26" t="str">
        <f t="shared" ref="F98:J98" si="23">$R$1</f>
        <v>LEFT:100</v>
      </c>
      <c r="G98" s="26" t="s">
        <v>81</v>
      </c>
      <c r="H98" s="26" t="str">
        <f t="shared" si="23"/>
        <v>LEFT:100</v>
      </c>
      <c r="I98" s="26" t="s">
        <v>81</v>
      </c>
      <c r="J98" s="26" t="str">
        <f t="shared" si="23"/>
        <v>LEFT:100</v>
      </c>
      <c r="K98" s="26" t="s">
        <v>81</v>
      </c>
      <c r="L98" s="26" t="str">
        <f>$R$1</f>
        <v>LEFT:100</v>
      </c>
      <c r="M98" s="26" t="s">
        <v>81</v>
      </c>
      <c r="N98" s="26" t="str">
        <f>$R$1</f>
        <v>LEFT:100</v>
      </c>
      <c r="O98" t="s">
        <v>81</v>
      </c>
      <c r="P98" t="s">
        <v>82</v>
      </c>
      <c r="Q98" s="38" t="s">
        <v>6</v>
      </c>
      <c r="R98" s="34" t="str">
        <f>INDEX(AF:AF,W96+1)</f>
        <v>白黒</v>
      </c>
      <c r="S98" s="39" t="s">
        <v>7</v>
      </c>
      <c r="T98" s="34" t="str">
        <f>INDEX(AG:AG,W96+1)</f>
        <v>Masterpiece</v>
      </c>
      <c r="U98" s="39" t="s">
        <v>8</v>
      </c>
      <c r="V98" s="34">
        <f>INDEX(AI:AI,W96+1)</f>
        <v>8</v>
      </c>
      <c r="W98" s="40"/>
      <c r="X98" s="34" t="str">
        <f>INDEX(AQ:AQ,W96+1)</f>
        <v>クリーチャー1体を対象とし、それを追放する。</v>
      </c>
      <c r="Y98" s="52"/>
      <c r="Z98" s="52"/>
      <c r="AA98" s="53"/>
      <c r="BF98" s="64" t="s">
        <v>0</v>
      </c>
      <c r="BG98">
        <v>97</v>
      </c>
      <c r="BH98" t="s">
        <v>441</v>
      </c>
      <c r="BI98" t="s">
        <v>40</v>
      </c>
      <c r="BJ98" t="s">
        <v>442</v>
      </c>
    </row>
    <row r="99" spans="1:62">
      <c r="A99" t="str">
        <f t="shared" si="18"/>
        <v>|色|白黒|レアリティ|Masterpiece|マナコスト|8|</v>
      </c>
      <c r="B99" t="s">
        <v>0</v>
      </c>
      <c r="C99" t="s">
        <v>81</v>
      </c>
      <c r="D99" s="27" t="s">
        <v>6</v>
      </c>
      <c r="E99" t="s">
        <v>81</v>
      </c>
      <c r="F99" t="str">
        <f>IF(R98=0,"",R98)</f>
        <v>白黒</v>
      </c>
      <c r="G99" t="s">
        <v>81</v>
      </c>
      <c r="H99" s="27" t="s">
        <v>93</v>
      </c>
      <c r="I99" t="s">
        <v>81</v>
      </c>
      <c r="J99" t="str">
        <f>IF(T98=0,"",T98)</f>
        <v>Masterpiece</v>
      </c>
      <c r="K99" t="s">
        <v>81</v>
      </c>
      <c r="L99" s="27" t="s">
        <v>94</v>
      </c>
      <c r="M99" t="s">
        <v>81</v>
      </c>
      <c r="N99">
        <f>IF(V98=0,"",V98)</f>
        <v>8</v>
      </c>
      <c r="O99" t="s">
        <v>81</v>
      </c>
      <c r="Q99" s="33" t="s">
        <v>11</v>
      </c>
      <c r="R99" s="34" t="str">
        <f>INDEX(AL:AL,W96+1)</f>
        <v>呪文</v>
      </c>
      <c r="S99" s="39" t="s">
        <v>95</v>
      </c>
      <c r="T99" s="34">
        <f>INDEX(AN:AN,W96+1)</f>
        <v>0</v>
      </c>
      <c r="U99" s="34">
        <f>INDEX(AO:AO,W96+1)</f>
        <v>0</v>
      </c>
      <c r="V99" s="34">
        <f>INDEX(AP:AP,W96+1)</f>
        <v>0</v>
      </c>
      <c r="W99" s="40"/>
      <c r="X99" s="34" t="str">
        <f>INDEX(AZ:AZ,W96+1)</f>
        <v>クリ</v>
      </c>
      <c r="Y99" s="34" t="str">
        <f>INDEX(BA:BA,W96+1)</f>
        <v/>
      </c>
      <c r="Z99" s="34" t="str">
        <f>INDEX(BB:BB,W96+1)</f>
        <v/>
      </c>
      <c r="AA99" s="34">
        <f>INDEX(BC:BC,W96+1)</f>
        <v>0</v>
      </c>
      <c r="BF99" s="64" t="s">
        <v>0</v>
      </c>
      <c r="BG99">
        <v>98</v>
      </c>
      <c r="BH99" t="s">
        <v>443</v>
      </c>
      <c r="BI99" t="s">
        <v>40</v>
      </c>
      <c r="BJ99" t="s">
        <v>444</v>
      </c>
    </row>
    <row r="100" spans="1:62">
      <c r="A100" t="str">
        <f t="shared" si="18"/>
        <v>|種別|呪文|サブタイプ||||</v>
      </c>
      <c r="B100" t="s">
        <v>0</v>
      </c>
      <c r="C100" t="s">
        <v>81</v>
      </c>
      <c r="D100" s="27" t="s">
        <v>11</v>
      </c>
      <c r="E100" t="s">
        <v>81</v>
      </c>
      <c r="F100" t="str">
        <f>IF(R99=0,"",R99)</f>
        <v>呪文</v>
      </c>
      <c r="G100" t="s">
        <v>81</v>
      </c>
      <c r="H100" s="27" t="s">
        <v>103</v>
      </c>
      <c r="I100" t="s">
        <v>81</v>
      </c>
      <c r="J100" t="str">
        <f>IF(T99=0,"",T99)</f>
        <v/>
      </c>
      <c r="K100" t="s">
        <v>81</v>
      </c>
      <c r="L100" t="str">
        <f>IF(U99=0,"",U99)</f>
        <v/>
      </c>
      <c r="M100" t="s">
        <v>81</v>
      </c>
      <c r="N100" t="str">
        <f>IF(V99=0,"",V99)</f>
        <v/>
      </c>
      <c r="O100" t="s">
        <v>81</v>
      </c>
      <c r="Q100" s="33" t="s">
        <v>104</v>
      </c>
      <c r="R100" s="34" t="str">
        <f>INDEX(BD:BD,W96+1)</f>
        <v>クリーチャー1体を対象とし、それを追放する。</v>
      </c>
      <c r="S100" s="35"/>
      <c r="T100" s="35"/>
      <c r="U100" s="35"/>
      <c r="V100" s="36"/>
      <c r="W100" s="40"/>
      <c r="X100" s="32"/>
      <c r="Y100" s="32"/>
      <c r="Z100" s="32"/>
      <c r="AA100" s="54"/>
      <c r="BF100" s="64" t="s">
        <v>0</v>
      </c>
      <c r="BG100">
        <v>99</v>
      </c>
      <c r="BH100" t="s">
        <v>445</v>
      </c>
      <c r="BI100" t="s">
        <v>40</v>
      </c>
      <c r="BJ100" t="s">
        <v>446</v>
      </c>
    </row>
    <row r="101" spans="1:62">
      <c r="A101" t="str">
        <f t="shared" si="18"/>
        <v>|テキスト|&gt;|&gt;|&gt;|&gt;|クリーチャー1体を対象とし、それを追放する。|</v>
      </c>
      <c r="B101" t="s">
        <v>0</v>
      </c>
      <c r="C101" t="s">
        <v>81</v>
      </c>
      <c r="D101" s="27" t="s">
        <v>104</v>
      </c>
      <c r="E101" t="s">
        <v>81</v>
      </c>
      <c r="F101" s="27" t="s">
        <v>113</v>
      </c>
      <c r="G101" t="s">
        <v>81</v>
      </c>
      <c r="H101" s="27" t="s">
        <v>113</v>
      </c>
      <c r="I101" t="s">
        <v>81</v>
      </c>
      <c r="J101" s="27" t="s">
        <v>113</v>
      </c>
      <c r="K101" t="s">
        <v>81</v>
      </c>
      <c r="L101" s="27" t="s">
        <v>113</v>
      </c>
      <c r="M101" t="s">
        <v>81</v>
      </c>
      <c r="N101" t="str">
        <f>IF(R100=0,"",R100)</f>
        <v>クリーチャー1体を対象とし、それを追放する。</v>
      </c>
      <c r="O101" t="s">
        <v>81</v>
      </c>
      <c r="Q101" s="38" t="s">
        <v>27</v>
      </c>
      <c r="R101" s="34" t="str">
        <f>INDEX(BE:BE,W96+1)</f>
        <v>Target creature is exiled.</v>
      </c>
      <c r="S101" s="35" t="s">
        <v>400</v>
      </c>
      <c r="T101" s="34" t="str">
        <f>IF(X101="","",X101&amp;IF(Y101="",""," "&amp;Y101)&amp;IF(Z101="",""," "&amp;Z101)&amp;IF(AA101="",""," "&amp;AA101))</f>
        <v/>
      </c>
      <c r="U101" s="35"/>
      <c r="V101" s="36"/>
      <c r="W101" s="40" t="s">
        <v>114</v>
      </c>
      <c r="X101" s="33" t="str">
        <f t="shared" ref="X101:AA101" si="24">IF(ISERROR(IF(LEN(X100)&gt;1,X100,VLOOKUP(X99,$AC:$AD,2,FALSE))),"",IF(LEN(X100)&gt;1,X100,VLOOKUP(X99,$AC:$AD,2,FALSE)))</f>
        <v/>
      </c>
      <c r="Y101" s="33" t="str">
        <f t="shared" si="24"/>
        <v/>
      </c>
      <c r="Z101" s="33" t="str">
        <f t="shared" si="24"/>
        <v/>
      </c>
      <c r="AA101" s="33" t="str">
        <f t="shared" si="24"/>
        <v> </v>
      </c>
      <c r="BF101" s="64" t="s">
        <v>0</v>
      </c>
      <c r="BG101">
        <v>100</v>
      </c>
      <c r="BH101" t="s">
        <v>447</v>
      </c>
      <c r="BI101" t="s">
        <v>40</v>
      </c>
      <c r="BJ101" t="s">
        <v>448</v>
      </c>
    </row>
    <row r="102" spans="1:62">
      <c r="A102" t="str">
        <f t="shared" si="18"/>
        <v>|英テキスト|&gt;|&gt;|&gt;|&gt;|Target creature is exiled.|</v>
      </c>
      <c r="B102" t="s">
        <v>0</v>
      </c>
      <c r="C102" t="s">
        <v>81</v>
      </c>
      <c r="D102" s="27" t="s">
        <v>125</v>
      </c>
      <c r="E102" t="s">
        <v>81</v>
      </c>
      <c r="F102" s="27" t="s">
        <v>113</v>
      </c>
      <c r="G102" t="s">
        <v>81</v>
      </c>
      <c r="H102" s="27" t="s">
        <v>113</v>
      </c>
      <c r="I102" t="s">
        <v>81</v>
      </c>
      <c r="J102" s="27" t="s">
        <v>113</v>
      </c>
      <c r="K102" t="s">
        <v>81</v>
      </c>
      <c r="L102" s="27" t="s">
        <v>113</v>
      </c>
      <c r="M102" t="s">
        <v>81</v>
      </c>
      <c r="N102" t="str">
        <f>IF(T101="","",T101&amp;"&amp;br;")&amp;IF(R101=0,"",R101)</f>
        <v>Target creature is exiled.</v>
      </c>
      <c r="O102" t="s">
        <v>81</v>
      </c>
      <c r="Q102" s="33" t="s">
        <v>18</v>
      </c>
      <c r="R102" s="34">
        <f>IF(INDEX(AX:AX,W96+1)="",0,INDEX(AX:AX,W96+1)&amp;"/"&amp;INDEX(AY:AY,W96+1))</f>
        <v>0</v>
      </c>
      <c r="S102" s="35"/>
      <c r="T102" s="35"/>
      <c r="U102" s="35"/>
      <c r="V102" s="36"/>
      <c r="W102" s="40"/>
      <c r="X102" s="33"/>
      <c r="Y102" s="52"/>
      <c r="Z102" s="52"/>
      <c r="AA102" s="53"/>
      <c r="BF102" s="64" t="s">
        <v>0</v>
      </c>
      <c r="BG102">
        <v>101</v>
      </c>
      <c r="BH102" t="s">
        <v>449</v>
      </c>
      <c r="BI102" t="s">
        <v>40</v>
      </c>
      <c r="BJ102" t="s">
        <v>133</v>
      </c>
    </row>
    <row r="103" spans="1:62">
      <c r="A103" t="str">
        <f t="shared" si="18"/>
        <v>|PT|&gt;||シールド数|&gt;||</v>
      </c>
      <c r="B103" t="s">
        <v>0</v>
      </c>
      <c r="C103" t="s">
        <v>81</v>
      </c>
      <c r="D103" t="s">
        <v>18</v>
      </c>
      <c r="E103" t="s">
        <v>81</v>
      </c>
      <c r="F103" t="s">
        <v>113</v>
      </c>
      <c r="G103" t="s">
        <v>81</v>
      </c>
      <c r="H103" t="str">
        <f>IF(R102=0,"",R102)</f>
        <v/>
      </c>
      <c r="I103" t="s">
        <v>81</v>
      </c>
      <c r="J103" t="s">
        <v>136</v>
      </c>
      <c r="K103" t="s">
        <v>81</v>
      </c>
      <c r="L103" t="s">
        <v>113</v>
      </c>
      <c r="M103" t="s">
        <v>81</v>
      </c>
      <c r="N103" t="str">
        <f>IF(R103=0,"",R103)</f>
        <v/>
      </c>
      <c r="O103" t="s">
        <v>81</v>
      </c>
      <c r="Q103" s="41" t="s">
        <v>19</v>
      </c>
      <c r="R103" s="34">
        <f>INDEX(AW:AW,W96+1)</f>
        <v>0</v>
      </c>
      <c r="S103" s="42"/>
      <c r="T103" s="42"/>
      <c r="U103" s="42"/>
      <c r="V103" s="43"/>
      <c r="W103" s="44"/>
      <c r="X103" s="45"/>
      <c r="Y103" s="55"/>
      <c r="Z103" s="55"/>
      <c r="AA103" s="56"/>
      <c r="BF103" s="64" t="s">
        <v>0</v>
      </c>
      <c r="BG103">
        <v>102</v>
      </c>
      <c r="BH103" t="s">
        <v>450</v>
      </c>
      <c r="BI103" t="s">
        <v>40</v>
      </c>
      <c r="BJ103" t="s">
        <v>451</v>
      </c>
    </row>
    <row r="104" spans="1:62">
      <c r="A104" t="str">
        <f t="shared" si="18"/>
        <v>&amp;br;&amp;br;</v>
      </c>
      <c r="B104" t="s">
        <v>0</v>
      </c>
      <c r="C104" t="s">
        <v>145</v>
      </c>
      <c r="R104"/>
      <c r="S104"/>
      <c r="T104"/>
      <c r="U104"/>
      <c r="V104"/>
      <c r="BF104" s="64" t="s">
        <v>0</v>
      </c>
      <c r="BG104">
        <v>103</v>
      </c>
      <c r="BH104" t="s">
        <v>211</v>
      </c>
      <c r="BI104" t="s">
        <v>40</v>
      </c>
      <c r="BJ104" t="s">
        <v>452</v>
      </c>
    </row>
    <row r="105" spans="1:62">
      <c r="A105" t="str">
        <f t="shared" si="18"/>
        <v>#back(text=戻る,left)</v>
      </c>
      <c r="B105" t="s">
        <v>0</v>
      </c>
      <c r="C105" t="s">
        <v>153</v>
      </c>
      <c r="R105"/>
      <c r="S105"/>
      <c r="T105"/>
      <c r="U105"/>
      <c r="V105"/>
      <c r="BF105" s="64" t="s">
        <v>0</v>
      </c>
      <c r="BG105">
        <v>104</v>
      </c>
      <c r="BH105" t="s">
        <v>193</v>
      </c>
      <c r="BI105" t="s">
        <v>40</v>
      </c>
      <c r="BJ105" t="s">
        <v>453</v>
      </c>
    </row>
    <row r="106" spans="1:62">
      <c r="A106" t="str">
        <f t="shared" si="18"/>
        <v>&amp;br;</v>
      </c>
      <c r="B106" t="s">
        <v>0</v>
      </c>
      <c r="C106" t="s">
        <v>164</v>
      </c>
      <c r="R106"/>
      <c r="S106"/>
      <c r="T106"/>
      <c r="U106"/>
      <c r="V106"/>
      <c r="BF106" s="64" t="s">
        <v>0</v>
      </c>
      <c r="BG106">
        <v>105</v>
      </c>
      <c r="BH106" t="s">
        <v>68</v>
      </c>
      <c r="BI106" t="s">
        <v>40</v>
      </c>
      <c r="BJ106" t="s">
        <v>454</v>
      </c>
    </row>
    <row r="107" spans="1:62">
      <c r="A107" t="str">
        <f t="shared" si="18"/>
        <v>#comment(above,nsize=[15],size=[30],num=[10])</v>
      </c>
      <c r="B107" t="s">
        <v>0</v>
      </c>
      <c r="C107" t="s">
        <v>173</v>
      </c>
      <c r="R107"/>
      <c r="S107"/>
      <c r="T107"/>
      <c r="U107"/>
      <c r="V107"/>
      <c r="BF107" s="64" t="s">
        <v>0</v>
      </c>
      <c r="BG107">
        <v>106</v>
      </c>
      <c r="BH107" t="s">
        <v>455</v>
      </c>
      <c r="BI107" t="s">
        <v>40</v>
      </c>
      <c r="BJ107" t="s">
        <v>456</v>
      </c>
    </row>
    <row r="108" spans="1:62">
      <c r="A108" t="str">
        <f t="shared" si="18"/>
        <v>&amp;br;&amp;br;</v>
      </c>
      <c r="B108" t="s">
        <v>0</v>
      </c>
      <c r="C108" t="s">
        <v>145</v>
      </c>
      <c r="R108"/>
      <c r="S108"/>
      <c r="T108"/>
      <c r="U108"/>
      <c r="V108"/>
      <c r="BF108" s="64" t="s">
        <v>0</v>
      </c>
      <c r="BG108">
        <v>107</v>
      </c>
      <c r="BH108" t="s">
        <v>457</v>
      </c>
      <c r="BI108" t="s">
        <v>40</v>
      </c>
      <c r="BJ108" t="s">
        <v>458</v>
      </c>
    </row>
    <row r="109" spans="1:62">
      <c r="A109" t="str">
        <f t="shared" si="18"/>
        <v/>
      </c>
      <c r="B109" t="s">
        <v>0</v>
      </c>
      <c r="Q109" s="29"/>
      <c r="R109" s="30"/>
      <c r="S109" s="30"/>
      <c r="T109" s="30"/>
      <c r="U109" s="30"/>
      <c r="V109" s="31"/>
      <c r="W109" s="32">
        <v>9</v>
      </c>
      <c r="X109" s="29"/>
      <c r="Y109" s="50"/>
      <c r="Z109" s="50"/>
      <c r="AA109" s="51"/>
      <c r="BF109" s="64" t="s">
        <v>0</v>
      </c>
      <c r="BG109">
        <v>108</v>
      </c>
      <c r="BH109" t="s">
        <v>459</v>
      </c>
      <c r="BI109" t="s">
        <v>40</v>
      </c>
      <c r="BJ109" t="s">
        <v>460</v>
      </c>
    </row>
    <row r="110" spans="1:62">
      <c r="A110" t="str">
        <f t="shared" si="18"/>
        <v>*大渦の脈動/Maelstrom Pulse</v>
      </c>
      <c r="B110" t="s">
        <v>0</v>
      </c>
      <c r="C110" t="str">
        <f>"*"&amp;R110&amp;"/"&amp;T110</f>
        <v>*大渦の脈動/Maelstrom Pulse</v>
      </c>
      <c r="Q110" s="33" t="s">
        <v>9</v>
      </c>
      <c r="R110" s="34" t="str">
        <f>INDEX(AJ:AJ,W109+1)</f>
        <v>大渦の脈動</v>
      </c>
      <c r="S110" s="35" t="s">
        <v>10</v>
      </c>
      <c r="T110" s="34" t="str">
        <f>INDEX(AK:AK,W109+1)</f>
        <v>Maelstrom Pulse</v>
      </c>
      <c r="U110" s="35"/>
      <c r="V110" s="36"/>
      <c r="W110" s="37"/>
      <c r="X110" s="33"/>
      <c r="Y110" s="52"/>
      <c r="Z110" s="52"/>
      <c r="AA110" s="53"/>
      <c r="BF110" s="64" t="s">
        <v>0</v>
      </c>
      <c r="BG110">
        <v>109</v>
      </c>
      <c r="BH110" t="s">
        <v>77</v>
      </c>
      <c r="BI110" t="s">
        <v>40</v>
      </c>
      <c r="BJ110" t="s">
        <v>461</v>
      </c>
    </row>
    <row r="111" spans="1:62">
      <c r="A111" t="str">
        <f t="shared" si="18"/>
        <v>|LEFT:80|LEFT:100|LEFT:100|LEFT:100|LEFT:100|LEFT:100|c</v>
      </c>
      <c r="B111" t="s">
        <v>0</v>
      </c>
      <c r="C111" t="s">
        <v>81</v>
      </c>
      <c r="D111" s="26" t="str">
        <f>$Q$1</f>
        <v>LEFT:80</v>
      </c>
      <c r="E111" s="26" t="s">
        <v>81</v>
      </c>
      <c r="F111" s="26" t="str">
        <f t="shared" ref="F111:J111" si="25">$R$1</f>
        <v>LEFT:100</v>
      </c>
      <c r="G111" s="26" t="s">
        <v>81</v>
      </c>
      <c r="H111" s="26" t="str">
        <f t="shared" si="25"/>
        <v>LEFT:100</v>
      </c>
      <c r="I111" s="26" t="s">
        <v>81</v>
      </c>
      <c r="J111" s="26" t="str">
        <f t="shared" si="25"/>
        <v>LEFT:100</v>
      </c>
      <c r="K111" s="26" t="s">
        <v>81</v>
      </c>
      <c r="L111" s="26" t="str">
        <f>$R$1</f>
        <v>LEFT:100</v>
      </c>
      <c r="M111" s="26" t="s">
        <v>81</v>
      </c>
      <c r="N111" s="26" t="str">
        <f>$R$1</f>
        <v>LEFT:100</v>
      </c>
      <c r="O111" t="s">
        <v>81</v>
      </c>
      <c r="P111" t="s">
        <v>82</v>
      </c>
      <c r="Q111" s="38" t="s">
        <v>6</v>
      </c>
      <c r="R111" s="34" t="str">
        <f>INDEX(AF:AF,W109+1)</f>
        <v>黒緑</v>
      </c>
      <c r="S111" s="39" t="s">
        <v>7</v>
      </c>
      <c r="T111" s="34" t="str">
        <f>INDEX(AG:AG,W109+1)</f>
        <v>Masterpiece</v>
      </c>
      <c r="U111" s="39" t="s">
        <v>8</v>
      </c>
      <c r="V111" s="34">
        <f>INDEX(AI:AI,W109+1)</f>
        <v>6</v>
      </c>
      <c r="W111" s="40"/>
      <c r="X111" s="34" t="str">
        <f>INDEX(AQ:AQ,W109+1)</f>
        <v>対戦相手がコントロールする各クリーチャー･トークンと各サポート･トークンを破壊する。</v>
      </c>
      <c r="Y111" s="52"/>
      <c r="Z111" s="52"/>
      <c r="AA111" s="53"/>
      <c r="BF111" s="64" t="s">
        <v>0</v>
      </c>
      <c r="BG111">
        <v>110</v>
      </c>
      <c r="BH111" t="s">
        <v>462</v>
      </c>
      <c r="BI111" t="s">
        <v>40</v>
      </c>
      <c r="BJ111" t="s">
        <v>463</v>
      </c>
    </row>
    <row r="112" spans="1:62">
      <c r="A112" t="str">
        <f t="shared" si="18"/>
        <v>|色|黒緑|レアリティ|Masterpiece|マナコスト|6|</v>
      </c>
      <c r="B112" t="s">
        <v>0</v>
      </c>
      <c r="C112" t="s">
        <v>81</v>
      </c>
      <c r="D112" s="27" t="s">
        <v>6</v>
      </c>
      <c r="E112" t="s">
        <v>81</v>
      </c>
      <c r="F112" t="str">
        <f>IF(R111=0,"",R111)</f>
        <v>黒緑</v>
      </c>
      <c r="G112" t="s">
        <v>81</v>
      </c>
      <c r="H112" s="27" t="s">
        <v>93</v>
      </c>
      <c r="I112" t="s">
        <v>81</v>
      </c>
      <c r="J112" t="str">
        <f>IF(T111=0,"",T111)</f>
        <v>Masterpiece</v>
      </c>
      <c r="K112" t="s">
        <v>81</v>
      </c>
      <c r="L112" s="27" t="s">
        <v>94</v>
      </c>
      <c r="M112" t="s">
        <v>81</v>
      </c>
      <c r="N112">
        <f>IF(V111=0,"",V111)</f>
        <v>6</v>
      </c>
      <c r="O112" t="s">
        <v>81</v>
      </c>
      <c r="Q112" s="33" t="s">
        <v>11</v>
      </c>
      <c r="R112" s="34" t="str">
        <f>INDEX(AL:AL,W109+1)</f>
        <v>呪文</v>
      </c>
      <c r="S112" s="39" t="s">
        <v>95</v>
      </c>
      <c r="T112" s="34">
        <f>INDEX(AN:AN,W109+1)</f>
        <v>0</v>
      </c>
      <c r="U112" s="34">
        <f>INDEX(AO:AO,W109+1)</f>
        <v>0</v>
      </c>
      <c r="V112" s="34">
        <f>INDEX(AP:AP,W109+1)</f>
        <v>0</v>
      </c>
      <c r="W112" s="40"/>
      <c r="X112" s="34" t="str">
        <f>INDEX(AZ:AZ,W109+1)</f>
        <v>対戦</v>
      </c>
      <c r="Y112" s="34" t="str">
        <f>INDEX(BA:BA,W109+1)</f>
        <v/>
      </c>
      <c r="Z112" s="34" t="str">
        <f>INDEX(BB:BB,W109+1)</f>
        <v/>
      </c>
      <c r="AA112" s="34">
        <f>INDEX(BC:BC,W109+1)</f>
        <v>0</v>
      </c>
      <c r="BF112" s="64" t="s">
        <v>0</v>
      </c>
      <c r="BG112">
        <v>111</v>
      </c>
      <c r="BH112" t="s">
        <v>464</v>
      </c>
      <c r="BI112" t="s">
        <v>40</v>
      </c>
      <c r="BJ112" t="s">
        <v>465</v>
      </c>
    </row>
    <row r="113" spans="1:62">
      <c r="A113" t="str">
        <f t="shared" si="18"/>
        <v>|種別|呪文|サブタイプ||||</v>
      </c>
      <c r="B113" t="s">
        <v>0</v>
      </c>
      <c r="C113" t="s">
        <v>81</v>
      </c>
      <c r="D113" s="27" t="s">
        <v>11</v>
      </c>
      <c r="E113" t="s">
        <v>81</v>
      </c>
      <c r="F113" t="str">
        <f>IF(R112=0,"",R112)</f>
        <v>呪文</v>
      </c>
      <c r="G113" t="s">
        <v>81</v>
      </c>
      <c r="H113" s="27" t="s">
        <v>103</v>
      </c>
      <c r="I113" t="s">
        <v>81</v>
      </c>
      <c r="J113" t="str">
        <f>IF(T112=0,"",T112)</f>
        <v/>
      </c>
      <c r="K113" t="s">
        <v>81</v>
      </c>
      <c r="L113" t="str">
        <f>IF(U112=0,"",U112)</f>
        <v/>
      </c>
      <c r="M113" t="s">
        <v>81</v>
      </c>
      <c r="N113" t="str">
        <f>IF(V112=0,"",V112)</f>
        <v/>
      </c>
      <c r="O113" t="s">
        <v>81</v>
      </c>
      <c r="Q113" s="33" t="s">
        <v>104</v>
      </c>
      <c r="R113" s="34" t="str">
        <f>INDEX(BD:BD,W109+1)</f>
        <v>対戦相手がコントロールする各クリーチャー･トークンと各サポート･トークンを破壊する。</v>
      </c>
      <c r="S113" s="35"/>
      <c r="T113" s="35"/>
      <c r="U113" s="35"/>
      <c r="V113" s="36"/>
      <c r="W113" s="40"/>
      <c r="X113" s="32"/>
      <c r="Y113" s="32"/>
      <c r="Z113" s="32"/>
      <c r="AA113" s="54"/>
      <c r="BF113" s="64" t="s">
        <v>0</v>
      </c>
      <c r="BG113">
        <v>112</v>
      </c>
      <c r="BH113" t="s">
        <v>256</v>
      </c>
      <c r="BI113" t="s">
        <v>40</v>
      </c>
      <c r="BJ113" t="s">
        <v>466</v>
      </c>
    </row>
    <row r="114" spans="1:62">
      <c r="A114" t="str">
        <f t="shared" si="18"/>
        <v>|テキスト|&gt;|&gt;|&gt;|&gt;|対戦相手がコントロールする各クリーチャー･トークンと各サポート･トークンを破壊する。|</v>
      </c>
      <c r="B114" t="s">
        <v>0</v>
      </c>
      <c r="C114" t="s">
        <v>81</v>
      </c>
      <c r="D114" s="27" t="s">
        <v>104</v>
      </c>
      <c r="E114" t="s">
        <v>81</v>
      </c>
      <c r="F114" s="27" t="s">
        <v>113</v>
      </c>
      <c r="G114" t="s">
        <v>81</v>
      </c>
      <c r="H114" s="27" t="s">
        <v>113</v>
      </c>
      <c r="I114" t="s">
        <v>81</v>
      </c>
      <c r="J114" s="27" t="s">
        <v>113</v>
      </c>
      <c r="K114" t="s">
        <v>81</v>
      </c>
      <c r="L114" s="27" t="s">
        <v>113</v>
      </c>
      <c r="M114" t="s">
        <v>81</v>
      </c>
      <c r="N114" t="str">
        <f>IF(R113=0,"",R113)</f>
        <v>対戦相手がコントロールする各クリーチャー･トークンと各サポート･トークンを破壊する。</v>
      </c>
      <c r="O114" t="s">
        <v>81</v>
      </c>
      <c r="Q114" s="38" t="s">
        <v>27</v>
      </c>
      <c r="R114" s="34" t="str">
        <f>INDEX(BE:BE,W109+1)</f>
        <v>Each creature token and support token your opponent controls is Destroyed.</v>
      </c>
      <c r="S114" s="35" t="s">
        <v>400</v>
      </c>
      <c r="T114" s="34" t="str">
        <f>IF(X114="","",X114&amp;IF(Y114="",""," "&amp;Y114)&amp;IF(Z114="",""," "&amp;Z114)&amp;IF(AA114="",""," "&amp;AA114))</f>
        <v/>
      </c>
      <c r="U114" s="35"/>
      <c r="V114" s="36"/>
      <c r="W114" s="40" t="s">
        <v>114</v>
      </c>
      <c r="X114" s="33" t="str">
        <f t="shared" ref="X114:AA114" si="26">IF(ISERROR(IF(LEN(X113)&gt;1,X113,VLOOKUP(X112,$AC:$AD,2,FALSE))),"",IF(LEN(X113)&gt;1,X113,VLOOKUP(X112,$AC:$AD,2,FALSE)))</f>
        <v/>
      </c>
      <c r="Y114" s="33" t="str">
        <f t="shared" si="26"/>
        <v/>
      </c>
      <c r="Z114" s="33" t="str">
        <f t="shared" si="26"/>
        <v/>
      </c>
      <c r="AA114" s="33" t="str">
        <f t="shared" si="26"/>
        <v> </v>
      </c>
      <c r="BF114" s="64" t="s">
        <v>0</v>
      </c>
      <c r="BG114">
        <v>113</v>
      </c>
      <c r="BH114" t="s">
        <v>467</v>
      </c>
      <c r="BI114" t="s">
        <v>40</v>
      </c>
      <c r="BJ114" t="s">
        <v>468</v>
      </c>
    </row>
    <row r="115" spans="1:62">
      <c r="A115" t="str">
        <f t="shared" si="18"/>
        <v>|英テキスト|&gt;|&gt;|&gt;|&gt;|Each creature token and support token your opponent controls is Destroyed.|</v>
      </c>
      <c r="B115" t="s">
        <v>0</v>
      </c>
      <c r="C115" t="s">
        <v>81</v>
      </c>
      <c r="D115" s="27" t="s">
        <v>125</v>
      </c>
      <c r="E115" t="s">
        <v>81</v>
      </c>
      <c r="F115" s="27" t="s">
        <v>113</v>
      </c>
      <c r="G115" t="s">
        <v>81</v>
      </c>
      <c r="H115" s="27" t="s">
        <v>113</v>
      </c>
      <c r="I115" t="s">
        <v>81</v>
      </c>
      <c r="J115" s="27" t="s">
        <v>113</v>
      </c>
      <c r="K115" t="s">
        <v>81</v>
      </c>
      <c r="L115" s="27" t="s">
        <v>113</v>
      </c>
      <c r="M115" t="s">
        <v>81</v>
      </c>
      <c r="N115" t="str">
        <f>IF(T114="","",T114&amp;"&amp;br;")&amp;IF(R114=0,"",R114)</f>
        <v>Each creature token and support token your opponent controls is Destroyed.</v>
      </c>
      <c r="O115" t="s">
        <v>81</v>
      </c>
      <c r="Q115" s="33" t="s">
        <v>18</v>
      </c>
      <c r="R115" s="34">
        <f>IF(INDEX(AX:AX,W109+1)="",0,INDEX(AX:AX,W109+1)&amp;"/"&amp;INDEX(AY:AY,W109+1))</f>
        <v>0</v>
      </c>
      <c r="S115" s="35"/>
      <c r="T115" s="35"/>
      <c r="U115" s="35"/>
      <c r="V115" s="36"/>
      <c r="W115" s="40"/>
      <c r="X115" s="33"/>
      <c r="Y115" s="52"/>
      <c r="Z115" s="52"/>
      <c r="AA115" s="53"/>
      <c r="BF115" s="64" t="s">
        <v>0</v>
      </c>
      <c r="BG115">
        <v>114</v>
      </c>
      <c r="BH115" t="s">
        <v>469</v>
      </c>
      <c r="BI115" t="s">
        <v>40</v>
      </c>
      <c r="BJ115" t="s">
        <v>470</v>
      </c>
    </row>
    <row r="116" spans="1:62">
      <c r="A116" t="str">
        <f t="shared" si="18"/>
        <v>|PT|&gt;||シールド数|&gt;||</v>
      </c>
      <c r="B116" t="s">
        <v>0</v>
      </c>
      <c r="C116" t="s">
        <v>81</v>
      </c>
      <c r="D116" t="s">
        <v>18</v>
      </c>
      <c r="E116" t="s">
        <v>81</v>
      </c>
      <c r="F116" t="s">
        <v>113</v>
      </c>
      <c r="G116" t="s">
        <v>81</v>
      </c>
      <c r="H116" t="str">
        <f>IF(R115=0,"",R115)</f>
        <v/>
      </c>
      <c r="I116" t="s">
        <v>81</v>
      </c>
      <c r="J116" t="s">
        <v>136</v>
      </c>
      <c r="K116" t="s">
        <v>81</v>
      </c>
      <c r="L116" t="s">
        <v>113</v>
      </c>
      <c r="M116" t="s">
        <v>81</v>
      </c>
      <c r="N116" t="str">
        <f>IF(R116=0,"",R116)</f>
        <v/>
      </c>
      <c r="O116" t="s">
        <v>81</v>
      </c>
      <c r="Q116" s="41" t="s">
        <v>19</v>
      </c>
      <c r="R116" s="34">
        <f>INDEX(AW:AW,W109+1)</f>
        <v>0</v>
      </c>
      <c r="S116" s="42"/>
      <c r="T116" s="42"/>
      <c r="U116" s="42"/>
      <c r="V116" s="43"/>
      <c r="W116" s="44"/>
      <c r="X116" s="45"/>
      <c r="Y116" s="55"/>
      <c r="Z116" s="55"/>
      <c r="AA116" s="56"/>
      <c r="BF116" s="64" t="s">
        <v>0</v>
      </c>
      <c r="BG116">
        <v>115</v>
      </c>
      <c r="BH116" t="s">
        <v>471</v>
      </c>
      <c r="BI116" t="s">
        <v>40</v>
      </c>
      <c r="BJ116" t="s">
        <v>472</v>
      </c>
    </row>
    <row r="117" spans="1:62">
      <c r="A117" t="str">
        <f t="shared" si="18"/>
        <v>&amp;br;&amp;br;</v>
      </c>
      <c r="B117" t="s">
        <v>0</v>
      </c>
      <c r="C117" t="s">
        <v>145</v>
      </c>
      <c r="R117"/>
      <c r="S117"/>
      <c r="T117"/>
      <c r="U117"/>
      <c r="V117"/>
      <c r="BF117" s="64" t="s">
        <v>0</v>
      </c>
      <c r="BG117">
        <v>116</v>
      </c>
      <c r="BH117" t="s">
        <v>473</v>
      </c>
      <c r="BI117" t="s">
        <v>40</v>
      </c>
      <c r="BJ117" t="s">
        <v>474</v>
      </c>
    </row>
    <row r="118" spans="1:62">
      <c r="A118" t="str">
        <f t="shared" si="18"/>
        <v>#back(text=戻る,left)</v>
      </c>
      <c r="B118" t="s">
        <v>0</v>
      </c>
      <c r="C118" t="s">
        <v>153</v>
      </c>
      <c r="R118"/>
      <c r="S118"/>
      <c r="T118"/>
      <c r="U118"/>
      <c r="V118"/>
      <c r="BF118" s="64" t="s">
        <v>0</v>
      </c>
      <c r="BG118">
        <v>117</v>
      </c>
      <c r="BH118" t="s">
        <v>475</v>
      </c>
      <c r="BI118" t="s">
        <v>40</v>
      </c>
      <c r="BJ118" t="s">
        <v>476</v>
      </c>
    </row>
    <row r="119" spans="1:62">
      <c r="A119" t="str">
        <f t="shared" si="18"/>
        <v>&amp;br;</v>
      </c>
      <c r="B119" t="s">
        <v>0</v>
      </c>
      <c r="C119" t="s">
        <v>164</v>
      </c>
      <c r="R119"/>
      <c r="S119"/>
      <c r="T119"/>
      <c r="U119"/>
      <c r="V119"/>
      <c r="BF119" s="64" t="s">
        <v>0</v>
      </c>
      <c r="BG119">
        <v>118</v>
      </c>
      <c r="BH119" t="s">
        <v>262</v>
      </c>
      <c r="BI119" t="s">
        <v>40</v>
      </c>
      <c r="BJ119" t="s">
        <v>477</v>
      </c>
    </row>
    <row r="120" spans="1:62">
      <c r="A120" t="str">
        <f t="shared" si="18"/>
        <v>#comment(above,nsize=[15],size=[30],num=[10])</v>
      </c>
      <c r="B120" t="s">
        <v>0</v>
      </c>
      <c r="C120" t="s">
        <v>173</v>
      </c>
      <c r="R120"/>
      <c r="S120"/>
      <c r="T120"/>
      <c r="U120"/>
      <c r="V120"/>
      <c r="BF120" s="64" t="s">
        <v>0</v>
      </c>
      <c r="BG120">
        <v>119</v>
      </c>
      <c r="BH120" t="s">
        <v>478</v>
      </c>
      <c r="BI120" t="s">
        <v>40</v>
      </c>
      <c r="BJ120" t="s">
        <v>479</v>
      </c>
    </row>
    <row r="121" spans="1:62">
      <c r="A121" t="str">
        <f t="shared" si="18"/>
        <v>&amp;br;&amp;br;</v>
      </c>
      <c r="B121" t="s">
        <v>0</v>
      </c>
      <c r="C121" t="s">
        <v>145</v>
      </c>
      <c r="R121"/>
      <c r="S121"/>
      <c r="T121"/>
      <c r="U121"/>
      <c r="V121"/>
      <c r="BF121" s="64" t="s">
        <v>0</v>
      </c>
      <c r="BG121">
        <v>120</v>
      </c>
      <c r="BH121" t="s">
        <v>480</v>
      </c>
      <c r="BI121" t="s">
        <v>40</v>
      </c>
      <c r="BJ121" t="s">
        <v>481</v>
      </c>
    </row>
    <row r="122" spans="1:62">
      <c r="A122" t="str">
        <f t="shared" si="18"/>
        <v/>
      </c>
      <c r="B122" t="s">
        <v>0</v>
      </c>
      <c r="Q122" s="29"/>
      <c r="R122" s="30"/>
      <c r="S122" s="30"/>
      <c r="T122" s="30"/>
      <c r="U122" s="30"/>
      <c r="V122" s="31"/>
      <c r="W122" s="32">
        <v>10</v>
      </c>
      <c r="X122" s="29"/>
      <c r="Y122" s="50"/>
      <c r="Z122" s="50"/>
      <c r="AA122" s="51"/>
      <c r="BF122" s="64" t="s">
        <v>0</v>
      </c>
      <c r="BG122">
        <v>121</v>
      </c>
      <c r="BH122" t="s">
        <v>482</v>
      </c>
      <c r="BI122" t="s">
        <v>40</v>
      </c>
      <c r="BJ122" t="s">
        <v>483</v>
      </c>
    </row>
    <row r="123" spans="1:62">
      <c r="A123" t="str">
        <f t="shared" si="18"/>
        <v>*否定の契約/Pact of Negation</v>
      </c>
      <c r="B123" t="s">
        <v>0</v>
      </c>
      <c r="C123" t="str">
        <f>"*"&amp;R123&amp;"/"&amp;T123</f>
        <v>*否定の契約/Pact of Negation</v>
      </c>
      <c r="Q123" s="33" t="s">
        <v>9</v>
      </c>
      <c r="R123" s="34" t="str">
        <f>INDEX(AJ:AJ,W122+1)</f>
        <v>否定の契約</v>
      </c>
      <c r="S123" s="35" t="s">
        <v>10</v>
      </c>
      <c r="T123" s="34" t="str">
        <f>INDEX(AK:AK,W122+1)</f>
        <v>Pact of Negation</v>
      </c>
      <c r="U123" s="35"/>
      <c r="V123" s="36"/>
      <c r="W123" s="37"/>
      <c r="X123" s="33"/>
      <c r="Y123" s="52"/>
      <c r="Z123" s="52"/>
      <c r="AA123" s="53"/>
      <c r="BF123" s="64" t="s">
        <v>0</v>
      </c>
      <c r="BG123">
        <v>122</v>
      </c>
      <c r="BH123" t="s">
        <v>484</v>
      </c>
      <c r="BI123" t="s">
        <v>40</v>
      </c>
      <c r="BJ123" t="s">
        <v>485</v>
      </c>
    </row>
    <row r="124" spans="1:62">
      <c r="A124" t="str">
        <f t="shared" si="18"/>
        <v>|LEFT:80|LEFT:100|LEFT:100|LEFT:100|LEFT:100|LEFT:100|c</v>
      </c>
      <c r="B124" t="s">
        <v>0</v>
      </c>
      <c r="C124" t="s">
        <v>81</v>
      </c>
      <c r="D124" s="26" t="str">
        <f>$Q$1</f>
        <v>LEFT:80</v>
      </c>
      <c r="E124" s="26" t="s">
        <v>81</v>
      </c>
      <c r="F124" s="26" t="str">
        <f t="shared" ref="F124:J124" si="27">$R$1</f>
        <v>LEFT:100</v>
      </c>
      <c r="G124" s="26" t="s">
        <v>81</v>
      </c>
      <c r="H124" s="26" t="str">
        <f t="shared" si="27"/>
        <v>LEFT:100</v>
      </c>
      <c r="I124" s="26" t="s">
        <v>81</v>
      </c>
      <c r="J124" s="26" t="str">
        <f t="shared" si="27"/>
        <v>LEFT:100</v>
      </c>
      <c r="K124" s="26" t="s">
        <v>81</v>
      </c>
      <c r="L124" s="26" t="str">
        <f>$R$1</f>
        <v>LEFT:100</v>
      </c>
      <c r="M124" s="26" t="s">
        <v>81</v>
      </c>
      <c r="N124" s="26" t="str">
        <f>$R$1</f>
        <v>LEFT:100</v>
      </c>
      <c r="O124" t="s">
        <v>81</v>
      </c>
      <c r="P124" t="s">
        <v>82</v>
      </c>
      <c r="Q124" s="38" t="s">
        <v>6</v>
      </c>
      <c r="R124" s="34" t="str">
        <f>INDEX(AF:AF,W122+1)</f>
        <v>無色</v>
      </c>
      <c r="S124" s="39" t="s">
        <v>7</v>
      </c>
      <c r="T124" s="34" t="str">
        <f>INDEX(AG:AG,W122+1)</f>
        <v>Masterpiece</v>
      </c>
      <c r="U124" s="39" t="s">
        <v>8</v>
      </c>
      <c r="V124" s="34">
        <f>INDEX(AI:AI,W122+1)</f>
        <v>2</v>
      </c>
      <c r="W124" s="40"/>
      <c r="X124" s="34" t="str">
        <f>INDEX(AQ:AQ,W122+1)</f>
        <v>このサポートがボード上にある間、いずれかのプレイヤーが次に唱えるカードを破壊し、それの効果は誘発せず、その後、このサポートを破壊する。</v>
      </c>
      <c r="Y124" s="52"/>
      <c r="Z124" s="52"/>
      <c r="AA124" s="53"/>
      <c r="BF124" s="64" t="s">
        <v>0</v>
      </c>
      <c r="BG124">
        <v>123</v>
      </c>
      <c r="BH124" t="s">
        <v>486</v>
      </c>
      <c r="BI124" t="s">
        <v>40</v>
      </c>
      <c r="BJ124" t="s">
        <v>487</v>
      </c>
    </row>
    <row r="125" spans="1:62">
      <c r="A125" t="str">
        <f t="shared" si="18"/>
        <v>|色|無色|レアリティ|Masterpiece|マナコスト|2|</v>
      </c>
      <c r="B125" t="s">
        <v>0</v>
      </c>
      <c r="C125" t="s">
        <v>81</v>
      </c>
      <c r="D125" s="27" t="s">
        <v>6</v>
      </c>
      <c r="E125" t="s">
        <v>81</v>
      </c>
      <c r="F125" t="str">
        <f>IF(R124=0,"",R124)</f>
        <v>無色</v>
      </c>
      <c r="G125" t="s">
        <v>81</v>
      </c>
      <c r="H125" s="27" t="s">
        <v>93</v>
      </c>
      <c r="I125" t="s">
        <v>81</v>
      </c>
      <c r="J125" t="str">
        <f>IF(T124=0,"",T124)</f>
        <v>Masterpiece</v>
      </c>
      <c r="K125" t="s">
        <v>81</v>
      </c>
      <c r="L125" s="27" t="s">
        <v>94</v>
      </c>
      <c r="M125" t="s">
        <v>81</v>
      </c>
      <c r="N125">
        <f>IF(V124=0,"",V124)</f>
        <v>2</v>
      </c>
      <c r="O125" t="s">
        <v>81</v>
      </c>
      <c r="Q125" s="33" t="s">
        <v>11</v>
      </c>
      <c r="R125" s="34" t="str">
        <f>INDEX(AL:AL,W122+1)</f>
        <v>サポート</v>
      </c>
      <c r="S125" s="39" t="s">
        <v>95</v>
      </c>
      <c r="T125" s="34">
        <f>INDEX(AN:AN,W122+1)</f>
        <v>0</v>
      </c>
      <c r="U125" s="34">
        <f>INDEX(AO:AO,W122+1)</f>
        <v>0</v>
      </c>
      <c r="V125" s="34">
        <f>INDEX(AP:AP,W122+1)</f>
        <v>0</v>
      </c>
      <c r="W125" s="40"/>
      <c r="X125" s="34" t="str">
        <f>INDEX(AZ:AZ,W122+1)</f>
        <v>この</v>
      </c>
      <c r="Y125" s="34" t="str">
        <f>INDEX(BA:BA,W122+1)</f>
        <v/>
      </c>
      <c r="Z125" s="34" t="str">
        <f>INDEX(BB:BB,W122+1)</f>
        <v/>
      </c>
      <c r="AA125" s="34">
        <f>INDEX(BC:BC,W122+1)</f>
        <v>0</v>
      </c>
      <c r="BF125" s="64" t="s">
        <v>0</v>
      </c>
      <c r="BG125">
        <v>124</v>
      </c>
      <c r="BH125" t="s">
        <v>488</v>
      </c>
      <c r="BI125" t="s">
        <v>40</v>
      </c>
      <c r="BJ125" t="s">
        <v>489</v>
      </c>
    </row>
    <row r="126" spans="1:62">
      <c r="A126" t="str">
        <f t="shared" si="18"/>
        <v>|種別|サポート|サブタイプ||||</v>
      </c>
      <c r="B126" t="s">
        <v>0</v>
      </c>
      <c r="C126" t="s">
        <v>81</v>
      </c>
      <c r="D126" s="27" t="s">
        <v>11</v>
      </c>
      <c r="E126" t="s">
        <v>81</v>
      </c>
      <c r="F126" t="str">
        <f>IF(R125=0,"",R125)</f>
        <v>サポート</v>
      </c>
      <c r="G126" t="s">
        <v>81</v>
      </c>
      <c r="H126" s="27" t="s">
        <v>103</v>
      </c>
      <c r="I126" t="s">
        <v>81</v>
      </c>
      <c r="J126" t="str">
        <f>IF(T125=0,"",T125)</f>
        <v/>
      </c>
      <c r="K126" t="s">
        <v>81</v>
      </c>
      <c r="L126" t="str">
        <f>IF(U125=0,"",U125)</f>
        <v/>
      </c>
      <c r="M126" t="s">
        <v>81</v>
      </c>
      <c r="N126" t="str">
        <f>IF(V125=0,"",V125)</f>
        <v/>
      </c>
      <c r="O126" t="s">
        <v>81</v>
      </c>
      <c r="Q126" s="33" t="s">
        <v>104</v>
      </c>
      <c r="R126" s="34" t="str">
        <f>INDEX(BD:BD,W122+1)</f>
        <v>このサポートがボード上にある間、いずれかのプレイヤーが次に唱えるカードを破壊し、それの効果は誘発せず、その後、このサポートを破壊する。</v>
      </c>
      <c r="S126" s="35"/>
      <c r="T126" s="35"/>
      <c r="U126" s="35"/>
      <c r="V126" s="36"/>
      <c r="W126" s="40"/>
      <c r="X126" s="32"/>
      <c r="Y126" s="32"/>
      <c r="Z126" s="32"/>
      <c r="AA126" s="54"/>
      <c r="BF126" s="64" t="s">
        <v>0</v>
      </c>
      <c r="BG126">
        <v>125</v>
      </c>
      <c r="BH126" t="s">
        <v>490</v>
      </c>
      <c r="BI126" t="s">
        <v>40</v>
      </c>
      <c r="BJ126" t="s">
        <v>491</v>
      </c>
    </row>
    <row r="127" spans="1:62">
      <c r="A127" t="str">
        <f t="shared" si="18"/>
        <v>|テキスト|&gt;|&gt;|&gt;|&gt;|このサポートがボード上にある間、いずれかのプレイヤーが次に唱えるカードを破壊し、それの効果は誘発せず、その後、このサポートを破壊する。|</v>
      </c>
      <c r="B127" t="s">
        <v>0</v>
      </c>
      <c r="C127" t="s">
        <v>81</v>
      </c>
      <c r="D127" s="27" t="s">
        <v>104</v>
      </c>
      <c r="E127" t="s">
        <v>81</v>
      </c>
      <c r="F127" s="27" t="s">
        <v>113</v>
      </c>
      <c r="G127" t="s">
        <v>81</v>
      </c>
      <c r="H127" s="27" t="s">
        <v>113</v>
      </c>
      <c r="I127" t="s">
        <v>81</v>
      </c>
      <c r="J127" s="27" t="s">
        <v>113</v>
      </c>
      <c r="K127" t="s">
        <v>81</v>
      </c>
      <c r="L127" s="27" t="s">
        <v>113</v>
      </c>
      <c r="M127" t="s">
        <v>81</v>
      </c>
      <c r="N127" t="str">
        <f>IF(R126=0,"",R126)</f>
        <v>このサポートがボード上にある間、いずれかのプレイヤーが次に唱えるカードを破壊し、それの効果は誘発せず、その後、このサポートを破壊する。</v>
      </c>
      <c r="O127" t="s">
        <v>81</v>
      </c>
      <c r="Q127" s="38" t="s">
        <v>27</v>
      </c>
      <c r="R127" s="34" t="str">
        <f>INDEX(BE:BE,W122+1)</f>
        <v>While this support is on the board, the next card any player casts is Destroyed and it's effects do not trigger, then this support is Destroyed.</v>
      </c>
      <c r="S127" s="35" t="s">
        <v>400</v>
      </c>
      <c r="T127" s="34" t="str">
        <f>IF(X127="","",X127&amp;IF(Y127="",""," "&amp;Y127)&amp;IF(Z127="",""," "&amp;Z127)&amp;IF(AA127="",""," "&amp;AA127))</f>
        <v/>
      </c>
      <c r="U127" s="35"/>
      <c r="V127" s="36"/>
      <c r="W127" s="40" t="s">
        <v>114</v>
      </c>
      <c r="X127" s="33" t="str">
        <f t="shared" ref="X127:AA127" si="28">IF(ISERROR(IF(LEN(X126)&gt;1,X126,VLOOKUP(X125,$AC:$AD,2,FALSE))),"",IF(LEN(X126)&gt;1,X126,VLOOKUP(X125,$AC:$AD,2,FALSE)))</f>
        <v/>
      </c>
      <c r="Y127" s="33" t="str">
        <f t="shared" si="28"/>
        <v/>
      </c>
      <c r="Z127" s="33" t="str">
        <f t="shared" si="28"/>
        <v/>
      </c>
      <c r="AA127" s="33" t="str">
        <f t="shared" si="28"/>
        <v> </v>
      </c>
      <c r="BF127" s="64" t="s">
        <v>0</v>
      </c>
      <c r="BG127">
        <v>126</v>
      </c>
      <c r="BH127" t="s">
        <v>87</v>
      </c>
      <c r="BI127" t="s">
        <v>40</v>
      </c>
      <c r="BJ127" t="s">
        <v>492</v>
      </c>
    </row>
    <row r="128" spans="1:62">
      <c r="A128" t="str">
        <f t="shared" si="18"/>
        <v>|英テキスト|&gt;|&gt;|&gt;|&gt;|While this support is on the board, the next card any player casts is Destroyed and it's effects do not trigger, then this support is Destroyed.|</v>
      </c>
      <c r="B128" t="s">
        <v>0</v>
      </c>
      <c r="C128" t="s">
        <v>81</v>
      </c>
      <c r="D128" s="27" t="s">
        <v>125</v>
      </c>
      <c r="E128" t="s">
        <v>81</v>
      </c>
      <c r="F128" s="27" t="s">
        <v>113</v>
      </c>
      <c r="G128" t="s">
        <v>81</v>
      </c>
      <c r="H128" s="27" t="s">
        <v>113</v>
      </c>
      <c r="I128" t="s">
        <v>81</v>
      </c>
      <c r="J128" s="27" t="s">
        <v>113</v>
      </c>
      <c r="K128" t="s">
        <v>81</v>
      </c>
      <c r="L128" s="27" t="s">
        <v>113</v>
      </c>
      <c r="M128" t="s">
        <v>81</v>
      </c>
      <c r="N128" t="str">
        <f>IF(T127="","",T127&amp;"&amp;br;")&amp;IF(R127=0,"",R127)</f>
        <v>While this support is on the board, the next card any player casts is Destroyed and it's effects do not trigger, then this support is Destroyed.</v>
      </c>
      <c r="O128" t="s">
        <v>81</v>
      </c>
      <c r="Q128" s="33" t="s">
        <v>18</v>
      </c>
      <c r="R128" s="34">
        <f>IF(INDEX(AX:AX,W122+1)="",0,INDEX(AX:AX,W122+1)&amp;"/"&amp;INDEX(AY:AY,W122+1))</f>
        <v>0</v>
      </c>
      <c r="S128" s="35"/>
      <c r="T128" s="35"/>
      <c r="U128" s="35"/>
      <c r="V128" s="36"/>
      <c r="W128" s="40"/>
      <c r="X128" s="33"/>
      <c r="Y128" s="52"/>
      <c r="Z128" s="52"/>
      <c r="AA128" s="53"/>
      <c r="BF128" s="64" t="s">
        <v>0</v>
      </c>
      <c r="BG128">
        <v>127</v>
      </c>
      <c r="BH128" t="s">
        <v>267</v>
      </c>
      <c r="BI128" t="s">
        <v>40</v>
      </c>
      <c r="BJ128" t="s">
        <v>112</v>
      </c>
    </row>
    <row r="129" spans="1:62">
      <c r="A129" t="str">
        <f t="shared" si="18"/>
        <v>|PT|&gt;||シールド数|&gt;|10|</v>
      </c>
      <c r="B129" t="s">
        <v>0</v>
      </c>
      <c r="C129" t="s">
        <v>81</v>
      </c>
      <c r="D129" t="s">
        <v>18</v>
      </c>
      <c r="E129" t="s">
        <v>81</v>
      </c>
      <c r="F129" t="s">
        <v>113</v>
      </c>
      <c r="G129" t="s">
        <v>81</v>
      </c>
      <c r="H129" t="str">
        <f>IF(R128=0,"",R128)</f>
        <v/>
      </c>
      <c r="I129" t="s">
        <v>81</v>
      </c>
      <c r="J129" t="s">
        <v>136</v>
      </c>
      <c r="K129" t="s">
        <v>81</v>
      </c>
      <c r="L129" t="s">
        <v>113</v>
      </c>
      <c r="M129" t="s">
        <v>81</v>
      </c>
      <c r="N129">
        <f>IF(R129=0,"",R129)</f>
        <v>10</v>
      </c>
      <c r="O129" t="s">
        <v>81</v>
      </c>
      <c r="Q129" s="41" t="s">
        <v>19</v>
      </c>
      <c r="R129" s="34">
        <f>INDEX(AW:AW,W122+1)</f>
        <v>10</v>
      </c>
      <c r="S129" s="42"/>
      <c r="T129" s="42"/>
      <c r="U129" s="42"/>
      <c r="V129" s="43"/>
      <c r="W129" s="44"/>
      <c r="X129" s="45"/>
      <c r="Y129" s="55"/>
      <c r="Z129" s="55"/>
      <c r="AA129" s="56"/>
      <c r="BF129" s="64" t="s">
        <v>0</v>
      </c>
      <c r="BG129">
        <v>128</v>
      </c>
      <c r="BH129" t="s">
        <v>493</v>
      </c>
      <c r="BI129" t="s">
        <v>40</v>
      </c>
      <c r="BJ129" t="s">
        <v>494</v>
      </c>
    </row>
    <row r="130" spans="1:62">
      <c r="A130" t="str">
        <f t="shared" si="18"/>
        <v>&amp;br;&amp;br;</v>
      </c>
      <c r="B130" t="s">
        <v>0</v>
      </c>
      <c r="C130" t="s">
        <v>145</v>
      </c>
      <c r="R130"/>
      <c r="S130"/>
      <c r="T130"/>
      <c r="U130"/>
      <c r="V130"/>
      <c r="BF130" s="64" t="s">
        <v>0</v>
      </c>
      <c r="BG130">
        <v>129</v>
      </c>
      <c r="BH130" t="s">
        <v>100</v>
      </c>
      <c r="BI130" t="s">
        <v>40</v>
      </c>
      <c r="BJ130" t="s">
        <v>133</v>
      </c>
    </row>
    <row r="131" spans="1:62">
      <c r="A131" t="str">
        <f t="shared" si="18"/>
        <v>#back(text=戻る,left)</v>
      </c>
      <c r="B131" t="s">
        <v>0</v>
      </c>
      <c r="C131" t="s">
        <v>153</v>
      </c>
      <c r="R131"/>
      <c r="S131"/>
      <c r="T131"/>
      <c r="U131"/>
      <c r="V131"/>
      <c r="BF131" s="64" t="s">
        <v>0</v>
      </c>
      <c r="BG131">
        <v>130</v>
      </c>
      <c r="BH131" t="s">
        <v>495</v>
      </c>
      <c r="BI131" t="s">
        <v>40</v>
      </c>
      <c r="BJ131" t="s">
        <v>496</v>
      </c>
    </row>
    <row r="132" spans="1:62">
      <c r="A132" t="str">
        <f t="shared" si="18"/>
        <v>&amp;br;</v>
      </c>
      <c r="B132" t="s">
        <v>0</v>
      </c>
      <c r="C132" t="s">
        <v>164</v>
      </c>
      <c r="R132"/>
      <c r="S132"/>
      <c r="T132"/>
      <c r="U132"/>
      <c r="V132"/>
      <c r="BF132" s="64" t="s">
        <v>0</v>
      </c>
      <c r="BG132">
        <v>131</v>
      </c>
      <c r="BH132" t="s">
        <v>497</v>
      </c>
      <c r="BI132" t="s">
        <v>40</v>
      </c>
      <c r="BJ132" t="s">
        <v>498</v>
      </c>
    </row>
    <row r="133" spans="1:62">
      <c r="A133" t="str">
        <f t="shared" si="18"/>
        <v>#comment(above,nsize=[15],size=[30],num=[10])</v>
      </c>
      <c r="B133" t="s">
        <v>0</v>
      </c>
      <c r="C133" t="s">
        <v>173</v>
      </c>
      <c r="R133"/>
      <c r="S133"/>
      <c r="T133"/>
      <c r="U133"/>
      <c r="V133"/>
      <c r="BF133" s="64" t="s">
        <v>0</v>
      </c>
      <c r="BG133">
        <v>132</v>
      </c>
      <c r="BH133" t="s">
        <v>341</v>
      </c>
      <c r="BI133" t="s">
        <v>40</v>
      </c>
      <c r="BJ133" t="s">
        <v>499</v>
      </c>
    </row>
    <row r="134" spans="1:62">
      <c r="A134" t="str">
        <f t="shared" ref="A134:A197" si="29">CONCATENATE(C134,D134,E134,F134,G134,H134,I134,J134,K134,L134,M134,N134,O134,P134)</f>
        <v>&amp;br;&amp;br;</v>
      </c>
      <c r="B134" t="s">
        <v>0</v>
      </c>
      <c r="C134" t="s">
        <v>145</v>
      </c>
      <c r="R134"/>
      <c r="S134"/>
      <c r="T134"/>
      <c r="U134"/>
      <c r="V134"/>
      <c r="BF134" s="64" t="s">
        <v>0</v>
      </c>
      <c r="BG134">
        <v>133</v>
      </c>
      <c r="BH134" t="s">
        <v>226</v>
      </c>
      <c r="BI134" t="s">
        <v>40</v>
      </c>
      <c r="BJ134" t="s">
        <v>500</v>
      </c>
    </row>
    <row r="135" spans="1:62">
      <c r="A135" t="str">
        <f t="shared" si="29"/>
        <v/>
      </c>
      <c r="B135" t="s">
        <v>0</v>
      </c>
      <c r="Q135" s="29"/>
      <c r="R135" s="30"/>
      <c r="S135" s="30"/>
      <c r="T135" s="30"/>
      <c r="U135" s="30"/>
      <c r="V135" s="31"/>
      <c r="W135" s="32">
        <v>11</v>
      </c>
      <c r="X135" s="29"/>
      <c r="Y135" s="50"/>
      <c r="Z135" s="50"/>
      <c r="AA135" s="51"/>
      <c r="BF135" s="64" t="s">
        <v>0</v>
      </c>
      <c r="BG135">
        <v>134</v>
      </c>
      <c r="BH135" t="s">
        <v>501</v>
      </c>
      <c r="BI135" t="s">
        <v>40</v>
      </c>
      <c r="BJ135" t="s">
        <v>502</v>
      </c>
    </row>
    <row r="136" spans="1:62">
      <c r="A136" t="str">
        <f t="shared" si="29"/>
        <v>*0/0</v>
      </c>
      <c r="B136" t="s">
        <v>0</v>
      </c>
      <c r="C136" t="str">
        <f>"*"&amp;R136&amp;"/"&amp;T136</f>
        <v>*0/0</v>
      </c>
      <c r="Q136" s="33" t="s">
        <v>9</v>
      </c>
      <c r="R136" s="34">
        <f>INDEX(AJ:AJ,W135+1)</f>
        <v>0</v>
      </c>
      <c r="S136" s="35" t="s">
        <v>10</v>
      </c>
      <c r="T136" s="34">
        <f>INDEX(AK:AK,W135+1)</f>
        <v>0</v>
      </c>
      <c r="U136" s="35"/>
      <c r="V136" s="36"/>
      <c r="W136" s="37"/>
      <c r="X136" s="33"/>
      <c r="Y136" s="52"/>
      <c r="Z136" s="52"/>
      <c r="AA136" s="53"/>
      <c r="BF136" s="64" t="s">
        <v>0</v>
      </c>
      <c r="BG136">
        <v>135</v>
      </c>
      <c r="BH136" t="s">
        <v>503</v>
      </c>
      <c r="BI136" t="s">
        <v>40</v>
      </c>
      <c r="BJ136" t="s">
        <v>504</v>
      </c>
    </row>
    <row r="137" spans="1:62">
      <c r="A137" t="str">
        <f t="shared" si="29"/>
        <v>|LEFT:80|LEFT:100|LEFT:100|LEFT:100|LEFT:100|LEFT:100|c</v>
      </c>
      <c r="B137" t="s">
        <v>0</v>
      </c>
      <c r="C137" t="s">
        <v>81</v>
      </c>
      <c r="D137" s="26" t="str">
        <f>$Q$1</f>
        <v>LEFT:80</v>
      </c>
      <c r="E137" s="26" t="s">
        <v>81</v>
      </c>
      <c r="F137" s="26" t="str">
        <f t="shared" ref="F137:J137" si="30">$R$1</f>
        <v>LEFT:100</v>
      </c>
      <c r="G137" s="26" t="s">
        <v>81</v>
      </c>
      <c r="H137" s="26" t="str">
        <f t="shared" si="30"/>
        <v>LEFT:100</v>
      </c>
      <c r="I137" s="26" t="s">
        <v>81</v>
      </c>
      <c r="J137" s="26" t="str">
        <f t="shared" si="30"/>
        <v>LEFT:100</v>
      </c>
      <c r="K137" s="26" t="s">
        <v>81</v>
      </c>
      <c r="L137" s="26" t="str">
        <f>$R$1</f>
        <v>LEFT:100</v>
      </c>
      <c r="M137" s="26" t="s">
        <v>81</v>
      </c>
      <c r="N137" s="26" t="str">
        <f>$R$1</f>
        <v>LEFT:100</v>
      </c>
      <c r="O137" t="s">
        <v>81</v>
      </c>
      <c r="P137" t="s">
        <v>82</v>
      </c>
      <c r="Q137" s="38" t="s">
        <v>6</v>
      </c>
      <c r="R137" s="34" t="str">
        <f>INDEX(AF:AF,W135+1)</f>
        <v>赤黒</v>
      </c>
      <c r="S137" s="39" t="s">
        <v>7</v>
      </c>
      <c r="T137" s="34">
        <f>INDEX(AG:AG,W135+1)</f>
        <v>0</v>
      </c>
      <c r="U137" s="39" t="s">
        <v>8</v>
      </c>
      <c r="V137" s="34">
        <f>INDEX(AI:AI,W135+1)</f>
        <v>0</v>
      </c>
      <c r="W137" s="40"/>
      <c r="X137" s="34">
        <f>INDEX(AQ:AQ,W135+1)</f>
        <v>0</v>
      </c>
      <c r="Y137" s="52"/>
      <c r="Z137" s="52"/>
      <c r="AA137" s="53"/>
      <c r="BF137" s="64" t="s">
        <v>0</v>
      </c>
      <c r="BG137">
        <v>136</v>
      </c>
      <c r="BH137" t="s">
        <v>505</v>
      </c>
      <c r="BI137" t="s">
        <v>40</v>
      </c>
      <c r="BJ137" t="s">
        <v>506</v>
      </c>
    </row>
    <row r="138" spans="1:62">
      <c r="A138" t="str">
        <f t="shared" si="29"/>
        <v>|色|赤黒|レアリティ||マナコスト||</v>
      </c>
      <c r="B138" t="s">
        <v>0</v>
      </c>
      <c r="C138" t="s">
        <v>81</v>
      </c>
      <c r="D138" s="27" t="s">
        <v>6</v>
      </c>
      <c r="E138" t="s">
        <v>81</v>
      </c>
      <c r="F138" t="str">
        <f>IF(R137=0,"",R137)</f>
        <v>赤黒</v>
      </c>
      <c r="G138" t="s">
        <v>81</v>
      </c>
      <c r="H138" s="27" t="s">
        <v>93</v>
      </c>
      <c r="I138" t="s">
        <v>81</v>
      </c>
      <c r="J138" t="str">
        <f>IF(T137=0,"",T137)</f>
        <v/>
      </c>
      <c r="K138" t="s">
        <v>81</v>
      </c>
      <c r="L138" s="27" t="s">
        <v>94</v>
      </c>
      <c r="M138" t="s">
        <v>81</v>
      </c>
      <c r="N138" t="str">
        <f>IF(V137=0,"",V137)</f>
        <v/>
      </c>
      <c r="O138" t="s">
        <v>81</v>
      </c>
      <c r="Q138" s="33" t="s">
        <v>11</v>
      </c>
      <c r="R138" s="34">
        <f>INDEX(AL:AL,W135+1)</f>
        <v>0</v>
      </c>
      <c r="S138" s="39" t="s">
        <v>95</v>
      </c>
      <c r="T138" s="34">
        <f>INDEX(AN:AN,W135+1)</f>
        <v>0</v>
      </c>
      <c r="U138" s="34">
        <f>INDEX(AO:AO,W135+1)</f>
        <v>0</v>
      </c>
      <c r="V138" s="34">
        <f>INDEX(AP:AP,W135+1)</f>
        <v>0</v>
      </c>
      <c r="W138" s="40"/>
      <c r="X138" s="34" t="str">
        <f>INDEX(AZ:AZ,W135+1)</f>
        <v/>
      </c>
      <c r="Y138" s="34" t="str">
        <f>INDEX(BA:BA,W135+1)</f>
        <v/>
      </c>
      <c r="Z138" s="34" t="str">
        <f>INDEX(BB:BB,W135+1)</f>
        <v/>
      </c>
      <c r="AA138" s="34">
        <f>INDEX(BC:BC,W135+1)</f>
        <v>0</v>
      </c>
      <c r="BF138" s="64" t="s">
        <v>0</v>
      </c>
      <c r="BG138">
        <v>137</v>
      </c>
      <c r="BH138" t="s">
        <v>109</v>
      </c>
      <c r="BI138" t="s">
        <v>40</v>
      </c>
      <c r="BJ138" t="s">
        <v>402</v>
      </c>
    </row>
    <row r="139" spans="1:62">
      <c r="A139" t="str">
        <f t="shared" si="29"/>
        <v>|種別||サブタイプ||||</v>
      </c>
      <c r="B139" t="s">
        <v>0</v>
      </c>
      <c r="C139" t="s">
        <v>81</v>
      </c>
      <c r="D139" s="27" t="s">
        <v>11</v>
      </c>
      <c r="E139" t="s">
        <v>81</v>
      </c>
      <c r="F139" t="str">
        <f>IF(R138=0,"",R138)</f>
        <v/>
      </c>
      <c r="G139" t="s">
        <v>81</v>
      </c>
      <c r="H139" s="27" t="s">
        <v>103</v>
      </c>
      <c r="I139" t="s">
        <v>81</v>
      </c>
      <c r="J139" t="str">
        <f>IF(T138=0,"",T138)</f>
        <v/>
      </c>
      <c r="K139" t="s">
        <v>81</v>
      </c>
      <c r="L139" t="str">
        <f>IF(U138=0,"",U138)</f>
        <v/>
      </c>
      <c r="M139" t="s">
        <v>81</v>
      </c>
      <c r="N139" t="str">
        <f>IF(V138=0,"",V138)</f>
        <v/>
      </c>
      <c r="O139" t="s">
        <v>81</v>
      </c>
      <c r="Q139" s="33" t="s">
        <v>104</v>
      </c>
      <c r="R139" s="34" t="str">
        <f>INDEX(BD:BD,W135+1)</f>
        <v/>
      </c>
      <c r="S139" s="35"/>
      <c r="T139" s="35"/>
      <c r="U139" s="35"/>
      <c r="V139" s="36"/>
      <c r="W139" s="40"/>
      <c r="X139" s="32"/>
      <c r="Y139" s="32"/>
      <c r="Z139" s="32"/>
      <c r="AA139" s="54"/>
      <c r="BF139" s="64" t="s">
        <v>0</v>
      </c>
      <c r="BG139">
        <v>138</v>
      </c>
      <c r="BH139" t="s">
        <v>507</v>
      </c>
      <c r="BI139" t="s">
        <v>40</v>
      </c>
      <c r="BJ139" t="s">
        <v>508</v>
      </c>
    </row>
    <row r="140" spans="1:62">
      <c r="A140" t="str">
        <f t="shared" si="29"/>
        <v>|テキスト|&gt;|&gt;|&gt;|&gt;||</v>
      </c>
      <c r="B140" t="s">
        <v>0</v>
      </c>
      <c r="C140" t="s">
        <v>81</v>
      </c>
      <c r="D140" s="27" t="s">
        <v>104</v>
      </c>
      <c r="E140" t="s">
        <v>81</v>
      </c>
      <c r="F140" s="27" t="s">
        <v>113</v>
      </c>
      <c r="G140" t="s">
        <v>81</v>
      </c>
      <c r="H140" s="27" t="s">
        <v>113</v>
      </c>
      <c r="I140" t="s">
        <v>81</v>
      </c>
      <c r="J140" s="27" t="s">
        <v>113</v>
      </c>
      <c r="K140" t="s">
        <v>81</v>
      </c>
      <c r="L140" s="27" t="s">
        <v>113</v>
      </c>
      <c r="M140" t="s">
        <v>81</v>
      </c>
      <c r="N140" t="str">
        <f>IF(R139=0,"",R139)</f>
        <v/>
      </c>
      <c r="O140" t="s">
        <v>81</v>
      </c>
      <c r="Q140" s="38" t="s">
        <v>27</v>
      </c>
      <c r="R140" s="34" t="str">
        <f>INDEX(BE:BE,W135+1)</f>
        <v/>
      </c>
      <c r="S140" s="35" t="s">
        <v>400</v>
      </c>
      <c r="T140" s="34" t="str">
        <f>IF(X140="","",X140&amp;IF(Y140="",""," "&amp;Y140)&amp;IF(Z140="",""," "&amp;Z140)&amp;IF(AA140="",""," "&amp;AA140))</f>
        <v/>
      </c>
      <c r="U140" s="35"/>
      <c r="V140" s="36"/>
      <c r="W140" s="40" t="s">
        <v>114</v>
      </c>
      <c r="X140" s="33" t="str">
        <f t="shared" ref="X140:AA140" si="31">IF(ISERROR(IF(LEN(X139)&gt;1,X139,VLOOKUP(X138,$AC:$AD,2,FALSE))),"",IF(LEN(X139)&gt;1,X139,VLOOKUP(X138,$AC:$AD,2,FALSE)))</f>
        <v/>
      </c>
      <c r="Y140" s="33" t="str">
        <f t="shared" si="31"/>
        <v/>
      </c>
      <c r="Z140" s="33" t="str">
        <f t="shared" si="31"/>
        <v/>
      </c>
      <c r="AA140" s="33" t="str">
        <f t="shared" si="31"/>
        <v> </v>
      </c>
      <c r="BF140" s="64" t="s">
        <v>0</v>
      </c>
      <c r="BG140">
        <v>139</v>
      </c>
      <c r="BH140" t="s">
        <v>356</v>
      </c>
      <c r="BI140" t="s">
        <v>40</v>
      </c>
      <c r="BJ140" t="s">
        <v>509</v>
      </c>
    </row>
    <row r="141" spans="1:62">
      <c r="A141" t="str">
        <f t="shared" si="29"/>
        <v>|英テキスト|&gt;|&gt;|&gt;|&gt;||</v>
      </c>
      <c r="B141" t="s">
        <v>0</v>
      </c>
      <c r="C141" t="s">
        <v>81</v>
      </c>
      <c r="D141" s="27" t="s">
        <v>125</v>
      </c>
      <c r="E141" t="s">
        <v>81</v>
      </c>
      <c r="F141" s="27" t="s">
        <v>113</v>
      </c>
      <c r="G141" t="s">
        <v>81</v>
      </c>
      <c r="H141" s="27" t="s">
        <v>113</v>
      </c>
      <c r="I141" t="s">
        <v>81</v>
      </c>
      <c r="J141" s="27" t="s">
        <v>113</v>
      </c>
      <c r="K141" t="s">
        <v>81</v>
      </c>
      <c r="L141" s="27" t="s">
        <v>113</v>
      </c>
      <c r="M141" t="s">
        <v>81</v>
      </c>
      <c r="N141" t="str">
        <f>IF(T140="","",T140&amp;"&amp;br;")&amp;IF(R140=0,"",R140)</f>
        <v/>
      </c>
      <c r="O141" t="s">
        <v>81</v>
      </c>
      <c r="Q141" s="33" t="s">
        <v>18</v>
      </c>
      <c r="R141" s="34">
        <f>IF(INDEX(AX:AX,W135+1)="",0,INDEX(AX:AX,W135+1)&amp;"/"&amp;INDEX(AY:AY,W135+1))</f>
        <v>0</v>
      </c>
      <c r="S141" s="35"/>
      <c r="T141" s="35"/>
      <c r="U141" s="35"/>
      <c r="V141" s="36"/>
      <c r="W141" s="40"/>
      <c r="X141" s="33"/>
      <c r="Y141" s="52"/>
      <c r="Z141" s="52"/>
      <c r="AA141" s="53"/>
      <c r="BF141" s="64" t="s">
        <v>0</v>
      </c>
      <c r="BG141">
        <v>140</v>
      </c>
      <c r="BH141" t="s">
        <v>510</v>
      </c>
      <c r="BI141" t="s">
        <v>40</v>
      </c>
      <c r="BJ141" t="s">
        <v>511</v>
      </c>
    </row>
    <row r="142" spans="1:62">
      <c r="A142" t="str">
        <f t="shared" si="29"/>
        <v>|PT|&gt;||シールド数|&gt;||</v>
      </c>
      <c r="B142" t="s">
        <v>0</v>
      </c>
      <c r="C142" t="s">
        <v>81</v>
      </c>
      <c r="D142" t="s">
        <v>18</v>
      </c>
      <c r="E142" t="s">
        <v>81</v>
      </c>
      <c r="F142" t="s">
        <v>113</v>
      </c>
      <c r="G142" t="s">
        <v>81</v>
      </c>
      <c r="H142" t="str">
        <f>IF(R141=0,"",R141)</f>
        <v/>
      </c>
      <c r="I142" t="s">
        <v>81</v>
      </c>
      <c r="J142" t="s">
        <v>136</v>
      </c>
      <c r="K142" t="s">
        <v>81</v>
      </c>
      <c r="L142" t="s">
        <v>113</v>
      </c>
      <c r="M142" t="s">
        <v>81</v>
      </c>
      <c r="N142" t="str">
        <f>IF(R142=0,"",R142)</f>
        <v/>
      </c>
      <c r="O142" t="s">
        <v>81</v>
      </c>
      <c r="Q142" s="41" t="s">
        <v>19</v>
      </c>
      <c r="R142" s="34">
        <f>INDEX(AW:AW,W135+1)</f>
        <v>0</v>
      </c>
      <c r="S142" s="42"/>
      <c r="T142" s="42"/>
      <c r="U142" s="42"/>
      <c r="V142" s="43"/>
      <c r="W142" s="44"/>
      <c r="X142" s="45"/>
      <c r="Y142" s="55"/>
      <c r="Z142" s="55"/>
      <c r="AA142" s="56"/>
      <c r="BF142" s="64" t="s">
        <v>0</v>
      </c>
      <c r="BG142">
        <v>141</v>
      </c>
      <c r="BH142" t="s">
        <v>310</v>
      </c>
      <c r="BI142" t="s">
        <v>40</v>
      </c>
      <c r="BJ142" t="s">
        <v>512</v>
      </c>
    </row>
    <row r="143" spans="1:62">
      <c r="A143" t="str">
        <f t="shared" si="29"/>
        <v>&amp;br;&amp;br;</v>
      </c>
      <c r="B143" t="s">
        <v>0</v>
      </c>
      <c r="C143" t="s">
        <v>145</v>
      </c>
      <c r="R143"/>
      <c r="S143"/>
      <c r="T143"/>
      <c r="U143"/>
      <c r="V143"/>
      <c r="BF143" s="64" t="s">
        <v>0</v>
      </c>
      <c r="BG143">
        <v>142</v>
      </c>
      <c r="BH143" t="s">
        <v>513</v>
      </c>
      <c r="BI143" t="s">
        <v>40</v>
      </c>
      <c r="BJ143" t="s">
        <v>514</v>
      </c>
    </row>
    <row r="144" spans="1:62">
      <c r="A144" t="str">
        <f t="shared" si="29"/>
        <v>#back(text=戻る,left)</v>
      </c>
      <c r="B144" t="s">
        <v>0</v>
      </c>
      <c r="C144" t="s">
        <v>153</v>
      </c>
      <c r="R144"/>
      <c r="S144"/>
      <c r="T144"/>
      <c r="U144"/>
      <c r="V144"/>
      <c r="BF144" s="64" t="s">
        <v>0</v>
      </c>
      <c r="BG144">
        <v>143</v>
      </c>
      <c r="BH144" t="s">
        <v>515</v>
      </c>
      <c r="BI144" t="s">
        <v>40</v>
      </c>
      <c r="BJ144" t="s">
        <v>516</v>
      </c>
    </row>
    <row r="145" spans="1:62">
      <c r="A145" t="str">
        <f t="shared" si="29"/>
        <v>&amp;br;</v>
      </c>
      <c r="B145" t="s">
        <v>0</v>
      </c>
      <c r="C145" t="s">
        <v>164</v>
      </c>
      <c r="R145"/>
      <c r="S145"/>
      <c r="T145"/>
      <c r="U145"/>
      <c r="V145"/>
      <c r="BF145" s="64" t="s">
        <v>0</v>
      </c>
      <c r="BG145">
        <v>144</v>
      </c>
      <c r="BH145" t="s">
        <v>517</v>
      </c>
      <c r="BI145" t="s">
        <v>40</v>
      </c>
      <c r="BJ145" t="s">
        <v>518</v>
      </c>
    </row>
    <row r="146" spans="1:62">
      <c r="A146" t="str">
        <f t="shared" si="29"/>
        <v>#comment(above,nsize=[15],size=[30],num=[10])</v>
      </c>
      <c r="B146" t="s">
        <v>0</v>
      </c>
      <c r="C146" t="s">
        <v>173</v>
      </c>
      <c r="R146"/>
      <c r="S146"/>
      <c r="T146"/>
      <c r="U146"/>
      <c r="V146"/>
      <c r="BF146" s="64" t="s">
        <v>0</v>
      </c>
      <c r="BG146">
        <v>145</v>
      </c>
      <c r="BH146" t="s">
        <v>519</v>
      </c>
      <c r="BI146" t="s">
        <v>40</v>
      </c>
      <c r="BJ146" t="s">
        <v>520</v>
      </c>
    </row>
    <row r="147" spans="1:62">
      <c r="A147" t="str">
        <f t="shared" si="29"/>
        <v>&amp;br;&amp;br;</v>
      </c>
      <c r="B147" t="s">
        <v>0</v>
      </c>
      <c r="C147" t="s">
        <v>145</v>
      </c>
      <c r="R147"/>
      <c r="S147"/>
      <c r="T147"/>
      <c r="U147"/>
      <c r="V147"/>
      <c r="BF147" s="64" t="s">
        <v>0</v>
      </c>
      <c r="BG147">
        <v>146</v>
      </c>
      <c r="BH147" t="s">
        <v>295</v>
      </c>
      <c r="BI147" t="s">
        <v>40</v>
      </c>
      <c r="BJ147" t="s">
        <v>521</v>
      </c>
    </row>
    <row r="148" spans="1:62">
      <c r="A148" t="str">
        <f t="shared" si="29"/>
        <v/>
      </c>
      <c r="B148" t="s">
        <v>0</v>
      </c>
      <c r="Q148" s="29"/>
      <c r="R148" s="30"/>
      <c r="S148" s="30"/>
      <c r="T148" s="30"/>
      <c r="U148" s="30"/>
      <c r="V148" s="31"/>
      <c r="W148" s="32">
        <v>12</v>
      </c>
      <c r="X148" s="29"/>
      <c r="Y148" s="50"/>
      <c r="Z148" s="50"/>
      <c r="AA148" s="51"/>
      <c r="BF148" s="64" t="s">
        <v>0</v>
      </c>
      <c r="BG148">
        <v>147</v>
      </c>
      <c r="BH148" t="s">
        <v>119</v>
      </c>
      <c r="BI148" t="s">
        <v>40</v>
      </c>
      <c r="BJ148" t="s">
        <v>298</v>
      </c>
    </row>
    <row r="149" spans="1:62">
      <c r="A149" t="str">
        <f t="shared" si="29"/>
        <v>*刻み角/Manglehorn</v>
      </c>
      <c r="B149" t="s">
        <v>0</v>
      </c>
      <c r="C149" t="str">
        <f>"*"&amp;R149&amp;"/"&amp;T149</f>
        <v>*刻み角/Manglehorn</v>
      </c>
      <c r="Q149" s="33" t="s">
        <v>9</v>
      </c>
      <c r="R149" s="34" t="str">
        <f>INDEX(AJ:AJ,W148+1)</f>
        <v>刻み角</v>
      </c>
      <c r="S149" s="35" t="s">
        <v>10</v>
      </c>
      <c r="T149" s="34" t="str">
        <f>INDEX(AK:AK,W148+1)</f>
        <v>Manglehorn</v>
      </c>
      <c r="U149" s="35"/>
      <c r="V149" s="36"/>
      <c r="W149" s="37"/>
      <c r="X149" s="33"/>
      <c r="Y149" s="52"/>
      <c r="Z149" s="52"/>
      <c r="AA149" s="53"/>
      <c r="BF149" s="64" t="s">
        <v>0</v>
      </c>
      <c r="BG149">
        <v>148</v>
      </c>
      <c r="BH149" t="s">
        <v>316</v>
      </c>
      <c r="BI149" t="s">
        <v>40</v>
      </c>
      <c r="BJ149" t="s">
        <v>522</v>
      </c>
    </row>
    <row r="150" spans="1:59">
      <c r="A150" t="str">
        <f t="shared" si="29"/>
        <v>|LEFT:80|LEFT:100|LEFT:100|LEFT:100|LEFT:100|LEFT:100|c</v>
      </c>
      <c r="B150" t="s">
        <v>0</v>
      </c>
      <c r="C150" t="s">
        <v>81</v>
      </c>
      <c r="D150" s="26" t="str">
        <f>$Q$1</f>
        <v>LEFT:80</v>
      </c>
      <c r="E150" s="26" t="s">
        <v>81</v>
      </c>
      <c r="F150" s="26" t="str">
        <f t="shared" ref="F150:J150" si="32">$R$1</f>
        <v>LEFT:100</v>
      </c>
      <c r="G150" s="26" t="s">
        <v>81</v>
      </c>
      <c r="H150" s="26" t="str">
        <f t="shared" si="32"/>
        <v>LEFT:100</v>
      </c>
      <c r="I150" s="26" t="s">
        <v>81</v>
      </c>
      <c r="J150" s="26" t="str">
        <f t="shared" si="32"/>
        <v>LEFT:100</v>
      </c>
      <c r="K150" s="26" t="s">
        <v>81</v>
      </c>
      <c r="L150" s="26" t="str">
        <f>$R$1</f>
        <v>LEFT:100</v>
      </c>
      <c r="M150" s="26" t="s">
        <v>81</v>
      </c>
      <c r="N150" s="26" t="str">
        <f>$R$1</f>
        <v>LEFT:100</v>
      </c>
      <c r="O150" t="s">
        <v>81</v>
      </c>
      <c r="P150" t="s">
        <v>82</v>
      </c>
      <c r="Q150" s="38" t="s">
        <v>6</v>
      </c>
      <c r="R150" s="34" t="str">
        <f>INDEX(AF:AF,W148+1)</f>
        <v>緑</v>
      </c>
      <c r="S150" s="39" t="s">
        <v>7</v>
      </c>
      <c r="T150" s="34" t="str">
        <f>INDEX(AG:AG,W148+1)</f>
        <v>レア</v>
      </c>
      <c r="U150" s="39" t="s">
        <v>8</v>
      </c>
      <c r="V150" s="34">
        <f>INDEX(AI:AI,W148+1)</f>
        <v>14</v>
      </c>
      <c r="W150" s="40"/>
      <c r="X150" s="34" t="str">
        <f>INDEX(AQ:AQ,W148+1)</f>
        <v>このクリーチャーが戦場に出たとき、対戦相手がコントロールするサポートジェムを1個破壊する。</v>
      </c>
      <c r="Y150" s="52"/>
      <c r="Z150" s="52"/>
      <c r="AA150" s="53"/>
      <c r="BF150" s="64" t="s">
        <v>0</v>
      </c>
      <c r="BG150">
        <v>149</v>
      </c>
    </row>
    <row r="151" spans="1:59">
      <c r="A151" t="str">
        <f t="shared" si="29"/>
        <v>|色|緑|レアリティ|レア|マナコスト|14|</v>
      </c>
      <c r="B151" t="s">
        <v>0</v>
      </c>
      <c r="C151" t="s">
        <v>81</v>
      </c>
      <c r="D151" s="27" t="s">
        <v>6</v>
      </c>
      <c r="E151" t="s">
        <v>81</v>
      </c>
      <c r="F151" t="str">
        <f>IF(R150=0,"",R150)</f>
        <v>緑</v>
      </c>
      <c r="G151" t="s">
        <v>81</v>
      </c>
      <c r="H151" s="27" t="s">
        <v>93</v>
      </c>
      <c r="I151" t="s">
        <v>81</v>
      </c>
      <c r="J151" t="str">
        <f>IF(T150=0,"",T150)</f>
        <v>レア</v>
      </c>
      <c r="K151" t="s">
        <v>81</v>
      </c>
      <c r="L151" s="27" t="s">
        <v>94</v>
      </c>
      <c r="M151" t="s">
        <v>81</v>
      </c>
      <c r="N151">
        <f>IF(V150=0,"",V150)</f>
        <v>14</v>
      </c>
      <c r="O151" t="s">
        <v>81</v>
      </c>
      <c r="Q151" s="33" t="s">
        <v>11</v>
      </c>
      <c r="R151" s="34" t="str">
        <f>INDEX(AL:AL,W148+1)</f>
        <v>クリーチャー</v>
      </c>
      <c r="S151" s="39" t="s">
        <v>95</v>
      </c>
      <c r="T151" s="34" t="str">
        <f>INDEX(AN:AN,W148+1)</f>
        <v>ビースト</v>
      </c>
      <c r="U151" s="34">
        <f>INDEX(AO:AO,W148+1)</f>
        <v>0</v>
      </c>
      <c r="V151" s="34">
        <f>INDEX(AP:AP,W148+1)</f>
        <v>0</v>
      </c>
      <c r="W151" s="40"/>
      <c r="X151" s="34" t="str">
        <f>INDEX(AZ:AZ,W148+1)</f>
        <v>この</v>
      </c>
      <c r="Y151" s="34" t="str">
        <f>INDEX(BA:BA,W148+1)</f>
        <v/>
      </c>
      <c r="Z151" s="34" t="str">
        <f>INDEX(BB:BB,W148+1)</f>
        <v/>
      </c>
      <c r="AA151" s="34">
        <f>INDEX(BC:BC,W148+1)</f>
        <v>0</v>
      </c>
      <c r="BF151" s="64" t="s">
        <v>0</v>
      </c>
      <c r="BG151">
        <v>150</v>
      </c>
    </row>
    <row r="152" spans="1:59">
      <c r="A152" t="str">
        <f t="shared" si="29"/>
        <v>|種別|クリーチャー|サブタイプ|ビースト|||</v>
      </c>
      <c r="B152" t="s">
        <v>0</v>
      </c>
      <c r="C152" t="s">
        <v>81</v>
      </c>
      <c r="D152" s="27" t="s">
        <v>11</v>
      </c>
      <c r="E152" t="s">
        <v>81</v>
      </c>
      <c r="F152" t="str">
        <f>IF(R151=0,"",R151)</f>
        <v>クリーチャー</v>
      </c>
      <c r="G152" t="s">
        <v>81</v>
      </c>
      <c r="H152" s="27" t="s">
        <v>103</v>
      </c>
      <c r="I152" t="s">
        <v>81</v>
      </c>
      <c r="J152" t="str">
        <f>IF(T151=0,"",T151)</f>
        <v>ビースト</v>
      </c>
      <c r="K152" t="s">
        <v>81</v>
      </c>
      <c r="L152" t="str">
        <f>IF(U151=0,"",U151)</f>
        <v/>
      </c>
      <c r="M152" t="s">
        <v>81</v>
      </c>
      <c r="N152" t="str">
        <f>IF(V151=0,"",V151)</f>
        <v/>
      </c>
      <c r="O152" t="s">
        <v>81</v>
      </c>
      <c r="Q152" s="33" t="s">
        <v>104</v>
      </c>
      <c r="R152" s="34" t="str">
        <f>INDEX(BD:BD,W148+1)</f>
        <v>このクリーチャーが戦場に出たとき、対戦相手がコントロールするサポートジェムを1個破壊する。&amp;br;あなたのターン開始時に、対戦相手がコントロールするサポート1個は1シールドを失う。</v>
      </c>
      <c r="S152" s="35"/>
      <c r="T152" s="35"/>
      <c r="U152" s="35"/>
      <c r="V152" s="36"/>
      <c r="W152" s="40"/>
      <c r="X152" s="32"/>
      <c r="Y152" s="32"/>
      <c r="Z152" s="32"/>
      <c r="AA152" s="54"/>
      <c r="BF152" s="64" t="s">
        <v>0</v>
      </c>
      <c r="BG152">
        <v>151</v>
      </c>
    </row>
    <row r="153" spans="1:59">
      <c r="A153" t="str">
        <f t="shared" si="29"/>
        <v>|テキスト|&gt;|&gt;|&gt;|&gt;|このクリーチャーが戦場に出たとき、対戦相手がコントロールするサポートジェムを1個破壊する。&amp;br;あなたのターン開始時に、対戦相手がコントロールするサポート1個は1シールドを失う。|</v>
      </c>
      <c r="B153" t="s">
        <v>0</v>
      </c>
      <c r="C153" t="s">
        <v>81</v>
      </c>
      <c r="D153" s="27" t="s">
        <v>104</v>
      </c>
      <c r="E153" t="s">
        <v>81</v>
      </c>
      <c r="F153" s="27" t="s">
        <v>113</v>
      </c>
      <c r="G153" t="s">
        <v>81</v>
      </c>
      <c r="H153" s="27" t="s">
        <v>113</v>
      </c>
      <c r="I153" t="s">
        <v>81</v>
      </c>
      <c r="J153" s="27" t="s">
        <v>113</v>
      </c>
      <c r="K153" t="s">
        <v>81</v>
      </c>
      <c r="L153" s="27" t="s">
        <v>113</v>
      </c>
      <c r="M153" t="s">
        <v>81</v>
      </c>
      <c r="N153" t="str">
        <f>IF(R152=0,"",R152)</f>
        <v>このクリーチャーが戦場に出たとき、対戦相手がコントロールするサポートジェムを1個破壊する。&amp;br;あなたのターン開始時に、対戦相手がコントロールするサポート1個は1シールドを失う。</v>
      </c>
      <c r="O153" t="s">
        <v>81</v>
      </c>
      <c r="Q153" s="38" t="s">
        <v>27</v>
      </c>
      <c r="R153" s="34">
        <f>INDEX(BE:BE,W148+1)</f>
        <v>0</v>
      </c>
      <c r="S153" s="35" t="s">
        <v>400</v>
      </c>
      <c r="T153" s="34" t="str">
        <f>IF(X153="","",X153&amp;IF(Y153="",""," "&amp;Y153)&amp;IF(Z153="",""," "&amp;Z153)&amp;IF(AA153="",""," "&amp;AA153))</f>
        <v/>
      </c>
      <c r="U153" s="35"/>
      <c r="V153" s="36"/>
      <c r="W153" s="40" t="s">
        <v>114</v>
      </c>
      <c r="X153" s="33" t="str">
        <f t="shared" ref="X153:AA153" si="33">IF(ISERROR(IF(LEN(X152)&gt;1,X152,VLOOKUP(X151,$AC:$AD,2,FALSE))),"",IF(LEN(X152)&gt;1,X152,VLOOKUP(X151,$AC:$AD,2,FALSE)))</f>
        <v/>
      </c>
      <c r="Y153" s="33" t="str">
        <f t="shared" si="33"/>
        <v/>
      </c>
      <c r="Z153" s="33" t="str">
        <f t="shared" si="33"/>
        <v/>
      </c>
      <c r="AA153" s="33" t="str">
        <f t="shared" si="33"/>
        <v> </v>
      </c>
      <c r="BF153" s="64" t="s">
        <v>0</v>
      </c>
      <c r="BG153">
        <v>152</v>
      </c>
    </row>
    <row r="154" spans="1:59">
      <c r="A154" t="str">
        <f t="shared" si="29"/>
        <v>|英テキスト|&gt;|&gt;|&gt;|&gt;||</v>
      </c>
      <c r="B154" t="s">
        <v>0</v>
      </c>
      <c r="C154" t="s">
        <v>81</v>
      </c>
      <c r="D154" s="27" t="s">
        <v>125</v>
      </c>
      <c r="E154" t="s">
        <v>81</v>
      </c>
      <c r="F154" s="27" t="s">
        <v>113</v>
      </c>
      <c r="G154" t="s">
        <v>81</v>
      </c>
      <c r="H154" s="27" t="s">
        <v>113</v>
      </c>
      <c r="I154" t="s">
        <v>81</v>
      </c>
      <c r="J154" s="27" t="s">
        <v>113</v>
      </c>
      <c r="K154" t="s">
        <v>81</v>
      </c>
      <c r="L154" s="27" t="s">
        <v>113</v>
      </c>
      <c r="M154" t="s">
        <v>81</v>
      </c>
      <c r="N154" t="str">
        <f>IF(T153="","",T153&amp;"&amp;br;")&amp;IF(R153=0,"",R153)</f>
        <v/>
      </c>
      <c r="O154" t="s">
        <v>81</v>
      </c>
      <c r="Q154" s="33" t="s">
        <v>18</v>
      </c>
      <c r="R154" s="34">
        <f>IF(INDEX(AX:AX,W148+1)="",0,INDEX(AX:AX,W148+1)&amp;"/"&amp;INDEX(AY:AY,W148+1))</f>
        <v>0</v>
      </c>
      <c r="S154" s="35"/>
      <c r="T154" s="35"/>
      <c r="U154" s="35"/>
      <c r="V154" s="36"/>
      <c r="W154" s="40"/>
      <c r="X154" s="33"/>
      <c r="Y154" s="52"/>
      <c r="Z154" s="52"/>
      <c r="AA154" s="53"/>
      <c r="BF154" s="64" t="s">
        <v>0</v>
      </c>
      <c r="BG154">
        <v>153</v>
      </c>
    </row>
    <row r="155" spans="1:59">
      <c r="A155" t="str">
        <f t="shared" si="29"/>
        <v>|PT|&gt;||シールド数|&gt;||</v>
      </c>
      <c r="B155" t="s">
        <v>0</v>
      </c>
      <c r="C155" t="s">
        <v>81</v>
      </c>
      <c r="D155" t="s">
        <v>18</v>
      </c>
      <c r="E155" t="s">
        <v>81</v>
      </c>
      <c r="F155" t="s">
        <v>113</v>
      </c>
      <c r="G155" t="s">
        <v>81</v>
      </c>
      <c r="H155" t="str">
        <f>IF(R154=0,"",R154)</f>
        <v/>
      </c>
      <c r="I155" t="s">
        <v>81</v>
      </c>
      <c r="J155" t="s">
        <v>136</v>
      </c>
      <c r="K155" t="s">
        <v>81</v>
      </c>
      <c r="L155" t="s">
        <v>113</v>
      </c>
      <c r="M155" t="s">
        <v>81</v>
      </c>
      <c r="N155" t="str">
        <f>IF(R155=0,"",R155)</f>
        <v/>
      </c>
      <c r="O155" t="s">
        <v>81</v>
      </c>
      <c r="Q155" s="41" t="s">
        <v>19</v>
      </c>
      <c r="R155" s="34">
        <f>INDEX(AW:AW,W148+1)</f>
        <v>0</v>
      </c>
      <c r="S155" s="42"/>
      <c r="T155" s="42"/>
      <c r="U155" s="42"/>
      <c r="V155" s="43"/>
      <c r="W155" s="44"/>
      <c r="X155" s="45"/>
      <c r="Y155" s="55"/>
      <c r="Z155" s="55"/>
      <c r="AA155" s="56"/>
      <c r="BF155" s="64" t="s">
        <v>0</v>
      </c>
      <c r="BG155">
        <v>154</v>
      </c>
    </row>
    <row r="156" spans="1:59">
      <c r="A156" t="str">
        <f t="shared" si="29"/>
        <v>&amp;br;&amp;br;</v>
      </c>
      <c r="B156" t="s">
        <v>0</v>
      </c>
      <c r="C156" t="s">
        <v>145</v>
      </c>
      <c r="R156"/>
      <c r="S156"/>
      <c r="T156"/>
      <c r="U156"/>
      <c r="V156"/>
      <c r="BF156" s="64" t="s">
        <v>0</v>
      </c>
      <c r="BG156">
        <v>155</v>
      </c>
    </row>
    <row r="157" spans="1:59">
      <c r="A157" t="str">
        <f t="shared" si="29"/>
        <v>#back(text=戻る,left)</v>
      </c>
      <c r="B157" t="s">
        <v>0</v>
      </c>
      <c r="C157" t="s">
        <v>153</v>
      </c>
      <c r="R157"/>
      <c r="S157"/>
      <c r="T157"/>
      <c r="U157"/>
      <c r="V157"/>
      <c r="BF157" s="64" t="s">
        <v>0</v>
      </c>
      <c r="BG157">
        <v>156</v>
      </c>
    </row>
    <row r="158" spans="1:59">
      <c r="A158" t="str">
        <f t="shared" si="29"/>
        <v>&amp;br;</v>
      </c>
      <c r="B158" t="s">
        <v>0</v>
      </c>
      <c r="C158" t="s">
        <v>164</v>
      </c>
      <c r="R158"/>
      <c r="S158"/>
      <c r="T158"/>
      <c r="U158"/>
      <c r="V158"/>
      <c r="BF158" s="64" t="s">
        <v>0</v>
      </c>
      <c r="BG158">
        <v>157</v>
      </c>
    </row>
    <row r="159" spans="1:59">
      <c r="A159" t="str">
        <f t="shared" si="29"/>
        <v>#comment(above,nsize=[15],size=[30],num=[10])</v>
      </c>
      <c r="B159" t="s">
        <v>0</v>
      </c>
      <c r="C159" t="s">
        <v>173</v>
      </c>
      <c r="R159"/>
      <c r="S159"/>
      <c r="T159"/>
      <c r="U159"/>
      <c r="V159"/>
      <c r="BF159" s="64" t="s">
        <v>0</v>
      </c>
      <c r="BG159">
        <v>158</v>
      </c>
    </row>
    <row r="160" spans="1:59">
      <c r="A160" t="str">
        <f t="shared" si="29"/>
        <v>&amp;br;&amp;br;</v>
      </c>
      <c r="B160" t="s">
        <v>0</v>
      </c>
      <c r="C160" t="s">
        <v>145</v>
      </c>
      <c r="R160"/>
      <c r="S160"/>
      <c r="T160"/>
      <c r="U160"/>
      <c r="V160"/>
      <c r="BF160" s="64" t="s">
        <v>0</v>
      </c>
      <c r="BG160">
        <v>159</v>
      </c>
    </row>
    <row r="161" spans="1:59">
      <c r="A161" t="str">
        <f t="shared" si="29"/>
        <v/>
      </c>
      <c r="B161" t="s">
        <v>0</v>
      </c>
      <c r="Q161" s="29"/>
      <c r="R161" s="30"/>
      <c r="S161" s="30"/>
      <c r="T161" s="30"/>
      <c r="U161" s="30"/>
      <c r="V161" s="31"/>
      <c r="W161" s="32">
        <v>13</v>
      </c>
      <c r="X161" s="29"/>
      <c r="Y161" s="50"/>
      <c r="Z161" s="50"/>
      <c r="AA161" s="51"/>
      <c r="BF161" s="64" t="s">
        <v>0</v>
      </c>
      <c r="BG161">
        <v>160</v>
      </c>
    </row>
    <row r="162" spans="1:59">
      <c r="A162" t="str">
        <f t="shared" si="29"/>
        <v>*造反の代弁者、サムト/Samut, Voice of Dissent</v>
      </c>
      <c r="B162" t="s">
        <v>0</v>
      </c>
      <c r="C162" t="str">
        <f>"*"&amp;R162&amp;"/"&amp;T162</f>
        <v>*造反の代弁者、サムト/Samut, Voice of Dissent</v>
      </c>
      <c r="Q162" s="33" t="s">
        <v>9</v>
      </c>
      <c r="R162" s="34" t="str">
        <f>INDEX(AJ:AJ,W161+1)</f>
        <v>造反の代弁者、サムト</v>
      </c>
      <c r="S162" s="35" t="s">
        <v>10</v>
      </c>
      <c r="T162" s="34" t="str">
        <f>INDEX(AK:AK,W161+1)</f>
        <v>Samut, Voice of Dissent</v>
      </c>
      <c r="U162" s="35"/>
      <c r="V162" s="36"/>
      <c r="W162" s="37"/>
      <c r="X162" s="33"/>
      <c r="Y162" s="52"/>
      <c r="Z162" s="52"/>
      <c r="AA162" s="53"/>
      <c r="BF162" s="64" t="s">
        <v>0</v>
      </c>
      <c r="BG162">
        <v>161</v>
      </c>
    </row>
    <row r="163" spans="1:59">
      <c r="A163" t="str">
        <f t="shared" si="29"/>
        <v>|LEFT:80|LEFT:100|LEFT:100|LEFT:100|LEFT:100|LEFT:100|c</v>
      </c>
      <c r="B163" t="s">
        <v>0</v>
      </c>
      <c r="C163" t="s">
        <v>81</v>
      </c>
      <c r="D163" s="26" t="str">
        <f>$Q$1</f>
        <v>LEFT:80</v>
      </c>
      <c r="E163" s="26" t="s">
        <v>81</v>
      </c>
      <c r="F163" s="26" t="str">
        <f t="shared" ref="F163:J163" si="34">$R$1</f>
        <v>LEFT:100</v>
      </c>
      <c r="G163" s="26" t="s">
        <v>81</v>
      </c>
      <c r="H163" s="26" t="str">
        <f t="shared" si="34"/>
        <v>LEFT:100</v>
      </c>
      <c r="I163" s="26" t="s">
        <v>81</v>
      </c>
      <c r="J163" s="26" t="str">
        <f t="shared" si="34"/>
        <v>LEFT:100</v>
      </c>
      <c r="K163" s="26" t="s">
        <v>81</v>
      </c>
      <c r="L163" s="26" t="str">
        <f>$R$1</f>
        <v>LEFT:100</v>
      </c>
      <c r="M163" s="26" t="s">
        <v>81</v>
      </c>
      <c r="N163" s="26" t="str">
        <f>$R$1</f>
        <v>LEFT:100</v>
      </c>
      <c r="O163" t="s">
        <v>81</v>
      </c>
      <c r="P163" t="s">
        <v>82</v>
      </c>
      <c r="Q163" s="38" t="s">
        <v>6</v>
      </c>
      <c r="R163" s="34">
        <f>INDEX(AF:AF,W161+1)</f>
        <v>0</v>
      </c>
      <c r="S163" s="39" t="s">
        <v>7</v>
      </c>
      <c r="T163" s="34">
        <f>INDEX(AG:AG,W161+1)</f>
        <v>0</v>
      </c>
      <c r="U163" s="39" t="s">
        <v>8</v>
      </c>
      <c r="V163" s="34">
        <f>INDEX(AI:AI,W161+1)</f>
        <v>0</v>
      </c>
      <c r="W163" s="40"/>
      <c r="X163" s="34">
        <f>INDEX(AQ:AQ,W161+1)</f>
        <v>0</v>
      </c>
      <c r="Y163" s="52"/>
      <c r="Z163" s="52"/>
      <c r="AA163" s="53"/>
      <c r="BF163" s="64" t="s">
        <v>0</v>
      </c>
      <c r="BG163">
        <v>162</v>
      </c>
    </row>
    <row r="164" spans="1:59">
      <c r="A164" t="str">
        <f t="shared" si="29"/>
        <v>|色||レアリティ||マナコスト||</v>
      </c>
      <c r="B164" t="s">
        <v>0</v>
      </c>
      <c r="C164" t="s">
        <v>81</v>
      </c>
      <c r="D164" s="27" t="s">
        <v>6</v>
      </c>
      <c r="E164" t="s">
        <v>81</v>
      </c>
      <c r="F164" t="str">
        <f>IF(R163=0,"",R163)</f>
        <v/>
      </c>
      <c r="G164" t="s">
        <v>81</v>
      </c>
      <c r="H164" s="27" t="s">
        <v>93</v>
      </c>
      <c r="I164" t="s">
        <v>81</v>
      </c>
      <c r="J164" t="str">
        <f>IF(T163=0,"",T163)</f>
        <v/>
      </c>
      <c r="K164" t="s">
        <v>81</v>
      </c>
      <c r="L164" s="27" t="s">
        <v>94</v>
      </c>
      <c r="M164" t="s">
        <v>81</v>
      </c>
      <c r="N164" t="str">
        <f>IF(V163=0,"",V163)</f>
        <v/>
      </c>
      <c r="O164" t="s">
        <v>81</v>
      </c>
      <c r="Q164" s="33" t="s">
        <v>11</v>
      </c>
      <c r="R164" s="34">
        <f>INDEX(AL:AL,W161+1)</f>
        <v>0</v>
      </c>
      <c r="S164" s="39" t="s">
        <v>95</v>
      </c>
      <c r="T164" s="34">
        <f>INDEX(AN:AN,W161+1)</f>
        <v>0</v>
      </c>
      <c r="U164" s="34">
        <f>INDEX(AO:AO,W161+1)</f>
        <v>0</v>
      </c>
      <c r="V164" s="34">
        <f>INDEX(AP:AP,W161+1)</f>
        <v>0</v>
      </c>
      <c r="W164" s="40"/>
      <c r="X164" s="34" t="str">
        <f>INDEX(AZ:AZ,W161+1)</f>
        <v/>
      </c>
      <c r="Y164" s="34" t="str">
        <f>INDEX(BA:BA,W161+1)</f>
        <v/>
      </c>
      <c r="Z164" s="34" t="str">
        <f>INDEX(BB:BB,W161+1)</f>
        <v/>
      </c>
      <c r="AA164" s="34">
        <f>INDEX(BC:BC,W161+1)</f>
        <v>0</v>
      </c>
      <c r="BF164" s="64" t="s">
        <v>0</v>
      </c>
      <c r="BG164">
        <v>163</v>
      </c>
    </row>
    <row r="165" spans="1:59">
      <c r="A165" t="str">
        <f t="shared" si="29"/>
        <v>|種別||サブタイプ||||</v>
      </c>
      <c r="B165" t="s">
        <v>0</v>
      </c>
      <c r="C165" t="s">
        <v>81</v>
      </c>
      <c r="D165" s="27" t="s">
        <v>11</v>
      </c>
      <c r="E165" t="s">
        <v>81</v>
      </c>
      <c r="F165" t="str">
        <f>IF(R164=0,"",R164)</f>
        <v/>
      </c>
      <c r="G165" t="s">
        <v>81</v>
      </c>
      <c r="H165" s="27" t="s">
        <v>103</v>
      </c>
      <c r="I165" t="s">
        <v>81</v>
      </c>
      <c r="J165" t="str">
        <f>IF(T164=0,"",T164)</f>
        <v/>
      </c>
      <c r="K165" t="s">
        <v>81</v>
      </c>
      <c r="L165" t="str">
        <f>IF(U164=0,"",U164)</f>
        <v/>
      </c>
      <c r="M165" t="s">
        <v>81</v>
      </c>
      <c r="N165" t="str">
        <f>IF(V164=0,"",V164)</f>
        <v/>
      </c>
      <c r="O165" t="s">
        <v>81</v>
      </c>
      <c r="Q165" s="33" t="s">
        <v>104</v>
      </c>
      <c r="R165" s="34" t="str">
        <f>INDEX(BD:BD,W161+1)</f>
        <v/>
      </c>
      <c r="S165" s="35"/>
      <c r="T165" s="35"/>
      <c r="U165" s="35"/>
      <c r="V165" s="36"/>
      <c r="W165" s="40"/>
      <c r="X165" s="32"/>
      <c r="Y165" s="32"/>
      <c r="Z165" s="32"/>
      <c r="AA165" s="54"/>
      <c r="BF165" s="64" t="s">
        <v>0</v>
      </c>
      <c r="BG165">
        <v>164</v>
      </c>
    </row>
    <row r="166" spans="1:59">
      <c r="A166" t="str">
        <f t="shared" si="29"/>
        <v>|テキスト|&gt;|&gt;|&gt;|&gt;||</v>
      </c>
      <c r="B166" t="s">
        <v>0</v>
      </c>
      <c r="C166" t="s">
        <v>81</v>
      </c>
      <c r="D166" s="27" t="s">
        <v>104</v>
      </c>
      <c r="E166" t="s">
        <v>81</v>
      </c>
      <c r="F166" s="27" t="s">
        <v>113</v>
      </c>
      <c r="G166" t="s">
        <v>81</v>
      </c>
      <c r="H166" s="27" t="s">
        <v>113</v>
      </c>
      <c r="I166" t="s">
        <v>81</v>
      </c>
      <c r="J166" s="27" t="s">
        <v>113</v>
      </c>
      <c r="K166" t="s">
        <v>81</v>
      </c>
      <c r="L166" s="27" t="s">
        <v>113</v>
      </c>
      <c r="M166" t="s">
        <v>81</v>
      </c>
      <c r="N166" t="str">
        <f>IF(R165=0,"",R165)</f>
        <v/>
      </c>
      <c r="O166" t="s">
        <v>81</v>
      </c>
      <c r="Q166" s="38" t="s">
        <v>27</v>
      </c>
      <c r="R166" s="34">
        <f>INDEX(BE:BE,W161+1)</f>
        <v>0</v>
      </c>
      <c r="S166" s="35" t="s">
        <v>400</v>
      </c>
      <c r="T166" s="34" t="str">
        <f>IF(X166="","",X166&amp;IF(Y166="",""," "&amp;Y166)&amp;IF(Z166="",""," "&amp;Z166)&amp;IF(AA166="",""," "&amp;AA166))</f>
        <v/>
      </c>
      <c r="U166" s="35"/>
      <c r="V166" s="36"/>
      <c r="W166" s="40" t="s">
        <v>114</v>
      </c>
      <c r="X166" s="33" t="str">
        <f t="shared" ref="X166:AA166" si="35">IF(ISERROR(IF(LEN(X165)&gt;1,X165,VLOOKUP(X164,$AC:$AD,2,FALSE))),"",IF(LEN(X165)&gt;1,X165,VLOOKUP(X164,$AC:$AD,2,FALSE)))</f>
        <v/>
      </c>
      <c r="Y166" s="33" t="str">
        <f t="shared" si="35"/>
        <v/>
      </c>
      <c r="Z166" s="33" t="str">
        <f t="shared" si="35"/>
        <v/>
      </c>
      <c r="AA166" s="33" t="str">
        <f t="shared" si="35"/>
        <v> </v>
      </c>
      <c r="BF166" s="64" t="s">
        <v>0</v>
      </c>
      <c r="BG166">
        <v>165</v>
      </c>
    </row>
    <row r="167" spans="1:59">
      <c r="A167" t="str">
        <f t="shared" si="29"/>
        <v>|英テキスト|&gt;|&gt;|&gt;|&gt;||</v>
      </c>
      <c r="B167" t="s">
        <v>0</v>
      </c>
      <c r="C167" t="s">
        <v>81</v>
      </c>
      <c r="D167" s="27" t="s">
        <v>125</v>
      </c>
      <c r="E167" t="s">
        <v>81</v>
      </c>
      <c r="F167" s="27" t="s">
        <v>113</v>
      </c>
      <c r="G167" t="s">
        <v>81</v>
      </c>
      <c r="H167" s="27" t="s">
        <v>113</v>
      </c>
      <c r="I167" t="s">
        <v>81</v>
      </c>
      <c r="J167" s="27" t="s">
        <v>113</v>
      </c>
      <c r="K167" t="s">
        <v>81</v>
      </c>
      <c r="L167" s="27" t="s">
        <v>113</v>
      </c>
      <c r="M167" t="s">
        <v>81</v>
      </c>
      <c r="N167" t="str">
        <f>IF(T166="","",T166&amp;"&amp;br;")&amp;IF(R166=0,"",R166)</f>
        <v/>
      </c>
      <c r="O167" t="s">
        <v>81</v>
      </c>
      <c r="Q167" s="33" t="s">
        <v>18</v>
      </c>
      <c r="R167" s="34">
        <f>IF(INDEX(AX:AX,W161+1)="",0,INDEX(AX:AX,W161+1)&amp;"/"&amp;INDEX(AY:AY,W161+1))</f>
        <v>0</v>
      </c>
      <c r="S167" s="35"/>
      <c r="T167" s="35"/>
      <c r="U167" s="35"/>
      <c r="V167" s="36"/>
      <c r="W167" s="40"/>
      <c r="X167" s="33"/>
      <c r="Y167" s="52"/>
      <c r="Z167" s="52"/>
      <c r="AA167" s="53"/>
      <c r="BF167" s="64" t="s">
        <v>0</v>
      </c>
      <c r="BG167">
        <v>166</v>
      </c>
    </row>
    <row r="168" spans="1:59">
      <c r="A168" t="str">
        <f t="shared" si="29"/>
        <v>|PT|&gt;||シールド数|&gt;||</v>
      </c>
      <c r="B168" t="s">
        <v>0</v>
      </c>
      <c r="C168" t="s">
        <v>81</v>
      </c>
      <c r="D168" t="s">
        <v>18</v>
      </c>
      <c r="E168" t="s">
        <v>81</v>
      </c>
      <c r="F168" t="s">
        <v>113</v>
      </c>
      <c r="G168" t="s">
        <v>81</v>
      </c>
      <c r="H168" t="str">
        <f>IF(R167=0,"",R167)</f>
        <v/>
      </c>
      <c r="I168" t="s">
        <v>81</v>
      </c>
      <c r="J168" t="s">
        <v>136</v>
      </c>
      <c r="K168" t="s">
        <v>81</v>
      </c>
      <c r="L168" t="s">
        <v>113</v>
      </c>
      <c r="M168" t="s">
        <v>81</v>
      </c>
      <c r="N168" t="str">
        <f>IF(R168=0,"",R168)</f>
        <v/>
      </c>
      <c r="O168" t="s">
        <v>81</v>
      </c>
      <c r="Q168" s="41" t="s">
        <v>19</v>
      </c>
      <c r="R168" s="34">
        <f>INDEX(AW:AW,W161+1)</f>
        <v>0</v>
      </c>
      <c r="S168" s="42"/>
      <c r="T168" s="42"/>
      <c r="U168" s="42"/>
      <c r="V168" s="43"/>
      <c r="W168" s="44"/>
      <c r="X168" s="45"/>
      <c r="Y168" s="55"/>
      <c r="Z168" s="55"/>
      <c r="AA168" s="56"/>
      <c r="BF168" s="64" t="s">
        <v>0</v>
      </c>
      <c r="BG168">
        <v>167</v>
      </c>
    </row>
    <row r="169" spans="1:59">
      <c r="A169" t="str">
        <f t="shared" si="29"/>
        <v>&amp;br;&amp;br;</v>
      </c>
      <c r="B169" t="s">
        <v>0</v>
      </c>
      <c r="C169" t="s">
        <v>145</v>
      </c>
      <c r="R169"/>
      <c r="S169"/>
      <c r="T169"/>
      <c r="U169"/>
      <c r="V169"/>
      <c r="BF169" s="64" t="s">
        <v>0</v>
      </c>
      <c r="BG169">
        <v>168</v>
      </c>
    </row>
    <row r="170" spans="1:59">
      <c r="A170" t="str">
        <f t="shared" si="29"/>
        <v>#back(text=戻る,left)</v>
      </c>
      <c r="B170" t="s">
        <v>0</v>
      </c>
      <c r="C170" t="s">
        <v>153</v>
      </c>
      <c r="R170"/>
      <c r="S170"/>
      <c r="T170"/>
      <c r="U170"/>
      <c r="V170"/>
      <c r="BF170" s="64" t="s">
        <v>0</v>
      </c>
      <c r="BG170">
        <v>169</v>
      </c>
    </row>
    <row r="171" spans="1:59">
      <c r="A171" t="str">
        <f t="shared" si="29"/>
        <v>&amp;br;</v>
      </c>
      <c r="B171" t="s">
        <v>0</v>
      </c>
      <c r="C171" t="s">
        <v>164</v>
      </c>
      <c r="R171"/>
      <c r="S171"/>
      <c r="T171"/>
      <c r="U171"/>
      <c r="V171"/>
      <c r="BF171" s="64" t="s">
        <v>0</v>
      </c>
      <c r="BG171">
        <v>170</v>
      </c>
    </row>
    <row r="172" spans="1:59">
      <c r="A172" t="str">
        <f t="shared" si="29"/>
        <v>#comment(above,nsize=[15],size=[30],num=[10])</v>
      </c>
      <c r="B172" t="s">
        <v>0</v>
      </c>
      <c r="C172" t="s">
        <v>173</v>
      </c>
      <c r="R172"/>
      <c r="S172"/>
      <c r="T172"/>
      <c r="U172"/>
      <c r="V172"/>
      <c r="BF172" s="64" t="s">
        <v>0</v>
      </c>
      <c r="BG172">
        <v>171</v>
      </c>
    </row>
    <row r="173" spans="1:59">
      <c r="A173" t="str">
        <f t="shared" si="29"/>
        <v>&amp;br;&amp;br;</v>
      </c>
      <c r="B173" t="s">
        <v>0</v>
      </c>
      <c r="C173" t="s">
        <v>145</v>
      </c>
      <c r="R173"/>
      <c r="S173"/>
      <c r="T173"/>
      <c r="U173"/>
      <c r="V173"/>
      <c r="BF173" s="64" t="s">
        <v>0</v>
      </c>
      <c r="BG173">
        <v>172</v>
      </c>
    </row>
    <row r="174" spans="1:59">
      <c r="A174" t="str">
        <f t="shared" si="29"/>
        <v/>
      </c>
      <c r="B174" t="s">
        <v>0</v>
      </c>
      <c r="Q174" s="29"/>
      <c r="R174" s="30"/>
      <c r="S174" s="30"/>
      <c r="T174" s="30"/>
      <c r="U174" s="30"/>
      <c r="V174" s="31"/>
      <c r="W174" s="32">
        <v>14</v>
      </c>
      <c r="X174" s="29"/>
      <c r="Y174" s="50"/>
      <c r="Z174" s="50"/>
      <c r="AA174" s="51"/>
      <c r="BF174" s="64" t="s">
        <v>0</v>
      </c>
      <c r="BG174">
        <v>173</v>
      </c>
    </row>
    <row r="175" spans="1:59">
      <c r="A175" t="str">
        <f t="shared" si="29"/>
        <v>*過酷な指導者/Harsh Mentor</v>
      </c>
      <c r="B175" t="s">
        <v>0</v>
      </c>
      <c r="C175" t="str">
        <f>"*"&amp;R175&amp;"/"&amp;T175</f>
        <v>*過酷な指導者/Harsh Mentor</v>
      </c>
      <c r="Q175" s="33" t="s">
        <v>9</v>
      </c>
      <c r="R175" s="34" t="str">
        <f>INDEX(AJ:AJ,W174+1)</f>
        <v>過酷な指導者</v>
      </c>
      <c r="S175" s="35" t="s">
        <v>10</v>
      </c>
      <c r="T175" s="34" t="str">
        <f>INDEX(AK:AK,W174+1)</f>
        <v>Harsh Mentor</v>
      </c>
      <c r="U175" s="35"/>
      <c r="V175" s="36"/>
      <c r="W175" s="37"/>
      <c r="X175" s="33"/>
      <c r="Y175" s="52"/>
      <c r="Z175" s="52"/>
      <c r="AA175" s="53"/>
      <c r="BF175" s="64" t="s">
        <v>0</v>
      </c>
      <c r="BG175">
        <v>174</v>
      </c>
    </row>
    <row r="176" spans="1:59">
      <c r="A176" t="str">
        <f t="shared" si="29"/>
        <v>|LEFT:80|LEFT:100|LEFT:100|LEFT:100|LEFT:100|LEFT:100|c</v>
      </c>
      <c r="B176" t="s">
        <v>0</v>
      </c>
      <c r="C176" t="s">
        <v>81</v>
      </c>
      <c r="D176" s="26" t="str">
        <f>$Q$1</f>
        <v>LEFT:80</v>
      </c>
      <c r="E176" s="26" t="s">
        <v>81</v>
      </c>
      <c r="F176" s="26" t="str">
        <f t="shared" ref="F176:J176" si="36">$R$1</f>
        <v>LEFT:100</v>
      </c>
      <c r="G176" s="26" t="s">
        <v>81</v>
      </c>
      <c r="H176" s="26" t="str">
        <f t="shared" si="36"/>
        <v>LEFT:100</v>
      </c>
      <c r="I176" s="26" t="s">
        <v>81</v>
      </c>
      <c r="J176" s="26" t="str">
        <f t="shared" si="36"/>
        <v>LEFT:100</v>
      </c>
      <c r="K176" s="26" t="s">
        <v>81</v>
      </c>
      <c r="L176" s="26" t="str">
        <f>$R$1</f>
        <v>LEFT:100</v>
      </c>
      <c r="M176" s="26" t="s">
        <v>81</v>
      </c>
      <c r="N176" s="26" t="str">
        <f>$R$1</f>
        <v>LEFT:100</v>
      </c>
      <c r="O176" t="s">
        <v>81</v>
      </c>
      <c r="P176" t="s">
        <v>82</v>
      </c>
      <c r="Q176" s="38" t="s">
        <v>6</v>
      </c>
      <c r="R176" s="34">
        <f>INDEX(AF:AF,W174+1)</f>
        <v>0</v>
      </c>
      <c r="S176" s="39" t="s">
        <v>7</v>
      </c>
      <c r="T176" s="34">
        <f>INDEX(AG:AG,W174+1)</f>
        <v>0</v>
      </c>
      <c r="U176" s="39" t="s">
        <v>8</v>
      </c>
      <c r="V176" s="34">
        <f>INDEX(AI:AI,W174+1)</f>
        <v>0</v>
      </c>
      <c r="W176" s="40"/>
      <c r="X176" s="34">
        <f>INDEX(AQ:AQ,W174+1)</f>
        <v>0</v>
      </c>
      <c r="Y176" s="52"/>
      <c r="Z176" s="52"/>
      <c r="AA176" s="53"/>
      <c r="BF176" s="64" t="s">
        <v>0</v>
      </c>
      <c r="BG176">
        <v>175</v>
      </c>
    </row>
    <row r="177" spans="1:59">
      <c r="A177" t="str">
        <f t="shared" si="29"/>
        <v>|色||レアリティ||マナコスト||</v>
      </c>
      <c r="B177" t="s">
        <v>0</v>
      </c>
      <c r="C177" t="s">
        <v>81</v>
      </c>
      <c r="D177" s="27" t="s">
        <v>6</v>
      </c>
      <c r="E177" t="s">
        <v>81</v>
      </c>
      <c r="F177" t="str">
        <f>IF(R176=0,"",R176)</f>
        <v/>
      </c>
      <c r="G177" t="s">
        <v>81</v>
      </c>
      <c r="H177" s="27" t="s">
        <v>93</v>
      </c>
      <c r="I177" t="s">
        <v>81</v>
      </c>
      <c r="J177" t="str">
        <f>IF(T176=0,"",T176)</f>
        <v/>
      </c>
      <c r="K177" t="s">
        <v>81</v>
      </c>
      <c r="L177" s="27" t="s">
        <v>94</v>
      </c>
      <c r="M177" t="s">
        <v>81</v>
      </c>
      <c r="N177" t="str">
        <f>IF(V176=0,"",V176)</f>
        <v/>
      </c>
      <c r="O177" t="s">
        <v>81</v>
      </c>
      <c r="Q177" s="33" t="s">
        <v>11</v>
      </c>
      <c r="R177" s="34">
        <f>INDEX(AL:AL,W174+1)</f>
        <v>0</v>
      </c>
      <c r="S177" s="39" t="s">
        <v>95</v>
      </c>
      <c r="T177" s="34">
        <f>INDEX(AN:AN,W174+1)</f>
        <v>0</v>
      </c>
      <c r="U177" s="34">
        <f>INDEX(AO:AO,W174+1)</f>
        <v>0</v>
      </c>
      <c r="V177" s="34">
        <f>INDEX(AP:AP,W174+1)</f>
        <v>0</v>
      </c>
      <c r="W177" s="40"/>
      <c r="X177" s="34" t="str">
        <f>INDEX(AZ:AZ,W174+1)</f>
        <v/>
      </c>
      <c r="Y177" s="34" t="str">
        <f>INDEX(BA:BA,W174+1)</f>
        <v/>
      </c>
      <c r="Z177" s="34" t="str">
        <f>INDEX(BB:BB,W174+1)</f>
        <v/>
      </c>
      <c r="AA177" s="34">
        <f>INDEX(BC:BC,W174+1)</f>
        <v>0</v>
      </c>
      <c r="BF177" s="64" t="s">
        <v>0</v>
      </c>
      <c r="BG177">
        <v>176</v>
      </c>
    </row>
    <row r="178" spans="1:59">
      <c r="A178" t="str">
        <f t="shared" si="29"/>
        <v>|種別||サブタイプ||||</v>
      </c>
      <c r="B178" t="s">
        <v>0</v>
      </c>
      <c r="C178" t="s">
        <v>81</v>
      </c>
      <c r="D178" s="27" t="s">
        <v>11</v>
      </c>
      <c r="E178" t="s">
        <v>81</v>
      </c>
      <c r="F178" t="str">
        <f>IF(R177=0,"",R177)</f>
        <v/>
      </c>
      <c r="G178" t="s">
        <v>81</v>
      </c>
      <c r="H178" s="27" t="s">
        <v>103</v>
      </c>
      <c r="I178" t="s">
        <v>81</v>
      </c>
      <c r="J178" t="str">
        <f>IF(T177=0,"",T177)</f>
        <v/>
      </c>
      <c r="K178" t="s">
        <v>81</v>
      </c>
      <c r="L178" t="str">
        <f>IF(U177=0,"",U177)</f>
        <v/>
      </c>
      <c r="M178" t="s">
        <v>81</v>
      </c>
      <c r="N178" t="str">
        <f>IF(V177=0,"",V177)</f>
        <v/>
      </c>
      <c r="O178" t="s">
        <v>81</v>
      </c>
      <c r="Q178" s="33" t="s">
        <v>104</v>
      </c>
      <c r="R178" s="34" t="str">
        <f>INDEX(BD:BD,W174+1)</f>
        <v/>
      </c>
      <c r="S178" s="35"/>
      <c r="T178" s="35"/>
      <c r="U178" s="35"/>
      <c r="V178" s="36"/>
      <c r="W178" s="40"/>
      <c r="X178" s="32"/>
      <c r="Y178" s="32"/>
      <c r="Z178" s="32"/>
      <c r="AA178" s="54"/>
      <c r="BF178" s="64" t="s">
        <v>0</v>
      </c>
      <c r="BG178">
        <v>177</v>
      </c>
    </row>
    <row r="179" spans="1:59">
      <c r="A179" t="str">
        <f t="shared" si="29"/>
        <v>|テキスト|&gt;|&gt;|&gt;|&gt;||</v>
      </c>
      <c r="B179" t="s">
        <v>0</v>
      </c>
      <c r="C179" t="s">
        <v>81</v>
      </c>
      <c r="D179" s="27" t="s">
        <v>104</v>
      </c>
      <c r="E179" t="s">
        <v>81</v>
      </c>
      <c r="F179" s="27" t="s">
        <v>113</v>
      </c>
      <c r="G179" t="s">
        <v>81</v>
      </c>
      <c r="H179" s="27" t="s">
        <v>113</v>
      </c>
      <c r="I179" t="s">
        <v>81</v>
      </c>
      <c r="J179" s="27" t="s">
        <v>113</v>
      </c>
      <c r="K179" t="s">
        <v>81</v>
      </c>
      <c r="L179" s="27" t="s">
        <v>113</v>
      </c>
      <c r="M179" t="s">
        <v>81</v>
      </c>
      <c r="N179" t="str">
        <f>IF(R178=0,"",R178)</f>
        <v/>
      </c>
      <c r="O179" t="s">
        <v>81</v>
      </c>
      <c r="Q179" s="38" t="s">
        <v>27</v>
      </c>
      <c r="R179" s="34">
        <f>INDEX(BE:BE,W174+1)</f>
        <v>0</v>
      </c>
      <c r="S179" s="35" t="s">
        <v>400</v>
      </c>
      <c r="T179" s="34" t="str">
        <f>IF(X179="","",X179&amp;IF(Y179="",""," "&amp;Y179)&amp;IF(Z179="",""," "&amp;Z179)&amp;IF(AA179="",""," "&amp;AA179))</f>
        <v/>
      </c>
      <c r="U179" s="35"/>
      <c r="V179" s="36"/>
      <c r="W179" s="40" t="s">
        <v>114</v>
      </c>
      <c r="X179" s="33" t="str">
        <f t="shared" ref="X179:AA179" si="37">IF(ISERROR(IF(LEN(X178)&gt;1,X178,VLOOKUP(X177,$AC:$AD,2,FALSE))),"",IF(LEN(X178)&gt;1,X178,VLOOKUP(X177,$AC:$AD,2,FALSE)))</f>
        <v/>
      </c>
      <c r="Y179" s="33" t="str">
        <f t="shared" si="37"/>
        <v/>
      </c>
      <c r="Z179" s="33" t="str">
        <f t="shared" si="37"/>
        <v/>
      </c>
      <c r="AA179" s="33" t="str">
        <f t="shared" si="37"/>
        <v> </v>
      </c>
      <c r="BF179" s="64" t="s">
        <v>0</v>
      </c>
      <c r="BG179">
        <v>178</v>
      </c>
    </row>
    <row r="180" spans="1:59">
      <c r="A180" t="str">
        <f t="shared" si="29"/>
        <v>|英テキスト|&gt;|&gt;|&gt;|&gt;||</v>
      </c>
      <c r="B180" t="s">
        <v>0</v>
      </c>
      <c r="C180" t="s">
        <v>81</v>
      </c>
      <c r="D180" s="27" t="s">
        <v>125</v>
      </c>
      <c r="E180" t="s">
        <v>81</v>
      </c>
      <c r="F180" s="27" t="s">
        <v>113</v>
      </c>
      <c r="G180" t="s">
        <v>81</v>
      </c>
      <c r="H180" s="27" t="s">
        <v>113</v>
      </c>
      <c r="I180" t="s">
        <v>81</v>
      </c>
      <c r="J180" s="27" t="s">
        <v>113</v>
      </c>
      <c r="K180" t="s">
        <v>81</v>
      </c>
      <c r="L180" s="27" t="s">
        <v>113</v>
      </c>
      <c r="M180" t="s">
        <v>81</v>
      </c>
      <c r="N180" t="str">
        <f>IF(T179="","",T179&amp;"&amp;br;")&amp;IF(R179=0,"",R179)</f>
        <v/>
      </c>
      <c r="O180" t="s">
        <v>81</v>
      </c>
      <c r="Q180" s="33" t="s">
        <v>18</v>
      </c>
      <c r="R180" s="34">
        <f>IF(INDEX(AX:AX,W174+1)="",0,INDEX(AX:AX,W174+1)&amp;"/"&amp;INDEX(AY:AY,W174+1))</f>
        <v>0</v>
      </c>
      <c r="S180" s="35"/>
      <c r="T180" s="35"/>
      <c r="U180" s="35"/>
      <c r="V180" s="36"/>
      <c r="W180" s="40"/>
      <c r="X180" s="33"/>
      <c r="Y180" s="52"/>
      <c r="Z180" s="52"/>
      <c r="AA180" s="53"/>
      <c r="BF180" s="64" t="s">
        <v>0</v>
      </c>
      <c r="BG180">
        <v>179</v>
      </c>
    </row>
    <row r="181" spans="1:59">
      <c r="A181" t="str">
        <f t="shared" si="29"/>
        <v>|PT|&gt;||シールド数|&gt;||</v>
      </c>
      <c r="B181" t="s">
        <v>0</v>
      </c>
      <c r="C181" t="s">
        <v>81</v>
      </c>
      <c r="D181" t="s">
        <v>18</v>
      </c>
      <c r="E181" t="s">
        <v>81</v>
      </c>
      <c r="F181" t="s">
        <v>113</v>
      </c>
      <c r="G181" t="s">
        <v>81</v>
      </c>
      <c r="H181" t="str">
        <f>IF(R180=0,"",R180)</f>
        <v/>
      </c>
      <c r="I181" t="s">
        <v>81</v>
      </c>
      <c r="J181" t="s">
        <v>136</v>
      </c>
      <c r="K181" t="s">
        <v>81</v>
      </c>
      <c r="L181" t="s">
        <v>113</v>
      </c>
      <c r="M181" t="s">
        <v>81</v>
      </c>
      <c r="N181" t="str">
        <f>IF(R181=0,"",R181)</f>
        <v/>
      </c>
      <c r="O181" t="s">
        <v>81</v>
      </c>
      <c r="Q181" s="41" t="s">
        <v>19</v>
      </c>
      <c r="R181" s="34">
        <f>INDEX(AW:AW,W174+1)</f>
        <v>0</v>
      </c>
      <c r="S181" s="42"/>
      <c r="T181" s="42"/>
      <c r="U181" s="42"/>
      <c r="V181" s="43"/>
      <c r="W181" s="44"/>
      <c r="X181" s="45"/>
      <c r="Y181" s="55"/>
      <c r="Z181" s="55"/>
      <c r="AA181" s="56"/>
      <c r="BF181" s="64" t="s">
        <v>0</v>
      </c>
      <c r="BG181">
        <v>180</v>
      </c>
    </row>
    <row r="182" spans="1:59">
      <c r="A182" t="str">
        <f t="shared" si="29"/>
        <v>&amp;br;&amp;br;</v>
      </c>
      <c r="B182" t="s">
        <v>0</v>
      </c>
      <c r="C182" t="s">
        <v>145</v>
      </c>
      <c r="R182"/>
      <c r="S182"/>
      <c r="T182"/>
      <c r="U182"/>
      <c r="V182"/>
      <c r="BF182" s="64" t="s">
        <v>0</v>
      </c>
      <c r="BG182">
        <v>181</v>
      </c>
    </row>
    <row r="183" spans="1:59">
      <c r="A183" t="str">
        <f t="shared" si="29"/>
        <v>#back(text=戻る,left)</v>
      </c>
      <c r="B183" t="s">
        <v>0</v>
      </c>
      <c r="C183" t="s">
        <v>153</v>
      </c>
      <c r="R183"/>
      <c r="S183"/>
      <c r="T183"/>
      <c r="U183"/>
      <c r="V183"/>
      <c r="BF183" s="64" t="s">
        <v>0</v>
      </c>
      <c r="BG183">
        <v>182</v>
      </c>
    </row>
    <row r="184" spans="1:59">
      <c r="A184" t="str">
        <f t="shared" si="29"/>
        <v>&amp;br;</v>
      </c>
      <c r="B184" t="s">
        <v>0</v>
      </c>
      <c r="C184" t="s">
        <v>164</v>
      </c>
      <c r="R184"/>
      <c r="S184"/>
      <c r="T184"/>
      <c r="U184"/>
      <c r="V184"/>
      <c r="BF184" s="64" t="s">
        <v>0</v>
      </c>
      <c r="BG184">
        <v>183</v>
      </c>
    </row>
    <row r="185" spans="1:59">
      <c r="A185" t="str">
        <f t="shared" si="29"/>
        <v>#comment(above,nsize=[15],size=[30],num=[10])</v>
      </c>
      <c r="B185" t="s">
        <v>0</v>
      </c>
      <c r="C185" t="s">
        <v>173</v>
      </c>
      <c r="R185"/>
      <c r="S185"/>
      <c r="T185"/>
      <c r="U185"/>
      <c r="V185"/>
      <c r="BF185" s="64" t="s">
        <v>0</v>
      </c>
      <c r="BG185">
        <v>184</v>
      </c>
    </row>
    <row r="186" spans="1:59">
      <c r="A186" t="str">
        <f t="shared" si="29"/>
        <v>&amp;br;&amp;br;</v>
      </c>
      <c r="B186" t="s">
        <v>0</v>
      </c>
      <c r="C186" t="s">
        <v>145</v>
      </c>
      <c r="R186"/>
      <c r="S186"/>
      <c r="T186"/>
      <c r="U186"/>
      <c r="V186"/>
      <c r="BF186" s="64" t="s">
        <v>0</v>
      </c>
      <c r="BG186">
        <v>185</v>
      </c>
    </row>
    <row r="187" spans="1:59">
      <c r="A187" t="str">
        <f t="shared" si="29"/>
        <v/>
      </c>
      <c r="B187" t="s">
        <v>0</v>
      </c>
      <c r="Q187" s="29"/>
      <c r="R187" s="30"/>
      <c r="S187" s="30"/>
      <c r="T187" s="30"/>
      <c r="U187" s="30"/>
      <c r="V187" s="31"/>
      <c r="W187" s="32">
        <v>15</v>
      </c>
      <c r="X187" s="29"/>
      <c r="Y187" s="50"/>
      <c r="Z187" s="50"/>
      <c r="AA187" s="51"/>
      <c r="BF187" s="64" t="s">
        <v>0</v>
      </c>
      <c r="BG187">
        <v>186</v>
      </c>
    </row>
    <row r="188" spans="1:59">
      <c r="A188" t="str">
        <f t="shared" si="29"/>
        <v>*予言により/As Foretold</v>
      </c>
      <c r="B188" t="s">
        <v>0</v>
      </c>
      <c r="C188" t="str">
        <f>"*"&amp;R188&amp;"/"&amp;T188</f>
        <v>*予言により/As Foretold</v>
      </c>
      <c r="Q188" s="33" t="s">
        <v>9</v>
      </c>
      <c r="R188" s="34" t="str">
        <f>INDEX(AJ:AJ,W187+1)</f>
        <v>予言により</v>
      </c>
      <c r="S188" s="35" t="s">
        <v>10</v>
      </c>
      <c r="T188" s="34" t="str">
        <f>INDEX(AK:AK,W187+1)</f>
        <v>As Foretold</v>
      </c>
      <c r="U188" s="35"/>
      <c r="V188" s="36"/>
      <c r="W188" s="37"/>
      <c r="X188" s="33"/>
      <c r="Y188" s="52"/>
      <c r="Z188" s="52"/>
      <c r="AA188" s="53"/>
      <c r="BF188" s="64" t="s">
        <v>0</v>
      </c>
      <c r="BG188">
        <v>187</v>
      </c>
    </row>
    <row r="189" spans="1:59">
      <c r="A189" t="str">
        <f t="shared" si="29"/>
        <v>|LEFT:80|LEFT:100|LEFT:100|LEFT:100|LEFT:100|LEFT:100|c</v>
      </c>
      <c r="B189" t="s">
        <v>0</v>
      </c>
      <c r="C189" t="s">
        <v>81</v>
      </c>
      <c r="D189" s="26" t="str">
        <f>$Q$1</f>
        <v>LEFT:80</v>
      </c>
      <c r="E189" s="26" t="s">
        <v>81</v>
      </c>
      <c r="F189" s="26" t="str">
        <f t="shared" ref="F189:J189" si="38">$R$1</f>
        <v>LEFT:100</v>
      </c>
      <c r="G189" s="26" t="s">
        <v>81</v>
      </c>
      <c r="H189" s="26" t="str">
        <f t="shared" si="38"/>
        <v>LEFT:100</v>
      </c>
      <c r="I189" s="26" t="s">
        <v>81</v>
      </c>
      <c r="J189" s="26" t="str">
        <f t="shared" si="38"/>
        <v>LEFT:100</v>
      </c>
      <c r="K189" s="26" t="s">
        <v>81</v>
      </c>
      <c r="L189" s="26" t="str">
        <f>$R$1</f>
        <v>LEFT:100</v>
      </c>
      <c r="M189" s="26" t="s">
        <v>81</v>
      </c>
      <c r="N189" s="26" t="str">
        <f>$R$1</f>
        <v>LEFT:100</v>
      </c>
      <c r="O189" t="s">
        <v>81</v>
      </c>
      <c r="P189" t="s">
        <v>82</v>
      </c>
      <c r="Q189" s="38" t="s">
        <v>6</v>
      </c>
      <c r="R189" s="34" t="str">
        <f>INDEX(AF:AF,W187+1)</f>
        <v>青</v>
      </c>
      <c r="S189" s="39" t="s">
        <v>7</v>
      </c>
      <c r="T189" s="34" t="str">
        <f>INDEX(AG:AG,W187+1)</f>
        <v>神話レア</v>
      </c>
      <c r="U189" s="39" t="s">
        <v>8</v>
      </c>
      <c r="V189" s="34">
        <f>INDEX(AI:AI,W187+1)</f>
        <v>8</v>
      </c>
      <c r="W189" s="40"/>
      <c r="X189" s="34" t="str">
        <f>INDEX(AQ:AQ,W187+1)</f>
        <v>あなたのターン開始時に、あなたはXマナを得る。Xはあなたがコントロールするサポートの総数に等しい。</v>
      </c>
      <c r="Y189" s="52"/>
      <c r="Z189" s="52"/>
      <c r="AA189" s="53"/>
      <c r="BF189" s="64" t="s">
        <v>0</v>
      </c>
      <c r="BG189">
        <v>188</v>
      </c>
    </row>
    <row r="190" spans="1:59">
      <c r="A190" t="str">
        <f t="shared" si="29"/>
        <v>|色|青|レアリティ|神話レア|マナコスト|8|</v>
      </c>
      <c r="B190" t="s">
        <v>0</v>
      </c>
      <c r="C190" t="s">
        <v>81</v>
      </c>
      <c r="D190" s="27" t="s">
        <v>6</v>
      </c>
      <c r="E190" t="s">
        <v>81</v>
      </c>
      <c r="F190" t="str">
        <f>IF(R189=0,"",R189)</f>
        <v>青</v>
      </c>
      <c r="G190" t="s">
        <v>81</v>
      </c>
      <c r="H190" s="27" t="s">
        <v>93</v>
      </c>
      <c r="I190" t="s">
        <v>81</v>
      </c>
      <c r="J190" t="str">
        <f>IF(T189=0,"",T189)</f>
        <v>神話レア</v>
      </c>
      <c r="K190" t="s">
        <v>81</v>
      </c>
      <c r="L190" s="27" t="s">
        <v>94</v>
      </c>
      <c r="M190" t="s">
        <v>81</v>
      </c>
      <c r="N190">
        <f>IF(V189=0,"",V189)</f>
        <v>8</v>
      </c>
      <c r="O190" t="s">
        <v>81</v>
      </c>
      <c r="Q190" s="33" t="s">
        <v>11</v>
      </c>
      <c r="R190" s="34" t="str">
        <f>INDEX(AL:AL,W187+1)</f>
        <v>サポート</v>
      </c>
      <c r="S190" s="39" t="s">
        <v>95</v>
      </c>
      <c r="T190" s="34">
        <f>INDEX(AN:AN,W187+1)</f>
        <v>0</v>
      </c>
      <c r="U190" s="34">
        <f>INDEX(AO:AO,W187+1)</f>
        <v>0</v>
      </c>
      <c r="V190" s="34">
        <f>INDEX(AP:AP,W187+1)</f>
        <v>0</v>
      </c>
      <c r="W190" s="40"/>
      <c r="X190" s="34" t="str">
        <f>INDEX(AZ:AZ,W187+1)</f>
        <v>あな</v>
      </c>
      <c r="Y190" s="34" t="str">
        <f>INDEX(BA:BA,W187+1)</f>
        <v/>
      </c>
      <c r="Z190" s="34" t="str">
        <f>INDEX(BB:BB,W187+1)</f>
        <v/>
      </c>
      <c r="AA190" s="34">
        <f>INDEX(BC:BC,W187+1)</f>
        <v>0</v>
      </c>
      <c r="BF190" s="64" t="s">
        <v>0</v>
      </c>
      <c r="BG190">
        <v>189</v>
      </c>
    </row>
    <row r="191" spans="1:59">
      <c r="A191" t="str">
        <f t="shared" si="29"/>
        <v>|種別|サポート|サブタイプ||||</v>
      </c>
      <c r="B191" t="s">
        <v>0</v>
      </c>
      <c r="C191" t="s">
        <v>81</v>
      </c>
      <c r="D191" s="27" t="s">
        <v>11</v>
      </c>
      <c r="E191" t="s">
        <v>81</v>
      </c>
      <c r="F191" t="str">
        <f>IF(R190=0,"",R190)</f>
        <v>サポート</v>
      </c>
      <c r="G191" t="s">
        <v>81</v>
      </c>
      <c r="H191" s="27" t="s">
        <v>103</v>
      </c>
      <c r="I191" t="s">
        <v>81</v>
      </c>
      <c r="J191" t="str">
        <f>IF(T190=0,"",T190)</f>
        <v/>
      </c>
      <c r="K191" t="s">
        <v>81</v>
      </c>
      <c r="L191" t="str">
        <f>IF(U190=0,"",U190)</f>
        <v/>
      </c>
      <c r="M191" t="s">
        <v>81</v>
      </c>
      <c r="N191" t="str">
        <f>IF(V190=0,"",V190)</f>
        <v/>
      </c>
      <c r="O191" t="s">
        <v>81</v>
      </c>
      <c r="Q191" s="33" t="s">
        <v>104</v>
      </c>
      <c r="R191" s="34" t="str">
        <f>INDEX(BD:BD,W187+1)</f>
        <v>あなたのターン開始時に、あなたはXマナを得る。Xはあなたがコントロールするサポートの総数に等しい。</v>
      </c>
      <c r="S191" s="35"/>
      <c r="T191" s="35"/>
      <c r="U191" s="35"/>
      <c r="V191" s="36"/>
      <c r="W191" s="40"/>
      <c r="X191" s="32"/>
      <c r="Y191" s="32"/>
      <c r="Z191" s="32"/>
      <c r="AA191" s="54"/>
      <c r="BF191" s="64" t="s">
        <v>0</v>
      </c>
      <c r="BG191">
        <v>190</v>
      </c>
    </row>
    <row r="192" spans="1:59">
      <c r="A192" t="str">
        <f t="shared" si="29"/>
        <v>|テキスト|&gt;|&gt;|&gt;|&gt;|あなたのターン開始時に、あなたはXマナを得る。Xはあなたがコントロールするサポートの総数に等しい。|</v>
      </c>
      <c r="B192" t="s">
        <v>0</v>
      </c>
      <c r="C192" t="s">
        <v>81</v>
      </c>
      <c r="D192" s="27" t="s">
        <v>104</v>
      </c>
      <c r="E192" t="s">
        <v>81</v>
      </c>
      <c r="F192" s="27" t="s">
        <v>113</v>
      </c>
      <c r="G192" t="s">
        <v>81</v>
      </c>
      <c r="H192" s="27" t="s">
        <v>113</v>
      </c>
      <c r="I192" t="s">
        <v>81</v>
      </c>
      <c r="J192" s="27" t="s">
        <v>113</v>
      </c>
      <c r="K192" t="s">
        <v>81</v>
      </c>
      <c r="L192" s="27" t="s">
        <v>113</v>
      </c>
      <c r="M192" t="s">
        <v>81</v>
      </c>
      <c r="N192" t="str">
        <f>IF(R191=0,"",R191)</f>
        <v>あなたのターン開始時に、あなたはXマナを得る。Xはあなたがコントロールするサポートの総数に等しい。</v>
      </c>
      <c r="O192" t="s">
        <v>81</v>
      </c>
      <c r="Q192" s="38" t="s">
        <v>27</v>
      </c>
      <c r="R192" s="34">
        <f>INDEX(BE:BE,W187+1)</f>
        <v>0</v>
      </c>
      <c r="S192" s="35" t="s">
        <v>400</v>
      </c>
      <c r="T192" s="34" t="str">
        <f>IF(X192="","",X192&amp;IF(Y192="",""," "&amp;Y192)&amp;IF(Z192="",""," "&amp;Z192)&amp;IF(AA192="",""," "&amp;AA192))</f>
        <v/>
      </c>
      <c r="U192" s="35"/>
      <c r="V192" s="36"/>
      <c r="W192" s="40" t="s">
        <v>114</v>
      </c>
      <c r="X192" s="33" t="str">
        <f t="shared" ref="X192:AA192" si="39">IF(ISERROR(IF(LEN(X191)&gt;1,X191,VLOOKUP(X190,$AC:$AD,2,FALSE))),"",IF(LEN(X191)&gt;1,X191,VLOOKUP(X190,$AC:$AD,2,FALSE)))</f>
        <v/>
      </c>
      <c r="Y192" s="33" t="str">
        <f t="shared" si="39"/>
        <v/>
      </c>
      <c r="Z192" s="33" t="str">
        <f t="shared" si="39"/>
        <v/>
      </c>
      <c r="AA192" s="33" t="str">
        <f t="shared" si="39"/>
        <v> </v>
      </c>
      <c r="BF192" s="64" t="s">
        <v>0</v>
      </c>
      <c r="BG192">
        <v>191</v>
      </c>
    </row>
    <row r="193" spans="1:59">
      <c r="A193" t="str">
        <f t="shared" si="29"/>
        <v>|英テキスト|&gt;|&gt;|&gt;|&gt;||</v>
      </c>
      <c r="B193" t="s">
        <v>0</v>
      </c>
      <c r="C193" t="s">
        <v>81</v>
      </c>
      <c r="D193" s="27" t="s">
        <v>125</v>
      </c>
      <c r="E193" t="s">
        <v>81</v>
      </c>
      <c r="F193" s="27" t="s">
        <v>113</v>
      </c>
      <c r="G193" t="s">
        <v>81</v>
      </c>
      <c r="H193" s="27" t="s">
        <v>113</v>
      </c>
      <c r="I193" t="s">
        <v>81</v>
      </c>
      <c r="J193" s="27" t="s">
        <v>113</v>
      </c>
      <c r="K193" t="s">
        <v>81</v>
      </c>
      <c r="L193" s="27" t="s">
        <v>113</v>
      </c>
      <c r="M193" t="s">
        <v>81</v>
      </c>
      <c r="N193" t="str">
        <f>IF(T192="","",T192&amp;"&amp;br;")&amp;IF(R192=0,"",R192)</f>
        <v/>
      </c>
      <c r="O193" t="s">
        <v>81</v>
      </c>
      <c r="Q193" s="33" t="s">
        <v>18</v>
      </c>
      <c r="R193" s="34">
        <f>IF(INDEX(AX:AX,W187+1)="",0,INDEX(AX:AX,W187+1)&amp;"/"&amp;INDEX(AY:AY,W187+1))</f>
        <v>0</v>
      </c>
      <c r="S193" s="35"/>
      <c r="T193" s="35"/>
      <c r="U193" s="35"/>
      <c r="V193" s="36"/>
      <c r="W193" s="40"/>
      <c r="X193" s="33"/>
      <c r="Y193" s="52"/>
      <c r="Z193" s="52"/>
      <c r="AA193" s="53"/>
      <c r="BF193" s="64" t="s">
        <v>0</v>
      </c>
      <c r="BG193">
        <v>192</v>
      </c>
    </row>
    <row r="194" spans="1:59">
      <c r="A194" t="str">
        <f t="shared" si="29"/>
        <v>|PT|&gt;||シールド数|&gt;||</v>
      </c>
      <c r="B194" t="s">
        <v>0</v>
      </c>
      <c r="C194" t="s">
        <v>81</v>
      </c>
      <c r="D194" t="s">
        <v>18</v>
      </c>
      <c r="E194" t="s">
        <v>81</v>
      </c>
      <c r="F194" t="s">
        <v>113</v>
      </c>
      <c r="G194" t="s">
        <v>81</v>
      </c>
      <c r="H194" t="str">
        <f>IF(R193=0,"",R193)</f>
        <v/>
      </c>
      <c r="I194" t="s">
        <v>81</v>
      </c>
      <c r="J194" t="s">
        <v>136</v>
      </c>
      <c r="K194" t="s">
        <v>81</v>
      </c>
      <c r="L194" t="s">
        <v>113</v>
      </c>
      <c r="M194" t="s">
        <v>81</v>
      </c>
      <c r="N194" t="str">
        <f>IF(R194=0,"",R194)</f>
        <v/>
      </c>
      <c r="O194" t="s">
        <v>81</v>
      </c>
      <c r="Q194" s="41" t="s">
        <v>19</v>
      </c>
      <c r="R194" s="34">
        <f>INDEX(AW:AW,W187+1)</f>
        <v>0</v>
      </c>
      <c r="S194" s="42"/>
      <c r="T194" s="42"/>
      <c r="U194" s="42"/>
      <c r="V194" s="43"/>
      <c r="W194" s="44"/>
      <c r="X194" s="45"/>
      <c r="Y194" s="55"/>
      <c r="Z194" s="55"/>
      <c r="AA194" s="56"/>
      <c r="BF194" s="64" t="s">
        <v>0</v>
      </c>
      <c r="BG194">
        <v>193</v>
      </c>
    </row>
    <row r="195" spans="1:59">
      <c r="A195" t="str">
        <f t="shared" si="29"/>
        <v>&amp;br;&amp;br;</v>
      </c>
      <c r="B195" t="s">
        <v>0</v>
      </c>
      <c r="C195" t="s">
        <v>145</v>
      </c>
      <c r="R195"/>
      <c r="S195"/>
      <c r="T195"/>
      <c r="U195"/>
      <c r="V195"/>
      <c r="BF195" s="64" t="s">
        <v>0</v>
      </c>
      <c r="BG195">
        <v>194</v>
      </c>
    </row>
    <row r="196" spans="1:59">
      <c r="A196" t="str">
        <f t="shared" si="29"/>
        <v>#back(text=戻る,left)</v>
      </c>
      <c r="B196" t="s">
        <v>0</v>
      </c>
      <c r="C196" t="s">
        <v>153</v>
      </c>
      <c r="R196"/>
      <c r="S196"/>
      <c r="T196"/>
      <c r="U196"/>
      <c r="V196"/>
      <c r="BF196" s="64" t="s">
        <v>0</v>
      </c>
      <c r="BG196">
        <v>195</v>
      </c>
    </row>
    <row r="197" spans="1:59">
      <c r="A197" t="str">
        <f t="shared" si="29"/>
        <v>&amp;br;</v>
      </c>
      <c r="B197" t="s">
        <v>0</v>
      </c>
      <c r="C197" t="s">
        <v>164</v>
      </c>
      <c r="R197"/>
      <c r="S197"/>
      <c r="T197"/>
      <c r="U197"/>
      <c r="V197"/>
      <c r="BF197" s="64" t="s">
        <v>0</v>
      </c>
      <c r="BG197">
        <v>196</v>
      </c>
    </row>
    <row r="198" spans="1:59">
      <c r="A198" t="str">
        <f t="shared" ref="A198:A261" si="40">CONCATENATE(C198,D198,E198,F198,G198,H198,I198,J198,K198,L198,M198,N198,O198,P198)</f>
        <v>#comment(above,nsize=[15],size=[30],num=[10])</v>
      </c>
      <c r="B198" t="s">
        <v>0</v>
      </c>
      <c r="C198" t="s">
        <v>173</v>
      </c>
      <c r="R198"/>
      <c r="S198"/>
      <c r="T198"/>
      <c r="U198"/>
      <c r="V198"/>
      <c r="BF198" s="64" t="s">
        <v>0</v>
      </c>
      <c r="BG198">
        <v>197</v>
      </c>
    </row>
    <row r="199" spans="1:59">
      <c r="A199" t="str">
        <f t="shared" si="40"/>
        <v>&amp;br;&amp;br;</v>
      </c>
      <c r="B199" t="s">
        <v>0</v>
      </c>
      <c r="C199" t="s">
        <v>145</v>
      </c>
      <c r="R199"/>
      <c r="S199"/>
      <c r="T199"/>
      <c r="U199"/>
      <c r="V199"/>
      <c r="BF199" s="64" t="s">
        <v>0</v>
      </c>
      <c r="BG199">
        <v>198</v>
      </c>
    </row>
    <row r="200" spans="1:59">
      <c r="A200" t="str">
        <f t="shared" si="40"/>
        <v/>
      </c>
      <c r="B200" t="s">
        <v>0</v>
      </c>
      <c r="Q200" s="29"/>
      <c r="R200" s="30"/>
      <c r="S200" s="30"/>
      <c r="T200" s="30"/>
      <c r="U200" s="30"/>
      <c r="V200" s="31"/>
      <c r="W200" s="32">
        <v>16</v>
      </c>
      <c r="X200" s="29"/>
      <c r="Y200" s="50"/>
      <c r="Z200" s="50"/>
      <c r="AA200" s="51"/>
      <c r="BF200" s="64" t="s">
        <v>0</v>
      </c>
      <c r="BG200">
        <v>199</v>
      </c>
    </row>
    <row r="201" spans="1:59">
      <c r="A201" t="str">
        <f t="shared" si="40"/>
        <v>*0/0</v>
      </c>
      <c r="B201" t="s">
        <v>0</v>
      </c>
      <c r="C201" t="str">
        <f>"*"&amp;R201&amp;"/"&amp;T201</f>
        <v>*0/0</v>
      </c>
      <c r="Q201" s="33" t="s">
        <v>9</v>
      </c>
      <c r="R201" s="34">
        <f>INDEX(AJ:AJ,W200+1)</f>
        <v>0</v>
      </c>
      <c r="S201" s="35" t="s">
        <v>10</v>
      </c>
      <c r="T201" s="34">
        <f>INDEX(AK:AK,W200+1)</f>
        <v>0</v>
      </c>
      <c r="U201" s="35"/>
      <c r="V201" s="36"/>
      <c r="W201" s="37"/>
      <c r="X201" s="33"/>
      <c r="Y201" s="52"/>
      <c r="Z201" s="52"/>
      <c r="AA201" s="53"/>
      <c r="BF201" s="64" t="s">
        <v>0</v>
      </c>
      <c r="BG201">
        <v>200</v>
      </c>
    </row>
    <row r="202" spans="1:59">
      <c r="A202" t="str">
        <f t="shared" si="40"/>
        <v>|LEFT:80|LEFT:100|LEFT:100|LEFT:100|LEFT:100|LEFT:100|c</v>
      </c>
      <c r="B202" t="s">
        <v>0</v>
      </c>
      <c r="C202" t="s">
        <v>81</v>
      </c>
      <c r="D202" s="26" t="str">
        <f>$Q$1</f>
        <v>LEFT:80</v>
      </c>
      <c r="E202" s="26" t="s">
        <v>81</v>
      </c>
      <c r="F202" s="26" t="str">
        <f t="shared" ref="F202:J202" si="41">$R$1</f>
        <v>LEFT:100</v>
      </c>
      <c r="G202" s="26" t="s">
        <v>81</v>
      </c>
      <c r="H202" s="26" t="str">
        <f t="shared" si="41"/>
        <v>LEFT:100</v>
      </c>
      <c r="I202" s="26" t="s">
        <v>81</v>
      </c>
      <c r="J202" s="26" t="str">
        <f t="shared" si="41"/>
        <v>LEFT:100</v>
      </c>
      <c r="K202" s="26" t="s">
        <v>81</v>
      </c>
      <c r="L202" s="26" t="str">
        <f>$R$1</f>
        <v>LEFT:100</v>
      </c>
      <c r="M202" s="26" t="s">
        <v>81</v>
      </c>
      <c r="N202" s="26" t="str">
        <f>$R$1</f>
        <v>LEFT:100</v>
      </c>
      <c r="O202" t="s">
        <v>81</v>
      </c>
      <c r="P202" t="s">
        <v>82</v>
      </c>
      <c r="Q202" s="38" t="s">
        <v>6</v>
      </c>
      <c r="R202" s="34" t="str">
        <f>INDEX(AF:AF,W200+1)</f>
        <v>無色</v>
      </c>
      <c r="S202" s="39" t="s">
        <v>7</v>
      </c>
      <c r="T202" s="34">
        <f>INDEX(AG:AG,W200+1)</f>
        <v>0</v>
      </c>
      <c r="U202" s="39" t="s">
        <v>8</v>
      </c>
      <c r="V202" s="34">
        <f>INDEX(AI:AI,W200+1)</f>
        <v>0</v>
      </c>
      <c r="W202" s="40"/>
      <c r="X202" s="34">
        <f>INDEX(AQ:AQ,W200+1)</f>
        <v>0</v>
      </c>
      <c r="Y202" s="52"/>
      <c r="Z202" s="52"/>
      <c r="AA202" s="53"/>
      <c r="BF202" s="64" t="s">
        <v>0</v>
      </c>
      <c r="BG202">
        <v>201</v>
      </c>
    </row>
    <row r="203" spans="1:59">
      <c r="A203" t="str">
        <f t="shared" si="40"/>
        <v>|色|無色|レアリティ||マナコスト||</v>
      </c>
      <c r="B203" t="s">
        <v>0</v>
      </c>
      <c r="C203" t="s">
        <v>81</v>
      </c>
      <c r="D203" s="27" t="s">
        <v>6</v>
      </c>
      <c r="E203" t="s">
        <v>81</v>
      </c>
      <c r="F203" t="str">
        <f>IF(R202=0,"",R202)</f>
        <v>無色</v>
      </c>
      <c r="G203" t="s">
        <v>81</v>
      </c>
      <c r="H203" s="27" t="s">
        <v>93</v>
      </c>
      <c r="I203" t="s">
        <v>81</v>
      </c>
      <c r="J203" t="str">
        <f>IF(T202=0,"",T202)</f>
        <v/>
      </c>
      <c r="K203" t="s">
        <v>81</v>
      </c>
      <c r="L203" s="27" t="s">
        <v>94</v>
      </c>
      <c r="M203" t="s">
        <v>81</v>
      </c>
      <c r="N203" t="str">
        <f>IF(V202=0,"",V202)</f>
        <v/>
      </c>
      <c r="O203" t="s">
        <v>81</v>
      </c>
      <c r="Q203" s="33" t="s">
        <v>11</v>
      </c>
      <c r="R203" s="34">
        <f>INDEX(AL:AL,W200+1)</f>
        <v>0</v>
      </c>
      <c r="S203" s="39" t="s">
        <v>95</v>
      </c>
      <c r="T203" s="34">
        <f>INDEX(AN:AN,W200+1)</f>
        <v>0</v>
      </c>
      <c r="U203" s="34">
        <f>INDEX(AO:AO,W200+1)</f>
        <v>0</v>
      </c>
      <c r="V203" s="34">
        <f>INDEX(AP:AP,W200+1)</f>
        <v>0</v>
      </c>
      <c r="W203" s="40"/>
      <c r="X203" s="34" t="str">
        <f>INDEX(AZ:AZ,W200+1)</f>
        <v/>
      </c>
      <c r="Y203" s="34" t="str">
        <f>INDEX(BA:BA,W200+1)</f>
        <v/>
      </c>
      <c r="Z203" s="34" t="str">
        <f>INDEX(BB:BB,W200+1)</f>
        <v/>
      </c>
      <c r="AA203" s="34">
        <f>INDEX(BC:BC,W200+1)</f>
        <v>0</v>
      </c>
      <c r="BF203" s="64" t="s">
        <v>0</v>
      </c>
      <c r="BG203">
        <v>202</v>
      </c>
    </row>
    <row r="204" spans="1:59">
      <c r="A204" t="str">
        <f t="shared" si="40"/>
        <v>|種別||サブタイプ||||</v>
      </c>
      <c r="B204" t="s">
        <v>0</v>
      </c>
      <c r="C204" t="s">
        <v>81</v>
      </c>
      <c r="D204" s="27" t="s">
        <v>11</v>
      </c>
      <c r="E204" t="s">
        <v>81</v>
      </c>
      <c r="F204" t="str">
        <f>IF(R203=0,"",R203)</f>
        <v/>
      </c>
      <c r="G204" t="s">
        <v>81</v>
      </c>
      <c r="H204" s="27" t="s">
        <v>103</v>
      </c>
      <c r="I204" t="s">
        <v>81</v>
      </c>
      <c r="J204" t="str">
        <f>IF(T203=0,"",T203)</f>
        <v/>
      </c>
      <c r="K204" t="s">
        <v>81</v>
      </c>
      <c r="L204" t="str">
        <f>IF(U203=0,"",U203)</f>
        <v/>
      </c>
      <c r="M204" t="s">
        <v>81</v>
      </c>
      <c r="N204" t="str">
        <f>IF(V203=0,"",V203)</f>
        <v/>
      </c>
      <c r="O204" t="s">
        <v>81</v>
      </c>
      <c r="Q204" s="33" t="s">
        <v>104</v>
      </c>
      <c r="R204" s="34" t="str">
        <f>INDEX(BD:BD,W200+1)</f>
        <v/>
      </c>
      <c r="S204" s="35"/>
      <c r="T204" s="35"/>
      <c r="U204" s="35"/>
      <c r="V204" s="36"/>
      <c r="W204" s="40"/>
      <c r="X204" s="32"/>
      <c r="Y204" s="32"/>
      <c r="Z204" s="32"/>
      <c r="AA204" s="54"/>
      <c r="BF204" s="64" t="s">
        <v>0</v>
      </c>
      <c r="BG204">
        <v>203</v>
      </c>
    </row>
    <row r="205" spans="1:59">
      <c r="A205" t="str">
        <f t="shared" si="40"/>
        <v>|テキスト|&gt;|&gt;|&gt;|&gt;||</v>
      </c>
      <c r="B205" t="s">
        <v>0</v>
      </c>
      <c r="C205" t="s">
        <v>81</v>
      </c>
      <c r="D205" s="27" t="s">
        <v>104</v>
      </c>
      <c r="E205" t="s">
        <v>81</v>
      </c>
      <c r="F205" s="27" t="s">
        <v>113</v>
      </c>
      <c r="G205" t="s">
        <v>81</v>
      </c>
      <c r="H205" s="27" t="s">
        <v>113</v>
      </c>
      <c r="I205" t="s">
        <v>81</v>
      </c>
      <c r="J205" s="27" t="s">
        <v>113</v>
      </c>
      <c r="K205" t="s">
        <v>81</v>
      </c>
      <c r="L205" s="27" t="s">
        <v>113</v>
      </c>
      <c r="M205" t="s">
        <v>81</v>
      </c>
      <c r="N205" t="str">
        <f>IF(R204=0,"",R204)</f>
        <v/>
      </c>
      <c r="O205" t="s">
        <v>81</v>
      </c>
      <c r="Q205" s="38" t="s">
        <v>27</v>
      </c>
      <c r="R205" s="34" t="str">
        <f>INDEX(BE:BE,W200+1)</f>
        <v/>
      </c>
      <c r="S205" s="35" t="s">
        <v>400</v>
      </c>
      <c r="T205" s="34" t="str">
        <f>IF(X205="","",X205&amp;IF(Y205="",""," "&amp;Y205)&amp;IF(Z205="",""," "&amp;Z205)&amp;IF(AA205="",""," "&amp;AA205))</f>
        <v/>
      </c>
      <c r="U205" s="35"/>
      <c r="V205" s="36"/>
      <c r="W205" s="40" t="s">
        <v>114</v>
      </c>
      <c r="X205" s="33" t="str">
        <f t="shared" ref="X205:AA205" si="42">IF(ISERROR(IF(LEN(X204)&gt;1,X204,VLOOKUP(X203,$AC:$AD,2,FALSE))),"",IF(LEN(X204)&gt;1,X204,VLOOKUP(X203,$AC:$AD,2,FALSE)))</f>
        <v/>
      </c>
      <c r="Y205" s="33" t="str">
        <f t="shared" si="42"/>
        <v/>
      </c>
      <c r="Z205" s="33" t="str">
        <f t="shared" si="42"/>
        <v/>
      </c>
      <c r="AA205" s="33" t="str">
        <f t="shared" si="42"/>
        <v> </v>
      </c>
      <c r="BF205" s="64" t="s">
        <v>0</v>
      </c>
      <c r="BG205">
        <v>204</v>
      </c>
    </row>
    <row r="206" spans="1:59">
      <c r="A206" t="str">
        <f t="shared" si="40"/>
        <v>|英テキスト|&gt;|&gt;|&gt;|&gt;||</v>
      </c>
      <c r="B206" t="s">
        <v>0</v>
      </c>
      <c r="C206" t="s">
        <v>81</v>
      </c>
      <c r="D206" s="27" t="s">
        <v>125</v>
      </c>
      <c r="E206" t="s">
        <v>81</v>
      </c>
      <c r="F206" s="27" t="s">
        <v>113</v>
      </c>
      <c r="G206" t="s">
        <v>81</v>
      </c>
      <c r="H206" s="27" t="s">
        <v>113</v>
      </c>
      <c r="I206" t="s">
        <v>81</v>
      </c>
      <c r="J206" s="27" t="s">
        <v>113</v>
      </c>
      <c r="K206" t="s">
        <v>81</v>
      </c>
      <c r="L206" s="27" t="s">
        <v>113</v>
      </c>
      <c r="M206" t="s">
        <v>81</v>
      </c>
      <c r="N206" t="str">
        <f>IF(T205="","",T205&amp;"&amp;br;")&amp;IF(R205=0,"",R205)</f>
        <v/>
      </c>
      <c r="O206" t="s">
        <v>81</v>
      </c>
      <c r="Q206" s="33" t="s">
        <v>18</v>
      </c>
      <c r="R206" s="34">
        <f>IF(INDEX(AX:AX,W200+1)="",0,INDEX(AX:AX,W200+1)&amp;"/"&amp;INDEX(AY:AY,W200+1))</f>
        <v>0</v>
      </c>
      <c r="S206" s="35"/>
      <c r="T206" s="35"/>
      <c r="U206" s="35"/>
      <c r="V206" s="36"/>
      <c r="W206" s="40"/>
      <c r="X206" s="33"/>
      <c r="Y206" s="52"/>
      <c r="Z206" s="52"/>
      <c r="AA206" s="53"/>
      <c r="BF206" s="64" t="s">
        <v>0</v>
      </c>
      <c r="BG206">
        <v>205</v>
      </c>
    </row>
    <row r="207" spans="1:59">
      <c r="A207" t="str">
        <f t="shared" si="40"/>
        <v>|PT|&gt;||シールド数|&gt;||</v>
      </c>
      <c r="B207" t="s">
        <v>0</v>
      </c>
      <c r="C207" t="s">
        <v>81</v>
      </c>
      <c r="D207" t="s">
        <v>18</v>
      </c>
      <c r="E207" t="s">
        <v>81</v>
      </c>
      <c r="F207" t="s">
        <v>113</v>
      </c>
      <c r="G207" t="s">
        <v>81</v>
      </c>
      <c r="H207" t="str">
        <f>IF(R206=0,"",R206)</f>
        <v/>
      </c>
      <c r="I207" t="s">
        <v>81</v>
      </c>
      <c r="J207" t="s">
        <v>136</v>
      </c>
      <c r="K207" t="s">
        <v>81</v>
      </c>
      <c r="L207" t="s">
        <v>113</v>
      </c>
      <c r="M207" t="s">
        <v>81</v>
      </c>
      <c r="N207" t="str">
        <f>IF(R207=0,"",R207)</f>
        <v/>
      </c>
      <c r="O207" t="s">
        <v>81</v>
      </c>
      <c r="Q207" s="41" t="s">
        <v>19</v>
      </c>
      <c r="R207" s="34">
        <f>INDEX(AW:AW,W200+1)</f>
        <v>0</v>
      </c>
      <c r="S207" s="42"/>
      <c r="T207" s="42"/>
      <c r="U207" s="42"/>
      <c r="V207" s="43"/>
      <c r="W207" s="44"/>
      <c r="X207" s="45"/>
      <c r="Y207" s="55"/>
      <c r="Z207" s="55"/>
      <c r="AA207" s="56"/>
      <c r="BF207" s="64" t="s">
        <v>0</v>
      </c>
      <c r="BG207">
        <v>206</v>
      </c>
    </row>
    <row r="208" spans="1:59">
      <c r="A208" t="str">
        <f t="shared" si="40"/>
        <v>&amp;br;&amp;br;</v>
      </c>
      <c r="B208" t="s">
        <v>0</v>
      </c>
      <c r="C208" t="s">
        <v>145</v>
      </c>
      <c r="R208"/>
      <c r="S208"/>
      <c r="T208"/>
      <c r="U208"/>
      <c r="V208"/>
      <c r="BF208" s="64" t="s">
        <v>0</v>
      </c>
      <c r="BG208">
        <v>207</v>
      </c>
    </row>
    <row r="209" spans="1:59">
      <c r="A209" t="str">
        <f t="shared" si="40"/>
        <v>#back(text=戻る,left)</v>
      </c>
      <c r="B209" t="s">
        <v>0</v>
      </c>
      <c r="C209" t="s">
        <v>153</v>
      </c>
      <c r="R209"/>
      <c r="S209"/>
      <c r="T209"/>
      <c r="U209"/>
      <c r="V209"/>
      <c r="BF209" s="64" t="s">
        <v>0</v>
      </c>
      <c r="BG209">
        <v>208</v>
      </c>
    </row>
    <row r="210" spans="1:59">
      <c r="A210" t="str">
        <f t="shared" si="40"/>
        <v>&amp;br;</v>
      </c>
      <c r="B210" t="s">
        <v>0</v>
      </c>
      <c r="C210" t="s">
        <v>164</v>
      </c>
      <c r="R210"/>
      <c r="S210"/>
      <c r="T210"/>
      <c r="U210"/>
      <c r="V210"/>
      <c r="BF210" s="64" t="s">
        <v>0</v>
      </c>
      <c r="BG210">
        <v>209</v>
      </c>
    </row>
    <row r="211" spans="1:59">
      <c r="A211" t="str">
        <f t="shared" si="40"/>
        <v>#comment(above,nsize=[15],size=[30],num=[10])</v>
      </c>
      <c r="B211" t="s">
        <v>0</v>
      </c>
      <c r="C211" t="s">
        <v>173</v>
      </c>
      <c r="R211"/>
      <c r="S211"/>
      <c r="T211"/>
      <c r="U211"/>
      <c r="V211"/>
      <c r="BF211" s="64" t="s">
        <v>0</v>
      </c>
      <c r="BG211">
        <v>210</v>
      </c>
    </row>
    <row r="212" spans="1:59">
      <c r="A212" t="str">
        <f t="shared" si="40"/>
        <v>&amp;br;&amp;br;</v>
      </c>
      <c r="B212" t="s">
        <v>0</v>
      </c>
      <c r="C212" t="s">
        <v>145</v>
      </c>
      <c r="R212"/>
      <c r="S212"/>
      <c r="T212"/>
      <c r="U212"/>
      <c r="V212"/>
      <c r="BF212" s="64" t="s">
        <v>0</v>
      </c>
      <c r="BG212">
        <v>211</v>
      </c>
    </row>
    <row r="213" spans="1:59">
      <c r="A213" t="str">
        <f t="shared" si="40"/>
        <v/>
      </c>
      <c r="B213" t="s">
        <v>0</v>
      </c>
      <c r="Q213" s="29"/>
      <c r="R213" s="30"/>
      <c r="S213" s="30"/>
      <c r="T213" s="30"/>
      <c r="U213" s="30"/>
      <c r="V213" s="31"/>
      <c r="W213" s="32">
        <v>17</v>
      </c>
      <c r="X213" s="29"/>
      <c r="Y213" s="50"/>
      <c r="Z213" s="50"/>
      <c r="AA213" s="51"/>
      <c r="BF213" s="64" t="s">
        <v>0</v>
      </c>
      <c r="BG213">
        <v>212</v>
      </c>
    </row>
    <row r="214" spans="1:59">
      <c r="A214" t="str">
        <f t="shared" si="40"/>
        <v>*0/0</v>
      </c>
      <c r="B214" t="s">
        <v>0</v>
      </c>
      <c r="C214" t="str">
        <f>"*"&amp;R214&amp;"/"&amp;T214</f>
        <v>*0/0</v>
      </c>
      <c r="Q214" s="33" t="s">
        <v>9</v>
      </c>
      <c r="R214" s="34">
        <f>INDEX(AJ:AJ,W213+1)</f>
        <v>0</v>
      </c>
      <c r="S214" s="35" t="s">
        <v>10</v>
      </c>
      <c r="T214" s="34">
        <f>INDEX(AK:AK,W213+1)</f>
        <v>0</v>
      </c>
      <c r="U214" s="35"/>
      <c r="V214" s="36"/>
      <c r="W214" s="37"/>
      <c r="X214" s="33"/>
      <c r="Y214" s="52"/>
      <c r="Z214" s="52"/>
      <c r="AA214" s="53"/>
      <c r="BF214" s="64" t="s">
        <v>0</v>
      </c>
      <c r="BG214">
        <v>213</v>
      </c>
    </row>
    <row r="215" spans="1:59">
      <c r="A215" t="str">
        <f t="shared" si="40"/>
        <v>|LEFT:80|LEFT:100|LEFT:100|LEFT:100|LEFT:100|LEFT:100|c</v>
      </c>
      <c r="B215" t="s">
        <v>0</v>
      </c>
      <c r="C215" t="s">
        <v>81</v>
      </c>
      <c r="D215" s="26" t="str">
        <f>$Q$1</f>
        <v>LEFT:80</v>
      </c>
      <c r="E215" s="26" t="s">
        <v>81</v>
      </c>
      <c r="F215" s="26" t="str">
        <f t="shared" ref="F215:J215" si="43">$R$1</f>
        <v>LEFT:100</v>
      </c>
      <c r="G215" s="26" t="s">
        <v>81</v>
      </c>
      <c r="H215" s="26" t="str">
        <f t="shared" si="43"/>
        <v>LEFT:100</v>
      </c>
      <c r="I215" s="26" t="s">
        <v>81</v>
      </c>
      <c r="J215" s="26" t="str">
        <f t="shared" si="43"/>
        <v>LEFT:100</v>
      </c>
      <c r="K215" s="26" t="s">
        <v>81</v>
      </c>
      <c r="L215" s="26" t="str">
        <f>$R$1</f>
        <v>LEFT:100</v>
      </c>
      <c r="M215" s="26" t="s">
        <v>81</v>
      </c>
      <c r="N215" s="26" t="str">
        <f>$R$1</f>
        <v>LEFT:100</v>
      </c>
      <c r="O215" t="s">
        <v>81</v>
      </c>
      <c r="P215" t="s">
        <v>82</v>
      </c>
      <c r="Q215" s="38" t="s">
        <v>6</v>
      </c>
      <c r="R215" s="34" t="str">
        <f>INDEX(AF:AF,W213+1)</f>
        <v>無色</v>
      </c>
      <c r="S215" s="39" t="s">
        <v>7</v>
      </c>
      <c r="T215" s="34">
        <f>INDEX(AG:AG,W213+1)</f>
        <v>0</v>
      </c>
      <c r="U215" s="39" t="s">
        <v>8</v>
      </c>
      <c r="V215" s="34">
        <f>INDEX(AI:AI,W213+1)</f>
        <v>0</v>
      </c>
      <c r="W215" s="40"/>
      <c r="X215" s="34">
        <f>INDEX(AQ:AQ,W213+1)</f>
        <v>0</v>
      </c>
      <c r="Y215" s="52"/>
      <c r="Z215" s="52"/>
      <c r="AA215" s="53"/>
      <c r="BF215" s="64" t="s">
        <v>0</v>
      </c>
      <c r="BG215">
        <v>214</v>
      </c>
    </row>
    <row r="216" spans="1:59">
      <c r="A216" t="str">
        <f t="shared" si="40"/>
        <v>|色|無色|レアリティ||マナコスト||</v>
      </c>
      <c r="B216" t="s">
        <v>0</v>
      </c>
      <c r="C216" t="s">
        <v>81</v>
      </c>
      <c r="D216" s="27" t="s">
        <v>6</v>
      </c>
      <c r="E216" t="s">
        <v>81</v>
      </c>
      <c r="F216" t="str">
        <f>IF(R215=0,"",R215)</f>
        <v>無色</v>
      </c>
      <c r="G216" t="s">
        <v>81</v>
      </c>
      <c r="H216" s="27" t="s">
        <v>93</v>
      </c>
      <c r="I216" t="s">
        <v>81</v>
      </c>
      <c r="J216" t="str">
        <f>IF(T215=0,"",T215)</f>
        <v/>
      </c>
      <c r="K216" t="s">
        <v>81</v>
      </c>
      <c r="L216" s="27" t="s">
        <v>94</v>
      </c>
      <c r="M216" t="s">
        <v>81</v>
      </c>
      <c r="N216" t="str">
        <f>IF(V215=0,"",V215)</f>
        <v/>
      </c>
      <c r="O216" t="s">
        <v>81</v>
      </c>
      <c r="Q216" s="33" t="s">
        <v>11</v>
      </c>
      <c r="R216" s="34">
        <f>INDEX(AL:AL,W213+1)</f>
        <v>0</v>
      </c>
      <c r="S216" s="39" t="s">
        <v>95</v>
      </c>
      <c r="T216" s="34">
        <f>INDEX(AN:AN,W213+1)</f>
        <v>0</v>
      </c>
      <c r="U216" s="34">
        <f>INDEX(AO:AO,W213+1)</f>
        <v>0</v>
      </c>
      <c r="V216" s="34">
        <f>INDEX(AP:AP,W213+1)</f>
        <v>0</v>
      </c>
      <c r="W216" s="40"/>
      <c r="X216" s="34" t="str">
        <f>INDEX(AZ:AZ,W213+1)</f>
        <v/>
      </c>
      <c r="Y216" s="34" t="str">
        <f>INDEX(BA:BA,W213+1)</f>
        <v/>
      </c>
      <c r="Z216" s="34" t="str">
        <f>INDEX(BB:BB,W213+1)</f>
        <v/>
      </c>
      <c r="AA216" s="34">
        <f>INDEX(BC:BC,W213+1)</f>
        <v>0</v>
      </c>
      <c r="BF216" s="64" t="s">
        <v>0</v>
      </c>
      <c r="BG216">
        <v>215</v>
      </c>
    </row>
    <row r="217" spans="1:59">
      <c r="A217" t="str">
        <f t="shared" si="40"/>
        <v>|種別||サブタイプ||||</v>
      </c>
      <c r="B217" t="s">
        <v>0</v>
      </c>
      <c r="C217" t="s">
        <v>81</v>
      </c>
      <c r="D217" s="27" t="s">
        <v>11</v>
      </c>
      <c r="E217" t="s">
        <v>81</v>
      </c>
      <c r="F217" t="str">
        <f>IF(R216=0,"",R216)</f>
        <v/>
      </c>
      <c r="G217" t="s">
        <v>81</v>
      </c>
      <c r="H217" s="27" t="s">
        <v>103</v>
      </c>
      <c r="I217" t="s">
        <v>81</v>
      </c>
      <c r="J217" t="str">
        <f>IF(T216=0,"",T216)</f>
        <v/>
      </c>
      <c r="K217" t="s">
        <v>81</v>
      </c>
      <c r="L217" t="str">
        <f>IF(U216=0,"",U216)</f>
        <v/>
      </c>
      <c r="M217" t="s">
        <v>81</v>
      </c>
      <c r="N217" t="str">
        <f>IF(V216=0,"",V216)</f>
        <v/>
      </c>
      <c r="O217" t="s">
        <v>81</v>
      </c>
      <c r="Q217" s="33" t="s">
        <v>104</v>
      </c>
      <c r="R217" s="34" t="str">
        <f>INDEX(BD:BD,W213+1)</f>
        <v/>
      </c>
      <c r="S217" s="35"/>
      <c r="T217" s="35"/>
      <c r="U217" s="35"/>
      <c r="V217" s="36"/>
      <c r="W217" s="40"/>
      <c r="X217" s="32"/>
      <c r="Y217" s="32"/>
      <c r="Z217" s="32"/>
      <c r="AA217" s="54"/>
      <c r="BF217" s="64" t="s">
        <v>0</v>
      </c>
      <c r="BG217">
        <v>216</v>
      </c>
    </row>
    <row r="218" spans="1:59">
      <c r="A218" t="str">
        <f t="shared" si="40"/>
        <v>|テキスト|&gt;|&gt;|&gt;|&gt;||</v>
      </c>
      <c r="B218" t="s">
        <v>0</v>
      </c>
      <c r="C218" t="s">
        <v>81</v>
      </c>
      <c r="D218" s="27" t="s">
        <v>104</v>
      </c>
      <c r="E218" t="s">
        <v>81</v>
      </c>
      <c r="F218" s="27" t="s">
        <v>113</v>
      </c>
      <c r="G218" t="s">
        <v>81</v>
      </c>
      <c r="H218" s="27" t="s">
        <v>113</v>
      </c>
      <c r="I218" t="s">
        <v>81</v>
      </c>
      <c r="J218" s="27" t="s">
        <v>113</v>
      </c>
      <c r="K218" t="s">
        <v>81</v>
      </c>
      <c r="L218" s="27" t="s">
        <v>113</v>
      </c>
      <c r="M218" t="s">
        <v>81</v>
      </c>
      <c r="N218" t="str">
        <f>IF(R217=0,"",R217)</f>
        <v/>
      </c>
      <c r="O218" t="s">
        <v>81</v>
      </c>
      <c r="Q218" s="38" t="s">
        <v>27</v>
      </c>
      <c r="R218" s="34" t="str">
        <f>INDEX(BE:BE,W213+1)</f>
        <v/>
      </c>
      <c r="S218" s="35" t="s">
        <v>400</v>
      </c>
      <c r="T218" s="34" t="str">
        <f>IF(X218="","",X218&amp;IF(Y218="",""," "&amp;Y218)&amp;IF(Z218="",""," "&amp;Z218)&amp;IF(AA218="",""," "&amp;AA218))</f>
        <v/>
      </c>
      <c r="U218" s="35"/>
      <c r="V218" s="36"/>
      <c r="W218" s="40" t="s">
        <v>114</v>
      </c>
      <c r="X218" s="33" t="str">
        <f t="shared" ref="X218:AA218" si="44">IF(ISERROR(IF(LEN(X217)&gt;1,X217,VLOOKUP(X216,$AC:$AD,2,FALSE))),"",IF(LEN(X217)&gt;1,X217,VLOOKUP(X216,$AC:$AD,2,FALSE)))</f>
        <v/>
      </c>
      <c r="Y218" s="33" t="str">
        <f t="shared" si="44"/>
        <v/>
      </c>
      <c r="Z218" s="33" t="str">
        <f t="shared" si="44"/>
        <v/>
      </c>
      <c r="AA218" s="33" t="str">
        <f t="shared" si="44"/>
        <v> </v>
      </c>
      <c r="BF218" s="64" t="s">
        <v>0</v>
      </c>
      <c r="BG218">
        <v>217</v>
      </c>
    </row>
    <row r="219" spans="1:59">
      <c r="A219" t="str">
        <f t="shared" si="40"/>
        <v>|英テキスト|&gt;|&gt;|&gt;|&gt;||</v>
      </c>
      <c r="B219" t="s">
        <v>0</v>
      </c>
      <c r="C219" t="s">
        <v>81</v>
      </c>
      <c r="D219" s="27" t="s">
        <v>125</v>
      </c>
      <c r="E219" t="s">
        <v>81</v>
      </c>
      <c r="F219" s="27" t="s">
        <v>113</v>
      </c>
      <c r="G219" t="s">
        <v>81</v>
      </c>
      <c r="H219" s="27" t="s">
        <v>113</v>
      </c>
      <c r="I219" t="s">
        <v>81</v>
      </c>
      <c r="J219" s="27" t="s">
        <v>113</v>
      </c>
      <c r="K219" t="s">
        <v>81</v>
      </c>
      <c r="L219" s="27" t="s">
        <v>113</v>
      </c>
      <c r="M219" t="s">
        <v>81</v>
      </c>
      <c r="N219" t="str">
        <f>IF(T218="","",T218&amp;"&amp;br;")&amp;IF(R218=0,"",R218)</f>
        <v/>
      </c>
      <c r="O219" t="s">
        <v>81</v>
      </c>
      <c r="Q219" s="33" t="s">
        <v>18</v>
      </c>
      <c r="R219" s="34">
        <f>IF(INDEX(AX:AX,W213+1)="",0,INDEX(AX:AX,W213+1)&amp;"/"&amp;INDEX(AY:AY,W213+1))</f>
        <v>0</v>
      </c>
      <c r="S219" s="35"/>
      <c r="T219" s="35"/>
      <c r="U219" s="35"/>
      <c r="V219" s="36"/>
      <c r="W219" s="40"/>
      <c r="X219" s="33"/>
      <c r="Y219" s="52"/>
      <c r="Z219" s="52"/>
      <c r="AA219" s="53"/>
      <c r="BF219" s="64" t="s">
        <v>0</v>
      </c>
      <c r="BG219">
        <v>218</v>
      </c>
    </row>
    <row r="220" spans="1:59">
      <c r="A220" t="str">
        <f t="shared" si="40"/>
        <v>|PT|&gt;||シールド数|&gt;||</v>
      </c>
      <c r="B220" t="s">
        <v>0</v>
      </c>
      <c r="C220" t="s">
        <v>81</v>
      </c>
      <c r="D220" t="s">
        <v>18</v>
      </c>
      <c r="E220" t="s">
        <v>81</v>
      </c>
      <c r="F220" t="s">
        <v>113</v>
      </c>
      <c r="G220" t="s">
        <v>81</v>
      </c>
      <c r="H220" t="str">
        <f>IF(R219=0,"",R219)</f>
        <v/>
      </c>
      <c r="I220" t="s">
        <v>81</v>
      </c>
      <c r="J220" t="s">
        <v>136</v>
      </c>
      <c r="K220" t="s">
        <v>81</v>
      </c>
      <c r="L220" t="s">
        <v>113</v>
      </c>
      <c r="M220" t="s">
        <v>81</v>
      </c>
      <c r="N220" t="str">
        <f>IF(R220=0,"",R220)</f>
        <v/>
      </c>
      <c r="O220" t="s">
        <v>81</v>
      </c>
      <c r="Q220" s="41" t="s">
        <v>19</v>
      </c>
      <c r="R220" s="34">
        <f>INDEX(AW:AW,W213+1)</f>
        <v>0</v>
      </c>
      <c r="S220" s="42"/>
      <c r="T220" s="42"/>
      <c r="U220" s="42"/>
      <c r="V220" s="43"/>
      <c r="W220" s="44"/>
      <c r="X220" s="45"/>
      <c r="Y220" s="55"/>
      <c r="Z220" s="55"/>
      <c r="AA220" s="56"/>
      <c r="BF220" s="64" t="s">
        <v>0</v>
      </c>
      <c r="BG220">
        <v>219</v>
      </c>
    </row>
    <row r="221" spans="1:59">
      <c r="A221" t="str">
        <f t="shared" si="40"/>
        <v>&amp;br;&amp;br;</v>
      </c>
      <c r="B221" t="s">
        <v>0</v>
      </c>
      <c r="C221" t="s">
        <v>145</v>
      </c>
      <c r="R221"/>
      <c r="S221"/>
      <c r="T221"/>
      <c r="U221"/>
      <c r="V221"/>
      <c r="BF221" s="64" t="s">
        <v>0</v>
      </c>
      <c r="BG221">
        <v>220</v>
      </c>
    </row>
    <row r="222" spans="1:59">
      <c r="A222" t="str">
        <f t="shared" si="40"/>
        <v>#back(text=戻る,left)</v>
      </c>
      <c r="B222" t="s">
        <v>0</v>
      </c>
      <c r="C222" t="s">
        <v>153</v>
      </c>
      <c r="R222"/>
      <c r="S222"/>
      <c r="T222"/>
      <c r="U222"/>
      <c r="V222"/>
      <c r="BF222" s="64" t="s">
        <v>0</v>
      </c>
      <c r="BG222">
        <v>221</v>
      </c>
    </row>
    <row r="223" spans="1:59">
      <c r="A223" t="str">
        <f t="shared" si="40"/>
        <v>&amp;br;</v>
      </c>
      <c r="B223" t="s">
        <v>0</v>
      </c>
      <c r="C223" t="s">
        <v>164</v>
      </c>
      <c r="R223"/>
      <c r="S223"/>
      <c r="T223"/>
      <c r="U223"/>
      <c r="V223"/>
      <c r="BF223" s="64" t="s">
        <v>0</v>
      </c>
      <c r="BG223">
        <v>222</v>
      </c>
    </row>
    <row r="224" spans="1:59">
      <c r="A224" t="str">
        <f t="shared" si="40"/>
        <v>#comment(above,nsize=[15],size=[30],num=[10])</v>
      </c>
      <c r="B224" t="s">
        <v>0</v>
      </c>
      <c r="C224" t="s">
        <v>173</v>
      </c>
      <c r="R224"/>
      <c r="S224"/>
      <c r="T224"/>
      <c r="U224"/>
      <c r="V224"/>
      <c r="BF224" s="64" t="s">
        <v>0</v>
      </c>
      <c r="BG224">
        <v>223</v>
      </c>
    </row>
    <row r="225" spans="1:59">
      <c r="A225" t="str">
        <f t="shared" si="40"/>
        <v>&amp;br;&amp;br;</v>
      </c>
      <c r="B225" t="s">
        <v>0</v>
      </c>
      <c r="C225" t="s">
        <v>145</v>
      </c>
      <c r="R225"/>
      <c r="S225"/>
      <c r="T225"/>
      <c r="U225"/>
      <c r="V225"/>
      <c r="BF225" s="64" t="s">
        <v>0</v>
      </c>
      <c r="BG225">
        <v>224</v>
      </c>
    </row>
    <row r="226" spans="1:59">
      <c r="A226" t="str">
        <f t="shared" si="40"/>
        <v/>
      </c>
      <c r="B226" t="s">
        <v>0</v>
      </c>
      <c r="Q226" s="29"/>
      <c r="R226" s="30"/>
      <c r="S226" s="30"/>
      <c r="T226" s="30"/>
      <c r="U226" s="30"/>
      <c r="V226" s="31"/>
      <c r="W226" s="32">
        <v>18</v>
      </c>
      <c r="X226" s="29"/>
      <c r="Y226" s="50"/>
      <c r="Z226" s="50"/>
      <c r="AA226" s="51"/>
      <c r="BF226" s="64" t="s">
        <v>0</v>
      </c>
      <c r="BG226">
        <v>225</v>
      </c>
    </row>
    <row r="227" spans="1:59">
      <c r="A227" t="str">
        <f t="shared" si="40"/>
        <v>*0/0</v>
      </c>
      <c r="B227" t="s">
        <v>0</v>
      </c>
      <c r="C227" t="str">
        <f>"*"&amp;R227&amp;"/"&amp;T227</f>
        <v>*0/0</v>
      </c>
      <c r="Q227" s="33" t="s">
        <v>9</v>
      </c>
      <c r="R227" s="34">
        <f>INDEX(AJ:AJ,W226+1)</f>
        <v>0</v>
      </c>
      <c r="S227" s="35" t="s">
        <v>10</v>
      </c>
      <c r="T227" s="34">
        <f>INDEX(AK:AK,W226+1)</f>
        <v>0</v>
      </c>
      <c r="U227" s="35"/>
      <c r="V227" s="36"/>
      <c r="W227" s="37"/>
      <c r="X227" s="33"/>
      <c r="Y227" s="52"/>
      <c r="Z227" s="52"/>
      <c r="AA227" s="53"/>
      <c r="BF227" s="64" t="s">
        <v>0</v>
      </c>
      <c r="BG227">
        <v>226</v>
      </c>
    </row>
    <row r="228" spans="1:59">
      <c r="A228" t="str">
        <f t="shared" si="40"/>
        <v>|LEFT:80|LEFT:100|LEFT:100|LEFT:100|LEFT:100|LEFT:100|c</v>
      </c>
      <c r="B228" t="s">
        <v>0</v>
      </c>
      <c r="C228" t="s">
        <v>81</v>
      </c>
      <c r="D228" s="26" t="str">
        <f>$Q$1</f>
        <v>LEFT:80</v>
      </c>
      <c r="E228" s="26" t="s">
        <v>81</v>
      </c>
      <c r="F228" s="26" t="str">
        <f t="shared" ref="F228:J228" si="45">$R$1</f>
        <v>LEFT:100</v>
      </c>
      <c r="G228" s="26" t="s">
        <v>81</v>
      </c>
      <c r="H228" s="26" t="str">
        <f t="shared" si="45"/>
        <v>LEFT:100</v>
      </c>
      <c r="I228" s="26" t="s">
        <v>81</v>
      </c>
      <c r="J228" s="26" t="str">
        <f t="shared" si="45"/>
        <v>LEFT:100</v>
      </c>
      <c r="K228" s="26" t="s">
        <v>81</v>
      </c>
      <c r="L228" s="26" t="str">
        <f>$R$1</f>
        <v>LEFT:100</v>
      </c>
      <c r="M228" s="26" t="s">
        <v>81</v>
      </c>
      <c r="N228" s="26" t="str">
        <f>$R$1</f>
        <v>LEFT:100</v>
      </c>
      <c r="O228" t="s">
        <v>81</v>
      </c>
      <c r="P228" t="s">
        <v>82</v>
      </c>
      <c r="Q228" s="38" t="s">
        <v>6</v>
      </c>
      <c r="R228" s="34" t="str">
        <f>INDEX(AF:AF,W226+1)</f>
        <v>無色</v>
      </c>
      <c r="S228" s="39" t="s">
        <v>7</v>
      </c>
      <c r="T228" s="34">
        <f>INDEX(AG:AG,W226+1)</f>
        <v>0</v>
      </c>
      <c r="U228" s="39" t="s">
        <v>8</v>
      </c>
      <c r="V228" s="34">
        <f>INDEX(AI:AI,W226+1)</f>
        <v>0</v>
      </c>
      <c r="W228" s="40"/>
      <c r="X228" s="34">
        <f>INDEX(AQ:AQ,W226+1)</f>
        <v>0</v>
      </c>
      <c r="Y228" s="52"/>
      <c r="Z228" s="52"/>
      <c r="AA228" s="53"/>
      <c r="BF228" s="64" t="s">
        <v>0</v>
      </c>
      <c r="BG228">
        <v>227</v>
      </c>
    </row>
    <row r="229" spans="1:59">
      <c r="A229" t="str">
        <f t="shared" si="40"/>
        <v>|色|無色|レアリティ||マナコスト||</v>
      </c>
      <c r="B229" t="s">
        <v>0</v>
      </c>
      <c r="C229" t="s">
        <v>81</v>
      </c>
      <c r="D229" s="27" t="s">
        <v>6</v>
      </c>
      <c r="E229" t="s">
        <v>81</v>
      </c>
      <c r="F229" t="str">
        <f>IF(R228=0,"",R228)</f>
        <v>無色</v>
      </c>
      <c r="G229" t="s">
        <v>81</v>
      </c>
      <c r="H229" s="27" t="s">
        <v>93</v>
      </c>
      <c r="I229" t="s">
        <v>81</v>
      </c>
      <c r="J229" t="str">
        <f>IF(T228=0,"",T228)</f>
        <v/>
      </c>
      <c r="K229" t="s">
        <v>81</v>
      </c>
      <c r="L229" s="27" t="s">
        <v>94</v>
      </c>
      <c r="M229" t="s">
        <v>81</v>
      </c>
      <c r="N229" t="str">
        <f>IF(V228=0,"",V228)</f>
        <v/>
      </c>
      <c r="O229" t="s">
        <v>81</v>
      </c>
      <c r="Q229" s="33" t="s">
        <v>11</v>
      </c>
      <c r="R229" s="34">
        <f>INDEX(AL:AL,W226+1)</f>
        <v>0</v>
      </c>
      <c r="S229" s="39" t="s">
        <v>95</v>
      </c>
      <c r="T229" s="34">
        <f>INDEX(AN:AN,W226+1)</f>
        <v>0</v>
      </c>
      <c r="U229" s="34">
        <f>INDEX(AO:AO,W226+1)</f>
        <v>0</v>
      </c>
      <c r="V229" s="34">
        <f>INDEX(AP:AP,W226+1)</f>
        <v>0</v>
      </c>
      <c r="W229" s="40"/>
      <c r="X229" s="34" t="str">
        <f>INDEX(AZ:AZ,W226+1)</f>
        <v/>
      </c>
      <c r="Y229" s="34" t="str">
        <f>INDEX(BA:BA,W226+1)</f>
        <v/>
      </c>
      <c r="Z229" s="34" t="str">
        <f>INDEX(BB:BB,W226+1)</f>
        <v/>
      </c>
      <c r="AA229" s="34">
        <f>INDEX(BC:BC,W226+1)</f>
        <v>0</v>
      </c>
      <c r="BF229" s="64" t="s">
        <v>0</v>
      </c>
      <c r="BG229">
        <v>228</v>
      </c>
    </row>
    <row r="230" spans="1:59">
      <c r="A230" t="str">
        <f t="shared" si="40"/>
        <v>|種別||サブタイプ||||</v>
      </c>
      <c r="B230" t="s">
        <v>0</v>
      </c>
      <c r="C230" t="s">
        <v>81</v>
      </c>
      <c r="D230" s="27" t="s">
        <v>11</v>
      </c>
      <c r="E230" t="s">
        <v>81</v>
      </c>
      <c r="F230" t="str">
        <f>IF(R229=0,"",R229)</f>
        <v/>
      </c>
      <c r="G230" t="s">
        <v>81</v>
      </c>
      <c r="H230" s="27" t="s">
        <v>103</v>
      </c>
      <c r="I230" t="s">
        <v>81</v>
      </c>
      <c r="J230" t="str">
        <f>IF(T229=0,"",T229)</f>
        <v/>
      </c>
      <c r="K230" t="s">
        <v>81</v>
      </c>
      <c r="L230" t="str">
        <f>IF(U229=0,"",U229)</f>
        <v/>
      </c>
      <c r="M230" t="s">
        <v>81</v>
      </c>
      <c r="N230" t="str">
        <f>IF(V229=0,"",V229)</f>
        <v/>
      </c>
      <c r="O230" t="s">
        <v>81</v>
      </c>
      <c r="Q230" s="33" t="s">
        <v>104</v>
      </c>
      <c r="R230" s="34" t="str">
        <f>INDEX(BD:BD,W226+1)</f>
        <v/>
      </c>
      <c r="S230" s="35"/>
      <c r="T230" s="35"/>
      <c r="U230" s="35"/>
      <c r="V230" s="36"/>
      <c r="W230" s="40"/>
      <c r="X230" s="32"/>
      <c r="Y230" s="32"/>
      <c r="Z230" s="32"/>
      <c r="AA230" s="54"/>
      <c r="BF230" s="64" t="s">
        <v>0</v>
      </c>
      <c r="BG230">
        <v>229</v>
      </c>
    </row>
    <row r="231" spans="1:59">
      <c r="A231" t="str">
        <f t="shared" si="40"/>
        <v>|テキスト|&gt;|&gt;|&gt;|&gt;||</v>
      </c>
      <c r="B231" t="s">
        <v>0</v>
      </c>
      <c r="C231" t="s">
        <v>81</v>
      </c>
      <c r="D231" s="27" t="s">
        <v>104</v>
      </c>
      <c r="E231" t="s">
        <v>81</v>
      </c>
      <c r="F231" s="27" t="s">
        <v>113</v>
      </c>
      <c r="G231" t="s">
        <v>81</v>
      </c>
      <c r="H231" s="27" t="s">
        <v>113</v>
      </c>
      <c r="I231" t="s">
        <v>81</v>
      </c>
      <c r="J231" s="27" t="s">
        <v>113</v>
      </c>
      <c r="K231" t="s">
        <v>81</v>
      </c>
      <c r="L231" s="27" t="s">
        <v>113</v>
      </c>
      <c r="M231" t="s">
        <v>81</v>
      </c>
      <c r="N231" t="str">
        <f>IF(R230=0,"",R230)</f>
        <v/>
      </c>
      <c r="O231" t="s">
        <v>81</v>
      </c>
      <c r="Q231" s="38" t="s">
        <v>27</v>
      </c>
      <c r="R231" s="34" t="str">
        <f>INDEX(BE:BE,W226+1)</f>
        <v/>
      </c>
      <c r="S231" s="35" t="s">
        <v>400</v>
      </c>
      <c r="T231" s="34" t="str">
        <f>IF(X231="","",X231&amp;IF(Y231="",""," "&amp;Y231)&amp;IF(Z231="",""," "&amp;Z231)&amp;IF(AA231="",""," "&amp;AA231))</f>
        <v/>
      </c>
      <c r="U231" s="35"/>
      <c r="V231" s="36"/>
      <c r="W231" s="40" t="s">
        <v>114</v>
      </c>
      <c r="X231" s="33" t="str">
        <f t="shared" ref="X231:AA231" si="46">IF(ISERROR(IF(LEN(X230)&gt;1,X230,VLOOKUP(X229,$AC:$AD,2,FALSE))),"",IF(LEN(X230)&gt;1,X230,VLOOKUP(X229,$AC:$AD,2,FALSE)))</f>
        <v/>
      </c>
      <c r="Y231" s="33" t="str">
        <f t="shared" si="46"/>
        <v/>
      </c>
      <c r="Z231" s="33" t="str">
        <f t="shared" si="46"/>
        <v/>
      </c>
      <c r="AA231" s="33" t="str">
        <f t="shared" si="46"/>
        <v> </v>
      </c>
      <c r="BF231" s="64" t="s">
        <v>0</v>
      </c>
      <c r="BG231">
        <v>230</v>
      </c>
    </row>
    <row r="232" spans="1:59">
      <c r="A232" t="str">
        <f t="shared" si="40"/>
        <v>|英テキスト|&gt;|&gt;|&gt;|&gt;||</v>
      </c>
      <c r="B232" t="s">
        <v>0</v>
      </c>
      <c r="C232" t="s">
        <v>81</v>
      </c>
      <c r="D232" s="27" t="s">
        <v>125</v>
      </c>
      <c r="E232" t="s">
        <v>81</v>
      </c>
      <c r="F232" s="27" t="s">
        <v>113</v>
      </c>
      <c r="G232" t="s">
        <v>81</v>
      </c>
      <c r="H232" s="27" t="s">
        <v>113</v>
      </c>
      <c r="I232" t="s">
        <v>81</v>
      </c>
      <c r="J232" s="27" t="s">
        <v>113</v>
      </c>
      <c r="K232" t="s">
        <v>81</v>
      </c>
      <c r="L232" s="27" t="s">
        <v>113</v>
      </c>
      <c r="M232" t="s">
        <v>81</v>
      </c>
      <c r="N232" t="str">
        <f>IF(T231="","",T231&amp;"&amp;br;")&amp;IF(R231=0,"",R231)</f>
        <v/>
      </c>
      <c r="O232" t="s">
        <v>81</v>
      </c>
      <c r="Q232" s="33" t="s">
        <v>18</v>
      </c>
      <c r="R232" s="34">
        <f>IF(INDEX(AX:AX,W226+1)="",0,INDEX(AX:AX,W226+1)&amp;"/"&amp;INDEX(AY:AY,W226+1))</f>
        <v>0</v>
      </c>
      <c r="S232" s="35"/>
      <c r="T232" s="35"/>
      <c r="U232" s="35"/>
      <c r="V232" s="36"/>
      <c r="W232" s="40"/>
      <c r="X232" s="33"/>
      <c r="Y232" s="52"/>
      <c r="Z232" s="52"/>
      <c r="AA232" s="53"/>
      <c r="BF232" s="64" t="s">
        <v>0</v>
      </c>
      <c r="BG232">
        <v>231</v>
      </c>
    </row>
    <row r="233" spans="1:59">
      <c r="A233" t="str">
        <f t="shared" si="40"/>
        <v>|PT|&gt;||シールド数|&gt;||</v>
      </c>
      <c r="B233" t="s">
        <v>0</v>
      </c>
      <c r="C233" t="s">
        <v>81</v>
      </c>
      <c r="D233" t="s">
        <v>18</v>
      </c>
      <c r="E233" t="s">
        <v>81</v>
      </c>
      <c r="F233" t="s">
        <v>113</v>
      </c>
      <c r="G233" t="s">
        <v>81</v>
      </c>
      <c r="H233" t="str">
        <f>IF(R232=0,"",R232)</f>
        <v/>
      </c>
      <c r="I233" t="s">
        <v>81</v>
      </c>
      <c r="J233" t="s">
        <v>136</v>
      </c>
      <c r="K233" t="s">
        <v>81</v>
      </c>
      <c r="L233" t="s">
        <v>113</v>
      </c>
      <c r="M233" t="s">
        <v>81</v>
      </c>
      <c r="N233" t="str">
        <f>IF(R233=0,"",R233)</f>
        <v/>
      </c>
      <c r="O233" t="s">
        <v>81</v>
      </c>
      <c r="Q233" s="41" t="s">
        <v>19</v>
      </c>
      <c r="R233" s="34">
        <f>INDEX(AW:AW,W226+1)</f>
        <v>0</v>
      </c>
      <c r="S233" s="42"/>
      <c r="T233" s="42"/>
      <c r="U233" s="42"/>
      <c r="V233" s="43"/>
      <c r="W233" s="44"/>
      <c r="X233" s="45"/>
      <c r="Y233" s="55"/>
      <c r="Z233" s="55"/>
      <c r="AA233" s="56"/>
      <c r="BF233" s="64" t="s">
        <v>0</v>
      </c>
      <c r="BG233">
        <v>232</v>
      </c>
    </row>
    <row r="234" spans="1:59">
      <c r="A234" t="str">
        <f t="shared" si="40"/>
        <v>&amp;br;&amp;br;</v>
      </c>
      <c r="B234" t="s">
        <v>0</v>
      </c>
      <c r="C234" t="s">
        <v>145</v>
      </c>
      <c r="R234"/>
      <c r="S234"/>
      <c r="T234"/>
      <c r="U234"/>
      <c r="V234"/>
      <c r="BF234" s="64" t="s">
        <v>0</v>
      </c>
      <c r="BG234">
        <v>233</v>
      </c>
    </row>
    <row r="235" spans="1:59">
      <c r="A235" t="str">
        <f t="shared" si="40"/>
        <v>#back(text=戻る,left)</v>
      </c>
      <c r="B235" t="s">
        <v>0</v>
      </c>
      <c r="C235" t="s">
        <v>153</v>
      </c>
      <c r="R235"/>
      <c r="S235"/>
      <c r="T235"/>
      <c r="U235"/>
      <c r="V235"/>
      <c r="BF235" s="64" t="s">
        <v>0</v>
      </c>
      <c r="BG235">
        <v>234</v>
      </c>
    </row>
    <row r="236" spans="1:59">
      <c r="A236" t="str">
        <f t="shared" si="40"/>
        <v>&amp;br;</v>
      </c>
      <c r="B236" t="s">
        <v>0</v>
      </c>
      <c r="C236" t="s">
        <v>164</v>
      </c>
      <c r="R236"/>
      <c r="S236"/>
      <c r="T236"/>
      <c r="U236"/>
      <c r="V236"/>
      <c r="BF236" s="64" t="s">
        <v>0</v>
      </c>
      <c r="BG236">
        <v>235</v>
      </c>
    </row>
    <row r="237" spans="1:59">
      <c r="A237" t="str">
        <f t="shared" si="40"/>
        <v>#comment(above,nsize=[15],size=[30],num=[10])</v>
      </c>
      <c r="B237" t="s">
        <v>0</v>
      </c>
      <c r="C237" t="s">
        <v>173</v>
      </c>
      <c r="R237"/>
      <c r="S237"/>
      <c r="T237"/>
      <c r="U237"/>
      <c r="V237"/>
      <c r="BF237" s="64" t="s">
        <v>0</v>
      </c>
      <c r="BG237">
        <v>236</v>
      </c>
    </row>
    <row r="238" spans="1:59">
      <c r="A238" t="str">
        <f t="shared" si="40"/>
        <v>&amp;br;&amp;br;</v>
      </c>
      <c r="B238" t="s">
        <v>0</v>
      </c>
      <c r="C238" t="s">
        <v>145</v>
      </c>
      <c r="R238"/>
      <c r="S238"/>
      <c r="T238"/>
      <c r="U238"/>
      <c r="V238"/>
      <c r="BF238" s="64" t="s">
        <v>0</v>
      </c>
      <c r="BG238">
        <v>237</v>
      </c>
    </row>
    <row r="239" spans="1:59">
      <c r="A239" t="str">
        <f t="shared" si="40"/>
        <v/>
      </c>
      <c r="B239" t="s">
        <v>0</v>
      </c>
      <c r="Q239" s="29"/>
      <c r="R239" s="30"/>
      <c r="S239" s="30"/>
      <c r="T239" s="30"/>
      <c r="U239" s="30"/>
      <c r="V239" s="31"/>
      <c r="W239" s="32">
        <v>19</v>
      </c>
      <c r="X239" s="29"/>
      <c r="Y239" s="50"/>
      <c r="Z239" s="50"/>
      <c r="AA239" s="51"/>
      <c r="BF239" s="64" t="s">
        <v>0</v>
      </c>
      <c r="BG239">
        <v>238</v>
      </c>
    </row>
    <row r="240" spans="1:58">
      <c r="A240" t="str">
        <f t="shared" si="40"/>
        <v>*0/0</v>
      </c>
      <c r="B240" t="s">
        <v>0</v>
      </c>
      <c r="C240" t="str">
        <f>"*"&amp;R240&amp;"/"&amp;T240</f>
        <v>*0/0</v>
      </c>
      <c r="Q240" s="33" t="s">
        <v>9</v>
      </c>
      <c r="R240" s="34">
        <f>INDEX(AJ:AJ,W239+1)</f>
        <v>0</v>
      </c>
      <c r="S240" s="35" t="s">
        <v>10</v>
      </c>
      <c r="T240" s="34">
        <f>INDEX(AK:AK,W239+1)</f>
        <v>0</v>
      </c>
      <c r="U240" s="35"/>
      <c r="V240" s="36"/>
      <c r="W240" s="37"/>
      <c r="X240" s="33"/>
      <c r="Y240" s="52"/>
      <c r="Z240" s="52"/>
      <c r="AA240" s="53"/>
      <c r="BF240" s="64" t="s">
        <v>0</v>
      </c>
    </row>
    <row r="241" spans="1:58">
      <c r="A241" t="str">
        <f t="shared" si="40"/>
        <v>|LEFT:80|LEFT:100|LEFT:100|LEFT:100|LEFT:100|LEFT:100|c</v>
      </c>
      <c r="B241" t="s">
        <v>0</v>
      </c>
      <c r="C241" t="s">
        <v>81</v>
      </c>
      <c r="D241" s="26" t="str">
        <f>$Q$1</f>
        <v>LEFT:80</v>
      </c>
      <c r="E241" s="26" t="s">
        <v>81</v>
      </c>
      <c r="F241" s="26" t="str">
        <f t="shared" ref="F241:J241" si="47">$R$1</f>
        <v>LEFT:100</v>
      </c>
      <c r="G241" s="26" t="s">
        <v>81</v>
      </c>
      <c r="H241" s="26" t="str">
        <f t="shared" si="47"/>
        <v>LEFT:100</v>
      </c>
      <c r="I241" s="26" t="s">
        <v>81</v>
      </c>
      <c r="J241" s="26" t="str">
        <f t="shared" si="47"/>
        <v>LEFT:100</v>
      </c>
      <c r="K241" s="26" t="s">
        <v>81</v>
      </c>
      <c r="L241" s="26" t="str">
        <f>$R$1</f>
        <v>LEFT:100</v>
      </c>
      <c r="M241" s="26" t="s">
        <v>81</v>
      </c>
      <c r="N241" s="26" t="str">
        <f>$R$1</f>
        <v>LEFT:100</v>
      </c>
      <c r="O241" t="s">
        <v>81</v>
      </c>
      <c r="P241" t="s">
        <v>82</v>
      </c>
      <c r="Q241" s="38" t="s">
        <v>6</v>
      </c>
      <c r="R241" s="34" t="str">
        <f>INDEX(AF:AF,W239+1)</f>
        <v>無色</v>
      </c>
      <c r="S241" s="39" t="s">
        <v>7</v>
      </c>
      <c r="T241" s="34">
        <f>INDEX(AG:AG,W239+1)</f>
        <v>0</v>
      </c>
      <c r="U241" s="39" t="s">
        <v>8</v>
      </c>
      <c r="V241" s="34">
        <f>INDEX(AI:AI,W239+1)</f>
        <v>0</v>
      </c>
      <c r="W241" s="40"/>
      <c r="X241" s="34">
        <f>INDEX(AQ:AQ,W239+1)</f>
        <v>0</v>
      </c>
      <c r="Y241" s="52"/>
      <c r="Z241" s="52"/>
      <c r="AA241" s="53"/>
      <c r="BF241" s="64" t="s">
        <v>0</v>
      </c>
    </row>
    <row r="242" spans="1:58">
      <c r="A242" t="str">
        <f t="shared" si="40"/>
        <v>|色|無色|レアリティ||マナコスト||</v>
      </c>
      <c r="B242" t="s">
        <v>0</v>
      </c>
      <c r="C242" t="s">
        <v>81</v>
      </c>
      <c r="D242" s="27" t="s">
        <v>6</v>
      </c>
      <c r="E242" t="s">
        <v>81</v>
      </c>
      <c r="F242" t="str">
        <f>IF(R241=0,"",R241)</f>
        <v>無色</v>
      </c>
      <c r="G242" t="s">
        <v>81</v>
      </c>
      <c r="H242" s="27" t="s">
        <v>93</v>
      </c>
      <c r="I242" t="s">
        <v>81</v>
      </c>
      <c r="J242" t="str">
        <f>IF(T241=0,"",T241)</f>
        <v/>
      </c>
      <c r="K242" t="s">
        <v>81</v>
      </c>
      <c r="L242" s="27" t="s">
        <v>94</v>
      </c>
      <c r="M242" t="s">
        <v>81</v>
      </c>
      <c r="N242" t="str">
        <f>IF(V241=0,"",V241)</f>
        <v/>
      </c>
      <c r="O242" t="s">
        <v>81</v>
      </c>
      <c r="Q242" s="33" t="s">
        <v>11</v>
      </c>
      <c r="R242" s="34">
        <f>INDEX(AL:AL,W239+1)</f>
        <v>0</v>
      </c>
      <c r="S242" s="39" t="s">
        <v>95</v>
      </c>
      <c r="T242" s="34">
        <f>INDEX(AN:AN,W239+1)</f>
        <v>0</v>
      </c>
      <c r="U242" s="34">
        <f>INDEX(AO:AO,W239+1)</f>
        <v>0</v>
      </c>
      <c r="V242" s="34">
        <f>INDEX(AP:AP,W239+1)</f>
        <v>0</v>
      </c>
      <c r="W242" s="40"/>
      <c r="X242" s="34" t="str">
        <f>INDEX(AZ:AZ,W239+1)</f>
        <v/>
      </c>
      <c r="Y242" s="34" t="str">
        <f>INDEX(BA:BA,W239+1)</f>
        <v/>
      </c>
      <c r="Z242" s="34" t="str">
        <f>INDEX(BB:BB,W239+1)</f>
        <v/>
      </c>
      <c r="AA242" s="34">
        <f>INDEX(BC:BC,W239+1)</f>
        <v>0</v>
      </c>
      <c r="BF242" s="64" t="s">
        <v>0</v>
      </c>
    </row>
    <row r="243" spans="1:58">
      <c r="A243" t="str">
        <f t="shared" si="40"/>
        <v>|種別||サブタイプ||||</v>
      </c>
      <c r="B243" t="s">
        <v>0</v>
      </c>
      <c r="C243" t="s">
        <v>81</v>
      </c>
      <c r="D243" s="27" t="s">
        <v>11</v>
      </c>
      <c r="E243" t="s">
        <v>81</v>
      </c>
      <c r="F243" t="str">
        <f>IF(R242=0,"",R242)</f>
        <v/>
      </c>
      <c r="G243" t="s">
        <v>81</v>
      </c>
      <c r="H243" s="27" t="s">
        <v>103</v>
      </c>
      <c r="I243" t="s">
        <v>81</v>
      </c>
      <c r="J243" t="str">
        <f>IF(T242=0,"",T242)</f>
        <v/>
      </c>
      <c r="K243" t="s">
        <v>81</v>
      </c>
      <c r="L243" t="str">
        <f>IF(U242=0,"",U242)</f>
        <v/>
      </c>
      <c r="M243" t="s">
        <v>81</v>
      </c>
      <c r="N243" t="str">
        <f>IF(V242=0,"",V242)</f>
        <v/>
      </c>
      <c r="O243" t="s">
        <v>81</v>
      </c>
      <c r="Q243" s="33" t="s">
        <v>104</v>
      </c>
      <c r="R243" s="34" t="str">
        <f>INDEX(BD:BD,W239+1)</f>
        <v/>
      </c>
      <c r="S243" s="35"/>
      <c r="T243" s="35"/>
      <c r="U243" s="35"/>
      <c r="V243" s="36"/>
      <c r="W243" s="40"/>
      <c r="X243" s="32"/>
      <c r="Y243" s="32"/>
      <c r="Z243" s="32"/>
      <c r="AA243" s="54"/>
      <c r="BF243" s="64" t="s">
        <v>0</v>
      </c>
    </row>
    <row r="244" spans="1:58">
      <c r="A244" t="str">
        <f t="shared" si="40"/>
        <v>|テキスト|&gt;|&gt;|&gt;|&gt;||</v>
      </c>
      <c r="B244" t="s">
        <v>0</v>
      </c>
      <c r="C244" t="s">
        <v>81</v>
      </c>
      <c r="D244" s="27" t="s">
        <v>104</v>
      </c>
      <c r="E244" t="s">
        <v>81</v>
      </c>
      <c r="F244" s="27" t="s">
        <v>113</v>
      </c>
      <c r="G244" t="s">
        <v>81</v>
      </c>
      <c r="H244" s="27" t="s">
        <v>113</v>
      </c>
      <c r="I244" t="s">
        <v>81</v>
      </c>
      <c r="J244" s="27" t="s">
        <v>113</v>
      </c>
      <c r="K244" t="s">
        <v>81</v>
      </c>
      <c r="L244" s="27" t="s">
        <v>113</v>
      </c>
      <c r="M244" t="s">
        <v>81</v>
      </c>
      <c r="N244" t="str">
        <f>IF(R243=0,"",R243)</f>
        <v/>
      </c>
      <c r="O244" t="s">
        <v>81</v>
      </c>
      <c r="Q244" s="38" t="s">
        <v>27</v>
      </c>
      <c r="R244" s="34" t="str">
        <f>INDEX(BE:BE,W239+1)</f>
        <v/>
      </c>
      <c r="S244" s="35" t="s">
        <v>400</v>
      </c>
      <c r="T244" s="34" t="str">
        <f>IF(X244="","",X244&amp;IF(Y244="",""," "&amp;Y244)&amp;IF(Z244="",""," "&amp;Z244)&amp;IF(AA244="",""," "&amp;AA244))</f>
        <v/>
      </c>
      <c r="U244" s="35"/>
      <c r="V244" s="36"/>
      <c r="W244" s="40" t="s">
        <v>114</v>
      </c>
      <c r="X244" s="33" t="str">
        <f t="shared" ref="X244:AA244" si="48">IF(ISERROR(IF(LEN(X243)&gt;1,X243,VLOOKUP(X242,$AC:$AD,2,FALSE))),"",IF(LEN(X243)&gt;1,X243,VLOOKUP(X242,$AC:$AD,2,FALSE)))</f>
        <v/>
      </c>
      <c r="Y244" s="33" t="str">
        <f t="shared" si="48"/>
        <v/>
      </c>
      <c r="Z244" s="33" t="str">
        <f t="shared" si="48"/>
        <v/>
      </c>
      <c r="AA244" s="33" t="str">
        <f t="shared" si="48"/>
        <v> </v>
      </c>
      <c r="BF244" s="64" t="s">
        <v>0</v>
      </c>
    </row>
    <row r="245" spans="1:58">
      <c r="A245" t="str">
        <f t="shared" si="40"/>
        <v>|英テキスト|&gt;|&gt;|&gt;|&gt;||</v>
      </c>
      <c r="B245" t="s">
        <v>0</v>
      </c>
      <c r="C245" t="s">
        <v>81</v>
      </c>
      <c r="D245" s="27" t="s">
        <v>125</v>
      </c>
      <c r="E245" t="s">
        <v>81</v>
      </c>
      <c r="F245" s="27" t="s">
        <v>113</v>
      </c>
      <c r="G245" t="s">
        <v>81</v>
      </c>
      <c r="H245" s="27" t="s">
        <v>113</v>
      </c>
      <c r="I245" t="s">
        <v>81</v>
      </c>
      <c r="J245" s="27" t="s">
        <v>113</v>
      </c>
      <c r="K245" t="s">
        <v>81</v>
      </c>
      <c r="L245" s="27" t="s">
        <v>113</v>
      </c>
      <c r="M245" t="s">
        <v>81</v>
      </c>
      <c r="N245" t="str">
        <f>IF(T244="","",T244&amp;"&amp;br;")&amp;IF(R244=0,"",R244)</f>
        <v/>
      </c>
      <c r="O245" t="s">
        <v>81</v>
      </c>
      <c r="Q245" s="33" t="s">
        <v>18</v>
      </c>
      <c r="R245" s="34">
        <f>IF(INDEX(AX:AX,W239+1)="",0,INDEX(AX:AX,W239+1)&amp;"/"&amp;INDEX(AY:AY,W239+1))</f>
        <v>0</v>
      </c>
      <c r="S245" s="35"/>
      <c r="T245" s="35"/>
      <c r="U245" s="35"/>
      <c r="V245" s="36"/>
      <c r="W245" s="40"/>
      <c r="X245" s="33"/>
      <c r="Y245" s="52"/>
      <c r="Z245" s="52"/>
      <c r="AA245" s="53"/>
      <c r="BF245" s="64" t="s">
        <v>0</v>
      </c>
    </row>
    <row r="246" spans="1:58">
      <c r="A246" t="str">
        <f t="shared" si="40"/>
        <v>|PT|&gt;||シールド数|&gt;||</v>
      </c>
      <c r="B246" t="s">
        <v>0</v>
      </c>
      <c r="C246" t="s">
        <v>81</v>
      </c>
      <c r="D246" t="s">
        <v>18</v>
      </c>
      <c r="E246" t="s">
        <v>81</v>
      </c>
      <c r="F246" t="s">
        <v>113</v>
      </c>
      <c r="G246" t="s">
        <v>81</v>
      </c>
      <c r="H246" t="str">
        <f>IF(R245=0,"",R245)</f>
        <v/>
      </c>
      <c r="I246" t="s">
        <v>81</v>
      </c>
      <c r="J246" t="s">
        <v>136</v>
      </c>
      <c r="K246" t="s">
        <v>81</v>
      </c>
      <c r="L246" t="s">
        <v>113</v>
      </c>
      <c r="M246" t="s">
        <v>81</v>
      </c>
      <c r="N246" t="str">
        <f>IF(R246=0,"",R246)</f>
        <v/>
      </c>
      <c r="O246" t="s">
        <v>81</v>
      </c>
      <c r="Q246" s="41" t="s">
        <v>19</v>
      </c>
      <c r="R246" s="34">
        <f>INDEX(AW:AW,W239+1)</f>
        <v>0</v>
      </c>
      <c r="S246" s="42"/>
      <c r="T246" s="42"/>
      <c r="U246" s="42"/>
      <c r="V246" s="43"/>
      <c r="W246" s="44"/>
      <c r="X246" s="45"/>
      <c r="Y246" s="55"/>
      <c r="Z246" s="55"/>
      <c r="AA246" s="56"/>
      <c r="BF246" s="64" t="s">
        <v>0</v>
      </c>
    </row>
    <row r="247" spans="1:58">
      <c r="A247" t="str">
        <f t="shared" si="40"/>
        <v>&amp;br;&amp;br;</v>
      </c>
      <c r="B247" t="s">
        <v>0</v>
      </c>
      <c r="C247" t="s">
        <v>145</v>
      </c>
      <c r="R247"/>
      <c r="S247"/>
      <c r="T247"/>
      <c r="U247"/>
      <c r="V247"/>
      <c r="BF247" s="64" t="s">
        <v>0</v>
      </c>
    </row>
    <row r="248" spans="1:58">
      <c r="A248" t="str">
        <f t="shared" si="40"/>
        <v>#back(text=戻る,left)</v>
      </c>
      <c r="B248" t="s">
        <v>0</v>
      </c>
      <c r="C248" t="s">
        <v>153</v>
      </c>
      <c r="R248"/>
      <c r="S248"/>
      <c r="T248"/>
      <c r="U248"/>
      <c r="V248"/>
      <c r="BF248" s="64" t="s">
        <v>0</v>
      </c>
    </row>
    <row r="249" spans="1:58">
      <c r="A249" t="str">
        <f t="shared" si="40"/>
        <v>&amp;br;</v>
      </c>
      <c r="B249" t="s">
        <v>0</v>
      </c>
      <c r="C249" t="s">
        <v>164</v>
      </c>
      <c r="R249"/>
      <c r="S249"/>
      <c r="T249"/>
      <c r="U249"/>
      <c r="V249"/>
      <c r="BF249" s="64" t="s">
        <v>0</v>
      </c>
    </row>
    <row r="250" spans="1:58">
      <c r="A250" t="str">
        <f t="shared" si="40"/>
        <v>#comment(above,nsize=[15],size=[30],num=[10])</v>
      </c>
      <c r="B250" t="s">
        <v>0</v>
      </c>
      <c r="C250" t="s">
        <v>173</v>
      </c>
      <c r="R250"/>
      <c r="S250"/>
      <c r="T250"/>
      <c r="U250"/>
      <c r="V250"/>
      <c r="BF250" s="64" t="s">
        <v>0</v>
      </c>
    </row>
    <row r="251" spans="1:58">
      <c r="A251" t="str">
        <f t="shared" si="40"/>
        <v>&amp;br;&amp;br;</v>
      </c>
      <c r="B251" t="s">
        <v>0</v>
      </c>
      <c r="C251" t="s">
        <v>145</v>
      </c>
      <c r="R251"/>
      <c r="S251"/>
      <c r="T251"/>
      <c r="U251"/>
      <c r="V251"/>
      <c r="BF251" s="64" t="s">
        <v>0</v>
      </c>
    </row>
    <row r="252" spans="1:58">
      <c r="A252" t="str">
        <f t="shared" si="40"/>
        <v/>
      </c>
      <c r="B252" t="s">
        <v>0</v>
      </c>
      <c r="Q252" s="29"/>
      <c r="R252" s="30"/>
      <c r="S252" s="30"/>
      <c r="T252" s="30"/>
      <c r="U252" s="30"/>
      <c r="V252" s="31"/>
      <c r="W252" s="32">
        <v>20</v>
      </c>
      <c r="X252" s="29"/>
      <c r="Y252" s="50"/>
      <c r="Z252" s="50"/>
      <c r="AA252" s="51"/>
      <c r="BF252" s="64" t="s">
        <v>0</v>
      </c>
    </row>
    <row r="253" spans="1:58">
      <c r="A253" t="str">
        <f t="shared" si="40"/>
        <v>*0/0</v>
      </c>
      <c r="B253" t="s">
        <v>0</v>
      </c>
      <c r="C253" t="str">
        <f>"*"&amp;R253&amp;"/"&amp;T253</f>
        <v>*0/0</v>
      </c>
      <c r="Q253" s="33" t="s">
        <v>9</v>
      </c>
      <c r="R253" s="34">
        <f>INDEX(AJ:AJ,W252+1)</f>
        <v>0</v>
      </c>
      <c r="S253" s="35" t="s">
        <v>10</v>
      </c>
      <c r="T253" s="34">
        <f>INDEX(AK:AK,W252+1)</f>
        <v>0</v>
      </c>
      <c r="U253" s="35"/>
      <c r="V253" s="36"/>
      <c r="W253" s="37"/>
      <c r="X253" s="33"/>
      <c r="Y253" s="52"/>
      <c r="Z253" s="52"/>
      <c r="AA253" s="53"/>
      <c r="BF253" s="64" t="s">
        <v>0</v>
      </c>
    </row>
    <row r="254" spans="1:58">
      <c r="A254" t="str">
        <f t="shared" si="40"/>
        <v>|LEFT:80|LEFT:100|LEFT:100|LEFT:100|LEFT:100|LEFT:100|c</v>
      </c>
      <c r="B254" t="s">
        <v>0</v>
      </c>
      <c r="C254" t="s">
        <v>81</v>
      </c>
      <c r="D254" s="26" t="str">
        <f>$Q$1</f>
        <v>LEFT:80</v>
      </c>
      <c r="E254" s="26" t="s">
        <v>81</v>
      </c>
      <c r="F254" s="26" t="str">
        <f t="shared" ref="F254:J254" si="49">$R$1</f>
        <v>LEFT:100</v>
      </c>
      <c r="G254" s="26" t="s">
        <v>81</v>
      </c>
      <c r="H254" s="26" t="str">
        <f t="shared" si="49"/>
        <v>LEFT:100</v>
      </c>
      <c r="I254" s="26" t="s">
        <v>81</v>
      </c>
      <c r="J254" s="26" t="str">
        <f t="shared" si="49"/>
        <v>LEFT:100</v>
      </c>
      <c r="K254" s="26" t="s">
        <v>81</v>
      </c>
      <c r="L254" s="26" t="str">
        <f>$R$1</f>
        <v>LEFT:100</v>
      </c>
      <c r="M254" s="26" t="s">
        <v>81</v>
      </c>
      <c r="N254" s="26" t="str">
        <f>$R$1</f>
        <v>LEFT:100</v>
      </c>
      <c r="O254" t="s">
        <v>81</v>
      </c>
      <c r="P254" t="s">
        <v>82</v>
      </c>
      <c r="Q254" s="38" t="s">
        <v>6</v>
      </c>
      <c r="R254" s="34" t="str">
        <f>INDEX(AF:AF,W252+1)</f>
        <v>無色</v>
      </c>
      <c r="S254" s="39" t="s">
        <v>7</v>
      </c>
      <c r="T254" s="34">
        <f>INDEX(AG:AG,W252+1)</f>
        <v>0</v>
      </c>
      <c r="U254" s="39" t="s">
        <v>8</v>
      </c>
      <c r="V254" s="34">
        <f>INDEX(AI:AI,W252+1)</f>
        <v>0</v>
      </c>
      <c r="W254" s="40"/>
      <c r="X254" s="34">
        <f>INDEX(AQ:AQ,W252+1)</f>
        <v>0</v>
      </c>
      <c r="Y254" s="52"/>
      <c r="Z254" s="52"/>
      <c r="AA254" s="53"/>
      <c r="BF254" s="64" t="s">
        <v>0</v>
      </c>
    </row>
    <row r="255" spans="1:58">
      <c r="A255" t="str">
        <f t="shared" si="40"/>
        <v>|色|無色|レアリティ||マナコスト||</v>
      </c>
      <c r="B255" t="s">
        <v>0</v>
      </c>
      <c r="C255" t="s">
        <v>81</v>
      </c>
      <c r="D255" s="27" t="s">
        <v>6</v>
      </c>
      <c r="E255" t="s">
        <v>81</v>
      </c>
      <c r="F255" t="str">
        <f>IF(R254=0,"",R254)</f>
        <v>無色</v>
      </c>
      <c r="G255" t="s">
        <v>81</v>
      </c>
      <c r="H255" s="27" t="s">
        <v>93</v>
      </c>
      <c r="I255" t="s">
        <v>81</v>
      </c>
      <c r="J255" t="str">
        <f>IF(T254=0,"",T254)</f>
        <v/>
      </c>
      <c r="K255" t="s">
        <v>81</v>
      </c>
      <c r="L255" s="27" t="s">
        <v>94</v>
      </c>
      <c r="M255" t="s">
        <v>81</v>
      </c>
      <c r="N255" t="str">
        <f>IF(V254=0,"",V254)</f>
        <v/>
      </c>
      <c r="O255" t="s">
        <v>81</v>
      </c>
      <c r="Q255" s="33" t="s">
        <v>11</v>
      </c>
      <c r="R255" s="34">
        <f>INDEX(AL:AL,W252+1)</f>
        <v>0</v>
      </c>
      <c r="S255" s="39" t="s">
        <v>95</v>
      </c>
      <c r="T255" s="34">
        <f>INDEX(AN:AN,W252+1)</f>
        <v>0</v>
      </c>
      <c r="U255" s="34">
        <f>INDEX(AO:AO,W252+1)</f>
        <v>0</v>
      </c>
      <c r="V255" s="34">
        <f>INDEX(AP:AP,W252+1)</f>
        <v>0</v>
      </c>
      <c r="W255" s="40"/>
      <c r="X255" s="34" t="str">
        <f>INDEX(AZ:AZ,W252+1)</f>
        <v/>
      </c>
      <c r="Y255" s="34" t="str">
        <f>INDEX(BA:BA,W252+1)</f>
        <v/>
      </c>
      <c r="Z255" s="34" t="str">
        <f>INDEX(BB:BB,W252+1)</f>
        <v/>
      </c>
      <c r="AA255" s="34">
        <f>INDEX(BC:BC,W252+1)</f>
        <v>0</v>
      </c>
      <c r="BF255" s="64" t="s">
        <v>0</v>
      </c>
    </row>
    <row r="256" spans="1:58">
      <c r="A256" t="str">
        <f t="shared" si="40"/>
        <v>|種別||サブタイプ||||</v>
      </c>
      <c r="B256" t="s">
        <v>0</v>
      </c>
      <c r="C256" t="s">
        <v>81</v>
      </c>
      <c r="D256" s="27" t="s">
        <v>11</v>
      </c>
      <c r="E256" t="s">
        <v>81</v>
      </c>
      <c r="F256" t="str">
        <f>IF(R255=0,"",R255)</f>
        <v/>
      </c>
      <c r="G256" t="s">
        <v>81</v>
      </c>
      <c r="H256" s="27" t="s">
        <v>103</v>
      </c>
      <c r="I256" t="s">
        <v>81</v>
      </c>
      <c r="J256" t="str">
        <f>IF(T255=0,"",T255)</f>
        <v/>
      </c>
      <c r="K256" t="s">
        <v>81</v>
      </c>
      <c r="L256" t="str">
        <f>IF(U255=0,"",U255)</f>
        <v/>
      </c>
      <c r="M256" t="s">
        <v>81</v>
      </c>
      <c r="N256" t="str">
        <f>IF(V255=0,"",V255)</f>
        <v/>
      </c>
      <c r="O256" t="s">
        <v>81</v>
      </c>
      <c r="Q256" s="33" t="s">
        <v>104</v>
      </c>
      <c r="R256" s="34" t="str">
        <f>INDEX(BD:BD,W252+1)</f>
        <v/>
      </c>
      <c r="S256" s="35"/>
      <c r="T256" s="35"/>
      <c r="U256" s="35"/>
      <c r="V256" s="36"/>
      <c r="W256" s="40"/>
      <c r="X256" s="32"/>
      <c r="Y256" s="32"/>
      <c r="Z256" s="32"/>
      <c r="AA256" s="54"/>
      <c r="BF256" s="64" t="s">
        <v>0</v>
      </c>
    </row>
    <row r="257" spans="1:58">
      <c r="A257" t="str">
        <f t="shared" si="40"/>
        <v>|テキスト|&gt;|&gt;|&gt;|&gt;||</v>
      </c>
      <c r="B257" t="s">
        <v>0</v>
      </c>
      <c r="C257" t="s">
        <v>81</v>
      </c>
      <c r="D257" s="27" t="s">
        <v>104</v>
      </c>
      <c r="E257" t="s">
        <v>81</v>
      </c>
      <c r="F257" s="27" t="s">
        <v>113</v>
      </c>
      <c r="G257" t="s">
        <v>81</v>
      </c>
      <c r="H257" s="27" t="s">
        <v>113</v>
      </c>
      <c r="I257" t="s">
        <v>81</v>
      </c>
      <c r="J257" s="27" t="s">
        <v>113</v>
      </c>
      <c r="K257" t="s">
        <v>81</v>
      </c>
      <c r="L257" s="27" t="s">
        <v>113</v>
      </c>
      <c r="M257" t="s">
        <v>81</v>
      </c>
      <c r="N257" t="str">
        <f>IF(R256=0,"",R256)</f>
        <v/>
      </c>
      <c r="O257" t="s">
        <v>81</v>
      </c>
      <c r="Q257" s="38" t="s">
        <v>27</v>
      </c>
      <c r="R257" s="34" t="str">
        <f>INDEX(BE:BE,W252+1)</f>
        <v/>
      </c>
      <c r="S257" s="35" t="s">
        <v>400</v>
      </c>
      <c r="T257" s="34" t="str">
        <f>IF(X257="","",X257&amp;IF(Y257="",""," "&amp;Y257)&amp;IF(Z257="",""," "&amp;Z257)&amp;IF(AA257="",""," "&amp;AA257))</f>
        <v/>
      </c>
      <c r="U257" s="35"/>
      <c r="V257" s="36"/>
      <c r="W257" s="40" t="s">
        <v>114</v>
      </c>
      <c r="X257" s="33" t="str">
        <f t="shared" ref="X257:AA257" si="50">IF(ISERROR(IF(LEN(X256)&gt;1,X256,VLOOKUP(X255,$AC:$AD,2,FALSE))),"",IF(LEN(X256)&gt;1,X256,VLOOKUP(X255,$AC:$AD,2,FALSE)))</f>
        <v/>
      </c>
      <c r="Y257" s="33" t="str">
        <f t="shared" si="50"/>
        <v/>
      </c>
      <c r="Z257" s="33" t="str">
        <f t="shared" si="50"/>
        <v/>
      </c>
      <c r="AA257" s="33" t="str">
        <f t="shared" si="50"/>
        <v> </v>
      </c>
      <c r="BF257" s="64" t="s">
        <v>0</v>
      </c>
    </row>
    <row r="258" spans="1:58">
      <c r="A258" t="str">
        <f t="shared" si="40"/>
        <v>|英テキスト|&gt;|&gt;|&gt;|&gt;||</v>
      </c>
      <c r="B258" t="s">
        <v>0</v>
      </c>
      <c r="C258" t="s">
        <v>81</v>
      </c>
      <c r="D258" s="27" t="s">
        <v>125</v>
      </c>
      <c r="E258" t="s">
        <v>81</v>
      </c>
      <c r="F258" s="27" t="s">
        <v>113</v>
      </c>
      <c r="G258" t="s">
        <v>81</v>
      </c>
      <c r="H258" s="27" t="s">
        <v>113</v>
      </c>
      <c r="I258" t="s">
        <v>81</v>
      </c>
      <c r="J258" s="27" t="s">
        <v>113</v>
      </c>
      <c r="K258" t="s">
        <v>81</v>
      </c>
      <c r="L258" s="27" t="s">
        <v>113</v>
      </c>
      <c r="M258" t="s">
        <v>81</v>
      </c>
      <c r="N258" t="str">
        <f>IF(T257="","",T257&amp;"&amp;br;")&amp;IF(R257=0,"",R257)</f>
        <v/>
      </c>
      <c r="O258" t="s">
        <v>81</v>
      </c>
      <c r="Q258" s="33" t="s">
        <v>18</v>
      </c>
      <c r="R258" s="34">
        <f>IF(INDEX(AX:AX,W252+1)="",0,INDEX(AX:AX,W252+1)&amp;"/"&amp;INDEX(AY:AY,W252+1))</f>
        <v>0</v>
      </c>
      <c r="S258" s="35"/>
      <c r="T258" s="35"/>
      <c r="U258" s="35"/>
      <c r="V258" s="36"/>
      <c r="W258" s="40"/>
      <c r="X258" s="33"/>
      <c r="Y258" s="52"/>
      <c r="Z258" s="52"/>
      <c r="AA258" s="53"/>
      <c r="BF258" s="64" t="s">
        <v>0</v>
      </c>
    </row>
    <row r="259" spans="1:58">
      <c r="A259" t="str">
        <f t="shared" si="40"/>
        <v>|PT|&gt;||シールド数|&gt;||</v>
      </c>
      <c r="B259" t="s">
        <v>0</v>
      </c>
      <c r="C259" t="s">
        <v>81</v>
      </c>
      <c r="D259" t="s">
        <v>18</v>
      </c>
      <c r="E259" t="s">
        <v>81</v>
      </c>
      <c r="F259" t="s">
        <v>113</v>
      </c>
      <c r="G259" t="s">
        <v>81</v>
      </c>
      <c r="H259" t="str">
        <f>IF(R258=0,"",R258)</f>
        <v/>
      </c>
      <c r="I259" t="s">
        <v>81</v>
      </c>
      <c r="J259" t="s">
        <v>136</v>
      </c>
      <c r="K259" t="s">
        <v>81</v>
      </c>
      <c r="L259" t="s">
        <v>113</v>
      </c>
      <c r="M259" t="s">
        <v>81</v>
      </c>
      <c r="N259" t="str">
        <f>IF(R259=0,"",R259)</f>
        <v/>
      </c>
      <c r="O259" t="s">
        <v>81</v>
      </c>
      <c r="Q259" s="41" t="s">
        <v>19</v>
      </c>
      <c r="R259" s="34">
        <f>INDEX(AW:AW,W252+1)</f>
        <v>0</v>
      </c>
      <c r="S259" s="42"/>
      <c r="T259" s="42"/>
      <c r="U259" s="42"/>
      <c r="V259" s="43"/>
      <c r="W259" s="44"/>
      <c r="X259" s="45"/>
      <c r="Y259" s="55"/>
      <c r="Z259" s="55"/>
      <c r="AA259" s="56"/>
      <c r="BF259" s="64" t="s">
        <v>0</v>
      </c>
    </row>
    <row r="260" spans="1:58">
      <c r="A260" t="str">
        <f t="shared" si="40"/>
        <v>&amp;br;&amp;br;</v>
      </c>
      <c r="B260" t="s">
        <v>0</v>
      </c>
      <c r="C260" t="s">
        <v>145</v>
      </c>
      <c r="R260"/>
      <c r="S260"/>
      <c r="T260"/>
      <c r="U260"/>
      <c r="V260"/>
      <c r="BF260" s="64" t="s">
        <v>0</v>
      </c>
    </row>
    <row r="261" spans="1:58">
      <c r="A261" t="str">
        <f t="shared" si="40"/>
        <v>#back(text=戻る,left)</v>
      </c>
      <c r="B261" t="s">
        <v>0</v>
      </c>
      <c r="C261" t="s">
        <v>153</v>
      </c>
      <c r="R261"/>
      <c r="S261"/>
      <c r="T261"/>
      <c r="U261"/>
      <c r="V261"/>
      <c r="BF261" s="64" t="s">
        <v>0</v>
      </c>
    </row>
    <row r="262" spans="1:58">
      <c r="A262" t="str">
        <f t="shared" ref="A262:A325" si="51">CONCATENATE(C262,D262,E262,F262,G262,H262,I262,J262,K262,L262,M262,N262,O262,P262)</f>
        <v>&amp;br;</v>
      </c>
      <c r="B262" t="s">
        <v>0</v>
      </c>
      <c r="C262" t="s">
        <v>164</v>
      </c>
      <c r="R262"/>
      <c r="S262"/>
      <c r="T262"/>
      <c r="U262"/>
      <c r="V262"/>
      <c r="BF262" s="64" t="s">
        <v>0</v>
      </c>
    </row>
    <row r="263" spans="1:58">
      <c r="A263" t="str">
        <f t="shared" si="51"/>
        <v>#comment(above,nsize=[15],size=[30],num=[10])</v>
      </c>
      <c r="B263" t="s">
        <v>0</v>
      </c>
      <c r="C263" t="s">
        <v>173</v>
      </c>
      <c r="R263"/>
      <c r="S263"/>
      <c r="T263"/>
      <c r="U263"/>
      <c r="V263"/>
      <c r="BF263" s="64" t="s">
        <v>0</v>
      </c>
    </row>
    <row r="264" spans="1:58">
      <c r="A264" t="str">
        <f t="shared" si="51"/>
        <v>&amp;br;&amp;br;</v>
      </c>
      <c r="B264" t="s">
        <v>0</v>
      </c>
      <c r="C264" t="s">
        <v>145</v>
      </c>
      <c r="R264"/>
      <c r="S264"/>
      <c r="T264"/>
      <c r="U264"/>
      <c r="V264"/>
      <c r="BF264" s="64" t="s">
        <v>0</v>
      </c>
    </row>
    <row r="265" spans="1:58">
      <c r="A265" t="str">
        <f t="shared" si="51"/>
        <v/>
      </c>
      <c r="B265" t="s">
        <v>0</v>
      </c>
      <c r="Q265" s="29"/>
      <c r="R265" s="30"/>
      <c r="S265" s="30"/>
      <c r="T265" s="30"/>
      <c r="U265" s="30"/>
      <c r="V265" s="31"/>
      <c r="W265" s="32">
        <v>21</v>
      </c>
      <c r="X265" s="29"/>
      <c r="Y265" s="50"/>
      <c r="Z265" s="50"/>
      <c r="AA265" s="51"/>
      <c r="BF265" s="64" t="s">
        <v>0</v>
      </c>
    </row>
    <row r="266" spans="1:58">
      <c r="A266" t="str">
        <f t="shared" si="51"/>
        <v>*0/0</v>
      </c>
      <c r="B266" t="s">
        <v>0</v>
      </c>
      <c r="C266" t="str">
        <f>"*"&amp;R266&amp;"/"&amp;T266</f>
        <v>*0/0</v>
      </c>
      <c r="Q266" s="33" t="s">
        <v>9</v>
      </c>
      <c r="R266" s="34">
        <f>INDEX(AJ:AJ,W265+1)</f>
        <v>0</v>
      </c>
      <c r="S266" s="35" t="s">
        <v>10</v>
      </c>
      <c r="T266" s="34">
        <f>INDEX(AK:AK,W265+1)</f>
        <v>0</v>
      </c>
      <c r="U266" s="35"/>
      <c r="V266" s="36"/>
      <c r="W266" s="37"/>
      <c r="X266" s="33"/>
      <c r="Y266" s="52"/>
      <c r="Z266" s="52"/>
      <c r="AA266" s="53"/>
      <c r="AC266" s="52"/>
      <c r="AD266" s="52"/>
      <c r="BF266" s="64" t="s">
        <v>0</v>
      </c>
    </row>
    <row r="267" spans="1:58">
      <c r="A267" t="str">
        <f t="shared" si="51"/>
        <v>|LEFT:80|LEFT:100|LEFT:100|LEFT:100|LEFT:100|LEFT:100|c</v>
      </c>
      <c r="B267" t="s">
        <v>0</v>
      </c>
      <c r="C267" t="s">
        <v>81</v>
      </c>
      <c r="D267" s="26" t="str">
        <f>$Q$1</f>
        <v>LEFT:80</v>
      </c>
      <c r="E267" s="26" t="s">
        <v>81</v>
      </c>
      <c r="F267" s="26" t="str">
        <f t="shared" ref="F267:J267" si="52">$R$1</f>
        <v>LEFT:100</v>
      </c>
      <c r="G267" s="26" t="s">
        <v>81</v>
      </c>
      <c r="H267" s="26" t="str">
        <f t="shared" si="52"/>
        <v>LEFT:100</v>
      </c>
      <c r="I267" s="26" t="s">
        <v>81</v>
      </c>
      <c r="J267" s="26" t="str">
        <f t="shared" si="52"/>
        <v>LEFT:100</v>
      </c>
      <c r="K267" s="26" t="s">
        <v>81</v>
      </c>
      <c r="L267" s="26" t="str">
        <f>$R$1</f>
        <v>LEFT:100</v>
      </c>
      <c r="M267" s="26" t="s">
        <v>81</v>
      </c>
      <c r="N267" s="26" t="str">
        <f>$R$1</f>
        <v>LEFT:100</v>
      </c>
      <c r="O267" t="s">
        <v>81</v>
      </c>
      <c r="P267" t="s">
        <v>82</v>
      </c>
      <c r="Q267" s="38" t="s">
        <v>6</v>
      </c>
      <c r="R267" s="34" t="str">
        <f>INDEX(AF:AF,W265+1)</f>
        <v>無色</v>
      </c>
      <c r="S267" s="39" t="s">
        <v>7</v>
      </c>
      <c r="T267" s="34">
        <f>INDEX(AG:AG,W265+1)</f>
        <v>0</v>
      </c>
      <c r="U267" s="39" t="s">
        <v>8</v>
      </c>
      <c r="V267" s="34">
        <f>INDEX(AI:AI,W265+1)</f>
        <v>0</v>
      </c>
      <c r="W267" s="40"/>
      <c r="X267" s="34">
        <f>INDEX(AQ:AQ,W265+1)</f>
        <v>0</v>
      </c>
      <c r="Y267" s="52"/>
      <c r="Z267" s="52"/>
      <c r="AA267" s="53"/>
      <c r="AC267" s="35"/>
      <c r="AD267" s="35"/>
      <c r="BF267" s="64" t="s">
        <v>0</v>
      </c>
    </row>
    <row r="268" spans="1:58">
      <c r="A268" t="str">
        <f t="shared" si="51"/>
        <v>|色|無色|レアリティ||マナコスト||</v>
      </c>
      <c r="B268" t="s">
        <v>0</v>
      </c>
      <c r="C268" t="s">
        <v>81</v>
      </c>
      <c r="D268" s="27" t="s">
        <v>6</v>
      </c>
      <c r="E268" t="s">
        <v>81</v>
      </c>
      <c r="F268" t="str">
        <f>IF(R267=0,"",R267)</f>
        <v>無色</v>
      </c>
      <c r="G268" t="s">
        <v>81</v>
      </c>
      <c r="H268" s="27" t="s">
        <v>93</v>
      </c>
      <c r="I268" t="s">
        <v>81</v>
      </c>
      <c r="J268" t="str">
        <f>IF(T267=0,"",T267)</f>
        <v/>
      </c>
      <c r="K268" t="s">
        <v>81</v>
      </c>
      <c r="L268" s="27" t="s">
        <v>94</v>
      </c>
      <c r="M268" t="s">
        <v>81</v>
      </c>
      <c r="N268" t="str">
        <f>IF(V267=0,"",V267)</f>
        <v/>
      </c>
      <c r="O268" t="s">
        <v>81</v>
      </c>
      <c r="Q268" s="33" t="s">
        <v>11</v>
      </c>
      <c r="R268" s="34">
        <f>INDEX(AL:AL,W265+1)</f>
        <v>0</v>
      </c>
      <c r="S268" s="39" t="s">
        <v>95</v>
      </c>
      <c r="T268" s="34">
        <f>INDEX(AN:AN,W265+1)</f>
        <v>0</v>
      </c>
      <c r="U268" s="34">
        <f>INDEX(AO:AO,W265+1)</f>
        <v>0</v>
      </c>
      <c r="V268" s="34">
        <f>INDEX(AP:AP,W265+1)</f>
        <v>0</v>
      </c>
      <c r="W268" s="40"/>
      <c r="X268" s="34" t="str">
        <f>INDEX(AZ:AZ,W265+1)</f>
        <v/>
      </c>
      <c r="Y268" s="34" t="str">
        <f>INDEX(BA:BA,W265+1)</f>
        <v/>
      </c>
      <c r="Z268" s="34" t="str">
        <f>INDEX(BB:BB,W265+1)</f>
        <v/>
      </c>
      <c r="AA268" s="34">
        <f>INDEX(BC:BC,W265+1)</f>
        <v>0</v>
      </c>
      <c r="AC268" s="52"/>
      <c r="AD268" s="52"/>
      <c r="BF268" s="64" t="s">
        <v>0</v>
      </c>
    </row>
    <row r="269" spans="1:58">
      <c r="A269" t="str">
        <f t="shared" si="51"/>
        <v>|種別||サブタイプ||||</v>
      </c>
      <c r="B269" t="s">
        <v>0</v>
      </c>
      <c r="C269" t="s">
        <v>81</v>
      </c>
      <c r="D269" s="27" t="s">
        <v>11</v>
      </c>
      <c r="E269" t="s">
        <v>81</v>
      </c>
      <c r="F269" t="str">
        <f>IF(R268=0,"",R268)</f>
        <v/>
      </c>
      <c r="G269" t="s">
        <v>81</v>
      </c>
      <c r="H269" s="27" t="s">
        <v>103</v>
      </c>
      <c r="I269" t="s">
        <v>81</v>
      </c>
      <c r="J269" t="str">
        <f>IF(T268=0,"",T268)</f>
        <v/>
      </c>
      <c r="K269" t="s">
        <v>81</v>
      </c>
      <c r="L269" t="str">
        <f>IF(U268=0,"",U268)</f>
        <v/>
      </c>
      <c r="M269" t="s">
        <v>81</v>
      </c>
      <c r="N269" t="str">
        <f>IF(V268=0,"",V268)</f>
        <v/>
      </c>
      <c r="O269" t="s">
        <v>81</v>
      </c>
      <c r="Q269" s="33" t="s">
        <v>104</v>
      </c>
      <c r="R269" s="34" t="str">
        <f>INDEX(BD:BD,W265+1)</f>
        <v/>
      </c>
      <c r="S269" s="35"/>
      <c r="T269" s="35"/>
      <c r="U269" s="35"/>
      <c r="V269" s="36"/>
      <c r="W269" s="40"/>
      <c r="X269" s="32"/>
      <c r="Y269" s="32"/>
      <c r="Z269" s="32"/>
      <c r="AA269" s="54"/>
      <c r="AC269" s="52"/>
      <c r="AD269" s="52"/>
      <c r="BF269" s="64" t="s">
        <v>0</v>
      </c>
    </row>
    <row r="270" spans="1:58">
      <c r="A270" t="str">
        <f t="shared" si="51"/>
        <v>|テキスト|&gt;|&gt;|&gt;|&gt;||</v>
      </c>
      <c r="B270" t="s">
        <v>0</v>
      </c>
      <c r="C270" t="s">
        <v>81</v>
      </c>
      <c r="D270" s="27" t="s">
        <v>104</v>
      </c>
      <c r="E270" t="s">
        <v>81</v>
      </c>
      <c r="F270" s="27" t="s">
        <v>113</v>
      </c>
      <c r="G270" t="s">
        <v>81</v>
      </c>
      <c r="H270" s="27" t="s">
        <v>113</v>
      </c>
      <c r="I270" t="s">
        <v>81</v>
      </c>
      <c r="J270" s="27" t="s">
        <v>113</v>
      </c>
      <c r="K270" t="s">
        <v>81</v>
      </c>
      <c r="L270" s="27" t="s">
        <v>113</v>
      </c>
      <c r="M270" t="s">
        <v>81</v>
      </c>
      <c r="N270" t="str">
        <f>IF(R269=0,"",R269)</f>
        <v/>
      </c>
      <c r="O270" t="s">
        <v>81</v>
      </c>
      <c r="Q270" s="38" t="s">
        <v>27</v>
      </c>
      <c r="R270" s="34" t="str">
        <f>INDEX(BE:BE,W265+1)</f>
        <v/>
      </c>
      <c r="S270" s="35" t="s">
        <v>400</v>
      </c>
      <c r="T270" s="34" t="str">
        <f>IF(X270="","",X270&amp;IF(Y270="",""," "&amp;Y270)&amp;IF(Z270="",""," "&amp;Z270)&amp;IF(AA270="",""," "&amp;AA270))</f>
        <v/>
      </c>
      <c r="U270" s="35"/>
      <c r="V270" s="36"/>
      <c r="W270" s="40" t="s">
        <v>114</v>
      </c>
      <c r="X270" s="33" t="str">
        <f t="shared" ref="X270:AA270" si="53">IF(ISERROR(IF(LEN(X269)&gt;1,X269,VLOOKUP(X268,$AC:$AD,2,FALSE))),"",IF(LEN(X269)&gt;1,X269,VLOOKUP(X268,$AC:$AD,2,FALSE)))</f>
        <v/>
      </c>
      <c r="Y270" s="33" t="str">
        <f t="shared" si="53"/>
        <v/>
      </c>
      <c r="Z270" s="33" t="str">
        <f t="shared" si="53"/>
        <v/>
      </c>
      <c r="AA270" s="33" t="str">
        <f t="shared" si="53"/>
        <v> </v>
      </c>
      <c r="AC270" s="52"/>
      <c r="AD270" s="52"/>
      <c r="BF270" s="64" t="s">
        <v>0</v>
      </c>
    </row>
    <row r="271" spans="1:58">
      <c r="A271" t="str">
        <f t="shared" si="51"/>
        <v>|英テキスト|&gt;|&gt;|&gt;|&gt;||</v>
      </c>
      <c r="B271" t="s">
        <v>0</v>
      </c>
      <c r="C271" t="s">
        <v>81</v>
      </c>
      <c r="D271" s="27" t="s">
        <v>125</v>
      </c>
      <c r="E271" t="s">
        <v>81</v>
      </c>
      <c r="F271" s="27" t="s">
        <v>113</v>
      </c>
      <c r="G271" t="s">
        <v>81</v>
      </c>
      <c r="H271" s="27" t="s">
        <v>113</v>
      </c>
      <c r="I271" t="s">
        <v>81</v>
      </c>
      <c r="J271" s="27" t="s">
        <v>113</v>
      </c>
      <c r="K271" t="s">
        <v>81</v>
      </c>
      <c r="L271" s="27" t="s">
        <v>113</v>
      </c>
      <c r="M271" t="s">
        <v>81</v>
      </c>
      <c r="N271" t="str">
        <f>IF(T270="","",T270&amp;"&amp;br;")&amp;IF(R270=0,"",R270)</f>
        <v/>
      </c>
      <c r="O271" t="s">
        <v>81</v>
      </c>
      <c r="Q271" s="33" t="s">
        <v>18</v>
      </c>
      <c r="R271" s="34">
        <f>IF(INDEX(AX:AX,W265+1)="",0,INDEX(AX:AX,W265+1)&amp;"/"&amp;INDEX(AY:AY,W265+1))</f>
        <v>0</v>
      </c>
      <c r="S271" s="35"/>
      <c r="T271" s="35"/>
      <c r="U271" s="35"/>
      <c r="V271" s="36"/>
      <c r="W271" s="40"/>
      <c r="X271" s="33"/>
      <c r="Y271" s="52"/>
      <c r="Z271" s="52"/>
      <c r="AA271" s="53"/>
      <c r="AC271" s="52"/>
      <c r="AD271" s="52"/>
      <c r="BF271" s="64" t="s">
        <v>0</v>
      </c>
    </row>
    <row r="272" spans="1:58">
      <c r="A272" t="str">
        <f t="shared" si="51"/>
        <v>|PT|&gt;||シールド数|&gt;||</v>
      </c>
      <c r="B272" t="s">
        <v>0</v>
      </c>
      <c r="C272" t="s">
        <v>81</v>
      </c>
      <c r="D272" t="s">
        <v>18</v>
      </c>
      <c r="E272" t="s">
        <v>81</v>
      </c>
      <c r="F272" t="s">
        <v>113</v>
      </c>
      <c r="G272" t="s">
        <v>81</v>
      </c>
      <c r="H272" t="str">
        <f>IF(R271=0,"",R271)</f>
        <v/>
      </c>
      <c r="I272" t="s">
        <v>81</v>
      </c>
      <c r="J272" t="s">
        <v>136</v>
      </c>
      <c r="K272" t="s">
        <v>81</v>
      </c>
      <c r="L272" t="s">
        <v>113</v>
      </c>
      <c r="M272" t="s">
        <v>81</v>
      </c>
      <c r="N272" t="str">
        <f>IF(R272=0,"",R272)</f>
        <v/>
      </c>
      <c r="O272" t="s">
        <v>81</v>
      </c>
      <c r="Q272" s="41" t="s">
        <v>19</v>
      </c>
      <c r="R272" s="34">
        <f>INDEX(AW:AW,W265+1)</f>
        <v>0</v>
      </c>
      <c r="S272" s="42"/>
      <c r="T272" s="42"/>
      <c r="U272" s="42"/>
      <c r="V272" s="43"/>
      <c r="W272" s="44"/>
      <c r="X272" s="45"/>
      <c r="Y272" s="55"/>
      <c r="Z272" s="55"/>
      <c r="AA272" s="56"/>
      <c r="BF272" s="64" t="s">
        <v>0</v>
      </c>
    </row>
    <row r="273" spans="1:58">
      <c r="A273" t="str">
        <f t="shared" si="51"/>
        <v>&amp;br;&amp;br;</v>
      </c>
      <c r="B273" t="s">
        <v>0</v>
      </c>
      <c r="C273" t="s">
        <v>145</v>
      </c>
      <c r="R273"/>
      <c r="S273"/>
      <c r="T273"/>
      <c r="U273"/>
      <c r="V273"/>
      <c r="BF273" s="64" t="s">
        <v>0</v>
      </c>
    </row>
    <row r="274" spans="1:58">
      <c r="A274" t="str">
        <f t="shared" si="51"/>
        <v>#back(text=戻る,left)</v>
      </c>
      <c r="B274" t="s">
        <v>0</v>
      </c>
      <c r="C274" t="s">
        <v>153</v>
      </c>
      <c r="R274"/>
      <c r="S274"/>
      <c r="T274"/>
      <c r="U274"/>
      <c r="V274"/>
      <c r="BF274" s="64" t="s">
        <v>0</v>
      </c>
    </row>
    <row r="275" spans="1:58">
      <c r="A275" t="str">
        <f t="shared" si="51"/>
        <v>&amp;br;</v>
      </c>
      <c r="B275" t="s">
        <v>0</v>
      </c>
      <c r="C275" t="s">
        <v>164</v>
      </c>
      <c r="R275"/>
      <c r="S275"/>
      <c r="T275"/>
      <c r="U275"/>
      <c r="V275"/>
      <c r="BF275" s="64" t="s">
        <v>0</v>
      </c>
    </row>
    <row r="276" spans="1:58">
      <c r="A276" t="str">
        <f t="shared" si="51"/>
        <v>#comment(above,nsize=[15],size=[30],num=[10])</v>
      </c>
      <c r="B276" t="s">
        <v>0</v>
      </c>
      <c r="C276" t="s">
        <v>173</v>
      </c>
      <c r="R276"/>
      <c r="S276"/>
      <c r="T276"/>
      <c r="U276"/>
      <c r="V276"/>
      <c r="BF276" s="64" t="s">
        <v>0</v>
      </c>
    </row>
    <row r="277" spans="1:58">
      <c r="A277" t="str">
        <f t="shared" si="51"/>
        <v>&amp;br;&amp;br;</v>
      </c>
      <c r="B277" t="s">
        <v>0</v>
      </c>
      <c r="C277" t="s">
        <v>145</v>
      </c>
      <c r="R277"/>
      <c r="S277"/>
      <c r="T277"/>
      <c r="U277"/>
      <c r="V277"/>
      <c r="AC277" s="52"/>
      <c r="AD277" s="52"/>
      <c r="BF277" s="64" t="s">
        <v>0</v>
      </c>
    </row>
    <row r="278" spans="1:58">
      <c r="A278" t="str">
        <f t="shared" si="51"/>
        <v/>
      </c>
      <c r="B278" t="s">
        <v>0</v>
      </c>
      <c r="Q278" s="29"/>
      <c r="R278" s="30"/>
      <c r="S278" s="30"/>
      <c r="T278" s="30"/>
      <c r="U278" s="30"/>
      <c r="V278" s="31"/>
      <c r="W278" s="32">
        <v>22</v>
      </c>
      <c r="X278" s="29"/>
      <c r="Y278" s="50"/>
      <c r="Z278" s="50"/>
      <c r="AA278" s="51"/>
      <c r="AC278" s="52"/>
      <c r="AD278" s="52"/>
      <c r="BF278" s="64" t="s">
        <v>0</v>
      </c>
    </row>
    <row r="279" spans="1:58">
      <c r="A279" t="str">
        <f t="shared" si="51"/>
        <v>*0/0</v>
      </c>
      <c r="B279" t="s">
        <v>0</v>
      </c>
      <c r="C279" t="str">
        <f>"*"&amp;R279&amp;"/"&amp;T279</f>
        <v>*0/0</v>
      </c>
      <c r="Q279" s="33" t="s">
        <v>9</v>
      </c>
      <c r="R279" s="34">
        <f>INDEX(AJ:AJ,W278+1)</f>
        <v>0</v>
      </c>
      <c r="S279" s="35" t="s">
        <v>10</v>
      </c>
      <c r="T279" s="34">
        <f>INDEX(AK:AK,W278+1)</f>
        <v>0</v>
      </c>
      <c r="U279" s="35"/>
      <c r="V279" s="36"/>
      <c r="W279" s="37"/>
      <c r="X279" s="33"/>
      <c r="Y279" s="52"/>
      <c r="Z279" s="52"/>
      <c r="AA279" s="53"/>
      <c r="AC279" s="52"/>
      <c r="AD279" s="52"/>
      <c r="BF279" s="64" t="s">
        <v>0</v>
      </c>
    </row>
    <row r="280" spans="1:58">
      <c r="A280" t="str">
        <f t="shared" si="51"/>
        <v>|LEFT:80|LEFT:100|LEFT:100|LEFT:100|LEFT:100|LEFT:100|c</v>
      </c>
      <c r="B280" t="s">
        <v>0</v>
      </c>
      <c r="C280" t="s">
        <v>81</v>
      </c>
      <c r="D280" s="26" t="str">
        <f>$Q$1</f>
        <v>LEFT:80</v>
      </c>
      <c r="E280" s="26" t="s">
        <v>81</v>
      </c>
      <c r="F280" s="26" t="str">
        <f t="shared" ref="F280:J280" si="54">$R$1</f>
        <v>LEFT:100</v>
      </c>
      <c r="G280" s="26" t="s">
        <v>81</v>
      </c>
      <c r="H280" s="26" t="str">
        <f t="shared" si="54"/>
        <v>LEFT:100</v>
      </c>
      <c r="I280" s="26" t="s">
        <v>81</v>
      </c>
      <c r="J280" s="26" t="str">
        <f t="shared" si="54"/>
        <v>LEFT:100</v>
      </c>
      <c r="K280" s="26" t="s">
        <v>81</v>
      </c>
      <c r="L280" s="26" t="str">
        <f>$R$1</f>
        <v>LEFT:100</v>
      </c>
      <c r="M280" s="26" t="s">
        <v>81</v>
      </c>
      <c r="N280" s="26" t="str">
        <f>$R$1</f>
        <v>LEFT:100</v>
      </c>
      <c r="O280" t="s">
        <v>81</v>
      </c>
      <c r="P280" t="s">
        <v>82</v>
      </c>
      <c r="Q280" s="38" t="s">
        <v>6</v>
      </c>
      <c r="R280" s="34" t="str">
        <f>INDEX(AF:AF,W278+1)</f>
        <v>無色</v>
      </c>
      <c r="S280" s="39" t="s">
        <v>7</v>
      </c>
      <c r="T280" s="34">
        <f>INDEX(AG:AG,W278+1)</f>
        <v>0</v>
      </c>
      <c r="U280" s="39" t="s">
        <v>8</v>
      </c>
      <c r="V280" s="34">
        <f>INDEX(AI:AI,W278+1)</f>
        <v>0</v>
      </c>
      <c r="W280" s="40"/>
      <c r="X280" s="34">
        <f>INDEX(AQ:AQ,W278+1)</f>
        <v>0</v>
      </c>
      <c r="Y280" s="52"/>
      <c r="Z280" s="52"/>
      <c r="AA280" s="53"/>
      <c r="AC280" s="35"/>
      <c r="AD280" s="35"/>
      <c r="BF280" s="64" t="s">
        <v>0</v>
      </c>
    </row>
    <row r="281" spans="1:58">
      <c r="A281" t="str">
        <f t="shared" si="51"/>
        <v>|色|無色|レアリティ||マナコスト||</v>
      </c>
      <c r="B281" t="s">
        <v>0</v>
      </c>
      <c r="C281" t="s">
        <v>81</v>
      </c>
      <c r="D281" s="27" t="s">
        <v>6</v>
      </c>
      <c r="E281" t="s">
        <v>81</v>
      </c>
      <c r="F281" t="str">
        <f>IF(R280=0,"",R280)</f>
        <v>無色</v>
      </c>
      <c r="G281" t="s">
        <v>81</v>
      </c>
      <c r="H281" s="27" t="s">
        <v>93</v>
      </c>
      <c r="I281" t="s">
        <v>81</v>
      </c>
      <c r="J281" t="str">
        <f>IF(T280=0,"",T280)</f>
        <v/>
      </c>
      <c r="K281" t="s">
        <v>81</v>
      </c>
      <c r="L281" s="27" t="s">
        <v>94</v>
      </c>
      <c r="M281" t="s">
        <v>81</v>
      </c>
      <c r="N281" t="str">
        <f>IF(V280=0,"",V280)</f>
        <v/>
      </c>
      <c r="O281" t="s">
        <v>81</v>
      </c>
      <c r="Q281" s="33" t="s">
        <v>11</v>
      </c>
      <c r="R281" s="34">
        <f>INDEX(AL:AL,W278+1)</f>
        <v>0</v>
      </c>
      <c r="S281" s="39" t="s">
        <v>95</v>
      </c>
      <c r="T281" s="34">
        <f>INDEX(AN:AN,W278+1)</f>
        <v>0</v>
      </c>
      <c r="U281" s="34">
        <f>INDEX(AO:AO,W278+1)</f>
        <v>0</v>
      </c>
      <c r="V281" s="34">
        <f>INDEX(AP:AP,W278+1)</f>
        <v>0</v>
      </c>
      <c r="W281" s="40"/>
      <c r="X281" s="34" t="str">
        <f>INDEX(AZ:AZ,W278+1)</f>
        <v/>
      </c>
      <c r="Y281" s="34" t="str">
        <f>INDEX(BA:BA,W278+1)</f>
        <v/>
      </c>
      <c r="Z281" s="34" t="str">
        <f>INDEX(BB:BB,W278+1)</f>
        <v/>
      </c>
      <c r="AA281" s="34">
        <f>INDEX(BC:BC,W278+1)</f>
        <v>0</v>
      </c>
      <c r="AC281" s="52"/>
      <c r="AD281" s="52"/>
      <c r="BF281" s="64" t="s">
        <v>0</v>
      </c>
    </row>
    <row r="282" spans="1:58">
      <c r="A282" t="str">
        <f t="shared" si="51"/>
        <v>|種別||サブタイプ||||</v>
      </c>
      <c r="B282" t="s">
        <v>0</v>
      </c>
      <c r="C282" t="s">
        <v>81</v>
      </c>
      <c r="D282" s="27" t="s">
        <v>11</v>
      </c>
      <c r="E282" t="s">
        <v>81</v>
      </c>
      <c r="F282" t="str">
        <f>IF(R281=0,"",R281)</f>
        <v/>
      </c>
      <c r="G282" t="s">
        <v>81</v>
      </c>
      <c r="H282" s="27" t="s">
        <v>103</v>
      </c>
      <c r="I282" t="s">
        <v>81</v>
      </c>
      <c r="J282" t="str">
        <f>IF(T281=0,"",T281)</f>
        <v/>
      </c>
      <c r="K282" t="s">
        <v>81</v>
      </c>
      <c r="L282" t="str">
        <f>IF(U281=0,"",U281)</f>
        <v/>
      </c>
      <c r="M282" t="s">
        <v>81</v>
      </c>
      <c r="N282" t="str">
        <f>IF(V281=0,"",V281)</f>
        <v/>
      </c>
      <c r="O282" t="s">
        <v>81</v>
      </c>
      <c r="Q282" s="33" t="s">
        <v>104</v>
      </c>
      <c r="R282" s="34" t="str">
        <f>INDEX(BD:BD,W278+1)</f>
        <v/>
      </c>
      <c r="S282" s="35"/>
      <c r="T282" s="35"/>
      <c r="U282" s="35"/>
      <c r="V282" s="36"/>
      <c r="W282" s="40"/>
      <c r="X282" s="32"/>
      <c r="Y282" s="32"/>
      <c r="Z282" s="32"/>
      <c r="AA282" s="54"/>
      <c r="AC282" s="52"/>
      <c r="AD282" s="52"/>
      <c r="BF282" s="64" t="s">
        <v>0</v>
      </c>
    </row>
    <row r="283" spans="1:58">
      <c r="A283" t="str">
        <f t="shared" si="51"/>
        <v>|テキスト|&gt;|&gt;|&gt;|&gt;||</v>
      </c>
      <c r="B283" t="s">
        <v>0</v>
      </c>
      <c r="C283" t="s">
        <v>81</v>
      </c>
      <c r="D283" s="27" t="s">
        <v>104</v>
      </c>
      <c r="E283" t="s">
        <v>81</v>
      </c>
      <c r="F283" s="27" t="s">
        <v>113</v>
      </c>
      <c r="G283" t="s">
        <v>81</v>
      </c>
      <c r="H283" s="27" t="s">
        <v>113</v>
      </c>
      <c r="I283" t="s">
        <v>81</v>
      </c>
      <c r="J283" s="27" t="s">
        <v>113</v>
      </c>
      <c r="K283" t="s">
        <v>81</v>
      </c>
      <c r="L283" s="27" t="s">
        <v>113</v>
      </c>
      <c r="M283" t="s">
        <v>81</v>
      </c>
      <c r="N283" t="str">
        <f>IF(R282=0,"",R282)</f>
        <v/>
      </c>
      <c r="O283" t="s">
        <v>81</v>
      </c>
      <c r="Q283" s="38" t="s">
        <v>27</v>
      </c>
      <c r="R283" s="34" t="str">
        <f>INDEX(BE:BE,W278+1)</f>
        <v/>
      </c>
      <c r="S283" s="35" t="s">
        <v>400</v>
      </c>
      <c r="T283" s="34" t="str">
        <f>IF(X283="","",X283&amp;IF(Y283="",""," "&amp;Y283)&amp;IF(Z283="",""," "&amp;Z283)&amp;IF(AA283="",""," "&amp;AA283))</f>
        <v/>
      </c>
      <c r="U283" s="35"/>
      <c r="V283" s="36"/>
      <c r="W283" s="40" t="s">
        <v>114</v>
      </c>
      <c r="X283" s="33" t="str">
        <f t="shared" ref="X283:AA283" si="55">IF(ISERROR(IF(LEN(X282)&gt;1,X282,VLOOKUP(X281,$AC:$AD,2,FALSE))),"",IF(LEN(X282)&gt;1,X282,VLOOKUP(X281,$AC:$AD,2,FALSE)))</f>
        <v/>
      </c>
      <c r="Y283" s="33" t="str">
        <f t="shared" si="55"/>
        <v/>
      </c>
      <c r="Z283" s="33" t="str">
        <f t="shared" si="55"/>
        <v/>
      </c>
      <c r="AA283" s="33" t="str">
        <f t="shared" si="55"/>
        <v> </v>
      </c>
      <c r="AC283" s="52"/>
      <c r="AD283" s="52"/>
      <c r="BF283" s="64" t="s">
        <v>0</v>
      </c>
    </row>
    <row r="284" spans="1:58">
      <c r="A284" t="str">
        <f t="shared" si="51"/>
        <v>|英テキスト|&gt;|&gt;|&gt;|&gt;||</v>
      </c>
      <c r="B284" t="s">
        <v>0</v>
      </c>
      <c r="C284" t="s">
        <v>81</v>
      </c>
      <c r="D284" s="27" t="s">
        <v>125</v>
      </c>
      <c r="E284" t="s">
        <v>81</v>
      </c>
      <c r="F284" s="27" t="s">
        <v>113</v>
      </c>
      <c r="G284" t="s">
        <v>81</v>
      </c>
      <c r="H284" s="27" t="s">
        <v>113</v>
      </c>
      <c r="I284" t="s">
        <v>81</v>
      </c>
      <c r="J284" s="27" t="s">
        <v>113</v>
      </c>
      <c r="K284" t="s">
        <v>81</v>
      </c>
      <c r="L284" s="27" t="s">
        <v>113</v>
      </c>
      <c r="M284" t="s">
        <v>81</v>
      </c>
      <c r="N284" t="str">
        <f>IF(T283="","",T283&amp;"&amp;br;")&amp;IF(R283=0,"",R283)</f>
        <v/>
      </c>
      <c r="O284" t="s">
        <v>81</v>
      </c>
      <c r="Q284" s="33" t="s">
        <v>18</v>
      </c>
      <c r="R284" s="34">
        <f>IF(INDEX(AX:AX,W278+1)="",0,INDEX(AX:AX,W278+1)&amp;"/"&amp;INDEX(AY:AY,W278+1))</f>
        <v>0</v>
      </c>
      <c r="S284" s="35"/>
      <c r="T284" s="35"/>
      <c r="U284" s="35"/>
      <c r="V284" s="36"/>
      <c r="W284" s="40"/>
      <c r="X284" s="33"/>
      <c r="Y284" s="52"/>
      <c r="Z284" s="52"/>
      <c r="AA284" s="53"/>
      <c r="AC284" s="52"/>
      <c r="AD284" s="52"/>
      <c r="BF284" s="64" t="s">
        <v>0</v>
      </c>
    </row>
    <row r="285" spans="1:58">
      <c r="A285" t="str">
        <f t="shared" si="51"/>
        <v>|PT|&gt;||シールド数|&gt;||</v>
      </c>
      <c r="B285" t="s">
        <v>0</v>
      </c>
      <c r="C285" t="s">
        <v>81</v>
      </c>
      <c r="D285" t="s">
        <v>18</v>
      </c>
      <c r="E285" t="s">
        <v>81</v>
      </c>
      <c r="F285" t="s">
        <v>113</v>
      </c>
      <c r="G285" t="s">
        <v>81</v>
      </c>
      <c r="H285" t="str">
        <f>IF(R284=0,"",R284)</f>
        <v/>
      </c>
      <c r="I285" t="s">
        <v>81</v>
      </c>
      <c r="J285" t="s">
        <v>136</v>
      </c>
      <c r="K285" t="s">
        <v>81</v>
      </c>
      <c r="L285" t="s">
        <v>113</v>
      </c>
      <c r="M285" t="s">
        <v>81</v>
      </c>
      <c r="N285" t="str">
        <f>IF(R285=0,"",R285)</f>
        <v/>
      </c>
      <c r="O285" t="s">
        <v>81</v>
      </c>
      <c r="Q285" s="41" t="s">
        <v>19</v>
      </c>
      <c r="R285" s="34">
        <f>INDEX(AW:AW,W278+1)</f>
        <v>0</v>
      </c>
      <c r="S285" s="42"/>
      <c r="T285" s="42"/>
      <c r="U285" s="42"/>
      <c r="V285" s="43"/>
      <c r="W285" s="44"/>
      <c r="X285" s="45"/>
      <c r="Y285" s="55"/>
      <c r="Z285" s="55"/>
      <c r="AA285" s="56"/>
      <c r="BF285" s="64" t="s">
        <v>0</v>
      </c>
    </row>
    <row r="286" spans="1:58">
      <c r="A286" t="str">
        <f t="shared" si="51"/>
        <v>&amp;br;&amp;br;</v>
      </c>
      <c r="B286" t="s">
        <v>0</v>
      </c>
      <c r="C286" t="s">
        <v>145</v>
      </c>
      <c r="R286"/>
      <c r="S286"/>
      <c r="T286"/>
      <c r="U286"/>
      <c r="V286"/>
      <c r="BF286" s="64" t="s">
        <v>0</v>
      </c>
    </row>
    <row r="287" spans="1:58">
      <c r="A287" t="str">
        <f t="shared" si="51"/>
        <v>#back(text=戻る,left)</v>
      </c>
      <c r="B287" t="s">
        <v>0</v>
      </c>
      <c r="C287" t="s">
        <v>153</v>
      </c>
      <c r="R287"/>
      <c r="S287"/>
      <c r="T287"/>
      <c r="U287"/>
      <c r="V287"/>
      <c r="BF287" s="64" t="s">
        <v>0</v>
      </c>
    </row>
    <row r="288" spans="1:58">
      <c r="A288" t="str">
        <f t="shared" si="51"/>
        <v>&amp;br;</v>
      </c>
      <c r="B288" t="s">
        <v>0</v>
      </c>
      <c r="C288" t="s">
        <v>164</v>
      </c>
      <c r="R288"/>
      <c r="S288"/>
      <c r="T288"/>
      <c r="U288"/>
      <c r="V288"/>
      <c r="BF288" s="64" t="s">
        <v>0</v>
      </c>
    </row>
    <row r="289" spans="1:58">
      <c r="A289" t="str">
        <f t="shared" si="51"/>
        <v>#comment(above,nsize=[15],size=[30],num=[10])</v>
      </c>
      <c r="B289" t="s">
        <v>0</v>
      </c>
      <c r="C289" t="s">
        <v>173</v>
      </c>
      <c r="R289"/>
      <c r="S289"/>
      <c r="T289"/>
      <c r="U289"/>
      <c r="V289"/>
      <c r="BF289" s="64" t="s">
        <v>0</v>
      </c>
    </row>
    <row r="290" spans="1:58">
      <c r="A290" t="str">
        <f t="shared" si="51"/>
        <v>&amp;br;&amp;br;</v>
      </c>
      <c r="B290" t="s">
        <v>0</v>
      </c>
      <c r="C290" t="s">
        <v>145</v>
      </c>
      <c r="R290"/>
      <c r="S290"/>
      <c r="T290"/>
      <c r="U290"/>
      <c r="V290"/>
      <c r="AC290" s="52"/>
      <c r="AD290" s="52"/>
      <c r="BF290" s="64" t="s">
        <v>0</v>
      </c>
    </row>
    <row r="291" spans="1:58">
      <c r="A291" t="str">
        <f t="shared" si="51"/>
        <v/>
      </c>
      <c r="B291" t="s">
        <v>0</v>
      </c>
      <c r="Q291" s="29"/>
      <c r="R291" s="30"/>
      <c r="S291" s="30"/>
      <c r="T291" s="30"/>
      <c r="U291" s="30"/>
      <c r="V291" s="31"/>
      <c r="W291" s="32">
        <v>23</v>
      </c>
      <c r="X291" s="29"/>
      <c r="Y291" s="50"/>
      <c r="Z291" s="50"/>
      <c r="AA291" s="51"/>
      <c r="AC291" s="52"/>
      <c r="AD291" s="52"/>
      <c r="BF291" s="64" t="s">
        <v>0</v>
      </c>
    </row>
    <row r="292" spans="1:58">
      <c r="A292" t="str">
        <f t="shared" si="51"/>
        <v>*0/0</v>
      </c>
      <c r="B292" t="s">
        <v>0</v>
      </c>
      <c r="C292" t="str">
        <f>"*"&amp;R292&amp;"/"&amp;T292</f>
        <v>*0/0</v>
      </c>
      <c r="Q292" s="33" t="s">
        <v>9</v>
      </c>
      <c r="R292" s="34">
        <f>INDEX(AJ:AJ,W291+1)</f>
        <v>0</v>
      </c>
      <c r="S292" s="35" t="s">
        <v>10</v>
      </c>
      <c r="T292" s="34">
        <f>INDEX(AK:AK,W291+1)</f>
        <v>0</v>
      </c>
      <c r="U292" s="35"/>
      <c r="V292" s="36"/>
      <c r="W292" s="37"/>
      <c r="X292" s="33"/>
      <c r="Y292" s="52"/>
      <c r="Z292" s="52"/>
      <c r="AA292" s="53"/>
      <c r="AC292" s="52"/>
      <c r="AD292" s="52"/>
      <c r="BF292" s="64" t="s">
        <v>0</v>
      </c>
    </row>
    <row r="293" spans="1:58">
      <c r="A293" t="str">
        <f t="shared" si="51"/>
        <v>|LEFT:80|LEFT:100|LEFT:100|LEFT:100|LEFT:100|LEFT:100|c</v>
      </c>
      <c r="B293" t="s">
        <v>0</v>
      </c>
      <c r="C293" t="s">
        <v>81</v>
      </c>
      <c r="D293" s="26" t="str">
        <f>$Q$1</f>
        <v>LEFT:80</v>
      </c>
      <c r="E293" s="26" t="s">
        <v>81</v>
      </c>
      <c r="F293" s="26" t="str">
        <f t="shared" ref="F293:J293" si="56">$R$1</f>
        <v>LEFT:100</v>
      </c>
      <c r="G293" s="26" t="s">
        <v>81</v>
      </c>
      <c r="H293" s="26" t="str">
        <f t="shared" si="56"/>
        <v>LEFT:100</v>
      </c>
      <c r="I293" s="26" t="s">
        <v>81</v>
      </c>
      <c r="J293" s="26" t="str">
        <f t="shared" si="56"/>
        <v>LEFT:100</v>
      </c>
      <c r="K293" s="26" t="s">
        <v>81</v>
      </c>
      <c r="L293" s="26" t="str">
        <f>$R$1</f>
        <v>LEFT:100</v>
      </c>
      <c r="M293" s="26" t="s">
        <v>81</v>
      </c>
      <c r="N293" s="26" t="str">
        <f>$R$1</f>
        <v>LEFT:100</v>
      </c>
      <c r="O293" t="s">
        <v>81</v>
      </c>
      <c r="P293" t="s">
        <v>82</v>
      </c>
      <c r="Q293" s="38" t="s">
        <v>6</v>
      </c>
      <c r="R293" s="34" t="str">
        <f>INDEX(AF:AF,W291+1)</f>
        <v>無色</v>
      </c>
      <c r="S293" s="39" t="s">
        <v>7</v>
      </c>
      <c r="T293" s="34">
        <f>INDEX(AG:AG,W291+1)</f>
        <v>0</v>
      </c>
      <c r="U293" s="39" t="s">
        <v>8</v>
      </c>
      <c r="V293" s="34">
        <f>INDEX(AI:AI,W291+1)</f>
        <v>0</v>
      </c>
      <c r="W293" s="40"/>
      <c r="X293" s="34">
        <f>INDEX(AQ:AQ,W291+1)</f>
        <v>0</v>
      </c>
      <c r="Y293" s="52"/>
      <c r="Z293" s="52"/>
      <c r="AA293" s="53"/>
      <c r="AC293" s="35"/>
      <c r="AD293" s="35"/>
      <c r="BF293" s="64" t="s">
        <v>0</v>
      </c>
    </row>
    <row r="294" spans="1:58">
      <c r="A294" t="str">
        <f t="shared" si="51"/>
        <v>|色|無色|レアリティ||マナコスト||</v>
      </c>
      <c r="B294" t="s">
        <v>0</v>
      </c>
      <c r="C294" t="s">
        <v>81</v>
      </c>
      <c r="D294" s="27" t="s">
        <v>6</v>
      </c>
      <c r="E294" t="s">
        <v>81</v>
      </c>
      <c r="F294" t="str">
        <f>IF(R293=0,"",R293)</f>
        <v>無色</v>
      </c>
      <c r="G294" t="s">
        <v>81</v>
      </c>
      <c r="H294" s="27" t="s">
        <v>93</v>
      </c>
      <c r="I294" t="s">
        <v>81</v>
      </c>
      <c r="J294" t="str">
        <f>IF(T293=0,"",T293)</f>
        <v/>
      </c>
      <c r="K294" t="s">
        <v>81</v>
      </c>
      <c r="L294" s="27" t="s">
        <v>94</v>
      </c>
      <c r="M294" t="s">
        <v>81</v>
      </c>
      <c r="N294" t="str">
        <f>IF(V293=0,"",V293)</f>
        <v/>
      </c>
      <c r="O294" t="s">
        <v>81</v>
      </c>
      <c r="Q294" s="33" t="s">
        <v>11</v>
      </c>
      <c r="R294" s="34">
        <f>INDEX(AL:AL,W291+1)</f>
        <v>0</v>
      </c>
      <c r="S294" s="39" t="s">
        <v>95</v>
      </c>
      <c r="T294" s="34">
        <f>INDEX(AN:AN,W291+1)</f>
        <v>0</v>
      </c>
      <c r="U294" s="34">
        <f>INDEX(AO:AO,W291+1)</f>
        <v>0</v>
      </c>
      <c r="V294" s="34">
        <f>INDEX(AP:AP,W291+1)</f>
        <v>0</v>
      </c>
      <c r="W294" s="40"/>
      <c r="X294" s="34" t="str">
        <f>INDEX(AZ:AZ,W291+1)</f>
        <v/>
      </c>
      <c r="Y294" s="34" t="str">
        <f>INDEX(BA:BA,W291+1)</f>
        <v/>
      </c>
      <c r="Z294" s="34" t="str">
        <f>INDEX(BB:BB,W291+1)</f>
        <v/>
      </c>
      <c r="AA294" s="34">
        <f>INDEX(BC:BC,W291+1)</f>
        <v>0</v>
      </c>
      <c r="AC294" s="52"/>
      <c r="AD294" s="52"/>
      <c r="BF294" s="64" t="s">
        <v>0</v>
      </c>
    </row>
    <row r="295" spans="1:58">
      <c r="A295" t="str">
        <f t="shared" si="51"/>
        <v>|種別||サブタイプ||||</v>
      </c>
      <c r="B295" t="s">
        <v>0</v>
      </c>
      <c r="C295" t="s">
        <v>81</v>
      </c>
      <c r="D295" s="27" t="s">
        <v>11</v>
      </c>
      <c r="E295" t="s">
        <v>81</v>
      </c>
      <c r="F295" t="str">
        <f>IF(R294=0,"",R294)</f>
        <v/>
      </c>
      <c r="G295" t="s">
        <v>81</v>
      </c>
      <c r="H295" s="27" t="s">
        <v>103</v>
      </c>
      <c r="I295" t="s">
        <v>81</v>
      </c>
      <c r="J295" t="str">
        <f>IF(T294=0,"",T294)</f>
        <v/>
      </c>
      <c r="K295" t="s">
        <v>81</v>
      </c>
      <c r="L295" t="str">
        <f>IF(U294=0,"",U294)</f>
        <v/>
      </c>
      <c r="M295" t="s">
        <v>81</v>
      </c>
      <c r="N295" t="str">
        <f>IF(V294=0,"",V294)</f>
        <v/>
      </c>
      <c r="O295" t="s">
        <v>81</v>
      </c>
      <c r="Q295" s="33" t="s">
        <v>104</v>
      </c>
      <c r="R295" s="34" t="str">
        <f>INDEX(BD:BD,W291+1)</f>
        <v/>
      </c>
      <c r="S295" s="35"/>
      <c r="T295" s="35"/>
      <c r="U295" s="35"/>
      <c r="V295" s="36"/>
      <c r="W295" s="40"/>
      <c r="X295" s="32"/>
      <c r="Y295" s="32"/>
      <c r="Z295" s="32"/>
      <c r="AA295" s="54"/>
      <c r="AC295" s="52"/>
      <c r="AD295" s="52"/>
      <c r="BF295" s="64" t="s">
        <v>0</v>
      </c>
    </row>
    <row r="296" spans="1:58">
      <c r="A296" t="str">
        <f t="shared" si="51"/>
        <v>|テキスト|&gt;|&gt;|&gt;|&gt;||</v>
      </c>
      <c r="B296" t="s">
        <v>0</v>
      </c>
      <c r="C296" t="s">
        <v>81</v>
      </c>
      <c r="D296" s="27" t="s">
        <v>104</v>
      </c>
      <c r="E296" t="s">
        <v>81</v>
      </c>
      <c r="F296" s="27" t="s">
        <v>113</v>
      </c>
      <c r="G296" t="s">
        <v>81</v>
      </c>
      <c r="H296" s="27" t="s">
        <v>113</v>
      </c>
      <c r="I296" t="s">
        <v>81</v>
      </c>
      <c r="J296" s="27" t="s">
        <v>113</v>
      </c>
      <c r="K296" t="s">
        <v>81</v>
      </c>
      <c r="L296" s="27" t="s">
        <v>113</v>
      </c>
      <c r="M296" t="s">
        <v>81</v>
      </c>
      <c r="N296" t="str">
        <f>IF(R295=0,"",R295)</f>
        <v/>
      </c>
      <c r="O296" t="s">
        <v>81</v>
      </c>
      <c r="Q296" s="38" t="s">
        <v>27</v>
      </c>
      <c r="R296" s="34" t="str">
        <f>INDEX(BE:BE,W291+1)</f>
        <v/>
      </c>
      <c r="S296" s="35" t="s">
        <v>400</v>
      </c>
      <c r="T296" s="34" t="str">
        <f>IF(X296="","",X296&amp;IF(Y296="",""," "&amp;Y296)&amp;IF(Z296="",""," "&amp;Z296)&amp;IF(AA296="",""," "&amp;AA296))</f>
        <v/>
      </c>
      <c r="U296" s="35"/>
      <c r="V296" s="36"/>
      <c r="W296" s="40" t="s">
        <v>114</v>
      </c>
      <c r="X296" s="33" t="str">
        <f t="shared" ref="X296:AA296" si="57">IF(ISERROR(IF(LEN(X295)&gt;1,X295,VLOOKUP(X294,$AC:$AD,2,FALSE))),"",IF(LEN(X295)&gt;1,X295,VLOOKUP(X294,$AC:$AD,2,FALSE)))</f>
        <v/>
      </c>
      <c r="Y296" s="33" t="str">
        <f t="shared" si="57"/>
        <v/>
      </c>
      <c r="Z296" s="33" t="str">
        <f t="shared" si="57"/>
        <v/>
      </c>
      <c r="AA296" s="33" t="str">
        <f t="shared" si="57"/>
        <v> </v>
      </c>
      <c r="AC296" s="52"/>
      <c r="AD296" s="52"/>
      <c r="BF296" s="64" t="s">
        <v>0</v>
      </c>
    </row>
    <row r="297" spans="1:58">
      <c r="A297" t="str">
        <f t="shared" si="51"/>
        <v>|英テキスト|&gt;|&gt;|&gt;|&gt;||</v>
      </c>
      <c r="B297" t="s">
        <v>0</v>
      </c>
      <c r="C297" t="s">
        <v>81</v>
      </c>
      <c r="D297" s="27" t="s">
        <v>125</v>
      </c>
      <c r="E297" t="s">
        <v>81</v>
      </c>
      <c r="F297" s="27" t="s">
        <v>113</v>
      </c>
      <c r="G297" t="s">
        <v>81</v>
      </c>
      <c r="H297" s="27" t="s">
        <v>113</v>
      </c>
      <c r="I297" t="s">
        <v>81</v>
      </c>
      <c r="J297" s="27" t="s">
        <v>113</v>
      </c>
      <c r="K297" t="s">
        <v>81</v>
      </c>
      <c r="L297" s="27" t="s">
        <v>113</v>
      </c>
      <c r="M297" t="s">
        <v>81</v>
      </c>
      <c r="N297" t="str">
        <f>IF(T296="","",T296&amp;"&amp;br;")&amp;IF(R296=0,"",R296)</f>
        <v/>
      </c>
      <c r="O297" t="s">
        <v>81</v>
      </c>
      <c r="Q297" s="33" t="s">
        <v>18</v>
      </c>
      <c r="R297" s="34">
        <f>IF(INDEX(AX:AX,W291+1)="",0,INDEX(AX:AX,W291+1)&amp;"/"&amp;INDEX(AY:AY,W291+1))</f>
        <v>0</v>
      </c>
      <c r="S297" s="35"/>
      <c r="T297" s="35"/>
      <c r="U297" s="35"/>
      <c r="V297" s="36"/>
      <c r="W297" s="40"/>
      <c r="X297" s="33"/>
      <c r="Y297" s="52"/>
      <c r="Z297" s="52"/>
      <c r="AA297" s="53"/>
      <c r="AC297" s="52"/>
      <c r="AD297" s="52"/>
      <c r="BF297" s="64" t="s">
        <v>0</v>
      </c>
    </row>
    <row r="298" spans="1:58">
      <c r="A298" t="str">
        <f t="shared" si="51"/>
        <v>|PT|&gt;||シールド数|&gt;||</v>
      </c>
      <c r="B298" t="s">
        <v>0</v>
      </c>
      <c r="C298" t="s">
        <v>81</v>
      </c>
      <c r="D298" t="s">
        <v>18</v>
      </c>
      <c r="E298" t="s">
        <v>81</v>
      </c>
      <c r="F298" t="s">
        <v>113</v>
      </c>
      <c r="G298" t="s">
        <v>81</v>
      </c>
      <c r="H298" t="str">
        <f>IF(R297=0,"",R297)</f>
        <v/>
      </c>
      <c r="I298" t="s">
        <v>81</v>
      </c>
      <c r="J298" t="s">
        <v>136</v>
      </c>
      <c r="K298" t="s">
        <v>81</v>
      </c>
      <c r="L298" t="s">
        <v>113</v>
      </c>
      <c r="M298" t="s">
        <v>81</v>
      </c>
      <c r="N298" t="str">
        <f>IF(R298=0,"",R298)</f>
        <v/>
      </c>
      <c r="O298" t="s">
        <v>81</v>
      </c>
      <c r="Q298" s="41" t="s">
        <v>19</v>
      </c>
      <c r="R298" s="34">
        <f>INDEX(AW:AW,W291+1)</f>
        <v>0</v>
      </c>
      <c r="S298" s="42"/>
      <c r="T298" s="42"/>
      <c r="U298" s="42"/>
      <c r="V298" s="43"/>
      <c r="W298" s="44"/>
      <c r="X298" s="45"/>
      <c r="Y298" s="55"/>
      <c r="Z298" s="55"/>
      <c r="AA298" s="56"/>
      <c r="BF298" s="64" t="s">
        <v>0</v>
      </c>
    </row>
    <row r="299" spans="1:58">
      <c r="A299" t="str">
        <f t="shared" si="51"/>
        <v>&amp;br;&amp;br;</v>
      </c>
      <c r="B299" t="s">
        <v>0</v>
      </c>
      <c r="C299" t="s">
        <v>145</v>
      </c>
      <c r="R299"/>
      <c r="S299"/>
      <c r="T299"/>
      <c r="U299"/>
      <c r="V299"/>
      <c r="BF299" s="64" t="s">
        <v>0</v>
      </c>
    </row>
    <row r="300" spans="1:58">
      <c r="A300" t="str">
        <f t="shared" si="51"/>
        <v>#back(text=戻る,left)</v>
      </c>
      <c r="B300" t="s">
        <v>0</v>
      </c>
      <c r="C300" t="s">
        <v>153</v>
      </c>
      <c r="R300"/>
      <c r="S300"/>
      <c r="T300"/>
      <c r="U300"/>
      <c r="V300"/>
      <c r="BF300" s="64" t="s">
        <v>0</v>
      </c>
    </row>
    <row r="301" spans="1:58">
      <c r="A301" t="str">
        <f t="shared" si="51"/>
        <v>&amp;br;</v>
      </c>
      <c r="B301" t="s">
        <v>0</v>
      </c>
      <c r="C301" t="s">
        <v>164</v>
      </c>
      <c r="R301"/>
      <c r="S301"/>
      <c r="T301"/>
      <c r="U301"/>
      <c r="V301"/>
      <c r="BF301" s="64" t="s">
        <v>0</v>
      </c>
    </row>
    <row r="302" spans="1:58">
      <c r="A302" t="str">
        <f t="shared" si="51"/>
        <v>#comment(above,nsize=[15],size=[30],num=[10])</v>
      </c>
      <c r="B302" t="s">
        <v>0</v>
      </c>
      <c r="C302" t="s">
        <v>173</v>
      </c>
      <c r="R302"/>
      <c r="S302"/>
      <c r="T302"/>
      <c r="U302"/>
      <c r="V302"/>
      <c r="BF302" s="64" t="s">
        <v>0</v>
      </c>
    </row>
    <row r="303" spans="1:58">
      <c r="A303" t="str">
        <f t="shared" si="51"/>
        <v>&amp;br;&amp;br;</v>
      </c>
      <c r="B303" t="s">
        <v>0</v>
      </c>
      <c r="C303" t="s">
        <v>145</v>
      </c>
      <c r="R303"/>
      <c r="S303"/>
      <c r="T303"/>
      <c r="U303"/>
      <c r="V303"/>
      <c r="AC303" s="52"/>
      <c r="AD303" s="52"/>
      <c r="BF303" s="64" t="s">
        <v>0</v>
      </c>
    </row>
    <row r="304" spans="1:58">
      <c r="A304" t="str">
        <f t="shared" si="51"/>
        <v/>
      </c>
      <c r="B304" t="s">
        <v>0</v>
      </c>
      <c r="Q304" s="29"/>
      <c r="R304" s="30"/>
      <c r="S304" s="30"/>
      <c r="T304" s="30"/>
      <c r="U304" s="30"/>
      <c r="V304" s="31"/>
      <c r="W304" s="32">
        <v>24</v>
      </c>
      <c r="X304" s="29"/>
      <c r="Y304" s="50"/>
      <c r="Z304" s="50"/>
      <c r="AA304" s="51"/>
      <c r="AC304" s="52"/>
      <c r="AD304" s="52"/>
      <c r="BF304" s="64" t="s">
        <v>0</v>
      </c>
    </row>
    <row r="305" spans="1:58">
      <c r="A305" t="str">
        <f t="shared" si="51"/>
        <v>*0/0</v>
      </c>
      <c r="B305" t="s">
        <v>0</v>
      </c>
      <c r="C305" t="str">
        <f>"*"&amp;R305&amp;"/"&amp;T305</f>
        <v>*0/0</v>
      </c>
      <c r="Q305" s="33" t="s">
        <v>9</v>
      </c>
      <c r="R305" s="34">
        <f>INDEX(AJ:AJ,W304+1)</f>
        <v>0</v>
      </c>
      <c r="S305" s="35" t="s">
        <v>10</v>
      </c>
      <c r="T305" s="34">
        <f>INDEX(AK:AK,W304+1)</f>
        <v>0</v>
      </c>
      <c r="U305" s="35"/>
      <c r="V305" s="36"/>
      <c r="W305" s="37"/>
      <c r="X305" s="33"/>
      <c r="Y305" s="52"/>
      <c r="Z305" s="52"/>
      <c r="AA305" s="53"/>
      <c r="AC305" s="52"/>
      <c r="AD305" s="52"/>
      <c r="BF305" s="64" t="s">
        <v>0</v>
      </c>
    </row>
    <row r="306" spans="1:58">
      <c r="A306" t="str">
        <f t="shared" si="51"/>
        <v>|LEFT:80|LEFT:100|LEFT:100|LEFT:100|LEFT:100|LEFT:100|c</v>
      </c>
      <c r="B306" t="s">
        <v>0</v>
      </c>
      <c r="C306" t="s">
        <v>81</v>
      </c>
      <c r="D306" s="26" t="str">
        <f>$Q$1</f>
        <v>LEFT:80</v>
      </c>
      <c r="E306" s="26" t="s">
        <v>81</v>
      </c>
      <c r="F306" s="26" t="str">
        <f t="shared" ref="F306:J306" si="58">$R$1</f>
        <v>LEFT:100</v>
      </c>
      <c r="G306" s="26" t="s">
        <v>81</v>
      </c>
      <c r="H306" s="26" t="str">
        <f t="shared" si="58"/>
        <v>LEFT:100</v>
      </c>
      <c r="I306" s="26" t="s">
        <v>81</v>
      </c>
      <c r="J306" s="26" t="str">
        <f t="shared" si="58"/>
        <v>LEFT:100</v>
      </c>
      <c r="K306" s="26" t="s">
        <v>81</v>
      </c>
      <c r="L306" s="26" t="str">
        <f>$R$1</f>
        <v>LEFT:100</v>
      </c>
      <c r="M306" s="26" t="s">
        <v>81</v>
      </c>
      <c r="N306" s="26" t="str">
        <f>$R$1</f>
        <v>LEFT:100</v>
      </c>
      <c r="O306" t="s">
        <v>81</v>
      </c>
      <c r="P306" t="s">
        <v>82</v>
      </c>
      <c r="Q306" s="38" t="s">
        <v>6</v>
      </c>
      <c r="R306" s="34" t="str">
        <f>INDEX(AF:AF,W304+1)</f>
        <v>無色</v>
      </c>
      <c r="S306" s="39" t="s">
        <v>7</v>
      </c>
      <c r="T306" s="34">
        <f>INDEX(AG:AG,W304+1)</f>
        <v>0</v>
      </c>
      <c r="U306" s="39" t="s">
        <v>8</v>
      </c>
      <c r="V306" s="34">
        <f>INDEX(AI:AI,W304+1)</f>
        <v>0</v>
      </c>
      <c r="W306" s="40"/>
      <c r="X306" s="34">
        <f>INDEX(AQ:AQ,W304+1)</f>
        <v>0</v>
      </c>
      <c r="Y306" s="52"/>
      <c r="Z306" s="52"/>
      <c r="AA306" s="53"/>
      <c r="AC306" s="35"/>
      <c r="AD306" s="35"/>
      <c r="BF306" s="64" t="s">
        <v>0</v>
      </c>
    </row>
    <row r="307" spans="1:58">
      <c r="A307" t="str">
        <f t="shared" si="51"/>
        <v>|色|無色|レアリティ||マナコスト||</v>
      </c>
      <c r="B307" t="s">
        <v>0</v>
      </c>
      <c r="C307" t="s">
        <v>81</v>
      </c>
      <c r="D307" s="27" t="s">
        <v>6</v>
      </c>
      <c r="E307" t="s">
        <v>81</v>
      </c>
      <c r="F307" t="str">
        <f>IF(R306=0,"",R306)</f>
        <v>無色</v>
      </c>
      <c r="G307" t="s">
        <v>81</v>
      </c>
      <c r="H307" s="27" t="s">
        <v>93</v>
      </c>
      <c r="I307" t="s">
        <v>81</v>
      </c>
      <c r="J307" t="str">
        <f>IF(T306=0,"",T306)</f>
        <v/>
      </c>
      <c r="K307" t="s">
        <v>81</v>
      </c>
      <c r="L307" s="27" t="s">
        <v>94</v>
      </c>
      <c r="M307" t="s">
        <v>81</v>
      </c>
      <c r="N307" t="str">
        <f>IF(V306=0,"",V306)</f>
        <v/>
      </c>
      <c r="O307" t="s">
        <v>81</v>
      </c>
      <c r="Q307" s="33" t="s">
        <v>11</v>
      </c>
      <c r="R307" s="34">
        <f>INDEX(AL:AL,W304+1)</f>
        <v>0</v>
      </c>
      <c r="S307" s="39" t="s">
        <v>95</v>
      </c>
      <c r="T307" s="34">
        <f>INDEX(AN:AN,W304+1)</f>
        <v>0</v>
      </c>
      <c r="U307" s="34">
        <f>INDEX(AO:AO,W304+1)</f>
        <v>0</v>
      </c>
      <c r="V307" s="34">
        <f>INDEX(AP:AP,W304+1)</f>
        <v>0</v>
      </c>
      <c r="W307" s="40"/>
      <c r="X307" s="34" t="str">
        <f>INDEX(AZ:AZ,W304+1)</f>
        <v/>
      </c>
      <c r="Y307" s="34" t="str">
        <f>INDEX(BA:BA,W304+1)</f>
        <v/>
      </c>
      <c r="Z307" s="34" t="str">
        <f>INDEX(BB:BB,W304+1)</f>
        <v/>
      </c>
      <c r="AA307" s="34">
        <f>INDEX(BC:BC,W304+1)</f>
        <v>0</v>
      </c>
      <c r="AC307" s="52"/>
      <c r="AD307" s="52"/>
      <c r="BF307" s="64" t="s">
        <v>0</v>
      </c>
    </row>
    <row r="308" spans="1:58">
      <c r="A308" t="str">
        <f t="shared" si="51"/>
        <v>|種別||サブタイプ||||</v>
      </c>
      <c r="B308" t="s">
        <v>0</v>
      </c>
      <c r="C308" t="s">
        <v>81</v>
      </c>
      <c r="D308" s="27" t="s">
        <v>11</v>
      </c>
      <c r="E308" t="s">
        <v>81</v>
      </c>
      <c r="F308" t="str">
        <f>IF(R307=0,"",R307)</f>
        <v/>
      </c>
      <c r="G308" t="s">
        <v>81</v>
      </c>
      <c r="H308" s="27" t="s">
        <v>103</v>
      </c>
      <c r="I308" t="s">
        <v>81</v>
      </c>
      <c r="J308" t="str">
        <f>IF(T307=0,"",T307)</f>
        <v/>
      </c>
      <c r="K308" t="s">
        <v>81</v>
      </c>
      <c r="L308" t="str">
        <f>IF(U307=0,"",U307)</f>
        <v/>
      </c>
      <c r="M308" t="s">
        <v>81</v>
      </c>
      <c r="N308" t="str">
        <f>IF(V307=0,"",V307)</f>
        <v/>
      </c>
      <c r="O308" t="s">
        <v>81</v>
      </c>
      <c r="Q308" s="33" t="s">
        <v>104</v>
      </c>
      <c r="R308" s="34" t="str">
        <f>INDEX(BD:BD,W304+1)</f>
        <v/>
      </c>
      <c r="S308" s="35"/>
      <c r="T308" s="35"/>
      <c r="U308" s="35"/>
      <c r="V308" s="36"/>
      <c r="W308" s="40"/>
      <c r="X308" s="32"/>
      <c r="Y308" s="32"/>
      <c r="Z308" s="32"/>
      <c r="AA308" s="54"/>
      <c r="AC308" s="52"/>
      <c r="AD308" s="52"/>
      <c r="BF308" s="64" t="s">
        <v>0</v>
      </c>
    </row>
    <row r="309" spans="1:58">
      <c r="A309" t="str">
        <f t="shared" si="51"/>
        <v>|テキスト|&gt;|&gt;|&gt;|&gt;||</v>
      </c>
      <c r="B309" t="s">
        <v>0</v>
      </c>
      <c r="C309" t="s">
        <v>81</v>
      </c>
      <c r="D309" s="27" t="s">
        <v>104</v>
      </c>
      <c r="E309" t="s">
        <v>81</v>
      </c>
      <c r="F309" s="27" t="s">
        <v>113</v>
      </c>
      <c r="G309" t="s">
        <v>81</v>
      </c>
      <c r="H309" s="27" t="s">
        <v>113</v>
      </c>
      <c r="I309" t="s">
        <v>81</v>
      </c>
      <c r="J309" s="27" t="s">
        <v>113</v>
      </c>
      <c r="K309" t="s">
        <v>81</v>
      </c>
      <c r="L309" s="27" t="s">
        <v>113</v>
      </c>
      <c r="M309" t="s">
        <v>81</v>
      </c>
      <c r="N309" t="str">
        <f>IF(R308=0,"",R308)</f>
        <v/>
      </c>
      <c r="O309" t="s">
        <v>81</v>
      </c>
      <c r="Q309" s="38" t="s">
        <v>27</v>
      </c>
      <c r="R309" s="34" t="str">
        <f>INDEX(BE:BE,W304+1)</f>
        <v/>
      </c>
      <c r="S309" s="35" t="s">
        <v>400</v>
      </c>
      <c r="T309" s="34" t="str">
        <f>IF(X309="","",X309&amp;IF(Y309="",""," "&amp;Y309)&amp;IF(Z309="",""," "&amp;Z309)&amp;IF(AA309="",""," "&amp;AA309))</f>
        <v/>
      </c>
      <c r="U309" s="35"/>
      <c r="V309" s="36"/>
      <c r="W309" s="40" t="s">
        <v>114</v>
      </c>
      <c r="X309" s="33" t="str">
        <f t="shared" ref="X309:AA309" si="59">IF(ISERROR(IF(LEN(X308)&gt;1,X308,VLOOKUP(X307,$AC:$AD,2,FALSE))),"",IF(LEN(X308)&gt;1,X308,VLOOKUP(X307,$AC:$AD,2,FALSE)))</f>
        <v/>
      </c>
      <c r="Y309" s="33" t="str">
        <f t="shared" si="59"/>
        <v/>
      </c>
      <c r="Z309" s="33" t="str">
        <f t="shared" si="59"/>
        <v/>
      </c>
      <c r="AA309" s="33" t="str">
        <f t="shared" si="59"/>
        <v> </v>
      </c>
      <c r="AC309" s="52"/>
      <c r="AD309" s="52"/>
      <c r="BF309" s="64" t="s">
        <v>0</v>
      </c>
    </row>
    <row r="310" spans="1:58">
      <c r="A310" t="str">
        <f t="shared" si="51"/>
        <v>|英テキスト|&gt;|&gt;|&gt;|&gt;||</v>
      </c>
      <c r="B310" t="s">
        <v>0</v>
      </c>
      <c r="C310" t="s">
        <v>81</v>
      </c>
      <c r="D310" s="27" t="s">
        <v>125</v>
      </c>
      <c r="E310" t="s">
        <v>81</v>
      </c>
      <c r="F310" s="27" t="s">
        <v>113</v>
      </c>
      <c r="G310" t="s">
        <v>81</v>
      </c>
      <c r="H310" s="27" t="s">
        <v>113</v>
      </c>
      <c r="I310" t="s">
        <v>81</v>
      </c>
      <c r="J310" s="27" t="s">
        <v>113</v>
      </c>
      <c r="K310" t="s">
        <v>81</v>
      </c>
      <c r="L310" s="27" t="s">
        <v>113</v>
      </c>
      <c r="M310" t="s">
        <v>81</v>
      </c>
      <c r="N310" t="str">
        <f>IF(T309="","",T309&amp;"&amp;br;")&amp;IF(R309=0,"",R309)</f>
        <v/>
      </c>
      <c r="O310" t="s">
        <v>81</v>
      </c>
      <c r="Q310" s="33" t="s">
        <v>18</v>
      </c>
      <c r="R310" s="34">
        <f>IF(INDEX(AX:AX,W304+1)="",0,INDEX(AX:AX,W304+1)&amp;"/"&amp;INDEX(AY:AY,W304+1))</f>
        <v>0</v>
      </c>
      <c r="S310" s="35"/>
      <c r="T310" s="35"/>
      <c r="U310" s="35"/>
      <c r="V310" s="36"/>
      <c r="W310" s="40"/>
      <c r="X310" s="33"/>
      <c r="Y310" s="52"/>
      <c r="Z310" s="52"/>
      <c r="AA310" s="53"/>
      <c r="AC310" s="52"/>
      <c r="AD310" s="52"/>
      <c r="BF310" s="64" t="s">
        <v>0</v>
      </c>
    </row>
    <row r="311" spans="1:58">
      <c r="A311" t="str">
        <f t="shared" si="51"/>
        <v>|PT|&gt;||シールド数|&gt;||</v>
      </c>
      <c r="B311" t="s">
        <v>0</v>
      </c>
      <c r="C311" t="s">
        <v>81</v>
      </c>
      <c r="D311" t="s">
        <v>18</v>
      </c>
      <c r="E311" t="s">
        <v>81</v>
      </c>
      <c r="F311" t="s">
        <v>113</v>
      </c>
      <c r="G311" t="s">
        <v>81</v>
      </c>
      <c r="H311" t="str">
        <f>IF(R310=0,"",R310)</f>
        <v/>
      </c>
      <c r="I311" t="s">
        <v>81</v>
      </c>
      <c r="J311" t="s">
        <v>136</v>
      </c>
      <c r="K311" t="s">
        <v>81</v>
      </c>
      <c r="L311" t="s">
        <v>113</v>
      </c>
      <c r="M311" t="s">
        <v>81</v>
      </c>
      <c r="N311" t="str">
        <f>IF(R311=0,"",R311)</f>
        <v/>
      </c>
      <c r="O311" t="s">
        <v>81</v>
      </c>
      <c r="Q311" s="41" t="s">
        <v>19</v>
      </c>
      <c r="R311" s="34">
        <f>INDEX(AW:AW,W304+1)</f>
        <v>0</v>
      </c>
      <c r="S311" s="42"/>
      <c r="T311" s="42"/>
      <c r="U311" s="42"/>
      <c r="V311" s="43"/>
      <c r="W311" s="44"/>
      <c r="X311" s="45"/>
      <c r="Y311" s="55"/>
      <c r="Z311" s="55"/>
      <c r="AA311" s="56"/>
      <c r="BF311" s="64" t="s">
        <v>0</v>
      </c>
    </row>
    <row r="312" spans="1:58">
      <c r="A312" t="str">
        <f t="shared" si="51"/>
        <v>&amp;br;&amp;br;</v>
      </c>
      <c r="B312" t="s">
        <v>0</v>
      </c>
      <c r="C312" t="s">
        <v>145</v>
      </c>
      <c r="R312"/>
      <c r="S312"/>
      <c r="T312"/>
      <c r="U312"/>
      <c r="V312"/>
      <c r="BF312" s="64" t="s">
        <v>0</v>
      </c>
    </row>
    <row r="313" spans="1:58">
      <c r="A313" t="str">
        <f t="shared" si="51"/>
        <v>#back(text=戻る,left)</v>
      </c>
      <c r="B313" t="s">
        <v>0</v>
      </c>
      <c r="C313" t="s">
        <v>153</v>
      </c>
      <c r="R313"/>
      <c r="S313"/>
      <c r="T313"/>
      <c r="U313"/>
      <c r="V313"/>
      <c r="BF313" s="64" t="s">
        <v>0</v>
      </c>
    </row>
    <row r="314" spans="1:58">
      <c r="A314" t="str">
        <f t="shared" si="51"/>
        <v>&amp;br;</v>
      </c>
      <c r="B314" t="s">
        <v>0</v>
      </c>
      <c r="C314" t="s">
        <v>164</v>
      </c>
      <c r="R314"/>
      <c r="S314"/>
      <c r="T314"/>
      <c r="U314"/>
      <c r="V314"/>
      <c r="BF314" s="64" t="s">
        <v>0</v>
      </c>
    </row>
    <row r="315" spans="1:58">
      <c r="A315" t="str">
        <f t="shared" si="51"/>
        <v>#comment(above,nsize=[15],size=[30],num=[10])</v>
      </c>
      <c r="B315" t="s">
        <v>0</v>
      </c>
      <c r="C315" t="s">
        <v>173</v>
      </c>
      <c r="R315"/>
      <c r="S315"/>
      <c r="T315"/>
      <c r="U315"/>
      <c r="V315"/>
      <c r="BF315" s="64" t="s">
        <v>0</v>
      </c>
    </row>
    <row r="316" spans="1:58">
      <c r="A316" t="str">
        <f t="shared" si="51"/>
        <v>&amp;br;&amp;br;</v>
      </c>
      <c r="B316" t="s">
        <v>0</v>
      </c>
      <c r="C316" t="s">
        <v>145</v>
      </c>
      <c r="R316"/>
      <c r="S316"/>
      <c r="T316"/>
      <c r="U316"/>
      <c r="V316"/>
      <c r="AC316" s="52"/>
      <c r="AD316" s="52"/>
      <c r="BF316" s="64" t="s">
        <v>0</v>
      </c>
    </row>
    <row r="317" spans="1:58">
      <c r="A317" t="str">
        <f t="shared" si="51"/>
        <v/>
      </c>
      <c r="B317" t="s">
        <v>0</v>
      </c>
      <c r="Q317" s="29"/>
      <c r="R317" s="30"/>
      <c r="S317" s="30"/>
      <c r="T317" s="30"/>
      <c r="U317" s="30"/>
      <c r="V317" s="31"/>
      <c r="W317" s="32">
        <v>25</v>
      </c>
      <c r="X317" s="29"/>
      <c r="Y317" s="50"/>
      <c r="Z317" s="50"/>
      <c r="AA317" s="51"/>
      <c r="AC317" s="52"/>
      <c r="AD317" s="52"/>
      <c r="BF317" s="64" t="s">
        <v>0</v>
      </c>
    </row>
    <row r="318" spans="1:58">
      <c r="A318" t="str">
        <f t="shared" si="51"/>
        <v>*0/0</v>
      </c>
      <c r="B318" t="s">
        <v>0</v>
      </c>
      <c r="C318" t="str">
        <f>"*"&amp;R318&amp;"/"&amp;T318</f>
        <v>*0/0</v>
      </c>
      <c r="Q318" s="33" t="s">
        <v>9</v>
      </c>
      <c r="R318" s="34">
        <f>INDEX(AJ:AJ,W317+1)</f>
        <v>0</v>
      </c>
      <c r="S318" s="35" t="s">
        <v>10</v>
      </c>
      <c r="T318" s="34">
        <f>INDEX(AK:AK,W317+1)</f>
        <v>0</v>
      </c>
      <c r="U318" s="35"/>
      <c r="V318" s="36"/>
      <c r="W318" s="37"/>
      <c r="X318" s="33"/>
      <c r="Y318" s="52"/>
      <c r="Z318" s="52"/>
      <c r="AA318" s="53"/>
      <c r="AC318" s="52"/>
      <c r="AD318" s="52"/>
      <c r="BF318" s="64" t="s">
        <v>0</v>
      </c>
    </row>
    <row r="319" spans="1:58">
      <c r="A319" t="str">
        <f t="shared" si="51"/>
        <v>|LEFT:80|LEFT:100|LEFT:100|LEFT:100|LEFT:100|LEFT:100|c</v>
      </c>
      <c r="B319" t="s">
        <v>0</v>
      </c>
      <c r="C319" t="s">
        <v>81</v>
      </c>
      <c r="D319" s="26" t="str">
        <f>$Q$1</f>
        <v>LEFT:80</v>
      </c>
      <c r="E319" s="26" t="s">
        <v>81</v>
      </c>
      <c r="F319" s="26" t="str">
        <f t="shared" ref="F319:J319" si="60">$R$1</f>
        <v>LEFT:100</v>
      </c>
      <c r="G319" s="26" t="s">
        <v>81</v>
      </c>
      <c r="H319" s="26" t="str">
        <f t="shared" si="60"/>
        <v>LEFT:100</v>
      </c>
      <c r="I319" s="26" t="s">
        <v>81</v>
      </c>
      <c r="J319" s="26" t="str">
        <f t="shared" si="60"/>
        <v>LEFT:100</v>
      </c>
      <c r="K319" s="26" t="s">
        <v>81</v>
      </c>
      <c r="L319" s="26" t="str">
        <f>$R$1</f>
        <v>LEFT:100</v>
      </c>
      <c r="M319" s="26" t="s">
        <v>81</v>
      </c>
      <c r="N319" s="26" t="str">
        <f>$R$1</f>
        <v>LEFT:100</v>
      </c>
      <c r="O319" t="s">
        <v>81</v>
      </c>
      <c r="P319" t="s">
        <v>82</v>
      </c>
      <c r="Q319" s="38" t="s">
        <v>6</v>
      </c>
      <c r="R319" s="34" t="str">
        <f>INDEX(AF:AF,W317+1)</f>
        <v>無色</v>
      </c>
      <c r="S319" s="39" t="s">
        <v>7</v>
      </c>
      <c r="T319" s="34">
        <f>INDEX(AG:AG,W317+1)</f>
        <v>0</v>
      </c>
      <c r="U319" s="39" t="s">
        <v>8</v>
      </c>
      <c r="V319" s="34">
        <f>INDEX(AI:AI,W317+1)</f>
        <v>0</v>
      </c>
      <c r="W319" s="40"/>
      <c r="X319" s="34">
        <f>INDEX(AQ:AQ,W317+1)</f>
        <v>0</v>
      </c>
      <c r="Y319" s="52"/>
      <c r="Z319" s="52"/>
      <c r="AA319" s="53"/>
      <c r="AC319" s="35"/>
      <c r="AD319" s="35"/>
      <c r="BF319" s="64" t="s">
        <v>0</v>
      </c>
    </row>
    <row r="320" spans="1:58">
      <c r="A320" t="str">
        <f t="shared" si="51"/>
        <v>|色|無色|レアリティ||マナコスト||</v>
      </c>
      <c r="B320" t="s">
        <v>0</v>
      </c>
      <c r="C320" t="s">
        <v>81</v>
      </c>
      <c r="D320" s="27" t="s">
        <v>6</v>
      </c>
      <c r="E320" t="s">
        <v>81</v>
      </c>
      <c r="F320" t="str">
        <f>IF(R319=0,"",R319)</f>
        <v>無色</v>
      </c>
      <c r="G320" t="s">
        <v>81</v>
      </c>
      <c r="H320" s="27" t="s">
        <v>93</v>
      </c>
      <c r="I320" t="s">
        <v>81</v>
      </c>
      <c r="J320" t="str">
        <f>IF(T319=0,"",T319)</f>
        <v/>
      </c>
      <c r="K320" t="s">
        <v>81</v>
      </c>
      <c r="L320" s="27" t="s">
        <v>94</v>
      </c>
      <c r="M320" t="s">
        <v>81</v>
      </c>
      <c r="N320" t="str">
        <f>IF(V319=0,"",V319)</f>
        <v/>
      </c>
      <c r="O320" t="s">
        <v>81</v>
      </c>
      <c r="Q320" s="33" t="s">
        <v>11</v>
      </c>
      <c r="R320" s="34">
        <f>INDEX(AL:AL,W317+1)</f>
        <v>0</v>
      </c>
      <c r="S320" s="39" t="s">
        <v>95</v>
      </c>
      <c r="T320" s="34">
        <f>INDEX(AN:AN,W317+1)</f>
        <v>0</v>
      </c>
      <c r="U320" s="34">
        <f>INDEX(AO:AO,W317+1)</f>
        <v>0</v>
      </c>
      <c r="V320" s="34">
        <f>INDEX(AP:AP,W317+1)</f>
        <v>0</v>
      </c>
      <c r="W320" s="40"/>
      <c r="X320" s="34" t="str">
        <f>INDEX(AZ:AZ,W317+1)</f>
        <v/>
      </c>
      <c r="Y320" s="34" t="str">
        <f>INDEX(BA:BA,W317+1)</f>
        <v/>
      </c>
      <c r="Z320" s="34" t="str">
        <f>INDEX(BB:BB,W317+1)</f>
        <v/>
      </c>
      <c r="AA320" s="34">
        <f>INDEX(BC:BC,W317+1)</f>
        <v>0</v>
      </c>
      <c r="AC320" s="52"/>
      <c r="AD320" s="52"/>
      <c r="BF320" s="64" t="s">
        <v>0</v>
      </c>
    </row>
    <row r="321" spans="1:58">
      <c r="A321" t="str">
        <f t="shared" si="51"/>
        <v>|種別||サブタイプ||||</v>
      </c>
      <c r="B321" t="s">
        <v>0</v>
      </c>
      <c r="C321" t="s">
        <v>81</v>
      </c>
      <c r="D321" s="27" t="s">
        <v>11</v>
      </c>
      <c r="E321" t="s">
        <v>81</v>
      </c>
      <c r="F321" t="str">
        <f>IF(R320=0,"",R320)</f>
        <v/>
      </c>
      <c r="G321" t="s">
        <v>81</v>
      </c>
      <c r="H321" s="27" t="s">
        <v>103</v>
      </c>
      <c r="I321" t="s">
        <v>81</v>
      </c>
      <c r="J321" t="str">
        <f>IF(T320=0,"",T320)</f>
        <v/>
      </c>
      <c r="K321" t="s">
        <v>81</v>
      </c>
      <c r="L321" t="str">
        <f>IF(U320=0,"",U320)</f>
        <v/>
      </c>
      <c r="M321" t="s">
        <v>81</v>
      </c>
      <c r="N321" t="str">
        <f>IF(V320=0,"",V320)</f>
        <v/>
      </c>
      <c r="O321" t="s">
        <v>81</v>
      </c>
      <c r="Q321" s="33" t="s">
        <v>104</v>
      </c>
      <c r="R321" s="34" t="str">
        <f>INDEX(BD:BD,W317+1)</f>
        <v/>
      </c>
      <c r="S321" s="35"/>
      <c r="T321" s="35"/>
      <c r="U321" s="35"/>
      <c r="V321" s="36"/>
      <c r="W321" s="40"/>
      <c r="X321" s="32"/>
      <c r="Y321" s="32"/>
      <c r="Z321" s="32"/>
      <c r="AA321" s="54"/>
      <c r="AC321" s="52"/>
      <c r="AD321" s="52"/>
      <c r="BF321" s="64" t="s">
        <v>0</v>
      </c>
    </row>
    <row r="322" spans="1:58">
      <c r="A322" t="str">
        <f t="shared" si="51"/>
        <v>|テキスト|&gt;|&gt;|&gt;|&gt;||</v>
      </c>
      <c r="B322" t="s">
        <v>0</v>
      </c>
      <c r="C322" t="s">
        <v>81</v>
      </c>
      <c r="D322" s="27" t="s">
        <v>104</v>
      </c>
      <c r="E322" t="s">
        <v>81</v>
      </c>
      <c r="F322" s="27" t="s">
        <v>113</v>
      </c>
      <c r="G322" t="s">
        <v>81</v>
      </c>
      <c r="H322" s="27" t="s">
        <v>113</v>
      </c>
      <c r="I322" t="s">
        <v>81</v>
      </c>
      <c r="J322" s="27" t="s">
        <v>113</v>
      </c>
      <c r="K322" t="s">
        <v>81</v>
      </c>
      <c r="L322" s="27" t="s">
        <v>113</v>
      </c>
      <c r="M322" t="s">
        <v>81</v>
      </c>
      <c r="N322" t="str">
        <f>IF(R321=0,"",R321)</f>
        <v/>
      </c>
      <c r="O322" t="s">
        <v>81</v>
      </c>
      <c r="Q322" s="38" t="s">
        <v>27</v>
      </c>
      <c r="R322" s="34" t="str">
        <f>INDEX(BE:BE,W317+1)</f>
        <v/>
      </c>
      <c r="S322" s="35" t="s">
        <v>400</v>
      </c>
      <c r="T322" s="34" t="str">
        <f>IF(X322="","",X322&amp;IF(Y322="",""," "&amp;Y322)&amp;IF(Z322="",""," "&amp;Z322)&amp;IF(AA322="",""," "&amp;AA322))</f>
        <v/>
      </c>
      <c r="U322" s="35"/>
      <c r="V322" s="36"/>
      <c r="W322" s="40" t="s">
        <v>114</v>
      </c>
      <c r="X322" s="33" t="str">
        <f t="shared" ref="X322:AA322" si="61">IF(ISERROR(IF(LEN(X321)&gt;1,X321,VLOOKUP(X320,$AC:$AD,2,FALSE))),"",IF(LEN(X321)&gt;1,X321,VLOOKUP(X320,$AC:$AD,2,FALSE)))</f>
        <v/>
      </c>
      <c r="Y322" s="33" t="str">
        <f t="shared" si="61"/>
        <v/>
      </c>
      <c r="Z322" s="33" t="str">
        <f t="shared" si="61"/>
        <v/>
      </c>
      <c r="AA322" s="33" t="str">
        <f t="shared" si="61"/>
        <v> </v>
      </c>
      <c r="AC322" s="52"/>
      <c r="AD322" s="52"/>
      <c r="BF322" s="64" t="s">
        <v>0</v>
      </c>
    </row>
    <row r="323" spans="1:58">
      <c r="A323" t="str">
        <f t="shared" si="51"/>
        <v>|英テキスト|&gt;|&gt;|&gt;|&gt;||</v>
      </c>
      <c r="B323" t="s">
        <v>0</v>
      </c>
      <c r="C323" t="s">
        <v>81</v>
      </c>
      <c r="D323" s="27" t="s">
        <v>125</v>
      </c>
      <c r="E323" t="s">
        <v>81</v>
      </c>
      <c r="F323" s="27" t="s">
        <v>113</v>
      </c>
      <c r="G323" t="s">
        <v>81</v>
      </c>
      <c r="H323" s="27" t="s">
        <v>113</v>
      </c>
      <c r="I323" t="s">
        <v>81</v>
      </c>
      <c r="J323" s="27" t="s">
        <v>113</v>
      </c>
      <c r="K323" t="s">
        <v>81</v>
      </c>
      <c r="L323" s="27" t="s">
        <v>113</v>
      </c>
      <c r="M323" t="s">
        <v>81</v>
      </c>
      <c r="N323" t="str">
        <f>IF(T322="","",T322&amp;"&amp;br;")&amp;IF(R322=0,"",R322)</f>
        <v/>
      </c>
      <c r="O323" t="s">
        <v>81</v>
      </c>
      <c r="Q323" s="33" t="s">
        <v>18</v>
      </c>
      <c r="R323" s="34">
        <f>IF(INDEX(AX:AX,W317+1)="",0,INDEX(AX:AX,W317+1)&amp;"/"&amp;INDEX(AY:AY,W317+1))</f>
        <v>0</v>
      </c>
      <c r="S323" s="35"/>
      <c r="T323" s="35"/>
      <c r="U323" s="35"/>
      <c r="V323" s="36"/>
      <c r="W323" s="40"/>
      <c r="X323" s="33"/>
      <c r="Y323" s="52"/>
      <c r="Z323" s="52"/>
      <c r="AA323" s="53"/>
      <c r="AC323" s="52"/>
      <c r="AD323" s="52"/>
      <c r="BF323" s="64" t="s">
        <v>0</v>
      </c>
    </row>
    <row r="324" spans="1:58">
      <c r="A324" t="str">
        <f t="shared" si="51"/>
        <v>|PT|&gt;||シールド数|&gt;||</v>
      </c>
      <c r="B324" t="s">
        <v>0</v>
      </c>
      <c r="C324" t="s">
        <v>81</v>
      </c>
      <c r="D324" t="s">
        <v>18</v>
      </c>
      <c r="E324" t="s">
        <v>81</v>
      </c>
      <c r="F324" t="s">
        <v>113</v>
      </c>
      <c r="G324" t="s">
        <v>81</v>
      </c>
      <c r="H324" t="str">
        <f>IF(R323=0,"",R323)</f>
        <v/>
      </c>
      <c r="I324" t="s">
        <v>81</v>
      </c>
      <c r="J324" t="s">
        <v>136</v>
      </c>
      <c r="K324" t="s">
        <v>81</v>
      </c>
      <c r="L324" t="s">
        <v>113</v>
      </c>
      <c r="M324" t="s">
        <v>81</v>
      </c>
      <c r="N324" t="str">
        <f>IF(R324=0,"",R324)</f>
        <v/>
      </c>
      <c r="O324" t="s">
        <v>81</v>
      </c>
      <c r="Q324" s="41" t="s">
        <v>19</v>
      </c>
      <c r="R324" s="34">
        <f>INDEX(AW:AW,W317+1)</f>
        <v>0</v>
      </c>
      <c r="S324" s="42"/>
      <c r="T324" s="42"/>
      <c r="U324" s="42"/>
      <c r="V324" s="43"/>
      <c r="W324" s="44"/>
      <c r="X324" s="45"/>
      <c r="Y324" s="55"/>
      <c r="Z324" s="55"/>
      <c r="AA324" s="56"/>
      <c r="BF324" s="64" t="s">
        <v>0</v>
      </c>
    </row>
    <row r="325" spans="1:58">
      <c r="A325" t="str">
        <f t="shared" si="51"/>
        <v>&amp;br;&amp;br;</v>
      </c>
      <c r="B325" t="s">
        <v>0</v>
      </c>
      <c r="C325" t="s">
        <v>145</v>
      </c>
      <c r="R325"/>
      <c r="S325"/>
      <c r="T325"/>
      <c r="U325"/>
      <c r="V325"/>
      <c r="BF325" s="64" t="s">
        <v>0</v>
      </c>
    </row>
    <row r="326" spans="1:58">
      <c r="A326" t="str">
        <f t="shared" ref="A326:A389" si="62">CONCATENATE(C326,D326,E326,F326,G326,H326,I326,J326,K326,L326,M326,N326,O326,P326)</f>
        <v>#back(text=戻る,left)</v>
      </c>
      <c r="B326" t="s">
        <v>0</v>
      </c>
      <c r="C326" t="s">
        <v>153</v>
      </c>
      <c r="R326"/>
      <c r="S326"/>
      <c r="T326"/>
      <c r="U326"/>
      <c r="V326"/>
      <c r="BF326" s="64" t="s">
        <v>0</v>
      </c>
    </row>
    <row r="327" spans="1:58">
      <c r="A327" t="str">
        <f t="shared" si="62"/>
        <v>&amp;br;</v>
      </c>
      <c r="B327" t="s">
        <v>0</v>
      </c>
      <c r="C327" t="s">
        <v>164</v>
      </c>
      <c r="R327"/>
      <c r="S327"/>
      <c r="T327"/>
      <c r="U327"/>
      <c r="V327"/>
      <c r="BF327" s="64" t="s">
        <v>0</v>
      </c>
    </row>
    <row r="328" spans="1:58">
      <c r="A328" t="str">
        <f t="shared" si="62"/>
        <v>#comment(above,nsize=[15],size=[30],num=[10])</v>
      </c>
      <c r="B328" t="s">
        <v>0</v>
      </c>
      <c r="C328" t="s">
        <v>173</v>
      </c>
      <c r="R328"/>
      <c r="S328"/>
      <c r="T328"/>
      <c r="U328"/>
      <c r="V328"/>
      <c r="BF328" s="64" t="s">
        <v>0</v>
      </c>
    </row>
    <row r="329" spans="1:58">
      <c r="A329" t="str">
        <f t="shared" si="62"/>
        <v>&amp;br;&amp;br;</v>
      </c>
      <c r="B329" t="s">
        <v>0</v>
      </c>
      <c r="C329" t="s">
        <v>145</v>
      </c>
      <c r="R329"/>
      <c r="S329"/>
      <c r="T329"/>
      <c r="U329"/>
      <c r="V329"/>
      <c r="AC329" s="52"/>
      <c r="AD329" s="52"/>
      <c r="BF329" s="64" t="s">
        <v>0</v>
      </c>
    </row>
    <row r="330" spans="1:58">
      <c r="A330" t="str">
        <f t="shared" si="62"/>
        <v/>
      </c>
      <c r="B330" t="s">
        <v>0</v>
      </c>
      <c r="Q330" s="29"/>
      <c r="R330" s="30"/>
      <c r="S330" s="30"/>
      <c r="T330" s="30"/>
      <c r="U330" s="30"/>
      <c r="V330" s="31"/>
      <c r="W330" s="32">
        <v>26</v>
      </c>
      <c r="X330" s="29"/>
      <c r="Y330" s="50"/>
      <c r="Z330" s="50"/>
      <c r="AA330" s="51"/>
      <c r="AC330" s="52"/>
      <c r="AD330" s="52"/>
      <c r="BF330" s="64" t="s">
        <v>0</v>
      </c>
    </row>
    <row r="331" spans="1:58">
      <c r="A331" t="str">
        <f t="shared" si="62"/>
        <v>*0/0</v>
      </c>
      <c r="B331" t="s">
        <v>0</v>
      </c>
      <c r="C331" t="str">
        <f>"*"&amp;R331&amp;"/"&amp;T331</f>
        <v>*0/0</v>
      </c>
      <c r="Q331" s="33" t="s">
        <v>9</v>
      </c>
      <c r="R331" s="34">
        <f>INDEX(AJ:AJ,W330+1)</f>
        <v>0</v>
      </c>
      <c r="S331" s="35" t="s">
        <v>10</v>
      </c>
      <c r="T331" s="34">
        <f>INDEX(AK:AK,W330+1)</f>
        <v>0</v>
      </c>
      <c r="U331" s="35"/>
      <c r="V331" s="36"/>
      <c r="W331" s="37"/>
      <c r="X331" s="33"/>
      <c r="Y331" s="52"/>
      <c r="Z331" s="52"/>
      <c r="AA331" s="53"/>
      <c r="AC331" s="52"/>
      <c r="AD331" s="52"/>
      <c r="BF331" s="64" t="s">
        <v>0</v>
      </c>
    </row>
    <row r="332" spans="1:58">
      <c r="A332" t="str">
        <f t="shared" si="62"/>
        <v>|LEFT:80|LEFT:100|LEFT:100|LEFT:100|LEFT:100|LEFT:100|c</v>
      </c>
      <c r="B332" t="s">
        <v>0</v>
      </c>
      <c r="C332" t="s">
        <v>81</v>
      </c>
      <c r="D332" s="26" t="str">
        <f>$Q$1</f>
        <v>LEFT:80</v>
      </c>
      <c r="E332" s="26" t="s">
        <v>81</v>
      </c>
      <c r="F332" s="26" t="str">
        <f t="shared" ref="F332:J332" si="63">$R$1</f>
        <v>LEFT:100</v>
      </c>
      <c r="G332" s="26" t="s">
        <v>81</v>
      </c>
      <c r="H332" s="26" t="str">
        <f t="shared" si="63"/>
        <v>LEFT:100</v>
      </c>
      <c r="I332" s="26" t="s">
        <v>81</v>
      </c>
      <c r="J332" s="26" t="str">
        <f t="shared" si="63"/>
        <v>LEFT:100</v>
      </c>
      <c r="K332" s="26" t="s">
        <v>81</v>
      </c>
      <c r="L332" s="26" t="str">
        <f>$R$1</f>
        <v>LEFT:100</v>
      </c>
      <c r="M332" s="26" t="s">
        <v>81</v>
      </c>
      <c r="N332" s="26" t="str">
        <f>$R$1</f>
        <v>LEFT:100</v>
      </c>
      <c r="O332" t="s">
        <v>81</v>
      </c>
      <c r="P332" t="s">
        <v>82</v>
      </c>
      <c r="Q332" s="38" t="s">
        <v>6</v>
      </c>
      <c r="R332" s="34" t="str">
        <f>INDEX(AF:AF,W330+1)</f>
        <v>無色</v>
      </c>
      <c r="S332" s="39" t="s">
        <v>7</v>
      </c>
      <c r="T332" s="34">
        <f>INDEX(AG:AG,W330+1)</f>
        <v>0</v>
      </c>
      <c r="U332" s="39" t="s">
        <v>8</v>
      </c>
      <c r="V332" s="34">
        <f>INDEX(AI:AI,W330+1)</f>
        <v>0</v>
      </c>
      <c r="W332" s="40"/>
      <c r="X332" s="34">
        <f>INDEX(AQ:AQ,W330+1)</f>
        <v>0</v>
      </c>
      <c r="Y332" s="52"/>
      <c r="Z332" s="52"/>
      <c r="AA332" s="53"/>
      <c r="AC332" s="35"/>
      <c r="AD332" s="35"/>
      <c r="BF332" s="64" t="s">
        <v>0</v>
      </c>
    </row>
    <row r="333" spans="1:58">
      <c r="A333" t="str">
        <f t="shared" si="62"/>
        <v>|色|無色|レアリティ||マナコスト||</v>
      </c>
      <c r="B333" t="s">
        <v>0</v>
      </c>
      <c r="C333" t="s">
        <v>81</v>
      </c>
      <c r="D333" s="27" t="s">
        <v>6</v>
      </c>
      <c r="E333" t="s">
        <v>81</v>
      </c>
      <c r="F333" t="str">
        <f>IF(R332=0,"",R332)</f>
        <v>無色</v>
      </c>
      <c r="G333" t="s">
        <v>81</v>
      </c>
      <c r="H333" s="27" t="s">
        <v>93</v>
      </c>
      <c r="I333" t="s">
        <v>81</v>
      </c>
      <c r="J333" t="str">
        <f>IF(T332=0,"",T332)</f>
        <v/>
      </c>
      <c r="K333" t="s">
        <v>81</v>
      </c>
      <c r="L333" s="27" t="s">
        <v>94</v>
      </c>
      <c r="M333" t="s">
        <v>81</v>
      </c>
      <c r="N333" t="str">
        <f>IF(V332=0,"",V332)</f>
        <v/>
      </c>
      <c r="O333" t="s">
        <v>81</v>
      </c>
      <c r="Q333" s="33" t="s">
        <v>11</v>
      </c>
      <c r="R333" s="34">
        <f>INDEX(AL:AL,W330+1)</f>
        <v>0</v>
      </c>
      <c r="S333" s="39" t="s">
        <v>95</v>
      </c>
      <c r="T333" s="34">
        <f>INDEX(AN:AN,W330+1)</f>
        <v>0</v>
      </c>
      <c r="U333" s="34">
        <f>INDEX(AO:AO,W330+1)</f>
        <v>0</v>
      </c>
      <c r="V333" s="34">
        <f>INDEX(AP:AP,W330+1)</f>
        <v>0</v>
      </c>
      <c r="W333" s="40"/>
      <c r="X333" s="34" t="str">
        <f>INDEX(AZ:AZ,W330+1)</f>
        <v/>
      </c>
      <c r="Y333" s="34" t="str">
        <f>INDEX(BA:BA,W330+1)</f>
        <v/>
      </c>
      <c r="Z333" s="34" t="str">
        <f>INDEX(BB:BB,W330+1)</f>
        <v/>
      </c>
      <c r="AA333" s="34">
        <f>INDEX(BC:BC,W330+1)</f>
        <v>0</v>
      </c>
      <c r="AC333" s="52"/>
      <c r="AD333" s="52"/>
      <c r="BF333" s="64" t="s">
        <v>0</v>
      </c>
    </row>
    <row r="334" spans="1:58">
      <c r="A334" t="str">
        <f t="shared" si="62"/>
        <v>|種別||サブタイプ||||</v>
      </c>
      <c r="B334" t="s">
        <v>0</v>
      </c>
      <c r="C334" t="s">
        <v>81</v>
      </c>
      <c r="D334" s="27" t="s">
        <v>11</v>
      </c>
      <c r="E334" t="s">
        <v>81</v>
      </c>
      <c r="F334" t="str">
        <f>IF(R333=0,"",R333)</f>
        <v/>
      </c>
      <c r="G334" t="s">
        <v>81</v>
      </c>
      <c r="H334" s="27" t="s">
        <v>103</v>
      </c>
      <c r="I334" t="s">
        <v>81</v>
      </c>
      <c r="J334" t="str">
        <f>IF(T333=0,"",T333)</f>
        <v/>
      </c>
      <c r="K334" t="s">
        <v>81</v>
      </c>
      <c r="L334" t="str">
        <f>IF(U333=0,"",U333)</f>
        <v/>
      </c>
      <c r="M334" t="s">
        <v>81</v>
      </c>
      <c r="N334" t="str">
        <f>IF(V333=0,"",V333)</f>
        <v/>
      </c>
      <c r="O334" t="s">
        <v>81</v>
      </c>
      <c r="Q334" s="33" t="s">
        <v>104</v>
      </c>
      <c r="R334" s="34" t="str">
        <f>INDEX(BD:BD,W330+1)</f>
        <v/>
      </c>
      <c r="S334" s="35"/>
      <c r="T334" s="35"/>
      <c r="U334" s="35"/>
      <c r="V334" s="36"/>
      <c r="W334" s="40"/>
      <c r="X334" s="32"/>
      <c r="Y334" s="32"/>
      <c r="Z334" s="32"/>
      <c r="AA334" s="54"/>
      <c r="AC334" s="52"/>
      <c r="AD334" s="52"/>
      <c r="BF334" s="64" t="s">
        <v>0</v>
      </c>
    </row>
    <row r="335" spans="1:58">
      <c r="A335" t="str">
        <f t="shared" si="62"/>
        <v>|テキスト|&gt;|&gt;|&gt;|&gt;||</v>
      </c>
      <c r="B335" t="s">
        <v>0</v>
      </c>
      <c r="C335" t="s">
        <v>81</v>
      </c>
      <c r="D335" s="27" t="s">
        <v>104</v>
      </c>
      <c r="E335" t="s">
        <v>81</v>
      </c>
      <c r="F335" s="27" t="s">
        <v>113</v>
      </c>
      <c r="G335" t="s">
        <v>81</v>
      </c>
      <c r="H335" s="27" t="s">
        <v>113</v>
      </c>
      <c r="I335" t="s">
        <v>81</v>
      </c>
      <c r="J335" s="27" t="s">
        <v>113</v>
      </c>
      <c r="K335" t="s">
        <v>81</v>
      </c>
      <c r="L335" s="27" t="s">
        <v>113</v>
      </c>
      <c r="M335" t="s">
        <v>81</v>
      </c>
      <c r="N335" t="str">
        <f>IF(R334=0,"",R334)</f>
        <v/>
      </c>
      <c r="O335" t="s">
        <v>81</v>
      </c>
      <c r="Q335" s="38" t="s">
        <v>27</v>
      </c>
      <c r="R335" s="34" t="str">
        <f>INDEX(BE:BE,W330+1)</f>
        <v/>
      </c>
      <c r="S335" s="35" t="s">
        <v>400</v>
      </c>
      <c r="T335" s="34" t="str">
        <f>IF(X335="","",X335&amp;IF(Y335="",""," "&amp;Y335)&amp;IF(Z335="",""," "&amp;Z335)&amp;IF(AA335="",""," "&amp;AA335))</f>
        <v/>
      </c>
      <c r="U335" s="35"/>
      <c r="V335" s="36"/>
      <c r="W335" s="40" t="s">
        <v>114</v>
      </c>
      <c r="X335" s="33" t="str">
        <f t="shared" ref="X335:AA335" si="64">IF(ISERROR(IF(LEN(X334)&gt;1,X334,VLOOKUP(X333,$AC:$AD,2,FALSE))),"",IF(LEN(X334)&gt;1,X334,VLOOKUP(X333,$AC:$AD,2,FALSE)))</f>
        <v/>
      </c>
      <c r="Y335" s="33" t="str">
        <f t="shared" si="64"/>
        <v/>
      </c>
      <c r="Z335" s="33" t="str">
        <f t="shared" si="64"/>
        <v/>
      </c>
      <c r="AA335" s="33" t="str">
        <f t="shared" si="64"/>
        <v> </v>
      </c>
      <c r="AC335" s="52"/>
      <c r="AD335" s="52"/>
      <c r="BF335" s="64" t="s">
        <v>0</v>
      </c>
    </row>
    <row r="336" spans="1:58">
      <c r="A336" t="str">
        <f t="shared" si="62"/>
        <v>|英テキスト|&gt;|&gt;|&gt;|&gt;||</v>
      </c>
      <c r="B336" t="s">
        <v>0</v>
      </c>
      <c r="C336" t="s">
        <v>81</v>
      </c>
      <c r="D336" s="27" t="s">
        <v>125</v>
      </c>
      <c r="E336" t="s">
        <v>81</v>
      </c>
      <c r="F336" s="27" t="s">
        <v>113</v>
      </c>
      <c r="G336" t="s">
        <v>81</v>
      </c>
      <c r="H336" s="27" t="s">
        <v>113</v>
      </c>
      <c r="I336" t="s">
        <v>81</v>
      </c>
      <c r="J336" s="27" t="s">
        <v>113</v>
      </c>
      <c r="K336" t="s">
        <v>81</v>
      </c>
      <c r="L336" s="27" t="s">
        <v>113</v>
      </c>
      <c r="M336" t="s">
        <v>81</v>
      </c>
      <c r="N336" t="str">
        <f>IF(T335="","",T335&amp;"&amp;br;")&amp;IF(R335=0,"",R335)</f>
        <v/>
      </c>
      <c r="O336" t="s">
        <v>81</v>
      </c>
      <c r="Q336" s="33" t="s">
        <v>18</v>
      </c>
      <c r="R336" s="34">
        <f>IF(INDEX(AX:AX,W330+1)="",0,INDEX(AX:AX,W330+1)&amp;"/"&amp;INDEX(AY:AY,W330+1))</f>
        <v>0</v>
      </c>
      <c r="S336" s="35"/>
      <c r="T336" s="35"/>
      <c r="U336" s="35"/>
      <c r="V336" s="36"/>
      <c r="W336" s="40"/>
      <c r="X336" s="33"/>
      <c r="Y336" s="52"/>
      <c r="Z336" s="52"/>
      <c r="AA336" s="53"/>
      <c r="AC336" s="52"/>
      <c r="AD336" s="52"/>
      <c r="BF336" s="64" t="s">
        <v>0</v>
      </c>
    </row>
    <row r="337" spans="1:58">
      <c r="A337" t="str">
        <f t="shared" si="62"/>
        <v>|PT|&gt;||シールド数|&gt;||</v>
      </c>
      <c r="B337" t="s">
        <v>0</v>
      </c>
      <c r="C337" t="s">
        <v>81</v>
      </c>
      <c r="D337" t="s">
        <v>18</v>
      </c>
      <c r="E337" t="s">
        <v>81</v>
      </c>
      <c r="F337" t="s">
        <v>113</v>
      </c>
      <c r="G337" t="s">
        <v>81</v>
      </c>
      <c r="H337" t="str">
        <f>IF(R336=0,"",R336)</f>
        <v/>
      </c>
      <c r="I337" t="s">
        <v>81</v>
      </c>
      <c r="J337" t="s">
        <v>136</v>
      </c>
      <c r="K337" t="s">
        <v>81</v>
      </c>
      <c r="L337" t="s">
        <v>113</v>
      </c>
      <c r="M337" t="s">
        <v>81</v>
      </c>
      <c r="N337" t="str">
        <f>IF(R337=0,"",R337)</f>
        <v/>
      </c>
      <c r="O337" t="s">
        <v>81</v>
      </c>
      <c r="Q337" s="41" t="s">
        <v>19</v>
      </c>
      <c r="R337" s="34">
        <f>INDEX(AW:AW,W330+1)</f>
        <v>0</v>
      </c>
      <c r="S337" s="42"/>
      <c r="T337" s="42"/>
      <c r="U337" s="42"/>
      <c r="V337" s="43"/>
      <c r="W337" s="44"/>
      <c r="X337" s="45"/>
      <c r="Y337" s="55"/>
      <c r="Z337" s="55"/>
      <c r="AA337" s="56"/>
      <c r="BF337" s="64" t="s">
        <v>0</v>
      </c>
    </row>
    <row r="338" spans="1:58">
      <c r="A338" t="str">
        <f t="shared" si="62"/>
        <v>&amp;br;&amp;br;</v>
      </c>
      <c r="B338" t="s">
        <v>0</v>
      </c>
      <c r="C338" t="s">
        <v>145</v>
      </c>
      <c r="R338"/>
      <c r="S338"/>
      <c r="T338"/>
      <c r="U338"/>
      <c r="V338"/>
      <c r="BF338" s="64" t="s">
        <v>0</v>
      </c>
    </row>
    <row r="339" spans="1:58">
      <c r="A339" t="str">
        <f t="shared" si="62"/>
        <v>#back(text=戻る,left)</v>
      </c>
      <c r="B339" t="s">
        <v>0</v>
      </c>
      <c r="C339" t="s">
        <v>153</v>
      </c>
      <c r="R339"/>
      <c r="S339"/>
      <c r="T339"/>
      <c r="U339"/>
      <c r="V339"/>
      <c r="BF339" s="64" t="s">
        <v>0</v>
      </c>
    </row>
    <row r="340" spans="1:58">
      <c r="A340" t="str">
        <f t="shared" si="62"/>
        <v>&amp;br;</v>
      </c>
      <c r="B340" t="s">
        <v>0</v>
      </c>
      <c r="C340" t="s">
        <v>164</v>
      </c>
      <c r="R340"/>
      <c r="S340"/>
      <c r="T340"/>
      <c r="U340"/>
      <c r="V340"/>
      <c r="BF340" s="64" t="s">
        <v>0</v>
      </c>
    </row>
    <row r="341" spans="1:58">
      <c r="A341" t="str">
        <f t="shared" si="62"/>
        <v>#comment(above,nsize=[15],size=[30],num=[10])</v>
      </c>
      <c r="B341" t="s">
        <v>0</v>
      </c>
      <c r="C341" t="s">
        <v>173</v>
      </c>
      <c r="R341"/>
      <c r="S341"/>
      <c r="T341"/>
      <c r="U341"/>
      <c r="V341"/>
      <c r="BF341" s="64" t="s">
        <v>0</v>
      </c>
    </row>
    <row r="342" spans="1:58">
      <c r="A342" t="str">
        <f t="shared" si="62"/>
        <v>&amp;br;&amp;br;</v>
      </c>
      <c r="B342" t="s">
        <v>0</v>
      </c>
      <c r="C342" t="s">
        <v>145</v>
      </c>
      <c r="R342"/>
      <c r="S342"/>
      <c r="T342"/>
      <c r="U342"/>
      <c r="V342"/>
      <c r="AC342" s="52"/>
      <c r="AD342" s="52"/>
      <c r="BF342" s="64" t="s">
        <v>0</v>
      </c>
    </row>
    <row r="343" spans="1:58">
      <c r="A343" t="str">
        <f t="shared" si="62"/>
        <v/>
      </c>
      <c r="B343" t="s">
        <v>0</v>
      </c>
      <c r="Q343" s="29"/>
      <c r="R343" s="30"/>
      <c r="S343" s="30"/>
      <c r="T343" s="30"/>
      <c r="U343" s="30"/>
      <c r="V343" s="31"/>
      <c r="W343" s="32">
        <v>27</v>
      </c>
      <c r="X343" s="29"/>
      <c r="Y343" s="50"/>
      <c r="Z343" s="50"/>
      <c r="AA343" s="51"/>
      <c r="AC343" s="52"/>
      <c r="AD343" s="52"/>
      <c r="BF343" s="64" t="s">
        <v>0</v>
      </c>
    </row>
    <row r="344" spans="1:58">
      <c r="A344" t="str">
        <f t="shared" si="62"/>
        <v>*0/0</v>
      </c>
      <c r="B344" t="s">
        <v>0</v>
      </c>
      <c r="C344" t="str">
        <f>"*"&amp;R344&amp;"/"&amp;T344</f>
        <v>*0/0</v>
      </c>
      <c r="Q344" s="33" t="s">
        <v>9</v>
      </c>
      <c r="R344" s="34">
        <f>INDEX(AJ:AJ,W343+1)</f>
        <v>0</v>
      </c>
      <c r="S344" s="35" t="s">
        <v>10</v>
      </c>
      <c r="T344" s="34">
        <f>INDEX(AK:AK,W343+1)</f>
        <v>0</v>
      </c>
      <c r="U344" s="35"/>
      <c r="V344" s="36"/>
      <c r="W344" s="37"/>
      <c r="X344" s="33"/>
      <c r="Y344" s="52"/>
      <c r="Z344" s="52"/>
      <c r="AA344" s="53"/>
      <c r="AC344" s="52"/>
      <c r="AD344" s="52"/>
      <c r="BF344" s="64" t="s">
        <v>0</v>
      </c>
    </row>
    <row r="345" spans="1:58">
      <c r="A345" t="str">
        <f t="shared" si="62"/>
        <v>|LEFT:80|LEFT:100|LEFT:100|LEFT:100|LEFT:100|LEFT:100|c</v>
      </c>
      <c r="B345" t="s">
        <v>0</v>
      </c>
      <c r="C345" t="s">
        <v>81</v>
      </c>
      <c r="D345" s="26" t="str">
        <f>$Q$1</f>
        <v>LEFT:80</v>
      </c>
      <c r="E345" s="26" t="s">
        <v>81</v>
      </c>
      <c r="F345" s="26" t="str">
        <f t="shared" ref="F345:J345" si="65">$R$1</f>
        <v>LEFT:100</v>
      </c>
      <c r="G345" s="26" t="s">
        <v>81</v>
      </c>
      <c r="H345" s="26" t="str">
        <f t="shared" si="65"/>
        <v>LEFT:100</v>
      </c>
      <c r="I345" s="26" t="s">
        <v>81</v>
      </c>
      <c r="J345" s="26" t="str">
        <f t="shared" si="65"/>
        <v>LEFT:100</v>
      </c>
      <c r="K345" s="26" t="s">
        <v>81</v>
      </c>
      <c r="L345" s="26" t="str">
        <f>$R$1</f>
        <v>LEFT:100</v>
      </c>
      <c r="M345" s="26" t="s">
        <v>81</v>
      </c>
      <c r="N345" s="26" t="str">
        <f>$R$1</f>
        <v>LEFT:100</v>
      </c>
      <c r="O345" t="s">
        <v>81</v>
      </c>
      <c r="P345" t="s">
        <v>82</v>
      </c>
      <c r="Q345" s="38" t="s">
        <v>6</v>
      </c>
      <c r="R345" s="34" t="str">
        <f>INDEX(AF:AF,W343+1)</f>
        <v>無色</v>
      </c>
      <c r="S345" s="39" t="s">
        <v>7</v>
      </c>
      <c r="T345" s="34">
        <f>INDEX(AG:AG,W343+1)</f>
        <v>0</v>
      </c>
      <c r="U345" s="39" t="s">
        <v>8</v>
      </c>
      <c r="V345" s="34">
        <f>INDEX(AI:AI,W343+1)</f>
        <v>0</v>
      </c>
      <c r="W345" s="40"/>
      <c r="X345" s="34">
        <f>INDEX(AQ:AQ,W343+1)</f>
        <v>0</v>
      </c>
      <c r="Y345" s="52"/>
      <c r="Z345" s="52"/>
      <c r="AA345" s="53"/>
      <c r="AC345" s="35"/>
      <c r="AD345" s="35"/>
      <c r="BF345" s="64" t="s">
        <v>0</v>
      </c>
    </row>
    <row r="346" spans="1:58">
      <c r="A346" t="str">
        <f t="shared" si="62"/>
        <v>|色|無色|レアリティ||マナコスト||</v>
      </c>
      <c r="B346" t="s">
        <v>0</v>
      </c>
      <c r="C346" t="s">
        <v>81</v>
      </c>
      <c r="D346" s="27" t="s">
        <v>6</v>
      </c>
      <c r="E346" t="s">
        <v>81</v>
      </c>
      <c r="F346" t="str">
        <f>IF(R345=0,"",R345)</f>
        <v>無色</v>
      </c>
      <c r="G346" t="s">
        <v>81</v>
      </c>
      <c r="H346" s="27" t="s">
        <v>93</v>
      </c>
      <c r="I346" t="s">
        <v>81</v>
      </c>
      <c r="J346" t="str">
        <f>IF(T345=0,"",T345)</f>
        <v/>
      </c>
      <c r="K346" t="s">
        <v>81</v>
      </c>
      <c r="L346" s="27" t="s">
        <v>94</v>
      </c>
      <c r="M346" t="s">
        <v>81</v>
      </c>
      <c r="N346" t="str">
        <f>IF(V345=0,"",V345)</f>
        <v/>
      </c>
      <c r="O346" t="s">
        <v>81</v>
      </c>
      <c r="Q346" s="33" t="s">
        <v>11</v>
      </c>
      <c r="R346" s="34">
        <f>INDEX(AL:AL,W343+1)</f>
        <v>0</v>
      </c>
      <c r="S346" s="39" t="s">
        <v>95</v>
      </c>
      <c r="T346" s="34">
        <f>INDEX(AN:AN,W343+1)</f>
        <v>0</v>
      </c>
      <c r="U346" s="34">
        <f>INDEX(AO:AO,W343+1)</f>
        <v>0</v>
      </c>
      <c r="V346" s="34">
        <f>INDEX(AP:AP,W343+1)</f>
        <v>0</v>
      </c>
      <c r="W346" s="40"/>
      <c r="X346" s="34" t="str">
        <f>INDEX(AZ:AZ,W343+1)</f>
        <v/>
      </c>
      <c r="Y346" s="34" t="str">
        <f>INDEX(BA:BA,W343+1)</f>
        <v/>
      </c>
      <c r="Z346" s="34" t="str">
        <f>INDEX(BB:BB,W343+1)</f>
        <v/>
      </c>
      <c r="AA346" s="34">
        <f>INDEX(BC:BC,W343+1)</f>
        <v>0</v>
      </c>
      <c r="AC346" s="52"/>
      <c r="AD346" s="52"/>
      <c r="BF346" s="64" t="s">
        <v>0</v>
      </c>
    </row>
    <row r="347" spans="1:58">
      <c r="A347" t="str">
        <f t="shared" si="62"/>
        <v>|種別||サブタイプ||||</v>
      </c>
      <c r="B347" t="s">
        <v>0</v>
      </c>
      <c r="C347" t="s">
        <v>81</v>
      </c>
      <c r="D347" s="27" t="s">
        <v>11</v>
      </c>
      <c r="E347" t="s">
        <v>81</v>
      </c>
      <c r="F347" t="str">
        <f>IF(R346=0,"",R346)</f>
        <v/>
      </c>
      <c r="G347" t="s">
        <v>81</v>
      </c>
      <c r="H347" s="27" t="s">
        <v>103</v>
      </c>
      <c r="I347" t="s">
        <v>81</v>
      </c>
      <c r="J347" t="str">
        <f>IF(T346=0,"",T346)</f>
        <v/>
      </c>
      <c r="K347" t="s">
        <v>81</v>
      </c>
      <c r="L347" t="str">
        <f>IF(U346=0,"",U346)</f>
        <v/>
      </c>
      <c r="M347" t="s">
        <v>81</v>
      </c>
      <c r="N347" t="str">
        <f>IF(V346=0,"",V346)</f>
        <v/>
      </c>
      <c r="O347" t="s">
        <v>81</v>
      </c>
      <c r="Q347" s="33" t="s">
        <v>104</v>
      </c>
      <c r="R347" s="34" t="str">
        <f>INDEX(BD:BD,W343+1)</f>
        <v/>
      </c>
      <c r="S347" s="35"/>
      <c r="T347" s="35"/>
      <c r="U347" s="35"/>
      <c r="V347" s="36"/>
      <c r="W347" s="40"/>
      <c r="X347" s="32"/>
      <c r="Y347" s="32"/>
      <c r="Z347" s="32"/>
      <c r="AA347" s="54"/>
      <c r="AC347" s="52"/>
      <c r="AD347" s="52"/>
      <c r="BF347" s="64" t="s">
        <v>0</v>
      </c>
    </row>
    <row r="348" spans="1:58">
      <c r="A348" t="str">
        <f t="shared" si="62"/>
        <v>|テキスト|&gt;|&gt;|&gt;|&gt;||</v>
      </c>
      <c r="B348" t="s">
        <v>0</v>
      </c>
      <c r="C348" t="s">
        <v>81</v>
      </c>
      <c r="D348" s="27" t="s">
        <v>104</v>
      </c>
      <c r="E348" t="s">
        <v>81</v>
      </c>
      <c r="F348" s="27" t="s">
        <v>113</v>
      </c>
      <c r="G348" t="s">
        <v>81</v>
      </c>
      <c r="H348" s="27" t="s">
        <v>113</v>
      </c>
      <c r="I348" t="s">
        <v>81</v>
      </c>
      <c r="J348" s="27" t="s">
        <v>113</v>
      </c>
      <c r="K348" t="s">
        <v>81</v>
      </c>
      <c r="L348" s="27" t="s">
        <v>113</v>
      </c>
      <c r="M348" t="s">
        <v>81</v>
      </c>
      <c r="N348" t="str">
        <f>IF(R347=0,"",R347)</f>
        <v/>
      </c>
      <c r="O348" t="s">
        <v>81</v>
      </c>
      <c r="Q348" s="38" t="s">
        <v>27</v>
      </c>
      <c r="R348" s="34" t="str">
        <f>INDEX(BE:BE,W343+1)</f>
        <v/>
      </c>
      <c r="S348" s="35" t="s">
        <v>400</v>
      </c>
      <c r="T348" s="34" t="str">
        <f>IF(X348="","",X348&amp;IF(Y348="",""," "&amp;Y348)&amp;IF(Z348="",""," "&amp;Z348)&amp;IF(AA348="",""," "&amp;AA348))</f>
        <v/>
      </c>
      <c r="U348" s="35"/>
      <c r="V348" s="36"/>
      <c r="W348" s="40" t="s">
        <v>114</v>
      </c>
      <c r="X348" s="33" t="str">
        <f t="shared" ref="X348:AA348" si="66">IF(ISERROR(IF(LEN(X347)&gt;1,X347,VLOOKUP(X346,$AC:$AD,2,FALSE))),"",IF(LEN(X347)&gt;1,X347,VLOOKUP(X346,$AC:$AD,2,FALSE)))</f>
        <v/>
      </c>
      <c r="Y348" s="33" t="str">
        <f t="shared" si="66"/>
        <v/>
      </c>
      <c r="Z348" s="33" t="str">
        <f t="shared" si="66"/>
        <v/>
      </c>
      <c r="AA348" s="33" t="str">
        <f t="shared" si="66"/>
        <v> </v>
      </c>
      <c r="AC348" s="52"/>
      <c r="AD348" s="52"/>
      <c r="BF348" s="64" t="s">
        <v>0</v>
      </c>
    </row>
    <row r="349" spans="1:58">
      <c r="A349" t="str">
        <f t="shared" si="62"/>
        <v>|英テキスト|&gt;|&gt;|&gt;|&gt;||</v>
      </c>
      <c r="B349" t="s">
        <v>0</v>
      </c>
      <c r="C349" t="s">
        <v>81</v>
      </c>
      <c r="D349" s="27" t="s">
        <v>125</v>
      </c>
      <c r="E349" t="s">
        <v>81</v>
      </c>
      <c r="F349" s="27" t="s">
        <v>113</v>
      </c>
      <c r="G349" t="s">
        <v>81</v>
      </c>
      <c r="H349" s="27" t="s">
        <v>113</v>
      </c>
      <c r="I349" t="s">
        <v>81</v>
      </c>
      <c r="J349" s="27" t="s">
        <v>113</v>
      </c>
      <c r="K349" t="s">
        <v>81</v>
      </c>
      <c r="L349" s="27" t="s">
        <v>113</v>
      </c>
      <c r="M349" t="s">
        <v>81</v>
      </c>
      <c r="N349" t="str">
        <f>IF(T348="","",T348&amp;"&amp;br;")&amp;IF(R348=0,"",R348)</f>
        <v/>
      </c>
      <c r="O349" t="s">
        <v>81</v>
      </c>
      <c r="Q349" s="33" t="s">
        <v>18</v>
      </c>
      <c r="R349" s="34">
        <f>IF(INDEX(AX:AX,W343+1)="",0,INDEX(AX:AX,W343+1)&amp;"/"&amp;INDEX(AY:AY,W343+1))</f>
        <v>0</v>
      </c>
      <c r="S349" s="35"/>
      <c r="T349" s="35"/>
      <c r="U349" s="35"/>
      <c r="V349" s="36"/>
      <c r="W349" s="40"/>
      <c r="X349" s="33"/>
      <c r="Y349" s="52"/>
      <c r="Z349" s="52"/>
      <c r="AA349" s="53"/>
      <c r="AC349" s="52"/>
      <c r="AD349" s="52"/>
      <c r="BF349" s="64" t="s">
        <v>0</v>
      </c>
    </row>
    <row r="350" spans="1:58">
      <c r="A350" t="str">
        <f t="shared" si="62"/>
        <v>|PT|&gt;||シールド数|&gt;||</v>
      </c>
      <c r="B350" t="s">
        <v>0</v>
      </c>
      <c r="C350" t="s">
        <v>81</v>
      </c>
      <c r="D350" t="s">
        <v>18</v>
      </c>
      <c r="E350" t="s">
        <v>81</v>
      </c>
      <c r="F350" t="s">
        <v>113</v>
      </c>
      <c r="G350" t="s">
        <v>81</v>
      </c>
      <c r="H350" t="str">
        <f>IF(R349=0,"",R349)</f>
        <v/>
      </c>
      <c r="I350" t="s">
        <v>81</v>
      </c>
      <c r="J350" t="s">
        <v>136</v>
      </c>
      <c r="K350" t="s">
        <v>81</v>
      </c>
      <c r="L350" t="s">
        <v>113</v>
      </c>
      <c r="M350" t="s">
        <v>81</v>
      </c>
      <c r="N350" t="str">
        <f>IF(R350=0,"",R350)</f>
        <v/>
      </c>
      <c r="O350" t="s">
        <v>81</v>
      </c>
      <c r="Q350" s="41" t="s">
        <v>19</v>
      </c>
      <c r="R350" s="34">
        <f>INDEX(AW:AW,W343+1)</f>
        <v>0</v>
      </c>
      <c r="S350" s="42"/>
      <c r="T350" s="42"/>
      <c r="U350" s="42"/>
      <c r="V350" s="43"/>
      <c r="W350" s="44"/>
      <c r="X350" s="45"/>
      <c r="Y350" s="55"/>
      <c r="Z350" s="55"/>
      <c r="AA350" s="56"/>
      <c r="BF350" s="64" t="s">
        <v>0</v>
      </c>
    </row>
    <row r="351" spans="1:58">
      <c r="A351" t="str">
        <f t="shared" si="62"/>
        <v>&amp;br;&amp;br;</v>
      </c>
      <c r="B351" t="s">
        <v>0</v>
      </c>
      <c r="C351" t="s">
        <v>145</v>
      </c>
      <c r="R351"/>
      <c r="S351"/>
      <c r="T351"/>
      <c r="U351"/>
      <c r="V351"/>
      <c r="BF351" s="64" t="s">
        <v>0</v>
      </c>
    </row>
    <row r="352" spans="1:58">
      <c r="A352" t="str">
        <f t="shared" si="62"/>
        <v>#back(text=戻る,left)</v>
      </c>
      <c r="B352" t="s">
        <v>0</v>
      </c>
      <c r="C352" t="s">
        <v>153</v>
      </c>
      <c r="R352"/>
      <c r="S352"/>
      <c r="T352"/>
      <c r="U352"/>
      <c r="V352"/>
      <c r="BF352" s="64" t="s">
        <v>0</v>
      </c>
    </row>
    <row r="353" spans="1:58">
      <c r="A353" t="str">
        <f t="shared" si="62"/>
        <v>&amp;br;</v>
      </c>
      <c r="B353" t="s">
        <v>0</v>
      </c>
      <c r="C353" t="s">
        <v>164</v>
      </c>
      <c r="R353"/>
      <c r="S353"/>
      <c r="T353"/>
      <c r="U353"/>
      <c r="V353"/>
      <c r="BF353" s="64" t="s">
        <v>0</v>
      </c>
    </row>
    <row r="354" spans="1:58">
      <c r="A354" t="str">
        <f t="shared" si="62"/>
        <v>#comment(above,nsize=[15],size=[30],num=[10])</v>
      </c>
      <c r="B354" t="s">
        <v>0</v>
      </c>
      <c r="C354" t="s">
        <v>173</v>
      </c>
      <c r="R354"/>
      <c r="S354"/>
      <c r="T354"/>
      <c r="U354"/>
      <c r="V354"/>
      <c r="BF354" s="64" t="s">
        <v>0</v>
      </c>
    </row>
    <row r="355" spans="1:58">
      <c r="A355" t="str">
        <f t="shared" si="62"/>
        <v>&amp;br;&amp;br;</v>
      </c>
      <c r="B355" t="s">
        <v>0</v>
      </c>
      <c r="C355" t="s">
        <v>145</v>
      </c>
      <c r="R355"/>
      <c r="S355"/>
      <c r="T355"/>
      <c r="U355"/>
      <c r="V355"/>
      <c r="AC355" s="52"/>
      <c r="AD355" s="52"/>
      <c r="BF355" s="64" t="s">
        <v>0</v>
      </c>
    </row>
    <row r="356" spans="1:58">
      <c r="A356" t="str">
        <f t="shared" si="62"/>
        <v/>
      </c>
      <c r="B356" t="s">
        <v>0</v>
      </c>
      <c r="Q356" s="29"/>
      <c r="R356" s="30"/>
      <c r="S356" s="30"/>
      <c r="T356" s="30"/>
      <c r="U356" s="30"/>
      <c r="V356" s="31"/>
      <c r="W356" s="32">
        <v>28</v>
      </c>
      <c r="X356" s="29"/>
      <c r="Y356" s="50"/>
      <c r="Z356" s="50"/>
      <c r="AA356" s="51"/>
      <c r="AC356" s="52"/>
      <c r="AD356" s="52"/>
      <c r="BF356" s="64" t="s">
        <v>0</v>
      </c>
    </row>
    <row r="357" spans="1:58">
      <c r="A357" t="str">
        <f t="shared" si="62"/>
        <v>*0/0</v>
      </c>
      <c r="B357" t="s">
        <v>0</v>
      </c>
      <c r="C357" t="str">
        <f>"*"&amp;R357&amp;"/"&amp;T357</f>
        <v>*0/0</v>
      </c>
      <c r="Q357" s="33" t="s">
        <v>9</v>
      </c>
      <c r="R357" s="34">
        <f>INDEX(AJ:AJ,W356+1)</f>
        <v>0</v>
      </c>
      <c r="S357" s="35" t="s">
        <v>10</v>
      </c>
      <c r="T357" s="34">
        <f>INDEX(AK:AK,W356+1)</f>
        <v>0</v>
      </c>
      <c r="U357" s="35"/>
      <c r="V357" s="36"/>
      <c r="W357" s="37"/>
      <c r="X357" s="33"/>
      <c r="Y357" s="52"/>
      <c r="Z357" s="52"/>
      <c r="AA357" s="53"/>
      <c r="AC357" s="52"/>
      <c r="AD357" s="52"/>
      <c r="BF357" s="64" t="s">
        <v>0</v>
      </c>
    </row>
    <row r="358" spans="1:58">
      <c r="A358" t="str">
        <f t="shared" si="62"/>
        <v>|LEFT:80|LEFT:100|LEFT:100|LEFT:100|LEFT:100|LEFT:100|c</v>
      </c>
      <c r="B358" t="s">
        <v>0</v>
      </c>
      <c r="C358" t="s">
        <v>81</v>
      </c>
      <c r="D358" s="26" t="str">
        <f>$Q$1</f>
        <v>LEFT:80</v>
      </c>
      <c r="E358" s="26" t="s">
        <v>81</v>
      </c>
      <c r="F358" s="26" t="str">
        <f t="shared" ref="F358:J358" si="67">$R$1</f>
        <v>LEFT:100</v>
      </c>
      <c r="G358" s="26" t="s">
        <v>81</v>
      </c>
      <c r="H358" s="26" t="str">
        <f t="shared" si="67"/>
        <v>LEFT:100</v>
      </c>
      <c r="I358" s="26" t="s">
        <v>81</v>
      </c>
      <c r="J358" s="26" t="str">
        <f t="shared" si="67"/>
        <v>LEFT:100</v>
      </c>
      <c r="K358" s="26" t="s">
        <v>81</v>
      </c>
      <c r="L358" s="26" t="str">
        <f>$R$1</f>
        <v>LEFT:100</v>
      </c>
      <c r="M358" s="26" t="s">
        <v>81</v>
      </c>
      <c r="N358" s="26" t="str">
        <f>$R$1</f>
        <v>LEFT:100</v>
      </c>
      <c r="O358" t="s">
        <v>81</v>
      </c>
      <c r="P358" t="s">
        <v>82</v>
      </c>
      <c r="Q358" s="38" t="s">
        <v>6</v>
      </c>
      <c r="R358" s="34" t="str">
        <f>INDEX(AF:AF,W356+1)</f>
        <v>無色</v>
      </c>
      <c r="S358" s="39" t="s">
        <v>7</v>
      </c>
      <c r="T358" s="34">
        <f>INDEX(AG:AG,W356+1)</f>
        <v>0</v>
      </c>
      <c r="U358" s="39" t="s">
        <v>8</v>
      </c>
      <c r="V358" s="34">
        <f>INDEX(AI:AI,W356+1)</f>
        <v>0</v>
      </c>
      <c r="W358" s="40"/>
      <c r="X358" s="34">
        <f>INDEX(AQ:AQ,W356+1)</f>
        <v>0</v>
      </c>
      <c r="Y358" s="52"/>
      <c r="Z358" s="52"/>
      <c r="AA358" s="53"/>
      <c r="AC358" s="35"/>
      <c r="AD358" s="35"/>
      <c r="BF358" s="64" t="s">
        <v>0</v>
      </c>
    </row>
    <row r="359" spans="1:58">
      <c r="A359" t="str">
        <f t="shared" si="62"/>
        <v>|色|無色|レアリティ||マナコスト||</v>
      </c>
      <c r="B359" t="s">
        <v>0</v>
      </c>
      <c r="C359" t="s">
        <v>81</v>
      </c>
      <c r="D359" s="27" t="s">
        <v>6</v>
      </c>
      <c r="E359" t="s">
        <v>81</v>
      </c>
      <c r="F359" t="str">
        <f>IF(R358=0,"",R358)</f>
        <v>無色</v>
      </c>
      <c r="G359" t="s">
        <v>81</v>
      </c>
      <c r="H359" s="27" t="s">
        <v>93</v>
      </c>
      <c r="I359" t="s">
        <v>81</v>
      </c>
      <c r="J359" t="str">
        <f>IF(T358=0,"",T358)</f>
        <v/>
      </c>
      <c r="K359" t="s">
        <v>81</v>
      </c>
      <c r="L359" s="27" t="s">
        <v>94</v>
      </c>
      <c r="M359" t="s">
        <v>81</v>
      </c>
      <c r="N359" t="str">
        <f>IF(V358=0,"",V358)</f>
        <v/>
      </c>
      <c r="O359" t="s">
        <v>81</v>
      </c>
      <c r="Q359" s="33" t="s">
        <v>11</v>
      </c>
      <c r="R359" s="34">
        <f>INDEX(AL:AL,W356+1)</f>
        <v>0</v>
      </c>
      <c r="S359" s="39" t="s">
        <v>95</v>
      </c>
      <c r="T359" s="34">
        <f>INDEX(AN:AN,W356+1)</f>
        <v>0</v>
      </c>
      <c r="U359" s="34">
        <f>INDEX(AO:AO,W356+1)</f>
        <v>0</v>
      </c>
      <c r="V359" s="34">
        <f>INDEX(AP:AP,W356+1)</f>
        <v>0</v>
      </c>
      <c r="W359" s="40"/>
      <c r="X359" s="34" t="str">
        <f>INDEX(AZ:AZ,W356+1)</f>
        <v/>
      </c>
      <c r="Y359" s="34" t="str">
        <f>INDEX(BA:BA,W356+1)</f>
        <v/>
      </c>
      <c r="Z359" s="34" t="str">
        <f>INDEX(BB:BB,W356+1)</f>
        <v/>
      </c>
      <c r="AA359" s="34">
        <f>INDEX(BC:BC,W356+1)</f>
        <v>0</v>
      </c>
      <c r="AC359" s="52"/>
      <c r="AD359" s="52"/>
      <c r="BF359" s="64" t="s">
        <v>0</v>
      </c>
    </row>
    <row r="360" spans="1:58">
      <c r="A360" t="str">
        <f t="shared" si="62"/>
        <v>|種別||サブタイプ||||</v>
      </c>
      <c r="B360" t="s">
        <v>0</v>
      </c>
      <c r="C360" t="s">
        <v>81</v>
      </c>
      <c r="D360" s="27" t="s">
        <v>11</v>
      </c>
      <c r="E360" t="s">
        <v>81</v>
      </c>
      <c r="F360" t="str">
        <f>IF(R359=0,"",R359)</f>
        <v/>
      </c>
      <c r="G360" t="s">
        <v>81</v>
      </c>
      <c r="H360" s="27" t="s">
        <v>103</v>
      </c>
      <c r="I360" t="s">
        <v>81</v>
      </c>
      <c r="J360" t="str">
        <f>IF(T359=0,"",T359)</f>
        <v/>
      </c>
      <c r="K360" t="s">
        <v>81</v>
      </c>
      <c r="L360" t="str">
        <f>IF(U359=0,"",U359)</f>
        <v/>
      </c>
      <c r="M360" t="s">
        <v>81</v>
      </c>
      <c r="N360" t="str">
        <f>IF(V359=0,"",V359)</f>
        <v/>
      </c>
      <c r="O360" t="s">
        <v>81</v>
      </c>
      <c r="Q360" s="33" t="s">
        <v>104</v>
      </c>
      <c r="R360" s="34" t="str">
        <f>INDEX(BD:BD,W356+1)</f>
        <v/>
      </c>
      <c r="S360" s="35"/>
      <c r="T360" s="35"/>
      <c r="U360" s="35"/>
      <c r="V360" s="36"/>
      <c r="W360" s="40"/>
      <c r="X360" s="32"/>
      <c r="Y360" s="32"/>
      <c r="Z360" s="32"/>
      <c r="AA360" s="54"/>
      <c r="AC360" s="52"/>
      <c r="AD360" s="52"/>
      <c r="BF360" s="64" t="s">
        <v>0</v>
      </c>
    </row>
    <row r="361" spans="1:58">
      <c r="A361" t="str">
        <f t="shared" si="62"/>
        <v>|テキスト|&gt;|&gt;|&gt;|&gt;||</v>
      </c>
      <c r="B361" t="s">
        <v>0</v>
      </c>
      <c r="C361" t="s">
        <v>81</v>
      </c>
      <c r="D361" s="27" t="s">
        <v>104</v>
      </c>
      <c r="E361" t="s">
        <v>81</v>
      </c>
      <c r="F361" s="27" t="s">
        <v>113</v>
      </c>
      <c r="G361" t="s">
        <v>81</v>
      </c>
      <c r="H361" s="27" t="s">
        <v>113</v>
      </c>
      <c r="I361" t="s">
        <v>81</v>
      </c>
      <c r="J361" s="27" t="s">
        <v>113</v>
      </c>
      <c r="K361" t="s">
        <v>81</v>
      </c>
      <c r="L361" s="27" t="s">
        <v>113</v>
      </c>
      <c r="M361" t="s">
        <v>81</v>
      </c>
      <c r="N361" t="str">
        <f>IF(R360=0,"",R360)</f>
        <v/>
      </c>
      <c r="O361" t="s">
        <v>81</v>
      </c>
      <c r="Q361" s="38" t="s">
        <v>27</v>
      </c>
      <c r="R361" s="34" t="str">
        <f>INDEX(BE:BE,W356+1)</f>
        <v/>
      </c>
      <c r="S361" s="35" t="s">
        <v>400</v>
      </c>
      <c r="T361" s="34" t="str">
        <f>IF(X361="","",X361&amp;IF(Y361="",""," "&amp;Y361)&amp;IF(Z361="",""," "&amp;Z361)&amp;IF(AA361="",""," "&amp;AA361))</f>
        <v/>
      </c>
      <c r="U361" s="35"/>
      <c r="V361" s="36"/>
      <c r="W361" s="40" t="s">
        <v>114</v>
      </c>
      <c r="X361" s="33" t="str">
        <f t="shared" ref="X361:AA361" si="68">IF(ISERROR(IF(LEN(X360)&gt;1,X360,VLOOKUP(X359,$AC:$AD,2,FALSE))),"",IF(LEN(X360)&gt;1,X360,VLOOKUP(X359,$AC:$AD,2,FALSE)))</f>
        <v/>
      </c>
      <c r="Y361" s="33" t="str">
        <f t="shared" si="68"/>
        <v/>
      </c>
      <c r="Z361" s="33" t="str">
        <f t="shared" si="68"/>
        <v/>
      </c>
      <c r="AA361" s="33" t="str">
        <f t="shared" si="68"/>
        <v> </v>
      </c>
      <c r="AC361" s="52"/>
      <c r="AD361" s="52"/>
      <c r="BF361" s="64" t="s">
        <v>0</v>
      </c>
    </row>
    <row r="362" spans="1:58">
      <c r="A362" t="str">
        <f t="shared" si="62"/>
        <v>|英テキスト|&gt;|&gt;|&gt;|&gt;||</v>
      </c>
      <c r="B362" t="s">
        <v>0</v>
      </c>
      <c r="C362" t="s">
        <v>81</v>
      </c>
      <c r="D362" s="27" t="s">
        <v>125</v>
      </c>
      <c r="E362" t="s">
        <v>81</v>
      </c>
      <c r="F362" s="27" t="s">
        <v>113</v>
      </c>
      <c r="G362" t="s">
        <v>81</v>
      </c>
      <c r="H362" s="27" t="s">
        <v>113</v>
      </c>
      <c r="I362" t="s">
        <v>81</v>
      </c>
      <c r="J362" s="27" t="s">
        <v>113</v>
      </c>
      <c r="K362" t="s">
        <v>81</v>
      </c>
      <c r="L362" s="27" t="s">
        <v>113</v>
      </c>
      <c r="M362" t="s">
        <v>81</v>
      </c>
      <c r="N362" t="str">
        <f>IF(T361="","",T361&amp;"&amp;br;")&amp;IF(R361=0,"",R361)</f>
        <v/>
      </c>
      <c r="O362" t="s">
        <v>81</v>
      </c>
      <c r="Q362" s="33" t="s">
        <v>18</v>
      </c>
      <c r="R362" s="34">
        <f>IF(INDEX(AX:AX,W356+1)="",0,INDEX(AX:AX,W356+1)&amp;"/"&amp;INDEX(AY:AY,W356+1))</f>
        <v>0</v>
      </c>
      <c r="S362" s="35"/>
      <c r="T362" s="35"/>
      <c r="U362" s="35"/>
      <c r="V362" s="36"/>
      <c r="W362" s="40"/>
      <c r="X362" s="33"/>
      <c r="Y362" s="52"/>
      <c r="Z362" s="52"/>
      <c r="AA362" s="53"/>
      <c r="AC362" s="52"/>
      <c r="AD362" s="52"/>
      <c r="BF362" s="64" t="s">
        <v>0</v>
      </c>
    </row>
    <row r="363" spans="1:58">
      <c r="A363" t="str">
        <f t="shared" si="62"/>
        <v>|PT|&gt;||シールド数|&gt;||</v>
      </c>
      <c r="B363" t="s">
        <v>0</v>
      </c>
      <c r="C363" t="s">
        <v>81</v>
      </c>
      <c r="D363" t="s">
        <v>18</v>
      </c>
      <c r="E363" t="s">
        <v>81</v>
      </c>
      <c r="F363" t="s">
        <v>113</v>
      </c>
      <c r="G363" t="s">
        <v>81</v>
      </c>
      <c r="H363" t="str">
        <f>IF(R362=0,"",R362)</f>
        <v/>
      </c>
      <c r="I363" t="s">
        <v>81</v>
      </c>
      <c r="J363" t="s">
        <v>136</v>
      </c>
      <c r="K363" t="s">
        <v>81</v>
      </c>
      <c r="L363" t="s">
        <v>113</v>
      </c>
      <c r="M363" t="s">
        <v>81</v>
      </c>
      <c r="N363" t="str">
        <f>IF(R363=0,"",R363)</f>
        <v/>
      </c>
      <c r="O363" t="s">
        <v>81</v>
      </c>
      <c r="Q363" s="41" t="s">
        <v>19</v>
      </c>
      <c r="R363" s="34">
        <f>INDEX(AW:AW,W356+1)</f>
        <v>0</v>
      </c>
      <c r="S363" s="42"/>
      <c r="T363" s="42"/>
      <c r="U363" s="42"/>
      <c r="V363" s="43"/>
      <c r="W363" s="44"/>
      <c r="X363" s="45"/>
      <c r="Y363" s="55"/>
      <c r="Z363" s="55"/>
      <c r="AA363" s="56"/>
      <c r="BF363" s="64" t="s">
        <v>0</v>
      </c>
    </row>
    <row r="364" spans="1:58">
      <c r="A364" t="str">
        <f t="shared" si="62"/>
        <v>&amp;br;&amp;br;</v>
      </c>
      <c r="B364" t="s">
        <v>0</v>
      </c>
      <c r="C364" t="s">
        <v>145</v>
      </c>
      <c r="R364"/>
      <c r="S364"/>
      <c r="T364"/>
      <c r="U364"/>
      <c r="V364"/>
      <c r="BF364" s="64" t="s">
        <v>0</v>
      </c>
    </row>
    <row r="365" spans="1:58">
      <c r="A365" t="str">
        <f t="shared" si="62"/>
        <v>#back(text=戻る,left)</v>
      </c>
      <c r="B365" t="s">
        <v>0</v>
      </c>
      <c r="C365" t="s">
        <v>153</v>
      </c>
      <c r="R365"/>
      <c r="S365"/>
      <c r="T365"/>
      <c r="U365"/>
      <c r="V365"/>
      <c r="BF365" s="64" t="s">
        <v>0</v>
      </c>
    </row>
    <row r="366" spans="1:58">
      <c r="A366" t="str">
        <f t="shared" si="62"/>
        <v>&amp;br;</v>
      </c>
      <c r="B366" t="s">
        <v>0</v>
      </c>
      <c r="C366" t="s">
        <v>164</v>
      </c>
      <c r="R366"/>
      <c r="S366"/>
      <c r="T366"/>
      <c r="U366"/>
      <c r="V366"/>
      <c r="BF366" s="64" t="s">
        <v>0</v>
      </c>
    </row>
    <row r="367" spans="1:58">
      <c r="A367" t="str">
        <f t="shared" si="62"/>
        <v>#comment(above,nsize=[15],size=[30],num=[10])</v>
      </c>
      <c r="B367" t="s">
        <v>0</v>
      </c>
      <c r="C367" t="s">
        <v>173</v>
      </c>
      <c r="R367"/>
      <c r="S367"/>
      <c r="T367"/>
      <c r="U367"/>
      <c r="V367"/>
      <c r="BF367" s="64" t="s">
        <v>0</v>
      </c>
    </row>
    <row r="368" spans="1:58">
      <c r="A368" t="str">
        <f t="shared" si="62"/>
        <v>&amp;br;&amp;br;</v>
      </c>
      <c r="B368" t="s">
        <v>0</v>
      </c>
      <c r="C368" t="s">
        <v>145</v>
      </c>
      <c r="R368"/>
      <c r="S368"/>
      <c r="T368"/>
      <c r="U368"/>
      <c r="V368"/>
      <c r="AC368" s="52"/>
      <c r="AD368" s="52"/>
      <c r="BF368" s="64" t="s">
        <v>0</v>
      </c>
    </row>
    <row r="369" spans="1:58">
      <c r="A369" t="str">
        <f t="shared" si="62"/>
        <v/>
      </c>
      <c r="B369" t="s">
        <v>0</v>
      </c>
      <c r="Q369" s="29"/>
      <c r="R369" s="30"/>
      <c r="S369" s="30"/>
      <c r="T369" s="30"/>
      <c r="U369" s="30"/>
      <c r="V369" s="31"/>
      <c r="W369" s="32">
        <v>29</v>
      </c>
      <c r="X369" s="29"/>
      <c r="Y369" s="50"/>
      <c r="Z369" s="50"/>
      <c r="AA369" s="51"/>
      <c r="AC369" s="52"/>
      <c r="AD369" s="52"/>
      <c r="BF369" s="64" t="s">
        <v>0</v>
      </c>
    </row>
    <row r="370" spans="1:58">
      <c r="A370" t="str">
        <f t="shared" si="62"/>
        <v>*0/0</v>
      </c>
      <c r="B370" t="s">
        <v>0</v>
      </c>
      <c r="C370" t="str">
        <f>"*"&amp;R370&amp;"/"&amp;T370</f>
        <v>*0/0</v>
      </c>
      <c r="Q370" s="33" t="s">
        <v>9</v>
      </c>
      <c r="R370" s="34">
        <f>INDEX(AJ:AJ,W369+1)</f>
        <v>0</v>
      </c>
      <c r="S370" s="35" t="s">
        <v>10</v>
      </c>
      <c r="T370" s="34">
        <f>INDEX(AK:AK,W369+1)</f>
        <v>0</v>
      </c>
      <c r="U370" s="35"/>
      <c r="V370" s="36"/>
      <c r="W370" s="37"/>
      <c r="X370" s="33"/>
      <c r="Y370" s="52"/>
      <c r="Z370" s="52"/>
      <c r="AA370" s="53"/>
      <c r="AC370" s="52"/>
      <c r="AD370" s="52"/>
      <c r="BF370" s="64" t="s">
        <v>0</v>
      </c>
    </row>
    <row r="371" spans="1:58">
      <c r="A371" t="str">
        <f t="shared" si="62"/>
        <v>|LEFT:80|LEFT:100|LEFT:100|LEFT:100|LEFT:100|LEFT:100|c</v>
      </c>
      <c r="B371" t="s">
        <v>0</v>
      </c>
      <c r="C371" t="s">
        <v>81</v>
      </c>
      <c r="D371" s="26" t="str">
        <f>$Q$1</f>
        <v>LEFT:80</v>
      </c>
      <c r="E371" s="26" t="s">
        <v>81</v>
      </c>
      <c r="F371" s="26" t="str">
        <f t="shared" ref="F371:J371" si="69">$R$1</f>
        <v>LEFT:100</v>
      </c>
      <c r="G371" s="26" t="s">
        <v>81</v>
      </c>
      <c r="H371" s="26" t="str">
        <f t="shared" si="69"/>
        <v>LEFT:100</v>
      </c>
      <c r="I371" s="26" t="s">
        <v>81</v>
      </c>
      <c r="J371" s="26" t="str">
        <f t="shared" si="69"/>
        <v>LEFT:100</v>
      </c>
      <c r="K371" s="26" t="s">
        <v>81</v>
      </c>
      <c r="L371" s="26" t="str">
        <f>$R$1</f>
        <v>LEFT:100</v>
      </c>
      <c r="M371" s="26" t="s">
        <v>81</v>
      </c>
      <c r="N371" s="26" t="str">
        <f>$R$1</f>
        <v>LEFT:100</v>
      </c>
      <c r="O371" t="s">
        <v>81</v>
      </c>
      <c r="P371" t="s">
        <v>82</v>
      </c>
      <c r="Q371" s="38" t="s">
        <v>6</v>
      </c>
      <c r="R371" s="34" t="str">
        <f>INDEX(AF:AF,W369+1)</f>
        <v>無色</v>
      </c>
      <c r="S371" s="39" t="s">
        <v>7</v>
      </c>
      <c r="T371" s="34">
        <f>INDEX(AG:AG,W369+1)</f>
        <v>0</v>
      </c>
      <c r="U371" s="39" t="s">
        <v>8</v>
      </c>
      <c r="V371" s="34">
        <f>INDEX(AI:AI,W369+1)</f>
        <v>0</v>
      </c>
      <c r="W371" s="40"/>
      <c r="X371" s="34">
        <f>INDEX(AQ:AQ,W369+1)</f>
        <v>0</v>
      </c>
      <c r="Y371" s="52"/>
      <c r="Z371" s="52"/>
      <c r="AA371" s="53"/>
      <c r="AC371" s="35"/>
      <c r="AD371" s="35"/>
      <c r="BF371" s="64" t="s">
        <v>0</v>
      </c>
    </row>
    <row r="372" spans="1:58">
      <c r="A372" t="str">
        <f t="shared" si="62"/>
        <v>|色|無色|レアリティ||マナコスト||</v>
      </c>
      <c r="B372" t="s">
        <v>0</v>
      </c>
      <c r="C372" t="s">
        <v>81</v>
      </c>
      <c r="D372" s="27" t="s">
        <v>6</v>
      </c>
      <c r="E372" t="s">
        <v>81</v>
      </c>
      <c r="F372" t="str">
        <f>IF(R371=0,"",R371)</f>
        <v>無色</v>
      </c>
      <c r="G372" t="s">
        <v>81</v>
      </c>
      <c r="H372" s="27" t="s">
        <v>93</v>
      </c>
      <c r="I372" t="s">
        <v>81</v>
      </c>
      <c r="J372" t="str">
        <f>IF(T371=0,"",T371)</f>
        <v/>
      </c>
      <c r="K372" t="s">
        <v>81</v>
      </c>
      <c r="L372" s="27" t="s">
        <v>94</v>
      </c>
      <c r="M372" t="s">
        <v>81</v>
      </c>
      <c r="N372" t="str">
        <f>IF(V371=0,"",V371)</f>
        <v/>
      </c>
      <c r="O372" t="s">
        <v>81</v>
      </c>
      <c r="Q372" s="33" t="s">
        <v>11</v>
      </c>
      <c r="R372" s="34">
        <f>INDEX(AL:AL,W369+1)</f>
        <v>0</v>
      </c>
      <c r="S372" s="39" t="s">
        <v>95</v>
      </c>
      <c r="T372" s="34">
        <f>INDEX(AN:AN,W369+1)</f>
        <v>0</v>
      </c>
      <c r="U372" s="34">
        <f>INDEX(AO:AO,W369+1)</f>
        <v>0</v>
      </c>
      <c r="V372" s="34">
        <f>INDEX(AP:AP,W369+1)</f>
        <v>0</v>
      </c>
      <c r="W372" s="40"/>
      <c r="X372" s="34" t="str">
        <f>INDEX(AZ:AZ,W369+1)</f>
        <v/>
      </c>
      <c r="Y372" s="34" t="str">
        <f>INDEX(BA:BA,W369+1)</f>
        <v/>
      </c>
      <c r="Z372" s="34" t="str">
        <f>INDEX(BB:BB,W369+1)</f>
        <v/>
      </c>
      <c r="AA372" s="34">
        <f>INDEX(BC:BC,W369+1)</f>
        <v>0</v>
      </c>
      <c r="AC372" s="52"/>
      <c r="AD372" s="52"/>
      <c r="BF372" s="64" t="s">
        <v>0</v>
      </c>
    </row>
    <row r="373" spans="1:58">
      <c r="A373" t="str">
        <f t="shared" si="62"/>
        <v>|種別||サブタイプ||||</v>
      </c>
      <c r="B373" t="s">
        <v>0</v>
      </c>
      <c r="C373" t="s">
        <v>81</v>
      </c>
      <c r="D373" s="27" t="s">
        <v>11</v>
      </c>
      <c r="E373" t="s">
        <v>81</v>
      </c>
      <c r="F373" t="str">
        <f>IF(R372=0,"",R372)</f>
        <v/>
      </c>
      <c r="G373" t="s">
        <v>81</v>
      </c>
      <c r="H373" s="27" t="s">
        <v>103</v>
      </c>
      <c r="I373" t="s">
        <v>81</v>
      </c>
      <c r="J373" t="str">
        <f>IF(T372=0,"",T372)</f>
        <v/>
      </c>
      <c r="K373" t="s">
        <v>81</v>
      </c>
      <c r="L373" t="str">
        <f>IF(U372=0,"",U372)</f>
        <v/>
      </c>
      <c r="M373" t="s">
        <v>81</v>
      </c>
      <c r="N373" t="str">
        <f>IF(V372=0,"",V372)</f>
        <v/>
      </c>
      <c r="O373" t="s">
        <v>81</v>
      </c>
      <c r="Q373" s="33" t="s">
        <v>104</v>
      </c>
      <c r="R373" s="34" t="str">
        <f>INDEX(BD:BD,W369+1)</f>
        <v/>
      </c>
      <c r="S373" s="35"/>
      <c r="T373" s="35"/>
      <c r="U373" s="35"/>
      <c r="V373" s="36"/>
      <c r="W373" s="40"/>
      <c r="X373" s="32"/>
      <c r="Y373" s="32"/>
      <c r="Z373" s="32"/>
      <c r="AA373" s="54"/>
      <c r="AC373" s="52"/>
      <c r="AD373" s="52"/>
      <c r="BF373" s="64" t="s">
        <v>0</v>
      </c>
    </row>
    <row r="374" spans="1:58">
      <c r="A374" t="str">
        <f t="shared" si="62"/>
        <v>|テキスト|&gt;|&gt;|&gt;|&gt;||</v>
      </c>
      <c r="B374" t="s">
        <v>0</v>
      </c>
      <c r="C374" t="s">
        <v>81</v>
      </c>
      <c r="D374" s="27" t="s">
        <v>104</v>
      </c>
      <c r="E374" t="s">
        <v>81</v>
      </c>
      <c r="F374" s="27" t="s">
        <v>113</v>
      </c>
      <c r="G374" t="s">
        <v>81</v>
      </c>
      <c r="H374" s="27" t="s">
        <v>113</v>
      </c>
      <c r="I374" t="s">
        <v>81</v>
      </c>
      <c r="J374" s="27" t="s">
        <v>113</v>
      </c>
      <c r="K374" t="s">
        <v>81</v>
      </c>
      <c r="L374" s="27" t="s">
        <v>113</v>
      </c>
      <c r="M374" t="s">
        <v>81</v>
      </c>
      <c r="N374" t="str">
        <f>IF(R373=0,"",R373)</f>
        <v/>
      </c>
      <c r="O374" t="s">
        <v>81</v>
      </c>
      <c r="Q374" s="38" t="s">
        <v>27</v>
      </c>
      <c r="R374" s="34">
        <f>INDEX(BE:BE,W369+1)</f>
        <v>0</v>
      </c>
      <c r="S374" s="35" t="s">
        <v>400</v>
      </c>
      <c r="T374" s="34" t="str">
        <f>IF(X374="","",X374&amp;IF(Y374="",""," "&amp;Y374)&amp;IF(Z374="",""," "&amp;Z374)&amp;IF(AA374="",""," "&amp;AA374))</f>
        <v/>
      </c>
      <c r="U374" s="35"/>
      <c r="V374" s="36"/>
      <c r="W374" s="40" t="s">
        <v>114</v>
      </c>
      <c r="X374" s="33" t="str">
        <f t="shared" ref="X374:AA374" si="70">IF(ISERROR(IF(LEN(X373)&gt;1,X373,VLOOKUP(X372,$AC:$AD,2,FALSE))),"",IF(LEN(X373)&gt;1,X373,VLOOKUP(X372,$AC:$AD,2,FALSE)))</f>
        <v/>
      </c>
      <c r="Y374" s="33" t="str">
        <f t="shared" si="70"/>
        <v/>
      </c>
      <c r="Z374" s="33" t="str">
        <f t="shared" si="70"/>
        <v/>
      </c>
      <c r="AA374" s="33" t="str">
        <f t="shared" si="70"/>
        <v> </v>
      </c>
      <c r="AC374" s="52"/>
      <c r="AD374" s="52"/>
      <c r="BF374" s="64" t="s">
        <v>0</v>
      </c>
    </row>
    <row r="375" spans="1:58">
      <c r="A375" t="str">
        <f t="shared" si="62"/>
        <v>|英テキスト|&gt;|&gt;|&gt;|&gt;||</v>
      </c>
      <c r="B375" t="s">
        <v>0</v>
      </c>
      <c r="C375" t="s">
        <v>81</v>
      </c>
      <c r="D375" s="27" t="s">
        <v>125</v>
      </c>
      <c r="E375" t="s">
        <v>81</v>
      </c>
      <c r="F375" s="27" t="s">
        <v>113</v>
      </c>
      <c r="G375" t="s">
        <v>81</v>
      </c>
      <c r="H375" s="27" t="s">
        <v>113</v>
      </c>
      <c r="I375" t="s">
        <v>81</v>
      </c>
      <c r="J375" s="27" t="s">
        <v>113</v>
      </c>
      <c r="K375" t="s">
        <v>81</v>
      </c>
      <c r="L375" s="27" t="s">
        <v>113</v>
      </c>
      <c r="M375" t="s">
        <v>81</v>
      </c>
      <c r="N375" t="str">
        <f>IF(T374="","",T374&amp;"&amp;br;")&amp;IF(R374=0,"",R374)</f>
        <v/>
      </c>
      <c r="O375" t="s">
        <v>81</v>
      </c>
      <c r="Q375" s="33" t="s">
        <v>18</v>
      </c>
      <c r="R375" s="34">
        <f>IF(INDEX(AX:AX,W369+1)="",0,INDEX(AX:AX,W369+1)&amp;"/"&amp;INDEX(AY:AY,W369+1))</f>
        <v>0</v>
      </c>
      <c r="S375" s="35"/>
      <c r="T375" s="35"/>
      <c r="U375" s="35"/>
      <c r="V375" s="36"/>
      <c r="W375" s="40"/>
      <c r="X375" s="33"/>
      <c r="Y375" s="52"/>
      <c r="Z375" s="52"/>
      <c r="AA375" s="53"/>
      <c r="AC375" s="52"/>
      <c r="AD375" s="52"/>
      <c r="BF375" s="64" t="s">
        <v>0</v>
      </c>
    </row>
    <row r="376" spans="1:58">
      <c r="A376" t="str">
        <f t="shared" si="62"/>
        <v>|PT|&gt;||シールド数|&gt;||</v>
      </c>
      <c r="B376" t="s">
        <v>0</v>
      </c>
      <c r="C376" t="s">
        <v>81</v>
      </c>
      <c r="D376" t="s">
        <v>18</v>
      </c>
      <c r="E376" t="s">
        <v>81</v>
      </c>
      <c r="F376" t="s">
        <v>113</v>
      </c>
      <c r="G376" t="s">
        <v>81</v>
      </c>
      <c r="H376" t="str">
        <f>IF(R375=0,"",R375)</f>
        <v/>
      </c>
      <c r="I376" t="s">
        <v>81</v>
      </c>
      <c r="J376" t="s">
        <v>136</v>
      </c>
      <c r="K376" t="s">
        <v>81</v>
      </c>
      <c r="L376" t="s">
        <v>113</v>
      </c>
      <c r="M376" t="s">
        <v>81</v>
      </c>
      <c r="N376" t="str">
        <f>IF(R376=0,"",R376)</f>
        <v/>
      </c>
      <c r="O376" t="s">
        <v>81</v>
      </c>
      <c r="Q376" s="41" t="s">
        <v>19</v>
      </c>
      <c r="R376" s="34">
        <f>INDEX(AW:AW,W369+1)</f>
        <v>0</v>
      </c>
      <c r="S376" s="42"/>
      <c r="T376" s="42"/>
      <c r="U376" s="42"/>
      <c r="V376" s="43"/>
      <c r="W376" s="44"/>
      <c r="X376" s="45"/>
      <c r="Y376" s="55"/>
      <c r="Z376" s="55"/>
      <c r="AA376" s="56"/>
      <c r="BF376" s="64" t="s">
        <v>0</v>
      </c>
    </row>
    <row r="377" spans="1:58">
      <c r="A377" t="str">
        <f t="shared" si="62"/>
        <v>&amp;br;&amp;br;</v>
      </c>
      <c r="B377" t="s">
        <v>0</v>
      </c>
      <c r="C377" t="s">
        <v>145</v>
      </c>
      <c r="R377"/>
      <c r="S377"/>
      <c r="T377"/>
      <c r="U377"/>
      <c r="V377"/>
      <c r="BF377" s="64" t="s">
        <v>0</v>
      </c>
    </row>
    <row r="378" spans="1:58">
      <c r="A378" t="str">
        <f t="shared" si="62"/>
        <v>#back(text=戻る,left)</v>
      </c>
      <c r="B378" t="s">
        <v>0</v>
      </c>
      <c r="C378" t="s">
        <v>153</v>
      </c>
      <c r="R378"/>
      <c r="S378"/>
      <c r="T378"/>
      <c r="U378"/>
      <c r="V378"/>
      <c r="BF378" s="64" t="s">
        <v>0</v>
      </c>
    </row>
    <row r="379" spans="1:58">
      <c r="A379" t="str">
        <f t="shared" si="62"/>
        <v>&amp;br;</v>
      </c>
      <c r="B379" t="s">
        <v>0</v>
      </c>
      <c r="C379" t="s">
        <v>164</v>
      </c>
      <c r="R379"/>
      <c r="S379"/>
      <c r="T379"/>
      <c r="U379"/>
      <c r="V379"/>
      <c r="BF379" s="64" t="s">
        <v>0</v>
      </c>
    </row>
    <row r="380" spans="1:58">
      <c r="A380" t="str">
        <f t="shared" si="62"/>
        <v>#comment(above,nsize=[15],size=[30],num=[10])</v>
      </c>
      <c r="B380" t="s">
        <v>0</v>
      </c>
      <c r="C380" t="s">
        <v>173</v>
      </c>
      <c r="R380"/>
      <c r="S380"/>
      <c r="T380"/>
      <c r="U380"/>
      <c r="V380"/>
      <c r="BF380" s="64" t="s">
        <v>0</v>
      </c>
    </row>
    <row r="381" spans="1:58">
      <c r="A381" t="str">
        <f t="shared" si="62"/>
        <v>&amp;br;&amp;br;</v>
      </c>
      <c r="B381" t="s">
        <v>0</v>
      </c>
      <c r="C381" t="s">
        <v>145</v>
      </c>
      <c r="R381"/>
      <c r="S381"/>
      <c r="T381"/>
      <c r="U381"/>
      <c r="V381"/>
      <c r="AC381" s="52"/>
      <c r="AD381" s="52"/>
      <c r="BF381" s="64" t="s">
        <v>0</v>
      </c>
    </row>
    <row r="382" spans="1:58">
      <c r="A382" t="str">
        <f t="shared" si="62"/>
        <v/>
      </c>
      <c r="B382" t="s">
        <v>0</v>
      </c>
      <c r="Q382" s="29"/>
      <c r="R382" s="30"/>
      <c r="S382" s="30"/>
      <c r="T382" s="30"/>
      <c r="U382" s="30"/>
      <c r="V382" s="31"/>
      <c r="W382" s="32">
        <v>30</v>
      </c>
      <c r="X382" s="29"/>
      <c r="Y382" s="50"/>
      <c r="Z382" s="50"/>
      <c r="AA382" s="51"/>
      <c r="AC382" s="52"/>
      <c r="AD382" s="52"/>
      <c r="BF382" s="64" t="s">
        <v>0</v>
      </c>
    </row>
    <row r="383" spans="1:58">
      <c r="A383" t="str">
        <f t="shared" si="62"/>
        <v>*0/0</v>
      </c>
      <c r="B383" t="s">
        <v>0</v>
      </c>
      <c r="C383" t="str">
        <f>"*"&amp;R383&amp;"/"&amp;T383</f>
        <v>*0/0</v>
      </c>
      <c r="Q383" s="33" t="s">
        <v>9</v>
      </c>
      <c r="R383" s="34">
        <f>INDEX(AJ:AJ,W382+1)</f>
        <v>0</v>
      </c>
      <c r="S383" s="35" t="s">
        <v>10</v>
      </c>
      <c r="T383" s="34">
        <f>INDEX(AK:AK,W382+1)</f>
        <v>0</v>
      </c>
      <c r="U383" s="35"/>
      <c r="V383" s="36"/>
      <c r="W383" s="37"/>
      <c r="X383" s="33"/>
      <c r="Y383" s="52"/>
      <c r="Z383" s="52"/>
      <c r="AA383" s="53"/>
      <c r="AC383" s="52"/>
      <c r="AD383" s="52"/>
      <c r="BF383" s="64" t="s">
        <v>0</v>
      </c>
    </row>
    <row r="384" spans="1:58">
      <c r="A384" t="str">
        <f t="shared" si="62"/>
        <v>|LEFT:80|LEFT:100|LEFT:100|LEFT:100|LEFT:100|LEFT:100|c</v>
      </c>
      <c r="B384" t="s">
        <v>0</v>
      </c>
      <c r="C384" t="s">
        <v>81</v>
      </c>
      <c r="D384" s="26" t="str">
        <f>$Q$1</f>
        <v>LEFT:80</v>
      </c>
      <c r="E384" s="26" t="s">
        <v>81</v>
      </c>
      <c r="F384" s="26" t="str">
        <f t="shared" ref="F384:J384" si="71">$R$1</f>
        <v>LEFT:100</v>
      </c>
      <c r="G384" s="26" t="s">
        <v>81</v>
      </c>
      <c r="H384" s="26" t="str">
        <f t="shared" si="71"/>
        <v>LEFT:100</v>
      </c>
      <c r="I384" s="26" t="s">
        <v>81</v>
      </c>
      <c r="J384" s="26" t="str">
        <f t="shared" si="71"/>
        <v>LEFT:100</v>
      </c>
      <c r="K384" s="26" t="s">
        <v>81</v>
      </c>
      <c r="L384" s="26" t="str">
        <f>$R$1</f>
        <v>LEFT:100</v>
      </c>
      <c r="M384" s="26" t="s">
        <v>81</v>
      </c>
      <c r="N384" s="26" t="str">
        <f>$R$1</f>
        <v>LEFT:100</v>
      </c>
      <c r="O384" t="s">
        <v>81</v>
      </c>
      <c r="P384" t="s">
        <v>82</v>
      </c>
      <c r="Q384" s="38" t="s">
        <v>6</v>
      </c>
      <c r="R384" s="34" t="str">
        <f>INDEX(AF:AF,W382+1)</f>
        <v>無色</v>
      </c>
      <c r="S384" s="39" t="s">
        <v>7</v>
      </c>
      <c r="T384" s="34">
        <f>INDEX(AG:AG,W382+1)</f>
        <v>0</v>
      </c>
      <c r="U384" s="39" t="s">
        <v>8</v>
      </c>
      <c r="V384" s="34">
        <f>INDEX(AI:AI,W382+1)</f>
        <v>0</v>
      </c>
      <c r="W384" s="40"/>
      <c r="X384" s="34">
        <f>INDEX(AQ:AQ,W382+1)</f>
        <v>0</v>
      </c>
      <c r="Y384" s="52"/>
      <c r="Z384" s="52"/>
      <c r="AA384" s="53"/>
      <c r="AC384" s="35"/>
      <c r="AD384" s="35"/>
      <c r="BF384" s="64" t="s">
        <v>0</v>
      </c>
    </row>
    <row r="385" spans="1:58">
      <c r="A385" t="str">
        <f t="shared" si="62"/>
        <v>|色|無色|レアリティ||マナコスト||</v>
      </c>
      <c r="B385" t="s">
        <v>0</v>
      </c>
      <c r="C385" t="s">
        <v>81</v>
      </c>
      <c r="D385" s="27" t="s">
        <v>6</v>
      </c>
      <c r="E385" t="s">
        <v>81</v>
      </c>
      <c r="F385" t="str">
        <f>IF(R384=0,"",R384)</f>
        <v>無色</v>
      </c>
      <c r="G385" t="s">
        <v>81</v>
      </c>
      <c r="H385" s="27" t="s">
        <v>93</v>
      </c>
      <c r="I385" t="s">
        <v>81</v>
      </c>
      <c r="J385" t="str">
        <f>IF(T384=0,"",T384)</f>
        <v/>
      </c>
      <c r="K385" t="s">
        <v>81</v>
      </c>
      <c r="L385" s="27" t="s">
        <v>94</v>
      </c>
      <c r="M385" t="s">
        <v>81</v>
      </c>
      <c r="N385" t="str">
        <f>IF(V384=0,"",V384)</f>
        <v/>
      </c>
      <c r="O385" t="s">
        <v>81</v>
      </c>
      <c r="Q385" s="33" t="s">
        <v>11</v>
      </c>
      <c r="R385" s="34">
        <f>INDEX(AL:AL,W382+1)</f>
        <v>0</v>
      </c>
      <c r="S385" s="39" t="s">
        <v>95</v>
      </c>
      <c r="T385" s="34">
        <f>INDEX(AN:AN,W382+1)</f>
        <v>0</v>
      </c>
      <c r="U385" s="34">
        <f>INDEX(AO:AO,W382+1)</f>
        <v>0</v>
      </c>
      <c r="V385" s="34">
        <f>INDEX(AP:AP,W382+1)</f>
        <v>0</v>
      </c>
      <c r="W385" s="40"/>
      <c r="X385" s="34" t="str">
        <f>INDEX(AZ:AZ,W382+1)</f>
        <v/>
      </c>
      <c r="Y385" s="34" t="str">
        <f>INDEX(BA:BA,W382+1)</f>
        <v/>
      </c>
      <c r="Z385" s="34" t="str">
        <f>INDEX(BB:BB,W382+1)</f>
        <v/>
      </c>
      <c r="AA385" s="34">
        <f>INDEX(BC:BC,W382+1)</f>
        <v>0</v>
      </c>
      <c r="AC385" s="52"/>
      <c r="AD385" s="52"/>
      <c r="BF385" s="64" t="s">
        <v>0</v>
      </c>
    </row>
    <row r="386" spans="1:58">
      <c r="A386" t="str">
        <f t="shared" si="62"/>
        <v>|種別||サブタイプ||||</v>
      </c>
      <c r="B386" t="s">
        <v>0</v>
      </c>
      <c r="C386" t="s">
        <v>81</v>
      </c>
      <c r="D386" s="27" t="s">
        <v>11</v>
      </c>
      <c r="E386" t="s">
        <v>81</v>
      </c>
      <c r="F386" t="str">
        <f>IF(R385=0,"",R385)</f>
        <v/>
      </c>
      <c r="G386" t="s">
        <v>81</v>
      </c>
      <c r="H386" s="27" t="s">
        <v>103</v>
      </c>
      <c r="I386" t="s">
        <v>81</v>
      </c>
      <c r="J386" t="str">
        <f>IF(T385=0,"",T385)</f>
        <v/>
      </c>
      <c r="K386" t="s">
        <v>81</v>
      </c>
      <c r="L386" t="str">
        <f>IF(U385=0,"",U385)</f>
        <v/>
      </c>
      <c r="M386" t="s">
        <v>81</v>
      </c>
      <c r="N386" t="str">
        <f>IF(V385=0,"",V385)</f>
        <v/>
      </c>
      <c r="O386" t="s">
        <v>81</v>
      </c>
      <c r="Q386" s="33" t="s">
        <v>104</v>
      </c>
      <c r="R386" s="34" t="str">
        <f>INDEX(BD:BD,W382+1)</f>
        <v/>
      </c>
      <c r="S386" s="35"/>
      <c r="T386" s="35"/>
      <c r="U386" s="35"/>
      <c r="V386" s="36"/>
      <c r="W386" s="40"/>
      <c r="X386" s="32"/>
      <c r="Y386" s="32"/>
      <c r="Z386" s="32"/>
      <c r="AA386" s="54"/>
      <c r="AC386" s="52"/>
      <c r="AD386" s="52"/>
      <c r="BF386" s="64" t="s">
        <v>0</v>
      </c>
    </row>
    <row r="387" spans="1:58">
      <c r="A387" t="str">
        <f t="shared" si="62"/>
        <v>|テキスト|&gt;|&gt;|&gt;|&gt;||</v>
      </c>
      <c r="B387" t="s">
        <v>0</v>
      </c>
      <c r="C387" t="s">
        <v>81</v>
      </c>
      <c r="D387" s="27" t="s">
        <v>104</v>
      </c>
      <c r="E387" t="s">
        <v>81</v>
      </c>
      <c r="F387" s="27" t="s">
        <v>113</v>
      </c>
      <c r="G387" t="s">
        <v>81</v>
      </c>
      <c r="H387" s="27" t="s">
        <v>113</v>
      </c>
      <c r="I387" t="s">
        <v>81</v>
      </c>
      <c r="J387" s="27" t="s">
        <v>113</v>
      </c>
      <c r="K387" t="s">
        <v>81</v>
      </c>
      <c r="L387" s="27" t="s">
        <v>113</v>
      </c>
      <c r="M387" t="s">
        <v>81</v>
      </c>
      <c r="N387" t="str">
        <f>IF(R386=0,"",R386)</f>
        <v/>
      </c>
      <c r="O387" t="s">
        <v>81</v>
      </c>
      <c r="Q387" s="38" t="s">
        <v>27</v>
      </c>
      <c r="R387" s="34" t="str">
        <f>INDEX(BE:BE,W382+1)</f>
        <v/>
      </c>
      <c r="S387" s="35" t="s">
        <v>400</v>
      </c>
      <c r="T387" s="34" t="str">
        <f>IF(X387="","",X387&amp;IF(Y387="",""," "&amp;Y387)&amp;IF(Z387="",""," "&amp;Z387)&amp;IF(AA387="",""," "&amp;AA387))</f>
        <v/>
      </c>
      <c r="U387" s="35"/>
      <c r="V387" s="36"/>
      <c r="W387" s="40" t="s">
        <v>114</v>
      </c>
      <c r="X387" s="33" t="str">
        <f t="shared" ref="X387:AA387" si="72">IF(ISERROR(IF(LEN(X386)&gt;1,X386,VLOOKUP(X385,$AC:$AD,2,FALSE))),"",IF(LEN(X386)&gt;1,X386,VLOOKUP(X385,$AC:$AD,2,FALSE)))</f>
        <v/>
      </c>
      <c r="Y387" s="33" t="str">
        <f t="shared" si="72"/>
        <v/>
      </c>
      <c r="Z387" s="33" t="str">
        <f t="shared" si="72"/>
        <v/>
      </c>
      <c r="AA387" s="33" t="str">
        <f t="shared" si="72"/>
        <v> </v>
      </c>
      <c r="AC387" s="52"/>
      <c r="AD387" s="52"/>
      <c r="BF387" s="64" t="s">
        <v>0</v>
      </c>
    </row>
    <row r="388" spans="1:58">
      <c r="A388" t="str">
        <f t="shared" si="62"/>
        <v>|英テキスト|&gt;|&gt;|&gt;|&gt;||</v>
      </c>
      <c r="B388" t="s">
        <v>0</v>
      </c>
      <c r="C388" t="s">
        <v>81</v>
      </c>
      <c r="D388" s="27" t="s">
        <v>125</v>
      </c>
      <c r="E388" t="s">
        <v>81</v>
      </c>
      <c r="F388" s="27" t="s">
        <v>113</v>
      </c>
      <c r="G388" t="s">
        <v>81</v>
      </c>
      <c r="H388" s="27" t="s">
        <v>113</v>
      </c>
      <c r="I388" t="s">
        <v>81</v>
      </c>
      <c r="J388" s="27" t="s">
        <v>113</v>
      </c>
      <c r="K388" t="s">
        <v>81</v>
      </c>
      <c r="L388" s="27" t="s">
        <v>113</v>
      </c>
      <c r="M388" t="s">
        <v>81</v>
      </c>
      <c r="N388" t="str">
        <f>IF(T387="","",T387&amp;"&amp;br;")&amp;IF(R387=0,"",R387)</f>
        <v/>
      </c>
      <c r="O388" t="s">
        <v>81</v>
      </c>
      <c r="Q388" s="33" t="s">
        <v>18</v>
      </c>
      <c r="R388" s="34">
        <f>IF(INDEX(AX:AX,W382+1)="",0,INDEX(AX:AX,W382+1)&amp;"/"&amp;INDEX(AY:AY,W382+1))</f>
        <v>0</v>
      </c>
      <c r="S388" s="35"/>
      <c r="T388" s="35"/>
      <c r="U388" s="35"/>
      <c r="V388" s="36"/>
      <c r="W388" s="40"/>
      <c r="X388" s="33"/>
      <c r="Y388" s="52"/>
      <c r="Z388" s="52"/>
      <c r="AA388" s="53"/>
      <c r="AC388" s="52"/>
      <c r="AD388" s="52"/>
      <c r="BF388" s="64" t="s">
        <v>0</v>
      </c>
    </row>
    <row r="389" spans="1:58">
      <c r="A389" t="str">
        <f t="shared" si="62"/>
        <v>|PT|&gt;||シールド数|&gt;||</v>
      </c>
      <c r="B389" t="s">
        <v>0</v>
      </c>
      <c r="C389" t="s">
        <v>81</v>
      </c>
      <c r="D389" t="s">
        <v>18</v>
      </c>
      <c r="E389" t="s">
        <v>81</v>
      </c>
      <c r="F389" t="s">
        <v>113</v>
      </c>
      <c r="G389" t="s">
        <v>81</v>
      </c>
      <c r="H389" t="str">
        <f>IF(R388=0,"",R388)</f>
        <v/>
      </c>
      <c r="I389" t="s">
        <v>81</v>
      </c>
      <c r="J389" t="s">
        <v>136</v>
      </c>
      <c r="K389" t="s">
        <v>81</v>
      </c>
      <c r="L389" t="s">
        <v>113</v>
      </c>
      <c r="M389" t="s">
        <v>81</v>
      </c>
      <c r="N389" t="str">
        <f>IF(R389=0,"",R389)</f>
        <v/>
      </c>
      <c r="O389" t="s">
        <v>81</v>
      </c>
      <c r="Q389" s="41" t="s">
        <v>19</v>
      </c>
      <c r="R389" s="34">
        <f>INDEX(AW:AW,W382+1)</f>
        <v>0</v>
      </c>
      <c r="S389" s="42"/>
      <c r="T389" s="42"/>
      <c r="U389" s="42"/>
      <c r="V389" s="43"/>
      <c r="W389" s="44"/>
      <c r="X389" s="45"/>
      <c r="Y389" s="55"/>
      <c r="Z389" s="55"/>
      <c r="AA389" s="56"/>
      <c r="BF389" s="64" t="s">
        <v>0</v>
      </c>
    </row>
    <row r="390" spans="1:58">
      <c r="A390" t="str">
        <f t="shared" ref="A390:A453" si="73">CONCATENATE(C390,D390,E390,F390,G390,H390,I390,J390,K390,L390,M390,N390,O390,P390)</f>
        <v>&amp;br;&amp;br;</v>
      </c>
      <c r="B390" t="s">
        <v>0</v>
      </c>
      <c r="C390" t="s">
        <v>145</v>
      </c>
      <c r="R390"/>
      <c r="S390"/>
      <c r="T390"/>
      <c r="U390"/>
      <c r="V390"/>
      <c r="BF390" s="64" t="s">
        <v>0</v>
      </c>
    </row>
    <row r="391" spans="1:58">
      <c r="A391" t="str">
        <f t="shared" si="73"/>
        <v>#back(text=戻る,left)</v>
      </c>
      <c r="B391" t="s">
        <v>0</v>
      </c>
      <c r="C391" t="s">
        <v>153</v>
      </c>
      <c r="R391"/>
      <c r="S391"/>
      <c r="T391"/>
      <c r="U391"/>
      <c r="V391"/>
      <c r="BF391" s="64" t="s">
        <v>0</v>
      </c>
    </row>
    <row r="392" spans="1:58">
      <c r="A392" t="str">
        <f t="shared" si="73"/>
        <v>&amp;br;</v>
      </c>
      <c r="B392" t="s">
        <v>0</v>
      </c>
      <c r="C392" t="s">
        <v>164</v>
      </c>
      <c r="R392"/>
      <c r="S392"/>
      <c r="T392"/>
      <c r="U392"/>
      <c r="V392"/>
      <c r="BF392" s="64" t="s">
        <v>0</v>
      </c>
    </row>
    <row r="393" spans="1:58">
      <c r="A393" t="str">
        <f t="shared" si="73"/>
        <v>#comment(above,nsize=[15],size=[30],num=[10])</v>
      </c>
      <c r="B393" t="s">
        <v>0</v>
      </c>
      <c r="C393" t="s">
        <v>173</v>
      </c>
      <c r="R393"/>
      <c r="S393"/>
      <c r="T393"/>
      <c r="U393"/>
      <c r="V393"/>
      <c r="BF393" s="64" t="s">
        <v>0</v>
      </c>
    </row>
    <row r="394" spans="1:58">
      <c r="A394" t="str">
        <f t="shared" si="73"/>
        <v>&amp;br;&amp;br;</v>
      </c>
      <c r="B394" t="s">
        <v>0</v>
      </c>
      <c r="C394" t="s">
        <v>145</v>
      </c>
      <c r="R394"/>
      <c r="S394"/>
      <c r="T394"/>
      <c r="U394"/>
      <c r="V394"/>
      <c r="AC394" s="52"/>
      <c r="AD394" s="52"/>
      <c r="BF394" s="64" t="s">
        <v>0</v>
      </c>
    </row>
    <row r="395" spans="1:58">
      <c r="A395" t="str">
        <f t="shared" si="73"/>
        <v/>
      </c>
      <c r="B395" t="s">
        <v>0</v>
      </c>
      <c r="Q395" s="29"/>
      <c r="R395" s="30"/>
      <c r="S395" s="30"/>
      <c r="T395" s="30"/>
      <c r="U395" s="30"/>
      <c r="V395" s="31"/>
      <c r="W395" s="32">
        <v>31</v>
      </c>
      <c r="X395" s="29"/>
      <c r="Y395" s="50"/>
      <c r="Z395" s="50"/>
      <c r="AA395" s="51"/>
      <c r="AC395" s="52"/>
      <c r="AD395" s="52"/>
      <c r="BF395" s="64" t="s">
        <v>0</v>
      </c>
    </row>
    <row r="396" spans="1:58">
      <c r="A396" t="str">
        <f t="shared" si="73"/>
        <v>*0/0</v>
      </c>
      <c r="B396" t="s">
        <v>0</v>
      </c>
      <c r="C396" t="str">
        <f>"*"&amp;R396&amp;"/"&amp;T396</f>
        <v>*0/0</v>
      </c>
      <c r="Q396" s="33" t="s">
        <v>9</v>
      </c>
      <c r="R396" s="34">
        <f>INDEX(AJ:AJ,W395+1)</f>
        <v>0</v>
      </c>
      <c r="S396" s="35" t="s">
        <v>10</v>
      </c>
      <c r="T396" s="34">
        <f>INDEX(AK:AK,W395+1)</f>
        <v>0</v>
      </c>
      <c r="U396" s="35"/>
      <c r="V396" s="36"/>
      <c r="W396" s="37"/>
      <c r="X396" s="33"/>
      <c r="Y396" s="52"/>
      <c r="Z396" s="52"/>
      <c r="AA396" s="53"/>
      <c r="AC396" s="52"/>
      <c r="AD396" s="52"/>
      <c r="BF396" s="64" t="s">
        <v>0</v>
      </c>
    </row>
    <row r="397" spans="1:58">
      <c r="A397" t="str">
        <f t="shared" si="73"/>
        <v>|LEFT:80|LEFT:100|LEFT:100|LEFT:100|LEFT:100|LEFT:100|c</v>
      </c>
      <c r="B397" t="s">
        <v>0</v>
      </c>
      <c r="C397" t="s">
        <v>81</v>
      </c>
      <c r="D397" s="26" t="str">
        <f>$Q$1</f>
        <v>LEFT:80</v>
      </c>
      <c r="E397" s="26" t="s">
        <v>81</v>
      </c>
      <c r="F397" s="26" t="str">
        <f t="shared" ref="F397:J397" si="74">$R$1</f>
        <v>LEFT:100</v>
      </c>
      <c r="G397" s="26" t="s">
        <v>81</v>
      </c>
      <c r="H397" s="26" t="str">
        <f t="shared" si="74"/>
        <v>LEFT:100</v>
      </c>
      <c r="I397" s="26" t="s">
        <v>81</v>
      </c>
      <c r="J397" s="26" t="str">
        <f t="shared" si="74"/>
        <v>LEFT:100</v>
      </c>
      <c r="K397" s="26" t="s">
        <v>81</v>
      </c>
      <c r="L397" s="26" t="str">
        <f>$R$1</f>
        <v>LEFT:100</v>
      </c>
      <c r="M397" s="26" t="s">
        <v>81</v>
      </c>
      <c r="N397" s="26" t="str">
        <f>$R$1</f>
        <v>LEFT:100</v>
      </c>
      <c r="O397" t="s">
        <v>81</v>
      </c>
      <c r="P397" t="s">
        <v>82</v>
      </c>
      <c r="Q397" s="38" t="s">
        <v>6</v>
      </c>
      <c r="R397" s="34" t="str">
        <f>INDEX(AF:AF,W395+1)</f>
        <v>黒</v>
      </c>
      <c r="S397" s="39" t="s">
        <v>7</v>
      </c>
      <c r="T397" s="34">
        <f>INDEX(AG:AG,W395+1)</f>
        <v>0</v>
      </c>
      <c r="U397" s="39" t="s">
        <v>8</v>
      </c>
      <c r="V397" s="34">
        <f>INDEX(AI:AI,W395+1)</f>
        <v>0</v>
      </c>
      <c r="W397" s="40"/>
      <c r="X397" s="34">
        <f>INDEX(AQ:AQ,W395+1)</f>
        <v>0</v>
      </c>
      <c r="Y397" s="52"/>
      <c r="Z397" s="52"/>
      <c r="AA397" s="53"/>
      <c r="AC397" s="35"/>
      <c r="AD397" s="35"/>
      <c r="BF397" s="64" t="s">
        <v>0</v>
      </c>
    </row>
    <row r="398" spans="1:58">
      <c r="A398" t="str">
        <f t="shared" si="73"/>
        <v>|色|黒|レアリティ||マナコスト||</v>
      </c>
      <c r="B398" t="s">
        <v>0</v>
      </c>
      <c r="C398" t="s">
        <v>81</v>
      </c>
      <c r="D398" s="27" t="s">
        <v>6</v>
      </c>
      <c r="E398" t="s">
        <v>81</v>
      </c>
      <c r="F398" t="str">
        <f>IF(R397=0,"",R397)</f>
        <v>黒</v>
      </c>
      <c r="G398" t="s">
        <v>81</v>
      </c>
      <c r="H398" s="27" t="s">
        <v>93</v>
      </c>
      <c r="I398" t="s">
        <v>81</v>
      </c>
      <c r="J398" t="str">
        <f>IF(T397=0,"",T397)</f>
        <v/>
      </c>
      <c r="K398" t="s">
        <v>81</v>
      </c>
      <c r="L398" s="27" t="s">
        <v>94</v>
      </c>
      <c r="M398" t="s">
        <v>81</v>
      </c>
      <c r="N398" t="str">
        <f>IF(V397=0,"",V397)</f>
        <v/>
      </c>
      <c r="O398" t="s">
        <v>81</v>
      </c>
      <c r="Q398" s="33" t="s">
        <v>11</v>
      </c>
      <c r="R398" s="34">
        <f>INDEX(AL:AL,W395+1)</f>
        <v>0</v>
      </c>
      <c r="S398" s="39" t="s">
        <v>95</v>
      </c>
      <c r="T398" s="34">
        <f>INDEX(AN:AN,W395+1)</f>
        <v>0</v>
      </c>
      <c r="U398" s="34">
        <f>INDEX(AO:AO,W395+1)</f>
        <v>0</v>
      </c>
      <c r="V398" s="34">
        <f>INDEX(AP:AP,W395+1)</f>
        <v>0</v>
      </c>
      <c r="W398" s="40"/>
      <c r="X398" s="34" t="str">
        <f>INDEX(AZ:AZ,W395+1)</f>
        <v/>
      </c>
      <c r="Y398" s="34" t="str">
        <f>INDEX(BA:BA,W395+1)</f>
        <v/>
      </c>
      <c r="Z398" s="34" t="str">
        <f>INDEX(BB:BB,W395+1)</f>
        <v/>
      </c>
      <c r="AA398" s="34">
        <f>INDEX(BC:BC,W395+1)</f>
        <v>0</v>
      </c>
      <c r="AC398" s="52"/>
      <c r="AD398" s="52"/>
      <c r="BF398" s="64" t="s">
        <v>0</v>
      </c>
    </row>
    <row r="399" spans="1:58">
      <c r="A399" t="str">
        <f t="shared" si="73"/>
        <v>|種別||サブタイプ||||</v>
      </c>
      <c r="B399" t="s">
        <v>0</v>
      </c>
      <c r="C399" t="s">
        <v>81</v>
      </c>
      <c r="D399" s="27" t="s">
        <v>11</v>
      </c>
      <c r="E399" t="s">
        <v>81</v>
      </c>
      <c r="F399" t="str">
        <f>IF(R398=0,"",R398)</f>
        <v/>
      </c>
      <c r="G399" t="s">
        <v>81</v>
      </c>
      <c r="H399" s="27" t="s">
        <v>103</v>
      </c>
      <c r="I399" t="s">
        <v>81</v>
      </c>
      <c r="J399" t="str">
        <f>IF(T398=0,"",T398)</f>
        <v/>
      </c>
      <c r="K399" t="s">
        <v>81</v>
      </c>
      <c r="L399" t="str">
        <f>IF(U398=0,"",U398)</f>
        <v/>
      </c>
      <c r="M399" t="s">
        <v>81</v>
      </c>
      <c r="N399" t="str">
        <f>IF(V398=0,"",V398)</f>
        <v/>
      </c>
      <c r="O399" t="s">
        <v>81</v>
      </c>
      <c r="Q399" s="33" t="s">
        <v>104</v>
      </c>
      <c r="R399" s="34" t="str">
        <f>INDEX(BD:BD,W395+1)</f>
        <v/>
      </c>
      <c r="S399" s="35"/>
      <c r="T399" s="35"/>
      <c r="U399" s="35"/>
      <c r="V399" s="36"/>
      <c r="W399" s="40"/>
      <c r="X399" s="32"/>
      <c r="Y399" s="32"/>
      <c r="Z399" s="32"/>
      <c r="AA399" s="54"/>
      <c r="AC399" s="52"/>
      <c r="AD399" s="52"/>
      <c r="BF399" s="64" t="s">
        <v>0</v>
      </c>
    </row>
    <row r="400" spans="1:58">
      <c r="A400" t="str">
        <f t="shared" si="73"/>
        <v>|テキスト|&gt;|&gt;|&gt;|&gt;||</v>
      </c>
      <c r="B400" t="s">
        <v>0</v>
      </c>
      <c r="C400" t="s">
        <v>81</v>
      </c>
      <c r="D400" s="27" t="s">
        <v>104</v>
      </c>
      <c r="E400" t="s">
        <v>81</v>
      </c>
      <c r="F400" s="27" t="s">
        <v>113</v>
      </c>
      <c r="G400" t="s">
        <v>81</v>
      </c>
      <c r="H400" s="27" t="s">
        <v>113</v>
      </c>
      <c r="I400" t="s">
        <v>81</v>
      </c>
      <c r="J400" s="27" t="s">
        <v>113</v>
      </c>
      <c r="K400" t="s">
        <v>81</v>
      </c>
      <c r="L400" s="27" t="s">
        <v>113</v>
      </c>
      <c r="M400" t="s">
        <v>81</v>
      </c>
      <c r="N400" t="str">
        <f>IF(R399=0,"",R399)</f>
        <v/>
      </c>
      <c r="O400" t="s">
        <v>81</v>
      </c>
      <c r="Q400" s="38" t="s">
        <v>27</v>
      </c>
      <c r="R400" s="34">
        <f>INDEX(BE:BE,W395+1)</f>
        <v>0</v>
      </c>
      <c r="S400" s="35" t="s">
        <v>400</v>
      </c>
      <c r="T400" s="34" t="str">
        <f>IF(X400="","",X400&amp;IF(Y400="",""," "&amp;Y400)&amp;IF(Z400="",""," "&amp;Z400)&amp;IF(AA400="",""," "&amp;AA400))</f>
        <v/>
      </c>
      <c r="U400" s="35"/>
      <c r="V400" s="36"/>
      <c r="W400" s="40" t="s">
        <v>114</v>
      </c>
      <c r="X400" s="33" t="str">
        <f t="shared" ref="X400:AA400" si="75">IF(ISERROR(IF(LEN(X399)&gt;1,X399,VLOOKUP(X398,$AC:$AD,2,FALSE))),"",IF(LEN(X399)&gt;1,X399,VLOOKUP(X398,$AC:$AD,2,FALSE)))</f>
        <v/>
      </c>
      <c r="Y400" s="33" t="str">
        <f t="shared" si="75"/>
        <v/>
      </c>
      <c r="Z400" s="33" t="str">
        <f t="shared" si="75"/>
        <v/>
      </c>
      <c r="AA400" s="33" t="str">
        <f t="shared" si="75"/>
        <v> </v>
      </c>
      <c r="AC400" s="52"/>
      <c r="AD400" s="52"/>
      <c r="BF400" s="64" t="s">
        <v>0</v>
      </c>
    </row>
    <row r="401" spans="1:58">
      <c r="A401" t="str">
        <f t="shared" si="73"/>
        <v>|英テキスト|&gt;|&gt;|&gt;|&gt;||</v>
      </c>
      <c r="B401" t="s">
        <v>0</v>
      </c>
      <c r="C401" t="s">
        <v>81</v>
      </c>
      <c r="D401" s="27" t="s">
        <v>125</v>
      </c>
      <c r="E401" t="s">
        <v>81</v>
      </c>
      <c r="F401" s="27" t="s">
        <v>113</v>
      </c>
      <c r="G401" t="s">
        <v>81</v>
      </c>
      <c r="H401" s="27" t="s">
        <v>113</v>
      </c>
      <c r="I401" t="s">
        <v>81</v>
      </c>
      <c r="J401" s="27" t="s">
        <v>113</v>
      </c>
      <c r="K401" t="s">
        <v>81</v>
      </c>
      <c r="L401" s="27" t="s">
        <v>113</v>
      </c>
      <c r="M401" t="s">
        <v>81</v>
      </c>
      <c r="N401" t="str">
        <f>IF(T400="","",T400&amp;"&amp;br;")&amp;IF(R400=0,"",R400)</f>
        <v/>
      </c>
      <c r="O401" t="s">
        <v>81</v>
      </c>
      <c r="Q401" s="33" t="s">
        <v>18</v>
      </c>
      <c r="R401" s="34">
        <f>IF(INDEX(AX:AX,W395+1)="",0,INDEX(AX:AX,W395+1)&amp;"/"&amp;INDEX(AY:AY,W395+1))</f>
        <v>0</v>
      </c>
      <c r="S401" s="35"/>
      <c r="T401" s="35"/>
      <c r="U401" s="35"/>
      <c r="V401" s="36"/>
      <c r="W401" s="40"/>
      <c r="X401" s="33"/>
      <c r="Y401" s="52"/>
      <c r="Z401" s="52"/>
      <c r="AA401" s="53"/>
      <c r="AC401" s="52"/>
      <c r="AD401" s="52"/>
      <c r="BF401" s="64" t="s">
        <v>0</v>
      </c>
    </row>
    <row r="402" spans="1:58">
      <c r="A402" t="str">
        <f t="shared" si="73"/>
        <v>|PT|&gt;||シールド数|&gt;||</v>
      </c>
      <c r="B402" t="s">
        <v>0</v>
      </c>
      <c r="C402" t="s">
        <v>81</v>
      </c>
      <c r="D402" t="s">
        <v>18</v>
      </c>
      <c r="E402" t="s">
        <v>81</v>
      </c>
      <c r="F402" t="s">
        <v>113</v>
      </c>
      <c r="G402" t="s">
        <v>81</v>
      </c>
      <c r="H402" t="str">
        <f>IF(R401=0,"",R401)</f>
        <v/>
      </c>
      <c r="I402" t="s">
        <v>81</v>
      </c>
      <c r="J402" t="s">
        <v>136</v>
      </c>
      <c r="K402" t="s">
        <v>81</v>
      </c>
      <c r="L402" t="s">
        <v>113</v>
      </c>
      <c r="M402" t="s">
        <v>81</v>
      </c>
      <c r="N402" t="str">
        <f>IF(R402=0,"",R402)</f>
        <v/>
      </c>
      <c r="O402" t="s">
        <v>81</v>
      </c>
      <c r="Q402" s="41" t="s">
        <v>19</v>
      </c>
      <c r="R402" s="34">
        <f>INDEX(AW:AW,W395+1)</f>
        <v>0</v>
      </c>
      <c r="S402" s="42"/>
      <c r="T402" s="42"/>
      <c r="U402" s="42"/>
      <c r="V402" s="43"/>
      <c r="W402" s="44"/>
      <c r="X402" s="45"/>
      <c r="Y402" s="55"/>
      <c r="Z402" s="55"/>
      <c r="AA402" s="56"/>
      <c r="BF402" s="64" t="s">
        <v>0</v>
      </c>
    </row>
    <row r="403" spans="1:58">
      <c r="A403" t="str">
        <f t="shared" si="73"/>
        <v>&amp;br;&amp;br;</v>
      </c>
      <c r="B403" t="s">
        <v>0</v>
      </c>
      <c r="C403" t="s">
        <v>145</v>
      </c>
      <c r="R403"/>
      <c r="S403"/>
      <c r="T403"/>
      <c r="U403"/>
      <c r="V403"/>
      <c r="BF403" s="64" t="s">
        <v>0</v>
      </c>
    </row>
    <row r="404" spans="1:58">
      <c r="A404" t="str">
        <f t="shared" si="73"/>
        <v>#back(text=戻る,left)</v>
      </c>
      <c r="B404" t="s">
        <v>0</v>
      </c>
      <c r="C404" t="s">
        <v>153</v>
      </c>
      <c r="R404"/>
      <c r="S404"/>
      <c r="T404"/>
      <c r="U404"/>
      <c r="V404"/>
      <c r="BF404" s="64" t="s">
        <v>0</v>
      </c>
    </row>
    <row r="405" spans="1:58">
      <c r="A405" t="str">
        <f t="shared" si="73"/>
        <v>&amp;br;</v>
      </c>
      <c r="B405" t="s">
        <v>0</v>
      </c>
      <c r="C405" t="s">
        <v>164</v>
      </c>
      <c r="R405"/>
      <c r="S405"/>
      <c r="T405"/>
      <c r="U405"/>
      <c r="V405"/>
      <c r="BF405" s="64" t="s">
        <v>0</v>
      </c>
    </row>
    <row r="406" spans="1:58">
      <c r="A406" t="str">
        <f t="shared" si="73"/>
        <v>#comment(above,nsize=[15],size=[30],num=[10])</v>
      </c>
      <c r="B406" t="s">
        <v>0</v>
      </c>
      <c r="C406" t="s">
        <v>173</v>
      </c>
      <c r="R406"/>
      <c r="S406"/>
      <c r="T406"/>
      <c r="U406"/>
      <c r="V406"/>
      <c r="BF406" s="64" t="s">
        <v>0</v>
      </c>
    </row>
    <row r="407" spans="1:58">
      <c r="A407" t="str">
        <f t="shared" si="73"/>
        <v>&amp;br;&amp;br;</v>
      </c>
      <c r="B407" t="s">
        <v>0</v>
      </c>
      <c r="C407" t="s">
        <v>145</v>
      </c>
      <c r="R407"/>
      <c r="S407"/>
      <c r="T407"/>
      <c r="U407"/>
      <c r="V407"/>
      <c r="AC407" s="52"/>
      <c r="AD407" s="52"/>
      <c r="BF407" s="64" t="s">
        <v>0</v>
      </c>
    </row>
    <row r="408" spans="1:58">
      <c r="A408" t="str">
        <f t="shared" si="73"/>
        <v/>
      </c>
      <c r="B408" t="s">
        <v>0</v>
      </c>
      <c r="Q408" s="29"/>
      <c r="R408" s="30"/>
      <c r="S408" s="30"/>
      <c r="T408" s="30"/>
      <c r="U408" s="30"/>
      <c r="V408" s="31"/>
      <c r="W408" s="32">
        <v>32</v>
      </c>
      <c r="X408" s="29"/>
      <c r="Y408" s="50"/>
      <c r="Z408" s="50"/>
      <c r="AA408" s="51"/>
      <c r="AC408" s="52"/>
      <c r="AD408" s="52"/>
      <c r="BF408" s="64" t="s">
        <v>0</v>
      </c>
    </row>
    <row r="409" spans="1:58">
      <c r="A409" t="str">
        <f t="shared" si="73"/>
        <v>*0/0</v>
      </c>
      <c r="B409" t="s">
        <v>0</v>
      </c>
      <c r="C409" t="str">
        <f>"*"&amp;R409&amp;"/"&amp;T409</f>
        <v>*0/0</v>
      </c>
      <c r="Q409" s="33" t="s">
        <v>9</v>
      </c>
      <c r="R409" s="34">
        <f>INDEX(AJ:AJ,W408+1)</f>
        <v>0</v>
      </c>
      <c r="S409" s="35" t="s">
        <v>10</v>
      </c>
      <c r="T409" s="34">
        <f>INDEX(AK:AK,W408+1)</f>
        <v>0</v>
      </c>
      <c r="U409" s="35"/>
      <c r="V409" s="36"/>
      <c r="W409" s="37"/>
      <c r="X409" s="33"/>
      <c r="Y409" s="52"/>
      <c r="Z409" s="52"/>
      <c r="AA409" s="53"/>
      <c r="AC409" s="52"/>
      <c r="AD409" s="52"/>
      <c r="BF409" s="64" t="s">
        <v>0</v>
      </c>
    </row>
    <row r="410" spans="1:58">
      <c r="A410" t="str">
        <f t="shared" si="73"/>
        <v>|LEFT:80|LEFT:100|LEFT:100|LEFT:100|LEFT:100|LEFT:100|c</v>
      </c>
      <c r="B410" t="s">
        <v>0</v>
      </c>
      <c r="C410" t="s">
        <v>81</v>
      </c>
      <c r="D410" s="26" t="str">
        <f>$Q$1</f>
        <v>LEFT:80</v>
      </c>
      <c r="E410" s="26" t="s">
        <v>81</v>
      </c>
      <c r="F410" s="26" t="str">
        <f t="shared" ref="F410:J410" si="76">$R$1</f>
        <v>LEFT:100</v>
      </c>
      <c r="G410" s="26" t="s">
        <v>81</v>
      </c>
      <c r="H410" s="26" t="str">
        <f t="shared" si="76"/>
        <v>LEFT:100</v>
      </c>
      <c r="I410" s="26" t="s">
        <v>81</v>
      </c>
      <c r="J410" s="26" t="str">
        <f t="shared" si="76"/>
        <v>LEFT:100</v>
      </c>
      <c r="K410" s="26" t="s">
        <v>81</v>
      </c>
      <c r="L410" s="26" t="str">
        <f>$R$1</f>
        <v>LEFT:100</v>
      </c>
      <c r="M410" s="26" t="s">
        <v>81</v>
      </c>
      <c r="N410" s="26" t="str">
        <f>$R$1</f>
        <v>LEFT:100</v>
      </c>
      <c r="O410" t="s">
        <v>81</v>
      </c>
      <c r="P410" t="s">
        <v>82</v>
      </c>
      <c r="Q410" s="38" t="s">
        <v>6</v>
      </c>
      <c r="R410" s="34" t="str">
        <f>INDEX(AF:AF,W408+1)</f>
        <v>黒</v>
      </c>
      <c r="S410" s="39" t="s">
        <v>7</v>
      </c>
      <c r="T410" s="34">
        <f>INDEX(AG:AG,W408+1)</f>
        <v>0</v>
      </c>
      <c r="U410" s="39" t="s">
        <v>8</v>
      </c>
      <c r="V410" s="34">
        <f>INDEX(AI:AI,W408+1)</f>
        <v>0</v>
      </c>
      <c r="W410" s="40"/>
      <c r="X410" s="34">
        <f>INDEX(AQ:AQ,W408+1)</f>
        <v>0</v>
      </c>
      <c r="Y410" s="52"/>
      <c r="Z410" s="52"/>
      <c r="AA410" s="53"/>
      <c r="AC410" s="35"/>
      <c r="AD410" s="35"/>
      <c r="BF410" s="64" t="s">
        <v>0</v>
      </c>
    </row>
    <row r="411" spans="1:58">
      <c r="A411" t="str">
        <f t="shared" si="73"/>
        <v>|色|黒|レアリティ||マナコスト||</v>
      </c>
      <c r="B411" t="s">
        <v>0</v>
      </c>
      <c r="C411" t="s">
        <v>81</v>
      </c>
      <c r="D411" s="27" t="s">
        <v>6</v>
      </c>
      <c r="E411" t="s">
        <v>81</v>
      </c>
      <c r="F411" t="str">
        <f>IF(R410=0,"",R410)</f>
        <v>黒</v>
      </c>
      <c r="G411" t="s">
        <v>81</v>
      </c>
      <c r="H411" s="27" t="s">
        <v>93</v>
      </c>
      <c r="I411" t="s">
        <v>81</v>
      </c>
      <c r="J411" t="str">
        <f>IF(T410=0,"",T410)</f>
        <v/>
      </c>
      <c r="K411" t="s">
        <v>81</v>
      </c>
      <c r="L411" s="27" t="s">
        <v>94</v>
      </c>
      <c r="M411" t="s">
        <v>81</v>
      </c>
      <c r="N411" t="str">
        <f>IF(V410=0,"",V410)</f>
        <v/>
      </c>
      <c r="O411" t="s">
        <v>81</v>
      </c>
      <c r="Q411" s="33" t="s">
        <v>11</v>
      </c>
      <c r="R411" s="34">
        <f>INDEX(AL:AL,W408+1)</f>
        <v>0</v>
      </c>
      <c r="S411" s="39" t="s">
        <v>95</v>
      </c>
      <c r="T411" s="34">
        <f>INDEX(AN:AN,W408+1)</f>
        <v>0</v>
      </c>
      <c r="U411" s="34">
        <f>INDEX(AO:AO,W408+1)</f>
        <v>0</v>
      </c>
      <c r="V411" s="34">
        <f>INDEX(AP:AP,W408+1)</f>
        <v>0</v>
      </c>
      <c r="W411" s="40"/>
      <c r="X411" s="34" t="str">
        <f>INDEX(AZ:AZ,W408+1)</f>
        <v/>
      </c>
      <c r="Y411" s="34" t="str">
        <f>INDEX(BA:BA,W408+1)</f>
        <v/>
      </c>
      <c r="Z411" s="34" t="str">
        <f>INDEX(BB:BB,W408+1)</f>
        <v/>
      </c>
      <c r="AA411" s="34">
        <f>INDEX(BC:BC,W408+1)</f>
        <v>0</v>
      </c>
      <c r="AC411" s="52"/>
      <c r="AD411" s="52"/>
      <c r="BF411" s="64" t="s">
        <v>0</v>
      </c>
    </row>
    <row r="412" spans="1:58">
      <c r="A412" t="str">
        <f t="shared" si="73"/>
        <v>|種別||サブタイプ||||</v>
      </c>
      <c r="B412" t="s">
        <v>0</v>
      </c>
      <c r="C412" t="s">
        <v>81</v>
      </c>
      <c r="D412" s="27" t="s">
        <v>11</v>
      </c>
      <c r="E412" t="s">
        <v>81</v>
      </c>
      <c r="F412" t="str">
        <f>IF(R411=0,"",R411)</f>
        <v/>
      </c>
      <c r="G412" t="s">
        <v>81</v>
      </c>
      <c r="H412" s="27" t="s">
        <v>103</v>
      </c>
      <c r="I412" t="s">
        <v>81</v>
      </c>
      <c r="J412" t="str">
        <f>IF(T411=0,"",T411)</f>
        <v/>
      </c>
      <c r="K412" t="s">
        <v>81</v>
      </c>
      <c r="L412" t="str">
        <f>IF(U411=0,"",U411)</f>
        <v/>
      </c>
      <c r="M412" t="s">
        <v>81</v>
      </c>
      <c r="N412" t="str">
        <f>IF(V411=0,"",V411)</f>
        <v/>
      </c>
      <c r="O412" t="s">
        <v>81</v>
      </c>
      <c r="Q412" s="33" t="s">
        <v>104</v>
      </c>
      <c r="R412" s="34" t="str">
        <f>INDEX(BD:BD,W408+1)</f>
        <v/>
      </c>
      <c r="S412" s="35"/>
      <c r="T412" s="35"/>
      <c r="U412" s="35"/>
      <c r="V412" s="36"/>
      <c r="W412" s="40"/>
      <c r="X412" s="32"/>
      <c r="Y412" s="32"/>
      <c r="Z412" s="32"/>
      <c r="AA412" s="54"/>
      <c r="AC412" s="52"/>
      <c r="AD412" s="52"/>
      <c r="BF412" s="64" t="s">
        <v>0</v>
      </c>
    </row>
    <row r="413" spans="1:58">
      <c r="A413" t="str">
        <f t="shared" si="73"/>
        <v>|テキスト|&gt;|&gt;|&gt;|&gt;||</v>
      </c>
      <c r="B413" t="s">
        <v>0</v>
      </c>
      <c r="C413" t="s">
        <v>81</v>
      </c>
      <c r="D413" s="27" t="s">
        <v>104</v>
      </c>
      <c r="E413" t="s">
        <v>81</v>
      </c>
      <c r="F413" s="27" t="s">
        <v>113</v>
      </c>
      <c r="G413" t="s">
        <v>81</v>
      </c>
      <c r="H413" s="27" t="s">
        <v>113</v>
      </c>
      <c r="I413" t="s">
        <v>81</v>
      </c>
      <c r="J413" s="27" t="s">
        <v>113</v>
      </c>
      <c r="K413" t="s">
        <v>81</v>
      </c>
      <c r="L413" s="27" t="s">
        <v>113</v>
      </c>
      <c r="M413" t="s">
        <v>81</v>
      </c>
      <c r="N413" t="str">
        <f>IF(R412=0,"",R412)</f>
        <v/>
      </c>
      <c r="O413" t="s">
        <v>81</v>
      </c>
      <c r="Q413" s="38" t="s">
        <v>27</v>
      </c>
      <c r="R413" s="34" t="str">
        <f>INDEX(BE:BE,W408+1)</f>
        <v/>
      </c>
      <c r="S413" s="35" t="s">
        <v>400</v>
      </c>
      <c r="T413" s="34" t="str">
        <f>IF(X413="","",X413&amp;IF(Y413="",""," "&amp;Y413)&amp;IF(Z413="",""," "&amp;Z413)&amp;IF(AA413="",""," "&amp;AA413))</f>
        <v/>
      </c>
      <c r="U413" s="35"/>
      <c r="V413" s="36"/>
      <c r="W413" s="40" t="s">
        <v>114</v>
      </c>
      <c r="X413" s="33" t="str">
        <f t="shared" ref="X413:AA413" si="77">IF(ISERROR(IF(LEN(X412)&gt;1,X412,VLOOKUP(X411,$AC:$AD,2,FALSE))),"",IF(LEN(X412)&gt;1,X412,VLOOKUP(X411,$AC:$AD,2,FALSE)))</f>
        <v/>
      </c>
      <c r="Y413" s="33" t="str">
        <f t="shared" si="77"/>
        <v/>
      </c>
      <c r="Z413" s="33" t="str">
        <f t="shared" si="77"/>
        <v/>
      </c>
      <c r="AA413" s="33" t="str">
        <f t="shared" si="77"/>
        <v> </v>
      </c>
      <c r="AC413" s="52"/>
      <c r="AD413" s="52"/>
      <c r="BF413" s="64" t="s">
        <v>0</v>
      </c>
    </row>
    <row r="414" spans="1:58">
      <c r="A414" t="str">
        <f t="shared" si="73"/>
        <v>|英テキスト|&gt;|&gt;|&gt;|&gt;||</v>
      </c>
      <c r="B414" t="s">
        <v>0</v>
      </c>
      <c r="C414" t="s">
        <v>81</v>
      </c>
      <c r="D414" s="27" t="s">
        <v>125</v>
      </c>
      <c r="E414" t="s">
        <v>81</v>
      </c>
      <c r="F414" s="27" t="s">
        <v>113</v>
      </c>
      <c r="G414" t="s">
        <v>81</v>
      </c>
      <c r="H414" s="27" t="s">
        <v>113</v>
      </c>
      <c r="I414" t="s">
        <v>81</v>
      </c>
      <c r="J414" s="27" t="s">
        <v>113</v>
      </c>
      <c r="K414" t="s">
        <v>81</v>
      </c>
      <c r="L414" s="27" t="s">
        <v>113</v>
      </c>
      <c r="M414" t="s">
        <v>81</v>
      </c>
      <c r="N414" t="str">
        <f>IF(T413="","",T413&amp;"&amp;br;")&amp;IF(R413=0,"",R413)</f>
        <v/>
      </c>
      <c r="O414" t="s">
        <v>81</v>
      </c>
      <c r="Q414" s="33" t="s">
        <v>18</v>
      </c>
      <c r="R414" s="34">
        <f>IF(INDEX(AX:AX,W408+1)="",0,INDEX(AX:AX,W408+1)&amp;"/"&amp;INDEX(AY:AY,W408+1))</f>
        <v>0</v>
      </c>
      <c r="S414" s="35"/>
      <c r="T414" s="35"/>
      <c r="U414" s="35"/>
      <c r="V414" s="36"/>
      <c r="W414" s="40"/>
      <c r="X414" s="33"/>
      <c r="Y414" s="52"/>
      <c r="Z414" s="52"/>
      <c r="AA414" s="53"/>
      <c r="AC414" s="52"/>
      <c r="AD414" s="52"/>
      <c r="BF414" s="64" t="s">
        <v>0</v>
      </c>
    </row>
    <row r="415" spans="1:58">
      <c r="A415" t="str">
        <f t="shared" si="73"/>
        <v>|PT|&gt;||シールド数|&gt;||</v>
      </c>
      <c r="B415" t="s">
        <v>0</v>
      </c>
      <c r="C415" t="s">
        <v>81</v>
      </c>
      <c r="D415" t="s">
        <v>18</v>
      </c>
      <c r="E415" t="s">
        <v>81</v>
      </c>
      <c r="F415" t="s">
        <v>113</v>
      </c>
      <c r="G415" t="s">
        <v>81</v>
      </c>
      <c r="H415" t="str">
        <f>IF(R414=0,"",R414)</f>
        <v/>
      </c>
      <c r="I415" t="s">
        <v>81</v>
      </c>
      <c r="J415" t="s">
        <v>136</v>
      </c>
      <c r="K415" t="s">
        <v>81</v>
      </c>
      <c r="L415" t="s">
        <v>113</v>
      </c>
      <c r="M415" t="s">
        <v>81</v>
      </c>
      <c r="N415" t="str">
        <f>IF(R415=0,"",R415)</f>
        <v/>
      </c>
      <c r="O415" t="s">
        <v>81</v>
      </c>
      <c r="Q415" s="41" t="s">
        <v>19</v>
      </c>
      <c r="R415" s="34">
        <f>INDEX(AW:AW,W408+1)</f>
        <v>0</v>
      </c>
      <c r="S415" s="42"/>
      <c r="T415" s="42"/>
      <c r="U415" s="42"/>
      <c r="V415" s="43"/>
      <c r="W415" s="44"/>
      <c r="X415" s="45"/>
      <c r="Y415" s="55"/>
      <c r="Z415" s="55"/>
      <c r="AA415" s="56"/>
      <c r="BF415" s="64" t="s">
        <v>0</v>
      </c>
    </row>
    <row r="416" spans="1:58">
      <c r="A416" t="str">
        <f t="shared" si="73"/>
        <v>&amp;br;&amp;br;</v>
      </c>
      <c r="B416" t="s">
        <v>0</v>
      </c>
      <c r="C416" t="s">
        <v>145</v>
      </c>
      <c r="R416"/>
      <c r="S416"/>
      <c r="T416"/>
      <c r="U416"/>
      <c r="V416"/>
      <c r="BF416" s="64" t="s">
        <v>0</v>
      </c>
    </row>
    <row r="417" spans="1:58">
      <c r="A417" t="str">
        <f t="shared" si="73"/>
        <v>#back(text=戻る,left)</v>
      </c>
      <c r="B417" t="s">
        <v>0</v>
      </c>
      <c r="C417" t="s">
        <v>153</v>
      </c>
      <c r="R417"/>
      <c r="S417"/>
      <c r="T417"/>
      <c r="U417"/>
      <c r="V417"/>
      <c r="BF417" s="64" t="s">
        <v>0</v>
      </c>
    </row>
    <row r="418" spans="1:58">
      <c r="A418" t="str">
        <f t="shared" si="73"/>
        <v>&amp;br;</v>
      </c>
      <c r="B418" t="s">
        <v>0</v>
      </c>
      <c r="C418" t="s">
        <v>164</v>
      </c>
      <c r="R418"/>
      <c r="S418"/>
      <c r="T418"/>
      <c r="U418"/>
      <c r="V418"/>
      <c r="BF418" s="64" t="s">
        <v>0</v>
      </c>
    </row>
    <row r="419" spans="1:58">
      <c r="A419" t="str">
        <f t="shared" si="73"/>
        <v>#comment(above,nsize=[15],size=[30],num=[10])</v>
      </c>
      <c r="B419" t="s">
        <v>0</v>
      </c>
      <c r="C419" t="s">
        <v>173</v>
      </c>
      <c r="R419"/>
      <c r="S419"/>
      <c r="T419"/>
      <c r="U419"/>
      <c r="V419"/>
      <c r="BF419" s="64" t="s">
        <v>0</v>
      </c>
    </row>
    <row r="420" spans="1:58">
      <c r="A420" t="str">
        <f t="shared" si="73"/>
        <v>&amp;br;&amp;br;</v>
      </c>
      <c r="B420" t="s">
        <v>0</v>
      </c>
      <c r="C420" t="s">
        <v>145</v>
      </c>
      <c r="R420"/>
      <c r="S420"/>
      <c r="T420"/>
      <c r="U420"/>
      <c r="V420"/>
      <c r="AC420" s="52"/>
      <c r="AD420" s="52"/>
      <c r="BF420" s="64" t="s">
        <v>0</v>
      </c>
    </row>
    <row r="421" spans="1:58">
      <c r="A421" t="str">
        <f t="shared" si="73"/>
        <v/>
      </c>
      <c r="B421" t="s">
        <v>0</v>
      </c>
      <c r="Q421" s="29"/>
      <c r="R421" s="30"/>
      <c r="S421" s="30"/>
      <c r="T421" s="30"/>
      <c r="U421" s="30"/>
      <c r="V421" s="31"/>
      <c r="W421" s="32">
        <v>33</v>
      </c>
      <c r="X421" s="29"/>
      <c r="Y421" s="50"/>
      <c r="Z421" s="50"/>
      <c r="AA421" s="51"/>
      <c r="AC421" s="52"/>
      <c r="AD421" s="52"/>
      <c r="BF421" s="64" t="s">
        <v>0</v>
      </c>
    </row>
    <row r="422" spans="1:58">
      <c r="A422" t="str">
        <f t="shared" si="73"/>
        <v>*0/0</v>
      </c>
      <c r="B422" t="s">
        <v>0</v>
      </c>
      <c r="C422" t="str">
        <f>"*"&amp;R422&amp;"/"&amp;T422</f>
        <v>*0/0</v>
      </c>
      <c r="Q422" s="33" t="s">
        <v>9</v>
      </c>
      <c r="R422" s="34">
        <f>INDEX(AJ:AJ,W421+1)</f>
        <v>0</v>
      </c>
      <c r="S422" s="35" t="s">
        <v>10</v>
      </c>
      <c r="T422" s="34">
        <f>INDEX(AK:AK,W421+1)</f>
        <v>0</v>
      </c>
      <c r="U422" s="35"/>
      <c r="V422" s="36"/>
      <c r="W422" s="37"/>
      <c r="X422" s="33"/>
      <c r="Y422" s="52"/>
      <c r="Z422" s="52"/>
      <c r="AA422" s="53"/>
      <c r="AC422" s="52"/>
      <c r="AD422" s="52"/>
      <c r="BF422" s="64" t="s">
        <v>0</v>
      </c>
    </row>
    <row r="423" spans="1:58">
      <c r="A423" t="str">
        <f t="shared" si="73"/>
        <v>|LEFT:80|LEFT:100|LEFT:100|LEFT:100|LEFT:100|LEFT:100|c</v>
      </c>
      <c r="B423" t="s">
        <v>0</v>
      </c>
      <c r="C423" t="s">
        <v>81</v>
      </c>
      <c r="D423" s="26" t="str">
        <f>$Q$1</f>
        <v>LEFT:80</v>
      </c>
      <c r="E423" s="26" t="s">
        <v>81</v>
      </c>
      <c r="F423" s="26" t="str">
        <f t="shared" ref="F423:J423" si="78">$R$1</f>
        <v>LEFT:100</v>
      </c>
      <c r="G423" s="26" t="s">
        <v>81</v>
      </c>
      <c r="H423" s="26" t="str">
        <f t="shared" si="78"/>
        <v>LEFT:100</v>
      </c>
      <c r="I423" s="26" t="s">
        <v>81</v>
      </c>
      <c r="J423" s="26" t="str">
        <f t="shared" si="78"/>
        <v>LEFT:100</v>
      </c>
      <c r="K423" s="26" t="s">
        <v>81</v>
      </c>
      <c r="L423" s="26" t="str">
        <f>$R$1</f>
        <v>LEFT:100</v>
      </c>
      <c r="M423" s="26" t="s">
        <v>81</v>
      </c>
      <c r="N423" s="26" t="str">
        <f>$R$1</f>
        <v>LEFT:100</v>
      </c>
      <c r="O423" t="s">
        <v>81</v>
      </c>
      <c r="P423" t="s">
        <v>82</v>
      </c>
      <c r="Q423" s="38" t="s">
        <v>6</v>
      </c>
      <c r="R423" s="34" t="str">
        <f>INDEX(AF:AF,W421+1)</f>
        <v>黒</v>
      </c>
      <c r="S423" s="39" t="s">
        <v>7</v>
      </c>
      <c r="T423" s="34">
        <f>INDEX(AG:AG,W421+1)</f>
        <v>0</v>
      </c>
      <c r="U423" s="39" t="s">
        <v>8</v>
      </c>
      <c r="V423" s="34">
        <f>INDEX(AI:AI,W421+1)</f>
        <v>0</v>
      </c>
      <c r="W423" s="40"/>
      <c r="X423" s="34">
        <f>INDEX(AQ:AQ,W421+1)</f>
        <v>0</v>
      </c>
      <c r="Y423" s="52"/>
      <c r="Z423" s="52"/>
      <c r="AA423" s="53"/>
      <c r="AC423" s="35"/>
      <c r="AD423" s="35"/>
      <c r="BF423" s="64" t="s">
        <v>0</v>
      </c>
    </row>
    <row r="424" spans="1:58">
      <c r="A424" t="str">
        <f t="shared" si="73"/>
        <v>|色|黒|レアリティ||マナコスト||</v>
      </c>
      <c r="B424" t="s">
        <v>0</v>
      </c>
      <c r="C424" t="s">
        <v>81</v>
      </c>
      <c r="D424" s="27" t="s">
        <v>6</v>
      </c>
      <c r="E424" t="s">
        <v>81</v>
      </c>
      <c r="F424" t="str">
        <f>IF(R423=0,"",R423)</f>
        <v>黒</v>
      </c>
      <c r="G424" t="s">
        <v>81</v>
      </c>
      <c r="H424" s="27" t="s">
        <v>93</v>
      </c>
      <c r="I424" t="s">
        <v>81</v>
      </c>
      <c r="J424" t="str">
        <f>IF(T423=0,"",T423)</f>
        <v/>
      </c>
      <c r="K424" t="s">
        <v>81</v>
      </c>
      <c r="L424" s="27" t="s">
        <v>94</v>
      </c>
      <c r="M424" t="s">
        <v>81</v>
      </c>
      <c r="N424" t="str">
        <f>IF(V423=0,"",V423)</f>
        <v/>
      </c>
      <c r="O424" t="s">
        <v>81</v>
      </c>
      <c r="Q424" s="33" t="s">
        <v>11</v>
      </c>
      <c r="R424" s="34">
        <f>INDEX(AL:AL,W421+1)</f>
        <v>0</v>
      </c>
      <c r="S424" s="39" t="s">
        <v>95</v>
      </c>
      <c r="T424" s="34">
        <f>INDEX(AN:AN,W421+1)</f>
        <v>0</v>
      </c>
      <c r="U424" s="34">
        <f>INDEX(AO:AO,W421+1)</f>
        <v>0</v>
      </c>
      <c r="V424" s="34">
        <f>INDEX(AP:AP,W421+1)</f>
        <v>0</v>
      </c>
      <c r="W424" s="40"/>
      <c r="X424" s="34" t="str">
        <f>INDEX(AZ:AZ,W421+1)</f>
        <v/>
      </c>
      <c r="Y424" s="34" t="str">
        <f>INDEX(BA:BA,W421+1)</f>
        <v/>
      </c>
      <c r="Z424" s="34" t="str">
        <f>INDEX(BB:BB,W421+1)</f>
        <v/>
      </c>
      <c r="AA424" s="34">
        <f>INDEX(BC:BC,W421+1)</f>
        <v>0</v>
      </c>
      <c r="AC424" s="52"/>
      <c r="AD424" s="52"/>
      <c r="BF424" s="64" t="s">
        <v>0</v>
      </c>
    </row>
    <row r="425" spans="1:58">
      <c r="A425" t="str">
        <f t="shared" si="73"/>
        <v>|種別||サブタイプ||||</v>
      </c>
      <c r="B425" t="s">
        <v>0</v>
      </c>
      <c r="C425" t="s">
        <v>81</v>
      </c>
      <c r="D425" s="27" t="s">
        <v>11</v>
      </c>
      <c r="E425" t="s">
        <v>81</v>
      </c>
      <c r="F425" t="str">
        <f>IF(R424=0,"",R424)</f>
        <v/>
      </c>
      <c r="G425" t="s">
        <v>81</v>
      </c>
      <c r="H425" s="27" t="s">
        <v>103</v>
      </c>
      <c r="I425" t="s">
        <v>81</v>
      </c>
      <c r="J425" t="str">
        <f>IF(T424=0,"",T424)</f>
        <v/>
      </c>
      <c r="K425" t="s">
        <v>81</v>
      </c>
      <c r="L425" t="str">
        <f>IF(U424=0,"",U424)</f>
        <v/>
      </c>
      <c r="M425" t="s">
        <v>81</v>
      </c>
      <c r="N425" t="str">
        <f>IF(V424=0,"",V424)</f>
        <v/>
      </c>
      <c r="O425" t="s">
        <v>81</v>
      </c>
      <c r="Q425" s="33" t="s">
        <v>104</v>
      </c>
      <c r="R425" s="34" t="str">
        <f>INDEX(BD:BD,W421+1)</f>
        <v/>
      </c>
      <c r="S425" s="35"/>
      <c r="T425" s="35"/>
      <c r="U425" s="35"/>
      <c r="V425" s="36"/>
      <c r="W425" s="40"/>
      <c r="X425" s="32"/>
      <c r="Y425" s="32"/>
      <c r="Z425" s="32"/>
      <c r="AA425" s="54"/>
      <c r="AC425" s="52"/>
      <c r="AD425" s="52"/>
      <c r="BF425" s="64" t="s">
        <v>0</v>
      </c>
    </row>
    <row r="426" spans="1:58">
      <c r="A426" t="str">
        <f t="shared" si="73"/>
        <v>|テキスト|&gt;|&gt;|&gt;|&gt;||</v>
      </c>
      <c r="B426" t="s">
        <v>0</v>
      </c>
      <c r="C426" t="s">
        <v>81</v>
      </c>
      <c r="D426" s="27" t="s">
        <v>104</v>
      </c>
      <c r="E426" t="s">
        <v>81</v>
      </c>
      <c r="F426" s="27" t="s">
        <v>113</v>
      </c>
      <c r="G426" t="s">
        <v>81</v>
      </c>
      <c r="H426" s="27" t="s">
        <v>113</v>
      </c>
      <c r="I426" t="s">
        <v>81</v>
      </c>
      <c r="J426" s="27" t="s">
        <v>113</v>
      </c>
      <c r="K426" t="s">
        <v>81</v>
      </c>
      <c r="L426" s="27" t="s">
        <v>113</v>
      </c>
      <c r="M426" t="s">
        <v>81</v>
      </c>
      <c r="N426" t="str">
        <f>IF(R425=0,"",R425)</f>
        <v/>
      </c>
      <c r="O426" t="s">
        <v>81</v>
      </c>
      <c r="Q426" s="38" t="s">
        <v>27</v>
      </c>
      <c r="R426" s="34" t="str">
        <f>INDEX(BE:BE,W421+1)</f>
        <v/>
      </c>
      <c r="S426" s="35" t="s">
        <v>400</v>
      </c>
      <c r="T426" s="34" t="str">
        <f>IF(X426="","",X426&amp;IF(Y426="",""," "&amp;Y426)&amp;IF(Z426="",""," "&amp;Z426)&amp;IF(AA426="",""," "&amp;AA426))</f>
        <v/>
      </c>
      <c r="U426" s="35"/>
      <c r="V426" s="36"/>
      <c r="W426" s="40" t="s">
        <v>114</v>
      </c>
      <c r="X426" s="33" t="str">
        <f t="shared" ref="X426:AA426" si="79">IF(ISERROR(IF(LEN(X425)&gt;1,X425,VLOOKUP(X424,$AC:$AD,2,FALSE))),"",IF(LEN(X425)&gt;1,X425,VLOOKUP(X424,$AC:$AD,2,FALSE)))</f>
        <v/>
      </c>
      <c r="Y426" s="33" t="str">
        <f t="shared" si="79"/>
        <v/>
      </c>
      <c r="Z426" s="33" t="str">
        <f t="shared" si="79"/>
        <v/>
      </c>
      <c r="AA426" s="33" t="str">
        <f t="shared" si="79"/>
        <v> </v>
      </c>
      <c r="AC426" s="52"/>
      <c r="AD426" s="52"/>
      <c r="BF426" s="64" t="s">
        <v>0</v>
      </c>
    </row>
    <row r="427" spans="1:58">
      <c r="A427" t="str">
        <f t="shared" si="73"/>
        <v>|英テキスト|&gt;|&gt;|&gt;|&gt;||</v>
      </c>
      <c r="B427" t="s">
        <v>0</v>
      </c>
      <c r="C427" t="s">
        <v>81</v>
      </c>
      <c r="D427" s="27" t="s">
        <v>125</v>
      </c>
      <c r="E427" t="s">
        <v>81</v>
      </c>
      <c r="F427" s="27" t="s">
        <v>113</v>
      </c>
      <c r="G427" t="s">
        <v>81</v>
      </c>
      <c r="H427" s="27" t="s">
        <v>113</v>
      </c>
      <c r="I427" t="s">
        <v>81</v>
      </c>
      <c r="J427" s="27" t="s">
        <v>113</v>
      </c>
      <c r="K427" t="s">
        <v>81</v>
      </c>
      <c r="L427" s="27" t="s">
        <v>113</v>
      </c>
      <c r="M427" t="s">
        <v>81</v>
      </c>
      <c r="N427" t="str">
        <f>IF(T426="","",T426&amp;"&amp;br;")&amp;IF(R426=0,"",R426)</f>
        <v/>
      </c>
      <c r="O427" t="s">
        <v>81</v>
      </c>
      <c r="Q427" s="33" t="s">
        <v>18</v>
      </c>
      <c r="R427" s="34">
        <f>IF(INDEX(AX:AX,W421+1)="",0,INDEX(AX:AX,W421+1)&amp;"/"&amp;INDEX(AY:AY,W421+1))</f>
        <v>0</v>
      </c>
      <c r="S427" s="35"/>
      <c r="T427" s="35"/>
      <c r="U427" s="35"/>
      <c r="V427" s="36"/>
      <c r="W427" s="40"/>
      <c r="X427" s="33"/>
      <c r="Y427" s="52"/>
      <c r="Z427" s="52"/>
      <c r="AA427" s="53"/>
      <c r="AC427" s="52"/>
      <c r="AD427" s="52"/>
      <c r="BF427" s="64" t="s">
        <v>0</v>
      </c>
    </row>
    <row r="428" spans="1:58">
      <c r="A428" t="str">
        <f t="shared" si="73"/>
        <v>|PT|&gt;||シールド数|&gt;||</v>
      </c>
      <c r="B428" t="s">
        <v>0</v>
      </c>
      <c r="C428" t="s">
        <v>81</v>
      </c>
      <c r="D428" t="s">
        <v>18</v>
      </c>
      <c r="E428" t="s">
        <v>81</v>
      </c>
      <c r="F428" t="s">
        <v>113</v>
      </c>
      <c r="G428" t="s">
        <v>81</v>
      </c>
      <c r="H428" t="str">
        <f>IF(R427=0,"",R427)</f>
        <v/>
      </c>
      <c r="I428" t="s">
        <v>81</v>
      </c>
      <c r="J428" t="s">
        <v>136</v>
      </c>
      <c r="K428" t="s">
        <v>81</v>
      </c>
      <c r="L428" t="s">
        <v>113</v>
      </c>
      <c r="M428" t="s">
        <v>81</v>
      </c>
      <c r="N428" t="str">
        <f>IF(R428=0,"",R428)</f>
        <v/>
      </c>
      <c r="O428" t="s">
        <v>81</v>
      </c>
      <c r="Q428" s="41" t="s">
        <v>19</v>
      </c>
      <c r="R428" s="34">
        <f>INDEX(AW:AW,W421+1)</f>
        <v>0</v>
      </c>
      <c r="S428" s="42"/>
      <c r="T428" s="42"/>
      <c r="U428" s="42"/>
      <c r="V428" s="43"/>
      <c r="W428" s="44"/>
      <c r="X428" s="45"/>
      <c r="Y428" s="55"/>
      <c r="Z428" s="55"/>
      <c r="AA428" s="56"/>
      <c r="BF428" s="64" t="s">
        <v>0</v>
      </c>
    </row>
    <row r="429" spans="1:58">
      <c r="A429" t="str">
        <f t="shared" si="73"/>
        <v>&amp;br;&amp;br;</v>
      </c>
      <c r="B429" t="s">
        <v>0</v>
      </c>
      <c r="C429" t="s">
        <v>145</v>
      </c>
      <c r="R429"/>
      <c r="S429"/>
      <c r="T429"/>
      <c r="U429"/>
      <c r="V429"/>
      <c r="BF429" s="64" t="s">
        <v>0</v>
      </c>
    </row>
    <row r="430" spans="1:58">
      <c r="A430" t="str">
        <f t="shared" si="73"/>
        <v>#back(text=戻る,left)</v>
      </c>
      <c r="B430" t="s">
        <v>0</v>
      </c>
      <c r="C430" t="s">
        <v>153</v>
      </c>
      <c r="R430"/>
      <c r="S430"/>
      <c r="T430"/>
      <c r="U430"/>
      <c r="V430"/>
      <c r="BF430" s="64" t="s">
        <v>0</v>
      </c>
    </row>
    <row r="431" spans="1:58">
      <c r="A431" t="str">
        <f t="shared" si="73"/>
        <v>&amp;br;</v>
      </c>
      <c r="B431" t="s">
        <v>0</v>
      </c>
      <c r="C431" t="s">
        <v>164</v>
      </c>
      <c r="R431"/>
      <c r="S431"/>
      <c r="T431"/>
      <c r="U431"/>
      <c r="V431"/>
      <c r="BF431" s="64" t="s">
        <v>0</v>
      </c>
    </row>
    <row r="432" spans="1:58">
      <c r="A432" t="str">
        <f t="shared" si="73"/>
        <v>#comment(above,nsize=[15],size=[30],num=[10])</v>
      </c>
      <c r="B432" t="s">
        <v>0</v>
      </c>
      <c r="C432" t="s">
        <v>173</v>
      </c>
      <c r="R432"/>
      <c r="S432"/>
      <c r="T432"/>
      <c r="U432"/>
      <c r="V432"/>
      <c r="BF432" s="64" t="s">
        <v>0</v>
      </c>
    </row>
    <row r="433" spans="1:58">
      <c r="A433" t="str">
        <f t="shared" si="73"/>
        <v>&amp;br;&amp;br;</v>
      </c>
      <c r="B433" t="s">
        <v>0</v>
      </c>
      <c r="C433" t="s">
        <v>145</v>
      </c>
      <c r="R433"/>
      <c r="S433"/>
      <c r="T433"/>
      <c r="U433"/>
      <c r="V433"/>
      <c r="AC433" s="52"/>
      <c r="AD433" s="52"/>
      <c r="BF433" s="64" t="s">
        <v>0</v>
      </c>
    </row>
    <row r="434" spans="1:58">
      <c r="A434" t="str">
        <f t="shared" si="73"/>
        <v/>
      </c>
      <c r="B434" t="s">
        <v>0</v>
      </c>
      <c r="Q434" s="29"/>
      <c r="R434" s="30"/>
      <c r="S434" s="30"/>
      <c r="T434" s="30"/>
      <c r="U434" s="30"/>
      <c r="V434" s="31"/>
      <c r="W434" s="32">
        <v>34</v>
      </c>
      <c r="X434" s="29"/>
      <c r="Y434" s="50"/>
      <c r="Z434" s="50"/>
      <c r="AA434" s="51"/>
      <c r="AC434" s="52"/>
      <c r="AD434" s="52"/>
      <c r="BF434" s="64" t="s">
        <v>0</v>
      </c>
    </row>
    <row r="435" spans="1:58">
      <c r="A435" t="str">
        <f t="shared" si="73"/>
        <v>*0/0</v>
      </c>
      <c r="B435" t="s">
        <v>0</v>
      </c>
      <c r="C435" t="str">
        <f>"*"&amp;R435&amp;"/"&amp;T435</f>
        <v>*0/0</v>
      </c>
      <c r="Q435" s="33" t="s">
        <v>9</v>
      </c>
      <c r="R435" s="34">
        <f>INDEX(AJ:AJ,W434+1)</f>
        <v>0</v>
      </c>
      <c r="S435" s="35" t="s">
        <v>10</v>
      </c>
      <c r="T435" s="34">
        <f>INDEX(AK:AK,W434+1)</f>
        <v>0</v>
      </c>
      <c r="U435" s="35"/>
      <c r="V435" s="36"/>
      <c r="W435" s="37"/>
      <c r="X435" s="33"/>
      <c r="Y435" s="52"/>
      <c r="Z435" s="52"/>
      <c r="AA435" s="53"/>
      <c r="AC435" s="52"/>
      <c r="AD435" s="52"/>
      <c r="BF435" s="64" t="s">
        <v>0</v>
      </c>
    </row>
    <row r="436" spans="1:58">
      <c r="A436" t="str">
        <f t="shared" si="73"/>
        <v>|LEFT:80|LEFT:100|LEFT:100|LEFT:100|LEFT:100|LEFT:100|c</v>
      </c>
      <c r="B436" t="s">
        <v>0</v>
      </c>
      <c r="C436" t="s">
        <v>81</v>
      </c>
      <c r="D436" s="26" t="str">
        <f>$Q$1</f>
        <v>LEFT:80</v>
      </c>
      <c r="E436" s="26" t="s">
        <v>81</v>
      </c>
      <c r="F436" s="26" t="str">
        <f t="shared" ref="F436:J436" si="80">$R$1</f>
        <v>LEFT:100</v>
      </c>
      <c r="G436" s="26" t="s">
        <v>81</v>
      </c>
      <c r="H436" s="26" t="str">
        <f t="shared" si="80"/>
        <v>LEFT:100</v>
      </c>
      <c r="I436" s="26" t="s">
        <v>81</v>
      </c>
      <c r="J436" s="26" t="str">
        <f t="shared" si="80"/>
        <v>LEFT:100</v>
      </c>
      <c r="K436" s="26" t="s">
        <v>81</v>
      </c>
      <c r="L436" s="26" t="str">
        <f>$R$1</f>
        <v>LEFT:100</v>
      </c>
      <c r="M436" s="26" t="s">
        <v>81</v>
      </c>
      <c r="N436" s="26" t="str">
        <f>$R$1</f>
        <v>LEFT:100</v>
      </c>
      <c r="O436" t="s">
        <v>81</v>
      </c>
      <c r="P436" t="s">
        <v>82</v>
      </c>
      <c r="Q436" s="38" t="s">
        <v>6</v>
      </c>
      <c r="R436" s="34" t="str">
        <f>INDEX(AF:AF,W434+1)</f>
        <v>黒</v>
      </c>
      <c r="S436" s="39" t="s">
        <v>7</v>
      </c>
      <c r="T436" s="34">
        <f>INDEX(AG:AG,W434+1)</f>
        <v>0</v>
      </c>
      <c r="U436" s="39" t="s">
        <v>8</v>
      </c>
      <c r="V436" s="34">
        <f>INDEX(AI:AI,W434+1)</f>
        <v>0</v>
      </c>
      <c r="W436" s="40"/>
      <c r="X436" s="34">
        <f>INDEX(AQ:AQ,W434+1)</f>
        <v>0</v>
      </c>
      <c r="Y436" s="52"/>
      <c r="Z436" s="52"/>
      <c r="AA436" s="53"/>
      <c r="AC436" s="35"/>
      <c r="AD436" s="35"/>
      <c r="BF436" s="64" t="s">
        <v>0</v>
      </c>
    </row>
    <row r="437" spans="1:58">
      <c r="A437" t="str">
        <f t="shared" si="73"/>
        <v>|色|黒|レアリティ||マナコスト||</v>
      </c>
      <c r="B437" t="s">
        <v>0</v>
      </c>
      <c r="C437" t="s">
        <v>81</v>
      </c>
      <c r="D437" s="27" t="s">
        <v>6</v>
      </c>
      <c r="E437" t="s">
        <v>81</v>
      </c>
      <c r="F437" t="str">
        <f>IF(R436=0,"",R436)</f>
        <v>黒</v>
      </c>
      <c r="G437" t="s">
        <v>81</v>
      </c>
      <c r="H437" s="27" t="s">
        <v>93</v>
      </c>
      <c r="I437" t="s">
        <v>81</v>
      </c>
      <c r="J437" t="str">
        <f>IF(T436=0,"",T436)</f>
        <v/>
      </c>
      <c r="K437" t="s">
        <v>81</v>
      </c>
      <c r="L437" s="27" t="s">
        <v>94</v>
      </c>
      <c r="M437" t="s">
        <v>81</v>
      </c>
      <c r="N437" t="str">
        <f>IF(V436=0,"",V436)</f>
        <v/>
      </c>
      <c r="O437" t="s">
        <v>81</v>
      </c>
      <c r="Q437" s="33" t="s">
        <v>11</v>
      </c>
      <c r="R437" s="34">
        <f>INDEX(AL:AL,W434+1)</f>
        <v>0</v>
      </c>
      <c r="S437" s="39" t="s">
        <v>95</v>
      </c>
      <c r="T437" s="34">
        <f>INDEX(AN:AN,W434+1)</f>
        <v>0</v>
      </c>
      <c r="U437" s="34">
        <f>INDEX(AO:AO,W434+1)</f>
        <v>0</v>
      </c>
      <c r="V437" s="34">
        <f>INDEX(AP:AP,W434+1)</f>
        <v>0</v>
      </c>
      <c r="W437" s="40"/>
      <c r="X437" s="34" t="str">
        <f>INDEX(AZ:AZ,W434+1)</f>
        <v/>
      </c>
      <c r="Y437" s="34" t="str">
        <f>INDEX(BA:BA,W434+1)</f>
        <v/>
      </c>
      <c r="Z437" s="34" t="str">
        <f>INDEX(BB:BB,W434+1)</f>
        <v/>
      </c>
      <c r="AA437" s="34">
        <f>INDEX(BC:BC,W434+1)</f>
        <v>0</v>
      </c>
      <c r="AC437" s="52"/>
      <c r="AD437" s="52"/>
      <c r="BF437" s="64" t="s">
        <v>0</v>
      </c>
    </row>
    <row r="438" spans="1:58">
      <c r="A438" t="str">
        <f t="shared" si="73"/>
        <v>|種別||サブタイプ||||</v>
      </c>
      <c r="B438" t="s">
        <v>0</v>
      </c>
      <c r="C438" t="s">
        <v>81</v>
      </c>
      <c r="D438" s="27" t="s">
        <v>11</v>
      </c>
      <c r="E438" t="s">
        <v>81</v>
      </c>
      <c r="F438" t="str">
        <f>IF(R437=0,"",R437)</f>
        <v/>
      </c>
      <c r="G438" t="s">
        <v>81</v>
      </c>
      <c r="H438" s="27" t="s">
        <v>103</v>
      </c>
      <c r="I438" t="s">
        <v>81</v>
      </c>
      <c r="J438" t="str">
        <f>IF(T437=0,"",T437)</f>
        <v/>
      </c>
      <c r="K438" t="s">
        <v>81</v>
      </c>
      <c r="L438" t="str">
        <f>IF(U437=0,"",U437)</f>
        <v/>
      </c>
      <c r="M438" t="s">
        <v>81</v>
      </c>
      <c r="N438" t="str">
        <f>IF(V437=0,"",V437)</f>
        <v/>
      </c>
      <c r="O438" t="s">
        <v>81</v>
      </c>
      <c r="Q438" s="33" t="s">
        <v>104</v>
      </c>
      <c r="R438" s="34" t="str">
        <f>INDEX(BD:BD,W434+1)</f>
        <v/>
      </c>
      <c r="S438" s="35"/>
      <c r="T438" s="35"/>
      <c r="U438" s="35"/>
      <c r="V438" s="36"/>
      <c r="W438" s="40"/>
      <c r="X438" s="32"/>
      <c r="Y438" s="32"/>
      <c r="Z438" s="32"/>
      <c r="AA438" s="54"/>
      <c r="AC438" s="52"/>
      <c r="AD438" s="52"/>
      <c r="BF438" s="64" t="s">
        <v>0</v>
      </c>
    </row>
    <row r="439" spans="1:58">
      <c r="A439" t="str">
        <f t="shared" si="73"/>
        <v>|テキスト|&gt;|&gt;|&gt;|&gt;||</v>
      </c>
      <c r="B439" t="s">
        <v>0</v>
      </c>
      <c r="C439" t="s">
        <v>81</v>
      </c>
      <c r="D439" s="27" t="s">
        <v>104</v>
      </c>
      <c r="E439" t="s">
        <v>81</v>
      </c>
      <c r="F439" s="27" t="s">
        <v>113</v>
      </c>
      <c r="G439" t="s">
        <v>81</v>
      </c>
      <c r="H439" s="27" t="s">
        <v>113</v>
      </c>
      <c r="I439" t="s">
        <v>81</v>
      </c>
      <c r="J439" s="27" t="s">
        <v>113</v>
      </c>
      <c r="K439" t="s">
        <v>81</v>
      </c>
      <c r="L439" s="27" t="s">
        <v>113</v>
      </c>
      <c r="M439" t="s">
        <v>81</v>
      </c>
      <c r="N439" t="str">
        <f>IF(R438=0,"",R438)</f>
        <v/>
      </c>
      <c r="O439" t="s">
        <v>81</v>
      </c>
      <c r="Q439" s="38" t="s">
        <v>27</v>
      </c>
      <c r="R439" s="34" t="str">
        <f>INDEX(BE:BE,W434+1)</f>
        <v/>
      </c>
      <c r="S439" s="35" t="s">
        <v>400</v>
      </c>
      <c r="T439" s="34" t="str">
        <f>IF(X439="","",X439&amp;IF(Y439="",""," "&amp;Y439)&amp;IF(Z439="",""," "&amp;Z439)&amp;IF(AA439="",""," "&amp;AA439))</f>
        <v/>
      </c>
      <c r="U439" s="35"/>
      <c r="V439" s="36"/>
      <c r="W439" s="40" t="s">
        <v>114</v>
      </c>
      <c r="X439" s="33" t="str">
        <f t="shared" ref="X439:AA439" si="81">IF(ISERROR(IF(LEN(X438)&gt;1,X438,VLOOKUP(X437,$AC:$AD,2,FALSE))),"",IF(LEN(X438)&gt;1,X438,VLOOKUP(X437,$AC:$AD,2,FALSE)))</f>
        <v/>
      </c>
      <c r="Y439" s="33" t="str">
        <f t="shared" si="81"/>
        <v/>
      </c>
      <c r="Z439" s="33" t="str">
        <f t="shared" si="81"/>
        <v/>
      </c>
      <c r="AA439" s="33" t="str">
        <f t="shared" si="81"/>
        <v> </v>
      </c>
      <c r="AC439" s="52"/>
      <c r="AD439" s="52"/>
      <c r="BF439" s="64" t="s">
        <v>0</v>
      </c>
    </row>
    <row r="440" spans="1:58">
      <c r="A440" t="str">
        <f t="shared" si="73"/>
        <v>|英テキスト|&gt;|&gt;|&gt;|&gt;||</v>
      </c>
      <c r="B440" t="s">
        <v>0</v>
      </c>
      <c r="C440" t="s">
        <v>81</v>
      </c>
      <c r="D440" s="27" t="s">
        <v>125</v>
      </c>
      <c r="E440" t="s">
        <v>81</v>
      </c>
      <c r="F440" s="27" t="s">
        <v>113</v>
      </c>
      <c r="G440" t="s">
        <v>81</v>
      </c>
      <c r="H440" s="27" t="s">
        <v>113</v>
      </c>
      <c r="I440" t="s">
        <v>81</v>
      </c>
      <c r="J440" s="27" t="s">
        <v>113</v>
      </c>
      <c r="K440" t="s">
        <v>81</v>
      </c>
      <c r="L440" s="27" t="s">
        <v>113</v>
      </c>
      <c r="M440" t="s">
        <v>81</v>
      </c>
      <c r="N440" t="str">
        <f>IF(T439="","",T439&amp;"&amp;br;")&amp;IF(R439=0,"",R439)</f>
        <v/>
      </c>
      <c r="O440" t="s">
        <v>81</v>
      </c>
      <c r="Q440" s="33" t="s">
        <v>18</v>
      </c>
      <c r="R440" s="34">
        <f>IF(INDEX(AX:AX,W434+1)="",0,INDEX(AX:AX,W434+1)&amp;"/"&amp;INDEX(AY:AY,W434+1))</f>
        <v>0</v>
      </c>
      <c r="S440" s="35"/>
      <c r="T440" s="35"/>
      <c r="U440" s="35"/>
      <c r="V440" s="36"/>
      <c r="W440" s="40"/>
      <c r="X440" s="33"/>
      <c r="Y440" s="52"/>
      <c r="Z440" s="52"/>
      <c r="AA440" s="53"/>
      <c r="AC440" s="52"/>
      <c r="AD440" s="52"/>
      <c r="BF440" s="64" t="s">
        <v>0</v>
      </c>
    </row>
    <row r="441" spans="1:58">
      <c r="A441" t="str">
        <f t="shared" si="73"/>
        <v>|PT|&gt;||シールド数|&gt;||</v>
      </c>
      <c r="B441" t="s">
        <v>0</v>
      </c>
      <c r="C441" t="s">
        <v>81</v>
      </c>
      <c r="D441" t="s">
        <v>18</v>
      </c>
      <c r="E441" t="s">
        <v>81</v>
      </c>
      <c r="F441" t="s">
        <v>113</v>
      </c>
      <c r="G441" t="s">
        <v>81</v>
      </c>
      <c r="H441" t="str">
        <f>IF(R440=0,"",R440)</f>
        <v/>
      </c>
      <c r="I441" t="s">
        <v>81</v>
      </c>
      <c r="J441" t="s">
        <v>136</v>
      </c>
      <c r="K441" t="s">
        <v>81</v>
      </c>
      <c r="L441" t="s">
        <v>113</v>
      </c>
      <c r="M441" t="s">
        <v>81</v>
      </c>
      <c r="N441" t="str">
        <f>IF(R441=0,"",R441)</f>
        <v/>
      </c>
      <c r="O441" t="s">
        <v>81</v>
      </c>
      <c r="Q441" s="41" t="s">
        <v>19</v>
      </c>
      <c r="R441" s="34">
        <f>INDEX(AW:AW,W434+1)</f>
        <v>0</v>
      </c>
      <c r="S441" s="42"/>
      <c r="T441" s="42"/>
      <c r="U441" s="42"/>
      <c r="V441" s="43"/>
      <c r="W441" s="44"/>
      <c r="X441" s="45"/>
      <c r="Y441" s="55"/>
      <c r="Z441" s="55"/>
      <c r="AA441" s="56"/>
      <c r="BF441" s="64" t="s">
        <v>0</v>
      </c>
    </row>
    <row r="442" spans="1:58">
      <c r="A442" t="str">
        <f t="shared" si="73"/>
        <v>&amp;br;&amp;br;</v>
      </c>
      <c r="B442" t="s">
        <v>0</v>
      </c>
      <c r="C442" t="s">
        <v>145</v>
      </c>
      <c r="R442"/>
      <c r="S442"/>
      <c r="T442"/>
      <c r="U442"/>
      <c r="V442"/>
      <c r="BF442" s="64" t="s">
        <v>0</v>
      </c>
    </row>
    <row r="443" spans="1:58">
      <c r="A443" t="str">
        <f t="shared" si="73"/>
        <v>#back(text=戻る,left)</v>
      </c>
      <c r="B443" t="s">
        <v>0</v>
      </c>
      <c r="C443" t="s">
        <v>153</v>
      </c>
      <c r="R443"/>
      <c r="S443"/>
      <c r="T443"/>
      <c r="U443"/>
      <c r="V443"/>
      <c r="BF443" s="64" t="s">
        <v>0</v>
      </c>
    </row>
    <row r="444" spans="1:58">
      <c r="A444" t="str">
        <f t="shared" si="73"/>
        <v>&amp;br;</v>
      </c>
      <c r="B444" t="s">
        <v>0</v>
      </c>
      <c r="C444" t="s">
        <v>164</v>
      </c>
      <c r="R444"/>
      <c r="S444"/>
      <c r="T444"/>
      <c r="U444"/>
      <c r="V444"/>
      <c r="BF444" s="64" t="s">
        <v>0</v>
      </c>
    </row>
    <row r="445" spans="1:58">
      <c r="A445" t="str">
        <f t="shared" si="73"/>
        <v>#comment(above,nsize=[15],size=[30],num=[10])</v>
      </c>
      <c r="B445" t="s">
        <v>0</v>
      </c>
      <c r="C445" t="s">
        <v>173</v>
      </c>
      <c r="R445"/>
      <c r="S445"/>
      <c r="T445"/>
      <c r="U445"/>
      <c r="V445"/>
      <c r="BF445" s="64" t="s">
        <v>0</v>
      </c>
    </row>
    <row r="446" spans="1:58">
      <c r="A446" t="str">
        <f t="shared" si="73"/>
        <v>&amp;br;&amp;br;</v>
      </c>
      <c r="B446" t="s">
        <v>0</v>
      </c>
      <c r="C446" t="s">
        <v>145</v>
      </c>
      <c r="R446"/>
      <c r="S446"/>
      <c r="T446"/>
      <c r="U446"/>
      <c r="V446"/>
      <c r="AC446" s="52"/>
      <c r="AD446" s="52"/>
      <c r="BF446" s="64" t="s">
        <v>0</v>
      </c>
    </row>
    <row r="447" spans="1:58">
      <c r="A447" t="str">
        <f t="shared" si="73"/>
        <v/>
      </c>
      <c r="B447" t="s">
        <v>0</v>
      </c>
      <c r="Q447" s="29"/>
      <c r="R447" s="30"/>
      <c r="S447" s="30"/>
      <c r="T447" s="30"/>
      <c r="U447" s="30"/>
      <c r="V447" s="31"/>
      <c r="W447" s="32">
        <v>35</v>
      </c>
      <c r="X447" s="29"/>
      <c r="Y447" s="50"/>
      <c r="Z447" s="50"/>
      <c r="AA447" s="51"/>
      <c r="AC447" s="52"/>
      <c r="AD447" s="52"/>
      <c r="BF447" s="64" t="s">
        <v>0</v>
      </c>
    </row>
    <row r="448" spans="1:58">
      <c r="A448" t="str">
        <f t="shared" si="73"/>
        <v>*0/0</v>
      </c>
      <c r="B448" t="s">
        <v>0</v>
      </c>
      <c r="C448" t="str">
        <f>"*"&amp;R448&amp;"/"&amp;T448</f>
        <v>*0/0</v>
      </c>
      <c r="Q448" s="33" t="s">
        <v>9</v>
      </c>
      <c r="R448" s="34">
        <f>INDEX(AJ:AJ,W447+1)</f>
        <v>0</v>
      </c>
      <c r="S448" s="35" t="s">
        <v>10</v>
      </c>
      <c r="T448" s="34">
        <f>INDEX(AK:AK,W447+1)</f>
        <v>0</v>
      </c>
      <c r="U448" s="35"/>
      <c r="V448" s="36"/>
      <c r="W448" s="37"/>
      <c r="X448" s="33"/>
      <c r="Y448" s="52"/>
      <c r="Z448" s="52"/>
      <c r="AA448" s="53"/>
      <c r="AC448" s="52"/>
      <c r="AD448" s="52"/>
      <c r="BF448" s="64" t="s">
        <v>0</v>
      </c>
    </row>
    <row r="449" spans="1:58">
      <c r="A449" t="str">
        <f t="shared" si="73"/>
        <v>|LEFT:80|LEFT:100|LEFT:100|LEFT:100|LEFT:100|LEFT:100|c</v>
      </c>
      <c r="B449" t="s">
        <v>0</v>
      </c>
      <c r="C449" t="s">
        <v>81</v>
      </c>
      <c r="D449" s="26" t="str">
        <f>$Q$1</f>
        <v>LEFT:80</v>
      </c>
      <c r="E449" s="26" t="s">
        <v>81</v>
      </c>
      <c r="F449" s="26" t="str">
        <f t="shared" ref="F449:J449" si="82">$R$1</f>
        <v>LEFT:100</v>
      </c>
      <c r="G449" s="26" t="s">
        <v>81</v>
      </c>
      <c r="H449" s="26" t="str">
        <f t="shared" si="82"/>
        <v>LEFT:100</v>
      </c>
      <c r="I449" s="26" t="s">
        <v>81</v>
      </c>
      <c r="J449" s="26" t="str">
        <f t="shared" si="82"/>
        <v>LEFT:100</v>
      </c>
      <c r="K449" s="26" t="s">
        <v>81</v>
      </c>
      <c r="L449" s="26" t="str">
        <f>$R$1</f>
        <v>LEFT:100</v>
      </c>
      <c r="M449" s="26" t="s">
        <v>81</v>
      </c>
      <c r="N449" s="26" t="str">
        <f>$R$1</f>
        <v>LEFT:100</v>
      </c>
      <c r="O449" t="s">
        <v>81</v>
      </c>
      <c r="P449" t="s">
        <v>82</v>
      </c>
      <c r="Q449" s="38" t="s">
        <v>6</v>
      </c>
      <c r="R449" s="34" t="str">
        <f>INDEX(AF:AF,W447+1)</f>
        <v>黒</v>
      </c>
      <c r="S449" s="39" t="s">
        <v>7</v>
      </c>
      <c r="T449" s="34">
        <f>INDEX(AG:AG,W447+1)</f>
        <v>0</v>
      </c>
      <c r="U449" s="39" t="s">
        <v>8</v>
      </c>
      <c r="V449" s="34">
        <f>INDEX(AI:AI,W447+1)</f>
        <v>0</v>
      </c>
      <c r="W449" s="40"/>
      <c r="X449" s="34">
        <f>INDEX(AQ:AQ,W447+1)</f>
        <v>0</v>
      </c>
      <c r="Y449" s="52"/>
      <c r="Z449" s="52"/>
      <c r="AA449" s="53"/>
      <c r="AC449" s="35"/>
      <c r="AD449" s="35"/>
      <c r="BF449" s="64" t="s">
        <v>0</v>
      </c>
    </row>
    <row r="450" spans="1:58">
      <c r="A450" t="str">
        <f t="shared" si="73"/>
        <v>|色|黒|レアリティ||マナコスト||</v>
      </c>
      <c r="B450" t="s">
        <v>0</v>
      </c>
      <c r="C450" t="s">
        <v>81</v>
      </c>
      <c r="D450" s="27" t="s">
        <v>6</v>
      </c>
      <c r="E450" t="s">
        <v>81</v>
      </c>
      <c r="F450" t="str">
        <f>IF(R449=0,"",R449)</f>
        <v>黒</v>
      </c>
      <c r="G450" t="s">
        <v>81</v>
      </c>
      <c r="H450" s="27" t="s">
        <v>93</v>
      </c>
      <c r="I450" t="s">
        <v>81</v>
      </c>
      <c r="J450" t="str">
        <f>IF(T449=0,"",T449)</f>
        <v/>
      </c>
      <c r="K450" t="s">
        <v>81</v>
      </c>
      <c r="L450" s="27" t="s">
        <v>94</v>
      </c>
      <c r="M450" t="s">
        <v>81</v>
      </c>
      <c r="N450" t="str">
        <f>IF(V449=0,"",V449)</f>
        <v/>
      </c>
      <c r="O450" t="s">
        <v>81</v>
      </c>
      <c r="Q450" s="33" t="s">
        <v>11</v>
      </c>
      <c r="R450" s="34">
        <f>INDEX(AL:AL,W447+1)</f>
        <v>0</v>
      </c>
      <c r="S450" s="39" t="s">
        <v>95</v>
      </c>
      <c r="T450" s="34">
        <f>INDEX(AN:AN,W447+1)</f>
        <v>0</v>
      </c>
      <c r="U450" s="34">
        <f>INDEX(AO:AO,W447+1)</f>
        <v>0</v>
      </c>
      <c r="V450" s="34">
        <f>INDEX(AP:AP,W447+1)</f>
        <v>0</v>
      </c>
      <c r="W450" s="40"/>
      <c r="X450" s="34" t="str">
        <f>INDEX(AZ:AZ,W447+1)</f>
        <v/>
      </c>
      <c r="Y450" s="34" t="str">
        <f>INDEX(BA:BA,W447+1)</f>
        <v/>
      </c>
      <c r="Z450" s="34" t="str">
        <f>INDEX(BB:BB,W447+1)</f>
        <v/>
      </c>
      <c r="AA450" s="34">
        <f>INDEX(BC:BC,W447+1)</f>
        <v>0</v>
      </c>
      <c r="AC450" s="52"/>
      <c r="AD450" s="52"/>
      <c r="BF450" s="64" t="s">
        <v>0</v>
      </c>
    </row>
    <row r="451" spans="1:58">
      <c r="A451" t="str">
        <f t="shared" si="73"/>
        <v>|種別||サブタイプ||||</v>
      </c>
      <c r="B451" t="s">
        <v>0</v>
      </c>
      <c r="C451" t="s">
        <v>81</v>
      </c>
      <c r="D451" s="27" t="s">
        <v>11</v>
      </c>
      <c r="E451" t="s">
        <v>81</v>
      </c>
      <c r="F451" t="str">
        <f>IF(R450=0,"",R450)</f>
        <v/>
      </c>
      <c r="G451" t="s">
        <v>81</v>
      </c>
      <c r="H451" s="27" t="s">
        <v>103</v>
      </c>
      <c r="I451" t="s">
        <v>81</v>
      </c>
      <c r="J451" t="str">
        <f>IF(T450=0,"",T450)</f>
        <v/>
      </c>
      <c r="K451" t="s">
        <v>81</v>
      </c>
      <c r="L451" t="str">
        <f>IF(U450=0,"",U450)</f>
        <v/>
      </c>
      <c r="M451" t="s">
        <v>81</v>
      </c>
      <c r="N451" t="str">
        <f>IF(V450=0,"",V450)</f>
        <v/>
      </c>
      <c r="O451" t="s">
        <v>81</v>
      </c>
      <c r="Q451" s="33" t="s">
        <v>104</v>
      </c>
      <c r="R451" s="34" t="str">
        <f>INDEX(BD:BD,W447+1)</f>
        <v/>
      </c>
      <c r="S451" s="35"/>
      <c r="T451" s="35"/>
      <c r="U451" s="35"/>
      <c r="V451" s="36"/>
      <c r="W451" s="40"/>
      <c r="X451" s="32"/>
      <c r="Y451" s="32"/>
      <c r="Z451" s="32"/>
      <c r="AA451" s="54"/>
      <c r="AC451" s="52"/>
      <c r="AD451" s="52"/>
      <c r="BF451" s="64" t="s">
        <v>0</v>
      </c>
    </row>
    <row r="452" spans="1:58">
      <c r="A452" t="str">
        <f t="shared" si="73"/>
        <v>|テキスト|&gt;|&gt;|&gt;|&gt;||</v>
      </c>
      <c r="B452" t="s">
        <v>0</v>
      </c>
      <c r="C452" t="s">
        <v>81</v>
      </c>
      <c r="D452" s="27" t="s">
        <v>104</v>
      </c>
      <c r="E452" t="s">
        <v>81</v>
      </c>
      <c r="F452" s="27" t="s">
        <v>113</v>
      </c>
      <c r="G452" t="s">
        <v>81</v>
      </c>
      <c r="H452" s="27" t="s">
        <v>113</v>
      </c>
      <c r="I452" t="s">
        <v>81</v>
      </c>
      <c r="J452" s="27" t="s">
        <v>113</v>
      </c>
      <c r="K452" t="s">
        <v>81</v>
      </c>
      <c r="L452" s="27" t="s">
        <v>113</v>
      </c>
      <c r="M452" t="s">
        <v>81</v>
      </c>
      <c r="N452" t="str">
        <f>IF(R451=0,"",R451)</f>
        <v/>
      </c>
      <c r="O452" t="s">
        <v>81</v>
      </c>
      <c r="Q452" s="38" t="s">
        <v>27</v>
      </c>
      <c r="R452" s="34" t="str">
        <f>INDEX(BE:BE,W447+1)</f>
        <v/>
      </c>
      <c r="S452" s="35" t="s">
        <v>400</v>
      </c>
      <c r="T452" s="34" t="str">
        <f>IF(X452="","",X452&amp;IF(Y452="",""," "&amp;Y452)&amp;IF(Z452="",""," "&amp;Z452)&amp;IF(AA452="",""," "&amp;AA452))</f>
        <v/>
      </c>
      <c r="U452" s="35"/>
      <c r="V452" s="36"/>
      <c r="W452" s="40" t="s">
        <v>114</v>
      </c>
      <c r="X452" s="33" t="str">
        <f t="shared" ref="X452:AA452" si="83">IF(ISERROR(IF(LEN(X451)&gt;1,X451,VLOOKUP(X450,$AC:$AD,2,FALSE))),"",IF(LEN(X451)&gt;1,X451,VLOOKUP(X450,$AC:$AD,2,FALSE)))</f>
        <v/>
      </c>
      <c r="Y452" s="33" t="str">
        <f t="shared" si="83"/>
        <v/>
      </c>
      <c r="Z452" s="33" t="str">
        <f t="shared" si="83"/>
        <v/>
      </c>
      <c r="AA452" s="33" t="str">
        <f t="shared" si="83"/>
        <v> </v>
      </c>
      <c r="AC452" s="52"/>
      <c r="AD452" s="52"/>
      <c r="BF452" s="64" t="s">
        <v>0</v>
      </c>
    </row>
    <row r="453" spans="1:58">
      <c r="A453" t="str">
        <f t="shared" si="73"/>
        <v>|英テキスト|&gt;|&gt;|&gt;|&gt;||</v>
      </c>
      <c r="B453" t="s">
        <v>0</v>
      </c>
      <c r="C453" t="s">
        <v>81</v>
      </c>
      <c r="D453" s="27" t="s">
        <v>125</v>
      </c>
      <c r="E453" t="s">
        <v>81</v>
      </c>
      <c r="F453" s="27" t="s">
        <v>113</v>
      </c>
      <c r="G453" t="s">
        <v>81</v>
      </c>
      <c r="H453" s="27" t="s">
        <v>113</v>
      </c>
      <c r="I453" t="s">
        <v>81</v>
      </c>
      <c r="J453" s="27" t="s">
        <v>113</v>
      </c>
      <c r="K453" t="s">
        <v>81</v>
      </c>
      <c r="L453" s="27" t="s">
        <v>113</v>
      </c>
      <c r="M453" t="s">
        <v>81</v>
      </c>
      <c r="N453" t="str">
        <f>IF(T452="","",T452&amp;"&amp;br;")&amp;IF(R452=0,"",R452)</f>
        <v/>
      </c>
      <c r="O453" t="s">
        <v>81</v>
      </c>
      <c r="Q453" s="33" t="s">
        <v>18</v>
      </c>
      <c r="R453" s="34">
        <f>IF(INDEX(AX:AX,W447+1)="",0,INDEX(AX:AX,W447+1)&amp;"/"&amp;INDEX(AY:AY,W447+1))</f>
        <v>0</v>
      </c>
      <c r="S453" s="35"/>
      <c r="T453" s="35"/>
      <c r="U453" s="35"/>
      <c r="V453" s="36"/>
      <c r="W453" s="40"/>
      <c r="X453" s="33"/>
      <c r="Y453" s="52"/>
      <c r="Z453" s="52"/>
      <c r="AA453" s="53"/>
      <c r="AC453" s="52"/>
      <c r="AD453" s="52"/>
      <c r="BF453" s="64" t="s">
        <v>0</v>
      </c>
    </row>
    <row r="454" spans="1:58">
      <c r="A454" t="str">
        <f t="shared" ref="A454:A517" si="84">CONCATENATE(C454,D454,E454,F454,G454,H454,I454,J454,K454,L454,M454,N454,O454,P454)</f>
        <v>|PT|&gt;||シールド数|&gt;||</v>
      </c>
      <c r="B454" t="s">
        <v>0</v>
      </c>
      <c r="C454" t="s">
        <v>81</v>
      </c>
      <c r="D454" t="s">
        <v>18</v>
      </c>
      <c r="E454" t="s">
        <v>81</v>
      </c>
      <c r="F454" t="s">
        <v>113</v>
      </c>
      <c r="G454" t="s">
        <v>81</v>
      </c>
      <c r="H454" t="str">
        <f>IF(R453=0,"",R453)</f>
        <v/>
      </c>
      <c r="I454" t="s">
        <v>81</v>
      </c>
      <c r="J454" t="s">
        <v>136</v>
      </c>
      <c r="K454" t="s">
        <v>81</v>
      </c>
      <c r="L454" t="s">
        <v>113</v>
      </c>
      <c r="M454" t="s">
        <v>81</v>
      </c>
      <c r="N454" t="str">
        <f>IF(R454=0,"",R454)</f>
        <v/>
      </c>
      <c r="O454" t="s">
        <v>81</v>
      </c>
      <c r="Q454" s="41" t="s">
        <v>19</v>
      </c>
      <c r="R454" s="34">
        <f>INDEX(AW:AW,W447+1)</f>
        <v>0</v>
      </c>
      <c r="S454" s="42"/>
      <c r="T454" s="42"/>
      <c r="U454" s="42"/>
      <c r="V454" s="43"/>
      <c r="W454" s="44"/>
      <c r="X454" s="45"/>
      <c r="Y454" s="55"/>
      <c r="Z454" s="55"/>
      <c r="AA454" s="56"/>
      <c r="BF454" s="64" t="s">
        <v>0</v>
      </c>
    </row>
    <row r="455" spans="1:58">
      <c r="A455" t="str">
        <f t="shared" si="84"/>
        <v>&amp;br;&amp;br;</v>
      </c>
      <c r="B455" t="s">
        <v>0</v>
      </c>
      <c r="C455" t="s">
        <v>145</v>
      </c>
      <c r="R455"/>
      <c r="S455"/>
      <c r="T455"/>
      <c r="U455"/>
      <c r="V455"/>
      <c r="BF455" s="64" t="s">
        <v>0</v>
      </c>
    </row>
    <row r="456" spans="1:58">
      <c r="A456" t="str">
        <f t="shared" si="84"/>
        <v>#back(text=戻る,left)</v>
      </c>
      <c r="B456" t="s">
        <v>0</v>
      </c>
      <c r="C456" t="s">
        <v>153</v>
      </c>
      <c r="R456"/>
      <c r="S456"/>
      <c r="T456"/>
      <c r="U456"/>
      <c r="V456"/>
      <c r="BF456" s="64" t="s">
        <v>0</v>
      </c>
    </row>
    <row r="457" spans="1:58">
      <c r="A457" t="str">
        <f t="shared" si="84"/>
        <v>&amp;br;</v>
      </c>
      <c r="B457" t="s">
        <v>0</v>
      </c>
      <c r="C457" t="s">
        <v>164</v>
      </c>
      <c r="R457"/>
      <c r="S457"/>
      <c r="T457"/>
      <c r="U457"/>
      <c r="V457"/>
      <c r="BF457" s="64" t="s">
        <v>0</v>
      </c>
    </row>
    <row r="458" spans="1:58">
      <c r="A458" t="str">
        <f t="shared" si="84"/>
        <v>#comment(above,nsize=[15],size=[30],num=[10])</v>
      </c>
      <c r="B458" t="s">
        <v>0</v>
      </c>
      <c r="C458" t="s">
        <v>173</v>
      </c>
      <c r="R458"/>
      <c r="S458"/>
      <c r="T458"/>
      <c r="U458"/>
      <c r="V458"/>
      <c r="BF458" s="64" t="s">
        <v>0</v>
      </c>
    </row>
    <row r="459" spans="1:58">
      <c r="A459" t="str">
        <f t="shared" si="84"/>
        <v>&amp;br;&amp;br;</v>
      </c>
      <c r="B459" t="s">
        <v>0</v>
      </c>
      <c r="C459" t="s">
        <v>145</v>
      </c>
      <c r="R459"/>
      <c r="S459"/>
      <c r="T459"/>
      <c r="U459"/>
      <c r="V459"/>
      <c r="AC459" s="52"/>
      <c r="AD459" s="52"/>
      <c r="BF459" s="64" t="s">
        <v>0</v>
      </c>
    </row>
    <row r="460" spans="1:58">
      <c r="A460" t="str">
        <f t="shared" si="84"/>
        <v/>
      </c>
      <c r="B460" t="s">
        <v>0</v>
      </c>
      <c r="Q460" s="29"/>
      <c r="R460" s="30"/>
      <c r="S460" s="30"/>
      <c r="T460" s="30"/>
      <c r="U460" s="30"/>
      <c r="V460" s="31"/>
      <c r="W460" s="32">
        <v>36</v>
      </c>
      <c r="X460" s="29"/>
      <c r="Y460" s="50"/>
      <c r="Z460" s="50"/>
      <c r="AA460" s="51"/>
      <c r="AC460" s="52"/>
      <c r="AD460" s="52"/>
      <c r="BF460" s="64" t="s">
        <v>0</v>
      </c>
    </row>
    <row r="461" spans="1:58">
      <c r="A461" t="str">
        <f t="shared" si="84"/>
        <v>*0/0</v>
      </c>
      <c r="B461" t="s">
        <v>0</v>
      </c>
      <c r="C461" t="str">
        <f>"*"&amp;R461&amp;"/"&amp;T461</f>
        <v>*0/0</v>
      </c>
      <c r="Q461" s="33" t="s">
        <v>9</v>
      </c>
      <c r="R461" s="34">
        <f>INDEX(AJ:AJ,W460+1)</f>
        <v>0</v>
      </c>
      <c r="S461" s="35" t="s">
        <v>10</v>
      </c>
      <c r="T461" s="34">
        <f>INDEX(AK:AK,W460+1)</f>
        <v>0</v>
      </c>
      <c r="U461" s="35"/>
      <c r="V461" s="36"/>
      <c r="W461" s="37"/>
      <c r="X461" s="33"/>
      <c r="Y461" s="52"/>
      <c r="Z461" s="52"/>
      <c r="AA461" s="53"/>
      <c r="AC461" s="52"/>
      <c r="AD461" s="52"/>
      <c r="BF461" s="64" t="s">
        <v>0</v>
      </c>
    </row>
    <row r="462" spans="1:58">
      <c r="A462" t="str">
        <f t="shared" si="84"/>
        <v>|LEFT:80|LEFT:100|LEFT:100|LEFT:100|LEFT:100|LEFT:100|c</v>
      </c>
      <c r="B462" t="s">
        <v>0</v>
      </c>
      <c r="C462" t="s">
        <v>81</v>
      </c>
      <c r="D462" s="26" t="str">
        <f>$Q$1</f>
        <v>LEFT:80</v>
      </c>
      <c r="E462" s="26" t="s">
        <v>81</v>
      </c>
      <c r="F462" s="26" t="str">
        <f t="shared" ref="F462:J462" si="85">$R$1</f>
        <v>LEFT:100</v>
      </c>
      <c r="G462" s="26" t="s">
        <v>81</v>
      </c>
      <c r="H462" s="26" t="str">
        <f t="shared" si="85"/>
        <v>LEFT:100</v>
      </c>
      <c r="I462" s="26" t="s">
        <v>81</v>
      </c>
      <c r="J462" s="26" t="str">
        <f t="shared" si="85"/>
        <v>LEFT:100</v>
      </c>
      <c r="K462" s="26" t="s">
        <v>81</v>
      </c>
      <c r="L462" s="26" t="str">
        <f>$R$1</f>
        <v>LEFT:100</v>
      </c>
      <c r="M462" s="26" t="s">
        <v>81</v>
      </c>
      <c r="N462" s="26" t="str">
        <f>$R$1</f>
        <v>LEFT:100</v>
      </c>
      <c r="O462" t="s">
        <v>81</v>
      </c>
      <c r="P462" t="s">
        <v>82</v>
      </c>
      <c r="Q462" s="38" t="s">
        <v>6</v>
      </c>
      <c r="R462" s="34" t="str">
        <f>INDEX(AF:AF,W460+1)</f>
        <v>黒</v>
      </c>
      <c r="S462" s="39" t="s">
        <v>7</v>
      </c>
      <c r="T462" s="34">
        <f>INDEX(AG:AG,W460+1)</f>
        <v>0</v>
      </c>
      <c r="U462" s="39" t="s">
        <v>8</v>
      </c>
      <c r="V462" s="34">
        <f>INDEX(AI:AI,W460+1)</f>
        <v>0</v>
      </c>
      <c r="W462" s="40"/>
      <c r="X462" s="34">
        <f>INDEX(AQ:AQ,W460+1)</f>
        <v>0</v>
      </c>
      <c r="Y462" s="52"/>
      <c r="Z462" s="52"/>
      <c r="AA462" s="53"/>
      <c r="AC462" s="35"/>
      <c r="AD462" s="35"/>
      <c r="BF462" s="64" t="s">
        <v>0</v>
      </c>
    </row>
    <row r="463" spans="1:58">
      <c r="A463" t="str">
        <f t="shared" si="84"/>
        <v>|色|黒|レアリティ||マナコスト||</v>
      </c>
      <c r="B463" t="s">
        <v>0</v>
      </c>
      <c r="C463" t="s">
        <v>81</v>
      </c>
      <c r="D463" s="27" t="s">
        <v>6</v>
      </c>
      <c r="E463" t="s">
        <v>81</v>
      </c>
      <c r="F463" t="str">
        <f>IF(R462=0,"",R462)</f>
        <v>黒</v>
      </c>
      <c r="G463" t="s">
        <v>81</v>
      </c>
      <c r="H463" s="27" t="s">
        <v>93</v>
      </c>
      <c r="I463" t="s">
        <v>81</v>
      </c>
      <c r="J463" t="str">
        <f>IF(T462=0,"",T462)</f>
        <v/>
      </c>
      <c r="K463" t="s">
        <v>81</v>
      </c>
      <c r="L463" s="27" t="s">
        <v>94</v>
      </c>
      <c r="M463" t="s">
        <v>81</v>
      </c>
      <c r="N463" t="str">
        <f>IF(V462=0,"",V462)</f>
        <v/>
      </c>
      <c r="O463" t="s">
        <v>81</v>
      </c>
      <c r="Q463" s="33" t="s">
        <v>11</v>
      </c>
      <c r="R463" s="34">
        <f>INDEX(AL:AL,W460+1)</f>
        <v>0</v>
      </c>
      <c r="S463" s="39" t="s">
        <v>95</v>
      </c>
      <c r="T463" s="34">
        <f>INDEX(AN:AN,W460+1)</f>
        <v>0</v>
      </c>
      <c r="U463" s="34">
        <f>INDEX(AO:AO,W460+1)</f>
        <v>0</v>
      </c>
      <c r="V463" s="34">
        <f>INDEX(AP:AP,W460+1)</f>
        <v>0</v>
      </c>
      <c r="W463" s="40"/>
      <c r="X463" s="34" t="str">
        <f>INDEX(AZ:AZ,W460+1)</f>
        <v/>
      </c>
      <c r="Y463" s="34" t="str">
        <f>INDEX(BA:BA,W460+1)</f>
        <v/>
      </c>
      <c r="Z463" s="34" t="str">
        <f>INDEX(BB:BB,W460+1)</f>
        <v/>
      </c>
      <c r="AA463" s="34">
        <f>INDEX(BC:BC,W460+1)</f>
        <v>0</v>
      </c>
      <c r="AC463" s="52"/>
      <c r="AD463" s="52"/>
      <c r="BF463" s="64" t="s">
        <v>0</v>
      </c>
    </row>
    <row r="464" spans="1:58">
      <c r="A464" t="str">
        <f t="shared" si="84"/>
        <v>|種別||サブタイプ||||</v>
      </c>
      <c r="B464" t="s">
        <v>0</v>
      </c>
      <c r="C464" t="s">
        <v>81</v>
      </c>
      <c r="D464" s="27" t="s">
        <v>11</v>
      </c>
      <c r="E464" t="s">
        <v>81</v>
      </c>
      <c r="F464" t="str">
        <f>IF(R463=0,"",R463)</f>
        <v/>
      </c>
      <c r="G464" t="s">
        <v>81</v>
      </c>
      <c r="H464" s="27" t="s">
        <v>103</v>
      </c>
      <c r="I464" t="s">
        <v>81</v>
      </c>
      <c r="J464" t="str">
        <f>IF(T463=0,"",T463)</f>
        <v/>
      </c>
      <c r="K464" t="s">
        <v>81</v>
      </c>
      <c r="L464" t="str">
        <f>IF(U463=0,"",U463)</f>
        <v/>
      </c>
      <c r="M464" t="s">
        <v>81</v>
      </c>
      <c r="N464" t="str">
        <f>IF(V463=0,"",V463)</f>
        <v/>
      </c>
      <c r="O464" t="s">
        <v>81</v>
      </c>
      <c r="Q464" s="33" t="s">
        <v>104</v>
      </c>
      <c r="R464" s="34" t="str">
        <f>INDEX(BD:BD,W460+1)</f>
        <v/>
      </c>
      <c r="S464" s="35"/>
      <c r="T464" s="35"/>
      <c r="U464" s="35"/>
      <c r="V464" s="36"/>
      <c r="W464" s="40"/>
      <c r="X464" s="32"/>
      <c r="Y464" s="32"/>
      <c r="Z464" s="32"/>
      <c r="AA464" s="54"/>
      <c r="AC464" s="52"/>
      <c r="AD464" s="52"/>
      <c r="BF464" s="64" t="s">
        <v>0</v>
      </c>
    </row>
    <row r="465" spans="1:58">
      <c r="A465" t="str">
        <f t="shared" si="84"/>
        <v>|テキスト|&gt;|&gt;|&gt;|&gt;||</v>
      </c>
      <c r="B465" t="s">
        <v>0</v>
      </c>
      <c r="C465" t="s">
        <v>81</v>
      </c>
      <c r="D465" s="27" t="s">
        <v>104</v>
      </c>
      <c r="E465" t="s">
        <v>81</v>
      </c>
      <c r="F465" s="27" t="s">
        <v>113</v>
      </c>
      <c r="G465" t="s">
        <v>81</v>
      </c>
      <c r="H465" s="27" t="s">
        <v>113</v>
      </c>
      <c r="I465" t="s">
        <v>81</v>
      </c>
      <c r="J465" s="27" t="s">
        <v>113</v>
      </c>
      <c r="K465" t="s">
        <v>81</v>
      </c>
      <c r="L465" s="27" t="s">
        <v>113</v>
      </c>
      <c r="M465" t="s">
        <v>81</v>
      </c>
      <c r="N465" t="str">
        <f>IF(R464=0,"",R464)</f>
        <v/>
      </c>
      <c r="O465" t="s">
        <v>81</v>
      </c>
      <c r="Q465" s="38" t="s">
        <v>27</v>
      </c>
      <c r="R465" s="34" t="str">
        <f>INDEX(BE:BE,W460+1)</f>
        <v/>
      </c>
      <c r="S465" s="35" t="s">
        <v>400</v>
      </c>
      <c r="T465" s="34" t="str">
        <f>IF(X465="","",X465&amp;IF(Y465="",""," "&amp;Y465)&amp;IF(Z465="",""," "&amp;Z465)&amp;IF(AA465="",""," "&amp;AA465))</f>
        <v/>
      </c>
      <c r="U465" s="35"/>
      <c r="V465" s="36"/>
      <c r="W465" s="40" t="s">
        <v>114</v>
      </c>
      <c r="X465" s="33" t="str">
        <f t="shared" ref="X465:AA465" si="86">IF(ISERROR(IF(LEN(X464)&gt;1,X464,VLOOKUP(X463,$AC:$AD,2,FALSE))),"",IF(LEN(X464)&gt;1,X464,VLOOKUP(X463,$AC:$AD,2,FALSE)))</f>
        <v/>
      </c>
      <c r="Y465" s="33" t="str">
        <f t="shared" si="86"/>
        <v/>
      </c>
      <c r="Z465" s="33" t="str">
        <f t="shared" si="86"/>
        <v/>
      </c>
      <c r="AA465" s="33" t="str">
        <f t="shared" si="86"/>
        <v> </v>
      </c>
      <c r="AC465" s="52"/>
      <c r="AD465" s="52"/>
      <c r="BF465" s="64" t="s">
        <v>0</v>
      </c>
    </row>
    <row r="466" spans="1:58">
      <c r="A466" t="str">
        <f t="shared" si="84"/>
        <v>|英テキスト|&gt;|&gt;|&gt;|&gt;||</v>
      </c>
      <c r="B466" t="s">
        <v>0</v>
      </c>
      <c r="C466" t="s">
        <v>81</v>
      </c>
      <c r="D466" s="27" t="s">
        <v>125</v>
      </c>
      <c r="E466" t="s">
        <v>81</v>
      </c>
      <c r="F466" s="27" t="s">
        <v>113</v>
      </c>
      <c r="G466" t="s">
        <v>81</v>
      </c>
      <c r="H466" s="27" t="s">
        <v>113</v>
      </c>
      <c r="I466" t="s">
        <v>81</v>
      </c>
      <c r="J466" s="27" t="s">
        <v>113</v>
      </c>
      <c r="K466" t="s">
        <v>81</v>
      </c>
      <c r="L466" s="27" t="s">
        <v>113</v>
      </c>
      <c r="M466" t="s">
        <v>81</v>
      </c>
      <c r="N466" t="str">
        <f>IF(T465="","",T465&amp;"&amp;br;")&amp;IF(R465=0,"",R465)</f>
        <v/>
      </c>
      <c r="O466" t="s">
        <v>81</v>
      </c>
      <c r="Q466" s="33" t="s">
        <v>18</v>
      </c>
      <c r="R466" s="34">
        <f>IF(INDEX(AX:AX,W460+1)="",0,INDEX(AX:AX,W460+1)&amp;"/"&amp;INDEX(AY:AY,W460+1))</f>
        <v>0</v>
      </c>
      <c r="S466" s="35"/>
      <c r="T466" s="35"/>
      <c r="U466" s="35"/>
      <c r="V466" s="36"/>
      <c r="W466" s="40"/>
      <c r="X466" s="33"/>
      <c r="Y466" s="52"/>
      <c r="Z466" s="52"/>
      <c r="AA466" s="53"/>
      <c r="AC466" s="52"/>
      <c r="AD466" s="52"/>
      <c r="BF466" s="64" t="s">
        <v>0</v>
      </c>
    </row>
    <row r="467" spans="1:58">
      <c r="A467" t="str">
        <f t="shared" si="84"/>
        <v>|PT|&gt;||シールド数|&gt;||</v>
      </c>
      <c r="B467" t="s">
        <v>0</v>
      </c>
      <c r="C467" t="s">
        <v>81</v>
      </c>
      <c r="D467" t="s">
        <v>18</v>
      </c>
      <c r="E467" t="s">
        <v>81</v>
      </c>
      <c r="F467" t="s">
        <v>113</v>
      </c>
      <c r="G467" t="s">
        <v>81</v>
      </c>
      <c r="H467" t="str">
        <f>IF(R466=0,"",R466)</f>
        <v/>
      </c>
      <c r="I467" t="s">
        <v>81</v>
      </c>
      <c r="J467" t="s">
        <v>136</v>
      </c>
      <c r="K467" t="s">
        <v>81</v>
      </c>
      <c r="L467" t="s">
        <v>113</v>
      </c>
      <c r="M467" t="s">
        <v>81</v>
      </c>
      <c r="N467" t="str">
        <f>IF(R467=0,"",R467)</f>
        <v/>
      </c>
      <c r="O467" t="s">
        <v>81</v>
      </c>
      <c r="Q467" s="41" t="s">
        <v>19</v>
      </c>
      <c r="R467" s="34">
        <f>INDEX(AW:AW,W460+1)</f>
        <v>0</v>
      </c>
      <c r="S467" s="42"/>
      <c r="T467" s="42"/>
      <c r="U467" s="42"/>
      <c r="V467" s="43"/>
      <c r="W467" s="44"/>
      <c r="X467" s="45"/>
      <c r="Y467" s="55"/>
      <c r="Z467" s="55"/>
      <c r="AA467" s="56"/>
      <c r="BF467" s="64" t="s">
        <v>0</v>
      </c>
    </row>
    <row r="468" spans="1:58">
      <c r="A468" t="str">
        <f t="shared" si="84"/>
        <v>&amp;br;&amp;br;</v>
      </c>
      <c r="B468" t="s">
        <v>0</v>
      </c>
      <c r="C468" t="s">
        <v>145</v>
      </c>
      <c r="R468"/>
      <c r="S468"/>
      <c r="T468"/>
      <c r="U468"/>
      <c r="V468"/>
      <c r="BF468" s="64" t="s">
        <v>0</v>
      </c>
    </row>
    <row r="469" spans="1:58">
      <c r="A469" t="str">
        <f t="shared" si="84"/>
        <v>#back(text=戻る,left)</v>
      </c>
      <c r="B469" t="s">
        <v>0</v>
      </c>
      <c r="C469" t="s">
        <v>153</v>
      </c>
      <c r="R469"/>
      <c r="S469"/>
      <c r="T469"/>
      <c r="U469"/>
      <c r="V469"/>
      <c r="BF469" s="64" t="s">
        <v>0</v>
      </c>
    </row>
    <row r="470" spans="1:58">
      <c r="A470" t="str">
        <f t="shared" si="84"/>
        <v>&amp;br;</v>
      </c>
      <c r="B470" t="s">
        <v>0</v>
      </c>
      <c r="C470" t="s">
        <v>164</v>
      </c>
      <c r="R470"/>
      <c r="S470"/>
      <c r="T470"/>
      <c r="U470"/>
      <c r="V470"/>
      <c r="BF470" s="64" t="s">
        <v>0</v>
      </c>
    </row>
    <row r="471" spans="1:58">
      <c r="A471" t="str">
        <f t="shared" si="84"/>
        <v>#comment(above,nsize=[15],size=[30],num=[10])</v>
      </c>
      <c r="B471" t="s">
        <v>0</v>
      </c>
      <c r="C471" t="s">
        <v>173</v>
      </c>
      <c r="R471"/>
      <c r="S471"/>
      <c r="T471"/>
      <c r="U471"/>
      <c r="V471"/>
      <c r="BF471" s="64" t="s">
        <v>0</v>
      </c>
    </row>
    <row r="472" spans="1:58">
      <c r="A472" t="str">
        <f t="shared" si="84"/>
        <v>&amp;br;&amp;br;</v>
      </c>
      <c r="B472" t="s">
        <v>0</v>
      </c>
      <c r="C472" t="s">
        <v>145</v>
      </c>
      <c r="R472"/>
      <c r="S472"/>
      <c r="T472"/>
      <c r="U472"/>
      <c r="V472"/>
      <c r="AC472" s="52"/>
      <c r="AD472" s="52"/>
      <c r="BF472" s="64" t="s">
        <v>0</v>
      </c>
    </row>
    <row r="473" spans="1:58">
      <c r="A473" t="str">
        <f t="shared" si="84"/>
        <v/>
      </c>
      <c r="B473" t="s">
        <v>0</v>
      </c>
      <c r="Q473" s="29"/>
      <c r="R473" s="30"/>
      <c r="S473" s="30"/>
      <c r="T473" s="30"/>
      <c r="U473" s="30"/>
      <c r="V473" s="31"/>
      <c r="W473" s="32">
        <v>37</v>
      </c>
      <c r="X473" s="29"/>
      <c r="Y473" s="50"/>
      <c r="Z473" s="50"/>
      <c r="AA473" s="51"/>
      <c r="AC473" s="52"/>
      <c r="AD473" s="52"/>
      <c r="BF473" s="64" t="s">
        <v>0</v>
      </c>
    </row>
    <row r="474" spans="1:58">
      <c r="A474" t="str">
        <f t="shared" si="84"/>
        <v>*0/0</v>
      </c>
      <c r="B474" t="s">
        <v>0</v>
      </c>
      <c r="C474" t="str">
        <f>"*"&amp;R474&amp;"/"&amp;T474</f>
        <v>*0/0</v>
      </c>
      <c r="Q474" s="33" t="s">
        <v>9</v>
      </c>
      <c r="R474" s="34">
        <f>INDEX(AJ:AJ,W473+1)</f>
        <v>0</v>
      </c>
      <c r="S474" s="35" t="s">
        <v>10</v>
      </c>
      <c r="T474" s="34">
        <f>INDEX(AK:AK,W473+1)</f>
        <v>0</v>
      </c>
      <c r="U474" s="35"/>
      <c r="V474" s="36"/>
      <c r="W474" s="37"/>
      <c r="X474" s="33"/>
      <c r="Y474" s="52"/>
      <c r="Z474" s="52"/>
      <c r="AA474" s="53"/>
      <c r="AC474" s="52"/>
      <c r="AD474" s="52"/>
      <c r="BF474" s="64" t="s">
        <v>0</v>
      </c>
    </row>
    <row r="475" spans="1:58">
      <c r="A475" t="str">
        <f t="shared" si="84"/>
        <v>|LEFT:80|LEFT:100|LEFT:100|LEFT:100|LEFT:100|LEFT:100|c</v>
      </c>
      <c r="B475" t="s">
        <v>0</v>
      </c>
      <c r="C475" t="s">
        <v>81</v>
      </c>
      <c r="D475" s="26" t="str">
        <f>$Q$1</f>
        <v>LEFT:80</v>
      </c>
      <c r="E475" s="26" t="s">
        <v>81</v>
      </c>
      <c r="F475" s="26" t="str">
        <f t="shared" ref="F475:J475" si="87">$R$1</f>
        <v>LEFT:100</v>
      </c>
      <c r="G475" s="26" t="s">
        <v>81</v>
      </c>
      <c r="H475" s="26" t="str">
        <f t="shared" si="87"/>
        <v>LEFT:100</v>
      </c>
      <c r="I475" s="26" t="s">
        <v>81</v>
      </c>
      <c r="J475" s="26" t="str">
        <f t="shared" si="87"/>
        <v>LEFT:100</v>
      </c>
      <c r="K475" s="26" t="s">
        <v>81</v>
      </c>
      <c r="L475" s="26" t="str">
        <f>$R$1</f>
        <v>LEFT:100</v>
      </c>
      <c r="M475" s="26" t="s">
        <v>81</v>
      </c>
      <c r="N475" s="26" t="str">
        <f>$R$1</f>
        <v>LEFT:100</v>
      </c>
      <c r="O475" t="s">
        <v>81</v>
      </c>
      <c r="P475" t="s">
        <v>82</v>
      </c>
      <c r="Q475" s="38" t="s">
        <v>6</v>
      </c>
      <c r="R475" s="34" t="str">
        <f>INDEX(AF:AF,W473+1)</f>
        <v>黒</v>
      </c>
      <c r="S475" s="39" t="s">
        <v>7</v>
      </c>
      <c r="T475" s="34">
        <f>INDEX(AG:AG,W473+1)</f>
        <v>0</v>
      </c>
      <c r="U475" s="39" t="s">
        <v>8</v>
      </c>
      <c r="V475" s="34">
        <f>INDEX(AI:AI,W473+1)</f>
        <v>0</v>
      </c>
      <c r="W475" s="40"/>
      <c r="X475" s="34">
        <f>INDEX(AQ:AQ,W473+1)</f>
        <v>0</v>
      </c>
      <c r="Y475" s="52"/>
      <c r="Z475" s="52"/>
      <c r="AA475" s="53"/>
      <c r="AC475" s="35"/>
      <c r="AD475" s="35"/>
      <c r="BF475" s="64" t="s">
        <v>0</v>
      </c>
    </row>
    <row r="476" spans="1:58">
      <c r="A476" t="str">
        <f t="shared" si="84"/>
        <v>|色|黒|レアリティ||マナコスト||</v>
      </c>
      <c r="B476" t="s">
        <v>0</v>
      </c>
      <c r="C476" t="s">
        <v>81</v>
      </c>
      <c r="D476" s="27" t="s">
        <v>6</v>
      </c>
      <c r="E476" t="s">
        <v>81</v>
      </c>
      <c r="F476" t="str">
        <f>IF(R475=0,"",R475)</f>
        <v>黒</v>
      </c>
      <c r="G476" t="s">
        <v>81</v>
      </c>
      <c r="H476" s="27" t="s">
        <v>93</v>
      </c>
      <c r="I476" t="s">
        <v>81</v>
      </c>
      <c r="J476" t="str">
        <f>IF(T475=0,"",T475)</f>
        <v/>
      </c>
      <c r="K476" t="s">
        <v>81</v>
      </c>
      <c r="L476" s="27" t="s">
        <v>94</v>
      </c>
      <c r="M476" t="s">
        <v>81</v>
      </c>
      <c r="N476" t="str">
        <f>IF(V475=0,"",V475)</f>
        <v/>
      </c>
      <c r="O476" t="s">
        <v>81</v>
      </c>
      <c r="Q476" s="33" t="s">
        <v>11</v>
      </c>
      <c r="R476" s="34">
        <f>INDEX(AL:AL,W473+1)</f>
        <v>0</v>
      </c>
      <c r="S476" s="39" t="s">
        <v>95</v>
      </c>
      <c r="T476" s="34">
        <f>INDEX(AN:AN,W473+1)</f>
        <v>0</v>
      </c>
      <c r="U476" s="34">
        <f>INDEX(AO:AO,W473+1)</f>
        <v>0</v>
      </c>
      <c r="V476" s="34">
        <f>INDEX(AP:AP,W473+1)</f>
        <v>0</v>
      </c>
      <c r="W476" s="40"/>
      <c r="X476" s="34" t="str">
        <f>INDEX(AZ:AZ,W473+1)</f>
        <v/>
      </c>
      <c r="Y476" s="34" t="str">
        <f>INDEX(BA:BA,W473+1)</f>
        <v/>
      </c>
      <c r="Z476" s="34" t="str">
        <f>INDEX(BB:BB,W473+1)</f>
        <v/>
      </c>
      <c r="AA476" s="34">
        <f>INDEX(BC:BC,W473+1)</f>
        <v>0</v>
      </c>
      <c r="AC476" s="52"/>
      <c r="AD476" s="52"/>
      <c r="BF476" s="64" t="s">
        <v>0</v>
      </c>
    </row>
    <row r="477" spans="1:58">
      <c r="A477" t="str">
        <f t="shared" si="84"/>
        <v>|種別||サブタイプ||||</v>
      </c>
      <c r="B477" t="s">
        <v>0</v>
      </c>
      <c r="C477" t="s">
        <v>81</v>
      </c>
      <c r="D477" s="27" t="s">
        <v>11</v>
      </c>
      <c r="E477" t="s">
        <v>81</v>
      </c>
      <c r="F477" t="str">
        <f>IF(R476=0,"",R476)</f>
        <v/>
      </c>
      <c r="G477" t="s">
        <v>81</v>
      </c>
      <c r="H477" s="27" t="s">
        <v>103</v>
      </c>
      <c r="I477" t="s">
        <v>81</v>
      </c>
      <c r="J477" t="str">
        <f>IF(T476=0,"",T476)</f>
        <v/>
      </c>
      <c r="K477" t="s">
        <v>81</v>
      </c>
      <c r="L477" t="str">
        <f>IF(U476=0,"",U476)</f>
        <v/>
      </c>
      <c r="M477" t="s">
        <v>81</v>
      </c>
      <c r="N477" t="str">
        <f>IF(V476=0,"",V476)</f>
        <v/>
      </c>
      <c r="O477" t="s">
        <v>81</v>
      </c>
      <c r="Q477" s="33" t="s">
        <v>104</v>
      </c>
      <c r="R477" s="34" t="str">
        <f>INDEX(BD:BD,W473+1)</f>
        <v/>
      </c>
      <c r="S477" s="35"/>
      <c r="T477" s="35"/>
      <c r="U477" s="35"/>
      <c r="V477" s="36"/>
      <c r="W477" s="40"/>
      <c r="X477" s="32"/>
      <c r="Y477" s="32"/>
      <c r="Z477" s="32"/>
      <c r="AA477" s="54"/>
      <c r="AC477" s="52"/>
      <c r="AD477" s="52"/>
      <c r="BF477" s="64" t="s">
        <v>0</v>
      </c>
    </row>
    <row r="478" spans="1:58">
      <c r="A478" t="str">
        <f t="shared" si="84"/>
        <v>|テキスト|&gt;|&gt;|&gt;|&gt;||</v>
      </c>
      <c r="B478" t="s">
        <v>0</v>
      </c>
      <c r="C478" t="s">
        <v>81</v>
      </c>
      <c r="D478" s="27" t="s">
        <v>104</v>
      </c>
      <c r="E478" t="s">
        <v>81</v>
      </c>
      <c r="F478" s="27" t="s">
        <v>113</v>
      </c>
      <c r="G478" t="s">
        <v>81</v>
      </c>
      <c r="H478" s="27" t="s">
        <v>113</v>
      </c>
      <c r="I478" t="s">
        <v>81</v>
      </c>
      <c r="J478" s="27" t="s">
        <v>113</v>
      </c>
      <c r="K478" t="s">
        <v>81</v>
      </c>
      <c r="L478" s="27" t="s">
        <v>113</v>
      </c>
      <c r="M478" t="s">
        <v>81</v>
      </c>
      <c r="N478" t="str">
        <f>IF(R477=0,"",R477)</f>
        <v/>
      </c>
      <c r="O478" t="s">
        <v>81</v>
      </c>
      <c r="Q478" s="38" t="s">
        <v>27</v>
      </c>
      <c r="R478" s="34" t="str">
        <f>INDEX(BE:BE,W473+1)</f>
        <v/>
      </c>
      <c r="S478" s="35" t="s">
        <v>400</v>
      </c>
      <c r="T478" s="34" t="str">
        <f>IF(X478="","",X478&amp;IF(Y478="",""," "&amp;Y478)&amp;IF(Z478="",""," "&amp;Z478)&amp;IF(AA478="",""," "&amp;AA478))</f>
        <v/>
      </c>
      <c r="U478" s="35"/>
      <c r="V478" s="36"/>
      <c r="W478" s="40" t="s">
        <v>114</v>
      </c>
      <c r="X478" s="33" t="str">
        <f t="shared" ref="X478:AA478" si="88">IF(ISERROR(IF(LEN(X477)&gt;1,X477,VLOOKUP(X476,$AC:$AD,2,FALSE))),"",IF(LEN(X477)&gt;1,X477,VLOOKUP(X476,$AC:$AD,2,FALSE)))</f>
        <v/>
      </c>
      <c r="Y478" s="33" t="str">
        <f t="shared" si="88"/>
        <v/>
      </c>
      <c r="Z478" s="33" t="str">
        <f t="shared" si="88"/>
        <v/>
      </c>
      <c r="AA478" s="33" t="str">
        <f t="shared" si="88"/>
        <v> </v>
      </c>
      <c r="AC478" s="52"/>
      <c r="AD478" s="52"/>
      <c r="BF478" s="64" t="s">
        <v>0</v>
      </c>
    </row>
    <row r="479" spans="1:58">
      <c r="A479" t="str">
        <f t="shared" si="84"/>
        <v>|英テキスト|&gt;|&gt;|&gt;|&gt;||</v>
      </c>
      <c r="B479" t="s">
        <v>0</v>
      </c>
      <c r="C479" t="s">
        <v>81</v>
      </c>
      <c r="D479" s="27" t="s">
        <v>125</v>
      </c>
      <c r="E479" t="s">
        <v>81</v>
      </c>
      <c r="F479" s="27" t="s">
        <v>113</v>
      </c>
      <c r="G479" t="s">
        <v>81</v>
      </c>
      <c r="H479" s="27" t="s">
        <v>113</v>
      </c>
      <c r="I479" t="s">
        <v>81</v>
      </c>
      <c r="J479" s="27" t="s">
        <v>113</v>
      </c>
      <c r="K479" t="s">
        <v>81</v>
      </c>
      <c r="L479" s="27" t="s">
        <v>113</v>
      </c>
      <c r="M479" t="s">
        <v>81</v>
      </c>
      <c r="N479" t="str">
        <f>IF(T478="","",T478&amp;"&amp;br;")&amp;IF(R478=0,"",R478)</f>
        <v/>
      </c>
      <c r="O479" t="s">
        <v>81</v>
      </c>
      <c r="Q479" s="33" t="s">
        <v>18</v>
      </c>
      <c r="R479" s="34">
        <f>IF(INDEX(AX:AX,W473+1)="",0,INDEX(AX:AX,W473+1)&amp;"/"&amp;INDEX(AY:AY,W473+1))</f>
        <v>0</v>
      </c>
      <c r="S479" s="35"/>
      <c r="T479" s="35"/>
      <c r="U479" s="35"/>
      <c r="V479" s="36"/>
      <c r="W479" s="40"/>
      <c r="X479" s="33"/>
      <c r="Y479" s="52"/>
      <c r="Z479" s="52"/>
      <c r="AA479" s="53"/>
      <c r="AC479" s="52"/>
      <c r="AD479" s="52"/>
      <c r="BF479" s="64" t="s">
        <v>0</v>
      </c>
    </row>
    <row r="480" spans="1:58">
      <c r="A480" t="str">
        <f t="shared" si="84"/>
        <v>|PT|&gt;||シールド数|&gt;||</v>
      </c>
      <c r="B480" t="s">
        <v>0</v>
      </c>
      <c r="C480" t="s">
        <v>81</v>
      </c>
      <c r="D480" t="s">
        <v>18</v>
      </c>
      <c r="E480" t="s">
        <v>81</v>
      </c>
      <c r="F480" t="s">
        <v>113</v>
      </c>
      <c r="G480" t="s">
        <v>81</v>
      </c>
      <c r="H480" t="str">
        <f>IF(R479=0,"",R479)</f>
        <v/>
      </c>
      <c r="I480" t="s">
        <v>81</v>
      </c>
      <c r="J480" t="s">
        <v>136</v>
      </c>
      <c r="K480" t="s">
        <v>81</v>
      </c>
      <c r="L480" t="s">
        <v>113</v>
      </c>
      <c r="M480" t="s">
        <v>81</v>
      </c>
      <c r="N480" t="str">
        <f>IF(R480=0,"",R480)</f>
        <v/>
      </c>
      <c r="O480" t="s">
        <v>81</v>
      </c>
      <c r="Q480" s="41" t="s">
        <v>19</v>
      </c>
      <c r="R480" s="34">
        <f>INDEX(AW:AW,W473+1)</f>
        <v>0</v>
      </c>
      <c r="S480" s="42"/>
      <c r="T480" s="42"/>
      <c r="U480" s="42"/>
      <c r="V480" s="43"/>
      <c r="W480" s="44"/>
      <c r="X480" s="45"/>
      <c r="Y480" s="55"/>
      <c r="Z480" s="55"/>
      <c r="AA480" s="56"/>
      <c r="BF480" s="64" t="s">
        <v>0</v>
      </c>
    </row>
    <row r="481" spans="1:58">
      <c r="A481" t="str">
        <f t="shared" si="84"/>
        <v>&amp;br;&amp;br;</v>
      </c>
      <c r="B481" t="s">
        <v>0</v>
      </c>
      <c r="C481" t="s">
        <v>145</v>
      </c>
      <c r="R481"/>
      <c r="S481"/>
      <c r="T481"/>
      <c r="U481"/>
      <c r="V481"/>
      <c r="BF481" s="64" t="s">
        <v>0</v>
      </c>
    </row>
    <row r="482" spans="1:58">
      <c r="A482" t="str">
        <f t="shared" si="84"/>
        <v>#back(text=戻る,left)</v>
      </c>
      <c r="B482" t="s">
        <v>0</v>
      </c>
      <c r="C482" t="s">
        <v>153</v>
      </c>
      <c r="R482"/>
      <c r="S482"/>
      <c r="T482"/>
      <c r="U482"/>
      <c r="V482"/>
      <c r="BF482" s="64" t="s">
        <v>0</v>
      </c>
    </row>
    <row r="483" spans="1:58">
      <c r="A483" t="str">
        <f t="shared" si="84"/>
        <v>&amp;br;</v>
      </c>
      <c r="B483" t="s">
        <v>0</v>
      </c>
      <c r="C483" t="s">
        <v>164</v>
      </c>
      <c r="R483"/>
      <c r="S483"/>
      <c r="T483"/>
      <c r="U483"/>
      <c r="V483"/>
      <c r="BF483" s="64" t="s">
        <v>0</v>
      </c>
    </row>
    <row r="484" spans="1:58">
      <c r="A484" t="str">
        <f t="shared" si="84"/>
        <v>#comment(above,nsize=[15],size=[30],num=[10])</v>
      </c>
      <c r="B484" t="s">
        <v>0</v>
      </c>
      <c r="C484" t="s">
        <v>173</v>
      </c>
      <c r="R484"/>
      <c r="S484"/>
      <c r="T484"/>
      <c r="U484"/>
      <c r="V484"/>
      <c r="BF484" s="64" t="s">
        <v>0</v>
      </c>
    </row>
    <row r="485" spans="1:58">
      <c r="A485" t="str">
        <f t="shared" si="84"/>
        <v>&amp;br;&amp;br;</v>
      </c>
      <c r="B485" t="s">
        <v>0</v>
      </c>
      <c r="C485" t="s">
        <v>145</v>
      </c>
      <c r="R485"/>
      <c r="S485"/>
      <c r="T485"/>
      <c r="U485"/>
      <c r="V485"/>
      <c r="AC485" s="52"/>
      <c r="AD485" s="52"/>
      <c r="BF485" s="64" t="s">
        <v>0</v>
      </c>
    </row>
    <row r="486" spans="1:58">
      <c r="A486" t="str">
        <f t="shared" si="84"/>
        <v/>
      </c>
      <c r="B486" t="s">
        <v>0</v>
      </c>
      <c r="Q486" s="29"/>
      <c r="R486" s="30"/>
      <c r="S486" s="30"/>
      <c r="T486" s="30"/>
      <c r="U486" s="30"/>
      <c r="V486" s="31"/>
      <c r="W486" s="32">
        <v>38</v>
      </c>
      <c r="X486" s="29"/>
      <c r="Y486" s="50"/>
      <c r="Z486" s="50"/>
      <c r="AA486" s="51"/>
      <c r="AC486" s="52"/>
      <c r="AD486" s="52"/>
      <c r="BF486" s="64" t="s">
        <v>0</v>
      </c>
    </row>
    <row r="487" spans="1:58">
      <c r="A487" t="str">
        <f t="shared" si="84"/>
        <v>*0/0</v>
      </c>
      <c r="B487" t="s">
        <v>0</v>
      </c>
      <c r="C487" t="str">
        <f>"*"&amp;R487&amp;"/"&amp;T487</f>
        <v>*0/0</v>
      </c>
      <c r="Q487" s="33" t="s">
        <v>9</v>
      </c>
      <c r="R487" s="34">
        <f>INDEX(AJ:AJ,W486+1)</f>
        <v>0</v>
      </c>
      <c r="S487" s="35" t="s">
        <v>10</v>
      </c>
      <c r="T487" s="34">
        <f>INDEX(AK:AK,W486+1)</f>
        <v>0</v>
      </c>
      <c r="U487" s="35"/>
      <c r="V487" s="36"/>
      <c r="W487" s="37"/>
      <c r="X487" s="33"/>
      <c r="Y487" s="52"/>
      <c r="Z487" s="52"/>
      <c r="AA487" s="53"/>
      <c r="AC487" s="52"/>
      <c r="AD487" s="52"/>
      <c r="BF487" s="64" t="s">
        <v>0</v>
      </c>
    </row>
    <row r="488" spans="1:58">
      <c r="A488" t="str">
        <f t="shared" si="84"/>
        <v>|LEFT:80|LEFT:100|LEFT:100|LEFT:100|LEFT:100|LEFT:100|c</v>
      </c>
      <c r="B488" t="s">
        <v>0</v>
      </c>
      <c r="C488" t="s">
        <v>81</v>
      </c>
      <c r="D488" s="26" t="str">
        <f>$Q$1</f>
        <v>LEFT:80</v>
      </c>
      <c r="E488" s="26" t="s">
        <v>81</v>
      </c>
      <c r="F488" s="26" t="str">
        <f t="shared" ref="F488:J488" si="89">$R$1</f>
        <v>LEFT:100</v>
      </c>
      <c r="G488" s="26" t="s">
        <v>81</v>
      </c>
      <c r="H488" s="26" t="str">
        <f t="shared" si="89"/>
        <v>LEFT:100</v>
      </c>
      <c r="I488" s="26" t="s">
        <v>81</v>
      </c>
      <c r="J488" s="26" t="str">
        <f t="shared" si="89"/>
        <v>LEFT:100</v>
      </c>
      <c r="K488" s="26" t="s">
        <v>81</v>
      </c>
      <c r="L488" s="26" t="str">
        <f>$R$1</f>
        <v>LEFT:100</v>
      </c>
      <c r="M488" s="26" t="s">
        <v>81</v>
      </c>
      <c r="N488" s="26" t="str">
        <f>$R$1</f>
        <v>LEFT:100</v>
      </c>
      <c r="O488" t="s">
        <v>81</v>
      </c>
      <c r="P488" t="s">
        <v>82</v>
      </c>
      <c r="Q488" s="38" t="s">
        <v>6</v>
      </c>
      <c r="R488" s="34" t="str">
        <f>INDEX(AF:AF,W486+1)</f>
        <v>黒</v>
      </c>
      <c r="S488" s="39" t="s">
        <v>7</v>
      </c>
      <c r="T488" s="34">
        <f>INDEX(AG:AG,W486+1)</f>
        <v>0</v>
      </c>
      <c r="U488" s="39" t="s">
        <v>8</v>
      </c>
      <c r="V488" s="34">
        <f>INDEX(AI:AI,W486+1)</f>
        <v>0</v>
      </c>
      <c r="W488" s="40"/>
      <c r="X488" s="34">
        <f>INDEX(AQ:AQ,W486+1)</f>
        <v>0</v>
      </c>
      <c r="Y488" s="52"/>
      <c r="Z488" s="52"/>
      <c r="AA488" s="53"/>
      <c r="AC488" s="35"/>
      <c r="AD488" s="35"/>
      <c r="BF488" s="64" t="s">
        <v>0</v>
      </c>
    </row>
    <row r="489" spans="1:58">
      <c r="A489" t="str">
        <f t="shared" si="84"/>
        <v>|色|黒|レアリティ||マナコスト||</v>
      </c>
      <c r="B489" t="s">
        <v>0</v>
      </c>
      <c r="C489" t="s">
        <v>81</v>
      </c>
      <c r="D489" s="27" t="s">
        <v>6</v>
      </c>
      <c r="E489" t="s">
        <v>81</v>
      </c>
      <c r="F489" t="str">
        <f>IF(R488=0,"",R488)</f>
        <v>黒</v>
      </c>
      <c r="G489" t="s">
        <v>81</v>
      </c>
      <c r="H489" s="27" t="s">
        <v>93</v>
      </c>
      <c r="I489" t="s">
        <v>81</v>
      </c>
      <c r="J489" t="str">
        <f>IF(T488=0,"",T488)</f>
        <v/>
      </c>
      <c r="K489" t="s">
        <v>81</v>
      </c>
      <c r="L489" s="27" t="s">
        <v>94</v>
      </c>
      <c r="M489" t="s">
        <v>81</v>
      </c>
      <c r="N489" t="str">
        <f>IF(V488=0,"",V488)</f>
        <v/>
      </c>
      <c r="O489" t="s">
        <v>81</v>
      </c>
      <c r="Q489" s="33" t="s">
        <v>11</v>
      </c>
      <c r="R489" s="34">
        <f>INDEX(AL:AL,W486+1)</f>
        <v>0</v>
      </c>
      <c r="S489" s="39" t="s">
        <v>95</v>
      </c>
      <c r="T489" s="34">
        <f>INDEX(AN:AN,W486+1)</f>
        <v>0</v>
      </c>
      <c r="U489" s="34">
        <f>INDEX(AO:AO,W486+1)</f>
        <v>0</v>
      </c>
      <c r="V489" s="34">
        <f>INDEX(AP:AP,W486+1)</f>
        <v>0</v>
      </c>
      <c r="W489" s="40"/>
      <c r="X489" s="34" t="str">
        <f>INDEX(AZ:AZ,W486+1)</f>
        <v/>
      </c>
      <c r="Y489" s="34" t="str">
        <f>INDEX(BA:BA,W486+1)</f>
        <v/>
      </c>
      <c r="Z489" s="34" t="str">
        <f>INDEX(BB:BB,W486+1)</f>
        <v/>
      </c>
      <c r="AA489" s="34">
        <f>INDEX(BC:BC,W486+1)</f>
        <v>0</v>
      </c>
      <c r="AC489" s="52"/>
      <c r="AD489" s="52"/>
      <c r="BF489" s="64" t="s">
        <v>0</v>
      </c>
    </row>
    <row r="490" spans="1:58">
      <c r="A490" t="str">
        <f t="shared" si="84"/>
        <v>|種別||サブタイプ||||</v>
      </c>
      <c r="B490" t="s">
        <v>0</v>
      </c>
      <c r="C490" t="s">
        <v>81</v>
      </c>
      <c r="D490" s="27" t="s">
        <v>11</v>
      </c>
      <c r="E490" t="s">
        <v>81</v>
      </c>
      <c r="F490" t="str">
        <f>IF(R489=0,"",R489)</f>
        <v/>
      </c>
      <c r="G490" t="s">
        <v>81</v>
      </c>
      <c r="H490" s="27" t="s">
        <v>103</v>
      </c>
      <c r="I490" t="s">
        <v>81</v>
      </c>
      <c r="J490" t="str">
        <f>IF(T489=0,"",T489)</f>
        <v/>
      </c>
      <c r="K490" t="s">
        <v>81</v>
      </c>
      <c r="L490" t="str">
        <f>IF(U489=0,"",U489)</f>
        <v/>
      </c>
      <c r="M490" t="s">
        <v>81</v>
      </c>
      <c r="N490" t="str">
        <f>IF(V489=0,"",V489)</f>
        <v/>
      </c>
      <c r="O490" t="s">
        <v>81</v>
      </c>
      <c r="Q490" s="33" t="s">
        <v>104</v>
      </c>
      <c r="R490" s="34" t="str">
        <f>INDEX(BD:BD,W486+1)</f>
        <v/>
      </c>
      <c r="S490" s="35"/>
      <c r="T490" s="35"/>
      <c r="U490" s="35"/>
      <c r="V490" s="36"/>
      <c r="W490" s="40"/>
      <c r="X490" s="32"/>
      <c r="Y490" s="32"/>
      <c r="Z490" s="32"/>
      <c r="AA490" s="54"/>
      <c r="AC490" s="52"/>
      <c r="AD490" s="52"/>
      <c r="BF490" s="64" t="s">
        <v>0</v>
      </c>
    </row>
    <row r="491" spans="1:58">
      <c r="A491" t="str">
        <f t="shared" si="84"/>
        <v>|テキスト|&gt;|&gt;|&gt;|&gt;||</v>
      </c>
      <c r="B491" t="s">
        <v>0</v>
      </c>
      <c r="C491" t="s">
        <v>81</v>
      </c>
      <c r="D491" s="27" t="s">
        <v>104</v>
      </c>
      <c r="E491" t="s">
        <v>81</v>
      </c>
      <c r="F491" s="27" t="s">
        <v>113</v>
      </c>
      <c r="G491" t="s">
        <v>81</v>
      </c>
      <c r="H491" s="27" t="s">
        <v>113</v>
      </c>
      <c r="I491" t="s">
        <v>81</v>
      </c>
      <c r="J491" s="27" t="s">
        <v>113</v>
      </c>
      <c r="K491" t="s">
        <v>81</v>
      </c>
      <c r="L491" s="27" t="s">
        <v>113</v>
      </c>
      <c r="M491" t="s">
        <v>81</v>
      </c>
      <c r="N491" t="str">
        <f>IF(R490=0,"",R490)</f>
        <v/>
      </c>
      <c r="O491" t="s">
        <v>81</v>
      </c>
      <c r="Q491" s="38" t="s">
        <v>27</v>
      </c>
      <c r="R491" s="34" t="str">
        <f>INDEX(BE:BE,W486+1)</f>
        <v/>
      </c>
      <c r="S491" s="35" t="s">
        <v>400</v>
      </c>
      <c r="T491" s="34" t="str">
        <f>IF(X491="","",X491&amp;IF(Y491="",""," "&amp;Y491)&amp;IF(Z491="",""," "&amp;Z491)&amp;IF(AA491="",""," "&amp;AA491))</f>
        <v/>
      </c>
      <c r="U491" s="35"/>
      <c r="V491" s="36"/>
      <c r="W491" s="40" t="s">
        <v>114</v>
      </c>
      <c r="X491" s="33" t="str">
        <f t="shared" ref="X491:AA491" si="90">IF(ISERROR(IF(LEN(X490)&gt;1,X490,VLOOKUP(X489,$AC:$AD,2,FALSE))),"",IF(LEN(X490)&gt;1,X490,VLOOKUP(X489,$AC:$AD,2,FALSE)))</f>
        <v/>
      </c>
      <c r="Y491" s="33" t="str">
        <f t="shared" si="90"/>
        <v/>
      </c>
      <c r="Z491" s="33" t="str">
        <f t="shared" si="90"/>
        <v/>
      </c>
      <c r="AA491" s="33" t="str">
        <f t="shared" si="90"/>
        <v> </v>
      </c>
      <c r="AC491" s="52"/>
      <c r="AD491" s="52"/>
      <c r="BF491" s="64" t="s">
        <v>0</v>
      </c>
    </row>
    <row r="492" spans="1:58">
      <c r="A492" t="str">
        <f t="shared" si="84"/>
        <v>|英テキスト|&gt;|&gt;|&gt;|&gt;||</v>
      </c>
      <c r="B492" t="s">
        <v>0</v>
      </c>
      <c r="C492" t="s">
        <v>81</v>
      </c>
      <c r="D492" s="27" t="s">
        <v>125</v>
      </c>
      <c r="E492" t="s">
        <v>81</v>
      </c>
      <c r="F492" s="27" t="s">
        <v>113</v>
      </c>
      <c r="G492" t="s">
        <v>81</v>
      </c>
      <c r="H492" s="27" t="s">
        <v>113</v>
      </c>
      <c r="I492" t="s">
        <v>81</v>
      </c>
      <c r="J492" s="27" t="s">
        <v>113</v>
      </c>
      <c r="K492" t="s">
        <v>81</v>
      </c>
      <c r="L492" s="27" t="s">
        <v>113</v>
      </c>
      <c r="M492" t="s">
        <v>81</v>
      </c>
      <c r="N492" t="str">
        <f>IF(T491="","",T491&amp;"&amp;br;")&amp;IF(R491=0,"",R491)</f>
        <v/>
      </c>
      <c r="O492" t="s">
        <v>81</v>
      </c>
      <c r="Q492" s="33" t="s">
        <v>18</v>
      </c>
      <c r="R492" s="34">
        <f>IF(INDEX(AX:AX,W486+1)="",0,INDEX(AX:AX,W486+1)&amp;"/"&amp;INDEX(AY:AY,W486+1))</f>
        <v>0</v>
      </c>
      <c r="S492" s="35"/>
      <c r="T492" s="35"/>
      <c r="U492" s="35"/>
      <c r="V492" s="36"/>
      <c r="W492" s="40"/>
      <c r="X492" s="33"/>
      <c r="Y492" s="52"/>
      <c r="Z492" s="52"/>
      <c r="AA492" s="53"/>
      <c r="AC492" s="52"/>
      <c r="AD492" s="52"/>
      <c r="BF492" s="64" t="s">
        <v>0</v>
      </c>
    </row>
    <row r="493" spans="1:58">
      <c r="A493" t="str">
        <f t="shared" si="84"/>
        <v>|PT|&gt;||シールド数|&gt;||</v>
      </c>
      <c r="B493" t="s">
        <v>0</v>
      </c>
      <c r="C493" t="s">
        <v>81</v>
      </c>
      <c r="D493" t="s">
        <v>18</v>
      </c>
      <c r="E493" t="s">
        <v>81</v>
      </c>
      <c r="F493" t="s">
        <v>113</v>
      </c>
      <c r="G493" t="s">
        <v>81</v>
      </c>
      <c r="H493" t="str">
        <f>IF(R492=0,"",R492)</f>
        <v/>
      </c>
      <c r="I493" t="s">
        <v>81</v>
      </c>
      <c r="J493" t="s">
        <v>136</v>
      </c>
      <c r="K493" t="s">
        <v>81</v>
      </c>
      <c r="L493" t="s">
        <v>113</v>
      </c>
      <c r="M493" t="s">
        <v>81</v>
      </c>
      <c r="N493" t="str">
        <f>IF(R493=0,"",R493)</f>
        <v/>
      </c>
      <c r="O493" t="s">
        <v>81</v>
      </c>
      <c r="Q493" s="41" t="s">
        <v>19</v>
      </c>
      <c r="R493" s="34">
        <f>INDEX(AW:AW,W486+1)</f>
        <v>0</v>
      </c>
      <c r="S493" s="42"/>
      <c r="T493" s="42"/>
      <c r="U493" s="42"/>
      <c r="V493" s="43"/>
      <c r="W493" s="44"/>
      <c r="X493" s="45"/>
      <c r="Y493" s="55"/>
      <c r="Z493" s="55"/>
      <c r="AA493" s="56"/>
      <c r="BF493" s="64" t="s">
        <v>0</v>
      </c>
    </row>
    <row r="494" spans="1:58">
      <c r="A494" t="str">
        <f t="shared" si="84"/>
        <v>&amp;br;&amp;br;</v>
      </c>
      <c r="B494" t="s">
        <v>0</v>
      </c>
      <c r="C494" t="s">
        <v>145</v>
      </c>
      <c r="R494"/>
      <c r="S494"/>
      <c r="T494"/>
      <c r="U494"/>
      <c r="V494"/>
      <c r="BF494" s="64" t="s">
        <v>0</v>
      </c>
    </row>
    <row r="495" spans="1:58">
      <c r="A495" t="str">
        <f t="shared" si="84"/>
        <v>#back(text=戻る,left)</v>
      </c>
      <c r="B495" t="s">
        <v>0</v>
      </c>
      <c r="C495" t="s">
        <v>153</v>
      </c>
      <c r="R495"/>
      <c r="S495"/>
      <c r="T495"/>
      <c r="U495"/>
      <c r="V495"/>
      <c r="BF495" s="64" t="s">
        <v>0</v>
      </c>
    </row>
    <row r="496" spans="1:58">
      <c r="A496" t="str">
        <f t="shared" si="84"/>
        <v>&amp;br;</v>
      </c>
      <c r="B496" t="s">
        <v>0</v>
      </c>
      <c r="C496" t="s">
        <v>164</v>
      </c>
      <c r="R496"/>
      <c r="S496"/>
      <c r="T496"/>
      <c r="U496"/>
      <c r="V496"/>
      <c r="BF496" s="64" t="s">
        <v>0</v>
      </c>
    </row>
    <row r="497" spans="1:58">
      <c r="A497" t="str">
        <f t="shared" si="84"/>
        <v>#comment(above,nsize=[15],size=[30],num=[10])</v>
      </c>
      <c r="B497" t="s">
        <v>0</v>
      </c>
      <c r="C497" t="s">
        <v>173</v>
      </c>
      <c r="R497"/>
      <c r="S497"/>
      <c r="T497"/>
      <c r="U497"/>
      <c r="V497"/>
      <c r="BF497" s="64" t="s">
        <v>0</v>
      </c>
    </row>
    <row r="498" spans="1:58">
      <c r="A498" t="str">
        <f t="shared" si="84"/>
        <v>&amp;br;&amp;br;</v>
      </c>
      <c r="B498" t="s">
        <v>0</v>
      </c>
      <c r="C498" t="s">
        <v>145</v>
      </c>
      <c r="R498"/>
      <c r="S498"/>
      <c r="T498"/>
      <c r="U498"/>
      <c r="V498"/>
      <c r="AC498" s="52"/>
      <c r="AD498" s="52"/>
      <c r="BF498" s="64" t="s">
        <v>0</v>
      </c>
    </row>
    <row r="499" spans="1:58">
      <c r="A499" t="str">
        <f t="shared" si="84"/>
        <v/>
      </c>
      <c r="B499" t="s">
        <v>0</v>
      </c>
      <c r="Q499" s="29"/>
      <c r="R499" s="30"/>
      <c r="S499" s="30"/>
      <c r="T499" s="30"/>
      <c r="U499" s="30"/>
      <c r="V499" s="31"/>
      <c r="W499" s="32">
        <v>39</v>
      </c>
      <c r="X499" s="29"/>
      <c r="Y499" s="50"/>
      <c r="Z499" s="50"/>
      <c r="AA499" s="51"/>
      <c r="AC499" s="52"/>
      <c r="AD499" s="52"/>
      <c r="BF499" s="64" t="s">
        <v>0</v>
      </c>
    </row>
    <row r="500" spans="1:58">
      <c r="A500" t="str">
        <f t="shared" si="84"/>
        <v>*0/0</v>
      </c>
      <c r="B500" t="s">
        <v>0</v>
      </c>
      <c r="C500" t="str">
        <f>"*"&amp;R500&amp;"/"&amp;T500</f>
        <v>*0/0</v>
      </c>
      <c r="Q500" s="33" t="s">
        <v>9</v>
      </c>
      <c r="R500" s="34">
        <f>INDEX(AJ:AJ,W499+1)</f>
        <v>0</v>
      </c>
      <c r="S500" s="35" t="s">
        <v>10</v>
      </c>
      <c r="T500" s="34">
        <f>INDEX(AK:AK,W499+1)</f>
        <v>0</v>
      </c>
      <c r="U500" s="35"/>
      <c r="V500" s="36"/>
      <c r="W500" s="37"/>
      <c r="X500" s="33"/>
      <c r="Y500" s="52"/>
      <c r="Z500" s="52"/>
      <c r="AA500" s="53"/>
      <c r="AC500" s="52"/>
      <c r="AD500" s="52"/>
      <c r="BF500" s="64" t="s">
        <v>0</v>
      </c>
    </row>
    <row r="501" spans="1:58">
      <c r="A501" t="str">
        <f t="shared" si="84"/>
        <v>|LEFT:80|LEFT:100|LEFT:100|LEFT:100|LEFT:100|LEFT:100|c</v>
      </c>
      <c r="B501" t="s">
        <v>0</v>
      </c>
      <c r="C501" t="s">
        <v>81</v>
      </c>
      <c r="D501" s="26" t="str">
        <f>$Q$1</f>
        <v>LEFT:80</v>
      </c>
      <c r="E501" s="26" t="s">
        <v>81</v>
      </c>
      <c r="F501" s="26" t="str">
        <f t="shared" ref="F501:J501" si="91">$R$1</f>
        <v>LEFT:100</v>
      </c>
      <c r="G501" s="26" t="s">
        <v>81</v>
      </c>
      <c r="H501" s="26" t="str">
        <f t="shared" si="91"/>
        <v>LEFT:100</v>
      </c>
      <c r="I501" s="26" t="s">
        <v>81</v>
      </c>
      <c r="J501" s="26" t="str">
        <f t="shared" si="91"/>
        <v>LEFT:100</v>
      </c>
      <c r="K501" s="26" t="s">
        <v>81</v>
      </c>
      <c r="L501" s="26" t="str">
        <f>$R$1</f>
        <v>LEFT:100</v>
      </c>
      <c r="M501" s="26" t="s">
        <v>81</v>
      </c>
      <c r="N501" s="26" t="str">
        <f>$R$1</f>
        <v>LEFT:100</v>
      </c>
      <c r="O501" t="s">
        <v>81</v>
      </c>
      <c r="P501" t="s">
        <v>82</v>
      </c>
      <c r="Q501" s="38" t="s">
        <v>6</v>
      </c>
      <c r="R501" s="34" t="str">
        <f>INDEX(AF:AF,W499+1)</f>
        <v>黒</v>
      </c>
      <c r="S501" s="39" t="s">
        <v>7</v>
      </c>
      <c r="T501" s="34">
        <f>INDEX(AG:AG,W499+1)</f>
        <v>0</v>
      </c>
      <c r="U501" s="39" t="s">
        <v>8</v>
      </c>
      <c r="V501" s="34">
        <f>INDEX(AI:AI,W499+1)</f>
        <v>0</v>
      </c>
      <c r="W501" s="40"/>
      <c r="X501" s="34">
        <f>INDEX(AQ:AQ,W499+1)</f>
        <v>0</v>
      </c>
      <c r="Y501" s="52"/>
      <c r="Z501" s="52"/>
      <c r="AA501" s="53"/>
      <c r="AC501" s="35"/>
      <c r="AD501" s="35"/>
      <c r="BF501" s="64" t="s">
        <v>0</v>
      </c>
    </row>
    <row r="502" spans="1:58">
      <c r="A502" t="str">
        <f t="shared" si="84"/>
        <v>|色|黒|レアリティ||マナコスト||</v>
      </c>
      <c r="B502" t="s">
        <v>0</v>
      </c>
      <c r="C502" t="s">
        <v>81</v>
      </c>
      <c r="D502" s="27" t="s">
        <v>6</v>
      </c>
      <c r="E502" t="s">
        <v>81</v>
      </c>
      <c r="F502" t="str">
        <f>IF(R501=0,"",R501)</f>
        <v>黒</v>
      </c>
      <c r="G502" t="s">
        <v>81</v>
      </c>
      <c r="H502" s="27" t="s">
        <v>93</v>
      </c>
      <c r="I502" t="s">
        <v>81</v>
      </c>
      <c r="J502" t="str">
        <f>IF(T501=0,"",T501)</f>
        <v/>
      </c>
      <c r="K502" t="s">
        <v>81</v>
      </c>
      <c r="L502" s="27" t="s">
        <v>94</v>
      </c>
      <c r="M502" t="s">
        <v>81</v>
      </c>
      <c r="N502" t="str">
        <f>IF(V501=0,"",V501)</f>
        <v/>
      </c>
      <c r="O502" t="s">
        <v>81</v>
      </c>
      <c r="Q502" s="33" t="s">
        <v>11</v>
      </c>
      <c r="R502" s="34">
        <f>INDEX(AL:AL,W499+1)</f>
        <v>0</v>
      </c>
      <c r="S502" s="39" t="s">
        <v>95</v>
      </c>
      <c r="T502" s="34">
        <f>INDEX(AN:AN,W499+1)</f>
        <v>0</v>
      </c>
      <c r="U502" s="34">
        <f>INDEX(AO:AO,W499+1)</f>
        <v>0</v>
      </c>
      <c r="V502" s="34">
        <f>INDEX(AP:AP,W499+1)</f>
        <v>0</v>
      </c>
      <c r="W502" s="40"/>
      <c r="X502" s="34" t="str">
        <f>INDEX(AZ:AZ,W499+1)</f>
        <v/>
      </c>
      <c r="Y502" s="34" t="str">
        <f>INDEX(BA:BA,W499+1)</f>
        <v/>
      </c>
      <c r="Z502" s="34" t="str">
        <f>INDEX(BB:BB,W499+1)</f>
        <v/>
      </c>
      <c r="AA502" s="34">
        <f>INDEX(BC:BC,W499+1)</f>
        <v>0</v>
      </c>
      <c r="AC502" s="52"/>
      <c r="AD502" s="52"/>
      <c r="BF502" s="64" t="s">
        <v>0</v>
      </c>
    </row>
    <row r="503" spans="1:58">
      <c r="A503" t="str">
        <f t="shared" si="84"/>
        <v>|種別||サブタイプ||||</v>
      </c>
      <c r="B503" t="s">
        <v>0</v>
      </c>
      <c r="C503" t="s">
        <v>81</v>
      </c>
      <c r="D503" s="27" t="s">
        <v>11</v>
      </c>
      <c r="E503" t="s">
        <v>81</v>
      </c>
      <c r="F503" t="str">
        <f>IF(R502=0,"",R502)</f>
        <v/>
      </c>
      <c r="G503" t="s">
        <v>81</v>
      </c>
      <c r="H503" s="27" t="s">
        <v>103</v>
      </c>
      <c r="I503" t="s">
        <v>81</v>
      </c>
      <c r="J503" t="str">
        <f>IF(T502=0,"",T502)</f>
        <v/>
      </c>
      <c r="K503" t="s">
        <v>81</v>
      </c>
      <c r="L503" t="str">
        <f>IF(U502=0,"",U502)</f>
        <v/>
      </c>
      <c r="M503" t="s">
        <v>81</v>
      </c>
      <c r="N503" t="str">
        <f>IF(V502=0,"",V502)</f>
        <v/>
      </c>
      <c r="O503" t="s">
        <v>81</v>
      </c>
      <c r="Q503" s="33" t="s">
        <v>104</v>
      </c>
      <c r="R503" s="34" t="str">
        <f>INDEX(BD:BD,W499+1)</f>
        <v/>
      </c>
      <c r="S503" s="35"/>
      <c r="T503" s="35"/>
      <c r="U503" s="35"/>
      <c r="V503" s="36"/>
      <c r="W503" s="40"/>
      <c r="X503" s="32"/>
      <c r="Y503" s="32"/>
      <c r="Z503" s="32"/>
      <c r="AA503" s="54"/>
      <c r="AC503" s="52"/>
      <c r="AD503" s="52"/>
      <c r="BF503" s="64" t="s">
        <v>0</v>
      </c>
    </row>
    <row r="504" spans="1:58">
      <c r="A504" t="str">
        <f t="shared" si="84"/>
        <v>|テキスト|&gt;|&gt;|&gt;|&gt;||</v>
      </c>
      <c r="B504" t="s">
        <v>0</v>
      </c>
      <c r="C504" t="s">
        <v>81</v>
      </c>
      <c r="D504" s="27" t="s">
        <v>104</v>
      </c>
      <c r="E504" t="s">
        <v>81</v>
      </c>
      <c r="F504" s="27" t="s">
        <v>113</v>
      </c>
      <c r="G504" t="s">
        <v>81</v>
      </c>
      <c r="H504" s="27" t="s">
        <v>113</v>
      </c>
      <c r="I504" t="s">
        <v>81</v>
      </c>
      <c r="J504" s="27" t="s">
        <v>113</v>
      </c>
      <c r="K504" t="s">
        <v>81</v>
      </c>
      <c r="L504" s="27" t="s">
        <v>113</v>
      </c>
      <c r="M504" t="s">
        <v>81</v>
      </c>
      <c r="N504" t="str">
        <f>IF(R503=0,"",R503)</f>
        <v/>
      </c>
      <c r="O504" t="s">
        <v>81</v>
      </c>
      <c r="Q504" s="38" t="s">
        <v>27</v>
      </c>
      <c r="R504" s="34" t="str">
        <f>INDEX(BE:BE,W499+1)</f>
        <v/>
      </c>
      <c r="S504" s="35" t="s">
        <v>400</v>
      </c>
      <c r="T504" s="34" t="str">
        <f>IF(X504="","",X504&amp;IF(Y504="",""," "&amp;Y504)&amp;IF(Z504="",""," "&amp;Z504)&amp;IF(AA504="",""," "&amp;AA504))</f>
        <v/>
      </c>
      <c r="U504" s="35"/>
      <c r="V504" s="36"/>
      <c r="W504" s="40" t="s">
        <v>114</v>
      </c>
      <c r="X504" s="33" t="str">
        <f t="shared" ref="X504:AA504" si="92">IF(ISERROR(IF(LEN(X503)&gt;1,X503,VLOOKUP(X502,$AC:$AD,2,FALSE))),"",IF(LEN(X503)&gt;1,X503,VLOOKUP(X502,$AC:$AD,2,FALSE)))</f>
        <v/>
      </c>
      <c r="Y504" s="33" t="str">
        <f t="shared" si="92"/>
        <v/>
      </c>
      <c r="Z504" s="33" t="str">
        <f t="shared" si="92"/>
        <v/>
      </c>
      <c r="AA504" s="33" t="str">
        <f t="shared" si="92"/>
        <v> </v>
      </c>
      <c r="AC504" s="52"/>
      <c r="AD504" s="52"/>
      <c r="BF504" s="64" t="s">
        <v>0</v>
      </c>
    </row>
    <row r="505" spans="1:58">
      <c r="A505" t="str">
        <f t="shared" si="84"/>
        <v>|英テキスト|&gt;|&gt;|&gt;|&gt;||</v>
      </c>
      <c r="B505" t="s">
        <v>0</v>
      </c>
      <c r="C505" t="s">
        <v>81</v>
      </c>
      <c r="D505" s="27" t="s">
        <v>125</v>
      </c>
      <c r="E505" t="s">
        <v>81</v>
      </c>
      <c r="F505" s="27" t="s">
        <v>113</v>
      </c>
      <c r="G505" t="s">
        <v>81</v>
      </c>
      <c r="H505" s="27" t="s">
        <v>113</v>
      </c>
      <c r="I505" t="s">
        <v>81</v>
      </c>
      <c r="J505" s="27" t="s">
        <v>113</v>
      </c>
      <c r="K505" t="s">
        <v>81</v>
      </c>
      <c r="L505" s="27" t="s">
        <v>113</v>
      </c>
      <c r="M505" t="s">
        <v>81</v>
      </c>
      <c r="N505" t="str">
        <f>IF(T504="","",T504&amp;"&amp;br;")&amp;IF(R504=0,"",R504)</f>
        <v/>
      </c>
      <c r="O505" t="s">
        <v>81</v>
      </c>
      <c r="Q505" s="33" t="s">
        <v>18</v>
      </c>
      <c r="R505" s="34">
        <f>IF(INDEX(AX:AX,W499+1)="",0,INDEX(AX:AX,W499+1)&amp;"/"&amp;INDEX(AY:AY,W499+1))</f>
        <v>0</v>
      </c>
      <c r="S505" s="35"/>
      <c r="T505" s="35"/>
      <c r="U505" s="35"/>
      <c r="V505" s="36"/>
      <c r="W505" s="40"/>
      <c r="X505" s="33"/>
      <c r="Y505" s="52"/>
      <c r="Z505" s="52"/>
      <c r="AA505" s="53"/>
      <c r="AC505" s="52"/>
      <c r="AD505" s="52"/>
      <c r="BF505" s="64" t="s">
        <v>0</v>
      </c>
    </row>
    <row r="506" spans="1:58">
      <c r="A506" t="str">
        <f t="shared" si="84"/>
        <v>|PT|&gt;||シールド数|&gt;||</v>
      </c>
      <c r="B506" t="s">
        <v>0</v>
      </c>
      <c r="C506" t="s">
        <v>81</v>
      </c>
      <c r="D506" t="s">
        <v>18</v>
      </c>
      <c r="E506" t="s">
        <v>81</v>
      </c>
      <c r="F506" t="s">
        <v>113</v>
      </c>
      <c r="G506" t="s">
        <v>81</v>
      </c>
      <c r="H506" t="str">
        <f>IF(R505=0,"",R505)</f>
        <v/>
      </c>
      <c r="I506" t="s">
        <v>81</v>
      </c>
      <c r="J506" t="s">
        <v>136</v>
      </c>
      <c r="K506" t="s">
        <v>81</v>
      </c>
      <c r="L506" t="s">
        <v>113</v>
      </c>
      <c r="M506" t="s">
        <v>81</v>
      </c>
      <c r="N506" t="str">
        <f>IF(R506=0,"",R506)</f>
        <v/>
      </c>
      <c r="O506" t="s">
        <v>81</v>
      </c>
      <c r="Q506" s="41" t="s">
        <v>19</v>
      </c>
      <c r="R506" s="34">
        <f>INDEX(AW:AW,W499+1)</f>
        <v>0</v>
      </c>
      <c r="S506" s="42"/>
      <c r="T506" s="42"/>
      <c r="U506" s="42"/>
      <c r="V506" s="43"/>
      <c r="W506" s="44"/>
      <c r="X506" s="45"/>
      <c r="Y506" s="55"/>
      <c r="Z506" s="55"/>
      <c r="AA506" s="56"/>
      <c r="BF506" s="64" t="s">
        <v>0</v>
      </c>
    </row>
    <row r="507" spans="1:58">
      <c r="A507" t="str">
        <f t="shared" si="84"/>
        <v>&amp;br;&amp;br;</v>
      </c>
      <c r="B507" t="s">
        <v>0</v>
      </c>
      <c r="C507" t="s">
        <v>145</v>
      </c>
      <c r="R507"/>
      <c r="S507"/>
      <c r="T507"/>
      <c r="U507"/>
      <c r="V507"/>
      <c r="BF507" s="64" t="s">
        <v>0</v>
      </c>
    </row>
    <row r="508" spans="1:58">
      <c r="A508" t="str">
        <f t="shared" si="84"/>
        <v>#back(text=戻る,left)</v>
      </c>
      <c r="B508" t="s">
        <v>0</v>
      </c>
      <c r="C508" t="s">
        <v>153</v>
      </c>
      <c r="R508"/>
      <c r="S508"/>
      <c r="T508"/>
      <c r="U508"/>
      <c r="V508"/>
      <c r="BF508" s="64" t="s">
        <v>0</v>
      </c>
    </row>
    <row r="509" spans="1:58">
      <c r="A509" t="str">
        <f t="shared" si="84"/>
        <v>&amp;br;</v>
      </c>
      <c r="B509" t="s">
        <v>0</v>
      </c>
      <c r="C509" t="s">
        <v>164</v>
      </c>
      <c r="R509"/>
      <c r="S509"/>
      <c r="T509"/>
      <c r="U509"/>
      <c r="V509"/>
      <c r="BF509" s="64" t="s">
        <v>0</v>
      </c>
    </row>
    <row r="510" spans="1:58">
      <c r="A510" t="str">
        <f t="shared" si="84"/>
        <v>#comment(above,nsize=[15],size=[30],num=[10])</v>
      </c>
      <c r="B510" t="s">
        <v>0</v>
      </c>
      <c r="C510" t="s">
        <v>173</v>
      </c>
      <c r="R510"/>
      <c r="S510"/>
      <c r="T510"/>
      <c r="U510"/>
      <c r="V510"/>
      <c r="BF510" s="64" t="s">
        <v>0</v>
      </c>
    </row>
    <row r="511" spans="1:58">
      <c r="A511" t="str">
        <f t="shared" si="84"/>
        <v>&amp;br;&amp;br;</v>
      </c>
      <c r="B511" t="s">
        <v>0</v>
      </c>
      <c r="C511" t="s">
        <v>145</v>
      </c>
      <c r="R511"/>
      <c r="S511"/>
      <c r="T511"/>
      <c r="U511"/>
      <c r="V511"/>
      <c r="AC511" s="52"/>
      <c r="AD511" s="52"/>
      <c r="BF511" s="64" t="s">
        <v>0</v>
      </c>
    </row>
    <row r="512" spans="1:58">
      <c r="A512" t="str">
        <f t="shared" si="84"/>
        <v/>
      </c>
      <c r="B512" t="s">
        <v>0</v>
      </c>
      <c r="Q512" s="29"/>
      <c r="R512" s="30"/>
      <c r="S512" s="30"/>
      <c r="T512" s="30"/>
      <c r="U512" s="30"/>
      <c r="V512" s="31"/>
      <c r="W512" s="32">
        <v>40</v>
      </c>
      <c r="X512" s="29"/>
      <c r="Y512" s="50"/>
      <c r="Z512" s="50"/>
      <c r="AA512" s="51"/>
      <c r="AC512" s="52"/>
      <c r="AD512" s="52"/>
      <c r="BF512" s="64" t="s">
        <v>0</v>
      </c>
    </row>
    <row r="513" spans="1:58">
      <c r="A513" t="str">
        <f t="shared" si="84"/>
        <v>*0/0</v>
      </c>
      <c r="B513" t="s">
        <v>0</v>
      </c>
      <c r="C513" t="str">
        <f>"*"&amp;R513&amp;"/"&amp;T513</f>
        <v>*0/0</v>
      </c>
      <c r="Q513" s="33" t="s">
        <v>9</v>
      </c>
      <c r="R513" s="34">
        <f>INDEX(AJ:AJ,W512+1)</f>
        <v>0</v>
      </c>
      <c r="S513" s="35" t="s">
        <v>10</v>
      </c>
      <c r="T513" s="34">
        <f>INDEX(AK:AK,W512+1)</f>
        <v>0</v>
      </c>
      <c r="U513" s="35"/>
      <c r="V513" s="36"/>
      <c r="W513" s="37"/>
      <c r="X513" s="33"/>
      <c r="Y513" s="52"/>
      <c r="Z513" s="52"/>
      <c r="AA513" s="53"/>
      <c r="AC513" s="52"/>
      <c r="AD513" s="52"/>
      <c r="BF513" s="64" t="s">
        <v>0</v>
      </c>
    </row>
    <row r="514" spans="1:58">
      <c r="A514" t="str">
        <f t="shared" si="84"/>
        <v>|LEFT:80|LEFT:100|LEFT:100|LEFT:100|LEFT:100|LEFT:100|c</v>
      </c>
      <c r="B514" t="s">
        <v>0</v>
      </c>
      <c r="C514" t="s">
        <v>81</v>
      </c>
      <c r="D514" s="26" t="str">
        <f>$Q$1</f>
        <v>LEFT:80</v>
      </c>
      <c r="E514" s="26" t="s">
        <v>81</v>
      </c>
      <c r="F514" s="26" t="str">
        <f t="shared" ref="F514:J514" si="93">$R$1</f>
        <v>LEFT:100</v>
      </c>
      <c r="G514" s="26" t="s">
        <v>81</v>
      </c>
      <c r="H514" s="26" t="str">
        <f t="shared" si="93"/>
        <v>LEFT:100</v>
      </c>
      <c r="I514" s="26" t="s">
        <v>81</v>
      </c>
      <c r="J514" s="26" t="str">
        <f t="shared" si="93"/>
        <v>LEFT:100</v>
      </c>
      <c r="K514" s="26" t="s">
        <v>81</v>
      </c>
      <c r="L514" s="26" t="str">
        <f>$R$1</f>
        <v>LEFT:100</v>
      </c>
      <c r="M514" s="26" t="s">
        <v>81</v>
      </c>
      <c r="N514" s="26" t="str">
        <f>$R$1</f>
        <v>LEFT:100</v>
      </c>
      <c r="O514" t="s">
        <v>81</v>
      </c>
      <c r="P514" t="s">
        <v>82</v>
      </c>
      <c r="Q514" s="38" t="s">
        <v>6</v>
      </c>
      <c r="R514" s="34" t="str">
        <f>INDEX(AF:AF,W512+1)</f>
        <v>黒</v>
      </c>
      <c r="S514" s="39" t="s">
        <v>7</v>
      </c>
      <c r="T514" s="34">
        <f>INDEX(AG:AG,W512+1)</f>
        <v>0</v>
      </c>
      <c r="U514" s="39" t="s">
        <v>8</v>
      </c>
      <c r="V514" s="34">
        <f>INDEX(AI:AI,W512+1)</f>
        <v>0</v>
      </c>
      <c r="W514" s="40"/>
      <c r="X514" s="34">
        <f>INDEX(AQ:AQ,W512+1)</f>
        <v>0</v>
      </c>
      <c r="Y514" s="52"/>
      <c r="Z514" s="52"/>
      <c r="AA514" s="53"/>
      <c r="AC514" s="35"/>
      <c r="AD514" s="35"/>
      <c r="BF514" s="64" t="s">
        <v>0</v>
      </c>
    </row>
    <row r="515" spans="1:58">
      <c r="A515" t="str">
        <f t="shared" si="84"/>
        <v>|色|黒|レアリティ||マナコスト||</v>
      </c>
      <c r="B515" t="s">
        <v>0</v>
      </c>
      <c r="C515" t="s">
        <v>81</v>
      </c>
      <c r="D515" s="27" t="s">
        <v>6</v>
      </c>
      <c r="E515" t="s">
        <v>81</v>
      </c>
      <c r="F515" t="str">
        <f>IF(R514=0,"",R514)</f>
        <v>黒</v>
      </c>
      <c r="G515" t="s">
        <v>81</v>
      </c>
      <c r="H515" s="27" t="s">
        <v>93</v>
      </c>
      <c r="I515" t="s">
        <v>81</v>
      </c>
      <c r="J515" t="str">
        <f>IF(T514=0,"",T514)</f>
        <v/>
      </c>
      <c r="K515" t="s">
        <v>81</v>
      </c>
      <c r="L515" s="27" t="s">
        <v>94</v>
      </c>
      <c r="M515" t="s">
        <v>81</v>
      </c>
      <c r="N515" t="str">
        <f>IF(V514=0,"",V514)</f>
        <v/>
      </c>
      <c r="O515" t="s">
        <v>81</v>
      </c>
      <c r="Q515" s="33" t="s">
        <v>11</v>
      </c>
      <c r="R515" s="34">
        <f>INDEX(AL:AL,W512+1)</f>
        <v>0</v>
      </c>
      <c r="S515" s="39" t="s">
        <v>95</v>
      </c>
      <c r="T515" s="34">
        <f>INDEX(AN:AN,W512+1)</f>
        <v>0</v>
      </c>
      <c r="U515" s="34">
        <f>INDEX(AO:AO,W512+1)</f>
        <v>0</v>
      </c>
      <c r="V515" s="34">
        <f>INDEX(AP:AP,W512+1)</f>
        <v>0</v>
      </c>
      <c r="W515" s="40"/>
      <c r="X515" s="34" t="str">
        <f>INDEX(AZ:AZ,W512+1)</f>
        <v/>
      </c>
      <c r="Y515" s="34" t="str">
        <f>INDEX(BA:BA,W512+1)</f>
        <v/>
      </c>
      <c r="Z515" s="34" t="str">
        <f>INDEX(BB:BB,W512+1)</f>
        <v/>
      </c>
      <c r="AA515" s="34">
        <f>INDEX(BC:BC,W512+1)</f>
        <v>0</v>
      </c>
      <c r="AC515" s="52"/>
      <c r="AD515" s="52"/>
      <c r="BF515" s="64" t="s">
        <v>0</v>
      </c>
    </row>
    <row r="516" spans="1:58">
      <c r="A516" t="str">
        <f t="shared" si="84"/>
        <v>|種別||サブタイプ||||</v>
      </c>
      <c r="B516" t="s">
        <v>0</v>
      </c>
      <c r="C516" t="s">
        <v>81</v>
      </c>
      <c r="D516" s="27" t="s">
        <v>11</v>
      </c>
      <c r="E516" t="s">
        <v>81</v>
      </c>
      <c r="F516" t="str">
        <f>IF(R515=0,"",R515)</f>
        <v/>
      </c>
      <c r="G516" t="s">
        <v>81</v>
      </c>
      <c r="H516" s="27" t="s">
        <v>103</v>
      </c>
      <c r="I516" t="s">
        <v>81</v>
      </c>
      <c r="J516" t="str">
        <f>IF(T515=0,"",T515)</f>
        <v/>
      </c>
      <c r="K516" t="s">
        <v>81</v>
      </c>
      <c r="L516" t="str">
        <f>IF(U515=0,"",U515)</f>
        <v/>
      </c>
      <c r="M516" t="s">
        <v>81</v>
      </c>
      <c r="N516" t="str">
        <f>IF(V515=0,"",V515)</f>
        <v/>
      </c>
      <c r="O516" t="s">
        <v>81</v>
      </c>
      <c r="Q516" s="33" t="s">
        <v>104</v>
      </c>
      <c r="R516" s="34" t="str">
        <f>INDEX(BD:BD,W512+1)</f>
        <v/>
      </c>
      <c r="S516" s="35"/>
      <c r="T516" s="35"/>
      <c r="U516" s="35"/>
      <c r="V516" s="36"/>
      <c r="W516" s="40"/>
      <c r="X516" s="32"/>
      <c r="Y516" s="32"/>
      <c r="Z516" s="32"/>
      <c r="AA516" s="54"/>
      <c r="AC516" s="52"/>
      <c r="AD516" s="52"/>
      <c r="BF516" s="64" t="s">
        <v>0</v>
      </c>
    </row>
    <row r="517" spans="1:58">
      <c r="A517" t="str">
        <f t="shared" si="84"/>
        <v>|テキスト|&gt;|&gt;|&gt;|&gt;||</v>
      </c>
      <c r="B517" t="s">
        <v>0</v>
      </c>
      <c r="C517" t="s">
        <v>81</v>
      </c>
      <c r="D517" s="27" t="s">
        <v>104</v>
      </c>
      <c r="E517" t="s">
        <v>81</v>
      </c>
      <c r="F517" s="27" t="s">
        <v>113</v>
      </c>
      <c r="G517" t="s">
        <v>81</v>
      </c>
      <c r="H517" s="27" t="s">
        <v>113</v>
      </c>
      <c r="I517" t="s">
        <v>81</v>
      </c>
      <c r="J517" s="27" t="s">
        <v>113</v>
      </c>
      <c r="K517" t="s">
        <v>81</v>
      </c>
      <c r="L517" s="27" t="s">
        <v>113</v>
      </c>
      <c r="M517" t="s">
        <v>81</v>
      </c>
      <c r="N517" t="str">
        <f>IF(R516=0,"",R516)</f>
        <v/>
      </c>
      <c r="O517" t="s">
        <v>81</v>
      </c>
      <c r="Q517" s="38" t="s">
        <v>27</v>
      </c>
      <c r="R517" s="34" t="str">
        <f>INDEX(BE:BE,W512+1)</f>
        <v/>
      </c>
      <c r="S517" s="35" t="s">
        <v>400</v>
      </c>
      <c r="T517" s="34" t="str">
        <f>IF(X517="","",X517&amp;IF(Y517="",""," "&amp;Y517)&amp;IF(Z517="",""," "&amp;Z517)&amp;IF(AA517="",""," "&amp;AA517))</f>
        <v/>
      </c>
      <c r="U517" s="35"/>
      <c r="V517" s="36"/>
      <c r="W517" s="40" t="s">
        <v>114</v>
      </c>
      <c r="X517" s="33" t="str">
        <f t="shared" ref="X517:AA517" si="94">IF(ISERROR(IF(LEN(X516)&gt;1,X516,VLOOKUP(X515,$AC:$AD,2,FALSE))),"",IF(LEN(X516)&gt;1,X516,VLOOKUP(X515,$AC:$AD,2,FALSE)))</f>
        <v/>
      </c>
      <c r="Y517" s="33" t="str">
        <f t="shared" si="94"/>
        <v/>
      </c>
      <c r="Z517" s="33" t="str">
        <f t="shared" si="94"/>
        <v/>
      </c>
      <c r="AA517" s="33" t="str">
        <f t="shared" si="94"/>
        <v> </v>
      </c>
      <c r="AC517" s="52"/>
      <c r="AD517" s="52"/>
      <c r="BF517" s="64" t="s">
        <v>0</v>
      </c>
    </row>
    <row r="518" spans="1:58">
      <c r="A518" t="str">
        <f t="shared" ref="A518:A581" si="95">CONCATENATE(C518,D518,E518,F518,G518,H518,I518,J518,K518,L518,M518,N518,O518,P518)</f>
        <v>|英テキスト|&gt;|&gt;|&gt;|&gt;||</v>
      </c>
      <c r="B518" t="s">
        <v>0</v>
      </c>
      <c r="C518" t="s">
        <v>81</v>
      </c>
      <c r="D518" s="27" t="s">
        <v>125</v>
      </c>
      <c r="E518" t="s">
        <v>81</v>
      </c>
      <c r="F518" s="27" t="s">
        <v>113</v>
      </c>
      <c r="G518" t="s">
        <v>81</v>
      </c>
      <c r="H518" s="27" t="s">
        <v>113</v>
      </c>
      <c r="I518" t="s">
        <v>81</v>
      </c>
      <c r="J518" s="27" t="s">
        <v>113</v>
      </c>
      <c r="K518" t="s">
        <v>81</v>
      </c>
      <c r="L518" s="27" t="s">
        <v>113</v>
      </c>
      <c r="M518" t="s">
        <v>81</v>
      </c>
      <c r="N518" t="str">
        <f>IF(T517="","",T517&amp;"&amp;br;")&amp;IF(R517=0,"",R517)</f>
        <v/>
      </c>
      <c r="O518" t="s">
        <v>81</v>
      </c>
      <c r="Q518" s="33" t="s">
        <v>18</v>
      </c>
      <c r="R518" s="34">
        <f>IF(INDEX(AX:AX,W512+1)="",0,INDEX(AX:AX,W512+1)&amp;"/"&amp;INDEX(AY:AY,W512+1))</f>
        <v>0</v>
      </c>
      <c r="S518" s="35"/>
      <c r="T518" s="35"/>
      <c r="U518" s="35"/>
      <c r="V518" s="36"/>
      <c r="W518" s="40"/>
      <c r="X518" s="33"/>
      <c r="Y518" s="52"/>
      <c r="Z518" s="52"/>
      <c r="AA518" s="53"/>
      <c r="AC518" s="52"/>
      <c r="AD518" s="52"/>
      <c r="BF518" s="64" t="s">
        <v>0</v>
      </c>
    </row>
    <row r="519" spans="1:58">
      <c r="A519" t="str">
        <f t="shared" si="95"/>
        <v>|PT|&gt;||シールド数|&gt;||</v>
      </c>
      <c r="B519" t="s">
        <v>0</v>
      </c>
      <c r="C519" t="s">
        <v>81</v>
      </c>
      <c r="D519" t="s">
        <v>18</v>
      </c>
      <c r="E519" t="s">
        <v>81</v>
      </c>
      <c r="F519" t="s">
        <v>113</v>
      </c>
      <c r="G519" t="s">
        <v>81</v>
      </c>
      <c r="H519" t="str">
        <f>IF(R518=0,"",R518)</f>
        <v/>
      </c>
      <c r="I519" t="s">
        <v>81</v>
      </c>
      <c r="J519" t="s">
        <v>136</v>
      </c>
      <c r="K519" t="s">
        <v>81</v>
      </c>
      <c r="L519" t="s">
        <v>113</v>
      </c>
      <c r="M519" t="s">
        <v>81</v>
      </c>
      <c r="N519" t="str">
        <f>IF(R519=0,"",R519)</f>
        <v/>
      </c>
      <c r="O519" t="s">
        <v>81</v>
      </c>
      <c r="Q519" s="41" t="s">
        <v>19</v>
      </c>
      <c r="R519" s="34">
        <f>INDEX(AW:AW,W512+1)</f>
        <v>0</v>
      </c>
      <c r="S519" s="42"/>
      <c r="T519" s="42"/>
      <c r="U519" s="42"/>
      <c r="V519" s="43"/>
      <c r="W519" s="44"/>
      <c r="X519" s="45"/>
      <c r="Y519" s="55"/>
      <c r="Z519" s="55"/>
      <c r="AA519" s="56"/>
      <c r="BF519" s="64" t="s">
        <v>0</v>
      </c>
    </row>
    <row r="520" spans="1:58">
      <c r="A520" t="str">
        <f t="shared" si="95"/>
        <v>&amp;br;&amp;br;</v>
      </c>
      <c r="B520" t="s">
        <v>0</v>
      </c>
      <c r="C520" t="s">
        <v>145</v>
      </c>
      <c r="R520"/>
      <c r="S520"/>
      <c r="T520"/>
      <c r="U520"/>
      <c r="V520"/>
      <c r="BF520" s="64" t="s">
        <v>0</v>
      </c>
    </row>
    <row r="521" spans="1:58">
      <c r="A521" t="str">
        <f t="shared" si="95"/>
        <v>#back(text=戻る,left)</v>
      </c>
      <c r="B521" t="s">
        <v>0</v>
      </c>
      <c r="C521" t="s">
        <v>153</v>
      </c>
      <c r="R521"/>
      <c r="S521"/>
      <c r="T521"/>
      <c r="U521"/>
      <c r="V521"/>
      <c r="BF521" s="64" t="s">
        <v>0</v>
      </c>
    </row>
    <row r="522" spans="1:58">
      <c r="A522" t="str">
        <f t="shared" si="95"/>
        <v>&amp;br;</v>
      </c>
      <c r="B522" t="s">
        <v>0</v>
      </c>
      <c r="C522" t="s">
        <v>164</v>
      </c>
      <c r="R522"/>
      <c r="S522"/>
      <c r="T522"/>
      <c r="U522"/>
      <c r="V522"/>
      <c r="BF522" s="64" t="s">
        <v>0</v>
      </c>
    </row>
    <row r="523" spans="1:58">
      <c r="A523" t="str">
        <f t="shared" si="95"/>
        <v>#comment(above,nsize=[15],size=[30],num=[10])</v>
      </c>
      <c r="B523" t="s">
        <v>0</v>
      </c>
      <c r="C523" t="s">
        <v>173</v>
      </c>
      <c r="R523"/>
      <c r="S523"/>
      <c r="T523"/>
      <c r="U523"/>
      <c r="V523"/>
      <c r="BF523" s="64" t="s">
        <v>0</v>
      </c>
    </row>
    <row r="524" spans="1:58">
      <c r="A524" t="str">
        <f t="shared" si="95"/>
        <v>&amp;br;&amp;br;</v>
      </c>
      <c r="B524" t="s">
        <v>0</v>
      </c>
      <c r="C524" t="s">
        <v>145</v>
      </c>
      <c r="R524"/>
      <c r="S524"/>
      <c r="T524"/>
      <c r="U524"/>
      <c r="V524"/>
      <c r="AC524" s="52"/>
      <c r="AD524" s="52"/>
      <c r="BF524" s="64" t="s">
        <v>0</v>
      </c>
    </row>
    <row r="525" spans="1:58">
      <c r="A525" t="str">
        <f t="shared" si="95"/>
        <v/>
      </c>
      <c r="B525" t="s">
        <v>0</v>
      </c>
      <c r="Q525" s="29"/>
      <c r="R525" s="30"/>
      <c r="S525" s="30"/>
      <c r="T525" s="30"/>
      <c r="U525" s="30"/>
      <c r="V525" s="31"/>
      <c r="W525" s="32">
        <v>41</v>
      </c>
      <c r="X525" s="29"/>
      <c r="Y525" s="50"/>
      <c r="Z525" s="50"/>
      <c r="AA525" s="51"/>
      <c r="AC525" s="52"/>
      <c r="AD525" s="52"/>
      <c r="BF525" s="64" t="s">
        <v>0</v>
      </c>
    </row>
    <row r="526" spans="1:58">
      <c r="A526" t="str">
        <f t="shared" si="95"/>
        <v>*0/0</v>
      </c>
      <c r="B526" t="s">
        <v>0</v>
      </c>
      <c r="C526" t="str">
        <f>"*"&amp;R526&amp;"/"&amp;T526</f>
        <v>*0/0</v>
      </c>
      <c r="Q526" s="33" t="s">
        <v>9</v>
      </c>
      <c r="R526" s="34">
        <f>INDEX(AJ:AJ,W525+1)</f>
        <v>0</v>
      </c>
      <c r="S526" s="35" t="s">
        <v>10</v>
      </c>
      <c r="T526" s="34">
        <f>INDEX(AK:AK,W525+1)</f>
        <v>0</v>
      </c>
      <c r="U526" s="35"/>
      <c r="V526" s="36"/>
      <c r="W526" s="37"/>
      <c r="X526" s="33"/>
      <c r="Y526" s="52"/>
      <c r="Z526" s="52"/>
      <c r="AA526" s="53"/>
      <c r="AC526" s="52"/>
      <c r="AD526" s="52"/>
      <c r="BF526" s="64" t="s">
        <v>0</v>
      </c>
    </row>
    <row r="527" spans="1:58">
      <c r="A527" t="str">
        <f t="shared" si="95"/>
        <v>|LEFT:80|LEFT:100|LEFT:100|LEFT:100|LEFT:100|LEFT:100|c</v>
      </c>
      <c r="B527" t="s">
        <v>0</v>
      </c>
      <c r="C527" t="s">
        <v>81</v>
      </c>
      <c r="D527" s="26" t="str">
        <f>$Q$1</f>
        <v>LEFT:80</v>
      </c>
      <c r="E527" s="26" t="s">
        <v>81</v>
      </c>
      <c r="F527" s="26" t="str">
        <f t="shared" ref="F527:J527" si="96">$R$1</f>
        <v>LEFT:100</v>
      </c>
      <c r="G527" s="26" t="s">
        <v>81</v>
      </c>
      <c r="H527" s="26" t="str">
        <f t="shared" si="96"/>
        <v>LEFT:100</v>
      </c>
      <c r="I527" s="26" t="s">
        <v>81</v>
      </c>
      <c r="J527" s="26" t="str">
        <f t="shared" si="96"/>
        <v>LEFT:100</v>
      </c>
      <c r="K527" s="26" t="s">
        <v>81</v>
      </c>
      <c r="L527" s="26" t="str">
        <f>$R$1</f>
        <v>LEFT:100</v>
      </c>
      <c r="M527" s="26" t="s">
        <v>81</v>
      </c>
      <c r="N527" s="26" t="str">
        <f>$R$1</f>
        <v>LEFT:100</v>
      </c>
      <c r="O527" t="s">
        <v>81</v>
      </c>
      <c r="P527" t="s">
        <v>82</v>
      </c>
      <c r="Q527" s="38" t="s">
        <v>6</v>
      </c>
      <c r="R527" s="34" t="str">
        <f>INDEX(AF:AF,W525+1)</f>
        <v>黒</v>
      </c>
      <c r="S527" s="39" t="s">
        <v>7</v>
      </c>
      <c r="T527" s="34">
        <f>INDEX(AG:AG,W525+1)</f>
        <v>0</v>
      </c>
      <c r="U527" s="39" t="s">
        <v>8</v>
      </c>
      <c r="V527" s="34">
        <f>INDEX(AI:AI,W525+1)</f>
        <v>0</v>
      </c>
      <c r="W527" s="40"/>
      <c r="X527" s="34">
        <f>INDEX(AQ:AQ,W525+1)</f>
        <v>0</v>
      </c>
      <c r="Y527" s="52"/>
      <c r="Z527" s="52"/>
      <c r="AA527" s="53"/>
      <c r="AC527" s="35"/>
      <c r="AD527" s="35"/>
      <c r="BF527" s="64" t="s">
        <v>0</v>
      </c>
    </row>
    <row r="528" spans="1:58">
      <c r="A528" t="str">
        <f t="shared" si="95"/>
        <v>|色|黒|レアリティ||マナコスト||</v>
      </c>
      <c r="B528" t="s">
        <v>0</v>
      </c>
      <c r="C528" t="s">
        <v>81</v>
      </c>
      <c r="D528" s="27" t="s">
        <v>6</v>
      </c>
      <c r="E528" t="s">
        <v>81</v>
      </c>
      <c r="F528" t="str">
        <f>IF(R527=0,"",R527)</f>
        <v>黒</v>
      </c>
      <c r="G528" t="s">
        <v>81</v>
      </c>
      <c r="H528" s="27" t="s">
        <v>93</v>
      </c>
      <c r="I528" t="s">
        <v>81</v>
      </c>
      <c r="J528" t="str">
        <f>IF(T527=0,"",T527)</f>
        <v/>
      </c>
      <c r="K528" t="s">
        <v>81</v>
      </c>
      <c r="L528" s="27" t="s">
        <v>94</v>
      </c>
      <c r="M528" t="s">
        <v>81</v>
      </c>
      <c r="N528" t="str">
        <f>IF(V527=0,"",V527)</f>
        <v/>
      </c>
      <c r="O528" t="s">
        <v>81</v>
      </c>
      <c r="Q528" s="33" t="s">
        <v>11</v>
      </c>
      <c r="R528" s="34">
        <f>INDEX(AL:AL,W525+1)</f>
        <v>0</v>
      </c>
      <c r="S528" s="39" t="s">
        <v>95</v>
      </c>
      <c r="T528" s="34">
        <f>INDEX(AN:AN,W525+1)</f>
        <v>0</v>
      </c>
      <c r="U528" s="34">
        <f>INDEX(AO:AO,W525+1)</f>
        <v>0</v>
      </c>
      <c r="V528" s="34">
        <f>INDEX(AP:AP,W525+1)</f>
        <v>0</v>
      </c>
      <c r="W528" s="40"/>
      <c r="X528" s="34" t="str">
        <f>INDEX(AZ:AZ,W525+1)</f>
        <v/>
      </c>
      <c r="Y528" s="34" t="str">
        <f>INDEX(BA:BA,W525+1)</f>
        <v/>
      </c>
      <c r="Z528" s="34" t="str">
        <f>INDEX(BB:BB,W525+1)</f>
        <v/>
      </c>
      <c r="AA528" s="34">
        <f>INDEX(BC:BC,W525+1)</f>
        <v>0</v>
      </c>
      <c r="AC528" s="52"/>
      <c r="AD528" s="52"/>
      <c r="BF528" s="64" t="s">
        <v>0</v>
      </c>
    </row>
    <row r="529" spans="1:58">
      <c r="A529" t="str">
        <f t="shared" si="95"/>
        <v>|種別||サブタイプ||||</v>
      </c>
      <c r="B529" t="s">
        <v>0</v>
      </c>
      <c r="C529" t="s">
        <v>81</v>
      </c>
      <c r="D529" s="27" t="s">
        <v>11</v>
      </c>
      <c r="E529" t="s">
        <v>81</v>
      </c>
      <c r="F529" t="str">
        <f>IF(R528=0,"",R528)</f>
        <v/>
      </c>
      <c r="G529" t="s">
        <v>81</v>
      </c>
      <c r="H529" s="27" t="s">
        <v>103</v>
      </c>
      <c r="I529" t="s">
        <v>81</v>
      </c>
      <c r="J529" t="str">
        <f>IF(T528=0,"",T528)</f>
        <v/>
      </c>
      <c r="K529" t="s">
        <v>81</v>
      </c>
      <c r="L529" t="str">
        <f>IF(U528=0,"",U528)</f>
        <v/>
      </c>
      <c r="M529" t="s">
        <v>81</v>
      </c>
      <c r="N529" t="str">
        <f>IF(V528=0,"",V528)</f>
        <v/>
      </c>
      <c r="O529" t="s">
        <v>81</v>
      </c>
      <c r="Q529" s="33" t="s">
        <v>104</v>
      </c>
      <c r="R529" s="34" t="str">
        <f>INDEX(BD:BD,W525+1)</f>
        <v/>
      </c>
      <c r="S529" s="35"/>
      <c r="T529" s="35"/>
      <c r="U529" s="35"/>
      <c r="V529" s="36"/>
      <c r="W529" s="40"/>
      <c r="X529" s="32"/>
      <c r="Y529" s="32"/>
      <c r="Z529" s="32"/>
      <c r="AA529" s="54"/>
      <c r="AC529" s="52"/>
      <c r="AD529" s="52"/>
      <c r="BF529" s="64" t="s">
        <v>0</v>
      </c>
    </row>
    <row r="530" spans="1:58">
      <c r="A530" t="str">
        <f t="shared" si="95"/>
        <v>|テキスト|&gt;|&gt;|&gt;|&gt;||</v>
      </c>
      <c r="B530" t="s">
        <v>0</v>
      </c>
      <c r="C530" t="s">
        <v>81</v>
      </c>
      <c r="D530" s="27" t="s">
        <v>104</v>
      </c>
      <c r="E530" t="s">
        <v>81</v>
      </c>
      <c r="F530" s="27" t="s">
        <v>113</v>
      </c>
      <c r="G530" t="s">
        <v>81</v>
      </c>
      <c r="H530" s="27" t="s">
        <v>113</v>
      </c>
      <c r="I530" t="s">
        <v>81</v>
      </c>
      <c r="J530" s="27" t="s">
        <v>113</v>
      </c>
      <c r="K530" t="s">
        <v>81</v>
      </c>
      <c r="L530" s="27" t="s">
        <v>113</v>
      </c>
      <c r="M530" t="s">
        <v>81</v>
      </c>
      <c r="N530" t="str">
        <f>IF(R529=0,"",R529)</f>
        <v/>
      </c>
      <c r="O530" t="s">
        <v>81</v>
      </c>
      <c r="Q530" s="38" t="s">
        <v>27</v>
      </c>
      <c r="R530" s="34" t="str">
        <f>INDEX(BE:BE,W525+1)</f>
        <v/>
      </c>
      <c r="S530" s="35" t="s">
        <v>400</v>
      </c>
      <c r="T530" s="34" t="str">
        <f>IF(X530="","",X530&amp;IF(Y530="",""," "&amp;Y530)&amp;IF(Z530="",""," "&amp;Z530)&amp;IF(AA530="",""," "&amp;AA530))</f>
        <v/>
      </c>
      <c r="U530" s="35"/>
      <c r="V530" s="36"/>
      <c r="W530" s="40" t="s">
        <v>114</v>
      </c>
      <c r="X530" s="33" t="str">
        <f t="shared" ref="X530:AA530" si="97">IF(ISERROR(IF(LEN(X529)&gt;1,X529,VLOOKUP(X528,$AC:$AD,2,FALSE))),"",IF(LEN(X529)&gt;1,X529,VLOOKUP(X528,$AC:$AD,2,FALSE)))</f>
        <v/>
      </c>
      <c r="Y530" s="33" t="str">
        <f t="shared" si="97"/>
        <v/>
      </c>
      <c r="Z530" s="33" t="str">
        <f t="shared" si="97"/>
        <v/>
      </c>
      <c r="AA530" s="33" t="str">
        <f t="shared" si="97"/>
        <v> </v>
      </c>
      <c r="AC530" s="52"/>
      <c r="AD530" s="52"/>
      <c r="BF530" s="64" t="s">
        <v>0</v>
      </c>
    </row>
    <row r="531" spans="1:58">
      <c r="A531" t="str">
        <f t="shared" si="95"/>
        <v>|英テキスト|&gt;|&gt;|&gt;|&gt;||</v>
      </c>
      <c r="B531" t="s">
        <v>0</v>
      </c>
      <c r="C531" t="s">
        <v>81</v>
      </c>
      <c r="D531" s="27" t="s">
        <v>125</v>
      </c>
      <c r="E531" t="s">
        <v>81</v>
      </c>
      <c r="F531" s="27" t="s">
        <v>113</v>
      </c>
      <c r="G531" t="s">
        <v>81</v>
      </c>
      <c r="H531" s="27" t="s">
        <v>113</v>
      </c>
      <c r="I531" t="s">
        <v>81</v>
      </c>
      <c r="J531" s="27" t="s">
        <v>113</v>
      </c>
      <c r="K531" t="s">
        <v>81</v>
      </c>
      <c r="L531" s="27" t="s">
        <v>113</v>
      </c>
      <c r="M531" t="s">
        <v>81</v>
      </c>
      <c r="N531" t="str">
        <f>IF(T530="","",T530&amp;"&amp;br;")&amp;IF(R530=0,"",R530)</f>
        <v/>
      </c>
      <c r="O531" t="s">
        <v>81</v>
      </c>
      <c r="Q531" s="33" t="s">
        <v>18</v>
      </c>
      <c r="R531" s="34">
        <f>IF(INDEX(AX:AX,W525+1)="",0,INDEX(AX:AX,W525+1)&amp;"/"&amp;INDEX(AY:AY,W525+1))</f>
        <v>0</v>
      </c>
      <c r="S531" s="35"/>
      <c r="T531" s="35"/>
      <c r="U531" s="35"/>
      <c r="V531" s="36"/>
      <c r="W531" s="40"/>
      <c r="X531" s="33"/>
      <c r="Y531" s="52"/>
      <c r="Z531" s="52"/>
      <c r="AA531" s="53"/>
      <c r="AC531" s="52"/>
      <c r="AD531" s="52"/>
      <c r="BF531" s="64" t="s">
        <v>0</v>
      </c>
    </row>
    <row r="532" spans="1:58">
      <c r="A532" t="str">
        <f t="shared" si="95"/>
        <v>|PT|&gt;||シールド数|&gt;||</v>
      </c>
      <c r="B532" t="s">
        <v>0</v>
      </c>
      <c r="C532" t="s">
        <v>81</v>
      </c>
      <c r="D532" t="s">
        <v>18</v>
      </c>
      <c r="E532" t="s">
        <v>81</v>
      </c>
      <c r="F532" t="s">
        <v>113</v>
      </c>
      <c r="G532" t="s">
        <v>81</v>
      </c>
      <c r="H532" t="str">
        <f>IF(R531=0,"",R531)</f>
        <v/>
      </c>
      <c r="I532" t="s">
        <v>81</v>
      </c>
      <c r="J532" t="s">
        <v>136</v>
      </c>
      <c r="K532" t="s">
        <v>81</v>
      </c>
      <c r="L532" t="s">
        <v>113</v>
      </c>
      <c r="M532" t="s">
        <v>81</v>
      </c>
      <c r="N532" t="str">
        <f>IF(R532=0,"",R532)</f>
        <v/>
      </c>
      <c r="O532" t="s">
        <v>81</v>
      </c>
      <c r="Q532" s="41" t="s">
        <v>19</v>
      </c>
      <c r="R532" s="34">
        <f>INDEX(AW:AW,W525+1)</f>
        <v>0</v>
      </c>
      <c r="S532" s="42"/>
      <c r="T532" s="42"/>
      <c r="U532" s="42"/>
      <c r="V532" s="43"/>
      <c r="W532" s="44"/>
      <c r="X532" s="45"/>
      <c r="Y532" s="55"/>
      <c r="Z532" s="55"/>
      <c r="AA532" s="56"/>
      <c r="BF532" s="64" t="s">
        <v>0</v>
      </c>
    </row>
    <row r="533" spans="1:58">
      <c r="A533" t="str">
        <f t="shared" si="95"/>
        <v>&amp;br;&amp;br;</v>
      </c>
      <c r="B533" t="s">
        <v>0</v>
      </c>
      <c r="C533" t="s">
        <v>145</v>
      </c>
      <c r="R533"/>
      <c r="S533"/>
      <c r="T533"/>
      <c r="U533"/>
      <c r="V533"/>
      <c r="BF533" s="64" t="s">
        <v>0</v>
      </c>
    </row>
    <row r="534" spans="1:58">
      <c r="A534" t="str">
        <f t="shared" si="95"/>
        <v>#back(text=戻る,left)</v>
      </c>
      <c r="B534" t="s">
        <v>0</v>
      </c>
      <c r="C534" t="s">
        <v>153</v>
      </c>
      <c r="R534"/>
      <c r="S534"/>
      <c r="T534"/>
      <c r="U534"/>
      <c r="V534"/>
      <c r="BF534" s="64" t="s">
        <v>0</v>
      </c>
    </row>
    <row r="535" spans="1:58">
      <c r="A535" t="str">
        <f t="shared" si="95"/>
        <v>&amp;br;</v>
      </c>
      <c r="B535" t="s">
        <v>0</v>
      </c>
      <c r="C535" t="s">
        <v>164</v>
      </c>
      <c r="R535"/>
      <c r="S535"/>
      <c r="T535"/>
      <c r="U535"/>
      <c r="V535"/>
      <c r="BF535" s="64" t="s">
        <v>0</v>
      </c>
    </row>
    <row r="536" spans="1:58">
      <c r="A536" t="str">
        <f t="shared" si="95"/>
        <v>#comment(above,nsize=[15],size=[30],num=[10])</v>
      </c>
      <c r="B536" t="s">
        <v>0</v>
      </c>
      <c r="C536" t="s">
        <v>173</v>
      </c>
      <c r="R536"/>
      <c r="S536"/>
      <c r="T536"/>
      <c r="U536"/>
      <c r="V536"/>
      <c r="BF536" s="64" t="s">
        <v>0</v>
      </c>
    </row>
    <row r="537" spans="1:58">
      <c r="A537" t="str">
        <f t="shared" si="95"/>
        <v>&amp;br;&amp;br;</v>
      </c>
      <c r="B537" t="s">
        <v>0</v>
      </c>
      <c r="C537" t="s">
        <v>145</v>
      </c>
      <c r="R537"/>
      <c r="S537"/>
      <c r="T537"/>
      <c r="U537"/>
      <c r="V537"/>
      <c r="AC537" s="52"/>
      <c r="AD537" s="52"/>
      <c r="BF537" s="64" t="s">
        <v>0</v>
      </c>
    </row>
    <row r="538" spans="1:58">
      <c r="A538" t="str">
        <f t="shared" si="95"/>
        <v/>
      </c>
      <c r="B538" t="s">
        <v>0</v>
      </c>
      <c r="Q538" s="29"/>
      <c r="R538" s="30"/>
      <c r="S538" s="30"/>
      <c r="T538" s="30"/>
      <c r="U538" s="30"/>
      <c r="V538" s="31"/>
      <c r="W538" s="32">
        <v>42</v>
      </c>
      <c r="X538" s="29"/>
      <c r="Y538" s="50"/>
      <c r="Z538" s="50"/>
      <c r="AA538" s="51"/>
      <c r="AC538" s="52"/>
      <c r="AD538" s="52"/>
      <c r="BF538" s="64" t="s">
        <v>0</v>
      </c>
    </row>
    <row r="539" spans="1:58">
      <c r="A539" t="str">
        <f t="shared" si="95"/>
        <v>*0/0</v>
      </c>
      <c r="B539" t="s">
        <v>0</v>
      </c>
      <c r="C539" t="str">
        <f>"*"&amp;R539&amp;"/"&amp;T539</f>
        <v>*0/0</v>
      </c>
      <c r="Q539" s="33" t="s">
        <v>9</v>
      </c>
      <c r="R539" s="34">
        <f>INDEX(AJ:AJ,W538+1)</f>
        <v>0</v>
      </c>
      <c r="S539" s="35" t="s">
        <v>10</v>
      </c>
      <c r="T539" s="34">
        <f>INDEX(AK:AK,W538+1)</f>
        <v>0</v>
      </c>
      <c r="U539" s="35"/>
      <c r="V539" s="36"/>
      <c r="W539" s="37"/>
      <c r="X539" s="33"/>
      <c r="Y539" s="52"/>
      <c r="Z539" s="52"/>
      <c r="AA539" s="53"/>
      <c r="AC539" s="52"/>
      <c r="AD539" s="52"/>
      <c r="BF539" s="64" t="s">
        <v>0</v>
      </c>
    </row>
    <row r="540" spans="1:58">
      <c r="A540" t="str">
        <f t="shared" si="95"/>
        <v>|LEFT:80|LEFT:100|LEFT:100|LEFT:100|LEFT:100|LEFT:100|c</v>
      </c>
      <c r="B540" t="s">
        <v>0</v>
      </c>
      <c r="C540" t="s">
        <v>81</v>
      </c>
      <c r="D540" s="26" t="str">
        <f>$Q$1</f>
        <v>LEFT:80</v>
      </c>
      <c r="E540" s="26" t="s">
        <v>81</v>
      </c>
      <c r="F540" s="26" t="str">
        <f t="shared" ref="F540:J540" si="98">$R$1</f>
        <v>LEFT:100</v>
      </c>
      <c r="G540" s="26" t="s">
        <v>81</v>
      </c>
      <c r="H540" s="26" t="str">
        <f t="shared" si="98"/>
        <v>LEFT:100</v>
      </c>
      <c r="I540" s="26" t="s">
        <v>81</v>
      </c>
      <c r="J540" s="26" t="str">
        <f t="shared" si="98"/>
        <v>LEFT:100</v>
      </c>
      <c r="K540" s="26" t="s">
        <v>81</v>
      </c>
      <c r="L540" s="26" t="str">
        <f>$R$1</f>
        <v>LEFT:100</v>
      </c>
      <c r="M540" s="26" t="s">
        <v>81</v>
      </c>
      <c r="N540" s="26" t="str">
        <f>$R$1</f>
        <v>LEFT:100</v>
      </c>
      <c r="O540" t="s">
        <v>81</v>
      </c>
      <c r="P540" t="s">
        <v>82</v>
      </c>
      <c r="Q540" s="38" t="s">
        <v>6</v>
      </c>
      <c r="R540" s="34" t="str">
        <f>INDEX(AF:AF,W538+1)</f>
        <v>黒</v>
      </c>
      <c r="S540" s="39" t="s">
        <v>7</v>
      </c>
      <c r="T540" s="34">
        <f>INDEX(AG:AG,W538+1)</f>
        <v>0</v>
      </c>
      <c r="U540" s="39" t="s">
        <v>8</v>
      </c>
      <c r="V540" s="34">
        <f>INDEX(AI:AI,W538+1)</f>
        <v>0</v>
      </c>
      <c r="W540" s="40"/>
      <c r="X540" s="34">
        <f>INDEX(AQ:AQ,W538+1)</f>
        <v>0</v>
      </c>
      <c r="Y540" s="52"/>
      <c r="Z540" s="52"/>
      <c r="AA540" s="53"/>
      <c r="AC540" s="35"/>
      <c r="AD540" s="35"/>
      <c r="BF540" s="64" t="s">
        <v>0</v>
      </c>
    </row>
    <row r="541" spans="1:58">
      <c r="A541" t="str">
        <f t="shared" si="95"/>
        <v>|色|黒|レアリティ||マナコスト||</v>
      </c>
      <c r="B541" t="s">
        <v>0</v>
      </c>
      <c r="C541" t="s">
        <v>81</v>
      </c>
      <c r="D541" s="27" t="s">
        <v>6</v>
      </c>
      <c r="E541" t="s">
        <v>81</v>
      </c>
      <c r="F541" t="str">
        <f>IF(R540=0,"",R540)</f>
        <v>黒</v>
      </c>
      <c r="G541" t="s">
        <v>81</v>
      </c>
      <c r="H541" s="27" t="s">
        <v>93</v>
      </c>
      <c r="I541" t="s">
        <v>81</v>
      </c>
      <c r="J541" t="str">
        <f>IF(T540=0,"",T540)</f>
        <v/>
      </c>
      <c r="K541" t="s">
        <v>81</v>
      </c>
      <c r="L541" s="27" t="s">
        <v>94</v>
      </c>
      <c r="M541" t="s">
        <v>81</v>
      </c>
      <c r="N541" t="str">
        <f>IF(V540=0,"",V540)</f>
        <v/>
      </c>
      <c r="O541" t="s">
        <v>81</v>
      </c>
      <c r="Q541" s="33" t="s">
        <v>11</v>
      </c>
      <c r="R541" s="34">
        <f>INDEX(AL:AL,W538+1)</f>
        <v>0</v>
      </c>
      <c r="S541" s="39" t="s">
        <v>95</v>
      </c>
      <c r="T541" s="34">
        <f>INDEX(AN:AN,W538+1)</f>
        <v>0</v>
      </c>
      <c r="U541" s="34">
        <f>INDEX(AO:AO,W538+1)</f>
        <v>0</v>
      </c>
      <c r="V541" s="34">
        <f>INDEX(AP:AP,W538+1)</f>
        <v>0</v>
      </c>
      <c r="W541" s="40"/>
      <c r="X541" s="34" t="str">
        <f>INDEX(AZ:AZ,W538+1)</f>
        <v/>
      </c>
      <c r="Y541" s="34" t="str">
        <f>INDEX(BA:BA,W538+1)</f>
        <v/>
      </c>
      <c r="Z541" s="34" t="str">
        <f>INDEX(BB:BB,W538+1)</f>
        <v/>
      </c>
      <c r="AA541" s="34">
        <f>INDEX(BC:BC,W538+1)</f>
        <v>0</v>
      </c>
      <c r="AC541" s="52"/>
      <c r="AD541" s="52"/>
      <c r="BF541" s="64" t="s">
        <v>0</v>
      </c>
    </row>
    <row r="542" spans="1:58">
      <c r="A542" t="str">
        <f t="shared" si="95"/>
        <v>|種別||サブタイプ||||</v>
      </c>
      <c r="B542" t="s">
        <v>0</v>
      </c>
      <c r="C542" t="s">
        <v>81</v>
      </c>
      <c r="D542" s="27" t="s">
        <v>11</v>
      </c>
      <c r="E542" t="s">
        <v>81</v>
      </c>
      <c r="F542" t="str">
        <f>IF(R541=0,"",R541)</f>
        <v/>
      </c>
      <c r="G542" t="s">
        <v>81</v>
      </c>
      <c r="H542" s="27" t="s">
        <v>103</v>
      </c>
      <c r="I542" t="s">
        <v>81</v>
      </c>
      <c r="J542" t="str">
        <f>IF(T541=0,"",T541)</f>
        <v/>
      </c>
      <c r="K542" t="s">
        <v>81</v>
      </c>
      <c r="L542" t="str">
        <f>IF(U541=0,"",U541)</f>
        <v/>
      </c>
      <c r="M542" t="s">
        <v>81</v>
      </c>
      <c r="N542" t="str">
        <f>IF(V541=0,"",V541)</f>
        <v/>
      </c>
      <c r="O542" t="s">
        <v>81</v>
      </c>
      <c r="Q542" s="33" t="s">
        <v>104</v>
      </c>
      <c r="R542" s="34" t="str">
        <f>INDEX(BD:BD,W538+1)</f>
        <v/>
      </c>
      <c r="S542" s="35"/>
      <c r="T542" s="35"/>
      <c r="U542" s="35"/>
      <c r="V542" s="36"/>
      <c r="W542" s="40"/>
      <c r="X542" s="32"/>
      <c r="Y542" s="32"/>
      <c r="Z542" s="32"/>
      <c r="AA542" s="54"/>
      <c r="AC542" s="52"/>
      <c r="AD542" s="52"/>
      <c r="BF542" s="64" t="s">
        <v>0</v>
      </c>
    </row>
    <row r="543" spans="1:58">
      <c r="A543" t="str">
        <f t="shared" si="95"/>
        <v>|テキスト|&gt;|&gt;|&gt;|&gt;||</v>
      </c>
      <c r="B543" t="s">
        <v>0</v>
      </c>
      <c r="C543" t="s">
        <v>81</v>
      </c>
      <c r="D543" s="27" t="s">
        <v>104</v>
      </c>
      <c r="E543" t="s">
        <v>81</v>
      </c>
      <c r="F543" s="27" t="s">
        <v>113</v>
      </c>
      <c r="G543" t="s">
        <v>81</v>
      </c>
      <c r="H543" s="27" t="s">
        <v>113</v>
      </c>
      <c r="I543" t="s">
        <v>81</v>
      </c>
      <c r="J543" s="27" t="s">
        <v>113</v>
      </c>
      <c r="K543" t="s">
        <v>81</v>
      </c>
      <c r="L543" s="27" t="s">
        <v>113</v>
      </c>
      <c r="M543" t="s">
        <v>81</v>
      </c>
      <c r="N543" t="str">
        <f>IF(R542=0,"",R542)</f>
        <v/>
      </c>
      <c r="O543" t="s">
        <v>81</v>
      </c>
      <c r="Q543" s="38" t="s">
        <v>27</v>
      </c>
      <c r="R543" s="34" t="str">
        <f>INDEX(BE:BE,W538+1)</f>
        <v/>
      </c>
      <c r="S543" s="35" t="s">
        <v>400</v>
      </c>
      <c r="T543" s="34" t="str">
        <f>IF(X543="","",X543&amp;IF(Y543="",""," "&amp;Y543)&amp;IF(Z543="",""," "&amp;Z543)&amp;IF(AA543="",""," "&amp;AA543))</f>
        <v/>
      </c>
      <c r="U543" s="35"/>
      <c r="V543" s="36"/>
      <c r="W543" s="40" t="s">
        <v>114</v>
      </c>
      <c r="X543" s="33" t="str">
        <f t="shared" ref="X543:AA543" si="99">IF(ISERROR(IF(LEN(X542)&gt;1,X542,VLOOKUP(X541,$AC:$AD,2,FALSE))),"",IF(LEN(X542)&gt;1,X542,VLOOKUP(X541,$AC:$AD,2,FALSE)))</f>
        <v/>
      </c>
      <c r="Y543" s="33" t="str">
        <f t="shared" si="99"/>
        <v/>
      </c>
      <c r="Z543" s="33" t="str">
        <f t="shared" si="99"/>
        <v/>
      </c>
      <c r="AA543" s="33" t="str">
        <f t="shared" si="99"/>
        <v> </v>
      </c>
      <c r="AC543" s="52"/>
      <c r="AD543" s="52"/>
      <c r="BF543" s="64" t="s">
        <v>0</v>
      </c>
    </row>
    <row r="544" spans="1:58">
      <c r="A544" t="str">
        <f t="shared" si="95"/>
        <v>|英テキスト|&gt;|&gt;|&gt;|&gt;||</v>
      </c>
      <c r="B544" t="s">
        <v>0</v>
      </c>
      <c r="C544" t="s">
        <v>81</v>
      </c>
      <c r="D544" s="27" t="s">
        <v>125</v>
      </c>
      <c r="E544" t="s">
        <v>81</v>
      </c>
      <c r="F544" s="27" t="s">
        <v>113</v>
      </c>
      <c r="G544" t="s">
        <v>81</v>
      </c>
      <c r="H544" s="27" t="s">
        <v>113</v>
      </c>
      <c r="I544" t="s">
        <v>81</v>
      </c>
      <c r="J544" s="27" t="s">
        <v>113</v>
      </c>
      <c r="K544" t="s">
        <v>81</v>
      </c>
      <c r="L544" s="27" t="s">
        <v>113</v>
      </c>
      <c r="M544" t="s">
        <v>81</v>
      </c>
      <c r="N544" t="str">
        <f>IF(T543="","",T543&amp;"&amp;br;")&amp;IF(R543=0,"",R543)</f>
        <v/>
      </c>
      <c r="O544" t="s">
        <v>81</v>
      </c>
      <c r="Q544" s="33" t="s">
        <v>18</v>
      </c>
      <c r="R544" s="34">
        <f>IF(INDEX(AX:AX,W538+1)="",0,INDEX(AX:AX,W538+1)&amp;"/"&amp;INDEX(AY:AY,W538+1))</f>
        <v>0</v>
      </c>
      <c r="S544" s="35"/>
      <c r="T544" s="35"/>
      <c r="U544" s="35"/>
      <c r="V544" s="36"/>
      <c r="W544" s="40"/>
      <c r="X544" s="33"/>
      <c r="Y544" s="52"/>
      <c r="Z544" s="52"/>
      <c r="AA544" s="53"/>
      <c r="AC544" s="52"/>
      <c r="AD544" s="52"/>
      <c r="BF544" s="64" t="s">
        <v>0</v>
      </c>
    </row>
    <row r="545" spans="1:58">
      <c r="A545" t="str">
        <f t="shared" si="95"/>
        <v>|PT|&gt;||シールド数|&gt;||</v>
      </c>
      <c r="B545" t="s">
        <v>0</v>
      </c>
      <c r="C545" t="s">
        <v>81</v>
      </c>
      <c r="D545" t="s">
        <v>18</v>
      </c>
      <c r="E545" t="s">
        <v>81</v>
      </c>
      <c r="F545" t="s">
        <v>113</v>
      </c>
      <c r="G545" t="s">
        <v>81</v>
      </c>
      <c r="H545" t="str">
        <f>IF(R544=0,"",R544)</f>
        <v/>
      </c>
      <c r="I545" t="s">
        <v>81</v>
      </c>
      <c r="J545" t="s">
        <v>136</v>
      </c>
      <c r="K545" t="s">
        <v>81</v>
      </c>
      <c r="L545" t="s">
        <v>113</v>
      </c>
      <c r="M545" t="s">
        <v>81</v>
      </c>
      <c r="N545" t="str">
        <f>IF(R545=0,"",R545)</f>
        <v/>
      </c>
      <c r="O545" t="s">
        <v>81</v>
      </c>
      <c r="Q545" s="41" t="s">
        <v>19</v>
      </c>
      <c r="R545" s="34">
        <f>INDEX(AW:AW,W538+1)</f>
        <v>0</v>
      </c>
      <c r="S545" s="42"/>
      <c r="T545" s="42"/>
      <c r="U545" s="42"/>
      <c r="V545" s="43"/>
      <c r="W545" s="44"/>
      <c r="X545" s="45"/>
      <c r="Y545" s="55"/>
      <c r="Z545" s="55"/>
      <c r="AA545" s="56"/>
      <c r="BF545" s="64" t="s">
        <v>0</v>
      </c>
    </row>
    <row r="546" spans="1:58">
      <c r="A546" t="str">
        <f t="shared" si="95"/>
        <v>&amp;br;&amp;br;</v>
      </c>
      <c r="B546" t="s">
        <v>0</v>
      </c>
      <c r="C546" t="s">
        <v>145</v>
      </c>
      <c r="R546"/>
      <c r="S546"/>
      <c r="T546"/>
      <c r="U546"/>
      <c r="V546"/>
      <c r="BF546" s="64" t="s">
        <v>0</v>
      </c>
    </row>
    <row r="547" spans="1:58">
      <c r="A547" t="str">
        <f t="shared" si="95"/>
        <v>#back(text=戻る,left)</v>
      </c>
      <c r="B547" t="s">
        <v>0</v>
      </c>
      <c r="C547" t="s">
        <v>153</v>
      </c>
      <c r="R547"/>
      <c r="S547"/>
      <c r="T547"/>
      <c r="U547"/>
      <c r="V547"/>
      <c r="BF547" s="64" t="s">
        <v>0</v>
      </c>
    </row>
    <row r="548" spans="1:58">
      <c r="A548" t="str">
        <f t="shared" si="95"/>
        <v>&amp;br;</v>
      </c>
      <c r="B548" t="s">
        <v>0</v>
      </c>
      <c r="C548" t="s">
        <v>164</v>
      </c>
      <c r="R548"/>
      <c r="S548"/>
      <c r="T548"/>
      <c r="U548"/>
      <c r="V548"/>
      <c r="BF548" s="64" t="s">
        <v>0</v>
      </c>
    </row>
    <row r="549" spans="1:58">
      <c r="A549" t="str">
        <f t="shared" si="95"/>
        <v>#comment(above,nsize=[15],size=[30],num=[10])</v>
      </c>
      <c r="B549" t="s">
        <v>0</v>
      </c>
      <c r="C549" t="s">
        <v>173</v>
      </c>
      <c r="R549"/>
      <c r="S549"/>
      <c r="T549"/>
      <c r="U549"/>
      <c r="V549"/>
      <c r="BF549" s="64" t="s">
        <v>0</v>
      </c>
    </row>
    <row r="550" spans="1:58">
      <c r="A550" t="str">
        <f t="shared" si="95"/>
        <v>&amp;br;&amp;br;</v>
      </c>
      <c r="B550" t="s">
        <v>0</v>
      </c>
      <c r="C550" t="s">
        <v>145</v>
      </c>
      <c r="R550"/>
      <c r="S550"/>
      <c r="T550"/>
      <c r="U550"/>
      <c r="V550"/>
      <c r="AC550" s="52"/>
      <c r="AD550" s="52"/>
      <c r="BF550" s="64" t="s">
        <v>0</v>
      </c>
    </row>
    <row r="551" spans="1:58">
      <c r="A551" t="str">
        <f t="shared" si="95"/>
        <v/>
      </c>
      <c r="B551" t="s">
        <v>0</v>
      </c>
      <c r="Q551" s="29"/>
      <c r="R551" s="30"/>
      <c r="S551" s="30"/>
      <c r="T551" s="30"/>
      <c r="U551" s="30"/>
      <c r="V551" s="31"/>
      <c r="W551" s="32">
        <v>43</v>
      </c>
      <c r="X551" s="29"/>
      <c r="Y551" s="50"/>
      <c r="Z551" s="50"/>
      <c r="AA551" s="51"/>
      <c r="AC551" s="52"/>
      <c r="AD551" s="52"/>
      <c r="BF551" s="64" t="s">
        <v>0</v>
      </c>
    </row>
    <row r="552" spans="1:58">
      <c r="A552" t="str">
        <f t="shared" si="95"/>
        <v>*0/0</v>
      </c>
      <c r="B552" t="s">
        <v>0</v>
      </c>
      <c r="C552" t="str">
        <f>"*"&amp;R552&amp;"/"&amp;T552</f>
        <v>*0/0</v>
      </c>
      <c r="Q552" s="33" t="s">
        <v>9</v>
      </c>
      <c r="R552" s="34">
        <f>INDEX(AJ:AJ,W551+1)</f>
        <v>0</v>
      </c>
      <c r="S552" s="35" t="s">
        <v>10</v>
      </c>
      <c r="T552" s="34">
        <f>INDEX(AK:AK,W551+1)</f>
        <v>0</v>
      </c>
      <c r="U552" s="35"/>
      <c r="V552" s="36"/>
      <c r="W552" s="37"/>
      <c r="X552" s="33"/>
      <c r="Y552" s="52"/>
      <c r="Z552" s="52"/>
      <c r="AA552" s="53"/>
      <c r="AC552" s="52"/>
      <c r="AD552" s="52"/>
      <c r="BF552" s="64" t="s">
        <v>0</v>
      </c>
    </row>
    <row r="553" spans="1:58">
      <c r="A553" t="str">
        <f t="shared" si="95"/>
        <v>|LEFT:80|LEFT:100|LEFT:100|LEFT:100|LEFT:100|LEFT:100|c</v>
      </c>
      <c r="B553" t="s">
        <v>0</v>
      </c>
      <c r="C553" t="s">
        <v>81</v>
      </c>
      <c r="D553" s="26" t="str">
        <f>$Q$1</f>
        <v>LEFT:80</v>
      </c>
      <c r="E553" s="26" t="s">
        <v>81</v>
      </c>
      <c r="F553" s="26" t="str">
        <f t="shared" ref="F553:J553" si="100">$R$1</f>
        <v>LEFT:100</v>
      </c>
      <c r="G553" s="26" t="s">
        <v>81</v>
      </c>
      <c r="H553" s="26" t="str">
        <f t="shared" si="100"/>
        <v>LEFT:100</v>
      </c>
      <c r="I553" s="26" t="s">
        <v>81</v>
      </c>
      <c r="J553" s="26" t="str">
        <f t="shared" si="100"/>
        <v>LEFT:100</v>
      </c>
      <c r="K553" s="26" t="s">
        <v>81</v>
      </c>
      <c r="L553" s="26" t="str">
        <f>$R$1</f>
        <v>LEFT:100</v>
      </c>
      <c r="M553" s="26" t="s">
        <v>81</v>
      </c>
      <c r="N553" s="26" t="str">
        <f>$R$1</f>
        <v>LEFT:100</v>
      </c>
      <c r="O553" t="s">
        <v>81</v>
      </c>
      <c r="P553" t="s">
        <v>82</v>
      </c>
      <c r="Q553" s="38" t="s">
        <v>6</v>
      </c>
      <c r="R553" s="34" t="str">
        <f>INDEX(AF:AF,W551+1)</f>
        <v>黒</v>
      </c>
      <c r="S553" s="39" t="s">
        <v>7</v>
      </c>
      <c r="T553" s="34">
        <f>INDEX(AG:AG,W551+1)</f>
        <v>0</v>
      </c>
      <c r="U553" s="39" t="s">
        <v>8</v>
      </c>
      <c r="V553" s="34">
        <f>INDEX(AI:AI,W551+1)</f>
        <v>0</v>
      </c>
      <c r="W553" s="40"/>
      <c r="X553" s="34">
        <f>INDEX(AQ:AQ,W551+1)</f>
        <v>0</v>
      </c>
      <c r="Y553" s="52"/>
      <c r="Z553" s="52"/>
      <c r="AA553" s="53"/>
      <c r="AC553" s="35"/>
      <c r="AD553" s="35"/>
      <c r="BF553" s="64" t="s">
        <v>0</v>
      </c>
    </row>
    <row r="554" spans="1:58">
      <c r="A554" t="str">
        <f t="shared" si="95"/>
        <v>|色|黒|レアリティ||マナコスト||</v>
      </c>
      <c r="B554" t="s">
        <v>0</v>
      </c>
      <c r="C554" t="s">
        <v>81</v>
      </c>
      <c r="D554" s="27" t="s">
        <v>6</v>
      </c>
      <c r="E554" t="s">
        <v>81</v>
      </c>
      <c r="F554" t="str">
        <f>IF(R553=0,"",R553)</f>
        <v>黒</v>
      </c>
      <c r="G554" t="s">
        <v>81</v>
      </c>
      <c r="H554" s="27" t="s">
        <v>93</v>
      </c>
      <c r="I554" t="s">
        <v>81</v>
      </c>
      <c r="J554" t="str">
        <f>IF(T553=0,"",T553)</f>
        <v/>
      </c>
      <c r="K554" t="s">
        <v>81</v>
      </c>
      <c r="L554" s="27" t="s">
        <v>94</v>
      </c>
      <c r="M554" t="s">
        <v>81</v>
      </c>
      <c r="N554" t="str">
        <f>IF(V553=0,"",V553)</f>
        <v/>
      </c>
      <c r="O554" t="s">
        <v>81</v>
      </c>
      <c r="Q554" s="33" t="s">
        <v>11</v>
      </c>
      <c r="R554" s="34">
        <f>INDEX(AL:AL,W551+1)</f>
        <v>0</v>
      </c>
      <c r="S554" s="39" t="s">
        <v>95</v>
      </c>
      <c r="T554" s="34">
        <f>INDEX(AN:AN,W551+1)</f>
        <v>0</v>
      </c>
      <c r="U554" s="34">
        <f>INDEX(AO:AO,W551+1)</f>
        <v>0</v>
      </c>
      <c r="V554" s="34">
        <f>INDEX(AP:AP,W551+1)</f>
        <v>0</v>
      </c>
      <c r="W554" s="40"/>
      <c r="X554" s="34" t="str">
        <f>INDEX(AZ:AZ,W551+1)</f>
        <v/>
      </c>
      <c r="Y554" s="34" t="str">
        <f>INDEX(BA:BA,W551+1)</f>
        <v/>
      </c>
      <c r="Z554" s="34" t="str">
        <f>INDEX(BB:BB,W551+1)</f>
        <v/>
      </c>
      <c r="AA554" s="34">
        <f>INDEX(BC:BC,W551+1)</f>
        <v>0</v>
      </c>
      <c r="AC554" s="52"/>
      <c r="AD554" s="52"/>
      <c r="BF554" s="64" t="s">
        <v>0</v>
      </c>
    </row>
    <row r="555" spans="1:58">
      <c r="A555" t="str">
        <f t="shared" si="95"/>
        <v>|種別||サブタイプ||||</v>
      </c>
      <c r="B555" t="s">
        <v>0</v>
      </c>
      <c r="C555" t="s">
        <v>81</v>
      </c>
      <c r="D555" s="27" t="s">
        <v>11</v>
      </c>
      <c r="E555" t="s">
        <v>81</v>
      </c>
      <c r="F555" t="str">
        <f>IF(R554=0,"",R554)</f>
        <v/>
      </c>
      <c r="G555" t="s">
        <v>81</v>
      </c>
      <c r="H555" s="27" t="s">
        <v>103</v>
      </c>
      <c r="I555" t="s">
        <v>81</v>
      </c>
      <c r="J555" t="str">
        <f>IF(T554=0,"",T554)</f>
        <v/>
      </c>
      <c r="K555" t="s">
        <v>81</v>
      </c>
      <c r="L555" t="str">
        <f>IF(U554=0,"",U554)</f>
        <v/>
      </c>
      <c r="M555" t="s">
        <v>81</v>
      </c>
      <c r="N555" t="str">
        <f>IF(V554=0,"",V554)</f>
        <v/>
      </c>
      <c r="O555" t="s">
        <v>81</v>
      </c>
      <c r="Q555" s="33" t="s">
        <v>104</v>
      </c>
      <c r="R555" s="34" t="str">
        <f>INDEX(BD:BD,W551+1)</f>
        <v/>
      </c>
      <c r="S555" s="35"/>
      <c r="T555" s="35"/>
      <c r="U555" s="35"/>
      <c r="V555" s="36"/>
      <c r="W555" s="40"/>
      <c r="X555" s="32"/>
      <c r="Y555" s="32"/>
      <c r="Z555" s="32"/>
      <c r="AA555" s="54"/>
      <c r="AC555" s="52"/>
      <c r="AD555" s="52"/>
      <c r="BF555" s="64" t="s">
        <v>0</v>
      </c>
    </row>
    <row r="556" spans="1:58">
      <c r="A556" t="str">
        <f t="shared" si="95"/>
        <v>|テキスト|&gt;|&gt;|&gt;|&gt;||</v>
      </c>
      <c r="B556" t="s">
        <v>0</v>
      </c>
      <c r="C556" t="s">
        <v>81</v>
      </c>
      <c r="D556" s="27" t="s">
        <v>104</v>
      </c>
      <c r="E556" t="s">
        <v>81</v>
      </c>
      <c r="F556" s="27" t="s">
        <v>113</v>
      </c>
      <c r="G556" t="s">
        <v>81</v>
      </c>
      <c r="H556" s="27" t="s">
        <v>113</v>
      </c>
      <c r="I556" t="s">
        <v>81</v>
      </c>
      <c r="J556" s="27" t="s">
        <v>113</v>
      </c>
      <c r="K556" t="s">
        <v>81</v>
      </c>
      <c r="L556" s="27" t="s">
        <v>113</v>
      </c>
      <c r="M556" t="s">
        <v>81</v>
      </c>
      <c r="N556" t="str">
        <f>IF(R555=0,"",R555)</f>
        <v/>
      </c>
      <c r="O556" t="s">
        <v>81</v>
      </c>
      <c r="Q556" s="38" t="s">
        <v>27</v>
      </c>
      <c r="R556" s="34" t="str">
        <f>INDEX(BE:BE,W551+1)</f>
        <v/>
      </c>
      <c r="S556" s="35" t="s">
        <v>400</v>
      </c>
      <c r="T556" s="34" t="str">
        <f>IF(X556="","",X556&amp;IF(Y556="",""," "&amp;Y556)&amp;IF(Z556="",""," "&amp;Z556)&amp;IF(AA556="",""," "&amp;AA556))</f>
        <v/>
      </c>
      <c r="U556" s="35"/>
      <c r="V556" s="36"/>
      <c r="W556" s="40" t="s">
        <v>114</v>
      </c>
      <c r="X556" s="33" t="str">
        <f t="shared" ref="X556:AA556" si="101">IF(ISERROR(IF(LEN(X555)&gt;1,X555,VLOOKUP(X554,$AC:$AD,2,FALSE))),"",IF(LEN(X555)&gt;1,X555,VLOOKUP(X554,$AC:$AD,2,FALSE)))</f>
        <v/>
      </c>
      <c r="Y556" s="33" t="str">
        <f t="shared" si="101"/>
        <v/>
      </c>
      <c r="Z556" s="33" t="str">
        <f t="shared" si="101"/>
        <v/>
      </c>
      <c r="AA556" s="33" t="str">
        <f t="shared" si="101"/>
        <v> </v>
      </c>
      <c r="AC556" s="52"/>
      <c r="AD556" s="52"/>
      <c r="BF556" s="64" t="s">
        <v>0</v>
      </c>
    </row>
    <row r="557" spans="1:58">
      <c r="A557" t="str">
        <f t="shared" si="95"/>
        <v>|英テキスト|&gt;|&gt;|&gt;|&gt;||</v>
      </c>
      <c r="B557" t="s">
        <v>0</v>
      </c>
      <c r="C557" t="s">
        <v>81</v>
      </c>
      <c r="D557" s="27" t="s">
        <v>125</v>
      </c>
      <c r="E557" t="s">
        <v>81</v>
      </c>
      <c r="F557" s="27" t="s">
        <v>113</v>
      </c>
      <c r="G557" t="s">
        <v>81</v>
      </c>
      <c r="H557" s="27" t="s">
        <v>113</v>
      </c>
      <c r="I557" t="s">
        <v>81</v>
      </c>
      <c r="J557" s="27" t="s">
        <v>113</v>
      </c>
      <c r="K557" t="s">
        <v>81</v>
      </c>
      <c r="L557" s="27" t="s">
        <v>113</v>
      </c>
      <c r="M557" t="s">
        <v>81</v>
      </c>
      <c r="N557" t="str">
        <f>IF(T556="","",T556&amp;"&amp;br;")&amp;IF(R556=0,"",R556)</f>
        <v/>
      </c>
      <c r="O557" t="s">
        <v>81</v>
      </c>
      <c r="Q557" s="33" t="s">
        <v>18</v>
      </c>
      <c r="R557" s="34">
        <f>IF(INDEX(AX:AX,W551+1)="",0,INDEX(AX:AX,W551+1)&amp;"/"&amp;INDEX(AY:AY,W551+1))</f>
        <v>0</v>
      </c>
      <c r="S557" s="35"/>
      <c r="T557" s="35"/>
      <c r="U557" s="35"/>
      <c r="V557" s="36"/>
      <c r="W557" s="40"/>
      <c r="X557" s="33"/>
      <c r="Y557" s="52"/>
      <c r="Z557" s="52"/>
      <c r="AA557" s="53"/>
      <c r="AC557" s="52"/>
      <c r="AD557" s="52"/>
      <c r="BF557" s="64" t="s">
        <v>0</v>
      </c>
    </row>
    <row r="558" spans="1:58">
      <c r="A558" t="str">
        <f t="shared" si="95"/>
        <v>|PT|&gt;||シールド数|&gt;||</v>
      </c>
      <c r="B558" t="s">
        <v>0</v>
      </c>
      <c r="C558" t="s">
        <v>81</v>
      </c>
      <c r="D558" t="s">
        <v>18</v>
      </c>
      <c r="E558" t="s">
        <v>81</v>
      </c>
      <c r="F558" t="s">
        <v>113</v>
      </c>
      <c r="G558" t="s">
        <v>81</v>
      </c>
      <c r="H558" t="str">
        <f>IF(R557=0,"",R557)</f>
        <v/>
      </c>
      <c r="I558" t="s">
        <v>81</v>
      </c>
      <c r="J558" t="s">
        <v>136</v>
      </c>
      <c r="K558" t="s">
        <v>81</v>
      </c>
      <c r="L558" t="s">
        <v>113</v>
      </c>
      <c r="M558" t="s">
        <v>81</v>
      </c>
      <c r="N558" t="str">
        <f>IF(R558=0,"",R558)</f>
        <v/>
      </c>
      <c r="O558" t="s">
        <v>81</v>
      </c>
      <c r="Q558" s="41" t="s">
        <v>19</v>
      </c>
      <c r="R558" s="34">
        <f>INDEX(AW:AW,W551+1)</f>
        <v>0</v>
      </c>
      <c r="S558" s="42"/>
      <c r="T558" s="42"/>
      <c r="U558" s="42"/>
      <c r="V558" s="43"/>
      <c r="W558" s="44"/>
      <c r="X558" s="45"/>
      <c r="Y558" s="55"/>
      <c r="Z558" s="55"/>
      <c r="AA558" s="56"/>
      <c r="BF558" s="64" t="s">
        <v>0</v>
      </c>
    </row>
    <row r="559" spans="1:58">
      <c r="A559" t="str">
        <f t="shared" si="95"/>
        <v>&amp;br;&amp;br;</v>
      </c>
      <c r="B559" t="s">
        <v>0</v>
      </c>
      <c r="C559" t="s">
        <v>145</v>
      </c>
      <c r="R559"/>
      <c r="S559"/>
      <c r="T559"/>
      <c r="U559"/>
      <c r="V559"/>
      <c r="BF559" s="64" t="s">
        <v>0</v>
      </c>
    </row>
    <row r="560" spans="1:58">
      <c r="A560" t="str">
        <f t="shared" si="95"/>
        <v>#back(text=戻る,left)</v>
      </c>
      <c r="B560" t="s">
        <v>0</v>
      </c>
      <c r="C560" t="s">
        <v>153</v>
      </c>
      <c r="R560"/>
      <c r="S560"/>
      <c r="T560"/>
      <c r="U560"/>
      <c r="V560"/>
      <c r="BF560" s="64" t="s">
        <v>0</v>
      </c>
    </row>
    <row r="561" spans="1:58">
      <c r="A561" t="str">
        <f t="shared" si="95"/>
        <v>&amp;br;</v>
      </c>
      <c r="B561" t="s">
        <v>0</v>
      </c>
      <c r="C561" t="s">
        <v>164</v>
      </c>
      <c r="R561"/>
      <c r="S561"/>
      <c r="T561"/>
      <c r="U561"/>
      <c r="V561"/>
      <c r="BF561" s="64" t="s">
        <v>0</v>
      </c>
    </row>
    <row r="562" spans="1:58">
      <c r="A562" t="str">
        <f t="shared" si="95"/>
        <v>#comment(above,nsize=[15],size=[30],num=[10])</v>
      </c>
      <c r="B562" t="s">
        <v>0</v>
      </c>
      <c r="C562" t="s">
        <v>173</v>
      </c>
      <c r="R562"/>
      <c r="S562"/>
      <c r="T562"/>
      <c r="U562"/>
      <c r="V562"/>
      <c r="BF562" s="64" t="s">
        <v>0</v>
      </c>
    </row>
    <row r="563" spans="1:58">
      <c r="A563" t="str">
        <f t="shared" si="95"/>
        <v>&amp;br;&amp;br;</v>
      </c>
      <c r="B563" t="s">
        <v>0</v>
      </c>
      <c r="C563" t="s">
        <v>145</v>
      </c>
      <c r="R563"/>
      <c r="S563"/>
      <c r="T563"/>
      <c r="U563"/>
      <c r="V563"/>
      <c r="AC563" s="52"/>
      <c r="AD563" s="52"/>
      <c r="BF563" s="64" t="s">
        <v>0</v>
      </c>
    </row>
    <row r="564" spans="1:58">
      <c r="A564" t="str">
        <f t="shared" si="95"/>
        <v/>
      </c>
      <c r="B564" t="s">
        <v>0</v>
      </c>
      <c r="Q564" s="29"/>
      <c r="R564" s="30"/>
      <c r="S564" s="30"/>
      <c r="T564" s="30"/>
      <c r="U564" s="30"/>
      <c r="V564" s="31"/>
      <c r="W564" s="32">
        <v>44</v>
      </c>
      <c r="X564" s="29"/>
      <c r="Y564" s="50"/>
      <c r="Z564" s="50"/>
      <c r="AA564" s="51"/>
      <c r="AC564" s="52"/>
      <c r="AD564" s="52"/>
      <c r="BF564" s="64" t="s">
        <v>0</v>
      </c>
    </row>
    <row r="565" spans="1:58">
      <c r="A565" t="str">
        <f t="shared" si="95"/>
        <v>*0/0</v>
      </c>
      <c r="B565" t="s">
        <v>0</v>
      </c>
      <c r="C565" t="str">
        <f>"*"&amp;R565&amp;"/"&amp;T565</f>
        <v>*0/0</v>
      </c>
      <c r="Q565" s="33" t="s">
        <v>9</v>
      </c>
      <c r="R565" s="34">
        <f>INDEX(AJ:AJ,W564+1)</f>
        <v>0</v>
      </c>
      <c r="S565" s="35" t="s">
        <v>10</v>
      </c>
      <c r="T565" s="34">
        <f>INDEX(AK:AK,W564+1)</f>
        <v>0</v>
      </c>
      <c r="U565" s="35"/>
      <c r="V565" s="36"/>
      <c r="W565" s="37"/>
      <c r="X565" s="33"/>
      <c r="Y565" s="52"/>
      <c r="Z565" s="52"/>
      <c r="AA565" s="53"/>
      <c r="AC565" s="52"/>
      <c r="AD565" s="52"/>
      <c r="BF565" s="64" t="s">
        <v>0</v>
      </c>
    </row>
    <row r="566" spans="1:58">
      <c r="A566" t="str">
        <f t="shared" si="95"/>
        <v>|LEFT:80|LEFT:100|LEFT:100|LEFT:100|LEFT:100|LEFT:100|c</v>
      </c>
      <c r="B566" t="s">
        <v>0</v>
      </c>
      <c r="C566" t="s">
        <v>81</v>
      </c>
      <c r="D566" s="26" t="str">
        <f>$Q$1</f>
        <v>LEFT:80</v>
      </c>
      <c r="E566" s="26" t="s">
        <v>81</v>
      </c>
      <c r="F566" s="26" t="str">
        <f t="shared" ref="F566:J566" si="102">$R$1</f>
        <v>LEFT:100</v>
      </c>
      <c r="G566" s="26" t="s">
        <v>81</v>
      </c>
      <c r="H566" s="26" t="str">
        <f t="shared" si="102"/>
        <v>LEFT:100</v>
      </c>
      <c r="I566" s="26" t="s">
        <v>81</v>
      </c>
      <c r="J566" s="26" t="str">
        <f t="shared" si="102"/>
        <v>LEFT:100</v>
      </c>
      <c r="K566" s="26" t="s">
        <v>81</v>
      </c>
      <c r="L566" s="26" t="str">
        <f>$R$1</f>
        <v>LEFT:100</v>
      </c>
      <c r="M566" s="26" t="s">
        <v>81</v>
      </c>
      <c r="N566" s="26" t="str">
        <f>$R$1</f>
        <v>LEFT:100</v>
      </c>
      <c r="O566" t="s">
        <v>81</v>
      </c>
      <c r="P566" t="s">
        <v>82</v>
      </c>
      <c r="Q566" s="38" t="s">
        <v>6</v>
      </c>
      <c r="R566" s="34" t="str">
        <f>INDEX(AF:AF,W564+1)</f>
        <v>黒</v>
      </c>
      <c r="S566" s="39" t="s">
        <v>7</v>
      </c>
      <c r="T566" s="34">
        <f>INDEX(AG:AG,W564+1)</f>
        <v>0</v>
      </c>
      <c r="U566" s="39" t="s">
        <v>8</v>
      </c>
      <c r="V566" s="34">
        <f>INDEX(AI:AI,W564+1)</f>
        <v>0</v>
      </c>
      <c r="W566" s="40"/>
      <c r="X566" s="34">
        <f>INDEX(AQ:AQ,W564+1)</f>
        <v>0</v>
      </c>
      <c r="Y566" s="52"/>
      <c r="Z566" s="52"/>
      <c r="AA566" s="53"/>
      <c r="AC566" s="35"/>
      <c r="AD566" s="35"/>
      <c r="BF566" s="64" t="s">
        <v>0</v>
      </c>
    </row>
    <row r="567" spans="1:58">
      <c r="A567" t="str">
        <f t="shared" si="95"/>
        <v>|色|黒|レアリティ||マナコスト||</v>
      </c>
      <c r="B567" t="s">
        <v>0</v>
      </c>
      <c r="C567" t="s">
        <v>81</v>
      </c>
      <c r="D567" s="27" t="s">
        <v>6</v>
      </c>
      <c r="E567" t="s">
        <v>81</v>
      </c>
      <c r="F567" t="str">
        <f>IF(R566=0,"",R566)</f>
        <v>黒</v>
      </c>
      <c r="G567" t="s">
        <v>81</v>
      </c>
      <c r="H567" s="27" t="s">
        <v>93</v>
      </c>
      <c r="I567" t="s">
        <v>81</v>
      </c>
      <c r="J567" t="str">
        <f>IF(T566=0,"",T566)</f>
        <v/>
      </c>
      <c r="K567" t="s">
        <v>81</v>
      </c>
      <c r="L567" s="27" t="s">
        <v>94</v>
      </c>
      <c r="M567" t="s">
        <v>81</v>
      </c>
      <c r="N567" t="str">
        <f>IF(V566=0,"",V566)</f>
        <v/>
      </c>
      <c r="O567" t="s">
        <v>81</v>
      </c>
      <c r="Q567" s="33" t="s">
        <v>11</v>
      </c>
      <c r="R567" s="34">
        <f>INDEX(AL:AL,W564+1)</f>
        <v>0</v>
      </c>
      <c r="S567" s="39" t="s">
        <v>95</v>
      </c>
      <c r="T567" s="34">
        <f>INDEX(AN:AN,W564+1)</f>
        <v>0</v>
      </c>
      <c r="U567" s="34">
        <f>INDEX(AO:AO,W564+1)</f>
        <v>0</v>
      </c>
      <c r="V567" s="34">
        <f>INDEX(AP:AP,W564+1)</f>
        <v>0</v>
      </c>
      <c r="W567" s="40"/>
      <c r="X567" s="34" t="str">
        <f>INDEX(AZ:AZ,W564+1)</f>
        <v/>
      </c>
      <c r="Y567" s="34" t="str">
        <f>INDEX(BA:BA,W564+1)</f>
        <v/>
      </c>
      <c r="Z567" s="34" t="str">
        <f>INDEX(BB:BB,W564+1)</f>
        <v/>
      </c>
      <c r="AA567" s="34">
        <f>INDEX(BC:BC,W564+1)</f>
        <v>0</v>
      </c>
      <c r="AC567" s="52"/>
      <c r="AD567" s="52"/>
      <c r="BF567" s="64" t="s">
        <v>0</v>
      </c>
    </row>
    <row r="568" spans="1:58">
      <c r="A568" t="str">
        <f t="shared" si="95"/>
        <v>|種別||サブタイプ||||</v>
      </c>
      <c r="B568" t="s">
        <v>0</v>
      </c>
      <c r="C568" t="s">
        <v>81</v>
      </c>
      <c r="D568" s="27" t="s">
        <v>11</v>
      </c>
      <c r="E568" t="s">
        <v>81</v>
      </c>
      <c r="F568" t="str">
        <f>IF(R567=0,"",R567)</f>
        <v/>
      </c>
      <c r="G568" t="s">
        <v>81</v>
      </c>
      <c r="H568" s="27" t="s">
        <v>103</v>
      </c>
      <c r="I568" t="s">
        <v>81</v>
      </c>
      <c r="J568" t="str">
        <f>IF(T567=0,"",T567)</f>
        <v/>
      </c>
      <c r="K568" t="s">
        <v>81</v>
      </c>
      <c r="L568" t="str">
        <f>IF(U567=0,"",U567)</f>
        <v/>
      </c>
      <c r="M568" t="s">
        <v>81</v>
      </c>
      <c r="N568" t="str">
        <f>IF(V567=0,"",V567)</f>
        <v/>
      </c>
      <c r="O568" t="s">
        <v>81</v>
      </c>
      <c r="Q568" s="33" t="s">
        <v>104</v>
      </c>
      <c r="R568" s="34" t="str">
        <f>INDEX(BD:BD,W564+1)</f>
        <v/>
      </c>
      <c r="S568" s="35"/>
      <c r="T568" s="35"/>
      <c r="U568" s="35"/>
      <c r="V568" s="36"/>
      <c r="W568" s="40"/>
      <c r="X568" s="32"/>
      <c r="Y568" s="32"/>
      <c r="Z568" s="32"/>
      <c r="AA568" s="54"/>
      <c r="AC568" s="52"/>
      <c r="AD568" s="52"/>
      <c r="BF568" s="64" t="s">
        <v>0</v>
      </c>
    </row>
    <row r="569" spans="1:58">
      <c r="A569" t="str">
        <f t="shared" si="95"/>
        <v>|テキスト|&gt;|&gt;|&gt;|&gt;||</v>
      </c>
      <c r="B569" t="s">
        <v>0</v>
      </c>
      <c r="C569" t="s">
        <v>81</v>
      </c>
      <c r="D569" s="27" t="s">
        <v>104</v>
      </c>
      <c r="E569" t="s">
        <v>81</v>
      </c>
      <c r="F569" s="27" t="s">
        <v>113</v>
      </c>
      <c r="G569" t="s">
        <v>81</v>
      </c>
      <c r="H569" s="27" t="s">
        <v>113</v>
      </c>
      <c r="I569" t="s">
        <v>81</v>
      </c>
      <c r="J569" s="27" t="s">
        <v>113</v>
      </c>
      <c r="K569" t="s">
        <v>81</v>
      </c>
      <c r="L569" s="27" t="s">
        <v>113</v>
      </c>
      <c r="M569" t="s">
        <v>81</v>
      </c>
      <c r="N569" t="str">
        <f>IF(R568=0,"",R568)</f>
        <v/>
      </c>
      <c r="O569" t="s">
        <v>81</v>
      </c>
      <c r="Q569" s="38" t="s">
        <v>27</v>
      </c>
      <c r="R569" s="34" t="str">
        <f>INDEX(BE:BE,W564+1)</f>
        <v/>
      </c>
      <c r="S569" s="35" t="s">
        <v>400</v>
      </c>
      <c r="T569" s="34" t="str">
        <f>IF(X569="","",X569&amp;IF(Y569="",""," "&amp;Y569)&amp;IF(Z569="",""," "&amp;Z569)&amp;IF(AA569="",""," "&amp;AA569))</f>
        <v/>
      </c>
      <c r="U569" s="35"/>
      <c r="V569" s="36"/>
      <c r="W569" s="40" t="s">
        <v>114</v>
      </c>
      <c r="X569" s="33" t="str">
        <f t="shared" ref="X569:AA569" si="103">IF(ISERROR(IF(LEN(X568)&gt;1,X568,VLOOKUP(X567,$AC:$AD,2,FALSE))),"",IF(LEN(X568)&gt;1,X568,VLOOKUP(X567,$AC:$AD,2,FALSE)))</f>
        <v/>
      </c>
      <c r="Y569" s="33" t="str">
        <f t="shared" si="103"/>
        <v/>
      </c>
      <c r="Z569" s="33" t="str">
        <f t="shared" si="103"/>
        <v/>
      </c>
      <c r="AA569" s="33" t="str">
        <f t="shared" si="103"/>
        <v> </v>
      </c>
      <c r="AC569" s="52"/>
      <c r="AD569" s="52"/>
      <c r="BF569" s="64" t="s">
        <v>0</v>
      </c>
    </row>
    <row r="570" spans="1:58">
      <c r="A570" t="str">
        <f t="shared" si="95"/>
        <v>|英テキスト|&gt;|&gt;|&gt;|&gt;||</v>
      </c>
      <c r="B570" t="s">
        <v>0</v>
      </c>
      <c r="C570" t="s">
        <v>81</v>
      </c>
      <c r="D570" s="27" t="s">
        <v>125</v>
      </c>
      <c r="E570" t="s">
        <v>81</v>
      </c>
      <c r="F570" s="27" t="s">
        <v>113</v>
      </c>
      <c r="G570" t="s">
        <v>81</v>
      </c>
      <c r="H570" s="27" t="s">
        <v>113</v>
      </c>
      <c r="I570" t="s">
        <v>81</v>
      </c>
      <c r="J570" s="27" t="s">
        <v>113</v>
      </c>
      <c r="K570" t="s">
        <v>81</v>
      </c>
      <c r="L570" s="27" t="s">
        <v>113</v>
      </c>
      <c r="M570" t="s">
        <v>81</v>
      </c>
      <c r="N570" t="str">
        <f>IF(T569="","",T569&amp;"&amp;br;")&amp;IF(R569=0,"",R569)</f>
        <v/>
      </c>
      <c r="O570" t="s">
        <v>81</v>
      </c>
      <c r="Q570" s="33" t="s">
        <v>18</v>
      </c>
      <c r="R570" s="34">
        <f>IF(INDEX(AX:AX,W564+1)="",0,INDEX(AX:AX,W564+1)&amp;"/"&amp;INDEX(AY:AY,W564+1))</f>
        <v>0</v>
      </c>
      <c r="S570" s="35"/>
      <c r="T570" s="35"/>
      <c r="U570" s="35"/>
      <c r="V570" s="36"/>
      <c r="W570" s="40"/>
      <c r="X570" s="33"/>
      <c r="Y570" s="52"/>
      <c r="Z570" s="52"/>
      <c r="AA570" s="53"/>
      <c r="AC570" s="52"/>
      <c r="AD570" s="52"/>
      <c r="BF570" s="64" t="s">
        <v>0</v>
      </c>
    </row>
    <row r="571" spans="1:58">
      <c r="A571" t="str">
        <f t="shared" si="95"/>
        <v>|PT|&gt;||シールド数|&gt;||</v>
      </c>
      <c r="B571" t="s">
        <v>0</v>
      </c>
      <c r="C571" t="s">
        <v>81</v>
      </c>
      <c r="D571" t="s">
        <v>18</v>
      </c>
      <c r="E571" t="s">
        <v>81</v>
      </c>
      <c r="F571" t="s">
        <v>113</v>
      </c>
      <c r="G571" t="s">
        <v>81</v>
      </c>
      <c r="H571" t="str">
        <f>IF(R570=0,"",R570)</f>
        <v/>
      </c>
      <c r="I571" t="s">
        <v>81</v>
      </c>
      <c r="J571" t="s">
        <v>136</v>
      </c>
      <c r="K571" t="s">
        <v>81</v>
      </c>
      <c r="L571" t="s">
        <v>113</v>
      </c>
      <c r="M571" t="s">
        <v>81</v>
      </c>
      <c r="N571" t="str">
        <f>IF(R571=0,"",R571)</f>
        <v/>
      </c>
      <c r="O571" t="s">
        <v>81</v>
      </c>
      <c r="Q571" s="41" t="s">
        <v>19</v>
      </c>
      <c r="R571" s="34">
        <f>INDEX(AW:AW,W564+1)</f>
        <v>0</v>
      </c>
      <c r="S571" s="42"/>
      <c r="T571" s="42"/>
      <c r="U571" s="42"/>
      <c r="V571" s="43"/>
      <c r="W571" s="44"/>
      <c r="X571" s="45"/>
      <c r="Y571" s="55"/>
      <c r="Z571" s="55"/>
      <c r="AA571" s="56"/>
      <c r="BF571" s="64" t="s">
        <v>0</v>
      </c>
    </row>
    <row r="572" spans="1:58">
      <c r="A572" t="str">
        <f t="shared" si="95"/>
        <v>&amp;br;&amp;br;</v>
      </c>
      <c r="B572" t="s">
        <v>0</v>
      </c>
      <c r="C572" t="s">
        <v>145</v>
      </c>
      <c r="R572"/>
      <c r="S572"/>
      <c r="T572"/>
      <c r="U572"/>
      <c r="V572"/>
      <c r="BF572" s="64" t="s">
        <v>0</v>
      </c>
    </row>
    <row r="573" spans="1:58">
      <c r="A573" t="str">
        <f t="shared" si="95"/>
        <v>#back(text=戻る,left)</v>
      </c>
      <c r="B573" t="s">
        <v>0</v>
      </c>
      <c r="C573" t="s">
        <v>153</v>
      </c>
      <c r="R573"/>
      <c r="S573"/>
      <c r="T573"/>
      <c r="U573"/>
      <c r="V573"/>
      <c r="BF573" s="64" t="s">
        <v>0</v>
      </c>
    </row>
    <row r="574" spans="1:58">
      <c r="A574" t="str">
        <f t="shared" si="95"/>
        <v>&amp;br;</v>
      </c>
      <c r="B574" t="s">
        <v>0</v>
      </c>
      <c r="C574" t="s">
        <v>164</v>
      </c>
      <c r="R574"/>
      <c r="S574"/>
      <c r="T574"/>
      <c r="U574"/>
      <c r="V574"/>
      <c r="BF574" s="64" t="s">
        <v>0</v>
      </c>
    </row>
    <row r="575" spans="1:58">
      <c r="A575" t="str">
        <f t="shared" si="95"/>
        <v>#comment(above,nsize=[15],size=[30],num=[10])</v>
      </c>
      <c r="B575" t="s">
        <v>0</v>
      </c>
      <c r="C575" t="s">
        <v>173</v>
      </c>
      <c r="R575"/>
      <c r="S575"/>
      <c r="T575"/>
      <c r="U575"/>
      <c r="V575"/>
      <c r="BF575" s="64" t="s">
        <v>0</v>
      </c>
    </row>
    <row r="576" spans="1:58">
      <c r="A576" t="str">
        <f t="shared" si="95"/>
        <v>&amp;br;&amp;br;</v>
      </c>
      <c r="B576" t="s">
        <v>0</v>
      </c>
      <c r="C576" t="s">
        <v>145</v>
      </c>
      <c r="R576"/>
      <c r="S576"/>
      <c r="T576"/>
      <c r="U576"/>
      <c r="V576"/>
      <c r="AC576" s="52"/>
      <c r="AD576" s="52"/>
      <c r="BF576" s="64" t="s">
        <v>0</v>
      </c>
    </row>
    <row r="577" spans="1:58">
      <c r="A577" t="str">
        <f t="shared" si="95"/>
        <v/>
      </c>
      <c r="B577" t="s">
        <v>0</v>
      </c>
      <c r="Q577" s="29"/>
      <c r="R577" s="30"/>
      <c r="S577" s="30"/>
      <c r="T577" s="30"/>
      <c r="U577" s="30"/>
      <c r="V577" s="31"/>
      <c r="W577" s="32">
        <v>45</v>
      </c>
      <c r="X577" s="29"/>
      <c r="Y577" s="50"/>
      <c r="Z577" s="50"/>
      <c r="AA577" s="51"/>
      <c r="AC577" s="52"/>
      <c r="AD577" s="52"/>
      <c r="BF577" s="64" t="s">
        <v>0</v>
      </c>
    </row>
    <row r="578" spans="1:58">
      <c r="A578" t="str">
        <f t="shared" si="95"/>
        <v>*0/0</v>
      </c>
      <c r="B578" t="s">
        <v>0</v>
      </c>
      <c r="C578" t="str">
        <f>"*"&amp;R578&amp;"/"&amp;T578</f>
        <v>*0/0</v>
      </c>
      <c r="Q578" s="33" t="s">
        <v>9</v>
      </c>
      <c r="R578" s="34">
        <f>INDEX(AJ:AJ,W577+1)</f>
        <v>0</v>
      </c>
      <c r="S578" s="35" t="s">
        <v>10</v>
      </c>
      <c r="T578" s="34">
        <f>INDEX(AK:AK,W577+1)</f>
        <v>0</v>
      </c>
      <c r="U578" s="35"/>
      <c r="V578" s="36"/>
      <c r="W578" s="37"/>
      <c r="X578" s="33"/>
      <c r="Y578" s="52"/>
      <c r="Z578" s="52"/>
      <c r="AA578" s="53"/>
      <c r="AC578" s="52"/>
      <c r="AD578" s="52"/>
      <c r="BF578" s="64" t="s">
        <v>0</v>
      </c>
    </row>
    <row r="579" spans="1:58">
      <c r="A579" t="str">
        <f t="shared" si="95"/>
        <v>|LEFT:80|LEFT:100|LEFT:100|LEFT:100|LEFT:100|LEFT:100|c</v>
      </c>
      <c r="B579" t="s">
        <v>0</v>
      </c>
      <c r="C579" t="s">
        <v>81</v>
      </c>
      <c r="D579" s="26" t="str">
        <f>$Q$1</f>
        <v>LEFT:80</v>
      </c>
      <c r="E579" s="26" t="s">
        <v>81</v>
      </c>
      <c r="F579" s="26" t="str">
        <f t="shared" ref="F579:J579" si="104">$R$1</f>
        <v>LEFT:100</v>
      </c>
      <c r="G579" s="26" t="s">
        <v>81</v>
      </c>
      <c r="H579" s="26" t="str">
        <f t="shared" si="104"/>
        <v>LEFT:100</v>
      </c>
      <c r="I579" s="26" t="s">
        <v>81</v>
      </c>
      <c r="J579" s="26" t="str">
        <f t="shared" si="104"/>
        <v>LEFT:100</v>
      </c>
      <c r="K579" s="26" t="s">
        <v>81</v>
      </c>
      <c r="L579" s="26" t="str">
        <f>$R$1</f>
        <v>LEFT:100</v>
      </c>
      <c r="M579" s="26" t="s">
        <v>81</v>
      </c>
      <c r="N579" s="26" t="str">
        <f>$R$1</f>
        <v>LEFT:100</v>
      </c>
      <c r="O579" t="s">
        <v>81</v>
      </c>
      <c r="P579" t="s">
        <v>82</v>
      </c>
      <c r="Q579" s="38" t="s">
        <v>6</v>
      </c>
      <c r="R579" s="34" t="str">
        <f>INDEX(AF:AF,W577+1)</f>
        <v>黒</v>
      </c>
      <c r="S579" s="39" t="s">
        <v>7</v>
      </c>
      <c r="T579" s="34">
        <f>INDEX(AG:AG,W577+1)</f>
        <v>0</v>
      </c>
      <c r="U579" s="39" t="s">
        <v>8</v>
      </c>
      <c r="V579" s="34">
        <f>INDEX(AI:AI,W577+1)</f>
        <v>0</v>
      </c>
      <c r="W579" s="40"/>
      <c r="X579" s="34">
        <f>INDEX(AQ:AQ,W577+1)</f>
        <v>0</v>
      </c>
      <c r="Y579" s="52"/>
      <c r="Z579" s="52"/>
      <c r="AA579" s="53"/>
      <c r="AC579" s="35"/>
      <c r="AD579" s="35"/>
      <c r="BF579" s="64" t="s">
        <v>0</v>
      </c>
    </row>
    <row r="580" spans="1:58">
      <c r="A580" t="str">
        <f t="shared" si="95"/>
        <v>|色|黒|レアリティ||マナコスト||</v>
      </c>
      <c r="B580" t="s">
        <v>0</v>
      </c>
      <c r="C580" t="s">
        <v>81</v>
      </c>
      <c r="D580" s="27" t="s">
        <v>6</v>
      </c>
      <c r="E580" t="s">
        <v>81</v>
      </c>
      <c r="F580" t="str">
        <f>IF(R579=0,"",R579)</f>
        <v>黒</v>
      </c>
      <c r="G580" t="s">
        <v>81</v>
      </c>
      <c r="H580" s="27" t="s">
        <v>93</v>
      </c>
      <c r="I580" t="s">
        <v>81</v>
      </c>
      <c r="J580" t="str">
        <f>IF(T579=0,"",T579)</f>
        <v/>
      </c>
      <c r="K580" t="s">
        <v>81</v>
      </c>
      <c r="L580" s="27" t="s">
        <v>94</v>
      </c>
      <c r="M580" t="s">
        <v>81</v>
      </c>
      <c r="N580" t="str">
        <f>IF(V579=0,"",V579)</f>
        <v/>
      </c>
      <c r="O580" t="s">
        <v>81</v>
      </c>
      <c r="Q580" s="33" t="s">
        <v>11</v>
      </c>
      <c r="R580" s="34">
        <f>INDEX(AL:AL,W577+1)</f>
        <v>0</v>
      </c>
      <c r="S580" s="39" t="s">
        <v>95</v>
      </c>
      <c r="T580" s="34">
        <f>INDEX(AN:AN,W577+1)</f>
        <v>0</v>
      </c>
      <c r="U580" s="34">
        <f>INDEX(AO:AO,W577+1)</f>
        <v>0</v>
      </c>
      <c r="V580" s="34">
        <f>INDEX(AP:AP,W577+1)</f>
        <v>0</v>
      </c>
      <c r="W580" s="40"/>
      <c r="X580" s="34" t="str">
        <f>INDEX(AZ:AZ,W577+1)</f>
        <v/>
      </c>
      <c r="Y580" s="34" t="str">
        <f>INDEX(BA:BA,W577+1)</f>
        <v/>
      </c>
      <c r="Z580" s="34" t="str">
        <f>INDEX(BB:BB,W577+1)</f>
        <v/>
      </c>
      <c r="AA580" s="34">
        <f>INDEX(BC:BC,W577+1)</f>
        <v>0</v>
      </c>
      <c r="AC580" s="52"/>
      <c r="AD580" s="52"/>
      <c r="BF580" s="64" t="s">
        <v>0</v>
      </c>
    </row>
    <row r="581" spans="1:58">
      <c r="A581" t="str">
        <f t="shared" si="95"/>
        <v>|種別||サブタイプ||||</v>
      </c>
      <c r="B581" t="s">
        <v>0</v>
      </c>
      <c r="C581" t="s">
        <v>81</v>
      </c>
      <c r="D581" s="27" t="s">
        <v>11</v>
      </c>
      <c r="E581" t="s">
        <v>81</v>
      </c>
      <c r="F581" t="str">
        <f>IF(R580=0,"",R580)</f>
        <v/>
      </c>
      <c r="G581" t="s">
        <v>81</v>
      </c>
      <c r="H581" s="27" t="s">
        <v>103</v>
      </c>
      <c r="I581" t="s">
        <v>81</v>
      </c>
      <c r="J581" t="str">
        <f>IF(T580=0,"",T580)</f>
        <v/>
      </c>
      <c r="K581" t="s">
        <v>81</v>
      </c>
      <c r="L581" t="str">
        <f>IF(U580=0,"",U580)</f>
        <v/>
      </c>
      <c r="M581" t="s">
        <v>81</v>
      </c>
      <c r="N581" t="str">
        <f>IF(V580=0,"",V580)</f>
        <v/>
      </c>
      <c r="O581" t="s">
        <v>81</v>
      </c>
      <c r="Q581" s="33" t="s">
        <v>104</v>
      </c>
      <c r="R581" s="34" t="str">
        <f>INDEX(BD:BD,W577+1)</f>
        <v/>
      </c>
      <c r="S581" s="35"/>
      <c r="T581" s="35"/>
      <c r="U581" s="35"/>
      <c r="V581" s="36"/>
      <c r="W581" s="40"/>
      <c r="X581" s="32"/>
      <c r="Y581" s="32"/>
      <c r="Z581" s="32"/>
      <c r="AA581" s="54"/>
      <c r="AC581" s="52"/>
      <c r="AD581" s="52"/>
      <c r="BF581" s="64" t="s">
        <v>0</v>
      </c>
    </row>
    <row r="582" spans="1:58">
      <c r="A582" t="str">
        <f t="shared" ref="A582:A645" si="105">CONCATENATE(C582,D582,E582,F582,G582,H582,I582,J582,K582,L582,M582,N582,O582,P582)</f>
        <v>|テキスト|&gt;|&gt;|&gt;|&gt;||</v>
      </c>
      <c r="B582" t="s">
        <v>0</v>
      </c>
      <c r="C582" t="s">
        <v>81</v>
      </c>
      <c r="D582" s="27" t="s">
        <v>104</v>
      </c>
      <c r="E582" t="s">
        <v>81</v>
      </c>
      <c r="F582" s="27" t="s">
        <v>113</v>
      </c>
      <c r="G582" t="s">
        <v>81</v>
      </c>
      <c r="H582" s="27" t="s">
        <v>113</v>
      </c>
      <c r="I582" t="s">
        <v>81</v>
      </c>
      <c r="J582" s="27" t="s">
        <v>113</v>
      </c>
      <c r="K582" t="s">
        <v>81</v>
      </c>
      <c r="L582" s="27" t="s">
        <v>113</v>
      </c>
      <c r="M582" t="s">
        <v>81</v>
      </c>
      <c r="N582" t="str">
        <f>IF(R581=0,"",R581)</f>
        <v/>
      </c>
      <c r="O582" t="s">
        <v>81</v>
      </c>
      <c r="Q582" s="38" t="s">
        <v>27</v>
      </c>
      <c r="R582" s="34" t="str">
        <f>INDEX(BE:BE,W577+1)</f>
        <v/>
      </c>
      <c r="S582" s="35" t="s">
        <v>400</v>
      </c>
      <c r="T582" s="34" t="str">
        <f>IF(X582="","",X582&amp;IF(Y582="",""," "&amp;Y582)&amp;IF(Z582="",""," "&amp;Z582)&amp;IF(AA582="",""," "&amp;AA582))</f>
        <v/>
      </c>
      <c r="U582" s="35"/>
      <c r="V582" s="36"/>
      <c r="W582" s="40" t="s">
        <v>114</v>
      </c>
      <c r="X582" s="33" t="str">
        <f t="shared" ref="X582:AA582" si="106">IF(ISERROR(IF(LEN(X581)&gt;1,X581,VLOOKUP(X580,$AC:$AD,2,FALSE))),"",IF(LEN(X581)&gt;1,X581,VLOOKUP(X580,$AC:$AD,2,FALSE)))</f>
        <v/>
      </c>
      <c r="Y582" s="33" t="str">
        <f t="shared" si="106"/>
        <v/>
      </c>
      <c r="Z582" s="33" t="str">
        <f t="shared" si="106"/>
        <v/>
      </c>
      <c r="AA582" s="33" t="str">
        <f t="shared" si="106"/>
        <v> </v>
      </c>
      <c r="AC582" s="52"/>
      <c r="AD582" s="52"/>
      <c r="BF582" s="64" t="s">
        <v>0</v>
      </c>
    </row>
    <row r="583" spans="1:58">
      <c r="A583" t="str">
        <f t="shared" si="105"/>
        <v>|英テキスト|&gt;|&gt;|&gt;|&gt;||</v>
      </c>
      <c r="B583" t="s">
        <v>0</v>
      </c>
      <c r="C583" t="s">
        <v>81</v>
      </c>
      <c r="D583" s="27" t="s">
        <v>125</v>
      </c>
      <c r="E583" t="s">
        <v>81</v>
      </c>
      <c r="F583" s="27" t="s">
        <v>113</v>
      </c>
      <c r="G583" t="s">
        <v>81</v>
      </c>
      <c r="H583" s="27" t="s">
        <v>113</v>
      </c>
      <c r="I583" t="s">
        <v>81</v>
      </c>
      <c r="J583" s="27" t="s">
        <v>113</v>
      </c>
      <c r="K583" t="s">
        <v>81</v>
      </c>
      <c r="L583" s="27" t="s">
        <v>113</v>
      </c>
      <c r="M583" t="s">
        <v>81</v>
      </c>
      <c r="N583" t="str">
        <f>IF(T582="","",T582&amp;"&amp;br;")&amp;IF(R582=0,"",R582)</f>
        <v/>
      </c>
      <c r="O583" t="s">
        <v>81</v>
      </c>
      <c r="Q583" s="33" t="s">
        <v>18</v>
      </c>
      <c r="R583" s="34">
        <f>IF(INDEX(AX:AX,W577+1)="",0,INDEX(AX:AX,W577+1)&amp;"/"&amp;INDEX(AY:AY,W577+1))</f>
        <v>0</v>
      </c>
      <c r="S583" s="35"/>
      <c r="T583" s="35"/>
      <c r="U583" s="35"/>
      <c r="V583" s="36"/>
      <c r="W583" s="40"/>
      <c r="X583" s="33"/>
      <c r="Y583" s="52"/>
      <c r="Z583" s="52"/>
      <c r="AA583" s="53"/>
      <c r="AC583" s="52"/>
      <c r="AD583" s="52"/>
      <c r="BF583" s="64" t="s">
        <v>0</v>
      </c>
    </row>
    <row r="584" spans="1:58">
      <c r="A584" t="str">
        <f t="shared" si="105"/>
        <v>|PT|&gt;||シールド数|&gt;||</v>
      </c>
      <c r="B584" t="s">
        <v>0</v>
      </c>
      <c r="C584" t="s">
        <v>81</v>
      </c>
      <c r="D584" t="s">
        <v>18</v>
      </c>
      <c r="E584" t="s">
        <v>81</v>
      </c>
      <c r="F584" t="s">
        <v>113</v>
      </c>
      <c r="G584" t="s">
        <v>81</v>
      </c>
      <c r="H584" t="str">
        <f>IF(R583=0,"",R583)</f>
        <v/>
      </c>
      <c r="I584" t="s">
        <v>81</v>
      </c>
      <c r="J584" t="s">
        <v>136</v>
      </c>
      <c r="K584" t="s">
        <v>81</v>
      </c>
      <c r="L584" t="s">
        <v>113</v>
      </c>
      <c r="M584" t="s">
        <v>81</v>
      </c>
      <c r="N584" t="str">
        <f>IF(R584=0,"",R584)</f>
        <v/>
      </c>
      <c r="O584" t="s">
        <v>81</v>
      </c>
      <c r="Q584" s="41" t="s">
        <v>19</v>
      </c>
      <c r="R584" s="34">
        <f>INDEX(AW:AW,W577+1)</f>
        <v>0</v>
      </c>
      <c r="S584" s="42"/>
      <c r="T584" s="42"/>
      <c r="U584" s="42"/>
      <c r="V584" s="43"/>
      <c r="W584" s="44"/>
      <c r="X584" s="45"/>
      <c r="Y584" s="55"/>
      <c r="Z584" s="55"/>
      <c r="AA584" s="56"/>
      <c r="BF584" s="64" t="s">
        <v>0</v>
      </c>
    </row>
    <row r="585" spans="1:58">
      <c r="A585" t="str">
        <f t="shared" si="105"/>
        <v>&amp;br;&amp;br;</v>
      </c>
      <c r="B585" t="s">
        <v>0</v>
      </c>
      <c r="C585" t="s">
        <v>145</v>
      </c>
      <c r="R585"/>
      <c r="S585"/>
      <c r="T585"/>
      <c r="U585"/>
      <c r="V585"/>
      <c r="BF585" s="64" t="s">
        <v>0</v>
      </c>
    </row>
    <row r="586" spans="1:58">
      <c r="A586" t="str">
        <f t="shared" si="105"/>
        <v>#back(text=戻る,left)</v>
      </c>
      <c r="B586" t="s">
        <v>0</v>
      </c>
      <c r="C586" t="s">
        <v>153</v>
      </c>
      <c r="R586"/>
      <c r="S586"/>
      <c r="T586"/>
      <c r="U586"/>
      <c r="V586"/>
      <c r="BF586" s="64" t="s">
        <v>0</v>
      </c>
    </row>
    <row r="587" spans="1:58">
      <c r="A587" t="str">
        <f t="shared" si="105"/>
        <v>&amp;br;</v>
      </c>
      <c r="B587" t="s">
        <v>0</v>
      </c>
      <c r="C587" t="s">
        <v>164</v>
      </c>
      <c r="R587"/>
      <c r="S587"/>
      <c r="T587"/>
      <c r="U587"/>
      <c r="V587"/>
      <c r="BF587" s="64" t="s">
        <v>0</v>
      </c>
    </row>
    <row r="588" spans="1:58">
      <c r="A588" t="str">
        <f t="shared" si="105"/>
        <v>#comment(above,nsize=[15],size=[30],num=[10])</v>
      </c>
      <c r="B588" t="s">
        <v>0</v>
      </c>
      <c r="C588" t="s">
        <v>173</v>
      </c>
      <c r="R588"/>
      <c r="S588"/>
      <c r="T588"/>
      <c r="U588"/>
      <c r="V588"/>
      <c r="BF588" s="64" t="s">
        <v>0</v>
      </c>
    </row>
    <row r="589" spans="1:58">
      <c r="A589" t="str">
        <f t="shared" si="105"/>
        <v>&amp;br;&amp;br;</v>
      </c>
      <c r="B589" t="s">
        <v>0</v>
      </c>
      <c r="C589" t="s">
        <v>145</v>
      </c>
      <c r="R589"/>
      <c r="S589"/>
      <c r="T589"/>
      <c r="U589"/>
      <c r="V589"/>
      <c r="AC589" s="52"/>
      <c r="AD589" s="52"/>
      <c r="BF589" s="64" t="s">
        <v>0</v>
      </c>
    </row>
    <row r="590" spans="1:58">
      <c r="A590" t="str">
        <f t="shared" si="105"/>
        <v/>
      </c>
      <c r="B590" t="s">
        <v>0</v>
      </c>
      <c r="Q590" s="29"/>
      <c r="R590" s="30"/>
      <c r="S590" s="30"/>
      <c r="T590" s="30"/>
      <c r="U590" s="30"/>
      <c r="V590" s="31"/>
      <c r="W590" s="32">
        <v>46</v>
      </c>
      <c r="X590" s="29"/>
      <c r="Y590" s="50"/>
      <c r="Z590" s="50"/>
      <c r="AA590" s="51"/>
      <c r="AC590" s="52"/>
      <c r="AD590" s="52"/>
      <c r="BF590" s="64" t="s">
        <v>0</v>
      </c>
    </row>
    <row r="591" spans="1:58">
      <c r="A591" t="str">
        <f t="shared" si="105"/>
        <v>*0/0</v>
      </c>
      <c r="B591" t="s">
        <v>0</v>
      </c>
      <c r="C591" t="str">
        <f>"*"&amp;R591&amp;"/"&amp;T591</f>
        <v>*0/0</v>
      </c>
      <c r="Q591" s="33" t="s">
        <v>9</v>
      </c>
      <c r="R591" s="34">
        <f>INDEX(AJ:AJ,W590+1)</f>
        <v>0</v>
      </c>
      <c r="S591" s="35" t="s">
        <v>10</v>
      </c>
      <c r="T591" s="34">
        <f>INDEX(AK:AK,W590+1)</f>
        <v>0</v>
      </c>
      <c r="U591" s="35"/>
      <c r="V591" s="36"/>
      <c r="W591" s="37"/>
      <c r="X591" s="33"/>
      <c r="Y591" s="52"/>
      <c r="Z591" s="52"/>
      <c r="AA591" s="53"/>
      <c r="AC591" s="52"/>
      <c r="AD591" s="52"/>
      <c r="BF591" s="64" t="s">
        <v>0</v>
      </c>
    </row>
    <row r="592" spans="1:58">
      <c r="A592" t="str">
        <f t="shared" si="105"/>
        <v>|LEFT:80|LEFT:100|LEFT:100|LEFT:100|LEFT:100|LEFT:100|c</v>
      </c>
      <c r="B592" t="s">
        <v>0</v>
      </c>
      <c r="C592" t="s">
        <v>81</v>
      </c>
      <c r="D592" s="26" t="str">
        <f>$Q$1</f>
        <v>LEFT:80</v>
      </c>
      <c r="E592" s="26" t="s">
        <v>81</v>
      </c>
      <c r="F592" s="26" t="str">
        <f t="shared" ref="F592:J592" si="107">$R$1</f>
        <v>LEFT:100</v>
      </c>
      <c r="G592" s="26" t="s">
        <v>81</v>
      </c>
      <c r="H592" s="26" t="str">
        <f t="shared" si="107"/>
        <v>LEFT:100</v>
      </c>
      <c r="I592" s="26" t="s">
        <v>81</v>
      </c>
      <c r="J592" s="26" t="str">
        <f t="shared" si="107"/>
        <v>LEFT:100</v>
      </c>
      <c r="K592" s="26" t="s">
        <v>81</v>
      </c>
      <c r="L592" s="26" t="str">
        <f>$R$1</f>
        <v>LEFT:100</v>
      </c>
      <c r="M592" s="26" t="s">
        <v>81</v>
      </c>
      <c r="N592" s="26" t="str">
        <f>$R$1</f>
        <v>LEFT:100</v>
      </c>
      <c r="O592" t="s">
        <v>81</v>
      </c>
      <c r="P592" t="s">
        <v>82</v>
      </c>
      <c r="Q592" s="38" t="s">
        <v>6</v>
      </c>
      <c r="R592" s="34" t="str">
        <f>INDEX(AF:AF,W590+1)</f>
        <v>黒</v>
      </c>
      <c r="S592" s="39" t="s">
        <v>7</v>
      </c>
      <c r="T592" s="34">
        <f>INDEX(AG:AG,W590+1)</f>
        <v>0</v>
      </c>
      <c r="U592" s="39" t="s">
        <v>8</v>
      </c>
      <c r="V592" s="34">
        <f>INDEX(AI:AI,W590+1)</f>
        <v>0</v>
      </c>
      <c r="W592" s="40"/>
      <c r="X592" s="34">
        <f>INDEX(AQ:AQ,W590+1)</f>
        <v>0</v>
      </c>
      <c r="Y592" s="52"/>
      <c r="Z592" s="52"/>
      <c r="AA592" s="53"/>
      <c r="AC592" s="35"/>
      <c r="AD592" s="35"/>
      <c r="BF592" s="64" t="s">
        <v>0</v>
      </c>
    </row>
    <row r="593" spans="1:58">
      <c r="A593" t="str">
        <f t="shared" si="105"/>
        <v>|色|黒|レアリティ||マナコスト||</v>
      </c>
      <c r="B593" t="s">
        <v>0</v>
      </c>
      <c r="C593" t="s">
        <v>81</v>
      </c>
      <c r="D593" s="27" t="s">
        <v>6</v>
      </c>
      <c r="E593" t="s">
        <v>81</v>
      </c>
      <c r="F593" t="str">
        <f>IF(R592=0,"",R592)</f>
        <v>黒</v>
      </c>
      <c r="G593" t="s">
        <v>81</v>
      </c>
      <c r="H593" s="27" t="s">
        <v>93</v>
      </c>
      <c r="I593" t="s">
        <v>81</v>
      </c>
      <c r="J593" t="str">
        <f>IF(T592=0,"",T592)</f>
        <v/>
      </c>
      <c r="K593" t="s">
        <v>81</v>
      </c>
      <c r="L593" s="27" t="s">
        <v>94</v>
      </c>
      <c r="M593" t="s">
        <v>81</v>
      </c>
      <c r="N593" t="str">
        <f>IF(V592=0,"",V592)</f>
        <v/>
      </c>
      <c r="O593" t="s">
        <v>81</v>
      </c>
      <c r="Q593" s="33" t="s">
        <v>11</v>
      </c>
      <c r="R593" s="34">
        <f>INDEX(AL:AL,W590+1)</f>
        <v>0</v>
      </c>
      <c r="S593" s="39" t="s">
        <v>95</v>
      </c>
      <c r="T593" s="34">
        <f>INDEX(AN:AN,W590+1)</f>
        <v>0</v>
      </c>
      <c r="U593" s="34">
        <f>INDEX(AO:AO,W590+1)</f>
        <v>0</v>
      </c>
      <c r="V593" s="34">
        <f>INDEX(AP:AP,W590+1)</f>
        <v>0</v>
      </c>
      <c r="W593" s="40"/>
      <c r="X593" s="34" t="str">
        <f>INDEX(AZ:AZ,W590+1)</f>
        <v/>
      </c>
      <c r="Y593" s="34" t="str">
        <f>INDEX(BA:BA,W590+1)</f>
        <v/>
      </c>
      <c r="Z593" s="34" t="str">
        <f>INDEX(BB:BB,W590+1)</f>
        <v/>
      </c>
      <c r="AA593" s="34">
        <f>INDEX(BC:BC,W590+1)</f>
        <v>0</v>
      </c>
      <c r="AC593" s="52"/>
      <c r="AD593" s="52"/>
      <c r="BF593" s="64" t="s">
        <v>0</v>
      </c>
    </row>
    <row r="594" spans="1:58">
      <c r="A594" t="str">
        <f t="shared" si="105"/>
        <v>|種別||サブタイプ||||</v>
      </c>
      <c r="B594" t="s">
        <v>0</v>
      </c>
      <c r="C594" t="s">
        <v>81</v>
      </c>
      <c r="D594" s="27" t="s">
        <v>11</v>
      </c>
      <c r="E594" t="s">
        <v>81</v>
      </c>
      <c r="F594" t="str">
        <f>IF(R593=0,"",R593)</f>
        <v/>
      </c>
      <c r="G594" t="s">
        <v>81</v>
      </c>
      <c r="H594" s="27" t="s">
        <v>103</v>
      </c>
      <c r="I594" t="s">
        <v>81</v>
      </c>
      <c r="J594" t="str">
        <f>IF(T593=0,"",T593)</f>
        <v/>
      </c>
      <c r="K594" t="s">
        <v>81</v>
      </c>
      <c r="L594" t="str">
        <f>IF(U593=0,"",U593)</f>
        <v/>
      </c>
      <c r="M594" t="s">
        <v>81</v>
      </c>
      <c r="N594" t="str">
        <f>IF(V593=0,"",V593)</f>
        <v/>
      </c>
      <c r="O594" t="s">
        <v>81</v>
      </c>
      <c r="Q594" s="33" t="s">
        <v>104</v>
      </c>
      <c r="R594" s="34" t="str">
        <f>INDEX(BD:BD,W590+1)</f>
        <v/>
      </c>
      <c r="S594" s="35"/>
      <c r="T594" s="35"/>
      <c r="U594" s="35"/>
      <c r="V594" s="36"/>
      <c r="W594" s="40"/>
      <c r="X594" s="32"/>
      <c r="Y594" s="32"/>
      <c r="Z594" s="32"/>
      <c r="AA594" s="54"/>
      <c r="AC594" s="52"/>
      <c r="AD594" s="52"/>
      <c r="BF594" s="64" t="s">
        <v>0</v>
      </c>
    </row>
    <row r="595" spans="1:58">
      <c r="A595" t="str">
        <f t="shared" si="105"/>
        <v>|テキスト|&gt;|&gt;|&gt;|&gt;||</v>
      </c>
      <c r="B595" t="s">
        <v>0</v>
      </c>
      <c r="C595" t="s">
        <v>81</v>
      </c>
      <c r="D595" s="27" t="s">
        <v>104</v>
      </c>
      <c r="E595" t="s">
        <v>81</v>
      </c>
      <c r="F595" s="27" t="s">
        <v>113</v>
      </c>
      <c r="G595" t="s">
        <v>81</v>
      </c>
      <c r="H595" s="27" t="s">
        <v>113</v>
      </c>
      <c r="I595" t="s">
        <v>81</v>
      </c>
      <c r="J595" s="27" t="s">
        <v>113</v>
      </c>
      <c r="K595" t="s">
        <v>81</v>
      </c>
      <c r="L595" s="27" t="s">
        <v>113</v>
      </c>
      <c r="M595" t="s">
        <v>81</v>
      </c>
      <c r="N595" t="str">
        <f>IF(R594=0,"",R594)</f>
        <v/>
      </c>
      <c r="O595" t="s">
        <v>81</v>
      </c>
      <c r="Q595" s="38" t="s">
        <v>27</v>
      </c>
      <c r="R595" s="34" t="str">
        <f>INDEX(BE:BE,W590+1)</f>
        <v/>
      </c>
      <c r="S595" s="35" t="s">
        <v>400</v>
      </c>
      <c r="T595" s="34" t="str">
        <f>IF(X595="","",X595&amp;IF(Y595="",""," "&amp;Y595)&amp;IF(Z595="",""," "&amp;Z595)&amp;IF(AA595="",""," "&amp;AA595))</f>
        <v/>
      </c>
      <c r="U595" s="35"/>
      <c r="V595" s="36"/>
      <c r="W595" s="40" t="s">
        <v>114</v>
      </c>
      <c r="X595" s="33" t="str">
        <f t="shared" ref="X595:AA595" si="108">IF(ISERROR(IF(LEN(X594)&gt;1,X594,VLOOKUP(X593,$AC:$AD,2,FALSE))),"",IF(LEN(X594)&gt;1,X594,VLOOKUP(X593,$AC:$AD,2,FALSE)))</f>
        <v/>
      </c>
      <c r="Y595" s="33" t="str">
        <f t="shared" si="108"/>
        <v/>
      </c>
      <c r="Z595" s="33" t="str">
        <f t="shared" si="108"/>
        <v/>
      </c>
      <c r="AA595" s="33" t="str">
        <f t="shared" si="108"/>
        <v> </v>
      </c>
      <c r="AC595" s="52"/>
      <c r="AD595" s="52"/>
      <c r="BF595" s="64" t="s">
        <v>0</v>
      </c>
    </row>
    <row r="596" spans="1:58">
      <c r="A596" t="str">
        <f t="shared" si="105"/>
        <v>|英テキスト|&gt;|&gt;|&gt;|&gt;||</v>
      </c>
      <c r="B596" t="s">
        <v>0</v>
      </c>
      <c r="C596" t="s">
        <v>81</v>
      </c>
      <c r="D596" s="27" t="s">
        <v>125</v>
      </c>
      <c r="E596" t="s">
        <v>81</v>
      </c>
      <c r="F596" s="27" t="s">
        <v>113</v>
      </c>
      <c r="G596" t="s">
        <v>81</v>
      </c>
      <c r="H596" s="27" t="s">
        <v>113</v>
      </c>
      <c r="I596" t="s">
        <v>81</v>
      </c>
      <c r="J596" s="27" t="s">
        <v>113</v>
      </c>
      <c r="K596" t="s">
        <v>81</v>
      </c>
      <c r="L596" s="27" t="s">
        <v>113</v>
      </c>
      <c r="M596" t="s">
        <v>81</v>
      </c>
      <c r="N596" t="str">
        <f>IF(T595="","",T595&amp;"&amp;br;")&amp;IF(R595=0,"",R595)</f>
        <v/>
      </c>
      <c r="O596" t="s">
        <v>81</v>
      </c>
      <c r="Q596" s="33" t="s">
        <v>18</v>
      </c>
      <c r="R596" s="34">
        <f>IF(INDEX(AX:AX,W590+1)="",0,INDEX(AX:AX,W590+1)&amp;"/"&amp;INDEX(AY:AY,W590+1))</f>
        <v>0</v>
      </c>
      <c r="S596" s="35"/>
      <c r="T596" s="35"/>
      <c r="U596" s="35"/>
      <c r="V596" s="36"/>
      <c r="W596" s="40"/>
      <c r="X596" s="33"/>
      <c r="Y596" s="52"/>
      <c r="Z596" s="52"/>
      <c r="AA596" s="53"/>
      <c r="AC596" s="52"/>
      <c r="AD596" s="52"/>
      <c r="BF596" s="64" t="s">
        <v>0</v>
      </c>
    </row>
    <row r="597" spans="1:58">
      <c r="A597" t="str">
        <f t="shared" si="105"/>
        <v>|PT|&gt;||シールド数|&gt;||</v>
      </c>
      <c r="B597" t="s">
        <v>0</v>
      </c>
      <c r="C597" t="s">
        <v>81</v>
      </c>
      <c r="D597" t="s">
        <v>18</v>
      </c>
      <c r="E597" t="s">
        <v>81</v>
      </c>
      <c r="F597" t="s">
        <v>113</v>
      </c>
      <c r="G597" t="s">
        <v>81</v>
      </c>
      <c r="H597" t="str">
        <f>IF(R596=0,"",R596)</f>
        <v/>
      </c>
      <c r="I597" t="s">
        <v>81</v>
      </c>
      <c r="J597" t="s">
        <v>136</v>
      </c>
      <c r="K597" t="s">
        <v>81</v>
      </c>
      <c r="L597" t="s">
        <v>113</v>
      </c>
      <c r="M597" t="s">
        <v>81</v>
      </c>
      <c r="N597" t="str">
        <f>IF(R597=0,"",R597)</f>
        <v/>
      </c>
      <c r="O597" t="s">
        <v>81</v>
      </c>
      <c r="Q597" s="41" t="s">
        <v>19</v>
      </c>
      <c r="R597" s="34">
        <f>INDEX(AW:AW,W590+1)</f>
        <v>0</v>
      </c>
      <c r="S597" s="42"/>
      <c r="T597" s="42"/>
      <c r="U597" s="42"/>
      <c r="V597" s="43"/>
      <c r="W597" s="44"/>
      <c r="X597" s="45"/>
      <c r="Y597" s="55"/>
      <c r="Z597" s="55"/>
      <c r="AA597" s="56"/>
      <c r="BF597" s="64" t="s">
        <v>0</v>
      </c>
    </row>
    <row r="598" spans="1:58">
      <c r="A598" t="str">
        <f t="shared" si="105"/>
        <v>&amp;br;&amp;br;</v>
      </c>
      <c r="B598" t="s">
        <v>0</v>
      </c>
      <c r="C598" t="s">
        <v>145</v>
      </c>
      <c r="R598"/>
      <c r="S598"/>
      <c r="T598"/>
      <c r="U598"/>
      <c r="V598"/>
      <c r="BF598" s="64" t="s">
        <v>0</v>
      </c>
    </row>
    <row r="599" spans="1:58">
      <c r="A599" t="str">
        <f t="shared" si="105"/>
        <v>#back(text=戻る,left)</v>
      </c>
      <c r="B599" t="s">
        <v>0</v>
      </c>
      <c r="C599" t="s">
        <v>153</v>
      </c>
      <c r="R599"/>
      <c r="S599"/>
      <c r="T599"/>
      <c r="U599"/>
      <c r="V599"/>
      <c r="BF599" s="64" t="s">
        <v>0</v>
      </c>
    </row>
    <row r="600" spans="1:58">
      <c r="A600" t="str">
        <f t="shared" si="105"/>
        <v>&amp;br;</v>
      </c>
      <c r="B600" t="s">
        <v>0</v>
      </c>
      <c r="C600" t="s">
        <v>164</v>
      </c>
      <c r="R600"/>
      <c r="S600"/>
      <c r="T600"/>
      <c r="U600"/>
      <c r="V600"/>
      <c r="BF600" s="64" t="s">
        <v>0</v>
      </c>
    </row>
    <row r="601" spans="1:58">
      <c r="A601" t="str">
        <f t="shared" si="105"/>
        <v>#comment(above,nsize=[15],size=[30],num=[10])</v>
      </c>
      <c r="B601" t="s">
        <v>0</v>
      </c>
      <c r="C601" t="s">
        <v>173</v>
      </c>
      <c r="R601"/>
      <c r="S601"/>
      <c r="T601"/>
      <c r="U601"/>
      <c r="V601"/>
      <c r="BF601" s="64" t="s">
        <v>0</v>
      </c>
    </row>
    <row r="602" spans="1:58">
      <c r="A602" t="str">
        <f t="shared" si="105"/>
        <v>&amp;br;&amp;br;</v>
      </c>
      <c r="B602" t="s">
        <v>0</v>
      </c>
      <c r="C602" t="s">
        <v>145</v>
      </c>
      <c r="R602"/>
      <c r="S602"/>
      <c r="T602"/>
      <c r="U602"/>
      <c r="V602"/>
      <c r="AC602" s="52"/>
      <c r="AD602" s="52"/>
      <c r="BF602" s="64" t="s">
        <v>0</v>
      </c>
    </row>
    <row r="603" spans="1:58">
      <c r="A603" t="str">
        <f t="shared" si="105"/>
        <v/>
      </c>
      <c r="B603" t="s">
        <v>0</v>
      </c>
      <c r="Q603" s="29"/>
      <c r="R603" s="30"/>
      <c r="S603" s="30"/>
      <c r="T603" s="30"/>
      <c r="U603" s="30"/>
      <c r="V603" s="31"/>
      <c r="W603" s="32">
        <v>47</v>
      </c>
      <c r="X603" s="29"/>
      <c r="Y603" s="50"/>
      <c r="Z603" s="50"/>
      <c r="AA603" s="51"/>
      <c r="AC603" s="52"/>
      <c r="AD603" s="52"/>
      <c r="BF603" s="64" t="s">
        <v>0</v>
      </c>
    </row>
    <row r="604" spans="1:58">
      <c r="A604" t="str">
        <f t="shared" si="105"/>
        <v>*0/0</v>
      </c>
      <c r="B604" t="s">
        <v>0</v>
      </c>
      <c r="C604" t="str">
        <f>"*"&amp;R604&amp;"/"&amp;T604</f>
        <v>*0/0</v>
      </c>
      <c r="Q604" s="33" t="s">
        <v>9</v>
      </c>
      <c r="R604" s="34">
        <f>INDEX(AJ:AJ,W603+1)</f>
        <v>0</v>
      </c>
      <c r="S604" s="35" t="s">
        <v>10</v>
      </c>
      <c r="T604" s="34">
        <f>INDEX(AK:AK,W603+1)</f>
        <v>0</v>
      </c>
      <c r="U604" s="35"/>
      <c r="V604" s="36"/>
      <c r="W604" s="37"/>
      <c r="X604" s="33"/>
      <c r="Y604" s="52"/>
      <c r="Z604" s="52"/>
      <c r="AA604" s="53"/>
      <c r="AC604" s="52"/>
      <c r="AD604" s="52"/>
      <c r="BF604" s="64" t="s">
        <v>0</v>
      </c>
    </row>
    <row r="605" spans="1:58">
      <c r="A605" t="str">
        <f t="shared" si="105"/>
        <v>|LEFT:80|LEFT:100|LEFT:100|LEFT:100|LEFT:100|LEFT:100|c</v>
      </c>
      <c r="B605" t="s">
        <v>0</v>
      </c>
      <c r="C605" t="s">
        <v>81</v>
      </c>
      <c r="D605" s="26" t="str">
        <f>$Q$1</f>
        <v>LEFT:80</v>
      </c>
      <c r="E605" s="26" t="s">
        <v>81</v>
      </c>
      <c r="F605" s="26" t="str">
        <f t="shared" ref="F605:J605" si="109">$R$1</f>
        <v>LEFT:100</v>
      </c>
      <c r="G605" s="26" t="s">
        <v>81</v>
      </c>
      <c r="H605" s="26" t="str">
        <f t="shared" si="109"/>
        <v>LEFT:100</v>
      </c>
      <c r="I605" s="26" t="s">
        <v>81</v>
      </c>
      <c r="J605" s="26" t="str">
        <f t="shared" si="109"/>
        <v>LEFT:100</v>
      </c>
      <c r="K605" s="26" t="s">
        <v>81</v>
      </c>
      <c r="L605" s="26" t="str">
        <f>$R$1</f>
        <v>LEFT:100</v>
      </c>
      <c r="M605" s="26" t="s">
        <v>81</v>
      </c>
      <c r="N605" s="26" t="str">
        <f>$R$1</f>
        <v>LEFT:100</v>
      </c>
      <c r="O605" t="s">
        <v>81</v>
      </c>
      <c r="P605" t="s">
        <v>82</v>
      </c>
      <c r="Q605" s="38" t="s">
        <v>6</v>
      </c>
      <c r="R605" s="34" t="str">
        <f>INDEX(AF:AF,W603+1)</f>
        <v>黒</v>
      </c>
      <c r="S605" s="39" t="s">
        <v>7</v>
      </c>
      <c r="T605" s="34">
        <f>INDEX(AG:AG,W603+1)</f>
        <v>0</v>
      </c>
      <c r="U605" s="39" t="s">
        <v>8</v>
      </c>
      <c r="V605" s="34">
        <f>INDEX(AI:AI,W603+1)</f>
        <v>0</v>
      </c>
      <c r="W605" s="40"/>
      <c r="X605" s="34">
        <f>INDEX(AQ:AQ,W603+1)</f>
        <v>0</v>
      </c>
      <c r="Y605" s="52"/>
      <c r="Z605" s="52"/>
      <c r="AA605" s="53"/>
      <c r="AC605" s="35"/>
      <c r="AD605" s="35"/>
      <c r="BF605" s="64" t="s">
        <v>0</v>
      </c>
    </row>
    <row r="606" spans="1:58">
      <c r="A606" t="str">
        <f t="shared" si="105"/>
        <v>|色|黒|レアリティ||マナコスト||</v>
      </c>
      <c r="B606" t="s">
        <v>0</v>
      </c>
      <c r="C606" t="s">
        <v>81</v>
      </c>
      <c r="D606" s="27" t="s">
        <v>6</v>
      </c>
      <c r="E606" t="s">
        <v>81</v>
      </c>
      <c r="F606" t="str">
        <f>IF(R605=0,"",R605)</f>
        <v>黒</v>
      </c>
      <c r="G606" t="s">
        <v>81</v>
      </c>
      <c r="H606" s="27" t="s">
        <v>93</v>
      </c>
      <c r="I606" t="s">
        <v>81</v>
      </c>
      <c r="J606" t="str">
        <f>IF(T605=0,"",T605)</f>
        <v/>
      </c>
      <c r="K606" t="s">
        <v>81</v>
      </c>
      <c r="L606" s="27" t="s">
        <v>94</v>
      </c>
      <c r="M606" t="s">
        <v>81</v>
      </c>
      <c r="N606" t="str">
        <f>IF(V605=0,"",V605)</f>
        <v/>
      </c>
      <c r="O606" t="s">
        <v>81</v>
      </c>
      <c r="Q606" s="33" t="s">
        <v>11</v>
      </c>
      <c r="R606" s="34">
        <f>INDEX(AL:AL,W603+1)</f>
        <v>0</v>
      </c>
      <c r="S606" s="39" t="s">
        <v>95</v>
      </c>
      <c r="T606" s="34">
        <f>INDEX(AN:AN,W603+1)</f>
        <v>0</v>
      </c>
      <c r="U606" s="34">
        <f>INDEX(AO:AO,W603+1)</f>
        <v>0</v>
      </c>
      <c r="V606" s="34">
        <f>INDEX(AP:AP,W603+1)</f>
        <v>0</v>
      </c>
      <c r="W606" s="40"/>
      <c r="X606" s="34" t="str">
        <f>INDEX(AZ:AZ,W603+1)</f>
        <v/>
      </c>
      <c r="Y606" s="34" t="str">
        <f>INDEX(BA:BA,W603+1)</f>
        <v/>
      </c>
      <c r="Z606" s="34" t="str">
        <f>INDEX(BB:BB,W603+1)</f>
        <v/>
      </c>
      <c r="AA606" s="34">
        <f>INDEX(BC:BC,W603+1)</f>
        <v>0</v>
      </c>
      <c r="AC606" s="52"/>
      <c r="AD606" s="52"/>
      <c r="BF606" s="64" t="s">
        <v>0</v>
      </c>
    </row>
    <row r="607" spans="1:58">
      <c r="A607" t="str">
        <f t="shared" si="105"/>
        <v>|種別||サブタイプ||||</v>
      </c>
      <c r="B607" t="s">
        <v>0</v>
      </c>
      <c r="C607" t="s">
        <v>81</v>
      </c>
      <c r="D607" s="27" t="s">
        <v>11</v>
      </c>
      <c r="E607" t="s">
        <v>81</v>
      </c>
      <c r="F607" t="str">
        <f>IF(R606=0,"",R606)</f>
        <v/>
      </c>
      <c r="G607" t="s">
        <v>81</v>
      </c>
      <c r="H607" s="27" t="s">
        <v>103</v>
      </c>
      <c r="I607" t="s">
        <v>81</v>
      </c>
      <c r="J607" t="str">
        <f>IF(T606=0,"",T606)</f>
        <v/>
      </c>
      <c r="K607" t="s">
        <v>81</v>
      </c>
      <c r="L607" t="str">
        <f>IF(U606=0,"",U606)</f>
        <v/>
      </c>
      <c r="M607" t="s">
        <v>81</v>
      </c>
      <c r="N607" t="str">
        <f>IF(V606=0,"",V606)</f>
        <v/>
      </c>
      <c r="O607" t="s">
        <v>81</v>
      </c>
      <c r="Q607" s="33" t="s">
        <v>104</v>
      </c>
      <c r="R607" s="34" t="str">
        <f>INDEX(BD:BD,W603+1)</f>
        <v/>
      </c>
      <c r="S607" s="35"/>
      <c r="T607" s="35"/>
      <c r="U607" s="35"/>
      <c r="V607" s="36"/>
      <c r="W607" s="40"/>
      <c r="X607" s="32"/>
      <c r="Y607" s="32"/>
      <c r="Z607" s="32"/>
      <c r="AA607" s="54"/>
      <c r="AC607" s="52"/>
      <c r="AD607" s="52"/>
      <c r="BF607" s="64" t="s">
        <v>0</v>
      </c>
    </row>
    <row r="608" spans="1:58">
      <c r="A608" t="str">
        <f t="shared" si="105"/>
        <v>|テキスト|&gt;|&gt;|&gt;|&gt;||</v>
      </c>
      <c r="B608" t="s">
        <v>0</v>
      </c>
      <c r="C608" t="s">
        <v>81</v>
      </c>
      <c r="D608" s="27" t="s">
        <v>104</v>
      </c>
      <c r="E608" t="s">
        <v>81</v>
      </c>
      <c r="F608" s="27" t="s">
        <v>113</v>
      </c>
      <c r="G608" t="s">
        <v>81</v>
      </c>
      <c r="H608" s="27" t="s">
        <v>113</v>
      </c>
      <c r="I608" t="s">
        <v>81</v>
      </c>
      <c r="J608" s="27" t="s">
        <v>113</v>
      </c>
      <c r="K608" t="s">
        <v>81</v>
      </c>
      <c r="L608" s="27" t="s">
        <v>113</v>
      </c>
      <c r="M608" t="s">
        <v>81</v>
      </c>
      <c r="N608" t="str">
        <f>IF(R607=0,"",R607)</f>
        <v/>
      </c>
      <c r="O608" t="s">
        <v>81</v>
      </c>
      <c r="Q608" s="38" t="s">
        <v>27</v>
      </c>
      <c r="R608" s="34" t="str">
        <f>INDEX(BE:BE,W603+1)</f>
        <v/>
      </c>
      <c r="S608" s="35" t="s">
        <v>400</v>
      </c>
      <c r="T608" s="34" t="str">
        <f>IF(X608="","",X608&amp;IF(Y608="",""," "&amp;Y608)&amp;IF(Z608="",""," "&amp;Z608)&amp;IF(AA608="",""," "&amp;AA608))</f>
        <v/>
      </c>
      <c r="U608" s="35"/>
      <c r="V608" s="36"/>
      <c r="W608" s="40" t="s">
        <v>114</v>
      </c>
      <c r="X608" s="33" t="str">
        <f t="shared" ref="X608:AA608" si="110">IF(ISERROR(IF(LEN(X607)&gt;1,X607,VLOOKUP(X606,$AC:$AD,2,FALSE))),"",IF(LEN(X607)&gt;1,X607,VLOOKUP(X606,$AC:$AD,2,FALSE)))</f>
        <v/>
      </c>
      <c r="Y608" s="33" t="str">
        <f t="shared" si="110"/>
        <v/>
      </c>
      <c r="Z608" s="33" t="str">
        <f t="shared" si="110"/>
        <v/>
      </c>
      <c r="AA608" s="33" t="str">
        <f t="shared" si="110"/>
        <v> </v>
      </c>
      <c r="AC608" s="52"/>
      <c r="AD608" s="52"/>
      <c r="BF608" s="64" t="s">
        <v>0</v>
      </c>
    </row>
    <row r="609" spans="1:58">
      <c r="A609" t="str">
        <f t="shared" si="105"/>
        <v>|英テキスト|&gt;|&gt;|&gt;|&gt;||</v>
      </c>
      <c r="B609" t="s">
        <v>0</v>
      </c>
      <c r="C609" t="s">
        <v>81</v>
      </c>
      <c r="D609" s="27" t="s">
        <v>125</v>
      </c>
      <c r="E609" t="s">
        <v>81</v>
      </c>
      <c r="F609" s="27" t="s">
        <v>113</v>
      </c>
      <c r="G609" t="s">
        <v>81</v>
      </c>
      <c r="H609" s="27" t="s">
        <v>113</v>
      </c>
      <c r="I609" t="s">
        <v>81</v>
      </c>
      <c r="J609" s="27" t="s">
        <v>113</v>
      </c>
      <c r="K609" t="s">
        <v>81</v>
      </c>
      <c r="L609" s="27" t="s">
        <v>113</v>
      </c>
      <c r="M609" t="s">
        <v>81</v>
      </c>
      <c r="N609" t="str">
        <f>IF(T608="","",T608&amp;"&amp;br;")&amp;IF(R608=0,"",R608)</f>
        <v/>
      </c>
      <c r="O609" t="s">
        <v>81</v>
      </c>
      <c r="Q609" s="33" t="s">
        <v>18</v>
      </c>
      <c r="R609" s="34">
        <f>IF(INDEX(AX:AX,W603+1)="",0,INDEX(AX:AX,W603+1)&amp;"/"&amp;INDEX(AY:AY,W603+1))</f>
        <v>0</v>
      </c>
      <c r="S609" s="35"/>
      <c r="T609" s="35"/>
      <c r="U609" s="35"/>
      <c r="V609" s="36"/>
      <c r="W609" s="40"/>
      <c r="X609" s="33"/>
      <c r="Y609" s="52"/>
      <c r="Z609" s="52"/>
      <c r="AA609" s="53"/>
      <c r="AC609" s="52"/>
      <c r="AD609" s="52"/>
      <c r="BF609" s="64" t="s">
        <v>0</v>
      </c>
    </row>
    <row r="610" spans="1:58">
      <c r="A610" t="str">
        <f t="shared" si="105"/>
        <v>|PT|&gt;||シールド数|&gt;||</v>
      </c>
      <c r="B610" t="s">
        <v>0</v>
      </c>
      <c r="C610" t="s">
        <v>81</v>
      </c>
      <c r="D610" t="s">
        <v>18</v>
      </c>
      <c r="E610" t="s">
        <v>81</v>
      </c>
      <c r="F610" t="s">
        <v>113</v>
      </c>
      <c r="G610" t="s">
        <v>81</v>
      </c>
      <c r="H610" t="str">
        <f>IF(R609=0,"",R609)</f>
        <v/>
      </c>
      <c r="I610" t="s">
        <v>81</v>
      </c>
      <c r="J610" t="s">
        <v>136</v>
      </c>
      <c r="K610" t="s">
        <v>81</v>
      </c>
      <c r="L610" t="s">
        <v>113</v>
      </c>
      <c r="M610" t="s">
        <v>81</v>
      </c>
      <c r="N610" t="str">
        <f>IF(R610=0,"",R610)</f>
        <v/>
      </c>
      <c r="O610" t="s">
        <v>81</v>
      </c>
      <c r="Q610" s="41" t="s">
        <v>19</v>
      </c>
      <c r="R610" s="34">
        <f>INDEX(AW:AW,W603+1)</f>
        <v>0</v>
      </c>
      <c r="S610" s="42"/>
      <c r="T610" s="42"/>
      <c r="U610" s="42"/>
      <c r="V610" s="43"/>
      <c r="W610" s="44"/>
      <c r="X610" s="45"/>
      <c r="Y610" s="55"/>
      <c r="Z610" s="55"/>
      <c r="AA610" s="56"/>
      <c r="BF610" s="64" t="s">
        <v>0</v>
      </c>
    </row>
    <row r="611" spans="1:58">
      <c r="A611" t="str">
        <f t="shared" si="105"/>
        <v>&amp;br;&amp;br;</v>
      </c>
      <c r="B611" t="s">
        <v>0</v>
      </c>
      <c r="C611" t="s">
        <v>145</v>
      </c>
      <c r="R611"/>
      <c r="S611"/>
      <c r="T611"/>
      <c r="U611"/>
      <c r="V611"/>
      <c r="BF611" s="64" t="s">
        <v>0</v>
      </c>
    </row>
    <row r="612" spans="1:58">
      <c r="A612" t="str">
        <f t="shared" si="105"/>
        <v>#back(text=戻る,left)</v>
      </c>
      <c r="B612" t="s">
        <v>0</v>
      </c>
      <c r="C612" t="s">
        <v>153</v>
      </c>
      <c r="R612"/>
      <c r="S612"/>
      <c r="T612"/>
      <c r="U612"/>
      <c r="V612"/>
      <c r="BF612" s="64" t="s">
        <v>0</v>
      </c>
    </row>
    <row r="613" spans="1:58">
      <c r="A613" t="str">
        <f t="shared" si="105"/>
        <v>&amp;br;</v>
      </c>
      <c r="B613" t="s">
        <v>0</v>
      </c>
      <c r="C613" t="s">
        <v>164</v>
      </c>
      <c r="R613"/>
      <c r="S613"/>
      <c r="T613"/>
      <c r="U613"/>
      <c r="V613"/>
      <c r="BF613" s="64" t="s">
        <v>0</v>
      </c>
    </row>
    <row r="614" spans="1:58">
      <c r="A614" t="str">
        <f t="shared" si="105"/>
        <v>#comment(above,nsize=[15],size=[30],num=[10])</v>
      </c>
      <c r="B614" t="s">
        <v>0</v>
      </c>
      <c r="C614" t="s">
        <v>173</v>
      </c>
      <c r="R614"/>
      <c r="S614"/>
      <c r="T614"/>
      <c r="U614"/>
      <c r="V614"/>
      <c r="BF614" s="64" t="s">
        <v>0</v>
      </c>
    </row>
    <row r="615" spans="1:58">
      <c r="A615" t="str">
        <f t="shared" si="105"/>
        <v>&amp;br;&amp;br;</v>
      </c>
      <c r="B615" t="s">
        <v>0</v>
      </c>
      <c r="C615" t="s">
        <v>145</v>
      </c>
      <c r="R615"/>
      <c r="S615"/>
      <c r="T615"/>
      <c r="U615"/>
      <c r="V615"/>
      <c r="AC615" s="52"/>
      <c r="AD615" s="52"/>
      <c r="BF615" s="64" t="s">
        <v>0</v>
      </c>
    </row>
    <row r="616" spans="1:58">
      <c r="A616" t="str">
        <f t="shared" si="105"/>
        <v/>
      </c>
      <c r="B616" t="s">
        <v>0</v>
      </c>
      <c r="Q616" s="29"/>
      <c r="R616" s="30"/>
      <c r="S616" s="30"/>
      <c r="T616" s="30"/>
      <c r="U616" s="30"/>
      <c r="V616" s="31"/>
      <c r="W616" s="32">
        <v>48</v>
      </c>
      <c r="X616" s="29"/>
      <c r="Y616" s="50"/>
      <c r="Z616" s="50"/>
      <c r="AA616" s="51"/>
      <c r="AC616" s="52"/>
      <c r="AD616" s="52"/>
      <c r="BF616" s="64" t="s">
        <v>0</v>
      </c>
    </row>
    <row r="617" spans="1:58">
      <c r="A617" t="str">
        <f t="shared" si="105"/>
        <v>*0/0</v>
      </c>
      <c r="B617" t="s">
        <v>0</v>
      </c>
      <c r="C617" t="str">
        <f>"*"&amp;R617&amp;"/"&amp;T617</f>
        <v>*0/0</v>
      </c>
      <c r="Q617" s="33" t="s">
        <v>9</v>
      </c>
      <c r="R617" s="34">
        <f>INDEX(AJ:AJ,W616+1)</f>
        <v>0</v>
      </c>
      <c r="S617" s="35" t="s">
        <v>10</v>
      </c>
      <c r="T617" s="34">
        <f>INDEX(AK:AK,W616+1)</f>
        <v>0</v>
      </c>
      <c r="U617" s="35"/>
      <c r="V617" s="36"/>
      <c r="W617" s="37"/>
      <c r="X617" s="33"/>
      <c r="Y617" s="52"/>
      <c r="Z617" s="52"/>
      <c r="AA617" s="53"/>
      <c r="AC617" s="52"/>
      <c r="AD617" s="52"/>
      <c r="BF617" s="64" t="s">
        <v>0</v>
      </c>
    </row>
    <row r="618" spans="1:58">
      <c r="A618" t="str">
        <f t="shared" si="105"/>
        <v>|LEFT:80|LEFT:100|LEFT:100|LEFT:100|LEFT:100|LEFT:100|c</v>
      </c>
      <c r="B618" t="s">
        <v>0</v>
      </c>
      <c r="C618" t="s">
        <v>81</v>
      </c>
      <c r="D618" s="26" t="str">
        <f>$Q$1</f>
        <v>LEFT:80</v>
      </c>
      <c r="E618" s="26" t="s">
        <v>81</v>
      </c>
      <c r="F618" s="26" t="str">
        <f t="shared" ref="F618:J618" si="111">$R$1</f>
        <v>LEFT:100</v>
      </c>
      <c r="G618" s="26" t="s">
        <v>81</v>
      </c>
      <c r="H618" s="26" t="str">
        <f t="shared" si="111"/>
        <v>LEFT:100</v>
      </c>
      <c r="I618" s="26" t="s">
        <v>81</v>
      </c>
      <c r="J618" s="26" t="str">
        <f t="shared" si="111"/>
        <v>LEFT:100</v>
      </c>
      <c r="K618" s="26" t="s">
        <v>81</v>
      </c>
      <c r="L618" s="26" t="str">
        <f>$R$1</f>
        <v>LEFT:100</v>
      </c>
      <c r="M618" s="26" t="s">
        <v>81</v>
      </c>
      <c r="N618" s="26" t="str">
        <f>$R$1</f>
        <v>LEFT:100</v>
      </c>
      <c r="O618" t="s">
        <v>81</v>
      </c>
      <c r="P618" t="s">
        <v>82</v>
      </c>
      <c r="Q618" s="38" t="s">
        <v>6</v>
      </c>
      <c r="R618" s="34" t="str">
        <f>INDEX(AF:AF,W616+1)</f>
        <v>黒</v>
      </c>
      <c r="S618" s="39" t="s">
        <v>7</v>
      </c>
      <c r="T618" s="34">
        <f>INDEX(AG:AG,W616+1)</f>
        <v>0</v>
      </c>
      <c r="U618" s="39" t="s">
        <v>8</v>
      </c>
      <c r="V618" s="34">
        <f>INDEX(AI:AI,W616+1)</f>
        <v>0</v>
      </c>
      <c r="W618" s="40"/>
      <c r="X618" s="34">
        <f>INDEX(AQ:AQ,W616+1)</f>
        <v>0</v>
      </c>
      <c r="Y618" s="52"/>
      <c r="Z618" s="52"/>
      <c r="AA618" s="53"/>
      <c r="AC618" s="35"/>
      <c r="AD618" s="35"/>
      <c r="BF618" s="64" t="s">
        <v>0</v>
      </c>
    </row>
    <row r="619" spans="1:58">
      <c r="A619" t="str">
        <f t="shared" si="105"/>
        <v>|色|黒|レアリティ||マナコスト||</v>
      </c>
      <c r="B619" t="s">
        <v>0</v>
      </c>
      <c r="C619" t="s">
        <v>81</v>
      </c>
      <c r="D619" s="27" t="s">
        <v>6</v>
      </c>
      <c r="E619" t="s">
        <v>81</v>
      </c>
      <c r="F619" t="str">
        <f>IF(R618=0,"",R618)</f>
        <v>黒</v>
      </c>
      <c r="G619" t="s">
        <v>81</v>
      </c>
      <c r="H619" s="27" t="s">
        <v>93</v>
      </c>
      <c r="I619" t="s">
        <v>81</v>
      </c>
      <c r="J619" t="str">
        <f>IF(T618=0,"",T618)</f>
        <v/>
      </c>
      <c r="K619" t="s">
        <v>81</v>
      </c>
      <c r="L619" s="27" t="s">
        <v>94</v>
      </c>
      <c r="M619" t="s">
        <v>81</v>
      </c>
      <c r="N619" t="str">
        <f>IF(V618=0,"",V618)</f>
        <v/>
      </c>
      <c r="O619" t="s">
        <v>81</v>
      </c>
      <c r="Q619" s="33" t="s">
        <v>11</v>
      </c>
      <c r="R619" s="34">
        <f>INDEX(AL:AL,W616+1)</f>
        <v>0</v>
      </c>
      <c r="S619" s="39" t="s">
        <v>95</v>
      </c>
      <c r="T619" s="34">
        <f>INDEX(AN:AN,W616+1)</f>
        <v>0</v>
      </c>
      <c r="U619" s="34">
        <f>INDEX(AO:AO,W616+1)</f>
        <v>0</v>
      </c>
      <c r="V619" s="34">
        <f>INDEX(AP:AP,W616+1)</f>
        <v>0</v>
      </c>
      <c r="W619" s="40"/>
      <c r="X619" s="34" t="str">
        <f>INDEX(AZ:AZ,W616+1)</f>
        <v/>
      </c>
      <c r="Y619" s="34" t="str">
        <f>INDEX(BA:BA,W616+1)</f>
        <v/>
      </c>
      <c r="Z619" s="34" t="str">
        <f>INDEX(BB:BB,W616+1)</f>
        <v/>
      </c>
      <c r="AA619" s="34">
        <f>INDEX(BC:BC,W616+1)</f>
        <v>0</v>
      </c>
      <c r="AC619" s="52"/>
      <c r="AD619" s="52"/>
      <c r="BF619" s="64" t="s">
        <v>0</v>
      </c>
    </row>
    <row r="620" spans="1:58">
      <c r="A620" t="str">
        <f t="shared" si="105"/>
        <v>|種別||サブタイプ||||</v>
      </c>
      <c r="B620" t="s">
        <v>0</v>
      </c>
      <c r="C620" t="s">
        <v>81</v>
      </c>
      <c r="D620" s="27" t="s">
        <v>11</v>
      </c>
      <c r="E620" t="s">
        <v>81</v>
      </c>
      <c r="F620" t="str">
        <f>IF(R619=0,"",R619)</f>
        <v/>
      </c>
      <c r="G620" t="s">
        <v>81</v>
      </c>
      <c r="H620" s="27" t="s">
        <v>103</v>
      </c>
      <c r="I620" t="s">
        <v>81</v>
      </c>
      <c r="J620" t="str">
        <f>IF(T619=0,"",T619)</f>
        <v/>
      </c>
      <c r="K620" t="s">
        <v>81</v>
      </c>
      <c r="L620" t="str">
        <f>IF(U619=0,"",U619)</f>
        <v/>
      </c>
      <c r="M620" t="s">
        <v>81</v>
      </c>
      <c r="N620" t="str">
        <f>IF(V619=0,"",V619)</f>
        <v/>
      </c>
      <c r="O620" t="s">
        <v>81</v>
      </c>
      <c r="Q620" s="33" t="s">
        <v>104</v>
      </c>
      <c r="R620" s="34" t="str">
        <f>INDEX(BD:BD,W616+1)</f>
        <v/>
      </c>
      <c r="S620" s="35"/>
      <c r="T620" s="35"/>
      <c r="U620" s="35"/>
      <c r="V620" s="36"/>
      <c r="W620" s="40"/>
      <c r="X620" s="32"/>
      <c r="Y620" s="32"/>
      <c r="Z620" s="32"/>
      <c r="AA620" s="54"/>
      <c r="AC620" s="52"/>
      <c r="AD620" s="52"/>
      <c r="BF620" s="64" t="s">
        <v>0</v>
      </c>
    </row>
    <row r="621" spans="1:58">
      <c r="A621" t="str">
        <f t="shared" si="105"/>
        <v>|テキスト|&gt;|&gt;|&gt;|&gt;||</v>
      </c>
      <c r="B621" t="s">
        <v>0</v>
      </c>
      <c r="C621" t="s">
        <v>81</v>
      </c>
      <c r="D621" s="27" t="s">
        <v>104</v>
      </c>
      <c r="E621" t="s">
        <v>81</v>
      </c>
      <c r="F621" s="27" t="s">
        <v>113</v>
      </c>
      <c r="G621" t="s">
        <v>81</v>
      </c>
      <c r="H621" s="27" t="s">
        <v>113</v>
      </c>
      <c r="I621" t="s">
        <v>81</v>
      </c>
      <c r="J621" s="27" t="s">
        <v>113</v>
      </c>
      <c r="K621" t="s">
        <v>81</v>
      </c>
      <c r="L621" s="27" t="s">
        <v>113</v>
      </c>
      <c r="M621" t="s">
        <v>81</v>
      </c>
      <c r="N621" t="str">
        <f>IF(R620=0,"",R620)</f>
        <v/>
      </c>
      <c r="O621" t="s">
        <v>81</v>
      </c>
      <c r="Q621" s="38" t="s">
        <v>27</v>
      </c>
      <c r="R621" s="34" t="str">
        <f>INDEX(BE:BE,W616+1)</f>
        <v/>
      </c>
      <c r="S621" s="35" t="s">
        <v>400</v>
      </c>
      <c r="T621" s="34" t="str">
        <f>IF(X621="","",X621&amp;IF(Y621="",""," "&amp;Y621)&amp;IF(Z621="",""," "&amp;Z621)&amp;IF(AA621="",""," "&amp;AA621))</f>
        <v/>
      </c>
      <c r="U621" s="35"/>
      <c r="V621" s="36"/>
      <c r="W621" s="40" t="s">
        <v>114</v>
      </c>
      <c r="X621" s="33" t="str">
        <f t="shared" ref="X621:AA621" si="112">IF(ISERROR(IF(LEN(X620)&gt;1,X620,VLOOKUP(X619,$AC:$AD,2,FALSE))),"",IF(LEN(X620)&gt;1,X620,VLOOKUP(X619,$AC:$AD,2,FALSE)))</f>
        <v/>
      </c>
      <c r="Y621" s="33" t="str">
        <f t="shared" si="112"/>
        <v/>
      </c>
      <c r="Z621" s="33" t="str">
        <f t="shared" si="112"/>
        <v/>
      </c>
      <c r="AA621" s="33" t="str">
        <f t="shared" si="112"/>
        <v> </v>
      </c>
      <c r="AC621" s="52"/>
      <c r="AD621" s="52"/>
      <c r="BF621" s="64" t="s">
        <v>0</v>
      </c>
    </row>
    <row r="622" spans="1:58">
      <c r="A622" t="str">
        <f t="shared" si="105"/>
        <v>|英テキスト|&gt;|&gt;|&gt;|&gt;||</v>
      </c>
      <c r="B622" t="s">
        <v>0</v>
      </c>
      <c r="C622" t="s">
        <v>81</v>
      </c>
      <c r="D622" s="27" t="s">
        <v>125</v>
      </c>
      <c r="E622" t="s">
        <v>81</v>
      </c>
      <c r="F622" s="27" t="s">
        <v>113</v>
      </c>
      <c r="G622" t="s">
        <v>81</v>
      </c>
      <c r="H622" s="27" t="s">
        <v>113</v>
      </c>
      <c r="I622" t="s">
        <v>81</v>
      </c>
      <c r="J622" s="27" t="s">
        <v>113</v>
      </c>
      <c r="K622" t="s">
        <v>81</v>
      </c>
      <c r="L622" s="27" t="s">
        <v>113</v>
      </c>
      <c r="M622" t="s">
        <v>81</v>
      </c>
      <c r="N622" t="str">
        <f>IF(T621="","",T621&amp;"&amp;br;")&amp;IF(R621=0,"",R621)</f>
        <v/>
      </c>
      <c r="O622" t="s">
        <v>81</v>
      </c>
      <c r="Q622" s="33" t="s">
        <v>18</v>
      </c>
      <c r="R622" s="34">
        <f>IF(INDEX(AX:AX,W616+1)="",0,INDEX(AX:AX,W616+1)&amp;"/"&amp;INDEX(AY:AY,W616+1))</f>
        <v>0</v>
      </c>
      <c r="S622" s="35"/>
      <c r="T622" s="35"/>
      <c r="U622" s="35"/>
      <c r="V622" s="36"/>
      <c r="W622" s="40"/>
      <c r="X622" s="33"/>
      <c r="Y622" s="52"/>
      <c r="Z622" s="52"/>
      <c r="AA622" s="53"/>
      <c r="AC622" s="52"/>
      <c r="AD622" s="52"/>
      <c r="BF622" s="64" t="s">
        <v>0</v>
      </c>
    </row>
    <row r="623" spans="1:58">
      <c r="A623" t="str">
        <f t="shared" si="105"/>
        <v>|PT|&gt;||シールド数|&gt;||</v>
      </c>
      <c r="B623" t="s">
        <v>0</v>
      </c>
      <c r="C623" t="s">
        <v>81</v>
      </c>
      <c r="D623" t="s">
        <v>18</v>
      </c>
      <c r="E623" t="s">
        <v>81</v>
      </c>
      <c r="F623" t="s">
        <v>113</v>
      </c>
      <c r="G623" t="s">
        <v>81</v>
      </c>
      <c r="H623" t="str">
        <f>IF(R622=0,"",R622)</f>
        <v/>
      </c>
      <c r="I623" t="s">
        <v>81</v>
      </c>
      <c r="J623" t="s">
        <v>136</v>
      </c>
      <c r="K623" t="s">
        <v>81</v>
      </c>
      <c r="L623" t="s">
        <v>113</v>
      </c>
      <c r="M623" t="s">
        <v>81</v>
      </c>
      <c r="N623" t="str">
        <f>IF(R623=0,"",R623)</f>
        <v/>
      </c>
      <c r="O623" t="s">
        <v>81</v>
      </c>
      <c r="Q623" s="41" t="s">
        <v>19</v>
      </c>
      <c r="R623" s="34">
        <f>INDEX(AW:AW,W616+1)</f>
        <v>0</v>
      </c>
      <c r="S623" s="42"/>
      <c r="T623" s="42"/>
      <c r="U623" s="42"/>
      <c r="V623" s="43"/>
      <c r="W623" s="44"/>
      <c r="X623" s="45"/>
      <c r="Y623" s="55"/>
      <c r="Z623" s="55"/>
      <c r="AA623" s="56"/>
      <c r="BF623" s="64" t="s">
        <v>0</v>
      </c>
    </row>
    <row r="624" spans="1:58">
      <c r="A624" t="str">
        <f t="shared" si="105"/>
        <v>&amp;br;&amp;br;</v>
      </c>
      <c r="B624" t="s">
        <v>0</v>
      </c>
      <c r="C624" t="s">
        <v>145</v>
      </c>
      <c r="R624"/>
      <c r="S624"/>
      <c r="T624"/>
      <c r="U624"/>
      <c r="V624"/>
      <c r="BF624" s="64" t="s">
        <v>0</v>
      </c>
    </row>
    <row r="625" spans="1:58">
      <c r="A625" t="str">
        <f t="shared" si="105"/>
        <v>#back(text=戻る,left)</v>
      </c>
      <c r="B625" t="s">
        <v>0</v>
      </c>
      <c r="C625" t="s">
        <v>153</v>
      </c>
      <c r="R625"/>
      <c r="S625"/>
      <c r="T625"/>
      <c r="U625"/>
      <c r="V625"/>
      <c r="BF625" s="64" t="s">
        <v>0</v>
      </c>
    </row>
    <row r="626" spans="1:58">
      <c r="A626" t="str">
        <f t="shared" si="105"/>
        <v>&amp;br;</v>
      </c>
      <c r="B626" t="s">
        <v>0</v>
      </c>
      <c r="C626" t="s">
        <v>164</v>
      </c>
      <c r="R626"/>
      <c r="S626"/>
      <c r="T626"/>
      <c r="U626"/>
      <c r="V626"/>
      <c r="BF626" s="64" t="s">
        <v>0</v>
      </c>
    </row>
    <row r="627" spans="1:58">
      <c r="A627" t="str">
        <f t="shared" si="105"/>
        <v>#comment(above,nsize=[15],size=[30],num=[10])</v>
      </c>
      <c r="B627" t="s">
        <v>0</v>
      </c>
      <c r="C627" t="s">
        <v>173</v>
      </c>
      <c r="R627"/>
      <c r="S627"/>
      <c r="T627"/>
      <c r="U627"/>
      <c r="V627"/>
      <c r="BF627" s="64" t="s">
        <v>0</v>
      </c>
    </row>
    <row r="628" spans="1:58">
      <c r="A628" t="str">
        <f t="shared" si="105"/>
        <v>&amp;br;&amp;br;</v>
      </c>
      <c r="B628" t="s">
        <v>0</v>
      </c>
      <c r="C628" t="s">
        <v>145</v>
      </c>
      <c r="R628"/>
      <c r="S628"/>
      <c r="T628"/>
      <c r="U628"/>
      <c r="V628"/>
      <c r="AC628" s="52"/>
      <c r="AD628" s="52"/>
      <c r="BF628" s="64" t="s">
        <v>0</v>
      </c>
    </row>
    <row r="629" spans="1:58">
      <c r="A629" t="str">
        <f t="shared" si="105"/>
        <v/>
      </c>
      <c r="B629" t="s">
        <v>0</v>
      </c>
      <c r="Q629" s="29"/>
      <c r="R629" s="30"/>
      <c r="S629" s="30"/>
      <c r="T629" s="30"/>
      <c r="U629" s="30"/>
      <c r="V629" s="31"/>
      <c r="W629" s="32">
        <v>49</v>
      </c>
      <c r="X629" s="29"/>
      <c r="Y629" s="50"/>
      <c r="Z629" s="50"/>
      <c r="AA629" s="51"/>
      <c r="AC629" s="52"/>
      <c r="AD629" s="52"/>
      <c r="BF629" s="64" t="s">
        <v>0</v>
      </c>
    </row>
    <row r="630" spans="1:58">
      <c r="A630" t="str">
        <f t="shared" si="105"/>
        <v>*0/0</v>
      </c>
      <c r="B630" t="s">
        <v>0</v>
      </c>
      <c r="C630" t="str">
        <f>"*"&amp;R630&amp;"/"&amp;T630</f>
        <v>*0/0</v>
      </c>
      <c r="Q630" s="33" t="s">
        <v>9</v>
      </c>
      <c r="R630" s="34">
        <f>INDEX(AJ:AJ,W629+1)</f>
        <v>0</v>
      </c>
      <c r="S630" s="35" t="s">
        <v>10</v>
      </c>
      <c r="T630" s="34">
        <f>INDEX(AK:AK,W629+1)</f>
        <v>0</v>
      </c>
      <c r="U630" s="35"/>
      <c r="V630" s="36"/>
      <c r="W630" s="37"/>
      <c r="X630" s="33"/>
      <c r="Y630" s="52"/>
      <c r="Z630" s="52"/>
      <c r="AA630" s="53"/>
      <c r="AC630" s="52"/>
      <c r="AD630" s="52"/>
      <c r="BF630" s="64" t="s">
        <v>0</v>
      </c>
    </row>
    <row r="631" spans="1:58">
      <c r="A631" t="str">
        <f t="shared" si="105"/>
        <v>|LEFT:80|LEFT:100|LEFT:100|LEFT:100|LEFT:100|LEFT:100|c</v>
      </c>
      <c r="B631" t="s">
        <v>0</v>
      </c>
      <c r="C631" t="s">
        <v>81</v>
      </c>
      <c r="D631" s="26" t="str">
        <f>$Q$1</f>
        <v>LEFT:80</v>
      </c>
      <c r="E631" s="26" t="s">
        <v>81</v>
      </c>
      <c r="F631" s="26" t="str">
        <f t="shared" ref="F631:J631" si="113">$R$1</f>
        <v>LEFT:100</v>
      </c>
      <c r="G631" s="26" t="s">
        <v>81</v>
      </c>
      <c r="H631" s="26" t="str">
        <f t="shared" si="113"/>
        <v>LEFT:100</v>
      </c>
      <c r="I631" s="26" t="s">
        <v>81</v>
      </c>
      <c r="J631" s="26" t="str">
        <f t="shared" si="113"/>
        <v>LEFT:100</v>
      </c>
      <c r="K631" s="26" t="s">
        <v>81</v>
      </c>
      <c r="L631" s="26" t="str">
        <f>$R$1</f>
        <v>LEFT:100</v>
      </c>
      <c r="M631" s="26" t="s">
        <v>81</v>
      </c>
      <c r="N631" s="26" t="str">
        <f>$R$1</f>
        <v>LEFT:100</v>
      </c>
      <c r="O631" t="s">
        <v>81</v>
      </c>
      <c r="P631" t="s">
        <v>82</v>
      </c>
      <c r="Q631" s="38" t="s">
        <v>6</v>
      </c>
      <c r="R631" s="34" t="str">
        <f>INDEX(AF:AF,W629+1)</f>
        <v>黒</v>
      </c>
      <c r="S631" s="39" t="s">
        <v>7</v>
      </c>
      <c r="T631" s="34">
        <f>INDEX(AG:AG,W629+1)</f>
        <v>0</v>
      </c>
      <c r="U631" s="39" t="s">
        <v>8</v>
      </c>
      <c r="V631" s="34">
        <f>INDEX(AI:AI,W629+1)</f>
        <v>0</v>
      </c>
      <c r="W631" s="40"/>
      <c r="X631" s="34">
        <f>INDEX(AQ:AQ,W629+1)</f>
        <v>0</v>
      </c>
      <c r="Y631" s="52"/>
      <c r="Z631" s="52"/>
      <c r="AA631" s="53"/>
      <c r="AC631" s="35"/>
      <c r="AD631" s="35"/>
      <c r="BF631" s="64" t="s">
        <v>0</v>
      </c>
    </row>
    <row r="632" spans="1:58">
      <c r="A632" t="str">
        <f t="shared" si="105"/>
        <v>|色|黒|レアリティ||マナコスト||</v>
      </c>
      <c r="B632" t="s">
        <v>0</v>
      </c>
      <c r="C632" t="s">
        <v>81</v>
      </c>
      <c r="D632" s="27" t="s">
        <v>6</v>
      </c>
      <c r="E632" t="s">
        <v>81</v>
      </c>
      <c r="F632" t="str">
        <f>IF(R631=0,"",R631)</f>
        <v>黒</v>
      </c>
      <c r="G632" t="s">
        <v>81</v>
      </c>
      <c r="H632" s="27" t="s">
        <v>93</v>
      </c>
      <c r="I632" t="s">
        <v>81</v>
      </c>
      <c r="J632" t="str">
        <f>IF(T631=0,"",T631)</f>
        <v/>
      </c>
      <c r="K632" t="s">
        <v>81</v>
      </c>
      <c r="L632" s="27" t="s">
        <v>94</v>
      </c>
      <c r="M632" t="s">
        <v>81</v>
      </c>
      <c r="N632" t="str">
        <f>IF(V631=0,"",V631)</f>
        <v/>
      </c>
      <c r="O632" t="s">
        <v>81</v>
      </c>
      <c r="Q632" s="33" t="s">
        <v>11</v>
      </c>
      <c r="R632" s="34">
        <f>INDEX(AL:AL,W629+1)</f>
        <v>0</v>
      </c>
      <c r="S632" s="39" t="s">
        <v>95</v>
      </c>
      <c r="T632" s="34">
        <f>INDEX(AN:AN,W629+1)</f>
        <v>0</v>
      </c>
      <c r="U632" s="34">
        <f>INDEX(AO:AO,W629+1)</f>
        <v>0</v>
      </c>
      <c r="V632" s="34">
        <f>INDEX(AP:AP,W629+1)</f>
        <v>0</v>
      </c>
      <c r="W632" s="40"/>
      <c r="X632" s="34" t="str">
        <f>INDEX(AZ:AZ,W629+1)</f>
        <v/>
      </c>
      <c r="Y632" s="34" t="str">
        <f>INDEX(BA:BA,W629+1)</f>
        <v/>
      </c>
      <c r="Z632" s="34" t="str">
        <f>INDEX(BB:BB,W629+1)</f>
        <v/>
      </c>
      <c r="AA632" s="34">
        <f>INDEX(BC:BC,W629+1)</f>
        <v>0</v>
      </c>
      <c r="AC632" s="52"/>
      <c r="AD632" s="52"/>
      <c r="BF632" s="64" t="s">
        <v>0</v>
      </c>
    </row>
    <row r="633" spans="1:58">
      <c r="A633" t="str">
        <f t="shared" si="105"/>
        <v>|種別||サブタイプ||||</v>
      </c>
      <c r="B633" t="s">
        <v>0</v>
      </c>
      <c r="C633" t="s">
        <v>81</v>
      </c>
      <c r="D633" s="27" t="s">
        <v>11</v>
      </c>
      <c r="E633" t="s">
        <v>81</v>
      </c>
      <c r="F633" t="str">
        <f>IF(R632=0,"",R632)</f>
        <v/>
      </c>
      <c r="G633" t="s">
        <v>81</v>
      </c>
      <c r="H633" s="27" t="s">
        <v>103</v>
      </c>
      <c r="I633" t="s">
        <v>81</v>
      </c>
      <c r="J633" t="str">
        <f>IF(T632=0,"",T632)</f>
        <v/>
      </c>
      <c r="K633" t="s">
        <v>81</v>
      </c>
      <c r="L633" t="str">
        <f>IF(U632=0,"",U632)</f>
        <v/>
      </c>
      <c r="M633" t="s">
        <v>81</v>
      </c>
      <c r="N633" t="str">
        <f>IF(V632=0,"",V632)</f>
        <v/>
      </c>
      <c r="O633" t="s">
        <v>81</v>
      </c>
      <c r="Q633" s="33" t="s">
        <v>104</v>
      </c>
      <c r="R633" s="34" t="str">
        <f>INDEX(BD:BD,W629+1)</f>
        <v/>
      </c>
      <c r="S633" s="35"/>
      <c r="T633" s="35"/>
      <c r="U633" s="35"/>
      <c r="V633" s="36"/>
      <c r="W633" s="40"/>
      <c r="X633" s="32"/>
      <c r="Y633" s="32"/>
      <c r="Z633" s="32"/>
      <c r="AA633" s="54"/>
      <c r="AC633" s="52"/>
      <c r="AD633" s="52"/>
      <c r="BF633" s="64" t="s">
        <v>0</v>
      </c>
    </row>
    <row r="634" spans="1:58">
      <c r="A634" t="str">
        <f t="shared" si="105"/>
        <v>|テキスト|&gt;|&gt;|&gt;|&gt;||</v>
      </c>
      <c r="B634" t="s">
        <v>0</v>
      </c>
      <c r="C634" t="s">
        <v>81</v>
      </c>
      <c r="D634" s="27" t="s">
        <v>104</v>
      </c>
      <c r="E634" t="s">
        <v>81</v>
      </c>
      <c r="F634" s="27" t="s">
        <v>113</v>
      </c>
      <c r="G634" t="s">
        <v>81</v>
      </c>
      <c r="H634" s="27" t="s">
        <v>113</v>
      </c>
      <c r="I634" t="s">
        <v>81</v>
      </c>
      <c r="J634" s="27" t="s">
        <v>113</v>
      </c>
      <c r="K634" t="s">
        <v>81</v>
      </c>
      <c r="L634" s="27" t="s">
        <v>113</v>
      </c>
      <c r="M634" t="s">
        <v>81</v>
      </c>
      <c r="N634" t="str">
        <f>IF(R633=0,"",R633)</f>
        <v/>
      </c>
      <c r="O634" t="s">
        <v>81</v>
      </c>
      <c r="Q634" s="38" t="s">
        <v>27</v>
      </c>
      <c r="R634" s="34" t="str">
        <f>INDEX(BE:BE,W629+1)</f>
        <v/>
      </c>
      <c r="S634" s="35" t="s">
        <v>400</v>
      </c>
      <c r="T634" s="34" t="str">
        <f>IF(X634="","",X634&amp;IF(Y634="",""," "&amp;Y634)&amp;IF(Z634="",""," "&amp;Z634)&amp;IF(AA634="",""," "&amp;AA634))</f>
        <v/>
      </c>
      <c r="U634" s="35"/>
      <c r="V634" s="36"/>
      <c r="W634" s="40" t="s">
        <v>114</v>
      </c>
      <c r="X634" s="33" t="str">
        <f t="shared" ref="X634:AA634" si="114">IF(ISERROR(IF(LEN(X633)&gt;1,X633,VLOOKUP(X632,$AC:$AD,2,FALSE))),"",IF(LEN(X633)&gt;1,X633,VLOOKUP(X632,$AC:$AD,2,FALSE)))</f>
        <v/>
      </c>
      <c r="Y634" s="33" t="str">
        <f t="shared" si="114"/>
        <v/>
      </c>
      <c r="Z634" s="33" t="str">
        <f t="shared" si="114"/>
        <v/>
      </c>
      <c r="AA634" s="33" t="str">
        <f t="shared" si="114"/>
        <v> </v>
      </c>
      <c r="AC634" s="52"/>
      <c r="AD634" s="52"/>
      <c r="BF634" s="64" t="s">
        <v>0</v>
      </c>
    </row>
    <row r="635" spans="1:58">
      <c r="A635" t="str">
        <f t="shared" si="105"/>
        <v>|英テキスト|&gt;|&gt;|&gt;|&gt;||</v>
      </c>
      <c r="B635" t="s">
        <v>0</v>
      </c>
      <c r="C635" t="s">
        <v>81</v>
      </c>
      <c r="D635" s="27" t="s">
        <v>125</v>
      </c>
      <c r="E635" t="s">
        <v>81</v>
      </c>
      <c r="F635" s="27" t="s">
        <v>113</v>
      </c>
      <c r="G635" t="s">
        <v>81</v>
      </c>
      <c r="H635" s="27" t="s">
        <v>113</v>
      </c>
      <c r="I635" t="s">
        <v>81</v>
      </c>
      <c r="J635" s="27" t="s">
        <v>113</v>
      </c>
      <c r="K635" t="s">
        <v>81</v>
      </c>
      <c r="L635" s="27" t="s">
        <v>113</v>
      </c>
      <c r="M635" t="s">
        <v>81</v>
      </c>
      <c r="N635" t="str">
        <f>IF(T634="","",T634&amp;"&amp;br;")&amp;IF(R634=0,"",R634)</f>
        <v/>
      </c>
      <c r="O635" t="s">
        <v>81</v>
      </c>
      <c r="Q635" s="33" t="s">
        <v>18</v>
      </c>
      <c r="R635" s="34">
        <f>IF(INDEX(AX:AX,W629+1)="",0,INDEX(AX:AX,W629+1)&amp;"/"&amp;INDEX(AY:AY,W629+1))</f>
        <v>0</v>
      </c>
      <c r="S635" s="35"/>
      <c r="T635" s="35"/>
      <c r="U635" s="35"/>
      <c r="V635" s="36"/>
      <c r="W635" s="40"/>
      <c r="X635" s="33"/>
      <c r="Y635" s="52"/>
      <c r="Z635" s="52"/>
      <c r="AA635" s="53"/>
      <c r="AC635" s="52"/>
      <c r="AD635" s="52"/>
      <c r="BF635" s="64" t="s">
        <v>0</v>
      </c>
    </row>
    <row r="636" spans="1:58">
      <c r="A636" t="str">
        <f t="shared" si="105"/>
        <v>|PT|&gt;||シールド数|&gt;||</v>
      </c>
      <c r="B636" t="s">
        <v>0</v>
      </c>
      <c r="C636" t="s">
        <v>81</v>
      </c>
      <c r="D636" t="s">
        <v>18</v>
      </c>
      <c r="E636" t="s">
        <v>81</v>
      </c>
      <c r="F636" t="s">
        <v>113</v>
      </c>
      <c r="G636" t="s">
        <v>81</v>
      </c>
      <c r="H636" t="str">
        <f>IF(R635=0,"",R635)</f>
        <v/>
      </c>
      <c r="I636" t="s">
        <v>81</v>
      </c>
      <c r="J636" t="s">
        <v>136</v>
      </c>
      <c r="K636" t="s">
        <v>81</v>
      </c>
      <c r="L636" t="s">
        <v>113</v>
      </c>
      <c r="M636" t="s">
        <v>81</v>
      </c>
      <c r="N636" t="str">
        <f>IF(R636=0,"",R636)</f>
        <v/>
      </c>
      <c r="O636" t="s">
        <v>81</v>
      </c>
      <c r="Q636" s="41" t="s">
        <v>19</v>
      </c>
      <c r="R636" s="34">
        <f>INDEX(AW:AW,W629+1)</f>
        <v>0</v>
      </c>
      <c r="S636" s="42"/>
      <c r="T636" s="42"/>
      <c r="U636" s="42"/>
      <c r="V636" s="43"/>
      <c r="W636" s="44"/>
      <c r="X636" s="45"/>
      <c r="Y636" s="55"/>
      <c r="Z636" s="55"/>
      <c r="AA636" s="56"/>
      <c r="BF636" s="64" t="s">
        <v>0</v>
      </c>
    </row>
    <row r="637" spans="1:58">
      <c r="A637" t="str">
        <f t="shared" si="105"/>
        <v>&amp;br;&amp;br;</v>
      </c>
      <c r="B637" t="s">
        <v>0</v>
      </c>
      <c r="C637" t="s">
        <v>145</v>
      </c>
      <c r="R637"/>
      <c r="S637"/>
      <c r="T637"/>
      <c r="U637"/>
      <c r="V637"/>
      <c r="BF637" s="64" t="s">
        <v>0</v>
      </c>
    </row>
    <row r="638" spans="1:58">
      <c r="A638" t="str">
        <f t="shared" si="105"/>
        <v>#back(text=戻る,left)</v>
      </c>
      <c r="B638" t="s">
        <v>0</v>
      </c>
      <c r="C638" t="s">
        <v>153</v>
      </c>
      <c r="R638"/>
      <c r="S638"/>
      <c r="T638"/>
      <c r="U638"/>
      <c r="V638"/>
      <c r="BF638" s="64" t="s">
        <v>0</v>
      </c>
    </row>
    <row r="639" spans="1:58">
      <c r="A639" t="str">
        <f t="shared" si="105"/>
        <v>&amp;br;</v>
      </c>
      <c r="B639" t="s">
        <v>0</v>
      </c>
      <c r="C639" t="s">
        <v>164</v>
      </c>
      <c r="R639"/>
      <c r="S639"/>
      <c r="T639"/>
      <c r="U639"/>
      <c r="V639"/>
      <c r="BF639" s="64" t="s">
        <v>0</v>
      </c>
    </row>
    <row r="640" spans="1:58">
      <c r="A640" t="str">
        <f t="shared" si="105"/>
        <v>#comment(above,nsize=[15],size=[30],num=[10])</v>
      </c>
      <c r="B640" t="s">
        <v>0</v>
      </c>
      <c r="C640" t="s">
        <v>173</v>
      </c>
      <c r="R640"/>
      <c r="S640"/>
      <c r="T640"/>
      <c r="U640"/>
      <c r="V640"/>
      <c r="BF640" s="64" t="s">
        <v>0</v>
      </c>
    </row>
    <row r="641" spans="1:58">
      <c r="A641" t="str">
        <f t="shared" si="105"/>
        <v>&amp;br;&amp;br;</v>
      </c>
      <c r="B641" t="s">
        <v>0</v>
      </c>
      <c r="C641" t="s">
        <v>145</v>
      </c>
      <c r="R641"/>
      <c r="S641"/>
      <c r="T641"/>
      <c r="U641"/>
      <c r="V641"/>
      <c r="AC641" s="52"/>
      <c r="AD641" s="52"/>
      <c r="BF641" s="64" t="s">
        <v>0</v>
      </c>
    </row>
    <row r="642" spans="1:58">
      <c r="A642" t="str">
        <f t="shared" si="105"/>
        <v/>
      </c>
      <c r="B642" t="s">
        <v>0</v>
      </c>
      <c r="Q642" s="29"/>
      <c r="R642" s="30"/>
      <c r="S642" s="30"/>
      <c r="T642" s="30"/>
      <c r="U642" s="30"/>
      <c r="V642" s="31"/>
      <c r="W642" s="32">
        <v>50</v>
      </c>
      <c r="X642" s="29"/>
      <c r="Y642" s="50"/>
      <c r="Z642" s="50"/>
      <c r="AA642" s="51"/>
      <c r="AC642" s="52"/>
      <c r="AD642" s="52"/>
      <c r="BF642" s="64" t="s">
        <v>0</v>
      </c>
    </row>
    <row r="643" spans="1:58">
      <c r="A643" t="str">
        <f t="shared" si="105"/>
        <v>*0/0</v>
      </c>
      <c r="B643" t="s">
        <v>0</v>
      </c>
      <c r="C643" t="str">
        <f>"*"&amp;R643&amp;"/"&amp;T643</f>
        <v>*0/0</v>
      </c>
      <c r="Q643" s="33" t="s">
        <v>9</v>
      </c>
      <c r="R643" s="34">
        <f>INDEX(AJ:AJ,W642+1)</f>
        <v>0</v>
      </c>
      <c r="S643" s="35" t="s">
        <v>10</v>
      </c>
      <c r="T643" s="34">
        <f>INDEX(AK:AK,W642+1)</f>
        <v>0</v>
      </c>
      <c r="U643" s="35"/>
      <c r="V643" s="36"/>
      <c r="W643" s="37"/>
      <c r="X643" s="33"/>
      <c r="Y643" s="52"/>
      <c r="Z643" s="52"/>
      <c r="AA643" s="53"/>
      <c r="AC643" s="52"/>
      <c r="AD643" s="52"/>
      <c r="BF643" s="64" t="s">
        <v>0</v>
      </c>
    </row>
    <row r="644" spans="1:58">
      <c r="A644" t="str">
        <f t="shared" si="105"/>
        <v>|LEFT:80|LEFT:100|LEFT:100|LEFT:100|LEFT:100|LEFT:100|c</v>
      </c>
      <c r="B644" t="s">
        <v>0</v>
      </c>
      <c r="C644" t="s">
        <v>81</v>
      </c>
      <c r="D644" s="26" t="str">
        <f>$Q$1</f>
        <v>LEFT:80</v>
      </c>
      <c r="E644" s="26" t="s">
        <v>81</v>
      </c>
      <c r="F644" s="26" t="str">
        <f t="shared" ref="F644:J644" si="115">$R$1</f>
        <v>LEFT:100</v>
      </c>
      <c r="G644" s="26" t="s">
        <v>81</v>
      </c>
      <c r="H644" s="26" t="str">
        <f t="shared" si="115"/>
        <v>LEFT:100</v>
      </c>
      <c r="I644" s="26" t="s">
        <v>81</v>
      </c>
      <c r="J644" s="26" t="str">
        <f t="shared" si="115"/>
        <v>LEFT:100</v>
      </c>
      <c r="K644" s="26" t="s">
        <v>81</v>
      </c>
      <c r="L644" s="26" t="str">
        <f>$R$1</f>
        <v>LEFT:100</v>
      </c>
      <c r="M644" s="26" t="s">
        <v>81</v>
      </c>
      <c r="N644" s="26" t="str">
        <f>$R$1</f>
        <v>LEFT:100</v>
      </c>
      <c r="O644" t="s">
        <v>81</v>
      </c>
      <c r="P644" t="s">
        <v>82</v>
      </c>
      <c r="Q644" s="38" t="s">
        <v>6</v>
      </c>
      <c r="R644" s="34" t="str">
        <f>INDEX(AF:AF,W642+1)</f>
        <v>黒</v>
      </c>
      <c r="S644" s="39" t="s">
        <v>7</v>
      </c>
      <c r="T644" s="34">
        <f>INDEX(AG:AG,W642+1)</f>
        <v>0</v>
      </c>
      <c r="U644" s="39" t="s">
        <v>8</v>
      </c>
      <c r="V644" s="34">
        <f>INDEX(AI:AI,W642+1)</f>
        <v>0</v>
      </c>
      <c r="W644" s="40"/>
      <c r="X644" s="34">
        <f>INDEX(AQ:AQ,W642+1)</f>
        <v>0</v>
      </c>
      <c r="Y644" s="52"/>
      <c r="Z644" s="52"/>
      <c r="AA644" s="53"/>
      <c r="AC644" s="35"/>
      <c r="AD644" s="35"/>
      <c r="BF644" s="64" t="s">
        <v>0</v>
      </c>
    </row>
    <row r="645" spans="1:58">
      <c r="A645" t="str">
        <f t="shared" si="105"/>
        <v>|色|黒|レアリティ||マナコスト||</v>
      </c>
      <c r="B645" t="s">
        <v>0</v>
      </c>
      <c r="C645" t="s">
        <v>81</v>
      </c>
      <c r="D645" s="27" t="s">
        <v>6</v>
      </c>
      <c r="E645" t="s">
        <v>81</v>
      </c>
      <c r="F645" t="str">
        <f>IF(R644=0,"",R644)</f>
        <v>黒</v>
      </c>
      <c r="G645" t="s">
        <v>81</v>
      </c>
      <c r="H645" s="27" t="s">
        <v>93</v>
      </c>
      <c r="I645" t="s">
        <v>81</v>
      </c>
      <c r="J645" t="str">
        <f>IF(T644=0,"",T644)</f>
        <v/>
      </c>
      <c r="K645" t="s">
        <v>81</v>
      </c>
      <c r="L645" s="27" t="s">
        <v>94</v>
      </c>
      <c r="M645" t="s">
        <v>81</v>
      </c>
      <c r="N645" t="str">
        <f>IF(V644=0,"",V644)</f>
        <v/>
      </c>
      <c r="O645" t="s">
        <v>81</v>
      </c>
      <c r="Q645" s="33" t="s">
        <v>11</v>
      </c>
      <c r="R645" s="34">
        <f>INDEX(AL:AL,W642+1)</f>
        <v>0</v>
      </c>
      <c r="S645" s="39" t="s">
        <v>95</v>
      </c>
      <c r="T645" s="34">
        <f>INDEX(AN:AN,W642+1)</f>
        <v>0</v>
      </c>
      <c r="U645" s="34">
        <f>INDEX(AO:AO,W642+1)</f>
        <v>0</v>
      </c>
      <c r="V645" s="34">
        <f>INDEX(AP:AP,W642+1)</f>
        <v>0</v>
      </c>
      <c r="W645" s="40"/>
      <c r="X645" s="34" t="str">
        <f>INDEX(AZ:AZ,W642+1)</f>
        <v/>
      </c>
      <c r="Y645" s="34" t="str">
        <f>INDEX(BA:BA,W642+1)</f>
        <v/>
      </c>
      <c r="Z645" s="34" t="str">
        <f>INDEX(BB:BB,W642+1)</f>
        <v/>
      </c>
      <c r="AA645" s="34">
        <f>INDEX(BC:BC,W642+1)</f>
        <v>0</v>
      </c>
      <c r="AC645" s="52"/>
      <c r="AD645" s="52"/>
      <c r="BF645" s="64" t="s">
        <v>0</v>
      </c>
    </row>
    <row r="646" spans="1:58">
      <c r="A646" t="str">
        <f t="shared" ref="A646:A654" si="116">CONCATENATE(C646,D646,E646,F646,G646,H646,I646,J646,K646,L646,M646,N646,O646,P646)</f>
        <v>|種別||サブタイプ||||</v>
      </c>
      <c r="B646" t="s">
        <v>0</v>
      </c>
      <c r="C646" t="s">
        <v>81</v>
      </c>
      <c r="D646" s="27" t="s">
        <v>11</v>
      </c>
      <c r="E646" t="s">
        <v>81</v>
      </c>
      <c r="F646" t="str">
        <f>IF(R645=0,"",R645)</f>
        <v/>
      </c>
      <c r="G646" t="s">
        <v>81</v>
      </c>
      <c r="H646" s="27" t="s">
        <v>103</v>
      </c>
      <c r="I646" t="s">
        <v>81</v>
      </c>
      <c r="J646" t="str">
        <f>IF(T645=0,"",T645)</f>
        <v/>
      </c>
      <c r="K646" t="s">
        <v>81</v>
      </c>
      <c r="L646" t="str">
        <f>IF(U645=0,"",U645)</f>
        <v/>
      </c>
      <c r="M646" t="s">
        <v>81</v>
      </c>
      <c r="N646" t="str">
        <f>IF(V645=0,"",V645)</f>
        <v/>
      </c>
      <c r="O646" t="s">
        <v>81</v>
      </c>
      <c r="Q646" s="33" t="s">
        <v>104</v>
      </c>
      <c r="R646" s="34" t="str">
        <f>INDEX(BD:BD,W642+1)</f>
        <v/>
      </c>
      <c r="S646" s="35"/>
      <c r="T646" s="35"/>
      <c r="U646" s="35"/>
      <c r="V646" s="36"/>
      <c r="W646" s="40"/>
      <c r="X646" s="32"/>
      <c r="Y646" s="32"/>
      <c r="Z646" s="32"/>
      <c r="AA646" s="54"/>
      <c r="AC646" s="52"/>
      <c r="AD646" s="52"/>
      <c r="BF646" s="64" t="s">
        <v>0</v>
      </c>
    </row>
    <row r="647" spans="1:58">
      <c r="A647" t="str">
        <f t="shared" si="116"/>
        <v>|テキスト|&gt;|&gt;|&gt;|&gt;||</v>
      </c>
      <c r="B647" t="s">
        <v>0</v>
      </c>
      <c r="C647" t="s">
        <v>81</v>
      </c>
      <c r="D647" s="27" t="s">
        <v>104</v>
      </c>
      <c r="E647" t="s">
        <v>81</v>
      </c>
      <c r="F647" s="27" t="s">
        <v>113</v>
      </c>
      <c r="G647" t="s">
        <v>81</v>
      </c>
      <c r="H647" s="27" t="s">
        <v>113</v>
      </c>
      <c r="I647" t="s">
        <v>81</v>
      </c>
      <c r="J647" s="27" t="s">
        <v>113</v>
      </c>
      <c r="K647" t="s">
        <v>81</v>
      </c>
      <c r="L647" s="27" t="s">
        <v>113</v>
      </c>
      <c r="M647" t="s">
        <v>81</v>
      </c>
      <c r="N647" t="str">
        <f>IF(R646=0,"",R646)</f>
        <v/>
      </c>
      <c r="O647" t="s">
        <v>81</v>
      </c>
      <c r="Q647" s="38" t="s">
        <v>27</v>
      </c>
      <c r="R647" s="34" t="str">
        <f>INDEX(BE:BE,W642+1)</f>
        <v/>
      </c>
      <c r="S647" s="35" t="s">
        <v>400</v>
      </c>
      <c r="T647" s="34" t="str">
        <f>IF(X647="","",X647&amp;IF(Y647="",""," "&amp;Y647)&amp;IF(Z647="",""," "&amp;Z647)&amp;IF(AA647="",""," "&amp;AA647))</f>
        <v/>
      </c>
      <c r="U647" s="35"/>
      <c r="V647" s="36"/>
      <c r="W647" s="40" t="s">
        <v>114</v>
      </c>
      <c r="X647" s="33" t="str">
        <f t="shared" ref="X647:AA647" si="117">IF(ISERROR(IF(LEN(X646)&gt;1,X646,VLOOKUP(X645,$AC:$AD,2,FALSE))),"",IF(LEN(X646)&gt;1,X646,VLOOKUP(X645,$AC:$AD,2,FALSE)))</f>
        <v/>
      </c>
      <c r="Y647" s="33" t="str">
        <f t="shared" si="117"/>
        <v/>
      </c>
      <c r="Z647" s="33" t="str">
        <f t="shared" si="117"/>
        <v/>
      </c>
      <c r="AA647" s="33" t="str">
        <f t="shared" si="117"/>
        <v> </v>
      </c>
      <c r="AC647" s="52"/>
      <c r="AD647" s="52"/>
      <c r="BF647" s="64" t="s">
        <v>0</v>
      </c>
    </row>
    <row r="648" spans="1:58">
      <c r="A648" t="str">
        <f t="shared" si="116"/>
        <v>|英テキスト|&gt;|&gt;|&gt;|&gt;||</v>
      </c>
      <c r="B648" t="s">
        <v>0</v>
      </c>
      <c r="C648" t="s">
        <v>81</v>
      </c>
      <c r="D648" s="27" t="s">
        <v>125</v>
      </c>
      <c r="E648" t="s">
        <v>81</v>
      </c>
      <c r="F648" s="27" t="s">
        <v>113</v>
      </c>
      <c r="G648" t="s">
        <v>81</v>
      </c>
      <c r="H648" s="27" t="s">
        <v>113</v>
      </c>
      <c r="I648" t="s">
        <v>81</v>
      </c>
      <c r="J648" s="27" t="s">
        <v>113</v>
      </c>
      <c r="K648" t="s">
        <v>81</v>
      </c>
      <c r="L648" s="27" t="s">
        <v>113</v>
      </c>
      <c r="M648" t="s">
        <v>81</v>
      </c>
      <c r="N648" t="str">
        <f>IF(T647="","",T647&amp;"&amp;br;")&amp;IF(R647=0,"",R647)</f>
        <v/>
      </c>
      <c r="O648" t="s">
        <v>81</v>
      </c>
      <c r="Q648" s="33" t="s">
        <v>18</v>
      </c>
      <c r="R648" s="34">
        <f>IF(INDEX(AX:AX,W642+1)="",0,INDEX(AX:AX,W642+1)&amp;"/"&amp;INDEX(AY:AY,W642+1))</f>
        <v>0</v>
      </c>
      <c r="S648" s="35"/>
      <c r="T648" s="35"/>
      <c r="U648" s="35"/>
      <c r="V648" s="36"/>
      <c r="W648" s="40"/>
      <c r="X648" s="33"/>
      <c r="Y648" s="52"/>
      <c r="Z648" s="52"/>
      <c r="AA648" s="53"/>
      <c r="AC648" s="52"/>
      <c r="AD648" s="52"/>
      <c r="BF648" s="64" t="s">
        <v>0</v>
      </c>
    </row>
    <row r="649" spans="1:58">
      <c r="A649" t="str">
        <f t="shared" si="116"/>
        <v>|PT|&gt;||シールド数|&gt;||</v>
      </c>
      <c r="B649" t="s">
        <v>0</v>
      </c>
      <c r="C649" t="s">
        <v>81</v>
      </c>
      <c r="D649" t="s">
        <v>18</v>
      </c>
      <c r="E649" t="s">
        <v>81</v>
      </c>
      <c r="F649" t="s">
        <v>113</v>
      </c>
      <c r="G649" t="s">
        <v>81</v>
      </c>
      <c r="H649" t="str">
        <f>IF(R648=0,"",R648)</f>
        <v/>
      </c>
      <c r="I649" t="s">
        <v>81</v>
      </c>
      <c r="J649" t="s">
        <v>136</v>
      </c>
      <c r="K649" t="s">
        <v>81</v>
      </c>
      <c r="L649" t="s">
        <v>113</v>
      </c>
      <c r="M649" t="s">
        <v>81</v>
      </c>
      <c r="N649" t="str">
        <f>IF(R649=0,"",R649)</f>
        <v/>
      </c>
      <c r="O649" t="s">
        <v>81</v>
      </c>
      <c r="Q649" s="41" t="s">
        <v>19</v>
      </c>
      <c r="R649" s="34">
        <f>INDEX(AW:AW,W642+1)</f>
        <v>0</v>
      </c>
      <c r="S649" s="42"/>
      <c r="T649" s="42"/>
      <c r="U649" s="42"/>
      <c r="V649" s="43"/>
      <c r="W649" s="44"/>
      <c r="X649" s="45"/>
      <c r="Y649" s="55"/>
      <c r="Z649" s="55"/>
      <c r="AA649" s="56"/>
      <c r="BF649" s="64" t="s">
        <v>0</v>
      </c>
    </row>
    <row r="650" spans="1:58">
      <c r="A650" t="str">
        <f t="shared" si="116"/>
        <v>&amp;br;&amp;br;</v>
      </c>
      <c r="B650" t="s">
        <v>0</v>
      </c>
      <c r="C650" t="s">
        <v>145</v>
      </c>
      <c r="R650"/>
      <c r="S650"/>
      <c r="T650"/>
      <c r="U650"/>
      <c r="V650"/>
      <c r="BF650" s="64" t="s">
        <v>0</v>
      </c>
    </row>
    <row r="651" spans="1:58">
      <c r="A651" t="str">
        <f t="shared" si="116"/>
        <v>#back(text=戻る,left)</v>
      </c>
      <c r="B651" t="s">
        <v>0</v>
      </c>
      <c r="C651" t="s">
        <v>153</v>
      </c>
      <c r="R651"/>
      <c r="S651"/>
      <c r="T651"/>
      <c r="U651"/>
      <c r="V651"/>
      <c r="BF651" s="64" t="s">
        <v>0</v>
      </c>
    </row>
    <row r="652" spans="1:58">
      <c r="A652" t="str">
        <f t="shared" si="116"/>
        <v>&amp;br;</v>
      </c>
      <c r="B652" t="s">
        <v>0</v>
      </c>
      <c r="C652" t="s">
        <v>164</v>
      </c>
      <c r="R652"/>
      <c r="S652"/>
      <c r="T652"/>
      <c r="U652"/>
      <c r="V652"/>
      <c r="BF652" s="64" t="s">
        <v>0</v>
      </c>
    </row>
    <row r="653" spans="1:58">
      <c r="A653" t="str">
        <f t="shared" si="116"/>
        <v>#comment(above,nsize=[15],size=[30],num=[10])</v>
      </c>
      <c r="B653" t="s">
        <v>0</v>
      </c>
      <c r="C653" t="s">
        <v>173</v>
      </c>
      <c r="R653"/>
      <c r="S653"/>
      <c r="T653"/>
      <c r="U653"/>
      <c r="V653"/>
      <c r="BF653" s="64" t="s">
        <v>0</v>
      </c>
    </row>
    <row r="654" spans="1:58">
      <c r="A654" t="str">
        <f t="shared" si="116"/>
        <v>&amp;br;&amp;br;</v>
      </c>
      <c r="B654" t="s">
        <v>0</v>
      </c>
      <c r="C654" t="s">
        <v>145</v>
      </c>
      <c r="R654"/>
      <c r="S654"/>
      <c r="T654"/>
      <c r="U654"/>
      <c r="V654"/>
      <c r="BF654" s="64"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topLeftCell="A340" workbookViewId="0">
      <selection activeCell="W363" sqref="W363"/>
    </sheetView>
  </sheetViews>
  <sheetFormatPr defaultColWidth="9" defaultRowHeight="13.5"/>
  <cols>
    <col min="1" max="1" width="22.0583333333333"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25" hidden="1" customWidth="1"/>
    <col min="28" max="30" width="9" hidden="1" customWidth="1"/>
    <col min="31" max="31" width="3.5" customWidth="1"/>
    <col min="32" max="32" width="5.25" customWidth="1"/>
    <col min="33" max="33" width="3.75" customWidth="1"/>
    <col min="34" max="34" width="9" hidden="1" customWidth="1"/>
    <col min="35" max="35" width="5" customWidth="1"/>
    <col min="39" max="39" width="9" hidden="1" customWidth="1"/>
    <col min="47" max="48" width="9" hidden="1" customWidth="1"/>
    <col min="49" max="49" width="4.875" customWidth="1"/>
    <col min="50" max="51" width="2.75" customWidth="1"/>
    <col min="52" max="55" width="4.75" customWidth="1"/>
  </cols>
  <sheetData>
    <row r="1" spans="2:58">
      <c r="B1" t="s">
        <v>0</v>
      </c>
      <c r="Q1" t="s">
        <v>1</v>
      </c>
      <c r="R1" s="25" t="s">
        <v>2</v>
      </c>
      <c r="AB1" t="s">
        <v>3</v>
      </c>
      <c r="AC1" t="s">
        <v>4</v>
      </c>
      <c r="AD1" s="40" t="s">
        <v>5</v>
      </c>
      <c r="AE1" s="46"/>
      <c r="AF1" s="47" t="s">
        <v>6</v>
      </c>
      <c r="AG1" s="59" t="s">
        <v>7</v>
      </c>
      <c r="AH1" s="59"/>
      <c r="AI1" s="59" t="s">
        <v>8</v>
      </c>
      <c r="AJ1" s="59" t="s">
        <v>9</v>
      </c>
      <c r="AK1" s="59" t="s">
        <v>10</v>
      </c>
      <c r="AL1" s="59" t="s">
        <v>11</v>
      </c>
      <c r="AM1" s="59"/>
      <c r="AN1" s="59" t="s">
        <v>12</v>
      </c>
      <c r="AO1" s="59" t="s">
        <v>13</v>
      </c>
      <c r="AP1" s="59" t="s">
        <v>14</v>
      </c>
      <c r="AQ1" s="59" t="s">
        <v>15</v>
      </c>
      <c r="AR1" s="59" t="s">
        <v>16</v>
      </c>
      <c r="AS1" s="59" t="s">
        <v>17</v>
      </c>
      <c r="AT1" s="59" t="s">
        <v>18</v>
      </c>
      <c r="AU1" s="59"/>
      <c r="AV1" s="59"/>
      <c r="AW1" s="59" t="s">
        <v>19</v>
      </c>
      <c r="AX1" s="59" t="s">
        <v>20</v>
      </c>
      <c r="AY1" s="59" t="s">
        <v>21</v>
      </c>
      <c r="AZ1" s="59" t="s">
        <v>22</v>
      </c>
      <c r="BA1" s="59" t="s">
        <v>23</v>
      </c>
      <c r="BB1" s="59" t="s">
        <v>24</v>
      </c>
      <c r="BC1" s="59" t="s">
        <v>25</v>
      </c>
      <c r="BD1" s="59" t="s">
        <v>26</v>
      </c>
      <c r="BE1" s="63" t="s">
        <v>27</v>
      </c>
      <c r="BF1" s="64" t="s">
        <v>0</v>
      </c>
    </row>
    <row r="2" spans="2:62">
      <c r="B2" t="s">
        <v>0</v>
      </c>
      <c r="AB2" t="s">
        <v>28</v>
      </c>
      <c r="AC2" t="s">
        <v>29</v>
      </c>
      <c r="AD2" s="40" t="s">
        <v>30</v>
      </c>
      <c r="AE2" s="48">
        <v>1</v>
      </c>
      <c r="AF2" s="4" t="s">
        <v>3</v>
      </c>
      <c r="AG2" s="5" t="s">
        <v>54</v>
      </c>
      <c r="AH2" s="3"/>
      <c r="AI2" s="6">
        <v>10</v>
      </c>
      <c r="AJ2" s="79" t="s">
        <v>843</v>
      </c>
      <c r="AK2" s="7" t="s">
        <v>844</v>
      </c>
      <c r="AL2" s="5" t="s">
        <v>34</v>
      </c>
      <c r="AM2" s="3"/>
      <c r="AN2" s="3" t="s">
        <v>35</v>
      </c>
      <c r="AO2" s="3" t="s">
        <v>69</v>
      </c>
      <c r="AP2" s="3"/>
      <c r="AQ2" s="3" t="s">
        <v>845</v>
      </c>
      <c r="AR2" s="3" t="s">
        <v>38</v>
      </c>
      <c r="AS2" s="3"/>
      <c r="AT2" s="18">
        <v>42768</v>
      </c>
      <c r="AU2" s="3"/>
      <c r="AV2" s="3"/>
      <c r="AW2" s="3"/>
      <c r="AX2" s="3">
        <f t="shared" ref="AX2:AX29" si="0">IF(AT2&gt;1,MONTH(AT2),"")</f>
        <v>2</v>
      </c>
      <c r="AY2" s="3">
        <f t="shared" ref="AY2:AY29" si="1">IF(AT2&gt;1,DAY(AT2),"")</f>
        <v>2</v>
      </c>
      <c r="AZ2" s="3" t="str">
        <f t="shared" ref="AZ2:AZ29" si="2">LEFT(AQ2,2)</f>
        <v>ディ</v>
      </c>
      <c r="BA2" s="3" t="str">
        <f t="shared" ref="BA2:BA29" si="3">IF(ISERROR(FIND(" ",AQ2)),"",MID(AQ2,FIND(" ",AQ2)+1,2))</f>
        <v>先制</v>
      </c>
      <c r="BB2" s="3" t="str">
        <f t="shared" ref="BB2:BB29" si="4">IF(LEN(BA2)&gt;1,IF(ISERROR(FIND(" ",AQ2,FIND(" ",AQ2)+1)),"",MID(AQ2,FIND(" ",AQ2)+4,2)),"")</f>
        <v/>
      </c>
      <c r="BC2" s="3"/>
      <c r="BD2" s="3" t="str">
        <f t="shared" ref="BD2:BD29" si="5">IF(AQ2="","",AQ2&amp;IF(AR2="","","&amp;br;"&amp;AR2)&amp;IF(AS2="","","&amp;br;"&amp;AS2))</f>
        <v>ディフェンダー 先制攻撃&amp;br;不朽2</v>
      </c>
      <c r="BE2" s="19" t="s">
        <v>846</v>
      </c>
      <c r="BF2" s="64" t="s">
        <v>0</v>
      </c>
      <c r="BG2">
        <v>1</v>
      </c>
      <c r="BH2" t="s">
        <v>39</v>
      </c>
      <c r="BI2" t="s">
        <v>40</v>
      </c>
      <c r="BJ2" t="s">
        <v>41</v>
      </c>
    </row>
    <row r="3" spans="2:62">
      <c r="B3" t="s">
        <v>0</v>
      </c>
      <c r="Q3" s="25" t="s">
        <v>3</v>
      </c>
      <c r="R3" s="25" t="s">
        <v>28</v>
      </c>
      <c r="S3" s="25" t="s">
        <v>42</v>
      </c>
      <c r="T3" s="25" t="s">
        <v>43</v>
      </c>
      <c r="U3" s="25" t="s">
        <v>44</v>
      </c>
      <c r="V3" s="25" t="s">
        <v>45</v>
      </c>
      <c r="W3" s="25"/>
      <c r="AB3" t="s">
        <v>42</v>
      </c>
      <c r="AC3" t="s">
        <v>46</v>
      </c>
      <c r="AD3" s="40" t="s">
        <v>47</v>
      </c>
      <c r="AE3" s="48">
        <v>2</v>
      </c>
      <c r="AF3" s="4" t="s">
        <v>3</v>
      </c>
      <c r="AG3" s="5" t="s">
        <v>54</v>
      </c>
      <c r="AH3" s="3"/>
      <c r="AI3" s="6">
        <v>12</v>
      </c>
      <c r="AJ3" s="79" t="s">
        <v>847</v>
      </c>
      <c r="AK3" s="7" t="s">
        <v>848</v>
      </c>
      <c r="AL3" s="5" t="s">
        <v>34</v>
      </c>
      <c r="AM3" s="3"/>
      <c r="AN3" s="3" t="s">
        <v>35</v>
      </c>
      <c r="AO3" s="3" t="s">
        <v>36</v>
      </c>
      <c r="AP3" s="3"/>
      <c r="AQ3" s="3" t="s">
        <v>849</v>
      </c>
      <c r="AR3" s="3"/>
      <c r="AS3" s="3"/>
      <c r="AT3" s="18">
        <v>42828</v>
      </c>
      <c r="AU3" s="3"/>
      <c r="AV3" s="3"/>
      <c r="AW3" s="3"/>
      <c r="AX3" s="3">
        <f t="shared" si="0"/>
        <v>4</v>
      </c>
      <c r="AY3" s="3">
        <f t="shared" si="1"/>
        <v>3</v>
      </c>
      <c r="AZ3" s="3" t="str">
        <f t="shared" si="2"/>
        <v>この</v>
      </c>
      <c r="BA3" s="3" t="str">
        <f t="shared" si="3"/>
        <v/>
      </c>
      <c r="BB3" s="3" t="str">
        <f t="shared" si="4"/>
        <v/>
      </c>
      <c r="BC3" s="3"/>
      <c r="BD3" s="3" t="str">
        <f t="shared" si="5"/>
        <v>このクリーチャーが戦場に出たとき、あなたがコントロールする各クリーチャーは+1/+1の修整を受ける。</v>
      </c>
      <c r="BE3" s="19" t="s">
        <v>850</v>
      </c>
      <c r="BF3" s="64" t="s">
        <v>0</v>
      </c>
      <c r="BG3">
        <v>2</v>
      </c>
      <c r="BH3" t="s">
        <v>52</v>
      </c>
      <c r="BI3" t="s">
        <v>40</v>
      </c>
      <c r="BJ3" t="s">
        <v>53</v>
      </c>
    </row>
    <row r="4" spans="2:62">
      <c r="B4" t="s">
        <v>0</v>
      </c>
      <c r="Q4" t="s">
        <v>31</v>
      </c>
      <c r="R4" s="25" t="s">
        <v>54</v>
      </c>
      <c r="S4" s="25" t="s">
        <v>55</v>
      </c>
      <c r="T4" s="25" t="s">
        <v>56</v>
      </c>
      <c r="AB4" t="s">
        <v>43</v>
      </c>
      <c r="AC4" t="s">
        <v>57</v>
      </c>
      <c r="AD4" s="40" t="s">
        <v>58</v>
      </c>
      <c r="AE4" s="48">
        <v>3</v>
      </c>
      <c r="AF4" s="4" t="s">
        <v>3</v>
      </c>
      <c r="AG4" s="5" t="s">
        <v>55</v>
      </c>
      <c r="AH4" s="3"/>
      <c r="AI4" s="6">
        <v>8</v>
      </c>
      <c r="AJ4" s="7" t="s">
        <v>851</v>
      </c>
      <c r="AK4" s="7" t="s">
        <v>852</v>
      </c>
      <c r="AL4" s="5" t="s">
        <v>34</v>
      </c>
      <c r="AM4" s="3"/>
      <c r="AN4" s="3" t="s">
        <v>35</v>
      </c>
      <c r="AO4" s="3" t="s">
        <v>69</v>
      </c>
      <c r="AP4" s="3"/>
      <c r="AQ4" s="3" t="s">
        <v>853</v>
      </c>
      <c r="AR4" s="3"/>
      <c r="AS4" s="3"/>
      <c r="AT4" s="18">
        <v>42829</v>
      </c>
      <c r="AU4" s="3"/>
      <c r="AV4" s="3"/>
      <c r="AW4" s="3"/>
      <c r="AX4" s="3">
        <f t="shared" si="0"/>
        <v>4</v>
      </c>
      <c r="AY4" s="3">
        <f t="shared" si="1"/>
        <v>4</v>
      </c>
      <c r="AZ4" s="3" t="str">
        <f t="shared" si="2"/>
        <v>督励</v>
      </c>
      <c r="BA4" s="3" t="str">
        <f t="shared" si="3"/>
        <v/>
      </c>
      <c r="BB4" s="3" t="str">
        <f t="shared" si="4"/>
        <v/>
      </c>
      <c r="BC4" s="3"/>
      <c r="BD4" s="3" t="str">
        <f t="shared" si="5"/>
        <v>督励3：このクリーチャーは+3/+2の修整を受けるとともに絆魂を得る。</v>
      </c>
      <c r="BE4" s="19" t="s">
        <v>854</v>
      </c>
      <c r="BF4" s="64" t="s">
        <v>0</v>
      </c>
      <c r="BG4">
        <v>3</v>
      </c>
      <c r="BH4" t="s">
        <v>63</v>
      </c>
      <c r="BI4" t="s">
        <v>40</v>
      </c>
      <c r="BJ4" t="s">
        <v>64</v>
      </c>
    </row>
    <row r="5" spans="2:62">
      <c r="B5" t="s">
        <v>0</v>
      </c>
      <c r="Q5" s="29"/>
      <c r="R5" s="30"/>
      <c r="S5" s="30"/>
      <c r="T5" s="30"/>
      <c r="U5" s="30"/>
      <c r="V5" s="31"/>
      <c r="W5" s="32">
        <v>1</v>
      </c>
      <c r="X5" s="29"/>
      <c r="Y5" s="50"/>
      <c r="Z5" s="50"/>
      <c r="AA5" s="51"/>
      <c r="AB5" t="s">
        <v>44</v>
      </c>
      <c r="AC5" t="s">
        <v>65</v>
      </c>
      <c r="AD5" s="40" t="s">
        <v>66</v>
      </c>
      <c r="AE5" s="48">
        <v>4</v>
      </c>
      <c r="AF5" s="4" t="s">
        <v>3</v>
      </c>
      <c r="AG5" s="5" t="s">
        <v>55</v>
      </c>
      <c r="AH5" s="3"/>
      <c r="AI5" s="6">
        <v>7</v>
      </c>
      <c r="AJ5" s="80" t="s">
        <v>855</v>
      </c>
      <c r="AK5" s="7" t="s">
        <v>856</v>
      </c>
      <c r="AL5" s="5" t="s">
        <v>34</v>
      </c>
      <c r="AM5" s="3"/>
      <c r="AN5" s="3" t="s">
        <v>120</v>
      </c>
      <c r="AO5" s="3"/>
      <c r="AP5" s="3"/>
      <c r="AQ5" s="3" t="s">
        <v>350</v>
      </c>
      <c r="AR5" s="3" t="s">
        <v>857</v>
      </c>
      <c r="AS5" s="3" t="s">
        <v>858</v>
      </c>
      <c r="AT5" s="18">
        <v>42829</v>
      </c>
      <c r="AU5" s="3"/>
      <c r="AV5" s="3"/>
      <c r="AW5" s="3"/>
      <c r="AX5" s="3">
        <f t="shared" si="0"/>
        <v>4</v>
      </c>
      <c r="AY5" s="3">
        <f t="shared" si="1"/>
        <v>4</v>
      </c>
      <c r="AZ5" s="3" t="str">
        <f t="shared" si="2"/>
        <v>飛行</v>
      </c>
      <c r="BA5" s="3" t="str">
        <f t="shared" si="3"/>
        <v>ダメ</v>
      </c>
      <c r="BB5" s="3" t="str">
        <f t="shared" si="4"/>
        <v/>
      </c>
      <c r="BC5" s="3"/>
      <c r="BD5" s="3" t="str">
        <f t="shared" si="5"/>
        <v>飛行 ダメージ軽減&amp;br;このクリーチャーがダメージを受ける場合、代わりにあなたのプレインズウォーカーが6点のダメージを受ける。&amp;br;このクリーチャーではブロックできない。</v>
      </c>
      <c r="BE5" s="19" t="s">
        <v>859</v>
      </c>
      <c r="BF5" s="64" t="s">
        <v>0</v>
      </c>
      <c r="BG5">
        <v>4</v>
      </c>
      <c r="BH5" t="s">
        <v>71</v>
      </c>
      <c r="BI5" t="s">
        <v>40</v>
      </c>
      <c r="BJ5" t="s">
        <v>72</v>
      </c>
    </row>
    <row r="6" spans="1:62">
      <c r="A6" t="str">
        <f t="shared" ref="A6:A69" si="6">CONCATENATE(C6,D6,E6,F6,G6,H6,I6,J6,K6,L6,M6,N6,O6,P6)</f>
        <v>*信念の決闘者/Trueheart Duelist</v>
      </c>
      <c r="B6" t="s">
        <v>0</v>
      </c>
      <c r="C6" t="str">
        <f>"*"&amp;R6&amp;"/"&amp;T6</f>
        <v>*信念の決闘者/Trueheart Duelist</v>
      </c>
      <c r="Q6" s="33" t="s">
        <v>9</v>
      </c>
      <c r="R6" s="34" t="str">
        <f>INDEX(AJ:AJ,W5+1)</f>
        <v>信念の決闘者</v>
      </c>
      <c r="S6" s="35" t="s">
        <v>10</v>
      </c>
      <c r="T6" s="34" t="str">
        <f>INDEX(AK:AK,W5+1)</f>
        <v>Trueheart Duelist</v>
      </c>
      <c r="U6" s="35"/>
      <c r="V6" s="36"/>
      <c r="W6" s="37"/>
      <c r="X6" s="33"/>
      <c r="Y6" s="52"/>
      <c r="Z6" s="52"/>
      <c r="AA6" s="53"/>
      <c r="AB6" t="s">
        <v>73</v>
      </c>
      <c r="AC6" t="s">
        <v>74</v>
      </c>
      <c r="AD6" s="40" t="s">
        <v>75</v>
      </c>
      <c r="AE6" s="48">
        <v>5</v>
      </c>
      <c r="AF6" s="9" t="s">
        <v>28</v>
      </c>
      <c r="AG6" s="5" t="s">
        <v>54</v>
      </c>
      <c r="AH6" s="3"/>
      <c r="AI6" s="6">
        <v>12</v>
      </c>
      <c r="AJ6" s="7" t="s">
        <v>860</v>
      </c>
      <c r="AK6" s="7" t="s">
        <v>861</v>
      </c>
      <c r="AL6" s="5" t="s">
        <v>34</v>
      </c>
      <c r="AM6" s="3"/>
      <c r="AN6" s="3" t="s">
        <v>263</v>
      </c>
      <c r="AO6" s="3"/>
      <c r="AP6" s="3"/>
      <c r="AQ6" s="3" t="s">
        <v>89</v>
      </c>
      <c r="AR6" s="3" t="s">
        <v>862</v>
      </c>
      <c r="AS6" s="3"/>
      <c r="AT6" s="18">
        <v>42829</v>
      </c>
      <c r="AU6" s="3"/>
      <c r="AV6" s="3"/>
      <c r="AW6" s="3"/>
      <c r="AX6" s="3">
        <f t="shared" si="0"/>
        <v>4</v>
      </c>
      <c r="AY6" s="3">
        <f t="shared" si="1"/>
        <v>4</v>
      </c>
      <c r="AZ6" s="3" t="str">
        <f t="shared" si="2"/>
        <v>飛行</v>
      </c>
      <c r="BA6" s="3" t="str">
        <f t="shared" si="3"/>
        <v/>
      </c>
      <c r="BB6" s="3" t="str">
        <f t="shared" si="4"/>
        <v/>
      </c>
      <c r="BC6" s="3"/>
      <c r="BD6" s="3" t="str">
        <f t="shared" si="5"/>
        <v>飛行&amp;br;このクリーチャーが戦場に出たとき、対戦相手の手札が5枚以下の場合、対戦相手がコントロールするクリーチャー1体を対象とし、それをプレイヤーの手札に戻す。</v>
      </c>
      <c r="BE6" s="19" t="s">
        <v>863</v>
      </c>
      <c r="BF6" s="64" t="s">
        <v>0</v>
      </c>
      <c r="BG6">
        <v>5</v>
      </c>
      <c r="BH6" t="s">
        <v>33</v>
      </c>
      <c r="BI6" t="s">
        <v>40</v>
      </c>
      <c r="BJ6" t="s">
        <v>80</v>
      </c>
    </row>
    <row r="7" spans="1:62">
      <c r="A7" t="str">
        <f t="shared" si="6"/>
        <v>|LEFT:80|LEFT:100|LEFT:100|LEFT:100|LEFT:100|LEFT:100|c</v>
      </c>
      <c r="B7" t="s">
        <v>0</v>
      </c>
      <c r="C7" t="s">
        <v>81</v>
      </c>
      <c r="D7" s="26" t="str">
        <f>$Q$1</f>
        <v>LEFT:80</v>
      </c>
      <c r="E7" s="26" t="s">
        <v>81</v>
      </c>
      <c r="F7" s="26" t="str">
        <f t="shared" ref="F7:J7" si="7">$R$1</f>
        <v>LEFT:100</v>
      </c>
      <c r="G7" s="26" t="s">
        <v>81</v>
      </c>
      <c r="H7" s="26" t="str">
        <f t="shared" si="7"/>
        <v>LEFT:100</v>
      </c>
      <c r="I7" s="26" t="s">
        <v>81</v>
      </c>
      <c r="J7" s="26" t="str">
        <f t="shared" si="7"/>
        <v>LEFT:100</v>
      </c>
      <c r="K7" s="26" t="s">
        <v>81</v>
      </c>
      <c r="L7" s="26" t="str">
        <f>$R$1</f>
        <v>LEFT:100</v>
      </c>
      <c r="M7" s="26" t="s">
        <v>81</v>
      </c>
      <c r="N7" s="26" t="str">
        <f>$R$1</f>
        <v>LEFT:100</v>
      </c>
      <c r="O7" t="s">
        <v>81</v>
      </c>
      <c r="P7" t="s">
        <v>82</v>
      </c>
      <c r="Q7" s="38" t="s">
        <v>6</v>
      </c>
      <c r="R7" s="34" t="str">
        <f>INDEX(AF:AF,W5+1)</f>
        <v>白</v>
      </c>
      <c r="S7" s="39" t="s">
        <v>7</v>
      </c>
      <c r="T7" s="34" t="str">
        <f>INDEX(AG:AG,W5+1)</f>
        <v>アンコモン</v>
      </c>
      <c r="U7" s="39" t="s">
        <v>8</v>
      </c>
      <c r="V7" s="34">
        <f>INDEX(AI:AI,W5+1)</f>
        <v>10</v>
      </c>
      <c r="W7" s="40"/>
      <c r="X7" s="34" t="str">
        <f>INDEX(AQ:AQ,W5+1)</f>
        <v>ディフェンダー 先制攻撃</v>
      </c>
      <c r="Y7" s="52"/>
      <c r="Z7" s="52"/>
      <c r="AA7" s="53"/>
      <c r="AB7" t="s">
        <v>83</v>
      </c>
      <c r="AC7" t="s">
        <v>84</v>
      </c>
      <c r="AD7" s="40" t="s">
        <v>85</v>
      </c>
      <c r="AE7" s="48">
        <v>6</v>
      </c>
      <c r="AF7" s="9" t="s">
        <v>28</v>
      </c>
      <c r="AG7" s="5" t="s">
        <v>54</v>
      </c>
      <c r="AH7" s="3"/>
      <c r="AI7" s="6">
        <v>6</v>
      </c>
      <c r="AJ7" s="79" t="s">
        <v>864</v>
      </c>
      <c r="AK7" s="7" t="s">
        <v>865</v>
      </c>
      <c r="AL7" s="5" t="s">
        <v>131</v>
      </c>
      <c r="AM7" s="3"/>
      <c r="AN7" s="3"/>
      <c r="AO7" s="3"/>
      <c r="AP7" s="3"/>
      <c r="AQ7" s="3" t="s">
        <v>866</v>
      </c>
      <c r="AR7" s="3"/>
      <c r="AS7" s="3"/>
      <c r="AT7" s="18"/>
      <c r="AU7" s="3"/>
      <c r="AV7" s="3"/>
      <c r="AW7" s="3"/>
      <c r="AX7" s="3" t="str">
        <f t="shared" si="0"/>
        <v/>
      </c>
      <c r="AY7" s="3" t="str">
        <f t="shared" si="1"/>
        <v/>
      </c>
      <c r="AZ7" s="3" t="str">
        <f t="shared" si="2"/>
        <v>対戦</v>
      </c>
      <c r="BA7" s="3" t="str">
        <f t="shared" si="3"/>
        <v/>
      </c>
      <c r="BB7" s="3" t="str">
        <f t="shared" si="4"/>
        <v/>
      </c>
      <c r="BC7" s="3"/>
      <c r="BD7" s="3" t="str">
        <f t="shared" si="5"/>
        <v>対戦相手の手札が5枚以下の場合、対戦相手のコントロールするクリーチャー1体を対象とする。それをオーナーの手札に移動し、あなたはカードを1枚引く。</v>
      </c>
      <c r="BE7" s="19" t="s">
        <v>867</v>
      </c>
      <c r="BF7" s="64" t="s">
        <v>0</v>
      </c>
      <c r="BG7">
        <v>6</v>
      </c>
      <c r="BH7" t="s">
        <v>91</v>
      </c>
      <c r="BI7" t="s">
        <v>40</v>
      </c>
      <c r="BJ7" t="s">
        <v>92</v>
      </c>
    </row>
    <row r="8" spans="1:62">
      <c r="A8" t="str">
        <f t="shared" si="6"/>
        <v>|色|白|レアリティ|アンコモン|マナコスト|10|</v>
      </c>
      <c r="B8" t="s">
        <v>0</v>
      </c>
      <c r="C8" t="s">
        <v>81</v>
      </c>
      <c r="D8" s="27" t="s">
        <v>6</v>
      </c>
      <c r="E8" t="s">
        <v>81</v>
      </c>
      <c r="F8" t="str">
        <f>IF(R7=0,"",R7)</f>
        <v>白</v>
      </c>
      <c r="G8" t="s">
        <v>81</v>
      </c>
      <c r="H8" s="27" t="s">
        <v>93</v>
      </c>
      <c r="I8" t="s">
        <v>81</v>
      </c>
      <c r="J8" t="str">
        <f>IF(T7=0,"",T7)</f>
        <v>アンコモン</v>
      </c>
      <c r="K8" t="s">
        <v>81</v>
      </c>
      <c r="L8" s="27" t="s">
        <v>94</v>
      </c>
      <c r="M8" t="s">
        <v>81</v>
      </c>
      <c r="N8">
        <f>IF(V7=0,"",V7)</f>
        <v>10</v>
      </c>
      <c r="O8" t="s">
        <v>81</v>
      </c>
      <c r="Q8" s="33" t="s">
        <v>11</v>
      </c>
      <c r="R8" s="34" t="str">
        <f>INDEX(AL:AL,W5+1)</f>
        <v>クリーチャー</v>
      </c>
      <c r="S8" s="39" t="s">
        <v>95</v>
      </c>
      <c r="T8" s="34" t="str">
        <f>INDEX(AN:AN,W5+1)</f>
        <v>人間</v>
      </c>
      <c r="U8" s="34" t="str">
        <f>INDEX(AO:AO,W5+1)</f>
        <v>戦士</v>
      </c>
      <c r="V8" s="34">
        <f>INDEX(AP:AP,W5+1)</f>
        <v>0</v>
      </c>
      <c r="W8" s="40"/>
      <c r="X8" s="34" t="str">
        <f>INDEX(AZ:AZ,W5+1)</f>
        <v>ディ</v>
      </c>
      <c r="Y8" s="34" t="str">
        <f>INDEX(BA:BA,W5+1)</f>
        <v>先制</v>
      </c>
      <c r="Z8" s="34" t="str">
        <f>INDEX(BB:BB,W5+1)</f>
        <v/>
      </c>
      <c r="AA8" s="34">
        <f>INDEX(BC:BC,W5+1)</f>
        <v>0</v>
      </c>
      <c r="AB8" t="s">
        <v>96</v>
      </c>
      <c r="AC8" t="s">
        <v>97</v>
      </c>
      <c r="AD8" s="40" t="s">
        <v>98</v>
      </c>
      <c r="AE8" s="48">
        <v>7</v>
      </c>
      <c r="AF8" s="9" t="s">
        <v>28</v>
      </c>
      <c r="AG8" s="5" t="s">
        <v>54</v>
      </c>
      <c r="AH8" s="3"/>
      <c r="AI8" s="6">
        <v>10</v>
      </c>
      <c r="AJ8" s="79" t="s">
        <v>868</v>
      </c>
      <c r="AK8" s="7" t="s">
        <v>869</v>
      </c>
      <c r="AL8" s="5" t="s">
        <v>131</v>
      </c>
      <c r="AM8" s="3"/>
      <c r="AN8" s="3"/>
      <c r="AO8" s="3"/>
      <c r="AP8" s="3"/>
      <c r="AQ8" s="3" t="s">
        <v>870</v>
      </c>
      <c r="AR8" s="3"/>
      <c r="AS8" s="3"/>
      <c r="AT8" s="18"/>
      <c r="AU8" s="3"/>
      <c r="AV8" s="3"/>
      <c r="AW8" s="3"/>
      <c r="AX8" s="3" t="str">
        <f t="shared" si="0"/>
        <v/>
      </c>
      <c r="AY8" s="3" t="str">
        <f t="shared" si="1"/>
        <v/>
      </c>
      <c r="AZ8" s="3" t="str">
        <f t="shared" si="2"/>
        <v>あな</v>
      </c>
      <c r="BA8" s="3" t="str">
        <f t="shared" si="3"/>
        <v/>
      </c>
      <c r="BB8" s="3" t="str">
        <f t="shared" si="4"/>
        <v/>
      </c>
      <c r="BC8" s="3"/>
      <c r="BD8" s="3" t="str">
        <f t="shared" si="5"/>
        <v>あなたのターン終了時まで、あなたがコントロールする各クリーチャーは「ブロックされない｣と「このクリーチャーがダメージを与えたとき、あなたはカードを1枚引く。」を得る。</v>
      </c>
      <c r="BE8" s="19" t="s">
        <v>871</v>
      </c>
      <c r="BF8" s="64" t="s">
        <v>0</v>
      </c>
      <c r="BG8">
        <v>7</v>
      </c>
      <c r="BH8" t="s">
        <v>101</v>
      </c>
      <c r="BI8" t="s">
        <v>40</v>
      </c>
      <c r="BJ8" t="s">
        <v>102</v>
      </c>
    </row>
    <row r="9" spans="1:62">
      <c r="A9" t="str">
        <f t="shared" si="6"/>
        <v>|種別|クリーチャー|サブタイプ|人間|戦士||</v>
      </c>
      <c r="B9" t="s">
        <v>0</v>
      </c>
      <c r="C9" t="s">
        <v>81</v>
      </c>
      <c r="D9" s="27" t="s">
        <v>11</v>
      </c>
      <c r="E9" t="s">
        <v>81</v>
      </c>
      <c r="F9" t="str">
        <f>IF(R8=0,"",R8)</f>
        <v>クリーチャー</v>
      </c>
      <c r="G9" t="s">
        <v>81</v>
      </c>
      <c r="H9" s="27" t="s">
        <v>103</v>
      </c>
      <c r="I9" t="s">
        <v>81</v>
      </c>
      <c r="J9" t="str">
        <f>IF(T8=0,"",T8)</f>
        <v>人間</v>
      </c>
      <c r="K9" t="s">
        <v>81</v>
      </c>
      <c r="L9" t="str">
        <f>IF(U8=0,"",U8)</f>
        <v>戦士</v>
      </c>
      <c r="M9" t="s">
        <v>81</v>
      </c>
      <c r="N9" t="str">
        <f>IF(V8=0,"",V8)</f>
        <v/>
      </c>
      <c r="O9" t="s">
        <v>81</v>
      </c>
      <c r="Q9" s="33" t="s">
        <v>104</v>
      </c>
      <c r="R9" s="34" t="str">
        <f>INDEX(BD:BD,W5+1)</f>
        <v>ディフェンダー 先制攻撃&amp;br;不朽2</v>
      </c>
      <c r="S9" s="35"/>
      <c r="T9" s="35"/>
      <c r="U9" s="35"/>
      <c r="V9" s="36"/>
      <c r="W9" s="40"/>
      <c r="X9" s="32" t="s">
        <v>0</v>
      </c>
      <c r="Y9" s="32"/>
      <c r="Z9" s="32"/>
      <c r="AA9" s="54" t="s">
        <v>0</v>
      </c>
      <c r="AB9" t="s">
        <v>105</v>
      </c>
      <c r="AC9" t="s">
        <v>106</v>
      </c>
      <c r="AD9" s="40" t="s">
        <v>107</v>
      </c>
      <c r="AE9" s="48">
        <v>8</v>
      </c>
      <c r="AF9" s="9" t="s">
        <v>28</v>
      </c>
      <c r="AG9" s="5" t="s">
        <v>55</v>
      </c>
      <c r="AH9" s="3"/>
      <c r="AI9" s="6">
        <v>17</v>
      </c>
      <c r="AJ9" s="10" t="s">
        <v>872</v>
      </c>
      <c r="AK9" s="7" t="s">
        <v>873</v>
      </c>
      <c r="AL9" s="5" t="s">
        <v>34</v>
      </c>
      <c r="AM9" s="3"/>
      <c r="AN9" s="3" t="s">
        <v>874</v>
      </c>
      <c r="AO9" s="3"/>
      <c r="AP9" s="3"/>
      <c r="AQ9" s="3" t="s">
        <v>875</v>
      </c>
      <c r="AR9" s="3"/>
      <c r="AS9" s="3"/>
      <c r="AT9" s="18">
        <v>42954</v>
      </c>
      <c r="AU9" s="3"/>
      <c r="AV9" s="3"/>
      <c r="AW9" s="3"/>
      <c r="AX9" s="3">
        <f t="shared" si="0"/>
        <v>8</v>
      </c>
      <c r="AY9" s="3">
        <f t="shared" si="1"/>
        <v>7</v>
      </c>
      <c r="AZ9" s="3" t="str">
        <f t="shared" si="2"/>
        <v>あな</v>
      </c>
      <c r="BA9" s="3" t="str">
        <f t="shared" si="3"/>
        <v/>
      </c>
      <c r="BB9" s="3" t="str">
        <f t="shared" si="4"/>
        <v/>
      </c>
      <c r="BC9" s="3"/>
      <c r="BD9" s="3" t="str">
        <f t="shared" si="5"/>
        <v>あなたが呪文を唱えたとき、このクリーチャーは1マナを得る。</v>
      </c>
      <c r="BE9" s="19" t="s">
        <v>876</v>
      </c>
      <c r="BF9" s="64" t="s">
        <v>0</v>
      </c>
      <c r="BG9">
        <v>8</v>
      </c>
      <c r="BH9" t="s">
        <v>111</v>
      </c>
      <c r="BI9" t="s">
        <v>40</v>
      </c>
      <c r="BJ9" t="s">
        <v>112</v>
      </c>
    </row>
    <row r="10" spans="1:62">
      <c r="A10" t="str">
        <f t="shared" si="6"/>
        <v>|テキスト|&gt;|&gt;|&gt;|&gt;|ディフェンダー 先制攻撃&amp;br;不朽2|</v>
      </c>
      <c r="B10" t="s">
        <v>0</v>
      </c>
      <c r="C10" t="s">
        <v>81</v>
      </c>
      <c r="D10" s="27" t="s">
        <v>104</v>
      </c>
      <c r="E10" t="s">
        <v>81</v>
      </c>
      <c r="F10" s="27" t="s">
        <v>113</v>
      </c>
      <c r="G10" t="s">
        <v>81</v>
      </c>
      <c r="H10" s="27" t="s">
        <v>113</v>
      </c>
      <c r="I10" t="s">
        <v>81</v>
      </c>
      <c r="J10" s="27" t="s">
        <v>113</v>
      </c>
      <c r="K10" t="s">
        <v>81</v>
      </c>
      <c r="L10" s="27" t="s">
        <v>113</v>
      </c>
      <c r="M10" t="s">
        <v>81</v>
      </c>
      <c r="N10" t="str">
        <f>IF(R9=0,"",R9)</f>
        <v>ディフェンダー 先制攻撃&amp;br;不朽2</v>
      </c>
      <c r="O10" t="s">
        <v>81</v>
      </c>
      <c r="Q10" s="38" t="s">
        <v>27</v>
      </c>
      <c r="R10" s="34" t="str">
        <f>INDEX(BE:BE,W5+1)</f>
        <v>Defender, First Strike&amp;br;Embalm 2.</v>
      </c>
      <c r="S10" s="33" t="s">
        <v>114</v>
      </c>
      <c r="T10" s="34" t="str">
        <f>IF(X10="","",X10&amp;IF(Y10="",""," "&amp;Y10)&amp;IF(Z10="",""," "&amp;Z10)&amp;IF(AA10="",""," "&amp;AA10))</f>
        <v>Defender First strike  </v>
      </c>
      <c r="U10" s="35"/>
      <c r="V10" s="36"/>
      <c r="W10" s="40" t="s">
        <v>114</v>
      </c>
      <c r="X10" s="33" t="str">
        <f t="shared" ref="X10:AA10" si="8">IF(ISERROR(IF(LEN(X9)&gt;1,X9,VLOOKUP(X8,$AC:$AD,2,FALSE))),"",IF(LEN(X9)&gt;1,X9,VLOOKUP(X8,$AC:$AD,2,FALSE)))</f>
        <v>Defender</v>
      </c>
      <c r="Y10" s="33" t="str">
        <f t="shared" si="8"/>
        <v>First strike</v>
      </c>
      <c r="Z10" s="33" t="str">
        <f t="shared" si="8"/>
        <v/>
      </c>
      <c r="AA10" s="33" t="str">
        <f t="shared" si="8"/>
        <v> </v>
      </c>
      <c r="AB10" t="s">
        <v>115</v>
      </c>
      <c r="AC10" t="s">
        <v>116</v>
      </c>
      <c r="AD10" s="40" t="s">
        <v>117</v>
      </c>
      <c r="AE10" s="48">
        <v>9</v>
      </c>
      <c r="AF10" s="9" t="s">
        <v>28</v>
      </c>
      <c r="AG10" s="5" t="s">
        <v>55</v>
      </c>
      <c r="AH10" s="3"/>
      <c r="AI10" s="6">
        <v>2</v>
      </c>
      <c r="AJ10" s="79" t="s">
        <v>877</v>
      </c>
      <c r="AK10" s="7" t="s">
        <v>878</v>
      </c>
      <c r="AL10" s="5" t="s">
        <v>131</v>
      </c>
      <c r="AM10" s="3"/>
      <c r="AN10" s="3"/>
      <c r="AO10" s="3"/>
      <c r="AP10" s="3"/>
      <c r="AQ10" s="3" t="s">
        <v>879</v>
      </c>
      <c r="AR10" s="3"/>
      <c r="AS10" s="3"/>
      <c r="AT10" s="18"/>
      <c r="AU10" s="3"/>
      <c r="AV10" s="3"/>
      <c r="AW10" s="3"/>
      <c r="AX10" s="3" t="str">
        <f t="shared" si="0"/>
        <v/>
      </c>
      <c r="AY10" s="3" t="str">
        <f t="shared" si="1"/>
        <v/>
      </c>
      <c r="AZ10" s="3" t="str">
        <f t="shared" si="2"/>
        <v>あな</v>
      </c>
      <c r="BA10" s="3" t="str">
        <f t="shared" si="3"/>
        <v/>
      </c>
      <c r="BB10" s="3" t="str">
        <f t="shared" si="4"/>
        <v/>
      </c>
      <c r="BC10" s="3"/>
      <c r="BD10" s="3" t="str">
        <f t="shared" si="5"/>
        <v>あなたはカードを1枚捨てて5枚引く。</v>
      </c>
      <c r="BE10" s="19" t="s">
        <v>880</v>
      </c>
      <c r="BF10" s="64" t="s">
        <v>0</v>
      </c>
      <c r="BG10">
        <v>9</v>
      </c>
      <c r="BH10" t="s">
        <v>123</v>
      </c>
      <c r="BI10" t="s">
        <v>40</v>
      </c>
      <c r="BJ10" t="s">
        <v>124</v>
      </c>
    </row>
    <row r="11" spans="1:62">
      <c r="A11" t="str">
        <f t="shared" si="6"/>
        <v>|英テキスト|&gt;|&gt;|&gt;|&gt;|Defender First strike  &amp;br;Defender, First Strike&amp;br;Embalm 2.|</v>
      </c>
      <c r="B11" t="s">
        <v>0</v>
      </c>
      <c r="C11" t="s">
        <v>81</v>
      </c>
      <c r="D11" s="27" t="s">
        <v>125</v>
      </c>
      <c r="E11" t="s">
        <v>81</v>
      </c>
      <c r="F11" s="27" t="s">
        <v>113</v>
      </c>
      <c r="G11" t="s">
        <v>81</v>
      </c>
      <c r="H11" s="27" t="s">
        <v>113</v>
      </c>
      <c r="I11" t="s">
        <v>81</v>
      </c>
      <c r="J11" s="27" t="s">
        <v>113</v>
      </c>
      <c r="K11" t="s">
        <v>81</v>
      </c>
      <c r="L11" s="27" t="s">
        <v>113</v>
      </c>
      <c r="M11" t="s">
        <v>81</v>
      </c>
      <c r="N11" t="str">
        <f>IF(T10="","",T10&amp;"&amp;br;")&amp;IF(R10=0,"",R10)</f>
        <v>Defender First strike  &amp;br;Defender, First Strike&amp;br;Embalm 2.</v>
      </c>
      <c r="O11" t="s">
        <v>81</v>
      </c>
      <c r="Q11" s="33" t="s">
        <v>18</v>
      </c>
      <c r="R11" s="34" t="str">
        <f>IF(INDEX(AX:AX,W5+1)="",0,INDEX(AX:AX,W5+1)&amp;"/"&amp;INDEX(AY:AY,W5+1))</f>
        <v>2/2</v>
      </c>
      <c r="S11" s="35"/>
      <c r="T11" s="35"/>
      <c r="U11" s="35"/>
      <c r="V11" s="36"/>
      <c r="W11" s="40"/>
      <c r="X11" s="33"/>
      <c r="Y11" s="52"/>
      <c r="Z11" s="52"/>
      <c r="AA11" s="53"/>
      <c r="AB11" t="s">
        <v>126</v>
      </c>
      <c r="AC11" t="s">
        <v>127</v>
      </c>
      <c r="AD11" s="40" t="s">
        <v>128</v>
      </c>
      <c r="AE11" s="48">
        <v>10</v>
      </c>
      <c r="AF11" s="9" t="s">
        <v>28</v>
      </c>
      <c r="AG11" s="5" t="s">
        <v>56</v>
      </c>
      <c r="AH11" s="3"/>
      <c r="AI11" s="6">
        <v>8</v>
      </c>
      <c r="AJ11" s="7" t="s">
        <v>840</v>
      </c>
      <c r="AK11" s="7" t="s">
        <v>841</v>
      </c>
      <c r="AL11" s="5" t="s">
        <v>159</v>
      </c>
      <c r="AM11" s="3"/>
      <c r="AN11" s="3"/>
      <c r="AO11" s="3"/>
      <c r="AP11" s="3"/>
      <c r="AQ11" s="3" t="s">
        <v>842</v>
      </c>
      <c r="AR11" s="3"/>
      <c r="AS11" s="3"/>
      <c r="AT11" s="18"/>
      <c r="AU11" s="3"/>
      <c r="AV11" s="3"/>
      <c r="AW11" s="3">
        <v>2</v>
      </c>
      <c r="AX11" s="3" t="str">
        <f t="shared" si="0"/>
        <v/>
      </c>
      <c r="AY11" s="3" t="str">
        <f t="shared" si="1"/>
        <v/>
      </c>
      <c r="AZ11" s="3" t="str">
        <f t="shared" si="2"/>
        <v>あな</v>
      </c>
      <c r="BA11" s="3" t="str">
        <f t="shared" si="3"/>
        <v/>
      </c>
      <c r="BB11" s="3" t="str">
        <f t="shared" si="4"/>
        <v/>
      </c>
      <c r="BC11" s="3"/>
      <c r="BD11" s="3" t="str">
        <f t="shared" si="5"/>
        <v>あなたのターン開始時に、あなたはXマナを得る。Xはあなたがコントロールするサポートの総数に等しい。</v>
      </c>
      <c r="BE11" s="19" t="s">
        <v>881</v>
      </c>
      <c r="BF11" s="64" t="s">
        <v>0</v>
      </c>
      <c r="BG11">
        <v>10</v>
      </c>
      <c r="BH11" t="s">
        <v>134</v>
      </c>
      <c r="BI11" t="s">
        <v>40</v>
      </c>
      <c r="BJ11" t="s">
        <v>135</v>
      </c>
    </row>
    <row r="12" spans="1:62">
      <c r="A12" t="str">
        <f t="shared" si="6"/>
        <v>|PT|&gt;|2/2|シールド数|&gt;||</v>
      </c>
      <c r="B12" t="s">
        <v>0</v>
      </c>
      <c r="C12" t="s">
        <v>81</v>
      </c>
      <c r="D12" t="s">
        <v>18</v>
      </c>
      <c r="E12" t="s">
        <v>81</v>
      </c>
      <c r="F12" t="s">
        <v>113</v>
      </c>
      <c r="G12" t="s">
        <v>81</v>
      </c>
      <c r="H12" t="str">
        <f>IF(R11=0,"",R11)</f>
        <v>2/2</v>
      </c>
      <c r="I12" t="s">
        <v>81</v>
      </c>
      <c r="J12" t="s">
        <v>136</v>
      </c>
      <c r="K12" t="s">
        <v>81</v>
      </c>
      <c r="L12" t="s">
        <v>113</v>
      </c>
      <c r="M12" t="s">
        <v>81</v>
      </c>
      <c r="N12" t="str">
        <f>IF(R12=0,"",R12)</f>
        <v/>
      </c>
      <c r="O12" t="s">
        <v>81</v>
      </c>
      <c r="Q12" s="41" t="s">
        <v>19</v>
      </c>
      <c r="R12" s="34">
        <f>INDEX(AW:AW,W5+1)</f>
        <v>0</v>
      </c>
      <c r="S12" s="42"/>
      <c r="T12" s="42"/>
      <c r="U12" s="42"/>
      <c r="V12" s="43"/>
      <c r="W12" s="44"/>
      <c r="X12" s="45"/>
      <c r="Y12" s="55"/>
      <c r="Z12" s="55"/>
      <c r="AA12" s="56"/>
      <c r="AB12" t="s">
        <v>137</v>
      </c>
      <c r="AC12" t="s">
        <v>138</v>
      </c>
      <c r="AD12" s="40" t="s">
        <v>139</v>
      </c>
      <c r="AE12" s="48">
        <v>11</v>
      </c>
      <c r="AF12" s="11" t="s">
        <v>42</v>
      </c>
      <c r="AG12" s="5" t="s">
        <v>54</v>
      </c>
      <c r="AH12" s="3"/>
      <c r="AI12" s="6">
        <v>10</v>
      </c>
      <c r="AJ12" s="7" t="s">
        <v>882</v>
      </c>
      <c r="AK12" s="12" t="s">
        <v>883</v>
      </c>
      <c r="AL12" s="5" t="s">
        <v>34</v>
      </c>
      <c r="AM12" s="3"/>
      <c r="AN12" s="3" t="s">
        <v>884</v>
      </c>
      <c r="AO12" s="3" t="s">
        <v>538</v>
      </c>
      <c r="AP12" s="3"/>
      <c r="AQ12" s="3" t="s">
        <v>46</v>
      </c>
      <c r="AR12" s="3" t="s">
        <v>711</v>
      </c>
      <c r="AS12" s="3"/>
      <c r="AT12" s="18">
        <v>42828</v>
      </c>
      <c r="AU12" s="3"/>
      <c r="AV12" s="3"/>
      <c r="AW12" s="3"/>
      <c r="AX12" s="3">
        <f t="shared" si="0"/>
        <v>4</v>
      </c>
      <c r="AY12" s="3">
        <f t="shared" si="1"/>
        <v>3</v>
      </c>
      <c r="AZ12" s="3" t="str">
        <f t="shared" si="2"/>
        <v>絆魂</v>
      </c>
      <c r="BA12" s="3" t="str">
        <f t="shared" si="3"/>
        <v/>
      </c>
      <c r="BB12" s="3" t="str">
        <f t="shared" si="4"/>
        <v/>
      </c>
      <c r="BC12" s="3"/>
      <c r="BD12" s="3" t="str">
        <f t="shared" si="5"/>
        <v>絆魂&amp;br;このクリーチャーが戦場に出たとき、あなたがコントロールする他の最初のクリーチャーは-1/-1の修整を受ける。</v>
      </c>
      <c r="BE12" s="19" t="s">
        <v>885</v>
      </c>
      <c r="BF12" s="64" t="s">
        <v>0</v>
      </c>
      <c r="BG12">
        <v>11</v>
      </c>
      <c r="BH12" t="s">
        <v>143</v>
      </c>
      <c r="BI12" t="s">
        <v>40</v>
      </c>
      <c r="BJ12" t="s">
        <v>144</v>
      </c>
    </row>
    <row r="13" spans="1:62">
      <c r="A13" t="str">
        <f t="shared" si="6"/>
        <v>&amp;br;&amp;br;</v>
      </c>
      <c r="B13" t="s">
        <v>0</v>
      </c>
      <c r="C13" t="s">
        <v>145</v>
      </c>
      <c r="R13"/>
      <c r="S13"/>
      <c r="T13"/>
      <c r="U13"/>
      <c r="V13"/>
      <c r="AB13" t="s">
        <v>146</v>
      </c>
      <c r="AC13" t="s">
        <v>147</v>
      </c>
      <c r="AD13" s="40" t="s">
        <v>148</v>
      </c>
      <c r="AE13" s="48">
        <v>12</v>
      </c>
      <c r="AF13" s="11" t="s">
        <v>42</v>
      </c>
      <c r="AG13" s="5" t="s">
        <v>54</v>
      </c>
      <c r="AH13" s="3"/>
      <c r="AI13" s="6">
        <v>9</v>
      </c>
      <c r="AJ13" s="79" t="s">
        <v>886</v>
      </c>
      <c r="AK13" s="7" t="s">
        <v>887</v>
      </c>
      <c r="AL13" s="5" t="s">
        <v>34</v>
      </c>
      <c r="AM13" s="3"/>
      <c r="AN13" s="3" t="s">
        <v>528</v>
      </c>
      <c r="AO13" s="3"/>
      <c r="AP13" s="3"/>
      <c r="AQ13" s="3" t="s">
        <v>888</v>
      </c>
      <c r="AR13" s="3"/>
      <c r="AS13" s="3"/>
      <c r="AT13" s="18">
        <v>42892</v>
      </c>
      <c r="AU13" s="3"/>
      <c r="AV13" s="3"/>
      <c r="AW13" s="3"/>
      <c r="AX13" s="3">
        <f t="shared" si="0"/>
        <v>6</v>
      </c>
      <c r="AY13" s="3">
        <f t="shared" si="1"/>
        <v>6</v>
      </c>
      <c r="AZ13" s="3" t="str">
        <f t="shared" si="2"/>
        <v>この</v>
      </c>
      <c r="BA13" s="3" t="str">
        <f t="shared" si="3"/>
        <v/>
      </c>
      <c r="BB13" s="3" t="str">
        <f t="shared" si="4"/>
        <v/>
      </c>
      <c r="BC13" s="3"/>
      <c r="BD13" s="3" t="str">
        <f t="shared" si="5"/>
        <v>このクリーチャーが戦場に出たとき、このクリーチャーは-X/-Xの修整を受ける。Xはあなたの手札のカードの枚数に等しい。</v>
      </c>
      <c r="BE13" s="19" t="s">
        <v>889</v>
      </c>
      <c r="BF13" s="64" t="s">
        <v>0</v>
      </c>
      <c r="BG13">
        <v>12</v>
      </c>
      <c r="BH13" t="s">
        <v>49</v>
      </c>
      <c r="BI13" t="s">
        <v>40</v>
      </c>
      <c r="BJ13" t="s">
        <v>152</v>
      </c>
    </row>
    <row r="14" spans="1:62">
      <c r="A14" t="str">
        <f t="shared" si="6"/>
        <v>#back(text=戻る,left)</v>
      </c>
      <c r="B14" t="s">
        <v>0</v>
      </c>
      <c r="C14" t="s">
        <v>153</v>
      </c>
      <c r="R14"/>
      <c r="S14"/>
      <c r="T14"/>
      <c r="U14"/>
      <c r="V14"/>
      <c r="AB14" t="s">
        <v>154</v>
      </c>
      <c r="AC14" t="s">
        <v>155</v>
      </c>
      <c r="AD14" s="40" t="s">
        <v>156</v>
      </c>
      <c r="AE14" s="48">
        <v>13</v>
      </c>
      <c r="AF14" s="11" t="s">
        <v>42</v>
      </c>
      <c r="AG14" s="5" t="s">
        <v>55</v>
      </c>
      <c r="AH14" s="3"/>
      <c r="AI14" s="6">
        <v>8</v>
      </c>
      <c r="AJ14" s="79" t="s">
        <v>890</v>
      </c>
      <c r="AK14" s="7" t="s">
        <v>891</v>
      </c>
      <c r="AL14" s="5" t="s">
        <v>131</v>
      </c>
      <c r="AM14" s="3"/>
      <c r="AN14" s="3"/>
      <c r="AO14" s="3"/>
      <c r="AP14" s="3"/>
      <c r="AQ14" s="3" t="s">
        <v>892</v>
      </c>
      <c r="AR14" s="3"/>
      <c r="AS14" s="3"/>
      <c r="AT14" s="18"/>
      <c r="AU14" s="3"/>
      <c r="AV14" s="3"/>
      <c r="AW14" s="3"/>
      <c r="AX14" s="3" t="str">
        <f t="shared" si="0"/>
        <v/>
      </c>
      <c r="AY14" s="3" t="str">
        <f t="shared" si="1"/>
        <v/>
      </c>
      <c r="AZ14" s="3" t="str">
        <f t="shared" si="2"/>
        <v>対戦</v>
      </c>
      <c r="BA14" s="3" t="str">
        <f t="shared" si="3"/>
        <v/>
      </c>
      <c r="BB14" s="3" t="str">
        <f t="shared" si="4"/>
        <v/>
      </c>
      <c r="BC14" s="3"/>
      <c r="BD14" s="3" t="str">
        <f t="shared" si="5"/>
        <v>対戦相手のライブラリーの最初の2個のサポートを追放する。</v>
      </c>
      <c r="BE14" s="19" t="s">
        <v>893</v>
      </c>
      <c r="BF14" s="64" t="s">
        <v>0</v>
      </c>
      <c r="BG14">
        <v>13</v>
      </c>
      <c r="BH14" t="s">
        <v>162</v>
      </c>
      <c r="BI14" t="s">
        <v>40</v>
      </c>
      <c r="BJ14" t="s">
        <v>163</v>
      </c>
    </row>
    <row r="15" spans="1:62">
      <c r="A15" t="str">
        <f t="shared" si="6"/>
        <v>&amp;br;</v>
      </c>
      <c r="B15" t="s">
        <v>0</v>
      </c>
      <c r="C15" t="s">
        <v>164</v>
      </c>
      <c r="R15"/>
      <c r="S15"/>
      <c r="T15"/>
      <c r="U15"/>
      <c r="V15"/>
      <c r="AB15" t="s">
        <v>165</v>
      </c>
      <c r="AC15" t="s">
        <v>166</v>
      </c>
      <c r="AD15" s="40" t="s">
        <v>167</v>
      </c>
      <c r="AE15" s="48">
        <v>14</v>
      </c>
      <c r="AF15" s="11" t="s">
        <v>42</v>
      </c>
      <c r="AG15" s="5" t="s">
        <v>55</v>
      </c>
      <c r="AH15" s="3"/>
      <c r="AI15" s="6">
        <v>13</v>
      </c>
      <c r="AJ15" s="7" t="s">
        <v>894</v>
      </c>
      <c r="AK15" s="7" t="s">
        <v>895</v>
      </c>
      <c r="AL15" s="5" t="s">
        <v>159</v>
      </c>
      <c r="AM15" s="3"/>
      <c r="AN15" s="3"/>
      <c r="AO15" s="3"/>
      <c r="AP15" s="3"/>
      <c r="AQ15" s="3" t="s">
        <v>896</v>
      </c>
      <c r="AR15" s="3" t="s">
        <v>897</v>
      </c>
      <c r="AS15" s="3"/>
      <c r="AT15" s="18"/>
      <c r="AU15" s="3"/>
      <c r="AV15" s="3"/>
      <c r="AW15" s="3"/>
      <c r="AX15" s="3" t="str">
        <f t="shared" si="0"/>
        <v/>
      </c>
      <c r="AY15" s="3" t="str">
        <f t="shared" si="1"/>
        <v/>
      </c>
      <c r="AZ15" s="3" t="str">
        <f t="shared" si="2"/>
        <v>この</v>
      </c>
      <c r="BA15" s="3" t="str">
        <f t="shared" si="3"/>
        <v/>
      </c>
      <c r="BB15" s="3" t="str">
        <f t="shared" si="4"/>
        <v/>
      </c>
      <c r="BC15" s="3"/>
      <c r="BD15" s="3" t="str">
        <f t="shared" si="5"/>
        <v>このサポートがボード上にある間、あなたがコントロールする各ゾンビは+2/+2の修整を受ける。&amp;br;このサポートがボード上に出たとき、2/2のゾンビ･トークンを3体召喚する。</v>
      </c>
      <c r="BE15" s="19" t="s">
        <v>898</v>
      </c>
      <c r="BF15" s="64" t="s">
        <v>0</v>
      </c>
      <c r="BG15">
        <v>14</v>
      </c>
      <c r="BH15" t="s">
        <v>171</v>
      </c>
      <c r="BI15" t="s">
        <v>40</v>
      </c>
      <c r="BJ15" t="s">
        <v>172</v>
      </c>
    </row>
    <row r="16" spans="1:62">
      <c r="A16" t="str">
        <f t="shared" si="6"/>
        <v>#comment(above,nsize=[15],size=[30],num=[10])</v>
      </c>
      <c r="B16" t="s">
        <v>0</v>
      </c>
      <c r="C16" t="s">
        <v>173</v>
      </c>
      <c r="R16"/>
      <c r="S16"/>
      <c r="T16"/>
      <c r="U16"/>
      <c r="V16"/>
      <c r="AB16" t="s">
        <v>174</v>
      </c>
      <c r="AC16" t="s">
        <v>175</v>
      </c>
      <c r="AD16" s="40" t="s">
        <v>176</v>
      </c>
      <c r="AE16" s="48">
        <v>15</v>
      </c>
      <c r="AF16" s="13" t="s">
        <v>43</v>
      </c>
      <c r="AG16" s="5" t="s">
        <v>54</v>
      </c>
      <c r="AH16" s="3"/>
      <c r="AI16" s="6">
        <v>8</v>
      </c>
      <c r="AJ16" s="7" t="s">
        <v>899</v>
      </c>
      <c r="AK16" s="12" t="s">
        <v>900</v>
      </c>
      <c r="AL16" s="5" t="s">
        <v>34</v>
      </c>
      <c r="AM16" s="3"/>
      <c r="AN16" s="3" t="s">
        <v>534</v>
      </c>
      <c r="AO16" s="3" t="s">
        <v>69</v>
      </c>
      <c r="AP16" s="3"/>
      <c r="AQ16" s="3" t="s">
        <v>901</v>
      </c>
      <c r="AR16" s="3"/>
      <c r="AS16" s="3"/>
      <c r="AT16" s="18">
        <v>42828</v>
      </c>
      <c r="AU16" s="3"/>
      <c r="AV16" s="3"/>
      <c r="AW16" s="3"/>
      <c r="AX16" s="3">
        <f t="shared" si="0"/>
        <v>4</v>
      </c>
      <c r="AY16" s="3">
        <f t="shared" si="1"/>
        <v>3</v>
      </c>
      <c r="AZ16" s="3" t="str">
        <f t="shared" si="2"/>
        <v>この</v>
      </c>
      <c r="BA16" s="3" t="str">
        <f t="shared" si="3"/>
        <v/>
      </c>
      <c r="BB16" s="3" t="str">
        <f t="shared" si="4"/>
        <v/>
      </c>
      <c r="BC16" s="3"/>
      <c r="BD16" s="3" t="str">
        <f t="shared" si="5"/>
        <v>このクリーチャーが戦場に出たとき、あなたがカードを1枚捨てる。</v>
      </c>
      <c r="BE16" s="19" t="s">
        <v>902</v>
      </c>
      <c r="BF16" s="64" t="s">
        <v>0</v>
      </c>
      <c r="BG16">
        <v>15</v>
      </c>
      <c r="BH16" t="s">
        <v>182</v>
      </c>
      <c r="BI16" t="s">
        <v>40</v>
      </c>
      <c r="BJ16" t="s">
        <v>183</v>
      </c>
    </row>
    <row r="17" spans="1:62">
      <c r="A17" t="str">
        <f t="shared" si="6"/>
        <v>&amp;br;&amp;br;</v>
      </c>
      <c r="B17" t="s">
        <v>0</v>
      </c>
      <c r="C17" t="s">
        <v>145</v>
      </c>
      <c r="R17"/>
      <c r="S17"/>
      <c r="T17"/>
      <c r="U17"/>
      <c r="V17"/>
      <c r="AC17" t="s">
        <v>89</v>
      </c>
      <c r="AD17" s="40" t="s">
        <v>184</v>
      </c>
      <c r="AE17" s="48">
        <v>16</v>
      </c>
      <c r="AF17" s="13" t="s">
        <v>43</v>
      </c>
      <c r="AG17" s="5" t="s">
        <v>54</v>
      </c>
      <c r="AH17" s="3"/>
      <c r="AI17" s="6">
        <v>14</v>
      </c>
      <c r="AJ17" s="79" t="s">
        <v>903</v>
      </c>
      <c r="AK17" s="7" t="s">
        <v>904</v>
      </c>
      <c r="AL17" s="5" t="s">
        <v>34</v>
      </c>
      <c r="AM17" s="3"/>
      <c r="AN17" s="3" t="s">
        <v>534</v>
      </c>
      <c r="AO17" s="3" t="s">
        <v>69</v>
      </c>
      <c r="AP17" s="3"/>
      <c r="AQ17" s="3" t="s">
        <v>905</v>
      </c>
      <c r="AR17" s="3"/>
      <c r="AS17" s="3"/>
      <c r="AT17" s="18">
        <v>42769</v>
      </c>
      <c r="AU17" s="3"/>
      <c r="AV17" s="3"/>
      <c r="AW17" s="3"/>
      <c r="AX17" s="3">
        <f t="shared" si="0"/>
        <v>2</v>
      </c>
      <c r="AY17" s="3">
        <f t="shared" si="1"/>
        <v>3</v>
      </c>
      <c r="AZ17" s="3" t="str">
        <f t="shared" si="2"/>
        <v>この</v>
      </c>
      <c r="BA17" s="3" t="str">
        <f t="shared" si="3"/>
        <v/>
      </c>
      <c r="BB17" s="3" t="str">
        <f t="shared" si="4"/>
        <v/>
      </c>
      <c r="BC17" s="3"/>
      <c r="BD17" s="3" t="str">
        <f t="shared" si="5"/>
        <v>このクリーチャーが戦場に出たとき、対戦相手がコントロールするクリーチャー1体を対象とする。それはX点のダメージを受ける。Xはあなたの墓地にある呪文の総数に等しい。</v>
      </c>
      <c r="BE17" s="19" t="s">
        <v>906</v>
      </c>
      <c r="BF17" s="64" t="s">
        <v>0</v>
      </c>
      <c r="BG17">
        <v>16</v>
      </c>
      <c r="BH17" t="s">
        <v>188</v>
      </c>
      <c r="BI17" t="s">
        <v>40</v>
      </c>
      <c r="BJ17" t="s">
        <v>189</v>
      </c>
    </row>
    <row r="18" spans="1:62">
      <c r="A18" t="str">
        <f t="shared" si="6"/>
        <v/>
      </c>
      <c r="B18" t="s">
        <v>0</v>
      </c>
      <c r="C18" s="28"/>
      <c r="Q18" s="29"/>
      <c r="R18" s="30"/>
      <c r="S18" s="30"/>
      <c r="T18" s="30"/>
      <c r="U18" s="30"/>
      <c r="V18" s="31"/>
      <c r="W18" s="32">
        <v>2</v>
      </c>
      <c r="X18" s="29"/>
      <c r="Y18" s="50"/>
      <c r="Z18" s="50"/>
      <c r="AA18" s="51"/>
      <c r="AC18" t="s">
        <v>190</v>
      </c>
      <c r="AD18" s="40" t="s">
        <v>191</v>
      </c>
      <c r="AE18" s="48">
        <v>17</v>
      </c>
      <c r="AF18" s="13" t="s">
        <v>43</v>
      </c>
      <c r="AG18" s="5" t="s">
        <v>54</v>
      </c>
      <c r="AH18" s="3"/>
      <c r="AI18" s="6">
        <v>16</v>
      </c>
      <c r="AJ18" s="81" t="s">
        <v>907</v>
      </c>
      <c r="AK18" s="7" t="s">
        <v>908</v>
      </c>
      <c r="AL18" s="5" t="s">
        <v>131</v>
      </c>
      <c r="AM18" s="3"/>
      <c r="AN18" s="3"/>
      <c r="AO18" s="3"/>
      <c r="AP18" s="3"/>
      <c r="AQ18" s="3" t="s">
        <v>909</v>
      </c>
      <c r="AR18" s="3"/>
      <c r="AS18" s="3"/>
      <c r="AT18" s="18"/>
      <c r="AU18" s="3"/>
      <c r="AV18" s="3"/>
      <c r="AW18" s="3"/>
      <c r="AX18" s="3" t="str">
        <f t="shared" si="0"/>
        <v/>
      </c>
      <c r="AY18" s="3" t="str">
        <f t="shared" si="1"/>
        <v/>
      </c>
      <c r="AZ18" s="3" t="str">
        <f t="shared" si="2"/>
        <v>対戦</v>
      </c>
      <c r="BA18" s="3" t="str">
        <f t="shared" si="3"/>
        <v/>
      </c>
      <c r="BB18" s="3" t="str">
        <f t="shared" si="4"/>
        <v/>
      </c>
      <c r="BC18" s="3"/>
      <c r="BD18" s="3" t="str">
        <f t="shared" si="5"/>
        <v>対戦相手がコントロールするサポートを3個破壊する。</v>
      </c>
      <c r="BE18" s="19" t="s">
        <v>910</v>
      </c>
      <c r="BF18" s="64" t="s">
        <v>0</v>
      </c>
      <c r="BG18">
        <v>17</v>
      </c>
      <c r="BH18" t="s">
        <v>196</v>
      </c>
      <c r="BI18" t="s">
        <v>40</v>
      </c>
      <c r="BJ18" t="s">
        <v>197</v>
      </c>
    </row>
    <row r="19" spans="1:62">
      <c r="A19" t="str">
        <f t="shared" si="6"/>
        <v>*療治の侍臣/Vizier of Remedies</v>
      </c>
      <c r="B19" t="s">
        <v>0</v>
      </c>
      <c r="C19" t="str">
        <f>"*"&amp;R19&amp;"/"&amp;T19</f>
        <v>*療治の侍臣/Vizier of Remedies</v>
      </c>
      <c r="Q19" s="33" t="s">
        <v>9</v>
      </c>
      <c r="R19" s="34" t="str">
        <f>INDEX(AJ:AJ,W18+1)</f>
        <v>療治の侍臣</v>
      </c>
      <c r="S19" s="35" t="s">
        <v>10</v>
      </c>
      <c r="T19" s="34" t="str">
        <f>INDEX(AK:AK,W18+1)</f>
        <v>Vizier of Remedies</v>
      </c>
      <c r="U19" s="35"/>
      <c r="V19" s="36"/>
      <c r="W19" s="37"/>
      <c r="X19" s="33"/>
      <c r="Y19" s="52"/>
      <c r="Z19" s="52"/>
      <c r="AA19" s="53"/>
      <c r="AC19" t="s">
        <v>198</v>
      </c>
      <c r="AD19" s="40" t="s">
        <v>199</v>
      </c>
      <c r="AE19" s="48">
        <v>18</v>
      </c>
      <c r="AF19" s="13" t="s">
        <v>43</v>
      </c>
      <c r="AG19" s="5" t="s">
        <v>55</v>
      </c>
      <c r="AH19" s="3"/>
      <c r="AI19" s="6">
        <v>9</v>
      </c>
      <c r="AJ19" s="7" t="s">
        <v>838</v>
      </c>
      <c r="AK19" s="7" t="s">
        <v>839</v>
      </c>
      <c r="AL19" s="5" t="s">
        <v>34</v>
      </c>
      <c r="AM19" s="3"/>
      <c r="AN19" s="3" t="s">
        <v>35</v>
      </c>
      <c r="AO19" s="3" t="s">
        <v>36</v>
      </c>
      <c r="AP19" s="3"/>
      <c r="AQ19" s="3" t="s">
        <v>911</v>
      </c>
      <c r="AR19" s="3"/>
      <c r="AS19" s="3"/>
      <c r="AT19" s="18">
        <v>42829</v>
      </c>
      <c r="AU19" s="3"/>
      <c r="AV19" s="3"/>
      <c r="AW19" s="3"/>
      <c r="AX19" s="3">
        <f t="shared" si="0"/>
        <v>4</v>
      </c>
      <c r="AY19" s="3">
        <f t="shared" si="1"/>
        <v>4</v>
      </c>
      <c r="AZ19" s="3" t="str">
        <f t="shared" si="2"/>
        <v>対戦</v>
      </c>
      <c r="BA19" s="3" t="str">
        <f t="shared" si="3"/>
        <v/>
      </c>
      <c r="BB19" s="3" t="str">
        <f t="shared" si="4"/>
        <v/>
      </c>
      <c r="BC19" s="3"/>
      <c r="BD19" s="3" t="str">
        <f t="shared" si="5"/>
        <v>対戦相手がカードを唱えたとき、対戦相手は3点のダメージを受ける。</v>
      </c>
      <c r="BE19" s="19" t="s">
        <v>912</v>
      </c>
      <c r="BF19" s="64" t="s">
        <v>0</v>
      </c>
      <c r="BG19">
        <v>18</v>
      </c>
      <c r="BH19" t="s">
        <v>204</v>
      </c>
      <c r="BI19" t="s">
        <v>40</v>
      </c>
      <c r="BJ19" t="s">
        <v>205</v>
      </c>
    </row>
    <row r="20" spans="1:62">
      <c r="A20" t="str">
        <f t="shared" si="6"/>
        <v>|LEFT:80|LEFT:100|LEFT:100|LEFT:100|LEFT:100|LEFT:100|c</v>
      </c>
      <c r="B20" t="s">
        <v>0</v>
      </c>
      <c r="C20" t="s">
        <v>81</v>
      </c>
      <c r="D20" s="26" t="str">
        <f>$Q$1</f>
        <v>LEFT:80</v>
      </c>
      <c r="E20" s="26" t="s">
        <v>81</v>
      </c>
      <c r="F20" s="26" t="str">
        <f t="shared" ref="F20:J20" si="9">$R$1</f>
        <v>LEFT:100</v>
      </c>
      <c r="G20" s="26" t="s">
        <v>81</v>
      </c>
      <c r="H20" s="26" t="str">
        <f t="shared" si="9"/>
        <v>LEFT:100</v>
      </c>
      <c r="I20" s="26" t="s">
        <v>81</v>
      </c>
      <c r="J20" s="26" t="str">
        <f t="shared" si="9"/>
        <v>LEFT:100</v>
      </c>
      <c r="K20" s="26" t="s">
        <v>81</v>
      </c>
      <c r="L20" s="26" t="str">
        <f>$R$1</f>
        <v>LEFT:100</v>
      </c>
      <c r="M20" s="26" t="s">
        <v>81</v>
      </c>
      <c r="N20" s="26" t="str">
        <f>$R$1</f>
        <v>LEFT:100</v>
      </c>
      <c r="O20" t="s">
        <v>81</v>
      </c>
      <c r="P20" t="s">
        <v>82</v>
      </c>
      <c r="Q20" s="38" t="s">
        <v>6</v>
      </c>
      <c r="R20" s="34" t="str">
        <f>INDEX(AF:AF,W18+1)</f>
        <v>白</v>
      </c>
      <c r="S20" s="39" t="s">
        <v>7</v>
      </c>
      <c r="T20" s="34" t="str">
        <f>INDEX(AG:AG,W18+1)</f>
        <v>アンコモン</v>
      </c>
      <c r="U20" s="39" t="s">
        <v>8</v>
      </c>
      <c r="V20" s="34">
        <f>INDEX(AI:AI,W18+1)</f>
        <v>12</v>
      </c>
      <c r="W20" s="40"/>
      <c r="X20" s="34" t="str">
        <f>INDEX(AQ:AQ,W18+1)</f>
        <v>このクリーチャーが戦場に出たとき、あなたがコントロールする各クリーチャーは+1/+1の修整を受ける。</v>
      </c>
      <c r="Y20" s="52"/>
      <c r="Z20" s="52"/>
      <c r="AA20" s="53"/>
      <c r="AC20">
        <v>0</v>
      </c>
      <c r="AD20" s="40" t="s">
        <v>0</v>
      </c>
      <c r="AE20" s="48">
        <v>19</v>
      </c>
      <c r="AF20" s="13" t="s">
        <v>43</v>
      </c>
      <c r="AG20" s="5" t="s">
        <v>55</v>
      </c>
      <c r="AH20" s="3"/>
      <c r="AI20" s="6">
        <v>19</v>
      </c>
      <c r="AJ20" s="79" t="s">
        <v>913</v>
      </c>
      <c r="AK20" s="7" t="s">
        <v>914</v>
      </c>
      <c r="AL20" s="5" t="s">
        <v>34</v>
      </c>
      <c r="AM20" s="3"/>
      <c r="AN20" s="3" t="s">
        <v>35</v>
      </c>
      <c r="AO20" s="3" t="s">
        <v>61</v>
      </c>
      <c r="AP20" s="3"/>
      <c r="AQ20" s="3" t="s">
        <v>915</v>
      </c>
      <c r="AR20" s="3"/>
      <c r="AS20" s="3"/>
      <c r="AT20" s="18">
        <v>42829</v>
      </c>
      <c r="AU20" s="3"/>
      <c r="AV20" s="3"/>
      <c r="AW20" s="3"/>
      <c r="AX20" s="3">
        <f t="shared" si="0"/>
        <v>4</v>
      </c>
      <c r="AY20" s="3">
        <f t="shared" si="1"/>
        <v>4</v>
      </c>
      <c r="AZ20" s="3" t="str">
        <f t="shared" si="2"/>
        <v>あな</v>
      </c>
      <c r="BA20" s="3" t="str">
        <f t="shared" si="3"/>
        <v/>
      </c>
      <c r="BB20" s="3" t="str">
        <f t="shared" si="4"/>
        <v/>
      </c>
      <c r="BC20" s="3"/>
      <c r="BD20" s="3" t="str">
        <f t="shared" si="5"/>
        <v>あなたが呪文を唱えたとき、あなたのターン終了時まで、このクリーチャーは+2/+2の修整を受ける。対戦相手がコントロールする最初のクリーチャーは-1/-1の修整を受ける。</v>
      </c>
      <c r="BE20" s="19" t="s">
        <v>916</v>
      </c>
      <c r="BF20" s="64" t="s">
        <v>0</v>
      </c>
      <c r="BG20">
        <v>19</v>
      </c>
      <c r="BH20" t="s">
        <v>208</v>
      </c>
      <c r="BI20" t="s">
        <v>40</v>
      </c>
      <c r="BJ20" t="s">
        <v>209</v>
      </c>
    </row>
    <row r="21" spans="1:62">
      <c r="A21" t="str">
        <f t="shared" si="6"/>
        <v>|色|白|レアリティ|アンコモン|マナコスト|12|</v>
      </c>
      <c r="B21" t="s">
        <v>0</v>
      </c>
      <c r="C21" t="s">
        <v>81</v>
      </c>
      <c r="D21" s="27" t="s">
        <v>6</v>
      </c>
      <c r="E21" t="s">
        <v>81</v>
      </c>
      <c r="F21" t="str">
        <f>IF(R20=0,"",R20)</f>
        <v>白</v>
      </c>
      <c r="G21" t="s">
        <v>81</v>
      </c>
      <c r="H21" s="27" t="s">
        <v>93</v>
      </c>
      <c r="I21" t="s">
        <v>81</v>
      </c>
      <c r="J21" t="str">
        <f>IF(T20=0,"",T20)</f>
        <v>アンコモン</v>
      </c>
      <c r="K21" t="s">
        <v>81</v>
      </c>
      <c r="L21" s="27" t="s">
        <v>94</v>
      </c>
      <c r="M21" t="s">
        <v>81</v>
      </c>
      <c r="N21">
        <f>IF(V20=0,"",V20)</f>
        <v>12</v>
      </c>
      <c r="O21" t="s">
        <v>81</v>
      </c>
      <c r="Q21" s="33" t="s">
        <v>11</v>
      </c>
      <c r="R21" s="34" t="str">
        <f>INDEX(AL:AL,W18+1)</f>
        <v>クリーチャー</v>
      </c>
      <c r="S21" s="39" t="s">
        <v>95</v>
      </c>
      <c r="T21" s="34" t="str">
        <f>INDEX(AN:AN,W18+1)</f>
        <v>人間</v>
      </c>
      <c r="U21" s="34" t="str">
        <f>INDEX(AO:AO,W18+1)</f>
        <v>クレリック</v>
      </c>
      <c r="V21" s="34">
        <f>INDEX(AP:AP,W18+1)</f>
        <v>0</v>
      </c>
      <c r="W21" s="40"/>
      <c r="X21" s="34" t="str">
        <f>INDEX(AZ:AZ,W18+1)</f>
        <v>この</v>
      </c>
      <c r="Y21" s="34" t="str">
        <f>INDEX(BA:BA,W18+1)</f>
        <v/>
      </c>
      <c r="Z21" s="34" t="str">
        <f>INDEX(BB:BB,W18+1)</f>
        <v/>
      </c>
      <c r="AA21" s="34">
        <f>INDEX(BC:BC,W18+1)</f>
        <v>0</v>
      </c>
      <c r="AD21" s="40"/>
      <c r="AE21" s="48">
        <v>20</v>
      </c>
      <c r="AF21" s="15" t="s">
        <v>44</v>
      </c>
      <c r="AG21" s="5" t="s">
        <v>54</v>
      </c>
      <c r="AH21" s="3"/>
      <c r="AI21" s="6">
        <v>10</v>
      </c>
      <c r="AJ21" s="7" t="s">
        <v>917</v>
      </c>
      <c r="AK21" s="12" t="s">
        <v>918</v>
      </c>
      <c r="AL21" s="5" t="s">
        <v>34</v>
      </c>
      <c r="AM21" s="3"/>
      <c r="AN21" s="3" t="s">
        <v>884</v>
      </c>
      <c r="AO21" s="3"/>
      <c r="AP21" s="3"/>
      <c r="AQ21" s="3" t="s">
        <v>116</v>
      </c>
      <c r="AR21" s="3" t="s">
        <v>711</v>
      </c>
      <c r="AS21" s="3"/>
      <c r="AT21" s="18">
        <v>42859</v>
      </c>
      <c r="AU21" s="3"/>
      <c r="AV21" s="3"/>
      <c r="AW21" s="3"/>
      <c r="AX21" s="3">
        <f t="shared" si="0"/>
        <v>5</v>
      </c>
      <c r="AY21" s="3">
        <f t="shared" si="1"/>
        <v>4</v>
      </c>
      <c r="AZ21" s="3" t="str">
        <f t="shared" si="2"/>
        <v>速攻</v>
      </c>
      <c r="BA21" s="3" t="str">
        <f t="shared" si="3"/>
        <v/>
      </c>
      <c r="BB21" s="3" t="str">
        <f t="shared" si="4"/>
        <v/>
      </c>
      <c r="BC21" s="3"/>
      <c r="BD21" s="3" t="str">
        <f t="shared" si="5"/>
        <v>速攻&amp;br;このクリーチャーが戦場に出たとき、あなたがコントロールする他の最初のクリーチャーは-1/-1の修整を受ける。</v>
      </c>
      <c r="BE21" s="19" t="s">
        <v>885</v>
      </c>
      <c r="BF21" s="64" t="s">
        <v>0</v>
      </c>
      <c r="BG21">
        <v>20</v>
      </c>
      <c r="BH21" t="s">
        <v>214</v>
      </c>
      <c r="BI21" t="s">
        <v>40</v>
      </c>
      <c r="BJ21" t="s">
        <v>215</v>
      </c>
    </row>
    <row r="22" spans="1:62">
      <c r="A22" t="str">
        <f t="shared" si="6"/>
        <v>|種別|クリーチャー|サブタイプ|人間|クレリック||</v>
      </c>
      <c r="B22" t="s">
        <v>0</v>
      </c>
      <c r="C22" t="s">
        <v>81</v>
      </c>
      <c r="D22" s="27" t="s">
        <v>11</v>
      </c>
      <c r="E22" t="s">
        <v>81</v>
      </c>
      <c r="F22" t="str">
        <f>IF(R21=0,"",R21)</f>
        <v>クリーチャー</v>
      </c>
      <c r="G22" t="s">
        <v>81</v>
      </c>
      <c r="H22" s="27" t="s">
        <v>103</v>
      </c>
      <c r="I22" t="s">
        <v>81</v>
      </c>
      <c r="J22" t="str">
        <f>IF(T21=0,"",T21)</f>
        <v>人間</v>
      </c>
      <c r="K22" t="s">
        <v>81</v>
      </c>
      <c r="L22" t="str">
        <f>IF(U21=0,"",U21)</f>
        <v>クレリック</v>
      </c>
      <c r="M22" t="s">
        <v>81</v>
      </c>
      <c r="N22" t="str">
        <f>IF(V21=0,"",V21)</f>
        <v/>
      </c>
      <c r="O22" t="s">
        <v>81</v>
      </c>
      <c r="Q22" s="33" t="s">
        <v>104</v>
      </c>
      <c r="R22" s="34" t="str">
        <f>INDEX(BD:BD,W18+1)</f>
        <v>このクリーチャーが戦場に出たとき、あなたがコントロールする各クリーチャーは+1/+1の修整を受ける。</v>
      </c>
      <c r="S22" s="35"/>
      <c r="T22" s="35"/>
      <c r="U22" s="35"/>
      <c r="V22" s="36"/>
      <c r="W22" s="40"/>
      <c r="X22" s="32"/>
      <c r="Y22" s="32"/>
      <c r="Z22" s="32"/>
      <c r="AA22" s="54"/>
      <c r="AD22" s="40"/>
      <c r="AE22" s="48">
        <v>21</v>
      </c>
      <c r="AF22" s="15" t="s">
        <v>44</v>
      </c>
      <c r="AG22" s="5" t="s">
        <v>54</v>
      </c>
      <c r="AH22" s="3"/>
      <c r="AI22" s="6">
        <v>8</v>
      </c>
      <c r="AJ22" s="79" t="s">
        <v>919</v>
      </c>
      <c r="AK22" s="7" t="s">
        <v>920</v>
      </c>
      <c r="AL22" s="5" t="s">
        <v>34</v>
      </c>
      <c r="AM22" s="3"/>
      <c r="AN22" s="3" t="s">
        <v>921</v>
      </c>
      <c r="AO22" s="3"/>
      <c r="AP22" s="3"/>
      <c r="AQ22" s="3" t="s">
        <v>579</v>
      </c>
      <c r="AR22" s="3"/>
      <c r="AS22" s="3"/>
      <c r="AT22" s="18">
        <v>42861</v>
      </c>
      <c r="AU22" s="3"/>
      <c r="AV22" s="3"/>
      <c r="AW22" s="3"/>
      <c r="AX22" s="3">
        <f t="shared" si="0"/>
        <v>5</v>
      </c>
      <c r="AY22" s="3">
        <f t="shared" si="1"/>
        <v>6</v>
      </c>
      <c r="AZ22" s="3" t="str">
        <f t="shared" si="2"/>
        <v>この</v>
      </c>
      <c r="BA22" s="3" t="str">
        <f t="shared" si="3"/>
        <v/>
      </c>
      <c r="BB22" s="3" t="str">
        <f t="shared" si="4"/>
        <v/>
      </c>
      <c r="BC22" s="3"/>
      <c r="BD22" s="3" t="str">
        <f t="shared" si="5"/>
        <v>このクリーチャーが戦場に出たとき、あなたがコントロールする他の各クリーチャーは-1/-1の修整を受ける。</v>
      </c>
      <c r="BE22" s="19" t="s">
        <v>922</v>
      </c>
      <c r="BF22" s="64" t="s">
        <v>0</v>
      </c>
      <c r="BG22">
        <v>21</v>
      </c>
      <c r="BH22" t="s">
        <v>218</v>
      </c>
      <c r="BI22" t="s">
        <v>40</v>
      </c>
      <c r="BJ22" t="s">
        <v>219</v>
      </c>
    </row>
    <row r="23" spans="1:62">
      <c r="A23" t="str">
        <f t="shared" si="6"/>
        <v>|テキスト|&gt;|&gt;|&gt;|&gt;|このクリーチャーが戦場に出たとき、あなたがコントロールする各クリーチャーは+1/+1の修整を受ける。|</v>
      </c>
      <c r="B23" t="s">
        <v>0</v>
      </c>
      <c r="C23" t="s">
        <v>81</v>
      </c>
      <c r="D23" s="27" t="s">
        <v>104</v>
      </c>
      <c r="E23" t="s">
        <v>81</v>
      </c>
      <c r="F23" s="27" t="s">
        <v>113</v>
      </c>
      <c r="G23" t="s">
        <v>81</v>
      </c>
      <c r="H23" s="27" t="s">
        <v>113</v>
      </c>
      <c r="I23" t="s">
        <v>81</v>
      </c>
      <c r="J23" s="27" t="s">
        <v>113</v>
      </c>
      <c r="K23" t="s">
        <v>81</v>
      </c>
      <c r="L23" s="27" t="s">
        <v>113</v>
      </c>
      <c r="M23" t="s">
        <v>81</v>
      </c>
      <c r="N23" t="str">
        <f>IF(R22=0,"",R22)</f>
        <v>このクリーチャーが戦場に出たとき、あなたがコントロールする各クリーチャーは+1/+1の修整を受ける。</v>
      </c>
      <c r="O23" t="s">
        <v>81</v>
      </c>
      <c r="Q23" s="38" t="s">
        <v>27</v>
      </c>
      <c r="R23" s="34" t="str">
        <f>INDEX(BE:BE,W18+1)</f>
        <v>When this creature enters the battlefield, each creature you control gets +1/+1.</v>
      </c>
      <c r="S23" s="33" t="s">
        <v>114</v>
      </c>
      <c r="T23" s="34" t="str">
        <f>IF(X23="","",X23&amp;IF(Y23="",""," "&amp;Y23)&amp;IF(Z23="",""," "&amp;Z23)&amp;IF(AA23="",""," "&amp;AA23))</f>
        <v/>
      </c>
      <c r="U23" s="35"/>
      <c r="V23" s="36"/>
      <c r="W23" s="40" t="s">
        <v>114</v>
      </c>
      <c r="X23" s="33" t="str">
        <f t="shared" ref="X23:AA23" si="10">IF(ISERROR(IF(LEN(X22)&gt;1,X22,VLOOKUP(X21,$AC:$AD,2,FALSE))),"",IF(LEN(X22)&gt;1,X22,VLOOKUP(X21,$AC:$AD,2,FALSE)))</f>
        <v/>
      </c>
      <c r="Y23" s="33" t="str">
        <f t="shared" si="10"/>
        <v/>
      </c>
      <c r="Z23" s="33" t="str">
        <f t="shared" si="10"/>
        <v/>
      </c>
      <c r="AA23" s="33" t="str">
        <f t="shared" si="10"/>
        <v> </v>
      </c>
      <c r="AD23" s="40"/>
      <c r="AE23" s="48">
        <v>22</v>
      </c>
      <c r="AF23" s="15" t="s">
        <v>44</v>
      </c>
      <c r="AG23" s="5" t="s">
        <v>54</v>
      </c>
      <c r="AH23" s="3"/>
      <c r="AI23" s="6">
        <v>9</v>
      </c>
      <c r="AJ23" s="79" t="s">
        <v>923</v>
      </c>
      <c r="AK23" s="7" t="s">
        <v>924</v>
      </c>
      <c r="AL23" s="5" t="s">
        <v>131</v>
      </c>
      <c r="AM23" s="3"/>
      <c r="AN23" s="3"/>
      <c r="AO23" s="3"/>
      <c r="AP23" s="3"/>
      <c r="AQ23" s="3" t="s">
        <v>925</v>
      </c>
      <c r="AR23" s="3"/>
      <c r="AS23" s="3"/>
      <c r="AT23" s="18"/>
      <c r="AU23" s="3"/>
      <c r="AV23" s="3"/>
      <c r="AW23" s="3"/>
      <c r="AX23" s="3" t="str">
        <f t="shared" si="0"/>
        <v/>
      </c>
      <c r="AY23" s="3" t="str">
        <f t="shared" si="1"/>
        <v/>
      </c>
      <c r="AZ23" s="3" t="str">
        <f t="shared" si="2"/>
        <v>あな</v>
      </c>
      <c r="BA23" s="3" t="str">
        <f t="shared" si="3"/>
        <v/>
      </c>
      <c r="BB23" s="3" t="str">
        <f t="shared" si="4"/>
        <v/>
      </c>
      <c r="BC23" s="3"/>
      <c r="BD23" s="3" t="str">
        <f t="shared" si="5"/>
        <v>あなたがコントロールするクリーチャー1体を対象とする。それは「このクリーチャーが戦闘ダメージを与えたとき、これのオーナーはカードを1枚引く。」を得る。</v>
      </c>
      <c r="BE23" s="19" t="s">
        <v>926</v>
      </c>
      <c r="BF23" s="64" t="s">
        <v>0</v>
      </c>
      <c r="BG23">
        <v>22</v>
      </c>
      <c r="BH23" t="s">
        <v>223</v>
      </c>
      <c r="BI23" t="s">
        <v>40</v>
      </c>
      <c r="BJ23" t="s">
        <v>224</v>
      </c>
    </row>
    <row r="24" spans="1:62">
      <c r="A24" t="str">
        <f t="shared" si="6"/>
        <v>|英テキスト|&gt;|&gt;|&gt;|&gt;|When this creature enters the battlefield, each creature you control gets +1/+1.|</v>
      </c>
      <c r="B24" t="s">
        <v>0</v>
      </c>
      <c r="C24" t="s">
        <v>81</v>
      </c>
      <c r="D24" s="27" t="s">
        <v>125</v>
      </c>
      <c r="E24" t="s">
        <v>81</v>
      </c>
      <c r="F24" s="27" t="s">
        <v>113</v>
      </c>
      <c r="G24" t="s">
        <v>81</v>
      </c>
      <c r="H24" s="27" t="s">
        <v>113</v>
      </c>
      <c r="I24" t="s">
        <v>81</v>
      </c>
      <c r="J24" s="27" t="s">
        <v>113</v>
      </c>
      <c r="K24" t="s">
        <v>81</v>
      </c>
      <c r="L24" s="27" t="s">
        <v>113</v>
      </c>
      <c r="M24" t="s">
        <v>81</v>
      </c>
      <c r="N24" t="str">
        <f>IF(T23="","",T23&amp;"&amp;br;")&amp;IF(R23=0,"",R23)</f>
        <v>When this creature enters the battlefield, each creature you control gets +1/+1.</v>
      </c>
      <c r="O24" t="s">
        <v>81</v>
      </c>
      <c r="Q24" s="33" t="s">
        <v>18</v>
      </c>
      <c r="R24" s="34" t="str">
        <f>IF(INDEX(AX:AX,W18+1)="",0,INDEX(AX:AX,W18+1)&amp;"/"&amp;INDEX(AY:AY,W18+1))</f>
        <v>4/3</v>
      </c>
      <c r="S24" s="35"/>
      <c r="T24" s="35"/>
      <c r="U24" s="35"/>
      <c r="V24" s="36"/>
      <c r="W24" s="40"/>
      <c r="X24" s="33"/>
      <c r="Y24" s="52"/>
      <c r="Z24" s="52"/>
      <c r="AA24" s="53"/>
      <c r="AD24" s="44"/>
      <c r="AE24" s="48">
        <v>23</v>
      </c>
      <c r="AF24" s="15" t="s">
        <v>44</v>
      </c>
      <c r="AG24" s="5" t="s">
        <v>55</v>
      </c>
      <c r="AH24" s="3"/>
      <c r="AI24" s="6">
        <v>14</v>
      </c>
      <c r="AJ24" s="7" t="s">
        <v>832</v>
      </c>
      <c r="AK24" s="7" t="s">
        <v>833</v>
      </c>
      <c r="AL24" s="5" t="s">
        <v>34</v>
      </c>
      <c r="AM24" s="3"/>
      <c r="AN24" s="3" t="s">
        <v>578</v>
      </c>
      <c r="AO24" s="3"/>
      <c r="AP24" s="3"/>
      <c r="AQ24" s="3" t="s">
        <v>834</v>
      </c>
      <c r="AR24" s="3" t="s">
        <v>835</v>
      </c>
      <c r="AS24" s="3"/>
      <c r="AT24" s="18">
        <v>42892</v>
      </c>
      <c r="AU24" s="3"/>
      <c r="AV24" s="3"/>
      <c r="AW24" s="3"/>
      <c r="AX24" s="3">
        <f t="shared" si="0"/>
        <v>6</v>
      </c>
      <c r="AY24" s="3">
        <f t="shared" si="1"/>
        <v>6</v>
      </c>
      <c r="AZ24" s="3" t="str">
        <f t="shared" si="2"/>
        <v>この</v>
      </c>
      <c r="BA24" s="3" t="str">
        <f t="shared" si="3"/>
        <v/>
      </c>
      <c r="BB24" s="3" t="str">
        <f t="shared" si="4"/>
        <v/>
      </c>
      <c r="BC24" s="3"/>
      <c r="BD24" s="3" t="str">
        <f t="shared" si="5"/>
        <v>このクリーチャーが戦場に出たとき、対戦相手がコントロールするサポートジェムを1個破壊する。&amp;br;あなたのターン開始時に、対戦相手がコントロールするサポート1個は1シールドを失う。</v>
      </c>
      <c r="BE24" s="19" t="s">
        <v>927</v>
      </c>
      <c r="BF24" s="64" t="s">
        <v>0</v>
      </c>
      <c r="BG24">
        <v>23</v>
      </c>
      <c r="BH24" t="s">
        <v>158</v>
      </c>
      <c r="BI24" t="s">
        <v>40</v>
      </c>
      <c r="BJ24" t="s">
        <v>230</v>
      </c>
    </row>
    <row r="25" spans="1:62">
      <c r="A25" t="str">
        <f t="shared" si="6"/>
        <v>|PT|&gt;|4/3|シールド数|&gt;||</v>
      </c>
      <c r="B25" t="s">
        <v>0</v>
      </c>
      <c r="C25" t="s">
        <v>81</v>
      </c>
      <c r="D25" t="s">
        <v>18</v>
      </c>
      <c r="E25" t="s">
        <v>81</v>
      </c>
      <c r="F25" t="s">
        <v>113</v>
      </c>
      <c r="G25" t="s">
        <v>81</v>
      </c>
      <c r="H25" t="str">
        <f>IF(R24=0,"",R24)</f>
        <v>4/3</v>
      </c>
      <c r="I25" t="s">
        <v>81</v>
      </c>
      <c r="J25" t="s">
        <v>136</v>
      </c>
      <c r="K25" t="s">
        <v>81</v>
      </c>
      <c r="L25" t="s">
        <v>113</v>
      </c>
      <c r="M25" t="s">
        <v>81</v>
      </c>
      <c r="N25" t="str">
        <f>IF(R25=0,"",R25)</f>
        <v/>
      </c>
      <c r="O25" t="s">
        <v>81</v>
      </c>
      <c r="Q25" s="41" t="s">
        <v>19</v>
      </c>
      <c r="R25" s="34">
        <f>INDEX(AW:AW,W18+1)</f>
        <v>0</v>
      </c>
      <c r="S25" s="42"/>
      <c r="T25" s="42"/>
      <c r="U25" s="42"/>
      <c r="V25" s="43"/>
      <c r="W25" s="44"/>
      <c r="X25" s="45"/>
      <c r="Y25" s="55"/>
      <c r="Z25" s="55"/>
      <c r="AA25" s="56"/>
      <c r="AE25" s="48">
        <v>24</v>
      </c>
      <c r="AF25" s="15" t="s">
        <v>44</v>
      </c>
      <c r="AG25" s="5" t="s">
        <v>55</v>
      </c>
      <c r="AH25" s="3"/>
      <c r="AI25" s="6">
        <v>7</v>
      </c>
      <c r="AJ25" s="79" t="s">
        <v>928</v>
      </c>
      <c r="AK25" s="7" t="s">
        <v>929</v>
      </c>
      <c r="AL25" s="5" t="s">
        <v>159</v>
      </c>
      <c r="AM25" s="3"/>
      <c r="AN25" s="3"/>
      <c r="AO25" s="3"/>
      <c r="AP25" s="3"/>
      <c r="AQ25" s="3" t="s">
        <v>930</v>
      </c>
      <c r="AR25" s="3"/>
      <c r="AS25" s="3"/>
      <c r="AT25" s="18"/>
      <c r="AU25" s="3"/>
      <c r="AV25" s="3"/>
      <c r="AW25" s="3"/>
      <c r="AX25" s="3" t="str">
        <f t="shared" si="0"/>
        <v/>
      </c>
      <c r="AY25" s="3" t="str">
        <f t="shared" si="1"/>
        <v/>
      </c>
      <c r="AZ25" s="3" t="str">
        <f t="shared" si="2"/>
        <v>ジェ</v>
      </c>
      <c r="BA25" s="3" t="str">
        <f t="shared" si="3"/>
        <v/>
      </c>
      <c r="BB25" s="3" t="str">
        <f t="shared" si="4"/>
        <v/>
      </c>
      <c r="BC25" s="3"/>
      <c r="BD25" s="3" t="str">
        <f t="shared" si="5"/>
        <v>ジェムX個を緑ジェムに変換する。Xはあなたがコントロールするクリーチャーの総数の4倍に等しい。</v>
      </c>
      <c r="BE25" s="19" t="s">
        <v>931</v>
      </c>
      <c r="BF25" s="64" t="s">
        <v>0</v>
      </c>
      <c r="BG25">
        <v>24</v>
      </c>
      <c r="BH25" t="s">
        <v>233</v>
      </c>
      <c r="BI25" t="s">
        <v>40</v>
      </c>
      <c r="BJ25" t="s">
        <v>234</v>
      </c>
    </row>
    <row r="26" spans="1:62">
      <c r="A26" t="str">
        <f t="shared" si="6"/>
        <v>&amp;br;&amp;br;</v>
      </c>
      <c r="B26" t="s">
        <v>0</v>
      </c>
      <c r="C26" t="s">
        <v>145</v>
      </c>
      <c r="R26"/>
      <c r="S26"/>
      <c r="T26"/>
      <c r="U26"/>
      <c r="V26"/>
      <c r="AE26" s="48">
        <v>25</v>
      </c>
      <c r="AF26" s="16" t="s">
        <v>105</v>
      </c>
      <c r="AG26" s="5" t="s">
        <v>54</v>
      </c>
      <c r="AH26" s="3"/>
      <c r="AI26" s="6">
        <v>12</v>
      </c>
      <c r="AJ26" s="79" t="s">
        <v>932</v>
      </c>
      <c r="AK26" s="7" t="s">
        <v>933</v>
      </c>
      <c r="AL26" s="5" t="s">
        <v>34</v>
      </c>
      <c r="AM26" s="3"/>
      <c r="AN26" s="3" t="s">
        <v>534</v>
      </c>
      <c r="AO26" s="3" t="s">
        <v>69</v>
      </c>
      <c r="AP26" s="3"/>
      <c r="AQ26" s="3" t="s">
        <v>934</v>
      </c>
      <c r="AR26" s="3"/>
      <c r="AS26" s="3"/>
      <c r="AT26" s="18">
        <v>42827</v>
      </c>
      <c r="AU26" s="3"/>
      <c r="AV26" s="3"/>
      <c r="AW26" s="3"/>
      <c r="AX26" s="3">
        <f t="shared" si="0"/>
        <v>4</v>
      </c>
      <c r="AY26" s="3">
        <f t="shared" si="1"/>
        <v>2</v>
      </c>
      <c r="AZ26" s="3" t="str">
        <f t="shared" si="2"/>
        <v>ジェ</v>
      </c>
      <c r="BA26" s="3" t="str">
        <f t="shared" si="3"/>
        <v/>
      </c>
      <c r="BB26" s="3" t="str">
        <f t="shared" si="4"/>
        <v/>
      </c>
      <c r="BC26" s="3"/>
      <c r="BD26" s="3" t="str">
        <f t="shared" si="5"/>
        <v>ジェム3個を起動する：対戦相手がコントロールする、ディフェンダーか到達か警戒を持つ最初のクリーチャーは-1/-1の修整を受ける。あなたのターン終了時まで、それはブロックできない。</v>
      </c>
      <c r="BE26" s="19" t="s">
        <v>935</v>
      </c>
      <c r="BF26" s="64" t="s">
        <v>0</v>
      </c>
      <c r="BG26">
        <v>25</v>
      </c>
      <c r="BH26" t="s">
        <v>241</v>
      </c>
      <c r="BI26" t="s">
        <v>40</v>
      </c>
      <c r="BJ26" t="s">
        <v>242</v>
      </c>
    </row>
    <row r="27" spans="1:62">
      <c r="A27" t="str">
        <f t="shared" si="6"/>
        <v>#back(text=戻る,left)</v>
      </c>
      <c r="B27" t="s">
        <v>0</v>
      </c>
      <c r="C27" t="s">
        <v>153</v>
      </c>
      <c r="R27"/>
      <c r="S27"/>
      <c r="T27"/>
      <c r="U27"/>
      <c r="V27"/>
      <c r="AE27" s="48">
        <v>26</v>
      </c>
      <c r="AF27" s="16" t="s">
        <v>165</v>
      </c>
      <c r="AG27" s="5" t="s">
        <v>54</v>
      </c>
      <c r="AH27" s="3"/>
      <c r="AI27" s="6">
        <v>12</v>
      </c>
      <c r="AJ27" s="7" t="s">
        <v>936</v>
      </c>
      <c r="AK27" s="7" t="s">
        <v>937</v>
      </c>
      <c r="AL27" s="5" t="s">
        <v>34</v>
      </c>
      <c r="AM27" s="3"/>
      <c r="AN27" s="3" t="s">
        <v>35</v>
      </c>
      <c r="AO27" s="3" t="s">
        <v>69</v>
      </c>
      <c r="AP27" s="3"/>
      <c r="AQ27" s="3" t="s">
        <v>257</v>
      </c>
      <c r="AR27" s="3" t="s">
        <v>938</v>
      </c>
      <c r="AS27" s="3"/>
      <c r="AT27" s="18">
        <v>42828</v>
      </c>
      <c r="AU27" s="3"/>
      <c r="AV27" s="3"/>
      <c r="AW27" s="3"/>
      <c r="AX27" s="3">
        <f t="shared" si="0"/>
        <v>4</v>
      </c>
      <c r="AY27" s="3">
        <f t="shared" si="1"/>
        <v>3</v>
      </c>
      <c r="AZ27" s="3" t="str">
        <f t="shared" si="2"/>
        <v>ディ</v>
      </c>
      <c r="BA27" s="3" t="str">
        <f t="shared" si="3"/>
        <v/>
      </c>
      <c r="BB27" s="3" t="str">
        <f t="shared" si="4"/>
        <v/>
      </c>
      <c r="BC27" s="3"/>
      <c r="BD27" s="3" t="str">
        <f t="shared" si="5"/>
        <v>ディフェンダー&amp;br;このクリーチャーが攻撃したとき、あなたのターン終了時まであなたの他の各クリーチャーは+2/0の修整を受ける。</v>
      </c>
      <c r="BE27" s="19" t="s">
        <v>939</v>
      </c>
      <c r="BF27" s="64" t="s">
        <v>0</v>
      </c>
      <c r="BG27">
        <v>26</v>
      </c>
      <c r="BH27" t="s">
        <v>245</v>
      </c>
      <c r="BI27" t="s">
        <v>40</v>
      </c>
      <c r="BJ27" t="s">
        <v>246</v>
      </c>
    </row>
    <row r="28" spans="1:62">
      <c r="A28" t="str">
        <f t="shared" si="6"/>
        <v>&amp;br;</v>
      </c>
      <c r="B28" t="s">
        <v>0</v>
      </c>
      <c r="C28" t="s">
        <v>164</v>
      </c>
      <c r="R28"/>
      <c r="S28"/>
      <c r="T28"/>
      <c r="U28"/>
      <c r="V28"/>
      <c r="AE28" s="48">
        <v>27</v>
      </c>
      <c r="AF28" s="16" t="s">
        <v>115</v>
      </c>
      <c r="AG28" s="5" t="s">
        <v>56</v>
      </c>
      <c r="AH28" s="3"/>
      <c r="AI28" s="6">
        <v>24</v>
      </c>
      <c r="AJ28" s="7" t="s">
        <v>836</v>
      </c>
      <c r="AK28" s="7" t="s">
        <v>837</v>
      </c>
      <c r="AL28" s="5" t="s">
        <v>34</v>
      </c>
      <c r="AM28" s="3"/>
      <c r="AN28" s="3" t="s">
        <v>35</v>
      </c>
      <c r="AO28" s="3" t="s">
        <v>69</v>
      </c>
      <c r="AP28" s="3"/>
      <c r="AQ28" s="3" t="s">
        <v>940</v>
      </c>
      <c r="AR28" s="3" t="s">
        <v>941</v>
      </c>
      <c r="AS28" s="3" t="s">
        <v>942</v>
      </c>
      <c r="AT28" s="18">
        <v>42924</v>
      </c>
      <c r="AU28" s="3"/>
      <c r="AV28" s="3"/>
      <c r="AW28" s="3"/>
      <c r="AX28" s="3">
        <f t="shared" si="0"/>
        <v>7</v>
      </c>
      <c r="AY28" s="3">
        <f t="shared" si="1"/>
        <v>8</v>
      </c>
      <c r="AZ28" s="3" t="str">
        <f t="shared" si="2"/>
        <v>二段</v>
      </c>
      <c r="BA28" s="3" t="str">
        <f t="shared" si="3"/>
        <v/>
      </c>
      <c r="BB28" s="3" t="str">
        <f t="shared" si="4"/>
        <v/>
      </c>
      <c r="BC28" s="3"/>
      <c r="BD28" s="3" t="str">
        <f t="shared" si="5"/>
        <v>二段攻撃&amp;br;ジェム2個を起動する：ターン終了時まで、あなたがコントロールする他の最初のクリーチャーは二段攻撃を得る。&amp;br;このクリーチャーが戦場に出ている間、あなたがコントロールする各クリーチャーは速攻を得る。</v>
      </c>
      <c r="BE28" s="19" t="s">
        <v>943</v>
      </c>
      <c r="BF28" s="64" t="s">
        <v>0</v>
      </c>
      <c r="BG28">
        <v>27</v>
      </c>
      <c r="BH28" t="s">
        <v>201</v>
      </c>
      <c r="BI28" t="s">
        <v>40</v>
      </c>
      <c r="BJ28" t="s">
        <v>249</v>
      </c>
    </row>
    <row r="29" spans="1:62">
      <c r="A29" t="str">
        <f t="shared" si="6"/>
        <v>#comment(above,nsize=[15],size=[30],num=[10])</v>
      </c>
      <c r="B29" t="s">
        <v>0</v>
      </c>
      <c r="C29" t="s">
        <v>173</v>
      </c>
      <c r="R29"/>
      <c r="S29"/>
      <c r="T29"/>
      <c r="U29"/>
      <c r="V29"/>
      <c r="AE29" s="48">
        <v>28</v>
      </c>
      <c r="AF29" s="17" t="s">
        <v>73</v>
      </c>
      <c r="AG29" s="5" t="s">
        <v>56</v>
      </c>
      <c r="AH29" s="3"/>
      <c r="AI29" s="6">
        <v>19</v>
      </c>
      <c r="AJ29" s="7" t="s">
        <v>944</v>
      </c>
      <c r="AK29" s="7" t="s">
        <v>945</v>
      </c>
      <c r="AL29" s="5" t="s">
        <v>159</v>
      </c>
      <c r="AM29" s="3"/>
      <c r="AN29" s="3"/>
      <c r="AO29" s="3"/>
      <c r="AP29" s="3"/>
      <c r="AQ29" s="3" t="s">
        <v>946</v>
      </c>
      <c r="AR29" s="3"/>
      <c r="AS29" s="3"/>
      <c r="AT29" s="18"/>
      <c r="AU29" s="3"/>
      <c r="AV29" s="3"/>
      <c r="AW29" s="3">
        <v>3</v>
      </c>
      <c r="AX29" s="3" t="str">
        <f t="shared" si="0"/>
        <v/>
      </c>
      <c r="AY29" s="3" t="str">
        <f t="shared" si="1"/>
        <v/>
      </c>
      <c r="AZ29" s="3" t="str">
        <f t="shared" si="2"/>
        <v>あな</v>
      </c>
      <c r="BA29" s="3" t="str">
        <f t="shared" si="3"/>
        <v/>
      </c>
      <c r="BB29" s="3" t="str">
        <f t="shared" si="4"/>
        <v/>
      </c>
      <c r="BC29" s="3"/>
      <c r="BD29" s="3" t="str">
        <f t="shared" si="5"/>
        <v>あなたがコントロールするクリーチャーが攻撃したとき、対戦相手はX点のダメージを受ける。Xはあなたがコントロールするクリーチャーの総数の2倍に等しい。</v>
      </c>
      <c r="BE29" s="19" t="s">
        <v>947</v>
      </c>
      <c r="BF29" s="64" t="s">
        <v>0</v>
      </c>
      <c r="BG29">
        <v>28</v>
      </c>
      <c r="BH29" t="s">
        <v>253</v>
      </c>
      <c r="BI29" t="s">
        <v>40</v>
      </c>
      <c r="BJ29" t="s">
        <v>254</v>
      </c>
    </row>
    <row r="30" spans="1:62">
      <c r="A30" t="str">
        <f t="shared" si="6"/>
        <v>&amp;br;&amp;br;</v>
      </c>
      <c r="B30" t="s">
        <v>0</v>
      </c>
      <c r="C30" t="s">
        <v>145</v>
      </c>
      <c r="R30"/>
      <c r="S30"/>
      <c r="T30"/>
      <c r="U30"/>
      <c r="V30"/>
      <c r="AE30" s="48">
        <v>29</v>
      </c>
      <c r="AF30" s="49" t="s">
        <v>73</v>
      </c>
      <c r="AG30" s="24"/>
      <c r="AH30" s="24"/>
      <c r="AI30" s="24"/>
      <c r="AJ30" s="82" t="s">
        <v>694</v>
      </c>
      <c r="AK30" s="24"/>
      <c r="AL30" s="24"/>
      <c r="AM30" s="24"/>
      <c r="AN30" s="24"/>
      <c r="AO30" s="24"/>
      <c r="AP30" s="24"/>
      <c r="AQ30" s="24"/>
      <c r="AR30" s="24"/>
      <c r="AS30" s="24"/>
      <c r="AT30" s="61"/>
      <c r="AU30" s="24"/>
      <c r="AV30" s="24"/>
      <c r="AW30" s="24"/>
      <c r="AX30" s="24"/>
      <c r="AY30" s="24"/>
      <c r="AZ30" s="24" t="str">
        <f t="shared" ref="AZ12:AZ51" si="11">LEFT(AQ30,2)</f>
        <v/>
      </c>
      <c r="BA30" s="24" t="str">
        <f t="shared" ref="BA12:BA51" si="12">IF(ISERROR(FIND(" ",AQ30)),"",MID(AQ30,FIND(" ",AQ30)+1,2))</f>
        <v/>
      </c>
      <c r="BB30" s="24" t="str">
        <f t="shared" ref="BB12:BB51" si="13">IF(LEN(BA30)&gt;1,IF(ISERROR(FIND(" ",AQ30,FIND(" ",AQ30)+1)),"",MID(AQ30,FIND(" ",AQ30)+4,2)),"")</f>
        <v/>
      </c>
      <c r="BC30" s="24"/>
      <c r="BD30" s="24" t="str">
        <f t="shared" ref="BD12:BD51" si="14">IF(AQ30="","",AQ30&amp;IF(AR30="","","&amp;br;"&amp;AR30)&amp;IF(AS30="","","&amp;br;"&amp;AS30))</f>
        <v/>
      </c>
      <c r="BE30" s="54"/>
      <c r="BF30" s="64" t="s">
        <v>0</v>
      </c>
      <c r="BG30">
        <v>29</v>
      </c>
      <c r="BH30" t="s">
        <v>259</v>
      </c>
      <c r="BI30" t="s">
        <v>40</v>
      </c>
      <c r="BJ30" t="s">
        <v>260</v>
      </c>
    </row>
    <row r="31" spans="1:62">
      <c r="A31" t="str">
        <f t="shared" si="6"/>
        <v/>
      </c>
      <c r="B31" t="s">
        <v>0</v>
      </c>
      <c r="Q31" s="29"/>
      <c r="R31" s="30"/>
      <c r="S31" s="30"/>
      <c r="T31" s="30"/>
      <c r="U31" s="30"/>
      <c r="V31" s="31"/>
      <c r="W31" s="32">
        <v>3</v>
      </c>
      <c r="X31" s="29"/>
      <c r="Y31" s="50"/>
      <c r="Z31" s="50"/>
      <c r="AA31" s="51"/>
      <c r="AE31" s="48">
        <v>30</v>
      </c>
      <c r="AF31" s="49" t="str">
        <f t="shared" ref="AF31:AF51" si="15">AF30</f>
        <v>無色</v>
      </c>
      <c r="AG31" s="24"/>
      <c r="AH31" s="24"/>
      <c r="AI31" s="24"/>
      <c r="AJ31" s="82" t="s">
        <v>776</v>
      </c>
      <c r="AK31" s="24"/>
      <c r="AL31" s="24"/>
      <c r="AM31" s="24"/>
      <c r="AN31" s="24"/>
      <c r="AO31" s="24"/>
      <c r="AP31" s="24"/>
      <c r="AQ31" s="24"/>
      <c r="AR31" s="24"/>
      <c r="AS31" s="24"/>
      <c r="AT31" s="61"/>
      <c r="AU31" s="24"/>
      <c r="AV31" s="24"/>
      <c r="AW31" s="24"/>
      <c r="AX31" s="24"/>
      <c r="AY31" s="24"/>
      <c r="AZ31" s="24" t="str">
        <f t="shared" si="11"/>
        <v/>
      </c>
      <c r="BA31" s="24" t="str">
        <f t="shared" si="12"/>
        <v/>
      </c>
      <c r="BB31" s="24" t="str">
        <f t="shared" si="13"/>
        <v/>
      </c>
      <c r="BC31" s="24"/>
      <c r="BD31" s="24" t="str">
        <f t="shared" si="14"/>
        <v/>
      </c>
      <c r="BE31" s="54" t="str">
        <f>IF(AK31="","",VLOOKUP(AK31,BH:BJ,3,FALSE))</f>
        <v/>
      </c>
      <c r="BF31" s="64" t="s">
        <v>0</v>
      </c>
      <c r="BG31">
        <v>30</v>
      </c>
      <c r="BH31" t="s">
        <v>264</v>
      </c>
      <c r="BI31" t="s">
        <v>40</v>
      </c>
      <c r="BJ31" t="s">
        <v>265</v>
      </c>
    </row>
    <row r="32" spans="1:62">
      <c r="A32" t="str">
        <f t="shared" si="6"/>
        <v>*栄光半ばの修練者/Glory-Bound Initiate</v>
      </c>
      <c r="B32" t="s">
        <v>0</v>
      </c>
      <c r="C32" t="str">
        <f>"*"&amp;R32&amp;"/"&amp;T32</f>
        <v>*栄光半ばの修練者/Glory-Bound Initiate</v>
      </c>
      <c r="Q32" s="33" t="s">
        <v>9</v>
      </c>
      <c r="R32" s="34" t="str">
        <f>INDEX(AJ:AJ,W31+1)</f>
        <v>栄光半ばの修練者</v>
      </c>
      <c r="S32" s="35" t="s">
        <v>10</v>
      </c>
      <c r="T32" s="34" t="str">
        <f>INDEX(AK:AK,W31+1)</f>
        <v>Glory-Bound Initiate</v>
      </c>
      <c r="U32" s="35"/>
      <c r="V32" s="36"/>
      <c r="W32" s="37"/>
      <c r="X32" s="33"/>
      <c r="Y32" s="52"/>
      <c r="Z32" s="52"/>
      <c r="AA32" s="53"/>
      <c r="AE32" s="48">
        <v>31</v>
      </c>
      <c r="AF32" s="49" t="s">
        <v>42</v>
      </c>
      <c r="AG32" s="24"/>
      <c r="AH32" s="24"/>
      <c r="AI32" s="24"/>
      <c r="AJ32" s="24"/>
      <c r="AK32" s="24"/>
      <c r="AL32" s="24"/>
      <c r="AM32" s="24"/>
      <c r="AN32" s="24"/>
      <c r="AO32" s="24"/>
      <c r="AP32" s="24"/>
      <c r="AQ32" s="24"/>
      <c r="AR32" s="24"/>
      <c r="AS32" s="24"/>
      <c r="AT32" s="61"/>
      <c r="AU32" s="24"/>
      <c r="AV32" s="24"/>
      <c r="AW32" s="24"/>
      <c r="AX32" s="24"/>
      <c r="AY32" s="24"/>
      <c r="AZ32" s="24" t="str">
        <f t="shared" si="11"/>
        <v/>
      </c>
      <c r="BA32" s="24" t="str">
        <f t="shared" si="12"/>
        <v/>
      </c>
      <c r="BB32" s="24" t="str">
        <f t="shared" si="13"/>
        <v/>
      </c>
      <c r="BC32" s="24"/>
      <c r="BD32" s="24" t="str">
        <f t="shared" si="14"/>
        <v/>
      </c>
      <c r="BE32" s="54"/>
      <c r="BF32" s="64" t="s">
        <v>0</v>
      </c>
      <c r="BG32">
        <v>31</v>
      </c>
      <c r="BH32" t="s">
        <v>269</v>
      </c>
      <c r="BI32" t="s">
        <v>40</v>
      </c>
      <c r="BJ32" t="s">
        <v>270</v>
      </c>
    </row>
    <row r="33" spans="1:62">
      <c r="A33" t="str">
        <f t="shared" si="6"/>
        <v>|LEFT:80|LEFT:100|LEFT:100|LEFT:100|LEFT:100|LEFT:100|c</v>
      </c>
      <c r="B33" t="s">
        <v>0</v>
      </c>
      <c r="C33" t="s">
        <v>81</v>
      </c>
      <c r="D33" s="26" t="str">
        <f>$Q$1</f>
        <v>LEFT:80</v>
      </c>
      <c r="E33" s="26" t="s">
        <v>81</v>
      </c>
      <c r="F33" s="26" t="str">
        <f t="shared" ref="F33:J33" si="16">$R$1</f>
        <v>LEFT:100</v>
      </c>
      <c r="G33" s="26" t="s">
        <v>81</v>
      </c>
      <c r="H33" s="26" t="str">
        <f t="shared" si="16"/>
        <v>LEFT:100</v>
      </c>
      <c r="I33" s="26" t="s">
        <v>81</v>
      </c>
      <c r="J33" s="26" t="str">
        <f t="shared" si="16"/>
        <v>LEFT:100</v>
      </c>
      <c r="K33" s="26" t="s">
        <v>81</v>
      </c>
      <c r="L33" s="26" t="str">
        <f>$R$1</f>
        <v>LEFT:100</v>
      </c>
      <c r="M33" s="26" t="s">
        <v>81</v>
      </c>
      <c r="N33" s="26" t="str">
        <f>$R$1</f>
        <v>LEFT:100</v>
      </c>
      <c r="O33" t="s">
        <v>81</v>
      </c>
      <c r="P33" t="s">
        <v>82</v>
      </c>
      <c r="Q33" s="38" t="s">
        <v>6</v>
      </c>
      <c r="R33" s="34" t="str">
        <f>INDEX(AF:AF,W31+1)</f>
        <v>白</v>
      </c>
      <c r="S33" s="39" t="s">
        <v>7</v>
      </c>
      <c r="T33" s="34" t="str">
        <f>INDEX(AG:AG,W31+1)</f>
        <v>レア</v>
      </c>
      <c r="U33" s="39" t="s">
        <v>8</v>
      </c>
      <c r="V33" s="34">
        <f>INDEX(AI:AI,W31+1)</f>
        <v>8</v>
      </c>
      <c r="W33" s="40"/>
      <c r="X33" s="34" t="str">
        <f>INDEX(AQ:AQ,W31+1)</f>
        <v>督励3：このクリーチャーは+3/+2の修整を受けるとともに絆魂を得る。</v>
      </c>
      <c r="Y33" s="52"/>
      <c r="Z33" s="52"/>
      <c r="AA33" s="53"/>
      <c r="AE33" s="48">
        <v>32</v>
      </c>
      <c r="AF33" s="49" t="str">
        <f t="shared" si="15"/>
        <v>黒</v>
      </c>
      <c r="AG33" s="24"/>
      <c r="AH33" s="24"/>
      <c r="AI33" s="24"/>
      <c r="AJ33" s="24"/>
      <c r="AK33" s="24"/>
      <c r="AL33" s="24"/>
      <c r="AM33" s="24"/>
      <c r="AN33" s="24"/>
      <c r="AO33" s="24"/>
      <c r="AP33" s="24"/>
      <c r="AQ33" s="24"/>
      <c r="AR33" s="24"/>
      <c r="AS33" s="24"/>
      <c r="AT33" s="61"/>
      <c r="AU33" s="24"/>
      <c r="AV33" s="24"/>
      <c r="AW33" s="24"/>
      <c r="AX33" s="24" t="str">
        <f t="shared" ref="AX33:AX51" si="17">IF(AT33&gt;1,MONTH(AT33),"")</f>
        <v/>
      </c>
      <c r="AY33" s="24" t="str">
        <f t="shared" ref="AY33:AY51" si="18">IF(AT33&gt;1,DAY(AT33),"")</f>
        <v/>
      </c>
      <c r="AZ33" s="24" t="str">
        <f t="shared" si="11"/>
        <v/>
      </c>
      <c r="BA33" s="24" t="str">
        <f t="shared" si="12"/>
        <v/>
      </c>
      <c r="BB33" s="24" t="str">
        <f t="shared" si="13"/>
        <v/>
      </c>
      <c r="BC33" s="24"/>
      <c r="BD33" s="24" t="str">
        <f t="shared" si="14"/>
        <v/>
      </c>
      <c r="BE33" s="54" t="str">
        <f>IF(AK33="","",VLOOKUP(AK33,BH:BJ,3,FALSE))</f>
        <v/>
      </c>
      <c r="BF33" s="64" t="s">
        <v>0</v>
      </c>
      <c r="BG33">
        <v>32</v>
      </c>
      <c r="BH33" t="s">
        <v>273</v>
      </c>
      <c r="BI33" t="s">
        <v>40</v>
      </c>
      <c r="BJ33" t="s">
        <v>274</v>
      </c>
    </row>
    <row r="34" spans="1:62">
      <c r="A34" t="str">
        <f t="shared" si="6"/>
        <v>|色|白|レアリティ|レア|マナコスト|8|</v>
      </c>
      <c r="B34" t="s">
        <v>0</v>
      </c>
      <c r="C34" t="s">
        <v>81</v>
      </c>
      <c r="D34" s="27" t="s">
        <v>6</v>
      </c>
      <c r="E34" t="s">
        <v>81</v>
      </c>
      <c r="F34" t="str">
        <f>IF(R33=0,"",R33)</f>
        <v>白</v>
      </c>
      <c r="G34" t="s">
        <v>81</v>
      </c>
      <c r="H34" s="27" t="s">
        <v>93</v>
      </c>
      <c r="I34" t="s">
        <v>81</v>
      </c>
      <c r="J34" t="str">
        <f>IF(T33=0,"",T33)</f>
        <v>レア</v>
      </c>
      <c r="K34" t="s">
        <v>81</v>
      </c>
      <c r="L34" s="27" t="s">
        <v>94</v>
      </c>
      <c r="M34" t="s">
        <v>81</v>
      </c>
      <c r="N34">
        <f>IF(V33=0,"",V33)</f>
        <v>8</v>
      </c>
      <c r="O34" t="s">
        <v>81</v>
      </c>
      <c r="Q34" s="33" t="s">
        <v>11</v>
      </c>
      <c r="R34" s="34" t="str">
        <f>INDEX(AL:AL,W31+1)</f>
        <v>クリーチャー</v>
      </c>
      <c r="S34" s="39" t="s">
        <v>95</v>
      </c>
      <c r="T34" s="34" t="str">
        <f>INDEX(AN:AN,W31+1)</f>
        <v>人間</v>
      </c>
      <c r="U34" s="34" t="str">
        <f>INDEX(AO:AO,W31+1)</f>
        <v>戦士</v>
      </c>
      <c r="V34" s="34">
        <f>INDEX(AP:AP,W31+1)</f>
        <v>0</v>
      </c>
      <c r="W34" s="40"/>
      <c r="X34" s="34" t="str">
        <f>INDEX(AZ:AZ,W31+1)</f>
        <v>督励</v>
      </c>
      <c r="Y34" s="34" t="str">
        <f>INDEX(BA:BA,W31+1)</f>
        <v/>
      </c>
      <c r="Z34" s="34" t="str">
        <f>INDEX(BB:BB,W31+1)</f>
        <v/>
      </c>
      <c r="AA34" s="34">
        <f>INDEX(BC:BC,W31+1)</f>
        <v>0</v>
      </c>
      <c r="AE34" s="48">
        <v>33</v>
      </c>
      <c r="AF34" s="49" t="str">
        <f t="shared" si="15"/>
        <v>黒</v>
      </c>
      <c r="AG34" s="24"/>
      <c r="AH34" s="24"/>
      <c r="AI34" s="24"/>
      <c r="AJ34" s="24"/>
      <c r="AK34" s="24"/>
      <c r="AL34" s="24"/>
      <c r="AM34" s="24"/>
      <c r="AN34" s="24"/>
      <c r="AO34" s="24"/>
      <c r="AP34" s="24"/>
      <c r="AQ34" s="24"/>
      <c r="AR34" s="24"/>
      <c r="AS34" s="24"/>
      <c r="AT34" s="61"/>
      <c r="AU34" s="24"/>
      <c r="AV34" s="24"/>
      <c r="AW34" s="24"/>
      <c r="AX34" s="24" t="str">
        <f t="shared" si="17"/>
        <v/>
      </c>
      <c r="AY34" s="24" t="str">
        <f t="shared" si="18"/>
        <v/>
      </c>
      <c r="AZ34" s="24" t="str">
        <f t="shared" si="11"/>
        <v/>
      </c>
      <c r="BA34" s="24" t="str">
        <f t="shared" si="12"/>
        <v/>
      </c>
      <c r="BB34" s="24" t="str">
        <f t="shared" si="13"/>
        <v/>
      </c>
      <c r="BC34" s="24"/>
      <c r="BD34" s="24" t="str">
        <f t="shared" si="14"/>
        <v/>
      </c>
      <c r="BE34" s="54" t="str">
        <f>IF(AK34="","",VLOOKUP(AK34,BH:BJ,3,FALSE))</f>
        <v/>
      </c>
      <c r="BF34" s="64" t="s">
        <v>0</v>
      </c>
      <c r="BG34">
        <v>33</v>
      </c>
      <c r="BH34" t="s">
        <v>277</v>
      </c>
      <c r="BI34" t="s">
        <v>40</v>
      </c>
      <c r="BJ34" t="s">
        <v>278</v>
      </c>
    </row>
    <row r="35" spans="1:62">
      <c r="A35" t="str">
        <f t="shared" si="6"/>
        <v>|種別|クリーチャー|サブタイプ|人間|戦士||</v>
      </c>
      <c r="B35" t="s">
        <v>0</v>
      </c>
      <c r="C35" t="s">
        <v>81</v>
      </c>
      <c r="D35" s="27" t="s">
        <v>11</v>
      </c>
      <c r="E35" t="s">
        <v>81</v>
      </c>
      <c r="F35" t="str">
        <f>IF(R34=0,"",R34)</f>
        <v>クリーチャー</v>
      </c>
      <c r="G35" t="s">
        <v>81</v>
      </c>
      <c r="H35" s="27" t="s">
        <v>103</v>
      </c>
      <c r="I35" t="s">
        <v>81</v>
      </c>
      <c r="J35" t="str">
        <f>IF(T34=0,"",T34)</f>
        <v>人間</v>
      </c>
      <c r="K35" t="s">
        <v>81</v>
      </c>
      <c r="L35" t="str">
        <f>IF(U34=0,"",U34)</f>
        <v>戦士</v>
      </c>
      <c r="M35" t="s">
        <v>81</v>
      </c>
      <c r="N35" t="str">
        <f>IF(V34=0,"",V34)</f>
        <v/>
      </c>
      <c r="O35" t="s">
        <v>81</v>
      </c>
      <c r="Q35" s="33" t="s">
        <v>104</v>
      </c>
      <c r="R35" s="34" t="str">
        <f>INDEX(BD:BD,W31+1)</f>
        <v>督励3：このクリーチャーは+3/+2の修整を受けるとともに絆魂を得る。</v>
      </c>
      <c r="S35" s="35"/>
      <c r="T35" s="35"/>
      <c r="U35" s="35"/>
      <c r="V35" s="36"/>
      <c r="W35" s="40"/>
      <c r="X35" s="32"/>
      <c r="Y35" s="32"/>
      <c r="Z35" s="32"/>
      <c r="AA35" s="54"/>
      <c r="AE35" s="48">
        <v>34</v>
      </c>
      <c r="AF35" s="49" t="str">
        <f t="shared" si="15"/>
        <v>黒</v>
      </c>
      <c r="AG35" s="24"/>
      <c r="AH35" s="24"/>
      <c r="AI35" s="24"/>
      <c r="AJ35" s="24"/>
      <c r="AK35" s="24"/>
      <c r="AL35" s="24"/>
      <c r="AM35" s="24"/>
      <c r="AN35" s="24"/>
      <c r="AO35" s="24"/>
      <c r="AP35" s="24"/>
      <c r="AQ35" s="24"/>
      <c r="AR35" s="24"/>
      <c r="AS35" s="24"/>
      <c r="AT35" s="61"/>
      <c r="AU35" s="24"/>
      <c r="AV35" s="24"/>
      <c r="AW35" s="24"/>
      <c r="AX35" s="24" t="str">
        <f t="shared" si="17"/>
        <v/>
      </c>
      <c r="AY35" s="24" t="str">
        <f t="shared" si="18"/>
        <v/>
      </c>
      <c r="AZ35" s="24" t="str">
        <f t="shared" si="11"/>
        <v/>
      </c>
      <c r="BA35" s="24" t="str">
        <f t="shared" si="12"/>
        <v/>
      </c>
      <c r="BB35" s="24" t="str">
        <f t="shared" si="13"/>
        <v/>
      </c>
      <c r="BC35" s="24"/>
      <c r="BD35" s="24" t="str">
        <f t="shared" si="14"/>
        <v/>
      </c>
      <c r="BE35" s="54" t="str">
        <f>IF(AK35="","",VLOOKUP(AK35,BH:BJ,3,FALSE))</f>
        <v/>
      </c>
      <c r="BF35" s="64" t="s">
        <v>0</v>
      </c>
      <c r="BG35">
        <v>34</v>
      </c>
      <c r="BH35" t="s">
        <v>282</v>
      </c>
      <c r="BI35" t="s">
        <v>40</v>
      </c>
      <c r="BJ35" t="s">
        <v>283</v>
      </c>
    </row>
    <row r="36" spans="1:62">
      <c r="A36" t="str">
        <f t="shared" si="6"/>
        <v>|テキスト|&gt;|&gt;|&gt;|&gt;|督励3：このクリーチャーは+3/+2の修整を受けるとともに絆魂を得る。|</v>
      </c>
      <c r="B36" t="s">
        <v>0</v>
      </c>
      <c r="C36" t="s">
        <v>81</v>
      </c>
      <c r="D36" s="27" t="s">
        <v>104</v>
      </c>
      <c r="E36" t="s">
        <v>81</v>
      </c>
      <c r="F36" s="27" t="s">
        <v>113</v>
      </c>
      <c r="G36" t="s">
        <v>81</v>
      </c>
      <c r="H36" s="27" t="s">
        <v>113</v>
      </c>
      <c r="I36" t="s">
        <v>81</v>
      </c>
      <c r="J36" s="27" t="s">
        <v>113</v>
      </c>
      <c r="K36" t="s">
        <v>81</v>
      </c>
      <c r="L36" s="27" t="s">
        <v>113</v>
      </c>
      <c r="M36" t="s">
        <v>81</v>
      </c>
      <c r="N36" t="str">
        <f>IF(R35=0,"",R35)</f>
        <v>督励3：このクリーチャーは+3/+2の修整を受けるとともに絆魂を得る。</v>
      </c>
      <c r="O36" t="s">
        <v>81</v>
      </c>
      <c r="Q36" s="38" t="s">
        <v>27</v>
      </c>
      <c r="R36" s="34" t="str">
        <f>INDEX(BE:BE,W31+1)</f>
        <v>Exert 3: This creature gets +3/+2 and gains Lifelink.</v>
      </c>
      <c r="S36" s="33" t="s">
        <v>114</v>
      </c>
      <c r="T36" s="34" t="str">
        <f>IF(X36="","",X36&amp;IF(Y36="",""," "&amp;Y36)&amp;IF(Z36="",""," "&amp;Z36)&amp;IF(AA36="",""," "&amp;AA36))</f>
        <v/>
      </c>
      <c r="U36" s="35"/>
      <c r="V36" s="36"/>
      <c r="W36" s="40" t="s">
        <v>114</v>
      </c>
      <c r="X36" s="33" t="str">
        <f t="shared" ref="X36:AA36" si="19">IF(ISERROR(IF(LEN(X35)&gt;1,X35,VLOOKUP(X34,$AC:$AD,2,FALSE))),"",IF(LEN(X35)&gt;1,X35,VLOOKUP(X34,$AC:$AD,2,FALSE)))</f>
        <v/>
      </c>
      <c r="Y36" s="33" t="str">
        <f t="shared" si="19"/>
        <v/>
      </c>
      <c r="Z36" s="33" t="str">
        <f t="shared" si="19"/>
        <v/>
      </c>
      <c r="AA36" s="33" t="str">
        <f t="shared" si="19"/>
        <v> </v>
      </c>
      <c r="AE36" s="48">
        <v>35</v>
      </c>
      <c r="AF36" s="49" t="str">
        <f t="shared" si="15"/>
        <v>黒</v>
      </c>
      <c r="AG36" s="24"/>
      <c r="AH36" s="24"/>
      <c r="AI36" s="24"/>
      <c r="AJ36" s="24"/>
      <c r="AK36" s="24"/>
      <c r="AL36" s="24"/>
      <c r="AM36" s="24"/>
      <c r="AN36" s="24"/>
      <c r="AO36" s="24"/>
      <c r="AP36" s="24"/>
      <c r="AQ36" s="24"/>
      <c r="AR36" s="24"/>
      <c r="AS36" s="24"/>
      <c r="AT36" s="61"/>
      <c r="AU36" s="24"/>
      <c r="AV36" s="24"/>
      <c r="AW36" s="24"/>
      <c r="AX36" s="24" t="str">
        <f t="shared" si="17"/>
        <v/>
      </c>
      <c r="AY36" s="24" t="str">
        <f t="shared" si="18"/>
        <v/>
      </c>
      <c r="AZ36" s="24" t="str">
        <f t="shared" si="11"/>
        <v/>
      </c>
      <c r="BA36" s="24" t="str">
        <f t="shared" si="12"/>
        <v/>
      </c>
      <c r="BB36" s="24" t="str">
        <f t="shared" si="13"/>
        <v/>
      </c>
      <c r="BC36" s="24"/>
      <c r="BD36" s="24" t="str">
        <f t="shared" si="14"/>
        <v/>
      </c>
      <c r="BE36" s="54" t="str">
        <f>IF(AK36="","",VLOOKUP(AK36,BH:BJ,3,FALSE))</f>
        <v/>
      </c>
      <c r="BF36" s="64" t="s">
        <v>0</v>
      </c>
      <c r="BG36">
        <v>35</v>
      </c>
      <c r="BH36" t="s">
        <v>287</v>
      </c>
      <c r="BI36" t="s">
        <v>40</v>
      </c>
      <c r="BJ36" t="s">
        <v>288</v>
      </c>
    </row>
    <row r="37" spans="1:62">
      <c r="A37" t="str">
        <f t="shared" si="6"/>
        <v>|英テキスト|&gt;|&gt;|&gt;|&gt;|Exert 3: This creature gets +3/+2 and gains Lifelink.|</v>
      </c>
      <c r="B37" t="s">
        <v>0</v>
      </c>
      <c r="C37" t="s">
        <v>81</v>
      </c>
      <c r="D37" s="27" t="s">
        <v>125</v>
      </c>
      <c r="E37" t="s">
        <v>81</v>
      </c>
      <c r="F37" s="27" t="s">
        <v>113</v>
      </c>
      <c r="G37" t="s">
        <v>81</v>
      </c>
      <c r="H37" s="27" t="s">
        <v>113</v>
      </c>
      <c r="I37" t="s">
        <v>81</v>
      </c>
      <c r="J37" s="27" t="s">
        <v>113</v>
      </c>
      <c r="K37" t="s">
        <v>81</v>
      </c>
      <c r="L37" s="27" t="s">
        <v>113</v>
      </c>
      <c r="M37" t="s">
        <v>81</v>
      </c>
      <c r="N37" t="str">
        <f>IF(T36="","",T36&amp;"&amp;br;")&amp;IF(R36=0,"",R36)</f>
        <v>Exert 3: This creature gets +3/+2 and gains Lifelink.</v>
      </c>
      <c r="O37" t="s">
        <v>81</v>
      </c>
      <c r="Q37" s="33" t="s">
        <v>18</v>
      </c>
      <c r="R37" s="34" t="str">
        <f>IF(INDEX(AX:AX,W31+1)="",0,INDEX(AX:AX,W31+1)&amp;"/"&amp;INDEX(AY:AY,W31+1))</f>
        <v>4/4</v>
      </c>
      <c r="S37" s="35"/>
      <c r="T37" s="35"/>
      <c r="U37" s="35"/>
      <c r="V37" s="36"/>
      <c r="W37" s="40"/>
      <c r="X37" s="33"/>
      <c r="Y37" s="52"/>
      <c r="Z37" s="52"/>
      <c r="AA37" s="53"/>
      <c r="AE37" s="48">
        <v>36</v>
      </c>
      <c r="AF37" s="49" t="str">
        <f t="shared" si="15"/>
        <v>黒</v>
      </c>
      <c r="AG37" s="24"/>
      <c r="AH37" s="24"/>
      <c r="AI37" s="24"/>
      <c r="AJ37" s="24"/>
      <c r="AK37" s="24"/>
      <c r="AL37" s="24"/>
      <c r="AM37" s="24"/>
      <c r="AN37" s="24"/>
      <c r="AO37" s="24"/>
      <c r="AP37" s="24"/>
      <c r="AQ37" s="24"/>
      <c r="AR37" s="24"/>
      <c r="AS37" s="24"/>
      <c r="AT37" s="61"/>
      <c r="AU37" s="24"/>
      <c r="AV37" s="24"/>
      <c r="AW37" s="24"/>
      <c r="AX37" s="24" t="str">
        <f t="shared" si="17"/>
        <v/>
      </c>
      <c r="AY37" s="24" t="str">
        <f t="shared" si="18"/>
        <v/>
      </c>
      <c r="AZ37" s="24" t="str">
        <f t="shared" si="11"/>
        <v/>
      </c>
      <c r="BA37" s="24" t="str">
        <f t="shared" si="12"/>
        <v/>
      </c>
      <c r="BB37" s="24" t="str">
        <f t="shared" si="13"/>
        <v/>
      </c>
      <c r="BC37" s="24"/>
      <c r="BD37" s="24" t="str">
        <f t="shared" si="14"/>
        <v/>
      </c>
      <c r="BE37" s="54" t="str">
        <f>IF(AK37="","",VLOOKUP(AK37,BH:BJ,3,FALSE))</f>
        <v/>
      </c>
      <c r="BF37" s="64" t="s">
        <v>0</v>
      </c>
      <c r="BG37">
        <v>36</v>
      </c>
      <c r="BH37" t="s">
        <v>292</v>
      </c>
      <c r="BI37" t="s">
        <v>40</v>
      </c>
      <c r="BJ37" t="s">
        <v>293</v>
      </c>
    </row>
    <row r="38" spans="1:62">
      <c r="A38" t="str">
        <f t="shared" si="6"/>
        <v>|PT|&gt;|4/4|シールド数|&gt;||</v>
      </c>
      <c r="B38" t="s">
        <v>0</v>
      </c>
      <c r="C38" t="s">
        <v>81</v>
      </c>
      <c r="D38" t="s">
        <v>18</v>
      </c>
      <c r="E38" t="s">
        <v>81</v>
      </c>
      <c r="F38" t="s">
        <v>113</v>
      </c>
      <c r="G38" t="s">
        <v>81</v>
      </c>
      <c r="H38" t="str">
        <f>IF(R37=0,"",R37)</f>
        <v>4/4</v>
      </c>
      <c r="I38" t="s">
        <v>81</v>
      </c>
      <c r="J38" t="s">
        <v>136</v>
      </c>
      <c r="K38" t="s">
        <v>81</v>
      </c>
      <c r="L38" t="s">
        <v>113</v>
      </c>
      <c r="M38" t="s">
        <v>81</v>
      </c>
      <c r="N38" t="str">
        <f>IF(R38=0,"",R38)</f>
        <v/>
      </c>
      <c r="O38" t="s">
        <v>81</v>
      </c>
      <c r="Q38" s="41" t="s">
        <v>19</v>
      </c>
      <c r="R38" s="34">
        <f>INDEX(AW:AW,W31+1)</f>
        <v>0</v>
      </c>
      <c r="S38" s="42"/>
      <c r="T38" s="42"/>
      <c r="U38" s="42"/>
      <c r="V38" s="43"/>
      <c r="W38" s="44"/>
      <c r="X38" s="45"/>
      <c r="Y38" s="55"/>
      <c r="Z38" s="55"/>
      <c r="AA38" s="56"/>
      <c r="AE38" s="48">
        <v>37</v>
      </c>
      <c r="AF38" s="49" t="str">
        <f t="shared" si="15"/>
        <v>黒</v>
      </c>
      <c r="AG38" s="24"/>
      <c r="AH38" s="24"/>
      <c r="AI38" s="24"/>
      <c r="AJ38" s="24"/>
      <c r="AK38" s="24"/>
      <c r="AL38" s="24"/>
      <c r="AM38" s="24"/>
      <c r="AN38" s="24"/>
      <c r="AO38" s="24"/>
      <c r="AP38" s="24"/>
      <c r="AQ38" s="24"/>
      <c r="AR38" s="24"/>
      <c r="AS38" s="24"/>
      <c r="AT38" s="61"/>
      <c r="AU38" s="24"/>
      <c r="AV38" s="24"/>
      <c r="AW38" s="24"/>
      <c r="AX38" s="24" t="str">
        <f t="shared" si="17"/>
        <v/>
      </c>
      <c r="AY38" s="24" t="str">
        <f t="shared" si="18"/>
        <v/>
      </c>
      <c r="AZ38" s="24" t="str">
        <f t="shared" si="11"/>
        <v/>
      </c>
      <c r="BA38" s="24" t="str">
        <f t="shared" si="12"/>
        <v/>
      </c>
      <c r="BB38" s="24" t="str">
        <f t="shared" si="13"/>
        <v/>
      </c>
      <c r="BC38" s="24"/>
      <c r="BD38" s="24" t="str">
        <f t="shared" si="14"/>
        <v/>
      </c>
      <c r="BE38" s="54" t="str">
        <f>IF(AK38="","",VLOOKUP(AK38,BH:BJ,3,FALSE))</f>
        <v/>
      </c>
      <c r="BF38" s="64" t="s">
        <v>0</v>
      </c>
      <c r="BG38">
        <v>37</v>
      </c>
      <c r="BH38" t="s">
        <v>297</v>
      </c>
      <c r="BI38" t="s">
        <v>40</v>
      </c>
      <c r="BJ38" t="s">
        <v>298</v>
      </c>
    </row>
    <row r="39" spans="1:62">
      <c r="A39" t="str">
        <f t="shared" si="6"/>
        <v>&amp;br;&amp;br;</v>
      </c>
      <c r="B39" t="s">
        <v>0</v>
      </c>
      <c r="C39" t="s">
        <v>145</v>
      </c>
      <c r="R39"/>
      <c r="S39"/>
      <c r="T39"/>
      <c r="U39"/>
      <c r="V39"/>
      <c r="AE39" s="48">
        <v>38</v>
      </c>
      <c r="AF39" s="49" t="str">
        <f t="shared" si="15"/>
        <v>黒</v>
      </c>
      <c r="AG39" s="24"/>
      <c r="AH39" s="24"/>
      <c r="AI39" s="24"/>
      <c r="AJ39" s="24"/>
      <c r="AK39" s="24"/>
      <c r="AL39" s="24"/>
      <c r="AM39" s="24"/>
      <c r="AN39" s="24"/>
      <c r="AO39" s="24"/>
      <c r="AP39" s="24"/>
      <c r="AQ39" s="24"/>
      <c r="AR39" s="24"/>
      <c r="AS39" s="24"/>
      <c r="AT39" s="61"/>
      <c r="AU39" s="24"/>
      <c r="AV39" s="24"/>
      <c r="AW39" s="24"/>
      <c r="AX39" s="24" t="str">
        <f t="shared" si="17"/>
        <v/>
      </c>
      <c r="AY39" s="24" t="str">
        <f t="shared" si="18"/>
        <v/>
      </c>
      <c r="AZ39" s="24" t="str">
        <f t="shared" si="11"/>
        <v/>
      </c>
      <c r="BA39" s="24" t="str">
        <f t="shared" si="12"/>
        <v/>
      </c>
      <c r="BB39" s="24" t="str">
        <f t="shared" si="13"/>
        <v/>
      </c>
      <c r="BC39" s="24"/>
      <c r="BD39" s="24" t="str">
        <f t="shared" si="14"/>
        <v/>
      </c>
      <c r="BE39" s="54" t="str">
        <f>IF(AK39="","",VLOOKUP(AK39,BH:BJ,3,FALSE))</f>
        <v/>
      </c>
      <c r="BF39" s="64" t="s">
        <v>0</v>
      </c>
      <c r="BG39">
        <v>38</v>
      </c>
      <c r="BH39" t="s">
        <v>169</v>
      </c>
      <c r="BI39" t="s">
        <v>40</v>
      </c>
      <c r="BJ39" t="s">
        <v>302</v>
      </c>
    </row>
    <row r="40" spans="1:62">
      <c r="A40" t="str">
        <f t="shared" si="6"/>
        <v>#back(text=戻る,left)</v>
      </c>
      <c r="B40" t="s">
        <v>0</v>
      </c>
      <c r="C40" t="s">
        <v>153</v>
      </c>
      <c r="R40"/>
      <c r="S40"/>
      <c r="T40"/>
      <c r="U40"/>
      <c r="V40"/>
      <c r="AE40" s="48">
        <v>39</v>
      </c>
      <c r="AF40" s="49" t="str">
        <f t="shared" si="15"/>
        <v>黒</v>
      </c>
      <c r="AG40" s="24"/>
      <c r="AH40" s="24"/>
      <c r="AI40" s="24"/>
      <c r="AJ40" s="24"/>
      <c r="AK40" s="24"/>
      <c r="AL40" s="24"/>
      <c r="AM40" s="24"/>
      <c r="AN40" s="24"/>
      <c r="AO40" s="24"/>
      <c r="AP40" s="24"/>
      <c r="AQ40" s="24"/>
      <c r="AR40" s="24"/>
      <c r="AS40" s="24"/>
      <c r="AT40" s="61"/>
      <c r="AU40" s="24"/>
      <c r="AV40" s="24"/>
      <c r="AW40" s="24"/>
      <c r="AX40" s="24" t="str">
        <f t="shared" si="17"/>
        <v/>
      </c>
      <c r="AY40" s="24" t="str">
        <f t="shared" si="18"/>
        <v/>
      </c>
      <c r="AZ40" s="24" t="str">
        <f t="shared" si="11"/>
        <v/>
      </c>
      <c r="BA40" s="24" t="str">
        <f t="shared" si="12"/>
        <v/>
      </c>
      <c r="BB40" s="24" t="str">
        <f t="shared" si="13"/>
        <v/>
      </c>
      <c r="BC40" s="24"/>
      <c r="BD40" s="24" t="str">
        <f t="shared" si="14"/>
        <v/>
      </c>
      <c r="BE40" s="54" t="str">
        <f>IF(AK40="","",VLOOKUP(AK40,BH:BJ,3,FALSE))</f>
        <v/>
      </c>
      <c r="BF40" s="64" t="s">
        <v>0</v>
      </c>
      <c r="BG40">
        <v>39</v>
      </c>
      <c r="BH40" t="s">
        <v>307</v>
      </c>
      <c r="BI40" t="s">
        <v>40</v>
      </c>
      <c r="BJ40" t="s">
        <v>308</v>
      </c>
    </row>
    <row r="41" spans="1:62">
      <c r="A41" t="str">
        <f t="shared" si="6"/>
        <v>&amp;br;</v>
      </c>
      <c r="B41" t="s">
        <v>0</v>
      </c>
      <c r="C41" t="s">
        <v>164</v>
      </c>
      <c r="R41"/>
      <c r="S41"/>
      <c r="T41"/>
      <c r="U41"/>
      <c r="V41"/>
      <c r="AE41" s="48">
        <v>40</v>
      </c>
      <c r="AF41" s="49" t="str">
        <f t="shared" si="15"/>
        <v>黒</v>
      </c>
      <c r="AG41" s="24"/>
      <c r="AH41" s="24"/>
      <c r="AI41" s="24"/>
      <c r="AJ41" s="24"/>
      <c r="AK41" s="24"/>
      <c r="AL41" s="24"/>
      <c r="AM41" s="24"/>
      <c r="AN41" s="24"/>
      <c r="AO41" s="24"/>
      <c r="AP41" s="24"/>
      <c r="AQ41" s="24"/>
      <c r="AR41" s="24"/>
      <c r="AS41" s="24"/>
      <c r="AT41" s="61"/>
      <c r="AU41" s="24"/>
      <c r="AV41" s="24"/>
      <c r="AW41" s="24"/>
      <c r="AX41" s="24" t="str">
        <f t="shared" si="17"/>
        <v/>
      </c>
      <c r="AY41" s="24" t="str">
        <f t="shared" si="18"/>
        <v/>
      </c>
      <c r="AZ41" s="24" t="str">
        <f t="shared" si="11"/>
        <v/>
      </c>
      <c r="BA41" s="24" t="str">
        <f t="shared" si="12"/>
        <v/>
      </c>
      <c r="BB41" s="24" t="str">
        <f t="shared" si="13"/>
        <v/>
      </c>
      <c r="BC41" s="24"/>
      <c r="BD41" s="24" t="str">
        <f t="shared" si="14"/>
        <v/>
      </c>
      <c r="BE41" s="54" t="str">
        <f>IF(AK41="","",VLOOKUP(AK41,BH:BJ,3,FALSE))</f>
        <v/>
      </c>
      <c r="BF41" s="64" t="s">
        <v>0</v>
      </c>
      <c r="BG41">
        <v>40</v>
      </c>
      <c r="BH41" t="s">
        <v>130</v>
      </c>
      <c r="BI41" t="s">
        <v>40</v>
      </c>
      <c r="BJ41" t="s">
        <v>314</v>
      </c>
    </row>
    <row r="42" spans="1:62">
      <c r="A42" t="str">
        <f t="shared" si="6"/>
        <v>#comment(above,nsize=[15],size=[30],num=[10])</v>
      </c>
      <c r="B42" t="s">
        <v>0</v>
      </c>
      <c r="C42" t="s">
        <v>173</v>
      </c>
      <c r="R42"/>
      <c r="S42"/>
      <c r="T42"/>
      <c r="U42"/>
      <c r="V42"/>
      <c r="AE42" s="48">
        <v>41</v>
      </c>
      <c r="AF42" s="49" t="str">
        <f t="shared" si="15"/>
        <v>黒</v>
      </c>
      <c r="AG42" s="24"/>
      <c r="AH42" s="24"/>
      <c r="AI42" s="24"/>
      <c r="AJ42" s="24"/>
      <c r="AK42" s="24"/>
      <c r="AL42" s="24"/>
      <c r="AM42" s="24"/>
      <c r="AN42" s="24"/>
      <c r="AO42" s="24"/>
      <c r="AP42" s="24"/>
      <c r="AQ42" s="24"/>
      <c r="AR42" s="24"/>
      <c r="AS42" s="24"/>
      <c r="AT42" s="61"/>
      <c r="AU42" s="24"/>
      <c r="AV42" s="24"/>
      <c r="AW42" s="24"/>
      <c r="AX42" s="24" t="str">
        <f t="shared" si="17"/>
        <v/>
      </c>
      <c r="AY42" s="24" t="str">
        <f t="shared" si="18"/>
        <v/>
      </c>
      <c r="AZ42" s="24" t="str">
        <f t="shared" si="11"/>
        <v/>
      </c>
      <c r="BA42" s="24" t="str">
        <f t="shared" si="12"/>
        <v/>
      </c>
      <c r="BB42" s="24" t="str">
        <f t="shared" si="13"/>
        <v/>
      </c>
      <c r="BC42" s="24"/>
      <c r="BD42" s="24" t="str">
        <f t="shared" si="14"/>
        <v/>
      </c>
      <c r="BE42" s="54" t="str">
        <f>IF(AK42="","",VLOOKUP(AK42,BH:BJ,3,FALSE))</f>
        <v/>
      </c>
      <c r="BF42" s="64" t="s">
        <v>0</v>
      </c>
      <c r="BG42">
        <v>41</v>
      </c>
      <c r="BH42" t="s">
        <v>318</v>
      </c>
      <c r="BI42" t="s">
        <v>40</v>
      </c>
      <c r="BJ42" t="s">
        <v>319</v>
      </c>
    </row>
    <row r="43" spans="1:62">
      <c r="A43" t="str">
        <f t="shared" si="6"/>
        <v>&amp;br;&amp;br;</v>
      </c>
      <c r="B43" t="s">
        <v>0</v>
      </c>
      <c r="C43" t="s">
        <v>145</v>
      </c>
      <c r="R43"/>
      <c r="S43"/>
      <c r="T43"/>
      <c r="U43"/>
      <c r="V43"/>
      <c r="AE43" s="48">
        <v>42</v>
      </c>
      <c r="AF43" s="49" t="str">
        <f t="shared" si="15"/>
        <v>黒</v>
      </c>
      <c r="AG43" s="24"/>
      <c r="AH43" s="24"/>
      <c r="AI43" s="24"/>
      <c r="AJ43" s="24"/>
      <c r="AK43" s="24"/>
      <c r="AL43" s="24"/>
      <c r="AM43" s="24"/>
      <c r="AN43" s="24"/>
      <c r="AO43" s="24"/>
      <c r="AP43" s="24"/>
      <c r="AQ43" s="24"/>
      <c r="AR43" s="24"/>
      <c r="AS43" s="24"/>
      <c r="AT43" s="61"/>
      <c r="AU43" s="24"/>
      <c r="AV43" s="24"/>
      <c r="AW43" s="24"/>
      <c r="AX43" s="24" t="str">
        <f t="shared" si="17"/>
        <v/>
      </c>
      <c r="AY43" s="24" t="str">
        <f t="shared" si="18"/>
        <v/>
      </c>
      <c r="AZ43" s="24" t="str">
        <f t="shared" si="11"/>
        <v/>
      </c>
      <c r="BA43" s="24" t="str">
        <f t="shared" si="12"/>
        <v/>
      </c>
      <c r="BB43" s="24" t="str">
        <f t="shared" si="13"/>
        <v/>
      </c>
      <c r="BC43" s="24"/>
      <c r="BD43" s="24" t="str">
        <f t="shared" si="14"/>
        <v/>
      </c>
      <c r="BE43" s="54" t="str">
        <f>IF(AK43="","",VLOOKUP(AK43,BH:BJ,3,FALSE))</f>
        <v/>
      </c>
      <c r="BF43" s="64" t="s">
        <v>0</v>
      </c>
      <c r="BG43">
        <v>42</v>
      </c>
      <c r="BH43" t="s">
        <v>322</v>
      </c>
      <c r="BI43" t="s">
        <v>40</v>
      </c>
      <c r="BJ43" t="s">
        <v>323</v>
      </c>
    </row>
    <row r="44" spans="1:62">
      <c r="A44" t="str">
        <f t="shared" si="6"/>
        <v/>
      </c>
      <c r="B44" t="s">
        <v>0</v>
      </c>
      <c r="Q44" s="29"/>
      <c r="R44" s="30"/>
      <c r="S44" s="30"/>
      <c r="T44" s="30"/>
      <c r="U44" s="30"/>
      <c r="V44" s="31"/>
      <c r="W44" s="32">
        <v>4</v>
      </c>
      <c r="X44" s="29"/>
      <c r="Y44" s="50"/>
      <c r="Z44" s="50"/>
      <c r="AA44" s="51"/>
      <c r="AE44" s="48">
        <v>43</v>
      </c>
      <c r="AF44" s="49" t="str">
        <f t="shared" si="15"/>
        <v>黒</v>
      </c>
      <c r="AG44" s="24"/>
      <c r="AH44" s="24"/>
      <c r="AI44" s="24"/>
      <c r="AJ44" s="24"/>
      <c r="AK44" s="24"/>
      <c r="AL44" s="24"/>
      <c r="AM44" s="24"/>
      <c r="AN44" s="24"/>
      <c r="AO44" s="24"/>
      <c r="AP44" s="24"/>
      <c r="AQ44" s="24"/>
      <c r="AR44" s="24"/>
      <c r="AS44" s="24"/>
      <c r="AT44" s="61"/>
      <c r="AU44" s="24"/>
      <c r="AV44" s="24"/>
      <c r="AW44" s="24"/>
      <c r="AX44" s="24" t="str">
        <f t="shared" si="17"/>
        <v/>
      </c>
      <c r="AY44" s="24" t="str">
        <f t="shared" si="18"/>
        <v/>
      </c>
      <c r="AZ44" s="24" t="str">
        <f t="shared" si="11"/>
        <v/>
      </c>
      <c r="BA44" s="24" t="str">
        <f t="shared" si="12"/>
        <v/>
      </c>
      <c r="BB44" s="24" t="str">
        <f t="shared" si="13"/>
        <v/>
      </c>
      <c r="BC44" s="24"/>
      <c r="BD44" s="24" t="str">
        <f t="shared" si="14"/>
        <v/>
      </c>
      <c r="BE44" s="54" t="str">
        <f>IF(AK44="","",VLOOKUP(AK44,BH:BJ,3,FALSE))</f>
        <v/>
      </c>
      <c r="BF44" s="64" t="s">
        <v>0</v>
      </c>
      <c r="BG44">
        <v>43</v>
      </c>
      <c r="BH44" t="s">
        <v>328</v>
      </c>
      <c r="BI44" t="s">
        <v>40</v>
      </c>
      <c r="BJ44" t="s">
        <v>329</v>
      </c>
    </row>
    <row r="45" spans="1:62">
      <c r="A45" t="str">
        <f t="shared" si="6"/>
        <v>*双陽の熾天使/Seraph of the Suns</v>
      </c>
      <c r="B45" t="s">
        <v>0</v>
      </c>
      <c r="C45" t="str">
        <f>"*"&amp;R45&amp;"/"&amp;T45</f>
        <v>*双陽の熾天使/Seraph of the Suns</v>
      </c>
      <c r="Q45" s="33" t="s">
        <v>9</v>
      </c>
      <c r="R45" s="34" t="str">
        <f>INDEX(AJ:AJ,W44+1)</f>
        <v>双陽の熾天使</v>
      </c>
      <c r="S45" s="35" t="s">
        <v>10</v>
      </c>
      <c r="T45" s="34" t="str">
        <f>INDEX(AK:AK,W44+1)</f>
        <v>Seraph of the Suns</v>
      </c>
      <c r="U45" s="35"/>
      <c r="V45" s="36"/>
      <c r="W45" s="37"/>
      <c r="X45" s="33"/>
      <c r="Y45" s="52"/>
      <c r="Z45" s="52"/>
      <c r="AA45" s="53"/>
      <c r="AE45" s="48">
        <v>44</v>
      </c>
      <c r="AF45" s="49" t="str">
        <f t="shared" si="15"/>
        <v>黒</v>
      </c>
      <c r="AG45" s="24"/>
      <c r="AH45" s="24"/>
      <c r="AI45" s="24"/>
      <c r="AJ45" s="24"/>
      <c r="AK45" s="24"/>
      <c r="AL45" s="24"/>
      <c r="AM45" s="24"/>
      <c r="AN45" s="24"/>
      <c r="AO45" s="24"/>
      <c r="AP45" s="24"/>
      <c r="AQ45" s="24"/>
      <c r="AR45" s="24"/>
      <c r="AS45" s="24"/>
      <c r="AT45" s="61"/>
      <c r="AU45" s="24"/>
      <c r="AV45" s="24"/>
      <c r="AW45" s="24"/>
      <c r="AX45" s="24" t="str">
        <f t="shared" si="17"/>
        <v/>
      </c>
      <c r="AY45" s="24" t="str">
        <f t="shared" si="18"/>
        <v/>
      </c>
      <c r="AZ45" s="24" t="str">
        <f t="shared" si="11"/>
        <v/>
      </c>
      <c r="BA45" s="24" t="str">
        <f t="shared" si="12"/>
        <v/>
      </c>
      <c r="BB45" s="24" t="str">
        <f t="shared" si="13"/>
        <v/>
      </c>
      <c r="BC45" s="24"/>
      <c r="BD45" s="24" t="str">
        <f t="shared" si="14"/>
        <v/>
      </c>
      <c r="BE45" s="54" t="str">
        <f>IF(AK45="","",VLOOKUP(AK45,BH:BJ,3,FALSE))</f>
        <v/>
      </c>
      <c r="BF45" s="64" t="s">
        <v>0</v>
      </c>
      <c r="BG45">
        <v>44</v>
      </c>
      <c r="BH45" t="s">
        <v>332</v>
      </c>
      <c r="BI45" t="s">
        <v>40</v>
      </c>
      <c r="BJ45" t="s">
        <v>333</v>
      </c>
    </row>
    <row r="46" spans="1:62">
      <c r="A46" t="str">
        <f t="shared" si="6"/>
        <v>|LEFT:80|LEFT:100|LEFT:100|LEFT:100|LEFT:100|LEFT:100|c</v>
      </c>
      <c r="B46" t="s">
        <v>0</v>
      </c>
      <c r="C46" t="s">
        <v>81</v>
      </c>
      <c r="D46" s="26" t="str">
        <f>$Q$1</f>
        <v>LEFT:80</v>
      </c>
      <c r="E46" s="26" t="s">
        <v>81</v>
      </c>
      <c r="F46" s="26" t="str">
        <f t="shared" ref="F46:J46" si="20">$R$1</f>
        <v>LEFT:100</v>
      </c>
      <c r="G46" s="26" t="s">
        <v>81</v>
      </c>
      <c r="H46" s="26" t="str">
        <f t="shared" si="20"/>
        <v>LEFT:100</v>
      </c>
      <c r="I46" s="26" t="s">
        <v>81</v>
      </c>
      <c r="J46" s="26" t="str">
        <f t="shared" si="20"/>
        <v>LEFT:100</v>
      </c>
      <c r="K46" s="26" t="s">
        <v>81</v>
      </c>
      <c r="L46" s="26" t="str">
        <f>$R$1</f>
        <v>LEFT:100</v>
      </c>
      <c r="M46" s="26" t="s">
        <v>81</v>
      </c>
      <c r="N46" s="26" t="str">
        <f>$R$1</f>
        <v>LEFT:100</v>
      </c>
      <c r="O46" t="s">
        <v>81</v>
      </c>
      <c r="P46" t="s">
        <v>82</v>
      </c>
      <c r="Q46" s="38" t="s">
        <v>6</v>
      </c>
      <c r="R46" s="34" t="str">
        <f>INDEX(AF:AF,W44+1)</f>
        <v>白</v>
      </c>
      <c r="S46" s="39" t="s">
        <v>7</v>
      </c>
      <c r="T46" s="34" t="str">
        <f>INDEX(AG:AG,W44+1)</f>
        <v>レア</v>
      </c>
      <c r="U46" s="39" t="s">
        <v>8</v>
      </c>
      <c r="V46" s="34">
        <f>INDEX(AI:AI,W44+1)</f>
        <v>7</v>
      </c>
      <c r="W46" s="40"/>
      <c r="X46" s="34" t="str">
        <f>INDEX(AQ:AQ,W44+1)</f>
        <v>飛行 ダメージ軽減</v>
      </c>
      <c r="Y46" s="52"/>
      <c r="Z46" s="52"/>
      <c r="AA46" s="53"/>
      <c r="AE46" s="48">
        <v>45</v>
      </c>
      <c r="AF46" s="49" t="str">
        <f t="shared" si="15"/>
        <v>黒</v>
      </c>
      <c r="AG46" s="24"/>
      <c r="AH46" s="24"/>
      <c r="AI46" s="24"/>
      <c r="AJ46" s="24"/>
      <c r="AK46" s="24"/>
      <c r="AL46" s="24"/>
      <c r="AM46" s="24"/>
      <c r="AN46" s="24"/>
      <c r="AO46" s="24"/>
      <c r="AP46" s="24"/>
      <c r="AQ46" s="24"/>
      <c r="AR46" s="24"/>
      <c r="AS46" s="24"/>
      <c r="AT46" s="61"/>
      <c r="AU46" s="24"/>
      <c r="AV46" s="24"/>
      <c r="AW46" s="24"/>
      <c r="AX46" s="24" t="str">
        <f t="shared" si="17"/>
        <v/>
      </c>
      <c r="AY46" s="24" t="str">
        <f t="shared" si="18"/>
        <v/>
      </c>
      <c r="AZ46" s="24" t="str">
        <f t="shared" si="11"/>
        <v/>
      </c>
      <c r="BA46" s="24" t="str">
        <f t="shared" si="12"/>
        <v/>
      </c>
      <c r="BB46" s="24" t="str">
        <f t="shared" si="13"/>
        <v/>
      </c>
      <c r="BC46" s="24"/>
      <c r="BD46" s="24" t="str">
        <f t="shared" si="14"/>
        <v/>
      </c>
      <c r="BE46" s="54" t="str">
        <f>IF(AK46="","",VLOOKUP(AK46,BH:BJ,3,FALSE))</f>
        <v/>
      </c>
      <c r="BF46" s="64" t="s">
        <v>0</v>
      </c>
      <c r="BG46">
        <v>45</v>
      </c>
      <c r="BH46" t="s">
        <v>338</v>
      </c>
      <c r="BI46" t="s">
        <v>40</v>
      </c>
      <c r="BJ46" t="s">
        <v>339</v>
      </c>
    </row>
    <row r="47" spans="1:62">
      <c r="A47" t="str">
        <f t="shared" si="6"/>
        <v>|色|白|レアリティ|レア|マナコスト|7|</v>
      </c>
      <c r="B47" t="s">
        <v>0</v>
      </c>
      <c r="C47" t="s">
        <v>81</v>
      </c>
      <c r="D47" s="27" t="s">
        <v>6</v>
      </c>
      <c r="E47" t="s">
        <v>81</v>
      </c>
      <c r="F47" t="str">
        <f>IF(R46=0,"",R46)</f>
        <v>白</v>
      </c>
      <c r="G47" t="s">
        <v>81</v>
      </c>
      <c r="H47" s="27" t="s">
        <v>93</v>
      </c>
      <c r="I47" t="s">
        <v>81</v>
      </c>
      <c r="J47" t="str">
        <f>IF(T46=0,"",T46)</f>
        <v>レア</v>
      </c>
      <c r="K47" t="s">
        <v>81</v>
      </c>
      <c r="L47" s="27" t="s">
        <v>94</v>
      </c>
      <c r="M47" t="s">
        <v>81</v>
      </c>
      <c r="N47">
        <f>IF(V46=0,"",V46)</f>
        <v>7</v>
      </c>
      <c r="O47" t="s">
        <v>81</v>
      </c>
      <c r="Q47" s="33" t="s">
        <v>11</v>
      </c>
      <c r="R47" s="34" t="str">
        <f>INDEX(AL:AL,W44+1)</f>
        <v>クリーチャー</v>
      </c>
      <c r="S47" s="39" t="s">
        <v>95</v>
      </c>
      <c r="T47" s="34" t="str">
        <f>INDEX(AN:AN,W44+1)</f>
        <v>天使</v>
      </c>
      <c r="U47" s="34">
        <f>INDEX(AO:AO,W44+1)</f>
        <v>0</v>
      </c>
      <c r="V47" s="34">
        <f>INDEX(AP:AP,W44+1)</f>
        <v>0</v>
      </c>
      <c r="W47" s="40"/>
      <c r="X47" s="34" t="str">
        <f>INDEX(AZ:AZ,W44+1)</f>
        <v>飛行</v>
      </c>
      <c r="Y47" s="34" t="str">
        <f>INDEX(BA:BA,W44+1)</f>
        <v>ダメ</v>
      </c>
      <c r="Z47" s="34" t="str">
        <f>INDEX(BB:BB,W44+1)</f>
        <v/>
      </c>
      <c r="AA47" s="34">
        <f>INDEX(BC:BC,W44+1)</f>
        <v>0</v>
      </c>
      <c r="AE47" s="48">
        <v>46</v>
      </c>
      <c r="AF47" s="49" t="str">
        <f t="shared" si="15"/>
        <v>黒</v>
      </c>
      <c r="AG47" s="24"/>
      <c r="AH47" s="24"/>
      <c r="AI47" s="24"/>
      <c r="AJ47" s="24"/>
      <c r="AK47" s="24"/>
      <c r="AL47" s="24"/>
      <c r="AM47" s="24"/>
      <c r="AN47" s="24"/>
      <c r="AO47" s="24"/>
      <c r="AP47" s="24"/>
      <c r="AQ47" s="24"/>
      <c r="AR47" s="24"/>
      <c r="AS47" s="24"/>
      <c r="AT47" s="61"/>
      <c r="AU47" s="24"/>
      <c r="AV47" s="24"/>
      <c r="AW47" s="24"/>
      <c r="AX47" s="24" t="str">
        <f t="shared" si="17"/>
        <v/>
      </c>
      <c r="AY47" s="24" t="str">
        <f t="shared" si="18"/>
        <v/>
      </c>
      <c r="AZ47" s="24" t="str">
        <f t="shared" si="11"/>
        <v/>
      </c>
      <c r="BA47" s="24" t="str">
        <f t="shared" si="12"/>
        <v/>
      </c>
      <c r="BB47" s="24" t="str">
        <f t="shared" si="13"/>
        <v/>
      </c>
      <c r="BC47" s="24"/>
      <c r="BD47" s="24" t="str">
        <f t="shared" si="14"/>
        <v/>
      </c>
      <c r="BE47" s="54" t="str">
        <f>IF(AK47="","",VLOOKUP(AK47,BH:BJ,3,FALSE))</f>
        <v/>
      </c>
      <c r="BF47" s="64" t="s">
        <v>0</v>
      </c>
      <c r="BG47">
        <v>46</v>
      </c>
      <c r="BH47" t="s">
        <v>343</v>
      </c>
      <c r="BI47" t="s">
        <v>40</v>
      </c>
      <c r="BJ47" t="s">
        <v>344</v>
      </c>
    </row>
    <row r="48" spans="1:62">
      <c r="A48" t="str">
        <f t="shared" si="6"/>
        <v>|種別|クリーチャー|サブタイプ|天使|||</v>
      </c>
      <c r="B48" t="s">
        <v>0</v>
      </c>
      <c r="C48" t="s">
        <v>81</v>
      </c>
      <c r="D48" s="27" t="s">
        <v>11</v>
      </c>
      <c r="E48" t="s">
        <v>81</v>
      </c>
      <c r="F48" t="str">
        <f>IF(R47=0,"",R47)</f>
        <v>クリーチャー</v>
      </c>
      <c r="G48" t="s">
        <v>81</v>
      </c>
      <c r="H48" s="27" t="s">
        <v>103</v>
      </c>
      <c r="I48" t="s">
        <v>81</v>
      </c>
      <c r="J48" t="str">
        <f>IF(T47=0,"",T47)</f>
        <v>天使</v>
      </c>
      <c r="K48" t="s">
        <v>81</v>
      </c>
      <c r="L48" t="str">
        <f>IF(U47=0,"",U47)</f>
        <v/>
      </c>
      <c r="M48" t="s">
        <v>81</v>
      </c>
      <c r="N48" t="str">
        <f>IF(V47=0,"",V47)</f>
        <v/>
      </c>
      <c r="O48" t="s">
        <v>81</v>
      </c>
      <c r="Q48" s="33" t="s">
        <v>104</v>
      </c>
      <c r="R48" s="34" t="str">
        <f>INDEX(BD:BD,W44+1)</f>
        <v>飛行 ダメージ軽減&amp;br;このクリーチャーがダメージを受ける場合、代わりにあなたのプレインズウォーカーが6点のダメージを受ける。&amp;br;このクリーチャーではブロックできない。</v>
      </c>
      <c r="S48" s="35"/>
      <c r="T48" s="35"/>
      <c r="U48" s="35"/>
      <c r="V48" s="36"/>
      <c r="W48" s="40"/>
      <c r="X48" s="32"/>
      <c r="Y48" s="32"/>
      <c r="Z48" s="32"/>
      <c r="AA48" s="54"/>
      <c r="AE48" s="48">
        <v>47</v>
      </c>
      <c r="AF48" s="49" t="str">
        <f t="shared" si="15"/>
        <v>黒</v>
      </c>
      <c r="AG48" s="24"/>
      <c r="AH48" s="24"/>
      <c r="AI48" s="24"/>
      <c r="AJ48" s="24"/>
      <c r="AK48" s="24"/>
      <c r="AL48" s="24"/>
      <c r="AM48" s="24"/>
      <c r="AN48" s="24"/>
      <c r="AO48" s="24"/>
      <c r="AP48" s="24"/>
      <c r="AQ48" s="24"/>
      <c r="AR48" s="24"/>
      <c r="AS48" s="24"/>
      <c r="AT48" s="61"/>
      <c r="AU48" s="24"/>
      <c r="AV48" s="24"/>
      <c r="AW48" s="24"/>
      <c r="AX48" s="24" t="str">
        <f t="shared" si="17"/>
        <v/>
      </c>
      <c r="AY48" s="24" t="str">
        <f t="shared" si="18"/>
        <v/>
      </c>
      <c r="AZ48" s="24" t="str">
        <f t="shared" si="11"/>
        <v/>
      </c>
      <c r="BA48" s="24" t="str">
        <f t="shared" si="12"/>
        <v/>
      </c>
      <c r="BB48" s="24" t="str">
        <f t="shared" si="13"/>
        <v/>
      </c>
      <c r="BC48" s="24"/>
      <c r="BD48" s="24" t="str">
        <f t="shared" si="14"/>
        <v/>
      </c>
      <c r="BE48" s="54" t="str">
        <f>IF(AK48="","",VLOOKUP(AK48,BH:BJ,3,FALSE))</f>
        <v/>
      </c>
      <c r="BF48" s="64" t="s">
        <v>0</v>
      </c>
      <c r="BG48">
        <v>47</v>
      </c>
      <c r="BH48" t="s">
        <v>280</v>
      </c>
      <c r="BI48" t="s">
        <v>40</v>
      </c>
      <c r="BJ48" t="s">
        <v>347</v>
      </c>
    </row>
    <row r="49" spans="1:62">
      <c r="A49" t="str">
        <f t="shared" si="6"/>
        <v>|テキスト|&gt;|&gt;|&gt;|&gt;|飛行 ダメージ軽減&amp;br;このクリーチャーがダメージを受ける場合、代わりにあなたのプレインズウォーカーが6点のダメージを受ける。&amp;br;このクリーチャーではブロックできない。|</v>
      </c>
      <c r="B49" t="s">
        <v>0</v>
      </c>
      <c r="C49" t="s">
        <v>81</v>
      </c>
      <c r="D49" s="27" t="s">
        <v>104</v>
      </c>
      <c r="E49" t="s">
        <v>81</v>
      </c>
      <c r="F49" s="27" t="s">
        <v>113</v>
      </c>
      <c r="G49" t="s">
        <v>81</v>
      </c>
      <c r="H49" s="27" t="s">
        <v>113</v>
      </c>
      <c r="I49" t="s">
        <v>81</v>
      </c>
      <c r="J49" s="27" t="s">
        <v>113</v>
      </c>
      <c r="K49" t="s">
        <v>81</v>
      </c>
      <c r="L49" s="27" t="s">
        <v>113</v>
      </c>
      <c r="M49" t="s">
        <v>81</v>
      </c>
      <c r="N49" t="str">
        <f>IF(R48=0,"",R48)</f>
        <v>飛行 ダメージ軽減&amp;br;このクリーチャーがダメージを受ける場合、代わりにあなたのプレインズウォーカーが6点のダメージを受ける。&amp;br;このクリーチャーではブロックできない。</v>
      </c>
      <c r="O49" t="s">
        <v>81</v>
      </c>
      <c r="Q49" s="38" t="s">
        <v>27</v>
      </c>
      <c r="R49" s="34" t="str">
        <f>INDEX(BE:BE,W44+1)</f>
        <v>When this creature would take damage, your planeswalker takes 6 damage instead. This creature cannot block.</v>
      </c>
      <c r="S49" s="33" t="s">
        <v>114</v>
      </c>
      <c r="T49" s="34" t="str">
        <f>IF(X49="","",X49&amp;IF(Y49="",""," "&amp;Y49)&amp;IF(Z49="",""," "&amp;Z49)&amp;IF(AA49="",""," "&amp;AA49))</f>
        <v>Flying Prevent Damage  </v>
      </c>
      <c r="U49" s="35"/>
      <c r="V49" s="36"/>
      <c r="W49" s="40" t="s">
        <v>114</v>
      </c>
      <c r="X49" s="33" t="str">
        <f t="shared" ref="X49:AA49" si="21">IF(ISERROR(IF(LEN(X48)&gt;1,X48,VLOOKUP(X47,$AC:$AD,2,FALSE))),"",IF(LEN(X48)&gt;1,X48,VLOOKUP(X47,$AC:$AD,2,FALSE)))</f>
        <v>Flying</v>
      </c>
      <c r="Y49" s="33" t="str">
        <f t="shared" si="21"/>
        <v>Prevent Damage</v>
      </c>
      <c r="Z49" s="33" t="str">
        <f t="shared" si="21"/>
        <v/>
      </c>
      <c r="AA49" s="33" t="str">
        <f t="shared" si="21"/>
        <v> </v>
      </c>
      <c r="AE49" s="48">
        <v>48</v>
      </c>
      <c r="AF49" s="49" t="str">
        <f t="shared" si="15"/>
        <v>黒</v>
      </c>
      <c r="AG49" s="24"/>
      <c r="AH49" s="24"/>
      <c r="AI49" s="24"/>
      <c r="AJ49" s="24"/>
      <c r="AK49" s="24"/>
      <c r="AL49" s="24"/>
      <c r="AM49" s="24"/>
      <c r="AN49" s="24"/>
      <c r="AO49" s="24"/>
      <c r="AP49" s="24"/>
      <c r="AQ49" s="24"/>
      <c r="AR49" s="24"/>
      <c r="AS49" s="24"/>
      <c r="AT49" s="61"/>
      <c r="AU49" s="24"/>
      <c r="AV49" s="24"/>
      <c r="AW49" s="24"/>
      <c r="AX49" s="24" t="str">
        <f t="shared" si="17"/>
        <v/>
      </c>
      <c r="AY49" s="24" t="str">
        <f t="shared" si="18"/>
        <v/>
      </c>
      <c r="AZ49" s="24" t="str">
        <f t="shared" si="11"/>
        <v/>
      </c>
      <c r="BA49" s="24" t="str">
        <f t="shared" si="12"/>
        <v/>
      </c>
      <c r="BB49" s="24" t="str">
        <f t="shared" si="13"/>
        <v/>
      </c>
      <c r="BC49" s="24"/>
      <c r="BD49" s="24" t="str">
        <f t="shared" si="14"/>
        <v/>
      </c>
      <c r="BE49" s="54" t="str">
        <f>IF(AK49="","",VLOOKUP(AK49,BH:BJ,3,FALSE))</f>
        <v/>
      </c>
      <c r="BF49" s="64" t="s">
        <v>0</v>
      </c>
      <c r="BG49">
        <v>48</v>
      </c>
      <c r="BH49" t="s">
        <v>353</v>
      </c>
      <c r="BI49" t="s">
        <v>40</v>
      </c>
      <c r="BJ49" t="s">
        <v>354</v>
      </c>
    </row>
    <row r="50" spans="1:62">
      <c r="A50" t="str">
        <f t="shared" si="6"/>
        <v>|英テキスト|&gt;|&gt;|&gt;|&gt;|Flying Prevent Damage  &amp;br;When this creature would take damage, your planeswalker takes 6 damage instead. This creature cannot block.|</v>
      </c>
      <c r="B50" t="s">
        <v>0</v>
      </c>
      <c r="C50" t="s">
        <v>81</v>
      </c>
      <c r="D50" s="27" t="s">
        <v>125</v>
      </c>
      <c r="E50" t="s">
        <v>81</v>
      </c>
      <c r="F50" s="27" t="s">
        <v>113</v>
      </c>
      <c r="G50" t="s">
        <v>81</v>
      </c>
      <c r="H50" s="27" t="s">
        <v>113</v>
      </c>
      <c r="I50" t="s">
        <v>81</v>
      </c>
      <c r="J50" s="27" t="s">
        <v>113</v>
      </c>
      <c r="K50" t="s">
        <v>81</v>
      </c>
      <c r="L50" s="27" t="s">
        <v>113</v>
      </c>
      <c r="M50" t="s">
        <v>81</v>
      </c>
      <c r="N50" t="str">
        <f>IF(T49="","",T49&amp;"&amp;br;")&amp;IF(R49=0,"",R49)</f>
        <v>Flying Prevent Damage  &amp;br;When this creature would take damage, your planeswalker takes 6 damage instead. This creature cannot block.</v>
      </c>
      <c r="O50" t="s">
        <v>81</v>
      </c>
      <c r="Q50" s="33" t="s">
        <v>18</v>
      </c>
      <c r="R50" s="34" t="str">
        <f>IF(INDEX(AX:AX,W44+1)="",0,INDEX(AX:AX,W44+1)&amp;"/"&amp;INDEX(AY:AY,W44+1))</f>
        <v>4/4</v>
      </c>
      <c r="S50" s="35"/>
      <c r="T50" s="35"/>
      <c r="U50" s="35"/>
      <c r="V50" s="36"/>
      <c r="W50" s="40"/>
      <c r="X50" s="33"/>
      <c r="Y50" s="52"/>
      <c r="Z50" s="52"/>
      <c r="AA50" s="53"/>
      <c r="AE50" s="48">
        <v>49</v>
      </c>
      <c r="AF50" s="49" t="str">
        <f t="shared" si="15"/>
        <v>黒</v>
      </c>
      <c r="AG50" s="24"/>
      <c r="AH50" s="24"/>
      <c r="AI50" s="24"/>
      <c r="AJ50" s="24"/>
      <c r="AK50" s="24"/>
      <c r="AL50" s="24"/>
      <c r="AM50" s="24"/>
      <c r="AN50" s="24"/>
      <c r="AO50" s="24"/>
      <c r="AP50" s="24"/>
      <c r="AQ50" s="24"/>
      <c r="AR50" s="24"/>
      <c r="AS50" s="24"/>
      <c r="AT50" s="61"/>
      <c r="AU50" s="24"/>
      <c r="AV50" s="24"/>
      <c r="AW50" s="24"/>
      <c r="AX50" s="24" t="str">
        <f t="shared" si="17"/>
        <v/>
      </c>
      <c r="AY50" s="24" t="str">
        <f t="shared" si="18"/>
        <v/>
      </c>
      <c r="AZ50" s="24" t="str">
        <f t="shared" si="11"/>
        <v/>
      </c>
      <c r="BA50" s="24" t="str">
        <f t="shared" si="12"/>
        <v/>
      </c>
      <c r="BB50" s="24" t="str">
        <f t="shared" si="13"/>
        <v/>
      </c>
      <c r="BC50" s="24"/>
      <c r="BD50" s="24" t="str">
        <f t="shared" si="14"/>
        <v/>
      </c>
      <c r="BE50" s="54" t="str">
        <f>IF(AK50="","",VLOOKUP(AK50,BH:BJ,3,FALSE))</f>
        <v/>
      </c>
      <c r="BF50" s="64" t="s">
        <v>0</v>
      </c>
      <c r="BG50">
        <v>49</v>
      </c>
      <c r="BH50" t="s">
        <v>359</v>
      </c>
      <c r="BI50" t="s">
        <v>40</v>
      </c>
      <c r="BJ50" t="s">
        <v>360</v>
      </c>
    </row>
    <row r="51" ht="14.25" spans="1:62">
      <c r="A51" t="str">
        <f t="shared" si="6"/>
        <v>|PT|&gt;|4/4|シールド数|&gt;||</v>
      </c>
      <c r="B51" t="s">
        <v>0</v>
      </c>
      <c r="C51" t="s">
        <v>81</v>
      </c>
      <c r="D51" t="s">
        <v>18</v>
      </c>
      <c r="E51" t="s">
        <v>81</v>
      </c>
      <c r="F51" t="s">
        <v>113</v>
      </c>
      <c r="G51" t="s">
        <v>81</v>
      </c>
      <c r="H51" t="str">
        <f>IF(R50=0,"",R50)</f>
        <v>4/4</v>
      </c>
      <c r="I51" t="s">
        <v>81</v>
      </c>
      <c r="J51" t="s">
        <v>136</v>
      </c>
      <c r="K51" t="s">
        <v>81</v>
      </c>
      <c r="L51" t="s">
        <v>113</v>
      </c>
      <c r="M51" t="s">
        <v>81</v>
      </c>
      <c r="N51" t="str">
        <f>IF(R51=0,"",R51)</f>
        <v/>
      </c>
      <c r="O51" t="s">
        <v>81</v>
      </c>
      <c r="Q51" s="41" t="s">
        <v>19</v>
      </c>
      <c r="R51" s="34">
        <f>INDEX(AW:AW,W44+1)</f>
        <v>0</v>
      </c>
      <c r="S51" s="42"/>
      <c r="T51" s="42"/>
      <c r="U51" s="42"/>
      <c r="V51" s="43"/>
      <c r="W51" s="44"/>
      <c r="X51" s="45"/>
      <c r="Y51" s="55"/>
      <c r="Z51" s="55"/>
      <c r="AA51" s="56"/>
      <c r="AE51" s="57">
        <v>50</v>
      </c>
      <c r="AF51" s="58" t="str">
        <f t="shared" si="15"/>
        <v>黒</v>
      </c>
      <c r="AG51" s="60"/>
      <c r="AH51" s="60"/>
      <c r="AI51" s="60"/>
      <c r="AJ51" s="60"/>
      <c r="AK51" s="60"/>
      <c r="AL51" s="60"/>
      <c r="AM51" s="60"/>
      <c r="AN51" s="60"/>
      <c r="AO51" s="60"/>
      <c r="AP51" s="60"/>
      <c r="AQ51" s="60"/>
      <c r="AR51" s="60"/>
      <c r="AS51" s="60"/>
      <c r="AT51" s="62"/>
      <c r="AU51" s="60"/>
      <c r="AV51" s="60"/>
      <c r="AW51" s="24"/>
      <c r="AX51" s="24" t="str">
        <f t="shared" si="17"/>
        <v/>
      </c>
      <c r="AY51" s="24" t="str">
        <f t="shared" si="18"/>
        <v/>
      </c>
      <c r="AZ51" s="24" t="str">
        <f t="shared" si="11"/>
        <v/>
      </c>
      <c r="BA51" s="24" t="str">
        <f t="shared" si="12"/>
        <v/>
      </c>
      <c r="BB51" s="24" t="str">
        <f t="shared" si="13"/>
        <v/>
      </c>
      <c r="BC51" s="24"/>
      <c r="BD51" s="60" t="str">
        <f t="shared" si="14"/>
        <v/>
      </c>
      <c r="BE51" s="65" t="str">
        <f>IF(AK51="","",VLOOKUP(AK51,BH:BJ,3,FALSE))</f>
        <v/>
      </c>
      <c r="BF51" s="64" t="s">
        <v>0</v>
      </c>
      <c r="BG51">
        <v>50</v>
      </c>
      <c r="BH51" t="s">
        <v>361</v>
      </c>
      <c r="BI51" t="s">
        <v>40</v>
      </c>
      <c r="BJ51" t="s">
        <v>362</v>
      </c>
    </row>
    <row r="52" spans="1:62">
      <c r="A52" t="str">
        <f t="shared" si="6"/>
        <v>&amp;br;&amp;br;</v>
      </c>
      <c r="B52" t="s">
        <v>0</v>
      </c>
      <c r="C52" t="s">
        <v>145</v>
      </c>
      <c r="R52"/>
      <c r="S52"/>
      <c r="T52"/>
      <c r="U52"/>
      <c r="V52"/>
      <c r="BF52" s="64" t="s">
        <v>0</v>
      </c>
      <c r="BG52">
        <v>51</v>
      </c>
      <c r="BH52" t="s">
        <v>363</v>
      </c>
      <c r="BI52" t="s">
        <v>40</v>
      </c>
      <c r="BJ52" t="s">
        <v>364</v>
      </c>
    </row>
    <row r="53" spans="1:62">
      <c r="A53" t="str">
        <f t="shared" si="6"/>
        <v>#back(text=戻る,left)</v>
      </c>
      <c r="B53" t="s">
        <v>0</v>
      </c>
      <c r="C53" t="s">
        <v>153</v>
      </c>
      <c r="R53"/>
      <c r="S53"/>
      <c r="T53"/>
      <c r="U53"/>
      <c r="V53"/>
      <c r="BF53" s="64" t="s">
        <v>0</v>
      </c>
      <c r="BG53">
        <v>52</v>
      </c>
      <c r="BH53" t="s">
        <v>365</v>
      </c>
      <c r="BI53" t="s">
        <v>40</v>
      </c>
      <c r="BJ53" t="s">
        <v>366</v>
      </c>
    </row>
    <row r="54" spans="1:62">
      <c r="A54" t="str">
        <f t="shared" si="6"/>
        <v>&amp;br;</v>
      </c>
      <c r="B54" t="s">
        <v>0</v>
      </c>
      <c r="C54" t="s">
        <v>164</v>
      </c>
      <c r="R54"/>
      <c r="S54"/>
      <c r="T54"/>
      <c r="U54"/>
      <c r="V54"/>
      <c r="BF54" s="64" t="s">
        <v>0</v>
      </c>
      <c r="BG54">
        <v>53</v>
      </c>
      <c r="BH54" t="s">
        <v>367</v>
      </c>
      <c r="BI54" t="s">
        <v>40</v>
      </c>
      <c r="BJ54" t="s">
        <v>368</v>
      </c>
    </row>
    <row r="55" spans="1:62">
      <c r="A55" t="str">
        <f t="shared" si="6"/>
        <v>#comment(above,nsize=[15],size=[30],num=[10])</v>
      </c>
      <c r="B55" t="s">
        <v>0</v>
      </c>
      <c r="C55" t="s">
        <v>173</v>
      </c>
      <c r="R55"/>
      <c r="S55"/>
      <c r="T55"/>
      <c r="U55"/>
      <c r="V55"/>
      <c r="BF55" s="64" t="s">
        <v>0</v>
      </c>
      <c r="BG55">
        <v>54</v>
      </c>
      <c r="BH55" t="s">
        <v>285</v>
      </c>
      <c r="BI55" t="s">
        <v>40</v>
      </c>
      <c r="BJ55" t="s">
        <v>369</v>
      </c>
    </row>
    <row r="56" spans="1:62">
      <c r="A56" t="str">
        <f t="shared" si="6"/>
        <v>&amp;br;&amp;br;</v>
      </c>
      <c r="B56" t="s">
        <v>0</v>
      </c>
      <c r="C56" t="s">
        <v>145</v>
      </c>
      <c r="R56"/>
      <c r="S56"/>
      <c r="T56"/>
      <c r="U56"/>
      <c r="V56"/>
      <c r="BF56" s="64" t="s">
        <v>0</v>
      </c>
      <c r="BG56">
        <v>55</v>
      </c>
      <c r="BH56" t="s">
        <v>141</v>
      </c>
      <c r="BI56" t="s">
        <v>40</v>
      </c>
      <c r="BJ56" t="s">
        <v>370</v>
      </c>
    </row>
    <row r="57" spans="1:62">
      <c r="A57" t="str">
        <f t="shared" si="6"/>
        <v/>
      </c>
      <c r="B57" t="s">
        <v>0</v>
      </c>
      <c r="Q57" s="29"/>
      <c r="R57" s="30"/>
      <c r="S57" s="30"/>
      <c r="T57" s="30"/>
      <c r="U57" s="30"/>
      <c r="V57" s="31"/>
      <c r="W57" s="32">
        <v>5</v>
      </c>
      <c r="X57" s="29"/>
      <c r="Y57" s="50"/>
      <c r="Z57" s="50"/>
      <c r="AA57" s="51"/>
      <c r="BF57" s="64" t="s">
        <v>0</v>
      </c>
      <c r="BG57">
        <v>56</v>
      </c>
      <c r="BH57" t="s">
        <v>371</v>
      </c>
      <c r="BI57" t="s">
        <v>40</v>
      </c>
      <c r="BJ57" t="s">
        <v>133</v>
      </c>
    </row>
    <row r="58" spans="1:62">
      <c r="A58" t="str">
        <f t="shared" si="6"/>
        <v>*釣りドレイク/Angler Drake</v>
      </c>
      <c r="B58" t="s">
        <v>0</v>
      </c>
      <c r="C58" t="str">
        <f>"*"&amp;R58&amp;"/"&amp;T58</f>
        <v>*釣りドレイク/Angler Drake</v>
      </c>
      <c r="Q58" s="33" t="s">
        <v>9</v>
      </c>
      <c r="R58" s="34" t="str">
        <f>INDEX(AJ:AJ,W57+1)</f>
        <v>釣りドレイク</v>
      </c>
      <c r="S58" s="35" t="s">
        <v>10</v>
      </c>
      <c r="T58" s="34" t="str">
        <f>INDEX(AK:AK,W57+1)</f>
        <v>Angler Drake</v>
      </c>
      <c r="U58" s="35"/>
      <c r="V58" s="36"/>
      <c r="W58" s="37"/>
      <c r="X58" s="33"/>
      <c r="Y58" s="52"/>
      <c r="Z58" s="52"/>
      <c r="AA58" s="53"/>
      <c r="BF58" s="64" t="s">
        <v>0</v>
      </c>
      <c r="BG58">
        <v>57</v>
      </c>
      <c r="BH58" t="s">
        <v>221</v>
      </c>
      <c r="BI58" t="s">
        <v>40</v>
      </c>
      <c r="BJ58" t="s">
        <v>372</v>
      </c>
    </row>
    <row r="59" spans="1:62">
      <c r="A59" t="str">
        <f t="shared" si="6"/>
        <v>|LEFT:80|LEFT:100|LEFT:100|LEFT:100|LEFT:100|LEFT:100|c</v>
      </c>
      <c r="B59" t="s">
        <v>0</v>
      </c>
      <c r="C59" t="s">
        <v>81</v>
      </c>
      <c r="D59" s="26" t="str">
        <f>$Q$1</f>
        <v>LEFT:80</v>
      </c>
      <c r="E59" s="26" t="s">
        <v>81</v>
      </c>
      <c r="F59" s="26" t="str">
        <f t="shared" ref="F59:J59" si="22">$R$1</f>
        <v>LEFT:100</v>
      </c>
      <c r="G59" s="26" t="s">
        <v>81</v>
      </c>
      <c r="H59" s="26" t="str">
        <f t="shared" si="22"/>
        <v>LEFT:100</v>
      </c>
      <c r="I59" s="26" t="s">
        <v>81</v>
      </c>
      <c r="J59" s="26" t="str">
        <f t="shared" si="22"/>
        <v>LEFT:100</v>
      </c>
      <c r="K59" s="26" t="s">
        <v>81</v>
      </c>
      <c r="L59" s="26" t="str">
        <f>$R$1</f>
        <v>LEFT:100</v>
      </c>
      <c r="M59" s="26" t="s">
        <v>81</v>
      </c>
      <c r="N59" s="26" t="str">
        <f>$R$1</f>
        <v>LEFT:100</v>
      </c>
      <c r="O59" t="s">
        <v>81</v>
      </c>
      <c r="P59" t="s">
        <v>82</v>
      </c>
      <c r="Q59" s="38" t="s">
        <v>6</v>
      </c>
      <c r="R59" s="34" t="str">
        <f>INDEX(AF:AF,W57+1)</f>
        <v>青</v>
      </c>
      <c r="S59" s="39" t="s">
        <v>7</v>
      </c>
      <c r="T59" s="34" t="str">
        <f>INDEX(AG:AG,W57+1)</f>
        <v>アンコモン</v>
      </c>
      <c r="U59" s="39" t="s">
        <v>8</v>
      </c>
      <c r="V59" s="34">
        <f>INDEX(AI:AI,W57+1)</f>
        <v>12</v>
      </c>
      <c r="W59" s="40"/>
      <c r="X59" s="34" t="str">
        <f>INDEX(AQ:AQ,W57+1)</f>
        <v>飛行</v>
      </c>
      <c r="Y59" s="52"/>
      <c r="Z59" s="52"/>
      <c r="AA59" s="53"/>
      <c r="BF59" s="64" t="s">
        <v>0</v>
      </c>
      <c r="BG59">
        <v>58</v>
      </c>
      <c r="BH59" t="s">
        <v>373</v>
      </c>
      <c r="BI59" t="s">
        <v>40</v>
      </c>
      <c r="BJ59" t="s">
        <v>374</v>
      </c>
    </row>
    <row r="60" spans="1:62">
      <c r="A60" t="str">
        <f t="shared" si="6"/>
        <v>|色|青|レアリティ|アンコモン|マナコスト|12|</v>
      </c>
      <c r="B60" t="s">
        <v>0</v>
      </c>
      <c r="C60" t="s">
        <v>81</v>
      </c>
      <c r="D60" s="27" t="s">
        <v>6</v>
      </c>
      <c r="E60" t="s">
        <v>81</v>
      </c>
      <c r="F60" t="str">
        <f>IF(R59=0,"",R59)</f>
        <v>青</v>
      </c>
      <c r="G60" t="s">
        <v>81</v>
      </c>
      <c r="H60" s="27" t="s">
        <v>93</v>
      </c>
      <c r="I60" t="s">
        <v>81</v>
      </c>
      <c r="J60" t="str">
        <f>IF(T59=0,"",T59)</f>
        <v>アンコモン</v>
      </c>
      <c r="K60" t="s">
        <v>81</v>
      </c>
      <c r="L60" s="27" t="s">
        <v>94</v>
      </c>
      <c r="M60" t="s">
        <v>81</v>
      </c>
      <c r="N60">
        <f>IF(V59=0,"",V59)</f>
        <v>12</v>
      </c>
      <c r="O60" t="s">
        <v>81</v>
      </c>
      <c r="Q60" s="33" t="s">
        <v>11</v>
      </c>
      <c r="R60" s="34" t="str">
        <f>INDEX(AL:AL,W57+1)</f>
        <v>クリーチャー</v>
      </c>
      <c r="S60" s="39" t="s">
        <v>95</v>
      </c>
      <c r="T60" s="34" t="str">
        <f>INDEX(AN:AN,W57+1)</f>
        <v>ドレイク</v>
      </c>
      <c r="U60" s="34">
        <f>INDEX(AO:AO,W57+1)</f>
        <v>0</v>
      </c>
      <c r="V60" s="34">
        <f>INDEX(AP:AP,W57+1)</f>
        <v>0</v>
      </c>
      <c r="W60" s="40"/>
      <c r="X60" s="34" t="str">
        <f>INDEX(AZ:AZ,W57+1)</f>
        <v>飛行</v>
      </c>
      <c r="Y60" s="34" t="str">
        <f>INDEX(BA:BA,W57+1)</f>
        <v/>
      </c>
      <c r="Z60" s="34" t="str">
        <f>INDEX(BB:BB,W57+1)</f>
        <v/>
      </c>
      <c r="AA60" s="34">
        <f>INDEX(BC:BC,W57+1)</f>
        <v>0</v>
      </c>
      <c r="BF60" s="64" t="s">
        <v>0</v>
      </c>
      <c r="BG60">
        <v>59</v>
      </c>
      <c r="BH60" t="s">
        <v>375</v>
      </c>
      <c r="BI60" t="s">
        <v>40</v>
      </c>
      <c r="BJ60" t="s">
        <v>376</v>
      </c>
    </row>
    <row r="61" spans="1:62">
      <c r="A61" t="str">
        <f t="shared" si="6"/>
        <v>|種別|クリーチャー|サブタイプ|ドレイク|||</v>
      </c>
      <c r="B61" t="s">
        <v>0</v>
      </c>
      <c r="C61" t="s">
        <v>81</v>
      </c>
      <c r="D61" s="27" t="s">
        <v>11</v>
      </c>
      <c r="E61" t="s">
        <v>81</v>
      </c>
      <c r="F61" t="str">
        <f>IF(R60=0,"",R60)</f>
        <v>クリーチャー</v>
      </c>
      <c r="G61" t="s">
        <v>81</v>
      </c>
      <c r="H61" s="27" t="s">
        <v>103</v>
      </c>
      <c r="I61" t="s">
        <v>81</v>
      </c>
      <c r="J61" t="str">
        <f>IF(T60=0,"",T60)</f>
        <v>ドレイク</v>
      </c>
      <c r="K61" t="s">
        <v>81</v>
      </c>
      <c r="L61" t="str">
        <f>IF(U60=0,"",U60)</f>
        <v/>
      </c>
      <c r="M61" t="s">
        <v>81</v>
      </c>
      <c r="N61" t="str">
        <f>IF(V60=0,"",V60)</f>
        <v/>
      </c>
      <c r="O61" t="s">
        <v>81</v>
      </c>
      <c r="Q61" s="33" t="s">
        <v>104</v>
      </c>
      <c r="R61" s="34" t="str">
        <f>INDEX(BD:BD,W57+1)</f>
        <v>飛行&amp;br;このクリーチャーが戦場に出たとき、対戦相手の手札が5枚以下の場合、対戦相手がコントロールするクリーチャー1体を対象とし、それをプレイヤーの手札に戻す。</v>
      </c>
      <c r="S61" s="35"/>
      <c r="T61" s="35"/>
      <c r="U61" s="35"/>
      <c r="V61" s="36"/>
      <c r="W61" s="40"/>
      <c r="X61" s="32"/>
      <c r="Y61" s="32"/>
      <c r="Z61" s="32"/>
      <c r="AA61" s="54"/>
      <c r="BF61" s="64" t="s">
        <v>0</v>
      </c>
      <c r="BG61">
        <v>60</v>
      </c>
      <c r="BH61" t="s">
        <v>377</v>
      </c>
      <c r="BI61" t="s">
        <v>40</v>
      </c>
      <c r="BJ61" t="s">
        <v>378</v>
      </c>
    </row>
    <row r="62" spans="1:62">
      <c r="A62" t="str">
        <f t="shared" si="6"/>
        <v>|テキスト|&gt;|&gt;|&gt;|&gt;|飛行&amp;br;このクリーチャーが戦場に出たとき、対戦相手の手札が5枚以下の場合、対戦相手がコントロールするクリーチャー1体を対象とし、それをプレイヤーの手札に戻す。|</v>
      </c>
      <c r="B62" t="s">
        <v>0</v>
      </c>
      <c r="C62" t="s">
        <v>81</v>
      </c>
      <c r="D62" s="27" t="s">
        <v>104</v>
      </c>
      <c r="E62" t="s">
        <v>81</v>
      </c>
      <c r="F62" s="27" t="s">
        <v>113</v>
      </c>
      <c r="G62" t="s">
        <v>81</v>
      </c>
      <c r="H62" s="27" t="s">
        <v>113</v>
      </c>
      <c r="I62" t="s">
        <v>81</v>
      </c>
      <c r="J62" s="27" t="s">
        <v>113</v>
      </c>
      <c r="K62" t="s">
        <v>81</v>
      </c>
      <c r="L62" s="27" t="s">
        <v>113</v>
      </c>
      <c r="M62" t="s">
        <v>81</v>
      </c>
      <c r="N62" t="str">
        <f>IF(R61=0,"",R61)</f>
        <v>飛行&amp;br;このクリーチャーが戦場に出たとき、対戦相手の手札が5枚以下の場合、対戦相手がコントロールするクリーチャー1体を対象とし、それをプレイヤーの手札に戻す。</v>
      </c>
      <c r="O62" t="s">
        <v>81</v>
      </c>
      <c r="Q62" s="38" t="s">
        <v>27</v>
      </c>
      <c r="R62" s="34" t="str">
        <f>INDEX(BE:BE,W57+1)</f>
        <v>When this creature enters the battlefield, if your opponent has 5 or less cards in hand, target creature your opponent controls is Returned to their hand.</v>
      </c>
      <c r="S62" s="33" t="s">
        <v>114</v>
      </c>
      <c r="T62" s="34" t="str">
        <f>IF(X62="","",X62&amp;IF(Y62="",""," "&amp;Y62)&amp;IF(Z62="",""," "&amp;Z62)&amp;IF(AA62="",""," "&amp;AA62))</f>
        <v>Flying  </v>
      </c>
      <c r="U62" s="35"/>
      <c r="V62" s="36"/>
      <c r="W62" s="40" t="s">
        <v>114</v>
      </c>
      <c r="X62" s="33" t="str">
        <f t="shared" ref="X62:AA62" si="23">IF(ISERROR(IF(LEN(X61)&gt;1,X61,VLOOKUP(X60,$AC:$AD,2,FALSE))),"",IF(LEN(X61)&gt;1,X61,VLOOKUP(X60,$AC:$AD,2,FALSE)))</f>
        <v>Flying</v>
      </c>
      <c r="Y62" s="33" t="str">
        <f t="shared" si="23"/>
        <v/>
      </c>
      <c r="Z62" s="33" t="str">
        <f t="shared" si="23"/>
        <v/>
      </c>
      <c r="AA62" s="33" t="str">
        <f t="shared" si="23"/>
        <v> </v>
      </c>
      <c r="BF62" s="64" t="s">
        <v>0</v>
      </c>
      <c r="BG62">
        <v>61</v>
      </c>
      <c r="BH62" t="s">
        <v>325</v>
      </c>
      <c r="BI62" t="s">
        <v>40</v>
      </c>
      <c r="BJ62" t="s">
        <v>379</v>
      </c>
    </row>
    <row r="63" spans="1:62">
      <c r="A63" t="str">
        <f t="shared" si="6"/>
        <v>|英テキスト|&gt;|&gt;|&gt;|&gt;|Flying  &amp;br;When this creature enters the battlefield, if your opponent has 5 or less cards in hand, target creature your opponent controls is Returned to their hand.|</v>
      </c>
      <c r="B63" t="s">
        <v>0</v>
      </c>
      <c r="C63" t="s">
        <v>81</v>
      </c>
      <c r="D63" s="27" t="s">
        <v>125</v>
      </c>
      <c r="E63" t="s">
        <v>81</v>
      </c>
      <c r="F63" s="27" t="s">
        <v>113</v>
      </c>
      <c r="G63" t="s">
        <v>81</v>
      </c>
      <c r="H63" s="27" t="s">
        <v>113</v>
      </c>
      <c r="I63" t="s">
        <v>81</v>
      </c>
      <c r="J63" s="27" t="s">
        <v>113</v>
      </c>
      <c r="K63" t="s">
        <v>81</v>
      </c>
      <c r="L63" s="27" t="s">
        <v>113</v>
      </c>
      <c r="M63" t="s">
        <v>81</v>
      </c>
      <c r="N63" t="str">
        <f>IF(T62="","",T62&amp;"&amp;br;")&amp;IF(R62=0,"",R62)</f>
        <v>Flying  &amp;br;When this creature enters the battlefield, if your opponent has 5 or less cards in hand, target creature your opponent controls is Returned to their hand.</v>
      </c>
      <c r="O63" t="s">
        <v>81</v>
      </c>
      <c r="Q63" s="33" t="s">
        <v>18</v>
      </c>
      <c r="R63" s="34" t="str">
        <f>IF(INDEX(AX:AX,W57+1)="",0,INDEX(AX:AX,W57+1)&amp;"/"&amp;INDEX(AY:AY,W57+1))</f>
        <v>4/4</v>
      </c>
      <c r="S63" s="35"/>
      <c r="T63" s="35"/>
      <c r="U63" s="35"/>
      <c r="V63" s="36"/>
      <c r="W63" s="40"/>
      <c r="X63" s="33"/>
      <c r="Y63" s="52"/>
      <c r="Z63" s="52"/>
      <c r="AA63" s="53"/>
      <c r="BF63" s="64" t="s">
        <v>0</v>
      </c>
      <c r="BG63">
        <v>62</v>
      </c>
      <c r="BH63" t="s">
        <v>380</v>
      </c>
      <c r="BI63" t="s">
        <v>40</v>
      </c>
      <c r="BJ63" t="s">
        <v>381</v>
      </c>
    </row>
    <row r="64" spans="1:62">
      <c r="A64" t="str">
        <f t="shared" si="6"/>
        <v>|PT|&gt;|4/4|シールド数|&gt;||</v>
      </c>
      <c r="B64" t="s">
        <v>0</v>
      </c>
      <c r="C64" t="s">
        <v>81</v>
      </c>
      <c r="D64" t="s">
        <v>18</v>
      </c>
      <c r="E64" t="s">
        <v>81</v>
      </c>
      <c r="F64" t="s">
        <v>113</v>
      </c>
      <c r="G64" t="s">
        <v>81</v>
      </c>
      <c r="H64" t="str">
        <f>IF(R63=0,"",R63)</f>
        <v>4/4</v>
      </c>
      <c r="I64" t="s">
        <v>81</v>
      </c>
      <c r="J64" t="s">
        <v>136</v>
      </c>
      <c r="K64" t="s">
        <v>81</v>
      </c>
      <c r="L64" t="s">
        <v>113</v>
      </c>
      <c r="M64" t="s">
        <v>81</v>
      </c>
      <c r="N64" t="str">
        <f>IF(R64=0,"",R64)</f>
        <v/>
      </c>
      <c r="O64" t="s">
        <v>81</v>
      </c>
      <c r="Q64" s="41" t="s">
        <v>19</v>
      </c>
      <c r="R64" s="34">
        <f>INDEX(AW:AW,W57+1)</f>
        <v>0</v>
      </c>
      <c r="S64" s="42"/>
      <c r="T64" s="42"/>
      <c r="U64" s="42"/>
      <c r="V64" s="43"/>
      <c r="W64" s="44"/>
      <c r="X64" s="45"/>
      <c r="Y64" s="55"/>
      <c r="Z64" s="55"/>
      <c r="AA64" s="56"/>
      <c r="BF64" s="64" t="s">
        <v>0</v>
      </c>
      <c r="BG64">
        <v>63</v>
      </c>
      <c r="BH64" t="s">
        <v>382</v>
      </c>
      <c r="BI64" t="s">
        <v>40</v>
      </c>
      <c r="BJ64" t="s">
        <v>298</v>
      </c>
    </row>
    <row r="65" spans="1:62">
      <c r="A65" t="str">
        <f t="shared" si="6"/>
        <v>&amp;br;&amp;br;</v>
      </c>
      <c r="B65" t="s">
        <v>0</v>
      </c>
      <c r="C65" t="s">
        <v>145</v>
      </c>
      <c r="R65"/>
      <c r="S65"/>
      <c r="T65"/>
      <c r="U65"/>
      <c r="V65"/>
      <c r="BF65" s="64" t="s">
        <v>0</v>
      </c>
      <c r="BG65">
        <v>64</v>
      </c>
      <c r="BH65" t="s">
        <v>60</v>
      </c>
      <c r="BI65" t="s">
        <v>40</v>
      </c>
      <c r="BJ65" t="s">
        <v>383</v>
      </c>
    </row>
    <row r="66" spans="1:62">
      <c r="A66" t="str">
        <f t="shared" si="6"/>
        <v>#back(text=戻る,left)</v>
      </c>
      <c r="B66" t="s">
        <v>0</v>
      </c>
      <c r="C66" t="s">
        <v>153</v>
      </c>
      <c r="R66"/>
      <c r="S66"/>
      <c r="T66"/>
      <c r="U66"/>
      <c r="V66"/>
      <c r="BF66" s="64" t="s">
        <v>0</v>
      </c>
      <c r="BG66">
        <v>65</v>
      </c>
      <c r="BH66" t="s">
        <v>384</v>
      </c>
      <c r="BI66" t="s">
        <v>40</v>
      </c>
      <c r="BJ66" t="s">
        <v>385</v>
      </c>
    </row>
    <row r="67" spans="1:62">
      <c r="A67" t="str">
        <f t="shared" si="6"/>
        <v>&amp;br;</v>
      </c>
      <c r="B67" t="s">
        <v>0</v>
      </c>
      <c r="C67" t="s">
        <v>164</v>
      </c>
      <c r="R67"/>
      <c r="S67"/>
      <c r="T67"/>
      <c r="U67"/>
      <c r="V67"/>
      <c r="BF67" s="64" t="s">
        <v>0</v>
      </c>
      <c r="BG67">
        <v>66</v>
      </c>
      <c r="BH67" t="s">
        <v>386</v>
      </c>
      <c r="BI67" t="s">
        <v>40</v>
      </c>
      <c r="BJ67" t="s">
        <v>387</v>
      </c>
    </row>
    <row r="68" spans="1:62">
      <c r="A68" t="str">
        <f t="shared" si="6"/>
        <v>#comment(above,nsize=[15],size=[30],num=[10])</v>
      </c>
      <c r="B68" t="s">
        <v>0</v>
      </c>
      <c r="C68" t="s">
        <v>173</v>
      </c>
      <c r="R68"/>
      <c r="S68"/>
      <c r="T68"/>
      <c r="U68"/>
      <c r="V68"/>
      <c r="BF68" s="64" t="s">
        <v>0</v>
      </c>
      <c r="BG68">
        <v>67</v>
      </c>
      <c r="BH68" t="s">
        <v>388</v>
      </c>
      <c r="BI68" t="s">
        <v>40</v>
      </c>
      <c r="BJ68" t="s">
        <v>389</v>
      </c>
    </row>
    <row r="69" spans="1:62">
      <c r="A69" t="str">
        <f t="shared" si="6"/>
        <v>&amp;br;&amp;br;</v>
      </c>
      <c r="B69" t="s">
        <v>0</v>
      </c>
      <c r="C69" t="s">
        <v>145</v>
      </c>
      <c r="R69"/>
      <c r="S69"/>
      <c r="T69"/>
      <c r="U69"/>
      <c r="V69"/>
      <c r="BF69" s="64" t="s">
        <v>0</v>
      </c>
      <c r="BG69">
        <v>68</v>
      </c>
      <c r="BH69" t="s">
        <v>390</v>
      </c>
      <c r="BI69" t="s">
        <v>40</v>
      </c>
      <c r="BJ69" t="s">
        <v>391</v>
      </c>
    </row>
    <row r="70" spans="1:62">
      <c r="A70" t="str">
        <f t="shared" ref="A70:A133" si="24">CONCATENATE(C70,D70,E70,F70,G70,H70,I70,J70,K70,L70,M70,N70,O70,P70)</f>
        <v/>
      </c>
      <c r="B70" t="s">
        <v>0</v>
      </c>
      <c r="Q70" s="29"/>
      <c r="R70" s="30"/>
      <c r="S70" s="30"/>
      <c r="T70" s="30"/>
      <c r="U70" s="30"/>
      <c r="V70" s="31"/>
      <c r="W70" s="32">
        <v>6</v>
      </c>
      <c r="X70" s="29"/>
      <c r="Y70" s="50"/>
      <c r="Z70" s="50"/>
      <c r="AA70" s="51"/>
      <c r="BF70" s="64" t="s">
        <v>0</v>
      </c>
      <c r="BG70">
        <v>69</v>
      </c>
      <c r="BH70" t="s">
        <v>392</v>
      </c>
      <c r="BI70" t="s">
        <v>40</v>
      </c>
      <c r="BJ70" t="s">
        <v>393</v>
      </c>
    </row>
    <row r="71" spans="1:62">
      <c r="A71" t="str">
        <f t="shared" si="24"/>
        <v>*突風撃/Galestrike</v>
      </c>
      <c r="B71" t="s">
        <v>0</v>
      </c>
      <c r="C71" t="str">
        <f>"*"&amp;R71&amp;"/"&amp;T71</f>
        <v>*突風撃/Galestrike</v>
      </c>
      <c r="Q71" s="33" t="s">
        <v>9</v>
      </c>
      <c r="R71" s="34" t="str">
        <f>INDEX(AJ:AJ,W70+1)</f>
        <v>突風撃</v>
      </c>
      <c r="S71" s="35" t="s">
        <v>10</v>
      </c>
      <c r="T71" s="34" t="str">
        <f>INDEX(AK:AK,W70+1)</f>
        <v>Galestrike</v>
      </c>
      <c r="U71" s="35"/>
      <c r="V71" s="36"/>
      <c r="W71" s="37"/>
      <c r="X71" s="33"/>
      <c r="Y71" s="52"/>
      <c r="Z71" s="52"/>
      <c r="AA71" s="53"/>
      <c r="BF71" s="64" t="s">
        <v>0</v>
      </c>
      <c r="BG71">
        <v>70</v>
      </c>
      <c r="BH71" t="s">
        <v>394</v>
      </c>
      <c r="BI71" t="s">
        <v>40</v>
      </c>
      <c r="BJ71" t="s">
        <v>395</v>
      </c>
    </row>
    <row r="72" spans="1:62">
      <c r="A72" t="str">
        <f t="shared" si="24"/>
        <v>|LEFT:80|LEFT:100|LEFT:100|LEFT:100|LEFT:100|LEFT:100|c</v>
      </c>
      <c r="B72" t="s">
        <v>0</v>
      </c>
      <c r="C72" t="s">
        <v>81</v>
      </c>
      <c r="D72" s="26" t="str">
        <f>$Q$1</f>
        <v>LEFT:80</v>
      </c>
      <c r="E72" s="26" t="s">
        <v>81</v>
      </c>
      <c r="F72" s="26" t="str">
        <f t="shared" ref="F72:J72" si="25">$R$1</f>
        <v>LEFT:100</v>
      </c>
      <c r="G72" s="26" t="s">
        <v>81</v>
      </c>
      <c r="H72" s="26" t="str">
        <f t="shared" si="25"/>
        <v>LEFT:100</v>
      </c>
      <c r="I72" s="26" t="s">
        <v>81</v>
      </c>
      <c r="J72" s="26" t="str">
        <f t="shared" si="25"/>
        <v>LEFT:100</v>
      </c>
      <c r="K72" s="26" t="s">
        <v>81</v>
      </c>
      <c r="L72" s="26" t="str">
        <f>$R$1</f>
        <v>LEFT:100</v>
      </c>
      <c r="M72" s="26" t="s">
        <v>81</v>
      </c>
      <c r="N72" s="26" t="str">
        <f>$R$1</f>
        <v>LEFT:100</v>
      </c>
      <c r="O72" t="s">
        <v>81</v>
      </c>
      <c r="P72" t="s">
        <v>82</v>
      </c>
      <c r="Q72" s="38" t="s">
        <v>6</v>
      </c>
      <c r="R72" s="34" t="str">
        <f>INDEX(AF:AF,W70+1)</f>
        <v>青</v>
      </c>
      <c r="S72" s="39" t="s">
        <v>7</v>
      </c>
      <c r="T72" s="34" t="str">
        <f>INDEX(AG:AG,W70+1)</f>
        <v>アンコモン</v>
      </c>
      <c r="U72" s="39" t="s">
        <v>8</v>
      </c>
      <c r="V72" s="34">
        <f>INDEX(AI:AI,W70+1)</f>
        <v>6</v>
      </c>
      <c r="W72" s="40"/>
      <c r="X72" s="34" t="str">
        <f>INDEX(AQ:AQ,W70+1)</f>
        <v>対戦相手の手札が5枚以下の場合、対戦相手のコントロールするクリーチャー1体を対象とする。それをオーナーの手札に移動し、あなたはカードを1枚引く。</v>
      </c>
      <c r="Y72" s="52"/>
      <c r="Z72" s="52"/>
      <c r="AA72" s="53"/>
      <c r="BF72" s="64" t="s">
        <v>0</v>
      </c>
      <c r="BG72">
        <v>71</v>
      </c>
      <c r="BH72" t="s">
        <v>251</v>
      </c>
      <c r="BI72" t="s">
        <v>40</v>
      </c>
      <c r="BJ72" t="s">
        <v>396</v>
      </c>
    </row>
    <row r="73" spans="1:62">
      <c r="A73" t="str">
        <f t="shared" si="24"/>
        <v>|色|青|レアリティ|アンコモン|マナコスト|6|</v>
      </c>
      <c r="B73" t="s">
        <v>0</v>
      </c>
      <c r="C73" t="s">
        <v>81</v>
      </c>
      <c r="D73" s="27" t="s">
        <v>6</v>
      </c>
      <c r="E73" t="s">
        <v>81</v>
      </c>
      <c r="F73" t="str">
        <f>IF(R72=0,"",R72)</f>
        <v>青</v>
      </c>
      <c r="G73" t="s">
        <v>81</v>
      </c>
      <c r="H73" s="27" t="s">
        <v>93</v>
      </c>
      <c r="I73" t="s">
        <v>81</v>
      </c>
      <c r="J73" t="str">
        <f>IF(T72=0,"",T72)</f>
        <v>アンコモン</v>
      </c>
      <c r="K73" t="s">
        <v>81</v>
      </c>
      <c r="L73" s="27" t="s">
        <v>94</v>
      </c>
      <c r="M73" t="s">
        <v>81</v>
      </c>
      <c r="N73">
        <f>IF(V72=0,"",V72)</f>
        <v>6</v>
      </c>
      <c r="O73" t="s">
        <v>81</v>
      </c>
      <c r="Q73" s="33" t="s">
        <v>11</v>
      </c>
      <c r="R73" s="34" t="str">
        <f>INDEX(AL:AL,W70+1)</f>
        <v>呪文</v>
      </c>
      <c r="S73" s="39" t="s">
        <v>95</v>
      </c>
      <c r="T73" s="34">
        <f>INDEX(AN:AN,W70+1)</f>
        <v>0</v>
      </c>
      <c r="U73" s="34">
        <f>INDEX(AO:AO,W70+1)</f>
        <v>0</v>
      </c>
      <c r="V73" s="34">
        <f>INDEX(AP:AP,W70+1)</f>
        <v>0</v>
      </c>
      <c r="W73" s="40"/>
      <c r="X73" s="34" t="str">
        <f>INDEX(AZ:AZ,W70+1)</f>
        <v>対戦</v>
      </c>
      <c r="Y73" s="34" t="str">
        <f>INDEX(BA:BA,W70+1)</f>
        <v/>
      </c>
      <c r="Z73" s="34" t="str">
        <f>INDEX(BB:BB,W70+1)</f>
        <v/>
      </c>
      <c r="AA73" s="34">
        <f>INDEX(BC:BC,W70+1)</f>
        <v>0</v>
      </c>
      <c r="BF73" s="64" t="s">
        <v>0</v>
      </c>
      <c r="BG73">
        <v>72</v>
      </c>
      <c r="BH73" t="s">
        <v>290</v>
      </c>
      <c r="BI73" t="s">
        <v>40</v>
      </c>
      <c r="BJ73" t="s">
        <v>397</v>
      </c>
    </row>
    <row r="74" spans="1:62">
      <c r="A74" t="str">
        <f t="shared" si="24"/>
        <v>|種別|呪文|サブタイプ||||</v>
      </c>
      <c r="B74" t="s">
        <v>0</v>
      </c>
      <c r="C74" t="s">
        <v>81</v>
      </c>
      <c r="D74" s="27" t="s">
        <v>11</v>
      </c>
      <c r="E74" t="s">
        <v>81</v>
      </c>
      <c r="F74" t="str">
        <f>IF(R73=0,"",R73)</f>
        <v>呪文</v>
      </c>
      <c r="G74" t="s">
        <v>81</v>
      </c>
      <c r="H74" s="27" t="s">
        <v>103</v>
      </c>
      <c r="I74" t="s">
        <v>81</v>
      </c>
      <c r="J74" t="str">
        <f>IF(T73=0,"",T73)</f>
        <v/>
      </c>
      <c r="K74" t="s">
        <v>81</v>
      </c>
      <c r="L74" t="str">
        <f>IF(U73=0,"",U73)</f>
        <v/>
      </c>
      <c r="M74" t="s">
        <v>81</v>
      </c>
      <c r="N74" t="str">
        <f>IF(V73=0,"",V73)</f>
        <v/>
      </c>
      <c r="O74" t="s">
        <v>81</v>
      </c>
      <c r="Q74" s="33" t="s">
        <v>104</v>
      </c>
      <c r="R74" s="34" t="str">
        <f>INDEX(BD:BD,W70+1)</f>
        <v>対戦相手の手札が5枚以下の場合、対戦相手のコントロールするクリーチャー1体を対象とする。それをオーナーの手札に移動し、あなたはカードを1枚引く。</v>
      </c>
      <c r="S74" s="35"/>
      <c r="T74" s="35"/>
      <c r="U74" s="35"/>
      <c r="V74" s="36"/>
      <c r="W74" s="40"/>
      <c r="X74" s="32"/>
      <c r="Y74" s="32"/>
      <c r="Z74" s="32"/>
      <c r="AA74" s="54"/>
      <c r="BF74" s="64" t="s">
        <v>0</v>
      </c>
      <c r="BG74">
        <v>73</v>
      </c>
      <c r="BH74" t="s">
        <v>398</v>
      </c>
      <c r="BI74" t="s">
        <v>40</v>
      </c>
      <c r="BJ74" t="s">
        <v>399</v>
      </c>
    </row>
    <row r="75" spans="1:62">
      <c r="A75" t="str">
        <f t="shared" si="24"/>
        <v>|テキスト|&gt;|&gt;|&gt;|&gt;|対戦相手の手札が5枚以下の場合、対戦相手のコントロールするクリーチャー1体を対象とする。それをオーナーの手札に移動し、あなたはカードを1枚引く。|</v>
      </c>
      <c r="B75" t="s">
        <v>0</v>
      </c>
      <c r="C75" t="s">
        <v>81</v>
      </c>
      <c r="D75" s="27" t="s">
        <v>104</v>
      </c>
      <c r="E75" t="s">
        <v>81</v>
      </c>
      <c r="F75" s="27" t="s">
        <v>113</v>
      </c>
      <c r="G75" t="s">
        <v>81</v>
      </c>
      <c r="H75" s="27" t="s">
        <v>113</v>
      </c>
      <c r="I75" t="s">
        <v>81</v>
      </c>
      <c r="J75" s="27" t="s">
        <v>113</v>
      </c>
      <c r="K75" t="s">
        <v>81</v>
      </c>
      <c r="L75" s="27" t="s">
        <v>113</v>
      </c>
      <c r="M75" t="s">
        <v>81</v>
      </c>
      <c r="N75" t="str">
        <f>IF(R74=0,"",R74)</f>
        <v>対戦相手の手札が5枚以下の場合、対戦相手のコントロールするクリーチャー1体を対象とする。それをオーナーの手札に移動し、あなたはカードを1枚引く。</v>
      </c>
      <c r="O75" t="s">
        <v>81</v>
      </c>
      <c r="Q75" s="38" t="s">
        <v>27</v>
      </c>
      <c r="R75" s="34" t="str">
        <f>INDEX(BE:BE,W70+1)</f>
        <v>If your opponent controls 5 or less cards in hand, target creature you opponent controls is Returned to their hand and you draw 1 card.</v>
      </c>
      <c r="S75" s="35" t="s">
        <v>400</v>
      </c>
      <c r="T75" s="34" t="str">
        <f>IF(X75="","",X75&amp;IF(Y75="",""," "&amp;Y75)&amp;IF(Z75="",""," "&amp;Z75)&amp;IF(AA75="",""," "&amp;AA75))</f>
        <v/>
      </c>
      <c r="U75" s="35"/>
      <c r="V75" s="36"/>
      <c r="W75" s="40" t="s">
        <v>114</v>
      </c>
      <c r="X75" s="33" t="str">
        <f t="shared" ref="X75:AA75" si="26">IF(ISERROR(IF(LEN(X74)&gt;1,X74,VLOOKUP(X73,$AC:$AD,2,FALSE))),"",IF(LEN(X74)&gt;1,X74,VLOOKUP(X73,$AC:$AD,2,FALSE)))</f>
        <v/>
      </c>
      <c r="Y75" s="33" t="str">
        <f t="shared" si="26"/>
        <v/>
      </c>
      <c r="Z75" s="33" t="str">
        <f t="shared" si="26"/>
        <v/>
      </c>
      <c r="AA75" s="33" t="str">
        <f t="shared" si="26"/>
        <v> </v>
      </c>
      <c r="BF75" s="64" t="s">
        <v>0</v>
      </c>
      <c r="BG75">
        <v>74</v>
      </c>
      <c r="BH75" t="s">
        <v>401</v>
      </c>
      <c r="BI75" t="s">
        <v>40</v>
      </c>
      <c r="BJ75" t="s">
        <v>402</v>
      </c>
    </row>
    <row r="76" spans="1:62">
      <c r="A76" t="str">
        <f t="shared" si="24"/>
        <v>|英テキスト|&gt;|&gt;|&gt;|&gt;|If your opponent controls 5 or less cards in hand, target creature you opponent controls is Returned to their hand and you draw 1 card.|</v>
      </c>
      <c r="B76" t="s">
        <v>0</v>
      </c>
      <c r="C76" t="s">
        <v>81</v>
      </c>
      <c r="D76" s="27" t="s">
        <v>125</v>
      </c>
      <c r="E76" t="s">
        <v>81</v>
      </c>
      <c r="F76" s="27" t="s">
        <v>113</v>
      </c>
      <c r="G76" t="s">
        <v>81</v>
      </c>
      <c r="H76" s="27" t="s">
        <v>113</v>
      </c>
      <c r="I76" t="s">
        <v>81</v>
      </c>
      <c r="J76" s="27" t="s">
        <v>113</v>
      </c>
      <c r="K76" t="s">
        <v>81</v>
      </c>
      <c r="L76" s="27" t="s">
        <v>113</v>
      </c>
      <c r="M76" t="s">
        <v>81</v>
      </c>
      <c r="N76" t="str">
        <f>IF(T75="","",T75&amp;"&amp;br;")&amp;IF(R75=0,"",R75)</f>
        <v>If your opponent controls 5 or less cards in hand, target creature you opponent controls is Returned to their hand and you draw 1 card.</v>
      </c>
      <c r="O76" t="s">
        <v>81</v>
      </c>
      <c r="Q76" s="33" t="s">
        <v>18</v>
      </c>
      <c r="R76" s="34">
        <f>IF(INDEX(AX:AX,W70+1)="",0,INDEX(AX:AX,W70+1)&amp;"/"&amp;INDEX(AY:AY,W70+1))</f>
        <v>0</v>
      </c>
      <c r="S76" s="35"/>
      <c r="T76" s="35"/>
      <c r="U76" s="35"/>
      <c r="V76" s="36"/>
      <c r="W76" s="40"/>
      <c r="X76" s="33"/>
      <c r="Y76" s="52"/>
      <c r="Z76" s="52"/>
      <c r="AA76" s="53"/>
      <c r="BF76" s="64" t="s">
        <v>0</v>
      </c>
      <c r="BG76">
        <v>75</v>
      </c>
      <c r="BH76" t="s">
        <v>403</v>
      </c>
      <c r="BI76" t="s">
        <v>40</v>
      </c>
      <c r="BJ76" t="s">
        <v>404</v>
      </c>
    </row>
    <row r="77" spans="1:62">
      <c r="A77" t="str">
        <f t="shared" si="24"/>
        <v>|PT|&gt;||シールド数|&gt;||</v>
      </c>
      <c r="B77" t="s">
        <v>0</v>
      </c>
      <c r="C77" t="s">
        <v>81</v>
      </c>
      <c r="D77" t="s">
        <v>18</v>
      </c>
      <c r="E77" t="s">
        <v>81</v>
      </c>
      <c r="F77" t="s">
        <v>113</v>
      </c>
      <c r="G77" t="s">
        <v>81</v>
      </c>
      <c r="H77" t="str">
        <f>IF(R76=0,"",R76)</f>
        <v/>
      </c>
      <c r="I77" t="s">
        <v>81</v>
      </c>
      <c r="J77" t="s">
        <v>136</v>
      </c>
      <c r="K77" t="s">
        <v>81</v>
      </c>
      <c r="L77" t="s">
        <v>113</v>
      </c>
      <c r="M77" t="s">
        <v>81</v>
      </c>
      <c r="N77" t="str">
        <f>IF(R77=0,"",R77)</f>
        <v/>
      </c>
      <c r="O77" t="s">
        <v>81</v>
      </c>
      <c r="Q77" s="41" t="s">
        <v>19</v>
      </c>
      <c r="R77" s="34">
        <f>INDEX(AW:AW,W70+1)</f>
        <v>0</v>
      </c>
      <c r="S77" s="42"/>
      <c r="T77" s="42"/>
      <c r="U77" s="42"/>
      <c r="V77" s="43"/>
      <c r="W77" s="44"/>
      <c r="X77" s="45"/>
      <c r="Y77" s="55"/>
      <c r="Z77" s="55"/>
      <c r="AA77" s="56"/>
      <c r="BF77" s="64" t="s">
        <v>0</v>
      </c>
      <c r="BG77">
        <v>76</v>
      </c>
      <c r="BH77" t="s">
        <v>405</v>
      </c>
      <c r="BI77" t="s">
        <v>40</v>
      </c>
      <c r="BJ77" t="s">
        <v>406</v>
      </c>
    </row>
    <row r="78" spans="1:62">
      <c r="A78" t="str">
        <f t="shared" si="24"/>
        <v>&amp;br;&amp;br;</v>
      </c>
      <c r="B78" t="s">
        <v>0</v>
      </c>
      <c r="C78" t="s">
        <v>145</v>
      </c>
      <c r="R78"/>
      <c r="S78"/>
      <c r="T78"/>
      <c r="U78"/>
      <c r="V78"/>
      <c r="BF78" s="64" t="s">
        <v>0</v>
      </c>
      <c r="BG78">
        <v>77</v>
      </c>
      <c r="BH78" t="s">
        <v>150</v>
      </c>
      <c r="BI78" t="s">
        <v>40</v>
      </c>
      <c r="BJ78" t="s">
        <v>407</v>
      </c>
    </row>
    <row r="79" spans="1:62">
      <c r="A79" t="str">
        <f t="shared" si="24"/>
        <v>#back(text=戻る,left)</v>
      </c>
      <c r="B79" t="s">
        <v>0</v>
      </c>
      <c r="C79" t="s">
        <v>153</v>
      </c>
      <c r="R79"/>
      <c r="S79"/>
      <c r="T79"/>
      <c r="U79"/>
      <c r="V79"/>
      <c r="BF79" s="64" t="s">
        <v>0</v>
      </c>
      <c r="BG79">
        <v>78</v>
      </c>
      <c r="BH79" t="s">
        <v>408</v>
      </c>
      <c r="BI79" t="s">
        <v>40</v>
      </c>
      <c r="BJ79" t="s">
        <v>409</v>
      </c>
    </row>
    <row r="80" spans="1:62">
      <c r="A80" t="str">
        <f t="shared" si="24"/>
        <v>&amp;br;</v>
      </c>
      <c r="B80" t="s">
        <v>0</v>
      </c>
      <c r="C80" t="s">
        <v>164</v>
      </c>
      <c r="R80"/>
      <c r="S80"/>
      <c r="T80"/>
      <c r="U80"/>
      <c r="V80"/>
      <c r="BF80" s="64" t="s">
        <v>0</v>
      </c>
      <c r="BG80">
        <v>79</v>
      </c>
      <c r="BH80" t="s">
        <v>349</v>
      </c>
      <c r="BI80" t="s">
        <v>40</v>
      </c>
      <c r="BJ80" t="s">
        <v>410</v>
      </c>
    </row>
    <row r="81" spans="1:62">
      <c r="A81" t="str">
        <f t="shared" si="24"/>
        <v>#comment(above,nsize=[15],size=[30],num=[10])</v>
      </c>
      <c r="B81" t="s">
        <v>0</v>
      </c>
      <c r="C81" t="s">
        <v>173</v>
      </c>
      <c r="R81"/>
      <c r="S81"/>
      <c r="T81"/>
      <c r="U81"/>
      <c r="V81"/>
      <c r="BF81" s="64" t="s">
        <v>0</v>
      </c>
      <c r="BG81">
        <v>80</v>
      </c>
      <c r="BH81" t="s">
        <v>411</v>
      </c>
      <c r="BI81" t="s">
        <v>40</v>
      </c>
      <c r="BJ81" t="s">
        <v>412</v>
      </c>
    </row>
    <row r="82" spans="1:62">
      <c r="A82" t="str">
        <f t="shared" si="24"/>
        <v>&amp;br;&amp;br;</v>
      </c>
      <c r="B82" t="s">
        <v>0</v>
      </c>
      <c r="C82" t="s">
        <v>145</v>
      </c>
      <c r="R82"/>
      <c r="S82"/>
      <c r="T82"/>
      <c r="U82"/>
      <c r="V82"/>
      <c r="BF82" s="64" t="s">
        <v>0</v>
      </c>
      <c r="BG82">
        <v>81</v>
      </c>
      <c r="BH82" t="s">
        <v>413</v>
      </c>
      <c r="BI82" t="s">
        <v>40</v>
      </c>
      <c r="BJ82" t="s">
        <v>414</v>
      </c>
    </row>
    <row r="83" spans="1:62">
      <c r="A83" t="str">
        <f t="shared" si="24"/>
        <v/>
      </c>
      <c r="B83" t="s">
        <v>0</v>
      </c>
      <c r="Q83" s="29"/>
      <c r="R83" s="30"/>
      <c r="S83" s="30"/>
      <c r="T83" s="30"/>
      <c r="U83" s="30"/>
      <c r="V83" s="31"/>
      <c r="W83" s="32">
        <v>7</v>
      </c>
      <c r="X83" s="29"/>
      <c r="Y83" s="50"/>
      <c r="Z83" s="50"/>
      <c r="AA83" s="51"/>
      <c r="BF83" s="64" t="s">
        <v>0</v>
      </c>
      <c r="BG83">
        <v>82</v>
      </c>
      <c r="BH83" t="s">
        <v>304</v>
      </c>
      <c r="BI83" t="s">
        <v>40</v>
      </c>
      <c r="BJ83" t="s">
        <v>415</v>
      </c>
    </row>
    <row r="84" spans="1:62">
      <c r="A84" t="str">
        <f t="shared" si="24"/>
        <v>*驚異への入り口/Open into Wonder</v>
      </c>
      <c r="B84" t="s">
        <v>0</v>
      </c>
      <c r="C84" t="str">
        <f>"*"&amp;R84&amp;"/"&amp;T84</f>
        <v>*驚異への入り口/Open into Wonder</v>
      </c>
      <c r="Q84" s="33" t="s">
        <v>9</v>
      </c>
      <c r="R84" s="34" t="str">
        <f>INDEX(AJ:AJ,W83+1)</f>
        <v>驚異への入り口</v>
      </c>
      <c r="S84" s="35" t="s">
        <v>10</v>
      </c>
      <c r="T84" s="34" t="str">
        <f>INDEX(AK:AK,W83+1)</f>
        <v>Open into Wonder</v>
      </c>
      <c r="U84" s="35"/>
      <c r="V84" s="36"/>
      <c r="W84" s="37"/>
      <c r="X84" s="33"/>
      <c r="Y84" s="52"/>
      <c r="Z84" s="52"/>
      <c r="AA84" s="53"/>
      <c r="BF84" s="64" t="s">
        <v>0</v>
      </c>
      <c r="BG84">
        <v>83</v>
      </c>
      <c r="BH84" t="s">
        <v>416</v>
      </c>
      <c r="BI84" t="s">
        <v>40</v>
      </c>
      <c r="BJ84" t="s">
        <v>417</v>
      </c>
    </row>
    <row r="85" spans="1:62">
      <c r="A85" t="str">
        <f t="shared" si="24"/>
        <v>|LEFT:80|LEFT:100|LEFT:100|LEFT:100|LEFT:100|LEFT:100|c</v>
      </c>
      <c r="B85" t="s">
        <v>0</v>
      </c>
      <c r="C85" t="s">
        <v>81</v>
      </c>
      <c r="D85" s="26" t="str">
        <f>$Q$1</f>
        <v>LEFT:80</v>
      </c>
      <c r="E85" s="26" t="s">
        <v>81</v>
      </c>
      <c r="F85" s="26" t="str">
        <f t="shared" ref="F85:J85" si="27">$R$1</f>
        <v>LEFT:100</v>
      </c>
      <c r="G85" s="26" t="s">
        <v>81</v>
      </c>
      <c r="H85" s="26" t="str">
        <f t="shared" si="27"/>
        <v>LEFT:100</v>
      </c>
      <c r="I85" s="26" t="s">
        <v>81</v>
      </c>
      <c r="J85" s="26" t="str">
        <f t="shared" si="27"/>
        <v>LEFT:100</v>
      </c>
      <c r="K85" s="26" t="s">
        <v>81</v>
      </c>
      <c r="L85" s="26" t="str">
        <f>$R$1</f>
        <v>LEFT:100</v>
      </c>
      <c r="M85" s="26" t="s">
        <v>81</v>
      </c>
      <c r="N85" s="26" t="str">
        <f>$R$1</f>
        <v>LEFT:100</v>
      </c>
      <c r="O85" t="s">
        <v>81</v>
      </c>
      <c r="P85" t="s">
        <v>82</v>
      </c>
      <c r="Q85" s="38" t="s">
        <v>6</v>
      </c>
      <c r="R85" s="34" t="str">
        <f>INDEX(AF:AF,W83+1)</f>
        <v>青</v>
      </c>
      <c r="S85" s="39" t="s">
        <v>7</v>
      </c>
      <c r="T85" s="34" t="str">
        <f>INDEX(AG:AG,W83+1)</f>
        <v>アンコモン</v>
      </c>
      <c r="U85" s="39" t="s">
        <v>8</v>
      </c>
      <c r="V85" s="34">
        <f>INDEX(AI:AI,W83+1)</f>
        <v>10</v>
      </c>
      <c r="W85" s="40"/>
      <c r="X85" s="34" t="str">
        <f>INDEX(AQ:AQ,W83+1)</f>
        <v>あなたのターン終了時まで、あなたがコントロールする各クリーチャーは「ブロックされない｣と「このクリーチャーがダメージを与えたとき、あなたはカードを1枚引く。」を得る。</v>
      </c>
      <c r="Y85" s="52"/>
      <c r="Z85" s="52"/>
      <c r="AA85" s="53"/>
      <c r="BF85" s="64" t="s">
        <v>0</v>
      </c>
      <c r="BG85">
        <v>84</v>
      </c>
      <c r="BH85" t="s">
        <v>418</v>
      </c>
      <c r="BI85" t="s">
        <v>40</v>
      </c>
      <c r="BJ85" t="s">
        <v>419</v>
      </c>
    </row>
    <row r="86" spans="1:62">
      <c r="A86" t="str">
        <f t="shared" si="24"/>
        <v>|色|青|レアリティ|アンコモン|マナコスト|10|</v>
      </c>
      <c r="B86" t="s">
        <v>0</v>
      </c>
      <c r="C86" t="s">
        <v>81</v>
      </c>
      <c r="D86" s="27" t="s">
        <v>6</v>
      </c>
      <c r="E86" t="s">
        <v>81</v>
      </c>
      <c r="F86" t="str">
        <f>IF(R85=0,"",R85)</f>
        <v>青</v>
      </c>
      <c r="G86" t="s">
        <v>81</v>
      </c>
      <c r="H86" s="27" t="s">
        <v>93</v>
      </c>
      <c r="I86" t="s">
        <v>81</v>
      </c>
      <c r="J86" t="str">
        <f>IF(T85=0,"",T85)</f>
        <v>アンコモン</v>
      </c>
      <c r="K86" t="s">
        <v>81</v>
      </c>
      <c r="L86" s="27" t="s">
        <v>94</v>
      </c>
      <c r="M86" t="s">
        <v>81</v>
      </c>
      <c r="N86">
        <f>IF(V85=0,"",V85)</f>
        <v>10</v>
      </c>
      <c r="O86" t="s">
        <v>81</v>
      </c>
      <c r="Q86" s="33" t="s">
        <v>11</v>
      </c>
      <c r="R86" s="34" t="str">
        <f>INDEX(AL:AL,W83+1)</f>
        <v>呪文</v>
      </c>
      <c r="S86" s="39" t="s">
        <v>95</v>
      </c>
      <c r="T86" s="34">
        <f>INDEX(AN:AN,W83+1)</f>
        <v>0</v>
      </c>
      <c r="U86" s="34">
        <f>INDEX(AO:AO,W83+1)</f>
        <v>0</v>
      </c>
      <c r="V86" s="34">
        <f>INDEX(AP:AP,W83+1)</f>
        <v>0</v>
      </c>
      <c r="W86" s="40"/>
      <c r="X86" s="34" t="str">
        <f>INDEX(AZ:AZ,W83+1)</f>
        <v>あな</v>
      </c>
      <c r="Y86" s="34" t="str">
        <f>INDEX(BA:BA,W83+1)</f>
        <v/>
      </c>
      <c r="Z86" s="34" t="str">
        <f>INDEX(BB:BB,W83+1)</f>
        <v/>
      </c>
      <c r="AA86" s="34">
        <f>INDEX(BC:BC,W83+1)</f>
        <v>0</v>
      </c>
      <c r="BF86" s="64" t="s">
        <v>0</v>
      </c>
      <c r="BG86">
        <v>85</v>
      </c>
      <c r="BH86" t="s">
        <v>420</v>
      </c>
      <c r="BI86" t="s">
        <v>40</v>
      </c>
      <c r="BJ86" t="s">
        <v>421</v>
      </c>
    </row>
    <row r="87" spans="1:62">
      <c r="A87" t="str">
        <f t="shared" si="24"/>
        <v>|種別|呪文|サブタイプ||||</v>
      </c>
      <c r="B87" t="s">
        <v>0</v>
      </c>
      <c r="C87" t="s">
        <v>81</v>
      </c>
      <c r="D87" s="27" t="s">
        <v>11</v>
      </c>
      <c r="E87" t="s">
        <v>81</v>
      </c>
      <c r="F87" t="str">
        <f>IF(R86=0,"",R86)</f>
        <v>呪文</v>
      </c>
      <c r="G87" t="s">
        <v>81</v>
      </c>
      <c r="H87" s="27" t="s">
        <v>103</v>
      </c>
      <c r="I87" t="s">
        <v>81</v>
      </c>
      <c r="J87" t="str">
        <f>IF(T86=0,"",T86)</f>
        <v/>
      </c>
      <c r="K87" t="s">
        <v>81</v>
      </c>
      <c r="L87" t="str">
        <f>IF(U86=0,"",U86)</f>
        <v/>
      </c>
      <c r="M87" t="s">
        <v>81</v>
      </c>
      <c r="N87" t="str">
        <f>IF(V86=0,"",V86)</f>
        <v/>
      </c>
      <c r="O87" t="s">
        <v>81</v>
      </c>
      <c r="Q87" s="33" t="s">
        <v>104</v>
      </c>
      <c r="R87" s="34" t="str">
        <f>INDEX(BD:BD,W83+1)</f>
        <v>あなたのターン終了時まで、あなたがコントロールする各クリーチャーは「ブロックされない｣と「このクリーチャーがダメージを与えたとき、あなたはカードを1枚引く。」を得る。</v>
      </c>
      <c r="S87" s="35"/>
      <c r="T87" s="35"/>
      <c r="U87" s="35"/>
      <c r="V87" s="36"/>
      <c r="W87" s="40"/>
      <c r="X87" s="32"/>
      <c r="Y87" s="32"/>
      <c r="Z87" s="32"/>
      <c r="AA87" s="54"/>
      <c r="BF87" s="64" t="s">
        <v>0</v>
      </c>
      <c r="BG87">
        <v>86</v>
      </c>
      <c r="BH87" t="s">
        <v>422</v>
      </c>
      <c r="BI87" t="s">
        <v>40</v>
      </c>
      <c r="BJ87" t="s">
        <v>423</v>
      </c>
    </row>
    <row r="88" spans="1:62">
      <c r="A88" t="str">
        <f t="shared" si="24"/>
        <v>|テキスト|&gt;|&gt;|&gt;|&gt;|あなたのターン終了時まで、あなたがコントロールする各クリーチャーは「ブロックされない｣と「このクリーチャーがダメージを与えたとき、あなたはカードを1枚引く。」を得る。|</v>
      </c>
      <c r="B88" t="s">
        <v>0</v>
      </c>
      <c r="C88" t="s">
        <v>81</v>
      </c>
      <c r="D88" s="27" t="s">
        <v>104</v>
      </c>
      <c r="E88" t="s">
        <v>81</v>
      </c>
      <c r="F88" s="27" t="s">
        <v>113</v>
      </c>
      <c r="G88" t="s">
        <v>81</v>
      </c>
      <c r="H88" s="27" t="s">
        <v>113</v>
      </c>
      <c r="I88" t="s">
        <v>81</v>
      </c>
      <c r="J88" s="27" t="s">
        <v>113</v>
      </c>
      <c r="K88" t="s">
        <v>81</v>
      </c>
      <c r="L88" s="27" t="s">
        <v>113</v>
      </c>
      <c r="M88" t="s">
        <v>81</v>
      </c>
      <c r="N88" t="str">
        <f>IF(R87=0,"",R87)</f>
        <v>あなたのターン終了時まで、あなたがコントロールする各クリーチャーは「ブロックされない｣と「このクリーチャーがダメージを与えたとき、あなたはカードを1枚引く。」を得る。</v>
      </c>
      <c r="O88" t="s">
        <v>81</v>
      </c>
      <c r="Q88" s="38" t="s">
        <v>27</v>
      </c>
      <c r="R88" s="34" t="str">
        <f>INDEX(BE:BE,W83+1)</f>
        <v>Each creature you control gains Unblockable and "When this creature deals damage, you draw 1 card" until the end of your turn.</v>
      </c>
      <c r="S88" s="35" t="s">
        <v>400</v>
      </c>
      <c r="T88" s="34" t="str">
        <f>IF(X88="","",X88&amp;IF(Y88="",""," "&amp;Y88)&amp;IF(Z88="",""," "&amp;Z88)&amp;IF(AA88="",""," "&amp;AA88))</f>
        <v/>
      </c>
      <c r="U88" s="35"/>
      <c r="V88" s="36"/>
      <c r="W88" s="40" t="s">
        <v>114</v>
      </c>
      <c r="X88" s="33" t="str">
        <f t="shared" ref="X88:AA88" si="28">IF(ISERROR(IF(LEN(X87)&gt;1,X87,VLOOKUP(X86,$AC:$AD,2,FALSE))),"",IF(LEN(X87)&gt;1,X87,VLOOKUP(X86,$AC:$AD,2,FALSE)))</f>
        <v/>
      </c>
      <c r="Y88" s="33" t="str">
        <f t="shared" si="28"/>
        <v/>
      </c>
      <c r="Z88" s="33" t="str">
        <f t="shared" si="28"/>
        <v/>
      </c>
      <c r="AA88" s="33" t="str">
        <f t="shared" si="28"/>
        <v> </v>
      </c>
      <c r="BF88" s="64" t="s">
        <v>0</v>
      </c>
      <c r="BG88">
        <v>87</v>
      </c>
      <c r="BH88" t="s">
        <v>424</v>
      </c>
      <c r="BI88" t="s">
        <v>40</v>
      </c>
      <c r="BJ88" t="s">
        <v>425</v>
      </c>
    </row>
    <row r="89" spans="1:62">
      <c r="A89" t="str">
        <f t="shared" si="24"/>
        <v>|英テキスト|&gt;|&gt;|&gt;|&gt;|Each creature you control gains Unblockable and "When this creature deals damage, you draw 1 card" until the end of your turn.|</v>
      </c>
      <c r="B89" t="s">
        <v>0</v>
      </c>
      <c r="C89" t="s">
        <v>81</v>
      </c>
      <c r="D89" s="27" t="s">
        <v>125</v>
      </c>
      <c r="E89" t="s">
        <v>81</v>
      </c>
      <c r="F89" s="27" t="s">
        <v>113</v>
      </c>
      <c r="G89" t="s">
        <v>81</v>
      </c>
      <c r="H89" s="27" t="s">
        <v>113</v>
      </c>
      <c r="I89" t="s">
        <v>81</v>
      </c>
      <c r="J89" s="27" t="s">
        <v>113</v>
      </c>
      <c r="K89" t="s">
        <v>81</v>
      </c>
      <c r="L89" s="27" t="s">
        <v>113</v>
      </c>
      <c r="M89" t="s">
        <v>81</v>
      </c>
      <c r="N89" t="str">
        <f>IF(T88="","",T88&amp;"&amp;br;")&amp;IF(R88=0,"",R88)</f>
        <v>Each creature you control gains Unblockable and "When this creature deals damage, you draw 1 card" until the end of your turn.</v>
      </c>
      <c r="O89" t="s">
        <v>81</v>
      </c>
      <c r="Q89" s="33" t="s">
        <v>18</v>
      </c>
      <c r="R89" s="34">
        <f>IF(INDEX(AX:AX,W83+1)="",0,INDEX(AX:AX,W83+1)&amp;"/"&amp;INDEX(AY:AY,W83+1))</f>
        <v>0</v>
      </c>
      <c r="S89" s="35"/>
      <c r="T89" s="35"/>
      <c r="U89" s="35"/>
      <c r="V89" s="36"/>
      <c r="W89" s="40"/>
      <c r="X89" s="33"/>
      <c r="Y89" s="52"/>
      <c r="Z89" s="52"/>
      <c r="AA89" s="53"/>
      <c r="BF89" s="64" t="s">
        <v>0</v>
      </c>
      <c r="BG89">
        <v>88</v>
      </c>
      <c r="BH89" t="s">
        <v>426</v>
      </c>
      <c r="BI89" t="s">
        <v>40</v>
      </c>
      <c r="BJ89" t="s">
        <v>427</v>
      </c>
    </row>
    <row r="90" spans="1:62">
      <c r="A90" t="str">
        <f t="shared" si="24"/>
        <v>|PT|&gt;||シールド数|&gt;||</v>
      </c>
      <c r="B90" t="s">
        <v>0</v>
      </c>
      <c r="C90" t="s">
        <v>81</v>
      </c>
      <c r="D90" t="s">
        <v>18</v>
      </c>
      <c r="E90" t="s">
        <v>81</v>
      </c>
      <c r="F90" t="s">
        <v>113</v>
      </c>
      <c r="G90" t="s">
        <v>81</v>
      </c>
      <c r="H90" t="str">
        <f>IF(R89=0,"",R89)</f>
        <v/>
      </c>
      <c r="I90" t="s">
        <v>81</v>
      </c>
      <c r="J90" t="s">
        <v>136</v>
      </c>
      <c r="K90" t="s">
        <v>81</v>
      </c>
      <c r="L90" t="s">
        <v>113</v>
      </c>
      <c r="M90" t="s">
        <v>81</v>
      </c>
      <c r="N90" t="str">
        <f>IF(R90=0,"",R90)</f>
        <v/>
      </c>
      <c r="O90" t="s">
        <v>81</v>
      </c>
      <c r="Q90" s="41" t="s">
        <v>19</v>
      </c>
      <c r="R90" s="34">
        <f>INDEX(AW:AW,W83+1)</f>
        <v>0</v>
      </c>
      <c r="S90" s="42"/>
      <c r="T90" s="42"/>
      <c r="U90" s="42"/>
      <c r="V90" s="43"/>
      <c r="W90" s="44"/>
      <c r="X90" s="45"/>
      <c r="Y90" s="55"/>
      <c r="Z90" s="55"/>
      <c r="AA90" s="56"/>
      <c r="BF90" s="64" t="s">
        <v>0</v>
      </c>
      <c r="BG90">
        <v>89</v>
      </c>
      <c r="BH90" t="s">
        <v>428</v>
      </c>
      <c r="BI90" t="s">
        <v>40</v>
      </c>
      <c r="BJ90" t="s">
        <v>429</v>
      </c>
    </row>
    <row r="91" spans="1:62">
      <c r="A91" t="str">
        <f t="shared" si="24"/>
        <v>&amp;br;&amp;br;</v>
      </c>
      <c r="B91" t="s">
        <v>0</v>
      </c>
      <c r="C91" t="s">
        <v>145</v>
      </c>
      <c r="R91"/>
      <c r="S91"/>
      <c r="T91"/>
      <c r="U91"/>
      <c r="V91"/>
      <c r="BF91" s="64" t="s">
        <v>0</v>
      </c>
      <c r="BG91">
        <v>90</v>
      </c>
      <c r="BH91" t="s">
        <v>430</v>
      </c>
      <c r="BI91" t="s">
        <v>40</v>
      </c>
      <c r="BJ91" t="s">
        <v>431</v>
      </c>
    </row>
    <row r="92" spans="1:62">
      <c r="A92" t="str">
        <f t="shared" si="24"/>
        <v>#back(text=戻る,left)</v>
      </c>
      <c r="B92" t="s">
        <v>0</v>
      </c>
      <c r="C92" t="s">
        <v>153</v>
      </c>
      <c r="R92"/>
      <c r="S92"/>
      <c r="T92"/>
      <c r="U92"/>
      <c r="V92"/>
      <c r="BF92" s="64" t="s">
        <v>0</v>
      </c>
      <c r="BG92">
        <v>91</v>
      </c>
      <c r="BH92" t="s">
        <v>335</v>
      </c>
      <c r="BI92" t="s">
        <v>40</v>
      </c>
      <c r="BJ92" t="s">
        <v>432</v>
      </c>
    </row>
    <row r="93" spans="1:62">
      <c r="A93" t="str">
        <f t="shared" si="24"/>
        <v>&amp;br;</v>
      </c>
      <c r="B93" t="s">
        <v>0</v>
      </c>
      <c r="C93" t="s">
        <v>164</v>
      </c>
      <c r="R93"/>
      <c r="S93"/>
      <c r="T93"/>
      <c r="U93"/>
      <c r="V93"/>
      <c r="BF93" s="64" t="s">
        <v>0</v>
      </c>
      <c r="BG93">
        <v>92</v>
      </c>
      <c r="BH93" t="s">
        <v>433</v>
      </c>
      <c r="BI93" t="s">
        <v>40</v>
      </c>
      <c r="BJ93" t="s">
        <v>434</v>
      </c>
    </row>
    <row r="94" spans="1:62">
      <c r="A94" t="str">
        <f t="shared" si="24"/>
        <v>#comment(above,nsize=[15],size=[30],num=[10])</v>
      </c>
      <c r="B94" t="s">
        <v>0</v>
      </c>
      <c r="C94" t="s">
        <v>173</v>
      </c>
      <c r="R94"/>
      <c r="S94"/>
      <c r="T94"/>
      <c r="U94"/>
      <c r="V94"/>
      <c r="BF94" s="64" t="s">
        <v>0</v>
      </c>
      <c r="BG94">
        <v>93</v>
      </c>
      <c r="BH94" t="s">
        <v>236</v>
      </c>
      <c r="BI94" t="s">
        <v>40</v>
      </c>
      <c r="BJ94" t="s">
        <v>435</v>
      </c>
    </row>
    <row r="95" spans="1:62">
      <c r="A95" t="str">
        <f t="shared" si="24"/>
        <v>&amp;br;&amp;br;</v>
      </c>
      <c r="B95" t="s">
        <v>0</v>
      </c>
      <c r="C95" t="s">
        <v>145</v>
      </c>
      <c r="R95"/>
      <c r="S95"/>
      <c r="T95"/>
      <c r="U95"/>
      <c r="V95"/>
      <c r="BF95" s="64" t="s">
        <v>0</v>
      </c>
      <c r="BG95">
        <v>94</v>
      </c>
      <c r="BH95" t="s">
        <v>178</v>
      </c>
      <c r="BI95" t="s">
        <v>40</v>
      </c>
      <c r="BJ95" t="s">
        <v>436</v>
      </c>
    </row>
    <row r="96" spans="1:62">
      <c r="A96" t="str">
        <f t="shared" si="24"/>
        <v/>
      </c>
      <c r="B96" t="s">
        <v>0</v>
      </c>
      <c r="Q96" s="29"/>
      <c r="R96" s="30"/>
      <c r="S96" s="30"/>
      <c r="T96" s="30"/>
      <c r="U96" s="30"/>
      <c r="V96" s="31"/>
      <c r="W96" s="32">
        <v>8</v>
      </c>
      <c r="X96" s="29"/>
      <c r="Y96" s="50"/>
      <c r="Z96" s="50"/>
      <c r="AA96" s="51"/>
      <c r="BF96" s="64" t="s">
        <v>0</v>
      </c>
      <c r="BG96">
        <v>95</v>
      </c>
      <c r="BH96" t="s">
        <v>437</v>
      </c>
      <c r="BI96" t="s">
        <v>40</v>
      </c>
      <c r="BJ96" t="s">
        <v>438</v>
      </c>
    </row>
    <row r="97" spans="1:62">
      <c r="A97" t="str">
        <f t="shared" si="24"/>
        <v>*謎めいた海蛇/Cryptic Serpent</v>
      </c>
      <c r="B97" t="s">
        <v>0</v>
      </c>
      <c r="C97" t="str">
        <f>"*"&amp;R97&amp;"/"&amp;T97</f>
        <v>*謎めいた海蛇/Cryptic Serpent</v>
      </c>
      <c r="Q97" s="33" t="s">
        <v>9</v>
      </c>
      <c r="R97" s="34" t="str">
        <f>INDEX(AJ:AJ,W96+1)</f>
        <v>謎めいた海蛇</v>
      </c>
      <c r="S97" s="35" t="s">
        <v>10</v>
      </c>
      <c r="T97" s="34" t="str">
        <f>INDEX(AK:AK,W96+1)</f>
        <v>Cryptic Serpent</v>
      </c>
      <c r="U97" s="35"/>
      <c r="V97" s="36"/>
      <c r="W97" s="37"/>
      <c r="X97" s="33"/>
      <c r="Y97" s="52"/>
      <c r="Z97" s="52"/>
      <c r="AA97" s="53"/>
      <c r="BF97" s="64" t="s">
        <v>0</v>
      </c>
      <c r="BG97">
        <v>96</v>
      </c>
      <c r="BH97" t="s">
        <v>439</v>
      </c>
      <c r="BI97" t="s">
        <v>40</v>
      </c>
      <c r="BJ97" t="s">
        <v>440</v>
      </c>
    </row>
    <row r="98" spans="1:62">
      <c r="A98" t="str">
        <f t="shared" si="24"/>
        <v>|LEFT:80|LEFT:100|LEFT:100|LEFT:100|LEFT:100|LEFT:100|c</v>
      </c>
      <c r="B98" t="s">
        <v>0</v>
      </c>
      <c r="C98" t="s">
        <v>81</v>
      </c>
      <c r="D98" s="26" t="str">
        <f>$Q$1</f>
        <v>LEFT:80</v>
      </c>
      <c r="E98" s="26" t="s">
        <v>81</v>
      </c>
      <c r="F98" s="26" t="str">
        <f t="shared" ref="F98:J98" si="29">$R$1</f>
        <v>LEFT:100</v>
      </c>
      <c r="G98" s="26" t="s">
        <v>81</v>
      </c>
      <c r="H98" s="26" t="str">
        <f t="shared" si="29"/>
        <v>LEFT:100</v>
      </c>
      <c r="I98" s="26" t="s">
        <v>81</v>
      </c>
      <c r="J98" s="26" t="str">
        <f t="shared" si="29"/>
        <v>LEFT:100</v>
      </c>
      <c r="K98" s="26" t="s">
        <v>81</v>
      </c>
      <c r="L98" s="26" t="str">
        <f>$R$1</f>
        <v>LEFT:100</v>
      </c>
      <c r="M98" s="26" t="s">
        <v>81</v>
      </c>
      <c r="N98" s="26" t="str">
        <f>$R$1</f>
        <v>LEFT:100</v>
      </c>
      <c r="O98" t="s">
        <v>81</v>
      </c>
      <c r="P98" t="s">
        <v>82</v>
      </c>
      <c r="Q98" s="38" t="s">
        <v>6</v>
      </c>
      <c r="R98" s="34" t="str">
        <f>INDEX(AF:AF,W96+1)</f>
        <v>青</v>
      </c>
      <c r="S98" s="39" t="s">
        <v>7</v>
      </c>
      <c r="T98" s="34" t="str">
        <f>INDEX(AG:AG,W96+1)</f>
        <v>レア</v>
      </c>
      <c r="U98" s="39" t="s">
        <v>8</v>
      </c>
      <c r="V98" s="34">
        <f>INDEX(AI:AI,W96+1)</f>
        <v>17</v>
      </c>
      <c r="W98" s="40"/>
      <c r="X98" s="34" t="str">
        <f>INDEX(AQ:AQ,W96+1)</f>
        <v>あなたが呪文を唱えたとき、このクリーチャーは1マナを得る。</v>
      </c>
      <c r="Y98" s="52"/>
      <c r="Z98" s="52"/>
      <c r="AA98" s="53"/>
      <c r="BF98" s="64" t="s">
        <v>0</v>
      </c>
      <c r="BG98">
        <v>97</v>
      </c>
      <c r="BH98" t="s">
        <v>441</v>
      </c>
      <c r="BI98" t="s">
        <v>40</v>
      </c>
      <c r="BJ98" t="s">
        <v>442</v>
      </c>
    </row>
    <row r="99" spans="1:62">
      <c r="A99" t="str">
        <f t="shared" si="24"/>
        <v>|色|青|レアリティ|レア|マナコスト|17|</v>
      </c>
      <c r="B99" t="s">
        <v>0</v>
      </c>
      <c r="C99" t="s">
        <v>81</v>
      </c>
      <c r="D99" s="27" t="s">
        <v>6</v>
      </c>
      <c r="E99" t="s">
        <v>81</v>
      </c>
      <c r="F99" t="str">
        <f>IF(R98=0,"",R98)</f>
        <v>青</v>
      </c>
      <c r="G99" t="s">
        <v>81</v>
      </c>
      <c r="H99" s="27" t="s">
        <v>93</v>
      </c>
      <c r="I99" t="s">
        <v>81</v>
      </c>
      <c r="J99" t="str">
        <f>IF(T98=0,"",T98)</f>
        <v>レア</v>
      </c>
      <c r="K99" t="s">
        <v>81</v>
      </c>
      <c r="L99" s="27" t="s">
        <v>94</v>
      </c>
      <c r="M99" t="s">
        <v>81</v>
      </c>
      <c r="N99">
        <f>IF(V98=0,"",V98)</f>
        <v>17</v>
      </c>
      <c r="O99" t="s">
        <v>81</v>
      </c>
      <c r="Q99" s="33" t="s">
        <v>11</v>
      </c>
      <c r="R99" s="34" t="str">
        <f>INDEX(AL:AL,W96+1)</f>
        <v>クリーチャー</v>
      </c>
      <c r="S99" s="39" t="s">
        <v>95</v>
      </c>
      <c r="T99" s="34" t="str">
        <f>INDEX(AN:AN,W96+1)</f>
        <v>海蛇</v>
      </c>
      <c r="U99" s="34">
        <f>INDEX(AO:AO,W96+1)</f>
        <v>0</v>
      </c>
      <c r="V99" s="34">
        <f>INDEX(AP:AP,W96+1)</f>
        <v>0</v>
      </c>
      <c r="W99" s="40"/>
      <c r="X99" s="34" t="str">
        <f>INDEX(AZ:AZ,W96+1)</f>
        <v>あな</v>
      </c>
      <c r="Y99" s="34" t="str">
        <f>INDEX(BA:BA,W96+1)</f>
        <v/>
      </c>
      <c r="Z99" s="34" t="str">
        <f>INDEX(BB:BB,W96+1)</f>
        <v/>
      </c>
      <c r="AA99" s="34">
        <f>INDEX(BC:BC,W96+1)</f>
        <v>0</v>
      </c>
      <c r="BF99" s="64" t="s">
        <v>0</v>
      </c>
      <c r="BG99">
        <v>98</v>
      </c>
      <c r="BH99" t="s">
        <v>443</v>
      </c>
      <c r="BI99" t="s">
        <v>40</v>
      </c>
      <c r="BJ99" t="s">
        <v>444</v>
      </c>
    </row>
    <row r="100" spans="1:62">
      <c r="A100" t="str">
        <f t="shared" si="24"/>
        <v>|種別|クリーチャー|サブタイプ|海蛇|||</v>
      </c>
      <c r="B100" t="s">
        <v>0</v>
      </c>
      <c r="C100" t="s">
        <v>81</v>
      </c>
      <c r="D100" s="27" t="s">
        <v>11</v>
      </c>
      <c r="E100" t="s">
        <v>81</v>
      </c>
      <c r="F100" t="str">
        <f>IF(R99=0,"",R99)</f>
        <v>クリーチャー</v>
      </c>
      <c r="G100" t="s">
        <v>81</v>
      </c>
      <c r="H100" s="27" t="s">
        <v>103</v>
      </c>
      <c r="I100" t="s">
        <v>81</v>
      </c>
      <c r="J100" t="str">
        <f>IF(T99=0,"",T99)</f>
        <v>海蛇</v>
      </c>
      <c r="K100" t="s">
        <v>81</v>
      </c>
      <c r="L100" t="str">
        <f>IF(U99=0,"",U99)</f>
        <v/>
      </c>
      <c r="M100" t="s">
        <v>81</v>
      </c>
      <c r="N100" t="str">
        <f>IF(V99=0,"",V99)</f>
        <v/>
      </c>
      <c r="O100" t="s">
        <v>81</v>
      </c>
      <c r="Q100" s="33" t="s">
        <v>104</v>
      </c>
      <c r="R100" s="34" t="str">
        <f>INDEX(BD:BD,W96+1)</f>
        <v>あなたが呪文を唱えたとき、このクリーチャーは1マナを得る。</v>
      </c>
      <c r="S100" s="35"/>
      <c r="T100" s="35"/>
      <c r="U100" s="35"/>
      <c r="V100" s="36"/>
      <c r="W100" s="40"/>
      <c r="X100" s="32"/>
      <c r="Y100" s="32"/>
      <c r="Z100" s="32"/>
      <c r="AA100" s="54"/>
      <c r="BF100" s="64" t="s">
        <v>0</v>
      </c>
      <c r="BG100">
        <v>99</v>
      </c>
      <c r="BH100" t="s">
        <v>445</v>
      </c>
      <c r="BI100" t="s">
        <v>40</v>
      </c>
      <c r="BJ100" t="s">
        <v>446</v>
      </c>
    </row>
    <row r="101" spans="1:62">
      <c r="A101" t="str">
        <f t="shared" si="24"/>
        <v>|テキスト|&gt;|&gt;|&gt;|&gt;|あなたが呪文を唱えたとき、このクリーチャーは1マナを得る。|</v>
      </c>
      <c r="B101" t="s">
        <v>0</v>
      </c>
      <c r="C101" t="s">
        <v>81</v>
      </c>
      <c r="D101" s="27" t="s">
        <v>104</v>
      </c>
      <c r="E101" t="s">
        <v>81</v>
      </c>
      <c r="F101" s="27" t="s">
        <v>113</v>
      </c>
      <c r="G101" t="s">
        <v>81</v>
      </c>
      <c r="H101" s="27" t="s">
        <v>113</v>
      </c>
      <c r="I101" t="s">
        <v>81</v>
      </c>
      <c r="J101" s="27" t="s">
        <v>113</v>
      </c>
      <c r="K101" t="s">
        <v>81</v>
      </c>
      <c r="L101" s="27" t="s">
        <v>113</v>
      </c>
      <c r="M101" t="s">
        <v>81</v>
      </c>
      <c r="N101" t="str">
        <f>IF(R100=0,"",R100)</f>
        <v>あなたが呪文を唱えたとき、このクリーチャーは1マナを得る。</v>
      </c>
      <c r="O101" t="s">
        <v>81</v>
      </c>
      <c r="Q101" s="38" t="s">
        <v>27</v>
      </c>
      <c r="R101" s="34" t="str">
        <f>INDEX(BE:BE,W96+1)</f>
        <v>When youc ast a spell, this creature gains 1 mana.</v>
      </c>
      <c r="S101" s="35" t="s">
        <v>400</v>
      </c>
      <c r="T101" s="34" t="str">
        <f>IF(X101="","",X101&amp;IF(Y101="",""," "&amp;Y101)&amp;IF(Z101="",""," "&amp;Z101)&amp;IF(AA101="",""," "&amp;AA101))</f>
        <v/>
      </c>
      <c r="U101" s="35"/>
      <c r="V101" s="36"/>
      <c r="W101" s="40" t="s">
        <v>114</v>
      </c>
      <c r="X101" s="33" t="str">
        <f t="shared" ref="X101:AA101" si="30">IF(ISERROR(IF(LEN(X100)&gt;1,X100,VLOOKUP(X99,$AC:$AD,2,FALSE))),"",IF(LEN(X100)&gt;1,X100,VLOOKUP(X99,$AC:$AD,2,FALSE)))</f>
        <v/>
      </c>
      <c r="Y101" s="33" t="str">
        <f t="shared" si="30"/>
        <v/>
      </c>
      <c r="Z101" s="33" t="str">
        <f t="shared" si="30"/>
        <v/>
      </c>
      <c r="AA101" s="33" t="str">
        <f t="shared" si="30"/>
        <v> </v>
      </c>
      <c r="BF101" s="64" t="s">
        <v>0</v>
      </c>
      <c r="BG101">
        <v>100</v>
      </c>
      <c r="BH101" t="s">
        <v>447</v>
      </c>
      <c r="BI101" t="s">
        <v>40</v>
      </c>
      <c r="BJ101" t="s">
        <v>448</v>
      </c>
    </row>
    <row r="102" spans="1:62">
      <c r="A102" t="str">
        <f t="shared" si="24"/>
        <v>|英テキスト|&gt;|&gt;|&gt;|&gt;|When youc ast a spell, this creature gains 1 mana.|</v>
      </c>
      <c r="B102" t="s">
        <v>0</v>
      </c>
      <c r="C102" t="s">
        <v>81</v>
      </c>
      <c r="D102" s="27" t="s">
        <v>125</v>
      </c>
      <c r="E102" t="s">
        <v>81</v>
      </c>
      <c r="F102" s="27" t="s">
        <v>113</v>
      </c>
      <c r="G102" t="s">
        <v>81</v>
      </c>
      <c r="H102" s="27" t="s">
        <v>113</v>
      </c>
      <c r="I102" t="s">
        <v>81</v>
      </c>
      <c r="J102" s="27" t="s">
        <v>113</v>
      </c>
      <c r="K102" t="s">
        <v>81</v>
      </c>
      <c r="L102" s="27" t="s">
        <v>113</v>
      </c>
      <c r="M102" t="s">
        <v>81</v>
      </c>
      <c r="N102" t="str">
        <f>IF(T101="","",T101&amp;"&amp;br;")&amp;IF(R101=0,"",R101)</f>
        <v>When youc ast a spell, this creature gains 1 mana.</v>
      </c>
      <c r="O102" t="s">
        <v>81</v>
      </c>
      <c r="Q102" s="33" t="s">
        <v>18</v>
      </c>
      <c r="R102" s="34" t="str">
        <f>IF(INDEX(AX:AX,W96+1)="",0,INDEX(AX:AX,W96+1)&amp;"/"&amp;INDEX(AY:AY,W96+1))</f>
        <v>8/7</v>
      </c>
      <c r="S102" s="35"/>
      <c r="T102" s="35"/>
      <c r="U102" s="35"/>
      <c r="V102" s="36"/>
      <c r="W102" s="40"/>
      <c r="X102" s="33"/>
      <c r="Y102" s="52"/>
      <c r="Z102" s="52"/>
      <c r="AA102" s="53"/>
      <c r="BF102" s="64" t="s">
        <v>0</v>
      </c>
      <c r="BG102">
        <v>101</v>
      </c>
      <c r="BH102" t="s">
        <v>449</v>
      </c>
      <c r="BI102" t="s">
        <v>40</v>
      </c>
      <c r="BJ102" t="s">
        <v>133</v>
      </c>
    </row>
    <row r="103" spans="1:62">
      <c r="A103" t="str">
        <f t="shared" si="24"/>
        <v>|PT|&gt;|8/7|シールド数|&gt;||</v>
      </c>
      <c r="B103" t="s">
        <v>0</v>
      </c>
      <c r="C103" t="s">
        <v>81</v>
      </c>
      <c r="D103" t="s">
        <v>18</v>
      </c>
      <c r="E103" t="s">
        <v>81</v>
      </c>
      <c r="F103" t="s">
        <v>113</v>
      </c>
      <c r="G103" t="s">
        <v>81</v>
      </c>
      <c r="H103" t="str">
        <f>IF(R102=0,"",R102)</f>
        <v>8/7</v>
      </c>
      <c r="I103" t="s">
        <v>81</v>
      </c>
      <c r="J103" t="s">
        <v>136</v>
      </c>
      <c r="K103" t="s">
        <v>81</v>
      </c>
      <c r="L103" t="s">
        <v>113</v>
      </c>
      <c r="M103" t="s">
        <v>81</v>
      </c>
      <c r="N103" t="str">
        <f>IF(R103=0,"",R103)</f>
        <v/>
      </c>
      <c r="O103" t="s">
        <v>81</v>
      </c>
      <c r="Q103" s="41" t="s">
        <v>19</v>
      </c>
      <c r="R103" s="34">
        <f>INDEX(AW:AW,W96+1)</f>
        <v>0</v>
      </c>
      <c r="S103" s="42"/>
      <c r="T103" s="42"/>
      <c r="U103" s="42"/>
      <c r="V103" s="43"/>
      <c r="W103" s="44"/>
      <c r="X103" s="45"/>
      <c r="Y103" s="55"/>
      <c r="Z103" s="55"/>
      <c r="AA103" s="56"/>
      <c r="BF103" s="64" t="s">
        <v>0</v>
      </c>
      <c r="BG103">
        <v>102</v>
      </c>
      <c r="BH103" t="s">
        <v>450</v>
      </c>
      <c r="BI103" t="s">
        <v>40</v>
      </c>
      <c r="BJ103" t="s">
        <v>451</v>
      </c>
    </row>
    <row r="104" spans="1:62">
      <c r="A104" t="str">
        <f t="shared" si="24"/>
        <v>&amp;br;&amp;br;</v>
      </c>
      <c r="B104" t="s">
        <v>0</v>
      </c>
      <c r="C104" t="s">
        <v>145</v>
      </c>
      <c r="R104"/>
      <c r="S104"/>
      <c r="T104"/>
      <c r="U104"/>
      <c r="V104"/>
      <c r="BF104" s="64" t="s">
        <v>0</v>
      </c>
      <c r="BG104">
        <v>103</v>
      </c>
      <c r="BH104" t="s">
        <v>211</v>
      </c>
      <c r="BI104" t="s">
        <v>40</v>
      </c>
      <c r="BJ104" t="s">
        <v>452</v>
      </c>
    </row>
    <row r="105" spans="1:62">
      <c r="A105" t="str">
        <f t="shared" si="24"/>
        <v>#back(text=戻る,left)</v>
      </c>
      <c r="B105" t="s">
        <v>0</v>
      </c>
      <c r="C105" t="s">
        <v>153</v>
      </c>
      <c r="R105"/>
      <c r="S105"/>
      <c r="T105"/>
      <c r="U105"/>
      <c r="V105"/>
      <c r="BF105" s="64" t="s">
        <v>0</v>
      </c>
      <c r="BG105">
        <v>104</v>
      </c>
      <c r="BH105" t="s">
        <v>193</v>
      </c>
      <c r="BI105" t="s">
        <v>40</v>
      </c>
      <c r="BJ105" t="s">
        <v>453</v>
      </c>
    </row>
    <row r="106" spans="1:62">
      <c r="A106" t="str">
        <f t="shared" si="24"/>
        <v>&amp;br;</v>
      </c>
      <c r="B106" t="s">
        <v>0</v>
      </c>
      <c r="C106" t="s">
        <v>164</v>
      </c>
      <c r="R106"/>
      <c r="S106"/>
      <c r="T106"/>
      <c r="U106"/>
      <c r="V106"/>
      <c r="BF106" s="64" t="s">
        <v>0</v>
      </c>
      <c r="BG106">
        <v>105</v>
      </c>
      <c r="BH106" t="s">
        <v>68</v>
      </c>
      <c r="BI106" t="s">
        <v>40</v>
      </c>
      <c r="BJ106" t="s">
        <v>454</v>
      </c>
    </row>
    <row r="107" spans="1:62">
      <c r="A107" t="str">
        <f t="shared" si="24"/>
        <v>#comment(above,nsize=[15],size=[30],num=[10])</v>
      </c>
      <c r="B107" t="s">
        <v>0</v>
      </c>
      <c r="C107" t="s">
        <v>173</v>
      </c>
      <c r="R107"/>
      <c r="S107"/>
      <c r="T107"/>
      <c r="U107"/>
      <c r="V107"/>
      <c r="BF107" s="64" t="s">
        <v>0</v>
      </c>
      <c r="BG107">
        <v>106</v>
      </c>
      <c r="BH107" t="s">
        <v>455</v>
      </c>
      <c r="BI107" t="s">
        <v>40</v>
      </c>
      <c r="BJ107" t="s">
        <v>456</v>
      </c>
    </row>
    <row r="108" spans="1:62">
      <c r="A108" t="str">
        <f t="shared" si="24"/>
        <v>&amp;br;&amp;br;</v>
      </c>
      <c r="B108" t="s">
        <v>0</v>
      </c>
      <c r="C108" t="s">
        <v>145</v>
      </c>
      <c r="R108"/>
      <c r="S108"/>
      <c r="T108"/>
      <c r="U108"/>
      <c r="V108"/>
      <c r="BF108" s="64" t="s">
        <v>0</v>
      </c>
      <c r="BG108">
        <v>107</v>
      </c>
      <c r="BH108" t="s">
        <v>457</v>
      </c>
      <c r="BI108" t="s">
        <v>40</v>
      </c>
      <c r="BJ108" t="s">
        <v>458</v>
      </c>
    </row>
    <row r="109" spans="1:62">
      <c r="A109" t="str">
        <f t="shared" si="24"/>
        <v/>
      </c>
      <c r="B109" t="s">
        <v>0</v>
      </c>
      <c r="Q109" s="29"/>
      <c r="R109" s="30"/>
      <c r="S109" s="30"/>
      <c r="T109" s="30"/>
      <c r="U109" s="30"/>
      <c r="V109" s="31"/>
      <c r="W109" s="32">
        <v>9</v>
      </c>
      <c r="X109" s="29"/>
      <c r="Y109" s="50"/>
      <c r="Z109" s="50"/>
      <c r="AA109" s="51"/>
      <c r="BF109" s="64" t="s">
        <v>0</v>
      </c>
      <c r="BG109">
        <v>108</v>
      </c>
      <c r="BH109" t="s">
        <v>459</v>
      </c>
      <c r="BI109" t="s">
        <v>40</v>
      </c>
      <c r="BJ109" t="s">
        <v>460</v>
      </c>
    </row>
    <row r="110" spans="1:62">
      <c r="A110" t="str">
        <f t="shared" si="24"/>
        <v>*明日からの引き寄せ/Pull from Tomorrow</v>
      </c>
      <c r="B110" t="s">
        <v>0</v>
      </c>
      <c r="C110" t="str">
        <f>"*"&amp;R110&amp;"/"&amp;T110</f>
        <v>*明日からの引き寄せ/Pull from Tomorrow</v>
      </c>
      <c r="Q110" s="33" t="s">
        <v>9</v>
      </c>
      <c r="R110" s="34" t="str">
        <f>INDEX(AJ:AJ,W109+1)</f>
        <v>明日からの引き寄せ</v>
      </c>
      <c r="S110" s="35" t="s">
        <v>10</v>
      </c>
      <c r="T110" s="34" t="str">
        <f>INDEX(AK:AK,W109+1)</f>
        <v>Pull from Tomorrow</v>
      </c>
      <c r="U110" s="35"/>
      <c r="V110" s="36"/>
      <c r="W110" s="37"/>
      <c r="X110" s="33"/>
      <c r="Y110" s="52"/>
      <c r="Z110" s="52"/>
      <c r="AA110" s="53"/>
      <c r="BF110" s="64" t="s">
        <v>0</v>
      </c>
      <c r="BG110">
        <v>109</v>
      </c>
      <c r="BH110" t="s">
        <v>77</v>
      </c>
      <c r="BI110" t="s">
        <v>40</v>
      </c>
      <c r="BJ110" t="s">
        <v>461</v>
      </c>
    </row>
    <row r="111" spans="1:62">
      <c r="A111" t="str">
        <f t="shared" si="24"/>
        <v>|LEFT:80|LEFT:100|LEFT:100|LEFT:100|LEFT:100|LEFT:100|c</v>
      </c>
      <c r="B111" t="s">
        <v>0</v>
      </c>
      <c r="C111" t="s">
        <v>81</v>
      </c>
      <c r="D111" s="26" t="str">
        <f>$Q$1</f>
        <v>LEFT:80</v>
      </c>
      <c r="E111" s="26" t="s">
        <v>81</v>
      </c>
      <c r="F111" s="26" t="str">
        <f t="shared" ref="F111:J111" si="31">$R$1</f>
        <v>LEFT:100</v>
      </c>
      <c r="G111" s="26" t="s">
        <v>81</v>
      </c>
      <c r="H111" s="26" t="str">
        <f t="shared" si="31"/>
        <v>LEFT:100</v>
      </c>
      <c r="I111" s="26" t="s">
        <v>81</v>
      </c>
      <c r="J111" s="26" t="str">
        <f t="shared" si="31"/>
        <v>LEFT:100</v>
      </c>
      <c r="K111" s="26" t="s">
        <v>81</v>
      </c>
      <c r="L111" s="26" t="str">
        <f>$R$1</f>
        <v>LEFT:100</v>
      </c>
      <c r="M111" s="26" t="s">
        <v>81</v>
      </c>
      <c r="N111" s="26" t="str">
        <f>$R$1</f>
        <v>LEFT:100</v>
      </c>
      <c r="O111" t="s">
        <v>81</v>
      </c>
      <c r="P111" t="s">
        <v>82</v>
      </c>
      <c r="Q111" s="38" t="s">
        <v>6</v>
      </c>
      <c r="R111" s="34" t="str">
        <f>INDEX(AF:AF,W109+1)</f>
        <v>青</v>
      </c>
      <c r="S111" s="39" t="s">
        <v>7</v>
      </c>
      <c r="T111" s="34" t="str">
        <f>INDEX(AG:AG,W109+1)</f>
        <v>レア</v>
      </c>
      <c r="U111" s="39" t="s">
        <v>8</v>
      </c>
      <c r="V111" s="34">
        <f>INDEX(AI:AI,W109+1)</f>
        <v>2</v>
      </c>
      <c r="W111" s="40"/>
      <c r="X111" s="34" t="str">
        <f>INDEX(AQ:AQ,W109+1)</f>
        <v>あなたはカードを1枚捨てて5枚引く。</v>
      </c>
      <c r="Y111" s="52"/>
      <c r="Z111" s="52"/>
      <c r="AA111" s="53"/>
      <c r="BF111" s="64" t="s">
        <v>0</v>
      </c>
      <c r="BG111">
        <v>110</v>
      </c>
      <c r="BH111" t="s">
        <v>462</v>
      </c>
      <c r="BI111" t="s">
        <v>40</v>
      </c>
      <c r="BJ111" t="s">
        <v>463</v>
      </c>
    </row>
    <row r="112" spans="1:62">
      <c r="A112" t="str">
        <f t="shared" si="24"/>
        <v>|色|青|レアリティ|レア|マナコスト|2|</v>
      </c>
      <c r="B112" t="s">
        <v>0</v>
      </c>
      <c r="C112" t="s">
        <v>81</v>
      </c>
      <c r="D112" s="27" t="s">
        <v>6</v>
      </c>
      <c r="E112" t="s">
        <v>81</v>
      </c>
      <c r="F112" t="str">
        <f>IF(R111=0,"",R111)</f>
        <v>青</v>
      </c>
      <c r="G112" t="s">
        <v>81</v>
      </c>
      <c r="H112" s="27" t="s">
        <v>93</v>
      </c>
      <c r="I112" t="s">
        <v>81</v>
      </c>
      <c r="J112" t="str">
        <f>IF(T111=0,"",T111)</f>
        <v>レア</v>
      </c>
      <c r="K112" t="s">
        <v>81</v>
      </c>
      <c r="L112" s="27" t="s">
        <v>94</v>
      </c>
      <c r="M112" t="s">
        <v>81</v>
      </c>
      <c r="N112">
        <f>IF(V111=0,"",V111)</f>
        <v>2</v>
      </c>
      <c r="O112" t="s">
        <v>81</v>
      </c>
      <c r="Q112" s="33" t="s">
        <v>11</v>
      </c>
      <c r="R112" s="34" t="str">
        <f>INDEX(AL:AL,W109+1)</f>
        <v>呪文</v>
      </c>
      <c r="S112" s="39" t="s">
        <v>95</v>
      </c>
      <c r="T112" s="34">
        <f>INDEX(AN:AN,W109+1)</f>
        <v>0</v>
      </c>
      <c r="U112" s="34">
        <f>INDEX(AO:AO,W109+1)</f>
        <v>0</v>
      </c>
      <c r="V112" s="34">
        <f>INDEX(AP:AP,W109+1)</f>
        <v>0</v>
      </c>
      <c r="W112" s="40"/>
      <c r="X112" s="34" t="str">
        <f>INDEX(AZ:AZ,W109+1)</f>
        <v>あな</v>
      </c>
      <c r="Y112" s="34" t="str">
        <f>INDEX(BA:BA,W109+1)</f>
        <v/>
      </c>
      <c r="Z112" s="34" t="str">
        <f>INDEX(BB:BB,W109+1)</f>
        <v/>
      </c>
      <c r="AA112" s="34">
        <f>INDEX(BC:BC,W109+1)</f>
        <v>0</v>
      </c>
      <c r="BF112" s="64" t="s">
        <v>0</v>
      </c>
      <c r="BG112">
        <v>111</v>
      </c>
      <c r="BH112" t="s">
        <v>464</v>
      </c>
      <c r="BI112" t="s">
        <v>40</v>
      </c>
      <c r="BJ112" t="s">
        <v>465</v>
      </c>
    </row>
    <row r="113" spans="1:62">
      <c r="A113" t="str">
        <f t="shared" si="24"/>
        <v>|種別|呪文|サブタイプ||||</v>
      </c>
      <c r="B113" t="s">
        <v>0</v>
      </c>
      <c r="C113" t="s">
        <v>81</v>
      </c>
      <c r="D113" s="27" t="s">
        <v>11</v>
      </c>
      <c r="E113" t="s">
        <v>81</v>
      </c>
      <c r="F113" t="str">
        <f>IF(R112=0,"",R112)</f>
        <v>呪文</v>
      </c>
      <c r="G113" t="s">
        <v>81</v>
      </c>
      <c r="H113" s="27" t="s">
        <v>103</v>
      </c>
      <c r="I113" t="s">
        <v>81</v>
      </c>
      <c r="J113" t="str">
        <f>IF(T112=0,"",T112)</f>
        <v/>
      </c>
      <c r="K113" t="s">
        <v>81</v>
      </c>
      <c r="L113" t="str">
        <f>IF(U112=0,"",U112)</f>
        <v/>
      </c>
      <c r="M113" t="s">
        <v>81</v>
      </c>
      <c r="N113" t="str">
        <f>IF(V112=0,"",V112)</f>
        <v/>
      </c>
      <c r="O113" t="s">
        <v>81</v>
      </c>
      <c r="Q113" s="33" t="s">
        <v>104</v>
      </c>
      <c r="R113" s="34" t="str">
        <f>INDEX(BD:BD,W109+1)</f>
        <v>あなたはカードを1枚捨てて5枚引く。</v>
      </c>
      <c r="S113" s="35"/>
      <c r="T113" s="35"/>
      <c r="U113" s="35"/>
      <c r="V113" s="36"/>
      <c r="W113" s="40"/>
      <c r="X113" s="32"/>
      <c r="Y113" s="32"/>
      <c r="Z113" s="32"/>
      <c r="AA113" s="54"/>
      <c r="BF113" s="64" t="s">
        <v>0</v>
      </c>
      <c r="BG113">
        <v>112</v>
      </c>
      <c r="BH113" t="s">
        <v>256</v>
      </c>
      <c r="BI113" t="s">
        <v>40</v>
      </c>
      <c r="BJ113" t="s">
        <v>466</v>
      </c>
    </row>
    <row r="114" spans="1:62">
      <c r="A114" t="str">
        <f t="shared" si="24"/>
        <v>|テキスト|&gt;|&gt;|&gt;|&gt;|あなたはカードを1枚捨てて5枚引く。|</v>
      </c>
      <c r="B114" t="s">
        <v>0</v>
      </c>
      <c r="C114" t="s">
        <v>81</v>
      </c>
      <c r="D114" s="27" t="s">
        <v>104</v>
      </c>
      <c r="E114" t="s">
        <v>81</v>
      </c>
      <c r="F114" s="27" t="s">
        <v>113</v>
      </c>
      <c r="G114" t="s">
        <v>81</v>
      </c>
      <c r="H114" s="27" t="s">
        <v>113</v>
      </c>
      <c r="I114" t="s">
        <v>81</v>
      </c>
      <c r="J114" s="27" t="s">
        <v>113</v>
      </c>
      <c r="K114" t="s">
        <v>81</v>
      </c>
      <c r="L114" s="27" t="s">
        <v>113</v>
      </c>
      <c r="M114" t="s">
        <v>81</v>
      </c>
      <c r="N114" t="str">
        <f>IF(R113=0,"",R113)</f>
        <v>あなたはカードを1枚捨てて5枚引く。</v>
      </c>
      <c r="O114" t="s">
        <v>81</v>
      </c>
      <c r="Q114" s="38" t="s">
        <v>27</v>
      </c>
      <c r="R114" s="34" t="str">
        <f>INDEX(BE:BE,W109+1)</f>
        <v>You discard 1 card and then draw 5 cards.</v>
      </c>
      <c r="S114" s="35" t="s">
        <v>400</v>
      </c>
      <c r="T114" s="34" t="str">
        <f>IF(X114="","",X114&amp;IF(Y114="",""," "&amp;Y114)&amp;IF(Z114="",""," "&amp;Z114)&amp;IF(AA114="",""," "&amp;AA114))</f>
        <v/>
      </c>
      <c r="U114" s="35"/>
      <c r="V114" s="36"/>
      <c r="W114" s="40" t="s">
        <v>114</v>
      </c>
      <c r="X114" s="33" t="str">
        <f t="shared" ref="X114:AA114" si="32">IF(ISERROR(IF(LEN(X113)&gt;1,X113,VLOOKUP(X112,$AC:$AD,2,FALSE))),"",IF(LEN(X113)&gt;1,X113,VLOOKUP(X112,$AC:$AD,2,FALSE)))</f>
        <v/>
      </c>
      <c r="Y114" s="33" t="str">
        <f t="shared" si="32"/>
        <v/>
      </c>
      <c r="Z114" s="33" t="str">
        <f t="shared" si="32"/>
        <v/>
      </c>
      <c r="AA114" s="33" t="str">
        <f t="shared" si="32"/>
        <v> </v>
      </c>
      <c r="BF114" s="64" t="s">
        <v>0</v>
      </c>
      <c r="BG114">
        <v>113</v>
      </c>
      <c r="BH114" t="s">
        <v>467</v>
      </c>
      <c r="BI114" t="s">
        <v>40</v>
      </c>
      <c r="BJ114" t="s">
        <v>468</v>
      </c>
    </row>
    <row r="115" spans="1:62">
      <c r="A115" t="str">
        <f t="shared" si="24"/>
        <v>|英テキスト|&gt;|&gt;|&gt;|&gt;|You discard 1 card and then draw 5 cards.|</v>
      </c>
      <c r="B115" t="s">
        <v>0</v>
      </c>
      <c r="C115" t="s">
        <v>81</v>
      </c>
      <c r="D115" s="27" t="s">
        <v>125</v>
      </c>
      <c r="E115" t="s">
        <v>81</v>
      </c>
      <c r="F115" s="27" t="s">
        <v>113</v>
      </c>
      <c r="G115" t="s">
        <v>81</v>
      </c>
      <c r="H115" s="27" t="s">
        <v>113</v>
      </c>
      <c r="I115" t="s">
        <v>81</v>
      </c>
      <c r="J115" s="27" t="s">
        <v>113</v>
      </c>
      <c r="K115" t="s">
        <v>81</v>
      </c>
      <c r="L115" s="27" t="s">
        <v>113</v>
      </c>
      <c r="M115" t="s">
        <v>81</v>
      </c>
      <c r="N115" t="str">
        <f>IF(T114="","",T114&amp;"&amp;br;")&amp;IF(R114=0,"",R114)</f>
        <v>You discard 1 card and then draw 5 cards.</v>
      </c>
      <c r="O115" t="s">
        <v>81</v>
      </c>
      <c r="Q115" s="33" t="s">
        <v>18</v>
      </c>
      <c r="R115" s="34">
        <f>IF(INDEX(AX:AX,W109+1)="",0,INDEX(AX:AX,W109+1)&amp;"/"&amp;INDEX(AY:AY,W109+1))</f>
        <v>0</v>
      </c>
      <c r="S115" s="35"/>
      <c r="T115" s="35"/>
      <c r="U115" s="35"/>
      <c r="V115" s="36"/>
      <c r="W115" s="40"/>
      <c r="X115" s="33"/>
      <c r="Y115" s="52"/>
      <c r="Z115" s="52"/>
      <c r="AA115" s="53"/>
      <c r="BF115" s="64" t="s">
        <v>0</v>
      </c>
      <c r="BG115">
        <v>114</v>
      </c>
      <c r="BH115" t="s">
        <v>469</v>
      </c>
      <c r="BI115" t="s">
        <v>40</v>
      </c>
      <c r="BJ115" t="s">
        <v>470</v>
      </c>
    </row>
    <row r="116" spans="1:62">
      <c r="A116" t="str">
        <f t="shared" si="24"/>
        <v>|PT|&gt;||シールド数|&gt;||</v>
      </c>
      <c r="B116" t="s">
        <v>0</v>
      </c>
      <c r="C116" t="s">
        <v>81</v>
      </c>
      <c r="D116" t="s">
        <v>18</v>
      </c>
      <c r="E116" t="s">
        <v>81</v>
      </c>
      <c r="F116" t="s">
        <v>113</v>
      </c>
      <c r="G116" t="s">
        <v>81</v>
      </c>
      <c r="H116" t="str">
        <f>IF(R115=0,"",R115)</f>
        <v/>
      </c>
      <c r="I116" t="s">
        <v>81</v>
      </c>
      <c r="J116" t="s">
        <v>136</v>
      </c>
      <c r="K116" t="s">
        <v>81</v>
      </c>
      <c r="L116" t="s">
        <v>113</v>
      </c>
      <c r="M116" t="s">
        <v>81</v>
      </c>
      <c r="N116" t="str">
        <f>IF(R116=0,"",R116)</f>
        <v/>
      </c>
      <c r="O116" t="s">
        <v>81</v>
      </c>
      <c r="Q116" s="41" t="s">
        <v>19</v>
      </c>
      <c r="R116" s="34">
        <f>INDEX(AW:AW,W109+1)</f>
        <v>0</v>
      </c>
      <c r="S116" s="42"/>
      <c r="T116" s="42"/>
      <c r="U116" s="42"/>
      <c r="V116" s="43"/>
      <c r="W116" s="44"/>
      <c r="X116" s="45"/>
      <c r="Y116" s="55"/>
      <c r="Z116" s="55"/>
      <c r="AA116" s="56"/>
      <c r="BF116" s="64" t="s">
        <v>0</v>
      </c>
      <c r="BG116">
        <v>115</v>
      </c>
      <c r="BH116" t="s">
        <v>471</v>
      </c>
      <c r="BI116" t="s">
        <v>40</v>
      </c>
      <c r="BJ116" t="s">
        <v>472</v>
      </c>
    </row>
    <row r="117" spans="1:62">
      <c r="A117" t="str">
        <f t="shared" si="24"/>
        <v>&amp;br;&amp;br;</v>
      </c>
      <c r="B117" t="s">
        <v>0</v>
      </c>
      <c r="C117" t="s">
        <v>145</v>
      </c>
      <c r="R117"/>
      <c r="S117"/>
      <c r="T117"/>
      <c r="U117"/>
      <c r="V117"/>
      <c r="BF117" s="64" t="s">
        <v>0</v>
      </c>
      <c r="BG117">
        <v>116</v>
      </c>
      <c r="BH117" t="s">
        <v>473</v>
      </c>
      <c r="BI117" t="s">
        <v>40</v>
      </c>
      <c r="BJ117" t="s">
        <v>474</v>
      </c>
    </row>
    <row r="118" spans="1:62">
      <c r="A118" t="str">
        <f t="shared" si="24"/>
        <v>#back(text=戻る,left)</v>
      </c>
      <c r="B118" t="s">
        <v>0</v>
      </c>
      <c r="C118" t="s">
        <v>153</v>
      </c>
      <c r="R118"/>
      <c r="S118"/>
      <c r="T118"/>
      <c r="U118"/>
      <c r="V118"/>
      <c r="BF118" s="64" t="s">
        <v>0</v>
      </c>
      <c r="BG118">
        <v>117</v>
      </c>
      <c r="BH118" t="s">
        <v>475</v>
      </c>
      <c r="BI118" t="s">
        <v>40</v>
      </c>
      <c r="BJ118" t="s">
        <v>476</v>
      </c>
    </row>
    <row r="119" spans="1:62">
      <c r="A119" t="str">
        <f t="shared" si="24"/>
        <v>&amp;br;</v>
      </c>
      <c r="B119" t="s">
        <v>0</v>
      </c>
      <c r="C119" t="s">
        <v>164</v>
      </c>
      <c r="R119"/>
      <c r="S119"/>
      <c r="T119"/>
      <c r="U119"/>
      <c r="V119"/>
      <c r="BF119" s="64" t="s">
        <v>0</v>
      </c>
      <c r="BG119">
        <v>118</v>
      </c>
      <c r="BH119" t="s">
        <v>262</v>
      </c>
      <c r="BI119" t="s">
        <v>40</v>
      </c>
      <c r="BJ119" t="s">
        <v>477</v>
      </c>
    </row>
    <row r="120" spans="1:62">
      <c r="A120" t="str">
        <f t="shared" si="24"/>
        <v>#comment(above,nsize=[15],size=[30],num=[10])</v>
      </c>
      <c r="B120" t="s">
        <v>0</v>
      </c>
      <c r="C120" t="s">
        <v>173</v>
      </c>
      <c r="R120"/>
      <c r="S120"/>
      <c r="T120"/>
      <c r="U120"/>
      <c r="V120"/>
      <c r="BF120" s="64" t="s">
        <v>0</v>
      </c>
      <c r="BG120">
        <v>119</v>
      </c>
      <c r="BH120" t="s">
        <v>478</v>
      </c>
      <c r="BI120" t="s">
        <v>40</v>
      </c>
      <c r="BJ120" t="s">
        <v>479</v>
      </c>
    </row>
    <row r="121" spans="1:62">
      <c r="A121" t="str">
        <f t="shared" si="24"/>
        <v>&amp;br;&amp;br;</v>
      </c>
      <c r="B121" t="s">
        <v>0</v>
      </c>
      <c r="C121" t="s">
        <v>145</v>
      </c>
      <c r="R121"/>
      <c r="S121"/>
      <c r="T121"/>
      <c r="U121"/>
      <c r="V121"/>
      <c r="BF121" s="64" t="s">
        <v>0</v>
      </c>
      <c r="BG121">
        <v>120</v>
      </c>
      <c r="BH121" t="s">
        <v>480</v>
      </c>
      <c r="BI121" t="s">
        <v>40</v>
      </c>
      <c r="BJ121" t="s">
        <v>481</v>
      </c>
    </row>
    <row r="122" spans="1:62">
      <c r="A122" t="str">
        <f t="shared" si="24"/>
        <v/>
      </c>
      <c r="B122" t="s">
        <v>0</v>
      </c>
      <c r="Q122" s="29"/>
      <c r="R122" s="30"/>
      <c r="S122" s="30"/>
      <c r="T122" s="30"/>
      <c r="U122" s="30"/>
      <c r="V122" s="31"/>
      <c r="W122" s="32">
        <v>10</v>
      </c>
      <c r="X122" s="29"/>
      <c r="Y122" s="50"/>
      <c r="Z122" s="50"/>
      <c r="AA122" s="51"/>
      <c r="BF122" s="64" t="s">
        <v>0</v>
      </c>
      <c r="BG122">
        <v>121</v>
      </c>
      <c r="BH122" t="s">
        <v>482</v>
      </c>
      <c r="BI122" t="s">
        <v>40</v>
      </c>
      <c r="BJ122" t="s">
        <v>483</v>
      </c>
    </row>
    <row r="123" spans="1:62">
      <c r="A123" t="str">
        <f t="shared" si="24"/>
        <v>*予言により/As Foretold</v>
      </c>
      <c r="B123" t="s">
        <v>0</v>
      </c>
      <c r="C123" t="str">
        <f>"*"&amp;R123&amp;"/"&amp;T123</f>
        <v>*予言により/As Foretold</v>
      </c>
      <c r="Q123" s="33" t="s">
        <v>9</v>
      </c>
      <c r="R123" s="34" t="str">
        <f>INDEX(AJ:AJ,W122+1)</f>
        <v>予言により</v>
      </c>
      <c r="S123" s="35" t="s">
        <v>10</v>
      </c>
      <c r="T123" s="34" t="str">
        <f>INDEX(AK:AK,W122+1)</f>
        <v>As Foretold</v>
      </c>
      <c r="U123" s="35"/>
      <c r="V123" s="36"/>
      <c r="W123" s="37"/>
      <c r="X123" s="33"/>
      <c r="Y123" s="52"/>
      <c r="Z123" s="52"/>
      <c r="AA123" s="53"/>
      <c r="BF123" s="64" t="s">
        <v>0</v>
      </c>
      <c r="BG123">
        <v>122</v>
      </c>
      <c r="BH123" t="s">
        <v>484</v>
      </c>
      <c r="BI123" t="s">
        <v>40</v>
      </c>
      <c r="BJ123" t="s">
        <v>485</v>
      </c>
    </row>
    <row r="124" spans="1:62">
      <c r="A124" t="str">
        <f t="shared" si="24"/>
        <v>|LEFT:80|LEFT:100|LEFT:100|LEFT:100|LEFT:100|LEFT:100|c</v>
      </c>
      <c r="B124" t="s">
        <v>0</v>
      </c>
      <c r="C124" t="s">
        <v>81</v>
      </c>
      <c r="D124" s="26" t="str">
        <f>$Q$1</f>
        <v>LEFT:80</v>
      </c>
      <c r="E124" s="26" t="s">
        <v>81</v>
      </c>
      <c r="F124" s="26" t="str">
        <f t="shared" ref="F124:J124" si="33">$R$1</f>
        <v>LEFT:100</v>
      </c>
      <c r="G124" s="26" t="s">
        <v>81</v>
      </c>
      <c r="H124" s="26" t="str">
        <f t="shared" si="33"/>
        <v>LEFT:100</v>
      </c>
      <c r="I124" s="26" t="s">
        <v>81</v>
      </c>
      <c r="J124" s="26" t="str">
        <f t="shared" si="33"/>
        <v>LEFT:100</v>
      </c>
      <c r="K124" s="26" t="s">
        <v>81</v>
      </c>
      <c r="L124" s="26" t="str">
        <f>$R$1</f>
        <v>LEFT:100</v>
      </c>
      <c r="M124" s="26" t="s">
        <v>81</v>
      </c>
      <c r="N124" s="26" t="str">
        <f>$R$1</f>
        <v>LEFT:100</v>
      </c>
      <c r="O124" t="s">
        <v>81</v>
      </c>
      <c r="P124" t="s">
        <v>82</v>
      </c>
      <c r="Q124" s="38" t="s">
        <v>6</v>
      </c>
      <c r="R124" s="34" t="str">
        <f>INDEX(AF:AF,W122+1)</f>
        <v>青</v>
      </c>
      <c r="S124" s="39" t="s">
        <v>7</v>
      </c>
      <c r="T124" s="34" t="str">
        <f>INDEX(AG:AG,W122+1)</f>
        <v>神話レア</v>
      </c>
      <c r="U124" s="39" t="s">
        <v>8</v>
      </c>
      <c r="V124" s="34">
        <f>INDEX(AI:AI,W122+1)</f>
        <v>8</v>
      </c>
      <c r="W124" s="40"/>
      <c r="X124" s="34" t="str">
        <f>INDEX(AQ:AQ,W122+1)</f>
        <v>あなたのターン開始時に、あなたはXマナを得る。Xはあなたがコントロールするサポートの総数に等しい。</v>
      </c>
      <c r="Y124" s="52"/>
      <c r="Z124" s="52"/>
      <c r="AA124" s="53"/>
      <c r="BF124" s="64" t="s">
        <v>0</v>
      </c>
      <c r="BG124">
        <v>123</v>
      </c>
      <c r="BH124" t="s">
        <v>486</v>
      </c>
      <c r="BI124" t="s">
        <v>40</v>
      </c>
      <c r="BJ124" t="s">
        <v>487</v>
      </c>
    </row>
    <row r="125" spans="1:62">
      <c r="A125" t="str">
        <f t="shared" si="24"/>
        <v>|色|青|レアリティ|神話レア|マナコスト|8|</v>
      </c>
      <c r="B125" t="s">
        <v>0</v>
      </c>
      <c r="C125" t="s">
        <v>81</v>
      </c>
      <c r="D125" s="27" t="s">
        <v>6</v>
      </c>
      <c r="E125" t="s">
        <v>81</v>
      </c>
      <c r="F125" t="str">
        <f>IF(R124=0,"",R124)</f>
        <v>青</v>
      </c>
      <c r="G125" t="s">
        <v>81</v>
      </c>
      <c r="H125" s="27" t="s">
        <v>93</v>
      </c>
      <c r="I125" t="s">
        <v>81</v>
      </c>
      <c r="J125" t="str">
        <f>IF(T124=0,"",T124)</f>
        <v>神話レア</v>
      </c>
      <c r="K125" t="s">
        <v>81</v>
      </c>
      <c r="L125" s="27" t="s">
        <v>94</v>
      </c>
      <c r="M125" t="s">
        <v>81</v>
      </c>
      <c r="N125">
        <f>IF(V124=0,"",V124)</f>
        <v>8</v>
      </c>
      <c r="O125" t="s">
        <v>81</v>
      </c>
      <c r="Q125" s="33" t="s">
        <v>11</v>
      </c>
      <c r="R125" s="34" t="str">
        <f>INDEX(AL:AL,W122+1)</f>
        <v>サポート</v>
      </c>
      <c r="S125" s="39" t="s">
        <v>95</v>
      </c>
      <c r="T125" s="34">
        <f>INDEX(AN:AN,W122+1)</f>
        <v>0</v>
      </c>
      <c r="U125" s="34">
        <f>INDEX(AO:AO,W122+1)</f>
        <v>0</v>
      </c>
      <c r="V125" s="34">
        <f>INDEX(AP:AP,W122+1)</f>
        <v>0</v>
      </c>
      <c r="W125" s="40"/>
      <c r="X125" s="34" t="str">
        <f>INDEX(AZ:AZ,W122+1)</f>
        <v>あな</v>
      </c>
      <c r="Y125" s="34" t="str">
        <f>INDEX(BA:BA,W122+1)</f>
        <v/>
      </c>
      <c r="Z125" s="34" t="str">
        <f>INDEX(BB:BB,W122+1)</f>
        <v/>
      </c>
      <c r="AA125" s="34">
        <f>INDEX(BC:BC,W122+1)</f>
        <v>0</v>
      </c>
      <c r="BF125" s="64" t="s">
        <v>0</v>
      </c>
      <c r="BG125">
        <v>124</v>
      </c>
      <c r="BH125" t="s">
        <v>488</v>
      </c>
      <c r="BI125" t="s">
        <v>40</v>
      </c>
      <c r="BJ125" t="s">
        <v>489</v>
      </c>
    </row>
    <row r="126" spans="1:62">
      <c r="A126" t="str">
        <f t="shared" si="24"/>
        <v>|種別|サポート|サブタイプ||||</v>
      </c>
      <c r="B126" t="s">
        <v>0</v>
      </c>
      <c r="C126" t="s">
        <v>81</v>
      </c>
      <c r="D126" s="27" t="s">
        <v>11</v>
      </c>
      <c r="E126" t="s">
        <v>81</v>
      </c>
      <c r="F126" t="str">
        <f>IF(R125=0,"",R125)</f>
        <v>サポート</v>
      </c>
      <c r="G126" t="s">
        <v>81</v>
      </c>
      <c r="H126" s="27" t="s">
        <v>103</v>
      </c>
      <c r="I126" t="s">
        <v>81</v>
      </c>
      <c r="J126" t="str">
        <f>IF(T125=0,"",T125)</f>
        <v/>
      </c>
      <c r="K126" t="s">
        <v>81</v>
      </c>
      <c r="L126" t="str">
        <f>IF(U125=0,"",U125)</f>
        <v/>
      </c>
      <c r="M126" t="s">
        <v>81</v>
      </c>
      <c r="N126" t="str">
        <f>IF(V125=0,"",V125)</f>
        <v/>
      </c>
      <c r="O126" t="s">
        <v>81</v>
      </c>
      <c r="Q126" s="33" t="s">
        <v>104</v>
      </c>
      <c r="R126" s="34" t="str">
        <f>INDEX(BD:BD,W122+1)</f>
        <v>あなたのターン開始時に、あなたはXマナを得る。Xはあなたがコントロールするサポートの総数に等しい。</v>
      </c>
      <c r="S126" s="35"/>
      <c r="T126" s="35"/>
      <c r="U126" s="35"/>
      <c r="V126" s="36"/>
      <c r="W126" s="40"/>
      <c r="X126" s="32"/>
      <c r="Y126" s="32"/>
      <c r="Z126" s="32"/>
      <c r="AA126" s="54"/>
      <c r="BF126" s="64" t="s">
        <v>0</v>
      </c>
      <c r="BG126">
        <v>125</v>
      </c>
      <c r="BH126" t="s">
        <v>490</v>
      </c>
      <c r="BI126" t="s">
        <v>40</v>
      </c>
      <c r="BJ126" t="s">
        <v>491</v>
      </c>
    </row>
    <row r="127" spans="1:62">
      <c r="A127" t="str">
        <f t="shared" si="24"/>
        <v>|テキスト|&gt;|&gt;|&gt;|&gt;|あなたのターン開始時に、あなたはXマナを得る。Xはあなたがコントロールするサポートの総数に等しい。|</v>
      </c>
      <c r="B127" t="s">
        <v>0</v>
      </c>
      <c r="C127" t="s">
        <v>81</v>
      </c>
      <c r="D127" s="27" t="s">
        <v>104</v>
      </c>
      <c r="E127" t="s">
        <v>81</v>
      </c>
      <c r="F127" s="27" t="s">
        <v>113</v>
      </c>
      <c r="G127" t="s">
        <v>81</v>
      </c>
      <c r="H127" s="27" t="s">
        <v>113</v>
      </c>
      <c r="I127" t="s">
        <v>81</v>
      </c>
      <c r="J127" s="27" t="s">
        <v>113</v>
      </c>
      <c r="K127" t="s">
        <v>81</v>
      </c>
      <c r="L127" s="27" t="s">
        <v>113</v>
      </c>
      <c r="M127" t="s">
        <v>81</v>
      </c>
      <c r="N127" t="str">
        <f>IF(R126=0,"",R126)</f>
        <v>あなたのターン開始時に、あなたはXマナを得る。Xはあなたがコントロールするサポートの総数に等しい。</v>
      </c>
      <c r="O127" t="s">
        <v>81</v>
      </c>
      <c r="Q127" s="38" t="s">
        <v>27</v>
      </c>
      <c r="R127" s="34" t="str">
        <f>INDEX(BE:BE,W122+1)</f>
        <v>At the beginning of your turn, you gain X mana, where X is the number of supports you control.</v>
      </c>
      <c r="S127" s="35" t="s">
        <v>400</v>
      </c>
      <c r="T127" s="34" t="str">
        <f>IF(X127="","",X127&amp;IF(Y127="",""," "&amp;Y127)&amp;IF(Z127="",""," "&amp;Z127)&amp;IF(AA127="",""," "&amp;AA127))</f>
        <v/>
      </c>
      <c r="U127" s="35"/>
      <c r="V127" s="36"/>
      <c r="W127" s="40" t="s">
        <v>114</v>
      </c>
      <c r="X127" s="33" t="str">
        <f t="shared" ref="X127:AA127" si="34">IF(ISERROR(IF(LEN(X126)&gt;1,X126,VLOOKUP(X125,$AC:$AD,2,FALSE))),"",IF(LEN(X126)&gt;1,X126,VLOOKUP(X125,$AC:$AD,2,FALSE)))</f>
        <v/>
      </c>
      <c r="Y127" s="33" t="str">
        <f t="shared" si="34"/>
        <v/>
      </c>
      <c r="Z127" s="33" t="str">
        <f t="shared" si="34"/>
        <v/>
      </c>
      <c r="AA127" s="33" t="str">
        <f t="shared" si="34"/>
        <v> </v>
      </c>
      <c r="BF127" s="64" t="s">
        <v>0</v>
      </c>
      <c r="BG127">
        <v>126</v>
      </c>
      <c r="BH127" t="s">
        <v>87</v>
      </c>
      <c r="BI127" t="s">
        <v>40</v>
      </c>
      <c r="BJ127" t="s">
        <v>492</v>
      </c>
    </row>
    <row r="128" spans="1:62">
      <c r="A128" t="str">
        <f t="shared" si="24"/>
        <v>|英テキスト|&gt;|&gt;|&gt;|&gt;|At the beginning of your turn, you gain X mana, where X is the number of supports you control.|</v>
      </c>
      <c r="B128" t="s">
        <v>0</v>
      </c>
      <c r="C128" t="s">
        <v>81</v>
      </c>
      <c r="D128" s="27" t="s">
        <v>125</v>
      </c>
      <c r="E128" t="s">
        <v>81</v>
      </c>
      <c r="F128" s="27" t="s">
        <v>113</v>
      </c>
      <c r="G128" t="s">
        <v>81</v>
      </c>
      <c r="H128" s="27" t="s">
        <v>113</v>
      </c>
      <c r="I128" t="s">
        <v>81</v>
      </c>
      <c r="J128" s="27" t="s">
        <v>113</v>
      </c>
      <c r="K128" t="s">
        <v>81</v>
      </c>
      <c r="L128" s="27" t="s">
        <v>113</v>
      </c>
      <c r="M128" t="s">
        <v>81</v>
      </c>
      <c r="N128" t="str">
        <f>IF(T127="","",T127&amp;"&amp;br;")&amp;IF(R127=0,"",R127)</f>
        <v>At the beginning of your turn, you gain X mana, where X is the number of supports you control.</v>
      </c>
      <c r="O128" t="s">
        <v>81</v>
      </c>
      <c r="Q128" s="33" t="s">
        <v>18</v>
      </c>
      <c r="R128" s="34">
        <f>IF(INDEX(AX:AX,W122+1)="",0,INDEX(AX:AX,W122+1)&amp;"/"&amp;INDEX(AY:AY,W122+1))</f>
        <v>0</v>
      </c>
      <c r="S128" s="35"/>
      <c r="T128" s="35"/>
      <c r="U128" s="35"/>
      <c r="V128" s="36"/>
      <c r="W128" s="40"/>
      <c r="X128" s="33"/>
      <c r="Y128" s="52"/>
      <c r="Z128" s="52"/>
      <c r="AA128" s="53"/>
      <c r="BF128" s="64" t="s">
        <v>0</v>
      </c>
      <c r="BG128">
        <v>127</v>
      </c>
      <c r="BH128" t="s">
        <v>267</v>
      </c>
      <c r="BI128" t="s">
        <v>40</v>
      </c>
      <c r="BJ128" t="s">
        <v>112</v>
      </c>
    </row>
    <row r="129" spans="1:62">
      <c r="A129" t="str">
        <f t="shared" si="24"/>
        <v>|PT|&gt;||シールド数|&gt;|2|</v>
      </c>
      <c r="B129" t="s">
        <v>0</v>
      </c>
      <c r="C129" t="s">
        <v>81</v>
      </c>
      <c r="D129" t="s">
        <v>18</v>
      </c>
      <c r="E129" t="s">
        <v>81</v>
      </c>
      <c r="F129" t="s">
        <v>113</v>
      </c>
      <c r="G129" t="s">
        <v>81</v>
      </c>
      <c r="H129" t="str">
        <f>IF(R128=0,"",R128)</f>
        <v/>
      </c>
      <c r="I129" t="s">
        <v>81</v>
      </c>
      <c r="J129" t="s">
        <v>136</v>
      </c>
      <c r="K129" t="s">
        <v>81</v>
      </c>
      <c r="L129" t="s">
        <v>113</v>
      </c>
      <c r="M129" t="s">
        <v>81</v>
      </c>
      <c r="N129">
        <f>IF(R129=0,"",R129)</f>
        <v>2</v>
      </c>
      <c r="O129" t="s">
        <v>81</v>
      </c>
      <c r="Q129" s="41" t="s">
        <v>19</v>
      </c>
      <c r="R129" s="34">
        <f>INDEX(AW:AW,W122+1)</f>
        <v>2</v>
      </c>
      <c r="S129" s="42"/>
      <c r="T129" s="42"/>
      <c r="U129" s="42"/>
      <c r="V129" s="43"/>
      <c r="W129" s="44"/>
      <c r="X129" s="45"/>
      <c r="Y129" s="55"/>
      <c r="Z129" s="55"/>
      <c r="AA129" s="56"/>
      <c r="BF129" s="64" t="s">
        <v>0</v>
      </c>
      <c r="BG129">
        <v>128</v>
      </c>
      <c r="BH129" t="s">
        <v>493</v>
      </c>
      <c r="BI129" t="s">
        <v>40</v>
      </c>
      <c r="BJ129" t="s">
        <v>494</v>
      </c>
    </row>
    <row r="130" spans="1:62">
      <c r="A130" t="str">
        <f t="shared" si="24"/>
        <v>&amp;br;&amp;br;</v>
      </c>
      <c r="B130" t="s">
        <v>0</v>
      </c>
      <c r="C130" t="s">
        <v>145</v>
      </c>
      <c r="R130"/>
      <c r="S130"/>
      <c r="T130"/>
      <c r="U130"/>
      <c r="V130"/>
      <c r="BF130" s="64" t="s">
        <v>0</v>
      </c>
      <c r="BG130">
        <v>129</v>
      </c>
      <c r="BH130" t="s">
        <v>100</v>
      </c>
      <c r="BI130" t="s">
        <v>40</v>
      </c>
      <c r="BJ130" t="s">
        <v>133</v>
      </c>
    </row>
    <row r="131" spans="1:62">
      <c r="A131" t="str">
        <f t="shared" si="24"/>
        <v>#back(text=戻る,left)</v>
      </c>
      <c r="B131" t="s">
        <v>0</v>
      </c>
      <c r="C131" t="s">
        <v>153</v>
      </c>
      <c r="R131"/>
      <c r="S131"/>
      <c r="T131"/>
      <c r="U131"/>
      <c r="V131"/>
      <c r="BF131" s="64" t="s">
        <v>0</v>
      </c>
      <c r="BG131">
        <v>130</v>
      </c>
      <c r="BH131" t="s">
        <v>495</v>
      </c>
      <c r="BI131" t="s">
        <v>40</v>
      </c>
      <c r="BJ131" t="s">
        <v>496</v>
      </c>
    </row>
    <row r="132" spans="1:62">
      <c r="A132" t="str">
        <f t="shared" si="24"/>
        <v>&amp;br;</v>
      </c>
      <c r="B132" t="s">
        <v>0</v>
      </c>
      <c r="C132" t="s">
        <v>164</v>
      </c>
      <c r="R132"/>
      <c r="S132"/>
      <c r="T132"/>
      <c r="U132"/>
      <c r="V132"/>
      <c r="BF132" s="64" t="s">
        <v>0</v>
      </c>
      <c r="BG132">
        <v>131</v>
      </c>
      <c r="BH132" t="s">
        <v>497</v>
      </c>
      <c r="BI132" t="s">
        <v>40</v>
      </c>
      <c r="BJ132" t="s">
        <v>498</v>
      </c>
    </row>
    <row r="133" spans="1:62">
      <c r="A133" t="str">
        <f t="shared" si="24"/>
        <v>#comment(above,nsize=[15],size=[30],num=[10])</v>
      </c>
      <c r="B133" t="s">
        <v>0</v>
      </c>
      <c r="C133" t="s">
        <v>173</v>
      </c>
      <c r="R133"/>
      <c r="S133"/>
      <c r="T133"/>
      <c r="U133"/>
      <c r="V133"/>
      <c r="BF133" s="64" t="s">
        <v>0</v>
      </c>
      <c r="BG133">
        <v>132</v>
      </c>
      <c r="BH133" t="s">
        <v>341</v>
      </c>
      <c r="BI133" t="s">
        <v>40</v>
      </c>
      <c r="BJ133" t="s">
        <v>499</v>
      </c>
    </row>
    <row r="134" spans="1:62">
      <c r="A134" t="str">
        <f t="shared" ref="A134:A197" si="35">CONCATENATE(C134,D134,E134,F134,G134,H134,I134,J134,K134,L134,M134,N134,O134,P134)</f>
        <v>&amp;br;&amp;br;</v>
      </c>
      <c r="B134" t="s">
        <v>0</v>
      </c>
      <c r="C134" t="s">
        <v>145</v>
      </c>
      <c r="R134"/>
      <c r="S134"/>
      <c r="T134"/>
      <c r="U134"/>
      <c r="V134"/>
      <c r="BF134" s="64" t="s">
        <v>0</v>
      </c>
      <c r="BG134">
        <v>133</v>
      </c>
      <c r="BH134" t="s">
        <v>226</v>
      </c>
      <c r="BI134" t="s">
        <v>40</v>
      </c>
      <c r="BJ134" t="s">
        <v>500</v>
      </c>
    </row>
    <row r="135" spans="1:62">
      <c r="A135" t="str">
        <f t="shared" si="35"/>
        <v/>
      </c>
      <c r="B135" t="s">
        <v>0</v>
      </c>
      <c r="Q135" s="29"/>
      <c r="R135" s="30"/>
      <c r="S135" s="30"/>
      <c r="T135" s="30"/>
      <c r="U135" s="30"/>
      <c r="V135" s="31"/>
      <c r="W135" s="32">
        <v>11</v>
      </c>
      <c r="X135" s="29"/>
      <c r="Y135" s="50"/>
      <c r="Z135" s="50"/>
      <c r="AA135" s="51"/>
      <c r="BF135" s="64" t="s">
        <v>0</v>
      </c>
      <c r="BG135">
        <v>134</v>
      </c>
      <c r="BH135" t="s">
        <v>501</v>
      </c>
      <c r="BI135" t="s">
        <v>40</v>
      </c>
      <c r="BJ135" t="s">
        <v>502</v>
      </c>
    </row>
    <row r="136" spans="1:62">
      <c r="A136" t="str">
        <f t="shared" si="35"/>
        <v>*悪意のアムムト/Baleful Ammit</v>
      </c>
      <c r="B136" t="s">
        <v>0</v>
      </c>
      <c r="C136" t="str">
        <f>"*"&amp;R136&amp;"/"&amp;T136</f>
        <v>*悪意のアムムト/Baleful Ammit</v>
      </c>
      <c r="Q136" s="33" t="s">
        <v>9</v>
      </c>
      <c r="R136" s="34" t="str">
        <f>INDEX(AJ:AJ,W135+1)</f>
        <v>悪意のアムムト</v>
      </c>
      <c r="S136" s="35" t="s">
        <v>10</v>
      </c>
      <c r="T136" s="34" t="str">
        <f>INDEX(AK:AK,W135+1)</f>
        <v>Baleful Ammit</v>
      </c>
      <c r="U136" s="35"/>
      <c r="V136" s="36"/>
      <c r="W136" s="37"/>
      <c r="X136" s="33"/>
      <c r="Y136" s="52"/>
      <c r="Z136" s="52"/>
      <c r="AA136" s="53"/>
      <c r="BF136" s="64" t="s">
        <v>0</v>
      </c>
      <c r="BG136">
        <v>135</v>
      </c>
      <c r="BH136" t="s">
        <v>503</v>
      </c>
      <c r="BI136" t="s">
        <v>40</v>
      </c>
      <c r="BJ136" t="s">
        <v>504</v>
      </c>
    </row>
    <row r="137" spans="1:62">
      <c r="A137" t="str">
        <f t="shared" si="35"/>
        <v>|LEFT:80|LEFT:100|LEFT:100|LEFT:100|LEFT:100|LEFT:100|c</v>
      </c>
      <c r="B137" t="s">
        <v>0</v>
      </c>
      <c r="C137" t="s">
        <v>81</v>
      </c>
      <c r="D137" s="26" t="str">
        <f>$Q$1</f>
        <v>LEFT:80</v>
      </c>
      <c r="E137" s="26" t="s">
        <v>81</v>
      </c>
      <c r="F137" s="26" t="str">
        <f t="shared" ref="F137:J137" si="36">$R$1</f>
        <v>LEFT:100</v>
      </c>
      <c r="G137" s="26" t="s">
        <v>81</v>
      </c>
      <c r="H137" s="26" t="str">
        <f t="shared" si="36"/>
        <v>LEFT:100</v>
      </c>
      <c r="I137" s="26" t="s">
        <v>81</v>
      </c>
      <c r="J137" s="26" t="str">
        <f t="shared" si="36"/>
        <v>LEFT:100</v>
      </c>
      <c r="K137" s="26" t="s">
        <v>81</v>
      </c>
      <c r="L137" s="26" t="str">
        <f>$R$1</f>
        <v>LEFT:100</v>
      </c>
      <c r="M137" s="26" t="s">
        <v>81</v>
      </c>
      <c r="N137" s="26" t="str">
        <f>$R$1</f>
        <v>LEFT:100</v>
      </c>
      <c r="O137" t="s">
        <v>81</v>
      </c>
      <c r="P137" t="s">
        <v>82</v>
      </c>
      <c r="Q137" s="38" t="s">
        <v>6</v>
      </c>
      <c r="R137" s="34" t="str">
        <f>INDEX(AF:AF,W135+1)</f>
        <v>黒</v>
      </c>
      <c r="S137" s="39" t="s">
        <v>7</v>
      </c>
      <c r="T137" s="34" t="str">
        <f>INDEX(AG:AG,W135+1)</f>
        <v>アンコモン</v>
      </c>
      <c r="U137" s="39" t="s">
        <v>8</v>
      </c>
      <c r="V137" s="34">
        <f>INDEX(AI:AI,W135+1)</f>
        <v>10</v>
      </c>
      <c r="W137" s="40"/>
      <c r="X137" s="34" t="str">
        <f>INDEX(AQ:AQ,W135+1)</f>
        <v>絆魂</v>
      </c>
      <c r="Y137" s="52"/>
      <c r="Z137" s="52"/>
      <c r="AA137" s="53"/>
      <c r="BF137" s="64" t="s">
        <v>0</v>
      </c>
      <c r="BG137">
        <v>136</v>
      </c>
      <c r="BH137" t="s">
        <v>505</v>
      </c>
      <c r="BI137" t="s">
        <v>40</v>
      </c>
      <c r="BJ137" t="s">
        <v>506</v>
      </c>
    </row>
    <row r="138" spans="1:62">
      <c r="A138" t="str">
        <f t="shared" si="35"/>
        <v>|色|黒|レアリティ|アンコモン|マナコスト|10|</v>
      </c>
      <c r="B138" t="s">
        <v>0</v>
      </c>
      <c r="C138" t="s">
        <v>81</v>
      </c>
      <c r="D138" s="27" t="s">
        <v>6</v>
      </c>
      <c r="E138" t="s">
        <v>81</v>
      </c>
      <c r="F138" t="str">
        <f>IF(R137=0,"",R137)</f>
        <v>黒</v>
      </c>
      <c r="G138" t="s">
        <v>81</v>
      </c>
      <c r="H138" s="27" t="s">
        <v>93</v>
      </c>
      <c r="I138" t="s">
        <v>81</v>
      </c>
      <c r="J138" t="str">
        <f>IF(T137=0,"",T137)</f>
        <v>アンコモン</v>
      </c>
      <c r="K138" t="s">
        <v>81</v>
      </c>
      <c r="L138" s="27" t="s">
        <v>94</v>
      </c>
      <c r="M138" t="s">
        <v>81</v>
      </c>
      <c r="N138">
        <f>IF(V137=0,"",V137)</f>
        <v>10</v>
      </c>
      <c r="O138" t="s">
        <v>81</v>
      </c>
      <c r="Q138" s="33" t="s">
        <v>11</v>
      </c>
      <c r="R138" s="34" t="str">
        <f>INDEX(AL:AL,W135+1)</f>
        <v>クリーチャー</v>
      </c>
      <c r="S138" s="39" t="s">
        <v>95</v>
      </c>
      <c r="T138" s="34" t="str">
        <f>INDEX(AN:AN,W135+1)</f>
        <v>クロコダイル</v>
      </c>
      <c r="U138" s="34" t="str">
        <f>INDEX(AO:AO,W135+1)</f>
        <v>デーモン</v>
      </c>
      <c r="V138" s="34">
        <f>INDEX(AP:AP,W135+1)</f>
        <v>0</v>
      </c>
      <c r="W138" s="40"/>
      <c r="X138" s="34" t="str">
        <f>INDEX(AZ:AZ,W135+1)</f>
        <v>絆魂</v>
      </c>
      <c r="Y138" s="34" t="str">
        <f>INDEX(BA:BA,W135+1)</f>
        <v/>
      </c>
      <c r="Z138" s="34" t="str">
        <f>INDEX(BB:BB,W135+1)</f>
        <v/>
      </c>
      <c r="AA138" s="34">
        <f>INDEX(BC:BC,W135+1)</f>
        <v>0</v>
      </c>
      <c r="BF138" s="64" t="s">
        <v>0</v>
      </c>
      <c r="BG138">
        <v>137</v>
      </c>
      <c r="BH138" t="s">
        <v>109</v>
      </c>
      <c r="BI138" t="s">
        <v>40</v>
      </c>
      <c r="BJ138" t="s">
        <v>402</v>
      </c>
    </row>
    <row r="139" spans="1:62">
      <c r="A139" t="str">
        <f t="shared" si="35"/>
        <v>|種別|クリーチャー|サブタイプ|クロコダイル|デーモン||</v>
      </c>
      <c r="B139" t="s">
        <v>0</v>
      </c>
      <c r="C139" t="s">
        <v>81</v>
      </c>
      <c r="D139" s="27" t="s">
        <v>11</v>
      </c>
      <c r="E139" t="s">
        <v>81</v>
      </c>
      <c r="F139" t="str">
        <f>IF(R138=0,"",R138)</f>
        <v>クリーチャー</v>
      </c>
      <c r="G139" t="s">
        <v>81</v>
      </c>
      <c r="H139" s="27" t="s">
        <v>103</v>
      </c>
      <c r="I139" t="s">
        <v>81</v>
      </c>
      <c r="J139" t="str">
        <f>IF(T138=0,"",T138)</f>
        <v>クロコダイル</v>
      </c>
      <c r="K139" t="s">
        <v>81</v>
      </c>
      <c r="L139" t="str">
        <f>IF(U138=0,"",U138)</f>
        <v>デーモン</v>
      </c>
      <c r="M139" t="s">
        <v>81</v>
      </c>
      <c r="N139" t="str">
        <f>IF(V138=0,"",V138)</f>
        <v/>
      </c>
      <c r="O139" t="s">
        <v>81</v>
      </c>
      <c r="Q139" s="33" t="s">
        <v>104</v>
      </c>
      <c r="R139" s="34" t="str">
        <f>INDEX(BD:BD,W135+1)</f>
        <v>絆魂&amp;br;このクリーチャーが戦場に出たとき、あなたがコントロールする他の最初のクリーチャーは-1/-1の修整を受ける。</v>
      </c>
      <c r="S139" s="35"/>
      <c r="T139" s="35"/>
      <c r="U139" s="35"/>
      <c r="V139" s="36"/>
      <c r="W139" s="40"/>
      <c r="X139" s="32"/>
      <c r="Y139" s="32"/>
      <c r="Z139" s="32"/>
      <c r="AA139" s="54"/>
      <c r="BF139" s="64" t="s">
        <v>0</v>
      </c>
      <c r="BG139">
        <v>138</v>
      </c>
      <c r="BH139" t="s">
        <v>507</v>
      </c>
      <c r="BI139" t="s">
        <v>40</v>
      </c>
      <c r="BJ139" t="s">
        <v>508</v>
      </c>
    </row>
    <row r="140" spans="1:62">
      <c r="A140" t="str">
        <f t="shared" si="35"/>
        <v>|テキスト|&gt;|&gt;|&gt;|&gt;|絆魂&amp;br;このクリーチャーが戦場に出たとき、あなたがコントロールする他の最初のクリーチャーは-1/-1の修整を受ける。|</v>
      </c>
      <c r="B140" t="s">
        <v>0</v>
      </c>
      <c r="C140" t="s">
        <v>81</v>
      </c>
      <c r="D140" s="27" t="s">
        <v>104</v>
      </c>
      <c r="E140" t="s">
        <v>81</v>
      </c>
      <c r="F140" s="27" t="s">
        <v>113</v>
      </c>
      <c r="G140" t="s">
        <v>81</v>
      </c>
      <c r="H140" s="27" t="s">
        <v>113</v>
      </c>
      <c r="I140" t="s">
        <v>81</v>
      </c>
      <c r="J140" s="27" t="s">
        <v>113</v>
      </c>
      <c r="K140" t="s">
        <v>81</v>
      </c>
      <c r="L140" s="27" t="s">
        <v>113</v>
      </c>
      <c r="M140" t="s">
        <v>81</v>
      </c>
      <c r="N140" t="str">
        <f>IF(R139=0,"",R139)</f>
        <v>絆魂&amp;br;このクリーチャーが戦場に出たとき、あなたがコントロールする他の最初のクリーチャーは-1/-1の修整を受ける。</v>
      </c>
      <c r="O140" t="s">
        <v>81</v>
      </c>
      <c r="Q140" s="38" t="s">
        <v>27</v>
      </c>
      <c r="R140" s="34" t="str">
        <f>INDEX(BE:BE,W135+1)</f>
        <v>When this creature enters the battlefield, the first other creature you control gets -1/-1.</v>
      </c>
      <c r="S140" s="35" t="s">
        <v>400</v>
      </c>
      <c r="T140" s="34" t="str">
        <f>IF(X140="","",X140&amp;IF(Y140="",""," "&amp;Y140)&amp;IF(Z140="",""," "&amp;Z140)&amp;IF(AA140="",""," "&amp;AA140))</f>
        <v>Lifelink  </v>
      </c>
      <c r="U140" s="35"/>
      <c r="V140" s="36"/>
      <c r="W140" s="40" t="s">
        <v>114</v>
      </c>
      <c r="X140" s="33" t="str">
        <f t="shared" ref="X140:AA140" si="37">IF(ISERROR(IF(LEN(X139)&gt;1,X139,VLOOKUP(X138,$AC:$AD,2,FALSE))),"",IF(LEN(X139)&gt;1,X139,VLOOKUP(X138,$AC:$AD,2,FALSE)))</f>
        <v>Lifelink</v>
      </c>
      <c r="Y140" s="33" t="str">
        <f t="shared" si="37"/>
        <v/>
      </c>
      <c r="Z140" s="33" t="str">
        <f t="shared" si="37"/>
        <v/>
      </c>
      <c r="AA140" s="33" t="str">
        <f t="shared" si="37"/>
        <v> </v>
      </c>
      <c r="BF140" s="64" t="s">
        <v>0</v>
      </c>
      <c r="BG140">
        <v>139</v>
      </c>
      <c r="BH140" t="s">
        <v>356</v>
      </c>
      <c r="BI140" t="s">
        <v>40</v>
      </c>
      <c r="BJ140" t="s">
        <v>509</v>
      </c>
    </row>
    <row r="141" spans="1:62">
      <c r="A141" t="str">
        <f t="shared" si="35"/>
        <v>|英テキスト|&gt;|&gt;|&gt;|&gt;|Lifelink  &amp;br;When this creature enters the battlefield, the first other creature you control gets -1/-1.|</v>
      </c>
      <c r="B141" t="s">
        <v>0</v>
      </c>
      <c r="C141" t="s">
        <v>81</v>
      </c>
      <c r="D141" s="27" t="s">
        <v>125</v>
      </c>
      <c r="E141" t="s">
        <v>81</v>
      </c>
      <c r="F141" s="27" t="s">
        <v>113</v>
      </c>
      <c r="G141" t="s">
        <v>81</v>
      </c>
      <c r="H141" s="27" t="s">
        <v>113</v>
      </c>
      <c r="I141" t="s">
        <v>81</v>
      </c>
      <c r="J141" s="27" t="s">
        <v>113</v>
      </c>
      <c r="K141" t="s">
        <v>81</v>
      </c>
      <c r="L141" s="27" t="s">
        <v>113</v>
      </c>
      <c r="M141" t="s">
        <v>81</v>
      </c>
      <c r="N141" t="str">
        <f>IF(T140="","",T140&amp;"&amp;br;")&amp;IF(R140=0,"",R140)</f>
        <v>Lifelink  &amp;br;When this creature enters the battlefield, the first other creature you control gets -1/-1.</v>
      </c>
      <c r="O141" t="s">
        <v>81</v>
      </c>
      <c r="Q141" s="33" t="s">
        <v>18</v>
      </c>
      <c r="R141" s="34" t="str">
        <f>IF(INDEX(AX:AX,W135+1)="",0,INDEX(AX:AX,W135+1)&amp;"/"&amp;INDEX(AY:AY,W135+1))</f>
        <v>4/3</v>
      </c>
      <c r="S141" s="35"/>
      <c r="T141" s="35"/>
      <c r="U141" s="35"/>
      <c r="V141" s="36"/>
      <c r="W141" s="40"/>
      <c r="X141" s="33"/>
      <c r="Y141" s="52"/>
      <c r="Z141" s="52"/>
      <c r="AA141" s="53"/>
      <c r="BF141" s="64" t="s">
        <v>0</v>
      </c>
      <c r="BG141">
        <v>140</v>
      </c>
      <c r="BH141" t="s">
        <v>510</v>
      </c>
      <c r="BI141" t="s">
        <v>40</v>
      </c>
      <c r="BJ141" t="s">
        <v>511</v>
      </c>
    </row>
    <row r="142" spans="1:62">
      <c r="A142" t="str">
        <f t="shared" si="35"/>
        <v>|PT|&gt;|4/3|シールド数|&gt;||</v>
      </c>
      <c r="B142" t="s">
        <v>0</v>
      </c>
      <c r="C142" t="s">
        <v>81</v>
      </c>
      <c r="D142" t="s">
        <v>18</v>
      </c>
      <c r="E142" t="s">
        <v>81</v>
      </c>
      <c r="F142" t="s">
        <v>113</v>
      </c>
      <c r="G142" t="s">
        <v>81</v>
      </c>
      <c r="H142" t="str">
        <f>IF(R141=0,"",R141)</f>
        <v>4/3</v>
      </c>
      <c r="I142" t="s">
        <v>81</v>
      </c>
      <c r="J142" t="s">
        <v>136</v>
      </c>
      <c r="K142" t="s">
        <v>81</v>
      </c>
      <c r="L142" t="s">
        <v>113</v>
      </c>
      <c r="M142" t="s">
        <v>81</v>
      </c>
      <c r="N142" t="str">
        <f>IF(R142=0,"",R142)</f>
        <v/>
      </c>
      <c r="O142" t="s">
        <v>81</v>
      </c>
      <c r="Q142" s="41" t="s">
        <v>19</v>
      </c>
      <c r="R142" s="34">
        <f>INDEX(AW:AW,W135+1)</f>
        <v>0</v>
      </c>
      <c r="S142" s="42"/>
      <c r="T142" s="42"/>
      <c r="U142" s="42"/>
      <c r="V142" s="43"/>
      <c r="W142" s="44"/>
      <c r="X142" s="45"/>
      <c r="Y142" s="55"/>
      <c r="Z142" s="55"/>
      <c r="AA142" s="56"/>
      <c r="BF142" s="64" t="s">
        <v>0</v>
      </c>
      <c r="BG142">
        <v>141</v>
      </c>
      <c r="BH142" t="s">
        <v>310</v>
      </c>
      <c r="BI142" t="s">
        <v>40</v>
      </c>
      <c r="BJ142" t="s">
        <v>512</v>
      </c>
    </row>
    <row r="143" spans="1:62">
      <c r="A143" t="str">
        <f t="shared" si="35"/>
        <v>&amp;br;&amp;br;</v>
      </c>
      <c r="B143" t="s">
        <v>0</v>
      </c>
      <c r="C143" t="s">
        <v>145</v>
      </c>
      <c r="R143"/>
      <c r="S143"/>
      <c r="T143"/>
      <c r="U143"/>
      <c r="V143"/>
      <c r="BF143" s="64" t="s">
        <v>0</v>
      </c>
      <c r="BG143">
        <v>142</v>
      </c>
      <c r="BH143" t="s">
        <v>513</v>
      </c>
      <c r="BI143" t="s">
        <v>40</v>
      </c>
      <c r="BJ143" t="s">
        <v>514</v>
      </c>
    </row>
    <row r="144" spans="1:62">
      <c r="A144" t="str">
        <f t="shared" si="35"/>
        <v>#back(text=戻る,left)</v>
      </c>
      <c r="B144" t="s">
        <v>0</v>
      </c>
      <c r="C144" t="s">
        <v>153</v>
      </c>
      <c r="R144"/>
      <c r="S144"/>
      <c r="T144"/>
      <c r="U144"/>
      <c r="V144"/>
      <c r="BF144" s="64" t="s">
        <v>0</v>
      </c>
      <c r="BG144">
        <v>143</v>
      </c>
      <c r="BH144" t="s">
        <v>515</v>
      </c>
      <c r="BI144" t="s">
        <v>40</v>
      </c>
      <c r="BJ144" t="s">
        <v>516</v>
      </c>
    </row>
    <row r="145" spans="1:62">
      <c r="A145" t="str">
        <f t="shared" si="35"/>
        <v>&amp;br;</v>
      </c>
      <c r="B145" t="s">
        <v>0</v>
      </c>
      <c r="C145" t="s">
        <v>164</v>
      </c>
      <c r="R145"/>
      <c r="S145"/>
      <c r="T145"/>
      <c r="U145"/>
      <c r="V145"/>
      <c r="BF145" s="64" t="s">
        <v>0</v>
      </c>
      <c r="BG145">
        <v>144</v>
      </c>
      <c r="BH145" t="s">
        <v>517</v>
      </c>
      <c r="BI145" t="s">
        <v>40</v>
      </c>
      <c r="BJ145" t="s">
        <v>518</v>
      </c>
    </row>
    <row r="146" spans="1:62">
      <c r="A146" t="str">
        <f t="shared" si="35"/>
        <v>#comment(above,nsize=[15],size=[30],num=[10])</v>
      </c>
      <c r="B146" t="s">
        <v>0</v>
      </c>
      <c r="C146" t="s">
        <v>173</v>
      </c>
      <c r="R146"/>
      <c r="S146"/>
      <c r="T146"/>
      <c r="U146"/>
      <c r="V146"/>
      <c r="BF146" s="64" t="s">
        <v>0</v>
      </c>
      <c r="BG146">
        <v>145</v>
      </c>
      <c r="BH146" t="s">
        <v>519</v>
      </c>
      <c r="BI146" t="s">
        <v>40</v>
      </c>
      <c r="BJ146" t="s">
        <v>520</v>
      </c>
    </row>
    <row r="147" spans="1:62">
      <c r="A147" t="str">
        <f t="shared" si="35"/>
        <v>&amp;br;&amp;br;</v>
      </c>
      <c r="B147" t="s">
        <v>0</v>
      </c>
      <c r="C147" t="s">
        <v>145</v>
      </c>
      <c r="R147"/>
      <c r="S147"/>
      <c r="T147"/>
      <c r="U147"/>
      <c r="V147"/>
      <c r="BF147" s="64" t="s">
        <v>0</v>
      </c>
      <c r="BG147">
        <v>146</v>
      </c>
      <c r="BH147" t="s">
        <v>295</v>
      </c>
      <c r="BI147" t="s">
        <v>40</v>
      </c>
      <c r="BJ147" t="s">
        <v>521</v>
      </c>
    </row>
    <row r="148" spans="1:62">
      <c r="A148" t="str">
        <f t="shared" si="35"/>
        <v/>
      </c>
      <c r="B148" t="s">
        <v>0</v>
      </c>
      <c r="Q148" s="29"/>
      <c r="R148" s="30"/>
      <c r="S148" s="30"/>
      <c r="T148" s="30"/>
      <c r="U148" s="30"/>
      <c r="V148" s="31"/>
      <c r="W148" s="32">
        <v>12</v>
      </c>
      <c r="X148" s="29"/>
      <c r="Y148" s="50"/>
      <c r="Z148" s="50"/>
      <c r="AA148" s="51"/>
      <c r="BF148" s="64" t="s">
        <v>0</v>
      </c>
      <c r="BG148">
        <v>147</v>
      </c>
      <c r="BH148" t="s">
        <v>119</v>
      </c>
      <c r="BI148" t="s">
        <v>40</v>
      </c>
      <c r="BJ148" t="s">
        <v>298</v>
      </c>
    </row>
    <row r="149" spans="1:62">
      <c r="A149" t="str">
        <f t="shared" si="35"/>
        <v>*不気味な徘徊者/Grim Strider</v>
      </c>
      <c r="B149" t="s">
        <v>0</v>
      </c>
      <c r="C149" t="str">
        <f>"*"&amp;R149&amp;"/"&amp;T149</f>
        <v>*不気味な徘徊者/Grim Strider</v>
      </c>
      <c r="Q149" s="33" t="s">
        <v>9</v>
      </c>
      <c r="R149" s="34" t="str">
        <f>INDEX(AJ:AJ,W148+1)</f>
        <v>不気味な徘徊者</v>
      </c>
      <c r="S149" s="35" t="s">
        <v>10</v>
      </c>
      <c r="T149" s="34" t="str">
        <f>INDEX(AK:AK,W148+1)</f>
        <v>Grim Strider</v>
      </c>
      <c r="U149" s="35"/>
      <c r="V149" s="36"/>
      <c r="W149" s="37"/>
      <c r="X149" s="33"/>
      <c r="Y149" s="52"/>
      <c r="Z149" s="52"/>
      <c r="AA149" s="53"/>
      <c r="BF149" s="64" t="s">
        <v>0</v>
      </c>
      <c r="BG149">
        <v>148</v>
      </c>
      <c r="BH149" t="s">
        <v>316</v>
      </c>
      <c r="BI149" t="s">
        <v>40</v>
      </c>
      <c r="BJ149" t="s">
        <v>522</v>
      </c>
    </row>
    <row r="150" spans="1:59">
      <c r="A150" t="str">
        <f t="shared" si="35"/>
        <v>|LEFT:80|LEFT:100|LEFT:100|LEFT:100|LEFT:100|LEFT:100|c</v>
      </c>
      <c r="B150" t="s">
        <v>0</v>
      </c>
      <c r="C150" t="s">
        <v>81</v>
      </c>
      <c r="D150" s="26" t="str">
        <f>$Q$1</f>
        <v>LEFT:80</v>
      </c>
      <c r="E150" s="26" t="s">
        <v>81</v>
      </c>
      <c r="F150" s="26" t="str">
        <f t="shared" ref="F150:J150" si="38">$R$1</f>
        <v>LEFT:100</v>
      </c>
      <c r="G150" s="26" t="s">
        <v>81</v>
      </c>
      <c r="H150" s="26" t="str">
        <f t="shared" si="38"/>
        <v>LEFT:100</v>
      </c>
      <c r="I150" s="26" t="s">
        <v>81</v>
      </c>
      <c r="J150" s="26" t="str">
        <f t="shared" si="38"/>
        <v>LEFT:100</v>
      </c>
      <c r="K150" s="26" t="s">
        <v>81</v>
      </c>
      <c r="L150" s="26" t="str">
        <f>$R$1</f>
        <v>LEFT:100</v>
      </c>
      <c r="M150" s="26" t="s">
        <v>81</v>
      </c>
      <c r="N150" s="26" t="str">
        <f>$R$1</f>
        <v>LEFT:100</v>
      </c>
      <c r="O150" t="s">
        <v>81</v>
      </c>
      <c r="P150" t="s">
        <v>82</v>
      </c>
      <c r="Q150" s="38" t="s">
        <v>6</v>
      </c>
      <c r="R150" s="34" t="str">
        <f>INDEX(AF:AF,W148+1)</f>
        <v>黒</v>
      </c>
      <c r="S150" s="39" t="s">
        <v>7</v>
      </c>
      <c r="T150" s="34" t="str">
        <f>INDEX(AG:AG,W148+1)</f>
        <v>アンコモン</v>
      </c>
      <c r="U150" s="39" t="s">
        <v>8</v>
      </c>
      <c r="V150" s="34">
        <f>INDEX(AI:AI,W148+1)</f>
        <v>9</v>
      </c>
      <c r="W150" s="40"/>
      <c r="X150" s="34" t="str">
        <f>INDEX(AQ:AQ,W148+1)</f>
        <v>このクリーチャーが戦場に出たとき、このクリーチャーは-X/-Xの修整を受ける。Xはあなたの手札のカードの枚数に等しい。</v>
      </c>
      <c r="Y150" s="52"/>
      <c r="Z150" s="52"/>
      <c r="AA150" s="53"/>
      <c r="BF150" s="64" t="s">
        <v>0</v>
      </c>
      <c r="BG150">
        <v>149</v>
      </c>
    </row>
    <row r="151" spans="1:59">
      <c r="A151" t="str">
        <f t="shared" si="35"/>
        <v>|色|黒|レアリティ|アンコモン|マナコスト|9|</v>
      </c>
      <c r="B151" t="s">
        <v>0</v>
      </c>
      <c r="C151" t="s">
        <v>81</v>
      </c>
      <c r="D151" s="27" t="s">
        <v>6</v>
      </c>
      <c r="E151" t="s">
        <v>81</v>
      </c>
      <c r="F151" t="str">
        <f>IF(R150=0,"",R150)</f>
        <v>黒</v>
      </c>
      <c r="G151" t="s">
        <v>81</v>
      </c>
      <c r="H151" s="27" t="s">
        <v>93</v>
      </c>
      <c r="I151" t="s">
        <v>81</v>
      </c>
      <c r="J151" t="str">
        <f>IF(T150=0,"",T150)</f>
        <v>アンコモン</v>
      </c>
      <c r="K151" t="s">
        <v>81</v>
      </c>
      <c r="L151" s="27" t="s">
        <v>94</v>
      </c>
      <c r="M151" t="s">
        <v>81</v>
      </c>
      <c r="N151">
        <f>IF(V150=0,"",V150)</f>
        <v>9</v>
      </c>
      <c r="O151" t="s">
        <v>81</v>
      </c>
      <c r="Q151" s="33" t="s">
        <v>11</v>
      </c>
      <c r="R151" s="34" t="str">
        <f>INDEX(AL:AL,W148+1)</f>
        <v>クリーチャー</v>
      </c>
      <c r="S151" s="39" t="s">
        <v>95</v>
      </c>
      <c r="T151" s="34" t="str">
        <f>INDEX(AN:AN,W148+1)</f>
        <v>ホラー</v>
      </c>
      <c r="U151" s="34">
        <f>INDEX(AO:AO,W148+1)</f>
        <v>0</v>
      </c>
      <c r="V151" s="34">
        <f>INDEX(AP:AP,W148+1)</f>
        <v>0</v>
      </c>
      <c r="W151" s="40"/>
      <c r="X151" s="34" t="str">
        <f>INDEX(AZ:AZ,W148+1)</f>
        <v>この</v>
      </c>
      <c r="Y151" s="34" t="str">
        <f>INDEX(BA:BA,W148+1)</f>
        <v/>
      </c>
      <c r="Z151" s="34" t="str">
        <f>INDEX(BB:BB,W148+1)</f>
        <v/>
      </c>
      <c r="AA151" s="34">
        <f>INDEX(BC:BC,W148+1)</f>
        <v>0</v>
      </c>
      <c r="BF151" s="64" t="s">
        <v>0</v>
      </c>
      <c r="BG151">
        <v>150</v>
      </c>
    </row>
    <row r="152" spans="1:59">
      <c r="A152" t="str">
        <f t="shared" si="35"/>
        <v>|種別|クリーチャー|サブタイプ|ホラー|||</v>
      </c>
      <c r="B152" t="s">
        <v>0</v>
      </c>
      <c r="C152" t="s">
        <v>81</v>
      </c>
      <c r="D152" s="27" t="s">
        <v>11</v>
      </c>
      <c r="E152" t="s">
        <v>81</v>
      </c>
      <c r="F152" t="str">
        <f>IF(R151=0,"",R151)</f>
        <v>クリーチャー</v>
      </c>
      <c r="G152" t="s">
        <v>81</v>
      </c>
      <c r="H152" s="27" t="s">
        <v>103</v>
      </c>
      <c r="I152" t="s">
        <v>81</v>
      </c>
      <c r="J152" t="str">
        <f>IF(T151=0,"",T151)</f>
        <v>ホラー</v>
      </c>
      <c r="K152" t="s">
        <v>81</v>
      </c>
      <c r="L152" t="str">
        <f>IF(U151=0,"",U151)</f>
        <v/>
      </c>
      <c r="M152" t="s">
        <v>81</v>
      </c>
      <c r="N152" t="str">
        <f>IF(V151=0,"",V151)</f>
        <v/>
      </c>
      <c r="O152" t="s">
        <v>81</v>
      </c>
      <c r="Q152" s="33" t="s">
        <v>104</v>
      </c>
      <c r="R152" s="34" t="str">
        <f>INDEX(BD:BD,W148+1)</f>
        <v>このクリーチャーが戦場に出たとき、このクリーチャーは-X/-Xの修整を受ける。Xはあなたの手札のカードの枚数に等しい。</v>
      </c>
      <c r="S152" s="35"/>
      <c r="T152" s="35"/>
      <c r="U152" s="35"/>
      <c r="V152" s="36"/>
      <c r="W152" s="40"/>
      <c r="X152" s="32"/>
      <c r="Y152" s="32"/>
      <c r="Z152" s="32"/>
      <c r="AA152" s="54"/>
      <c r="BF152" s="64" t="s">
        <v>0</v>
      </c>
      <c r="BG152">
        <v>151</v>
      </c>
    </row>
    <row r="153" spans="1:59">
      <c r="A153" t="str">
        <f t="shared" si="35"/>
        <v>|テキスト|&gt;|&gt;|&gt;|&gt;|このクリーチャーが戦場に出たとき、このクリーチャーは-X/-Xの修整を受ける。Xはあなたの手札のカードの枚数に等しい。|</v>
      </c>
      <c r="B153" t="s">
        <v>0</v>
      </c>
      <c r="C153" t="s">
        <v>81</v>
      </c>
      <c r="D153" s="27" t="s">
        <v>104</v>
      </c>
      <c r="E153" t="s">
        <v>81</v>
      </c>
      <c r="F153" s="27" t="s">
        <v>113</v>
      </c>
      <c r="G153" t="s">
        <v>81</v>
      </c>
      <c r="H153" s="27" t="s">
        <v>113</v>
      </c>
      <c r="I153" t="s">
        <v>81</v>
      </c>
      <c r="J153" s="27" t="s">
        <v>113</v>
      </c>
      <c r="K153" t="s">
        <v>81</v>
      </c>
      <c r="L153" s="27" t="s">
        <v>113</v>
      </c>
      <c r="M153" t="s">
        <v>81</v>
      </c>
      <c r="N153" t="str">
        <f>IF(R152=0,"",R152)</f>
        <v>このクリーチャーが戦場に出たとき、このクリーチャーは-X/-Xの修整を受ける。Xはあなたの手札のカードの枚数に等しい。</v>
      </c>
      <c r="O153" t="s">
        <v>81</v>
      </c>
      <c r="Q153" s="38" t="s">
        <v>27</v>
      </c>
      <c r="R153" s="34" t="str">
        <f>INDEX(BE:BE,W148+1)</f>
        <v>When this creature enters the battlefield, this creature gains -X/-X, where X is the number of cards in your hand.</v>
      </c>
      <c r="S153" s="35" t="s">
        <v>400</v>
      </c>
      <c r="T153" s="34" t="str">
        <f>IF(X153="","",X153&amp;IF(Y153="",""," "&amp;Y153)&amp;IF(Z153="",""," "&amp;Z153)&amp;IF(AA153="",""," "&amp;AA153))</f>
        <v/>
      </c>
      <c r="U153" s="35"/>
      <c r="V153" s="36"/>
      <c r="W153" s="40" t="s">
        <v>114</v>
      </c>
      <c r="X153" s="33" t="str">
        <f t="shared" ref="X153:AA153" si="39">IF(ISERROR(IF(LEN(X152)&gt;1,X152,VLOOKUP(X151,$AC:$AD,2,FALSE))),"",IF(LEN(X152)&gt;1,X152,VLOOKUP(X151,$AC:$AD,2,FALSE)))</f>
        <v/>
      </c>
      <c r="Y153" s="33" t="str">
        <f t="shared" si="39"/>
        <v/>
      </c>
      <c r="Z153" s="33" t="str">
        <f t="shared" si="39"/>
        <v/>
      </c>
      <c r="AA153" s="33" t="str">
        <f t="shared" si="39"/>
        <v> </v>
      </c>
      <c r="BF153" s="64" t="s">
        <v>0</v>
      </c>
      <c r="BG153">
        <v>152</v>
      </c>
    </row>
    <row r="154" spans="1:59">
      <c r="A154" t="str">
        <f t="shared" si="35"/>
        <v>|英テキスト|&gt;|&gt;|&gt;|&gt;|When this creature enters the battlefield, this creature gains -X/-X, where X is the number of cards in your hand.|</v>
      </c>
      <c r="B154" t="s">
        <v>0</v>
      </c>
      <c r="C154" t="s">
        <v>81</v>
      </c>
      <c r="D154" s="27" t="s">
        <v>125</v>
      </c>
      <c r="E154" t="s">
        <v>81</v>
      </c>
      <c r="F154" s="27" t="s">
        <v>113</v>
      </c>
      <c r="G154" t="s">
        <v>81</v>
      </c>
      <c r="H154" s="27" t="s">
        <v>113</v>
      </c>
      <c r="I154" t="s">
        <v>81</v>
      </c>
      <c r="J154" s="27" t="s">
        <v>113</v>
      </c>
      <c r="K154" t="s">
        <v>81</v>
      </c>
      <c r="L154" s="27" t="s">
        <v>113</v>
      </c>
      <c r="M154" t="s">
        <v>81</v>
      </c>
      <c r="N154" t="str">
        <f>IF(T153="","",T153&amp;"&amp;br;")&amp;IF(R153=0,"",R153)</f>
        <v>When this creature enters the battlefield, this creature gains -X/-X, where X is the number of cards in your hand.</v>
      </c>
      <c r="O154" t="s">
        <v>81</v>
      </c>
      <c r="Q154" s="33" t="s">
        <v>18</v>
      </c>
      <c r="R154" s="34" t="str">
        <f>IF(INDEX(AX:AX,W148+1)="",0,INDEX(AX:AX,W148+1)&amp;"/"&amp;INDEX(AY:AY,W148+1))</f>
        <v>6/6</v>
      </c>
      <c r="S154" s="35"/>
      <c r="T154" s="35"/>
      <c r="U154" s="35"/>
      <c r="V154" s="36"/>
      <c r="W154" s="40"/>
      <c r="X154" s="33"/>
      <c r="Y154" s="52"/>
      <c r="Z154" s="52"/>
      <c r="AA154" s="53"/>
      <c r="BF154" s="64" t="s">
        <v>0</v>
      </c>
      <c r="BG154">
        <v>153</v>
      </c>
    </row>
    <row r="155" spans="1:59">
      <c r="A155" t="str">
        <f t="shared" si="35"/>
        <v>|PT|&gt;|6/6|シールド数|&gt;||</v>
      </c>
      <c r="B155" t="s">
        <v>0</v>
      </c>
      <c r="C155" t="s">
        <v>81</v>
      </c>
      <c r="D155" t="s">
        <v>18</v>
      </c>
      <c r="E155" t="s">
        <v>81</v>
      </c>
      <c r="F155" t="s">
        <v>113</v>
      </c>
      <c r="G155" t="s">
        <v>81</v>
      </c>
      <c r="H155" t="str">
        <f>IF(R154=0,"",R154)</f>
        <v>6/6</v>
      </c>
      <c r="I155" t="s">
        <v>81</v>
      </c>
      <c r="J155" t="s">
        <v>136</v>
      </c>
      <c r="K155" t="s">
        <v>81</v>
      </c>
      <c r="L155" t="s">
        <v>113</v>
      </c>
      <c r="M155" t="s">
        <v>81</v>
      </c>
      <c r="N155" t="str">
        <f>IF(R155=0,"",R155)</f>
        <v/>
      </c>
      <c r="O155" t="s">
        <v>81</v>
      </c>
      <c r="Q155" s="41" t="s">
        <v>19</v>
      </c>
      <c r="R155" s="34">
        <f>INDEX(AW:AW,W148+1)</f>
        <v>0</v>
      </c>
      <c r="S155" s="42"/>
      <c r="T155" s="42"/>
      <c r="U155" s="42"/>
      <c r="V155" s="43"/>
      <c r="W155" s="44"/>
      <c r="X155" s="45"/>
      <c r="Y155" s="55"/>
      <c r="Z155" s="55"/>
      <c r="AA155" s="56"/>
      <c r="BF155" s="64" t="s">
        <v>0</v>
      </c>
      <c r="BG155">
        <v>154</v>
      </c>
    </row>
    <row r="156" spans="1:59">
      <c r="A156" t="str">
        <f t="shared" si="35"/>
        <v>&amp;br;&amp;br;</v>
      </c>
      <c r="B156" t="s">
        <v>0</v>
      </c>
      <c r="C156" t="s">
        <v>145</v>
      </c>
      <c r="R156"/>
      <c r="S156"/>
      <c r="T156"/>
      <c r="U156"/>
      <c r="V156"/>
      <c r="BF156" s="64" t="s">
        <v>0</v>
      </c>
      <c r="BG156">
        <v>155</v>
      </c>
    </row>
    <row r="157" spans="1:59">
      <c r="A157" t="str">
        <f t="shared" si="35"/>
        <v>#back(text=戻る,left)</v>
      </c>
      <c r="B157" t="s">
        <v>0</v>
      </c>
      <c r="C157" t="s">
        <v>153</v>
      </c>
      <c r="R157"/>
      <c r="S157"/>
      <c r="T157"/>
      <c r="U157"/>
      <c r="V157"/>
      <c r="BF157" s="64" t="s">
        <v>0</v>
      </c>
      <c r="BG157">
        <v>156</v>
      </c>
    </row>
    <row r="158" spans="1:59">
      <c r="A158" t="str">
        <f t="shared" si="35"/>
        <v>&amp;br;</v>
      </c>
      <c r="B158" t="s">
        <v>0</v>
      </c>
      <c r="C158" t="s">
        <v>164</v>
      </c>
      <c r="R158"/>
      <c r="S158"/>
      <c r="T158"/>
      <c r="U158"/>
      <c r="V158"/>
      <c r="BF158" s="64" t="s">
        <v>0</v>
      </c>
      <c r="BG158">
        <v>157</v>
      </c>
    </row>
    <row r="159" spans="1:59">
      <c r="A159" t="str">
        <f t="shared" si="35"/>
        <v>#comment(above,nsize=[15],size=[30],num=[10])</v>
      </c>
      <c r="B159" t="s">
        <v>0</v>
      </c>
      <c r="C159" t="s">
        <v>173</v>
      </c>
      <c r="R159"/>
      <c r="S159"/>
      <c r="T159"/>
      <c r="U159"/>
      <c r="V159"/>
      <c r="BF159" s="64" t="s">
        <v>0</v>
      </c>
      <c r="BG159">
        <v>158</v>
      </c>
    </row>
    <row r="160" spans="1:59">
      <c r="A160" t="str">
        <f t="shared" si="35"/>
        <v>&amp;br;&amp;br;</v>
      </c>
      <c r="B160" t="s">
        <v>0</v>
      </c>
      <c r="C160" t="s">
        <v>145</v>
      </c>
      <c r="R160"/>
      <c r="S160"/>
      <c r="T160"/>
      <c r="U160"/>
      <c r="V160"/>
      <c r="BF160" s="64" t="s">
        <v>0</v>
      </c>
      <c r="BG160">
        <v>159</v>
      </c>
    </row>
    <row r="161" spans="1:59">
      <c r="A161" t="str">
        <f t="shared" si="35"/>
        <v/>
      </c>
      <c r="B161" t="s">
        <v>0</v>
      </c>
      <c r="Q161" s="29"/>
      <c r="R161" s="30"/>
      <c r="S161" s="30"/>
      <c r="T161" s="30"/>
      <c r="U161" s="30"/>
      <c r="V161" s="31"/>
      <c r="W161" s="32">
        <v>13</v>
      </c>
      <c r="X161" s="29"/>
      <c r="Y161" s="50"/>
      <c r="Z161" s="50"/>
      <c r="AA161" s="51"/>
      <c r="BF161" s="64" t="s">
        <v>0</v>
      </c>
      <c r="BG161">
        <v>160</v>
      </c>
    </row>
    <row r="162" spans="1:59">
      <c r="A162" t="str">
        <f t="shared" si="35"/>
        <v>*没収/Dispossess</v>
      </c>
      <c r="B162" t="s">
        <v>0</v>
      </c>
      <c r="C162" t="str">
        <f>"*"&amp;R162&amp;"/"&amp;T162</f>
        <v>*没収/Dispossess</v>
      </c>
      <c r="Q162" s="33" t="s">
        <v>9</v>
      </c>
      <c r="R162" s="34" t="str">
        <f>INDEX(AJ:AJ,W161+1)</f>
        <v>没収</v>
      </c>
      <c r="S162" s="35" t="s">
        <v>10</v>
      </c>
      <c r="T162" s="34" t="str">
        <f>INDEX(AK:AK,W161+1)</f>
        <v>Dispossess</v>
      </c>
      <c r="U162" s="35"/>
      <c r="V162" s="36"/>
      <c r="W162" s="37"/>
      <c r="X162" s="33"/>
      <c r="Y162" s="52"/>
      <c r="Z162" s="52"/>
      <c r="AA162" s="53"/>
      <c r="BF162" s="64" t="s">
        <v>0</v>
      </c>
      <c r="BG162">
        <v>161</v>
      </c>
    </row>
    <row r="163" spans="1:59">
      <c r="A163" t="str">
        <f t="shared" si="35"/>
        <v>|LEFT:80|LEFT:100|LEFT:100|LEFT:100|LEFT:100|LEFT:100|c</v>
      </c>
      <c r="B163" t="s">
        <v>0</v>
      </c>
      <c r="C163" t="s">
        <v>81</v>
      </c>
      <c r="D163" s="26" t="str">
        <f>$Q$1</f>
        <v>LEFT:80</v>
      </c>
      <c r="E163" s="26" t="s">
        <v>81</v>
      </c>
      <c r="F163" s="26" t="str">
        <f t="shared" ref="F163:J163" si="40">$R$1</f>
        <v>LEFT:100</v>
      </c>
      <c r="G163" s="26" t="s">
        <v>81</v>
      </c>
      <c r="H163" s="26" t="str">
        <f t="shared" si="40"/>
        <v>LEFT:100</v>
      </c>
      <c r="I163" s="26" t="s">
        <v>81</v>
      </c>
      <c r="J163" s="26" t="str">
        <f t="shared" si="40"/>
        <v>LEFT:100</v>
      </c>
      <c r="K163" s="26" t="s">
        <v>81</v>
      </c>
      <c r="L163" s="26" t="str">
        <f>$R$1</f>
        <v>LEFT:100</v>
      </c>
      <c r="M163" s="26" t="s">
        <v>81</v>
      </c>
      <c r="N163" s="26" t="str">
        <f>$R$1</f>
        <v>LEFT:100</v>
      </c>
      <c r="O163" t="s">
        <v>81</v>
      </c>
      <c r="P163" t="s">
        <v>82</v>
      </c>
      <c r="Q163" s="38" t="s">
        <v>6</v>
      </c>
      <c r="R163" s="34" t="str">
        <f>INDEX(AF:AF,W161+1)</f>
        <v>黒</v>
      </c>
      <c r="S163" s="39" t="s">
        <v>7</v>
      </c>
      <c r="T163" s="34" t="str">
        <f>INDEX(AG:AG,W161+1)</f>
        <v>レア</v>
      </c>
      <c r="U163" s="39" t="s">
        <v>8</v>
      </c>
      <c r="V163" s="34">
        <f>INDEX(AI:AI,W161+1)</f>
        <v>8</v>
      </c>
      <c r="W163" s="40"/>
      <c r="X163" s="34" t="str">
        <f>INDEX(AQ:AQ,W161+1)</f>
        <v>対戦相手のライブラリーの最初の2個のサポートを追放する。</v>
      </c>
      <c r="Y163" s="52"/>
      <c r="Z163" s="52"/>
      <c r="AA163" s="53"/>
      <c r="BF163" s="64" t="s">
        <v>0</v>
      </c>
      <c r="BG163">
        <v>162</v>
      </c>
    </row>
    <row r="164" spans="1:59">
      <c r="A164" t="str">
        <f t="shared" si="35"/>
        <v>|色|黒|レアリティ|レア|マナコスト|8|</v>
      </c>
      <c r="B164" t="s">
        <v>0</v>
      </c>
      <c r="C164" t="s">
        <v>81</v>
      </c>
      <c r="D164" s="27" t="s">
        <v>6</v>
      </c>
      <c r="E164" t="s">
        <v>81</v>
      </c>
      <c r="F164" t="str">
        <f>IF(R163=0,"",R163)</f>
        <v>黒</v>
      </c>
      <c r="G164" t="s">
        <v>81</v>
      </c>
      <c r="H164" s="27" t="s">
        <v>93</v>
      </c>
      <c r="I164" t="s">
        <v>81</v>
      </c>
      <c r="J164" t="str">
        <f>IF(T163=0,"",T163)</f>
        <v>レア</v>
      </c>
      <c r="K164" t="s">
        <v>81</v>
      </c>
      <c r="L164" s="27" t="s">
        <v>94</v>
      </c>
      <c r="M164" t="s">
        <v>81</v>
      </c>
      <c r="N164">
        <f>IF(V163=0,"",V163)</f>
        <v>8</v>
      </c>
      <c r="O164" t="s">
        <v>81</v>
      </c>
      <c r="Q164" s="33" t="s">
        <v>11</v>
      </c>
      <c r="R164" s="34" t="str">
        <f>INDEX(AL:AL,W161+1)</f>
        <v>呪文</v>
      </c>
      <c r="S164" s="39" t="s">
        <v>95</v>
      </c>
      <c r="T164" s="34">
        <f>INDEX(AN:AN,W161+1)</f>
        <v>0</v>
      </c>
      <c r="U164" s="34">
        <f>INDEX(AO:AO,W161+1)</f>
        <v>0</v>
      </c>
      <c r="V164" s="34">
        <f>INDEX(AP:AP,W161+1)</f>
        <v>0</v>
      </c>
      <c r="W164" s="40"/>
      <c r="X164" s="34" t="str">
        <f>INDEX(AZ:AZ,W161+1)</f>
        <v>対戦</v>
      </c>
      <c r="Y164" s="34" t="str">
        <f>INDEX(BA:BA,W161+1)</f>
        <v/>
      </c>
      <c r="Z164" s="34" t="str">
        <f>INDEX(BB:BB,W161+1)</f>
        <v/>
      </c>
      <c r="AA164" s="34">
        <f>INDEX(BC:BC,W161+1)</f>
        <v>0</v>
      </c>
      <c r="BF164" s="64" t="s">
        <v>0</v>
      </c>
      <c r="BG164">
        <v>163</v>
      </c>
    </row>
    <row r="165" spans="1:59">
      <c r="A165" t="str">
        <f t="shared" si="35"/>
        <v>|種別|呪文|サブタイプ||||</v>
      </c>
      <c r="B165" t="s">
        <v>0</v>
      </c>
      <c r="C165" t="s">
        <v>81</v>
      </c>
      <c r="D165" s="27" t="s">
        <v>11</v>
      </c>
      <c r="E165" t="s">
        <v>81</v>
      </c>
      <c r="F165" t="str">
        <f>IF(R164=0,"",R164)</f>
        <v>呪文</v>
      </c>
      <c r="G165" t="s">
        <v>81</v>
      </c>
      <c r="H165" s="27" t="s">
        <v>103</v>
      </c>
      <c r="I165" t="s">
        <v>81</v>
      </c>
      <c r="J165" t="str">
        <f>IF(T164=0,"",T164)</f>
        <v/>
      </c>
      <c r="K165" t="s">
        <v>81</v>
      </c>
      <c r="L165" t="str">
        <f>IF(U164=0,"",U164)</f>
        <v/>
      </c>
      <c r="M165" t="s">
        <v>81</v>
      </c>
      <c r="N165" t="str">
        <f>IF(V164=0,"",V164)</f>
        <v/>
      </c>
      <c r="O165" t="s">
        <v>81</v>
      </c>
      <c r="Q165" s="33" t="s">
        <v>104</v>
      </c>
      <c r="R165" s="34" t="str">
        <f>INDEX(BD:BD,W161+1)</f>
        <v>対戦相手のライブラリーの最初の2個のサポートを追放する。</v>
      </c>
      <c r="S165" s="35"/>
      <c r="T165" s="35"/>
      <c r="U165" s="35"/>
      <c r="V165" s="36"/>
      <c r="W165" s="40"/>
      <c r="X165" s="32"/>
      <c r="Y165" s="32"/>
      <c r="Z165" s="32"/>
      <c r="AA165" s="54"/>
      <c r="BF165" s="64" t="s">
        <v>0</v>
      </c>
      <c r="BG165">
        <v>164</v>
      </c>
    </row>
    <row r="166" spans="1:59">
      <c r="A166" t="str">
        <f t="shared" si="35"/>
        <v>|テキスト|&gt;|&gt;|&gt;|&gt;|対戦相手のライブラリーの最初の2個のサポートを追放する。|</v>
      </c>
      <c r="B166" t="s">
        <v>0</v>
      </c>
      <c r="C166" t="s">
        <v>81</v>
      </c>
      <c r="D166" s="27" t="s">
        <v>104</v>
      </c>
      <c r="E166" t="s">
        <v>81</v>
      </c>
      <c r="F166" s="27" t="s">
        <v>113</v>
      </c>
      <c r="G166" t="s">
        <v>81</v>
      </c>
      <c r="H166" s="27" t="s">
        <v>113</v>
      </c>
      <c r="I166" t="s">
        <v>81</v>
      </c>
      <c r="J166" s="27" t="s">
        <v>113</v>
      </c>
      <c r="K166" t="s">
        <v>81</v>
      </c>
      <c r="L166" s="27" t="s">
        <v>113</v>
      </c>
      <c r="M166" t="s">
        <v>81</v>
      </c>
      <c r="N166" t="str">
        <f>IF(R165=0,"",R165)</f>
        <v>対戦相手のライブラリーの最初の2個のサポートを追放する。</v>
      </c>
      <c r="O166" t="s">
        <v>81</v>
      </c>
      <c r="Q166" s="38" t="s">
        <v>27</v>
      </c>
      <c r="R166" s="34" t="str">
        <f>INDEX(BE:BE,W161+1)</f>
        <v>The first 2 supports in your opponent's library are exiled.</v>
      </c>
      <c r="S166" s="35" t="s">
        <v>400</v>
      </c>
      <c r="T166" s="34" t="str">
        <f>IF(X166="","",X166&amp;IF(Y166="",""," "&amp;Y166)&amp;IF(Z166="",""," "&amp;Z166)&amp;IF(AA166="",""," "&amp;AA166))</f>
        <v/>
      </c>
      <c r="U166" s="35"/>
      <c r="V166" s="36"/>
      <c r="W166" s="40" t="s">
        <v>114</v>
      </c>
      <c r="X166" s="33" t="str">
        <f t="shared" ref="X166:AA166" si="41">IF(ISERROR(IF(LEN(X165)&gt;1,X165,VLOOKUP(X164,$AC:$AD,2,FALSE))),"",IF(LEN(X165)&gt;1,X165,VLOOKUP(X164,$AC:$AD,2,FALSE)))</f>
        <v/>
      </c>
      <c r="Y166" s="33" t="str">
        <f t="shared" si="41"/>
        <v/>
      </c>
      <c r="Z166" s="33" t="str">
        <f t="shared" si="41"/>
        <v/>
      </c>
      <c r="AA166" s="33" t="str">
        <f t="shared" si="41"/>
        <v> </v>
      </c>
      <c r="BF166" s="64" t="s">
        <v>0</v>
      </c>
      <c r="BG166">
        <v>165</v>
      </c>
    </row>
    <row r="167" spans="1:59">
      <c r="A167" t="str">
        <f t="shared" si="35"/>
        <v>|英テキスト|&gt;|&gt;|&gt;|&gt;|The first 2 supports in your opponent's library are exiled.|</v>
      </c>
      <c r="B167" t="s">
        <v>0</v>
      </c>
      <c r="C167" t="s">
        <v>81</v>
      </c>
      <c r="D167" s="27" t="s">
        <v>125</v>
      </c>
      <c r="E167" t="s">
        <v>81</v>
      </c>
      <c r="F167" s="27" t="s">
        <v>113</v>
      </c>
      <c r="G167" t="s">
        <v>81</v>
      </c>
      <c r="H167" s="27" t="s">
        <v>113</v>
      </c>
      <c r="I167" t="s">
        <v>81</v>
      </c>
      <c r="J167" s="27" t="s">
        <v>113</v>
      </c>
      <c r="K167" t="s">
        <v>81</v>
      </c>
      <c r="L167" s="27" t="s">
        <v>113</v>
      </c>
      <c r="M167" t="s">
        <v>81</v>
      </c>
      <c r="N167" t="str">
        <f>IF(T166="","",T166&amp;"&amp;br;")&amp;IF(R166=0,"",R166)</f>
        <v>The first 2 supports in your opponent's library are exiled.</v>
      </c>
      <c r="O167" t="s">
        <v>81</v>
      </c>
      <c r="Q167" s="33" t="s">
        <v>18</v>
      </c>
      <c r="R167" s="34">
        <f>IF(INDEX(AX:AX,W161+1)="",0,INDEX(AX:AX,W161+1)&amp;"/"&amp;INDEX(AY:AY,W161+1))</f>
        <v>0</v>
      </c>
      <c r="S167" s="35"/>
      <c r="T167" s="35"/>
      <c r="U167" s="35"/>
      <c r="V167" s="36"/>
      <c r="W167" s="40"/>
      <c r="X167" s="33"/>
      <c r="Y167" s="52"/>
      <c r="Z167" s="52"/>
      <c r="AA167" s="53"/>
      <c r="BF167" s="64" t="s">
        <v>0</v>
      </c>
      <c r="BG167">
        <v>166</v>
      </c>
    </row>
    <row r="168" spans="1:59">
      <c r="A168" t="str">
        <f t="shared" si="35"/>
        <v>|PT|&gt;||シールド数|&gt;||</v>
      </c>
      <c r="B168" t="s">
        <v>0</v>
      </c>
      <c r="C168" t="s">
        <v>81</v>
      </c>
      <c r="D168" t="s">
        <v>18</v>
      </c>
      <c r="E168" t="s">
        <v>81</v>
      </c>
      <c r="F168" t="s">
        <v>113</v>
      </c>
      <c r="G168" t="s">
        <v>81</v>
      </c>
      <c r="H168" t="str">
        <f>IF(R167=0,"",R167)</f>
        <v/>
      </c>
      <c r="I168" t="s">
        <v>81</v>
      </c>
      <c r="J168" t="s">
        <v>136</v>
      </c>
      <c r="K168" t="s">
        <v>81</v>
      </c>
      <c r="L168" t="s">
        <v>113</v>
      </c>
      <c r="M168" t="s">
        <v>81</v>
      </c>
      <c r="N168" t="str">
        <f>IF(R168=0,"",R168)</f>
        <v/>
      </c>
      <c r="O168" t="s">
        <v>81</v>
      </c>
      <c r="Q168" s="41" t="s">
        <v>19</v>
      </c>
      <c r="R168" s="34">
        <f>INDEX(AW:AW,W161+1)</f>
        <v>0</v>
      </c>
      <c r="S168" s="42"/>
      <c r="T168" s="42"/>
      <c r="U168" s="42"/>
      <c r="V168" s="43"/>
      <c r="W168" s="44"/>
      <c r="X168" s="45"/>
      <c r="Y168" s="55"/>
      <c r="Z168" s="55"/>
      <c r="AA168" s="56"/>
      <c r="BF168" s="64" t="s">
        <v>0</v>
      </c>
      <c r="BG168">
        <v>167</v>
      </c>
    </row>
    <row r="169" spans="1:59">
      <c r="A169" t="str">
        <f t="shared" si="35"/>
        <v>&amp;br;&amp;br;</v>
      </c>
      <c r="B169" t="s">
        <v>0</v>
      </c>
      <c r="C169" t="s">
        <v>145</v>
      </c>
      <c r="R169"/>
      <c r="S169"/>
      <c r="T169"/>
      <c r="U169"/>
      <c r="V169"/>
      <c r="BF169" s="64" t="s">
        <v>0</v>
      </c>
      <c r="BG169">
        <v>168</v>
      </c>
    </row>
    <row r="170" spans="1:59">
      <c r="A170" t="str">
        <f t="shared" si="35"/>
        <v>#back(text=戻る,left)</v>
      </c>
      <c r="B170" t="s">
        <v>0</v>
      </c>
      <c r="C170" t="s">
        <v>153</v>
      </c>
      <c r="R170"/>
      <c r="S170"/>
      <c r="T170"/>
      <c r="U170"/>
      <c r="V170"/>
      <c r="BF170" s="64" t="s">
        <v>0</v>
      </c>
      <c r="BG170">
        <v>169</v>
      </c>
    </row>
    <row r="171" spans="1:59">
      <c r="A171" t="str">
        <f t="shared" si="35"/>
        <v>&amp;br;</v>
      </c>
      <c r="B171" t="s">
        <v>0</v>
      </c>
      <c r="C171" t="s">
        <v>164</v>
      </c>
      <c r="R171"/>
      <c r="S171"/>
      <c r="T171"/>
      <c r="U171"/>
      <c r="V171"/>
      <c r="BF171" s="64" t="s">
        <v>0</v>
      </c>
      <c r="BG171">
        <v>170</v>
      </c>
    </row>
    <row r="172" spans="1:59">
      <c r="A172" t="str">
        <f t="shared" si="35"/>
        <v>#comment(above,nsize=[15],size=[30],num=[10])</v>
      </c>
      <c r="B172" t="s">
        <v>0</v>
      </c>
      <c r="C172" t="s">
        <v>173</v>
      </c>
      <c r="R172"/>
      <c r="S172"/>
      <c r="T172"/>
      <c r="U172"/>
      <c r="V172"/>
      <c r="BF172" s="64" t="s">
        <v>0</v>
      </c>
      <c r="BG172">
        <v>171</v>
      </c>
    </row>
    <row r="173" spans="1:59">
      <c r="A173" t="str">
        <f t="shared" si="35"/>
        <v>&amp;br;&amp;br;</v>
      </c>
      <c r="B173" t="s">
        <v>0</v>
      </c>
      <c r="C173" t="s">
        <v>145</v>
      </c>
      <c r="R173"/>
      <c r="S173"/>
      <c r="T173"/>
      <c r="U173"/>
      <c r="V173"/>
      <c r="BF173" s="64" t="s">
        <v>0</v>
      </c>
      <c r="BG173">
        <v>172</v>
      </c>
    </row>
    <row r="174" spans="1:59">
      <c r="A174" t="str">
        <f t="shared" si="35"/>
        <v/>
      </c>
      <c r="B174" t="s">
        <v>0</v>
      </c>
      <c r="Q174" s="29"/>
      <c r="R174" s="30"/>
      <c r="S174" s="30"/>
      <c r="T174" s="30"/>
      <c r="U174" s="30"/>
      <c r="V174" s="31"/>
      <c r="W174" s="32">
        <v>14</v>
      </c>
      <c r="X174" s="29"/>
      <c r="Y174" s="50"/>
      <c r="Z174" s="50"/>
      <c r="AA174" s="51"/>
      <c r="BF174" s="64" t="s">
        <v>0</v>
      </c>
      <c r="BG174">
        <v>173</v>
      </c>
    </row>
    <row r="175" spans="1:59">
      <c r="A175" t="str">
        <f t="shared" si="35"/>
        <v>*リリアナの支配/Liliana's Mastery</v>
      </c>
      <c r="B175" t="s">
        <v>0</v>
      </c>
      <c r="C175" t="str">
        <f>"*"&amp;R175&amp;"/"&amp;T175</f>
        <v>*リリアナの支配/Liliana's Mastery</v>
      </c>
      <c r="Q175" s="33" t="s">
        <v>9</v>
      </c>
      <c r="R175" s="34" t="str">
        <f>INDEX(AJ:AJ,W174+1)</f>
        <v>リリアナの支配</v>
      </c>
      <c r="S175" s="35" t="s">
        <v>10</v>
      </c>
      <c r="T175" s="34" t="str">
        <f>INDEX(AK:AK,W174+1)</f>
        <v>Liliana's Mastery</v>
      </c>
      <c r="U175" s="35"/>
      <c r="V175" s="36"/>
      <c r="W175" s="37"/>
      <c r="X175" s="33"/>
      <c r="Y175" s="52"/>
      <c r="Z175" s="52"/>
      <c r="AA175" s="53"/>
      <c r="BF175" s="64" t="s">
        <v>0</v>
      </c>
      <c r="BG175">
        <v>174</v>
      </c>
    </row>
    <row r="176" spans="1:59">
      <c r="A176" t="str">
        <f t="shared" si="35"/>
        <v>|LEFT:80|LEFT:100|LEFT:100|LEFT:100|LEFT:100|LEFT:100|c</v>
      </c>
      <c r="B176" t="s">
        <v>0</v>
      </c>
      <c r="C176" t="s">
        <v>81</v>
      </c>
      <c r="D176" s="26" t="str">
        <f>$Q$1</f>
        <v>LEFT:80</v>
      </c>
      <c r="E176" s="26" t="s">
        <v>81</v>
      </c>
      <c r="F176" s="26" t="str">
        <f t="shared" ref="F176:J176" si="42">$R$1</f>
        <v>LEFT:100</v>
      </c>
      <c r="G176" s="26" t="s">
        <v>81</v>
      </c>
      <c r="H176" s="26" t="str">
        <f t="shared" si="42"/>
        <v>LEFT:100</v>
      </c>
      <c r="I176" s="26" t="s">
        <v>81</v>
      </c>
      <c r="J176" s="26" t="str">
        <f t="shared" si="42"/>
        <v>LEFT:100</v>
      </c>
      <c r="K176" s="26" t="s">
        <v>81</v>
      </c>
      <c r="L176" s="26" t="str">
        <f>$R$1</f>
        <v>LEFT:100</v>
      </c>
      <c r="M176" s="26" t="s">
        <v>81</v>
      </c>
      <c r="N176" s="26" t="str">
        <f>$R$1</f>
        <v>LEFT:100</v>
      </c>
      <c r="O176" t="s">
        <v>81</v>
      </c>
      <c r="P176" t="s">
        <v>82</v>
      </c>
      <c r="Q176" s="38" t="s">
        <v>6</v>
      </c>
      <c r="R176" s="34" t="str">
        <f>INDEX(AF:AF,W174+1)</f>
        <v>黒</v>
      </c>
      <c r="S176" s="39" t="s">
        <v>7</v>
      </c>
      <c r="T176" s="34" t="str">
        <f>INDEX(AG:AG,W174+1)</f>
        <v>レア</v>
      </c>
      <c r="U176" s="39" t="s">
        <v>8</v>
      </c>
      <c r="V176" s="34">
        <f>INDEX(AI:AI,W174+1)</f>
        <v>13</v>
      </c>
      <c r="W176" s="40"/>
      <c r="X176" s="34" t="str">
        <f>INDEX(AQ:AQ,W174+1)</f>
        <v>このサポートがボード上にある間、あなたがコントロールする各ゾンビは+2/+2の修整を受ける。</v>
      </c>
      <c r="Y176" s="52"/>
      <c r="Z176" s="52"/>
      <c r="AA176" s="53"/>
      <c r="BF176" s="64" t="s">
        <v>0</v>
      </c>
      <c r="BG176">
        <v>175</v>
      </c>
    </row>
    <row r="177" spans="1:59">
      <c r="A177" t="str">
        <f t="shared" si="35"/>
        <v>|色|黒|レアリティ|レア|マナコスト|13|</v>
      </c>
      <c r="B177" t="s">
        <v>0</v>
      </c>
      <c r="C177" t="s">
        <v>81</v>
      </c>
      <c r="D177" s="27" t="s">
        <v>6</v>
      </c>
      <c r="E177" t="s">
        <v>81</v>
      </c>
      <c r="F177" t="str">
        <f>IF(R176=0,"",R176)</f>
        <v>黒</v>
      </c>
      <c r="G177" t="s">
        <v>81</v>
      </c>
      <c r="H177" s="27" t="s">
        <v>93</v>
      </c>
      <c r="I177" t="s">
        <v>81</v>
      </c>
      <c r="J177" t="str">
        <f>IF(T176=0,"",T176)</f>
        <v>レア</v>
      </c>
      <c r="K177" t="s">
        <v>81</v>
      </c>
      <c r="L177" s="27" t="s">
        <v>94</v>
      </c>
      <c r="M177" t="s">
        <v>81</v>
      </c>
      <c r="N177">
        <f>IF(V176=0,"",V176)</f>
        <v>13</v>
      </c>
      <c r="O177" t="s">
        <v>81</v>
      </c>
      <c r="Q177" s="33" t="s">
        <v>11</v>
      </c>
      <c r="R177" s="34" t="str">
        <f>INDEX(AL:AL,W174+1)</f>
        <v>サポート</v>
      </c>
      <c r="S177" s="39" t="s">
        <v>95</v>
      </c>
      <c r="T177" s="34">
        <f>INDEX(AN:AN,W174+1)</f>
        <v>0</v>
      </c>
      <c r="U177" s="34">
        <f>INDEX(AO:AO,W174+1)</f>
        <v>0</v>
      </c>
      <c r="V177" s="34">
        <f>INDEX(AP:AP,W174+1)</f>
        <v>0</v>
      </c>
      <c r="W177" s="40"/>
      <c r="X177" s="34" t="str">
        <f>INDEX(AZ:AZ,W174+1)</f>
        <v>この</v>
      </c>
      <c r="Y177" s="34" t="str">
        <f>INDEX(BA:BA,W174+1)</f>
        <v/>
      </c>
      <c r="Z177" s="34" t="str">
        <f>INDEX(BB:BB,W174+1)</f>
        <v/>
      </c>
      <c r="AA177" s="34">
        <f>INDEX(BC:BC,W174+1)</f>
        <v>0</v>
      </c>
      <c r="BF177" s="64" t="s">
        <v>0</v>
      </c>
      <c r="BG177">
        <v>176</v>
      </c>
    </row>
    <row r="178" spans="1:59">
      <c r="A178" t="str">
        <f t="shared" si="35"/>
        <v>|種別|サポート|サブタイプ||||</v>
      </c>
      <c r="B178" t="s">
        <v>0</v>
      </c>
      <c r="C178" t="s">
        <v>81</v>
      </c>
      <c r="D178" s="27" t="s">
        <v>11</v>
      </c>
      <c r="E178" t="s">
        <v>81</v>
      </c>
      <c r="F178" t="str">
        <f>IF(R177=0,"",R177)</f>
        <v>サポート</v>
      </c>
      <c r="G178" t="s">
        <v>81</v>
      </c>
      <c r="H178" s="27" t="s">
        <v>103</v>
      </c>
      <c r="I178" t="s">
        <v>81</v>
      </c>
      <c r="J178" t="str">
        <f>IF(T177=0,"",T177)</f>
        <v/>
      </c>
      <c r="K178" t="s">
        <v>81</v>
      </c>
      <c r="L178" t="str">
        <f>IF(U177=0,"",U177)</f>
        <v/>
      </c>
      <c r="M178" t="s">
        <v>81</v>
      </c>
      <c r="N178" t="str">
        <f>IF(V177=0,"",V177)</f>
        <v/>
      </c>
      <c r="O178" t="s">
        <v>81</v>
      </c>
      <c r="Q178" s="33" t="s">
        <v>104</v>
      </c>
      <c r="R178" s="34" t="str">
        <f>INDEX(BD:BD,W174+1)</f>
        <v>このサポートがボード上にある間、あなたがコントロールする各ゾンビは+2/+2の修整を受ける。&amp;br;このサポートがボード上に出たとき、2/2のゾンビ･トークンを3体召喚する。</v>
      </c>
      <c r="S178" s="35"/>
      <c r="T178" s="35"/>
      <c r="U178" s="35"/>
      <c r="V178" s="36"/>
      <c r="W178" s="40"/>
      <c r="X178" s="32"/>
      <c r="Y178" s="32"/>
      <c r="Z178" s="32"/>
      <c r="AA178" s="54"/>
      <c r="BF178" s="64" t="s">
        <v>0</v>
      </c>
      <c r="BG178">
        <v>177</v>
      </c>
    </row>
    <row r="179" spans="1:59">
      <c r="A179" t="str">
        <f t="shared" si="35"/>
        <v>|テキスト|&gt;|&gt;|&gt;|&gt;|このサポートがボード上にある間、あなたがコントロールする各ゾンビは+2/+2の修整を受ける。&amp;br;このサポートがボード上に出たとき、2/2のゾンビ･トークンを3体召喚する。|</v>
      </c>
      <c r="B179" t="s">
        <v>0</v>
      </c>
      <c r="C179" t="s">
        <v>81</v>
      </c>
      <c r="D179" s="27" t="s">
        <v>104</v>
      </c>
      <c r="E179" t="s">
        <v>81</v>
      </c>
      <c r="F179" s="27" t="s">
        <v>113</v>
      </c>
      <c r="G179" t="s">
        <v>81</v>
      </c>
      <c r="H179" s="27" t="s">
        <v>113</v>
      </c>
      <c r="I179" t="s">
        <v>81</v>
      </c>
      <c r="J179" s="27" t="s">
        <v>113</v>
      </c>
      <c r="K179" t="s">
        <v>81</v>
      </c>
      <c r="L179" s="27" t="s">
        <v>113</v>
      </c>
      <c r="M179" t="s">
        <v>81</v>
      </c>
      <c r="N179" t="str">
        <f>IF(R178=0,"",R178)</f>
        <v>このサポートがボード上にある間、あなたがコントロールする各ゾンビは+2/+2の修整を受ける。&amp;br;このサポートがボード上に出たとき、2/2のゾンビ･トークンを3体召喚する。</v>
      </c>
      <c r="O179" t="s">
        <v>81</v>
      </c>
      <c r="Q179" s="38" t="s">
        <v>27</v>
      </c>
      <c r="R179" s="34" t="str">
        <f>INDEX(BE:BE,W174+1)</f>
        <v>While this support is on the board, each Zombie you control gets +2/+2. When this support enters the board, summon 3 2/2 Zombie Tokens.</v>
      </c>
      <c r="S179" s="35" t="s">
        <v>400</v>
      </c>
      <c r="T179" s="34" t="str">
        <f>IF(X179="","",X179&amp;IF(Y179="",""," "&amp;Y179)&amp;IF(Z179="",""," "&amp;Z179)&amp;IF(AA179="",""," "&amp;AA179))</f>
        <v/>
      </c>
      <c r="U179" s="35"/>
      <c r="V179" s="36"/>
      <c r="W179" s="40" t="s">
        <v>114</v>
      </c>
      <c r="X179" s="33" t="str">
        <f t="shared" ref="X179:AA179" si="43">IF(ISERROR(IF(LEN(X178)&gt;1,X178,VLOOKUP(X177,$AC:$AD,2,FALSE))),"",IF(LEN(X178)&gt;1,X178,VLOOKUP(X177,$AC:$AD,2,FALSE)))</f>
        <v/>
      </c>
      <c r="Y179" s="33" t="str">
        <f t="shared" si="43"/>
        <v/>
      </c>
      <c r="Z179" s="33" t="str">
        <f t="shared" si="43"/>
        <v/>
      </c>
      <c r="AA179" s="33" t="str">
        <f t="shared" si="43"/>
        <v> </v>
      </c>
      <c r="BF179" s="64" t="s">
        <v>0</v>
      </c>
      <c r="BG179">
        <v>178</v>
      </c>
    </row>
    <row r="180" spans="1:59">
      <c r="A180" t="str">
        <f t="shared" si="35"/>
        <v>|英テキスト|&gt;|&gt;|&gt;|&gt;|While this support is on the board, each Zombie you control gets +2/+2. When this support enters the board, summon 3 2/2 Zombie Tokens.|</v>
      </c>
      <c r="B180" t="s">
        <v>0</v>
      </c>
      <c r="C180" t="s">
        <v>81</v>
      </c>
      <c r="D180" s="27" t="s">
        <v>125</v>
      </c>
      <c r="E180" t="s">
        <v>81</v>
      </c>
      <c r="F180" s="27" t="s">
        <v>113</v>
      </c>
      <c r="G180" t="s">
        <v>81</v>
      </c>
      <c r="H180" s="27" t="s">
        <v>113</v>
      </c>
      <c r="I180" t="s">
        <v>81</v>
      </c>
      <c r="J180" s="27" t="s">
        <v>113</v>
      </c>
      <c r="K180" t="s">
        <v>81</v>
      </c>
      <c r="L180" s="27" t="s">
        <v>113</v>
      </c>
      <c r="M180" t="s">
        <v>81</v>
      </c>
      <c r="N180" t="str">
        <f>IF(T179="","",T179&amp;"&amp;br;")&amp;IF(R179=0,"",R179)</f>
        <v>While this support is on the board, each Zombie you control gets +2/+2. When this support enters the board, summon 3 2/2 Zombie Tokens.</v>
      </c>
      <c r="O180" t="s">
        <v>81</v>
      </c>
      <c r="Q180" s="33" t="s">
        <v>18</v>
      </c>
      <c r="R180" s="34">
        <f>IF(INDEX(AX:AX,W174+1)="",0,INDEX(AX:AX,W174+1)&amp;"/"&amp;INDEX(AY:AY,W174+1))</f>
        <v>0</v>
      </c>
      <c r="S180" s="35"/>
      <c r="T180" s="35"/>
      <c r="U180" s="35"/>
      <c r="V180" s="36"/>
      <c r="W180" s="40"/>
      <c r="X180" s="33"/>
      <c r="Y180" s="52"/>
      <c r="Z180" s="52"/>
      <c r="AA180" s="53"/>
      <c r="BF180" s="64" t="s">
        <v>0</v>
      </c>
      <c r="BG180">
        <v>179</v>
      </c>
    </row>
    <row r="181" spans="1:59">
      <c r="A181" t="str">
        <f t="shared" si="35"/>
        <v>|PT|&gt;||シールド数|&gt;||</v>
      </c>
      <c r="B181" t="s">
        <v>0</v>
      </c>
      <c r="C181" t="s">
        <v>81</v>
      </c>
      <c r="D181" t="s">
        <v>18</v>
      </c>
      <c r="E181" t="s">
        <v>81</v>
      </c>
      <c r="F181" t="s">
        <v>113</v>
      </c>
      <c r="G181" t="s">
        <v>81</v>
      </c>
      <c r="H181" t="str">
        <f>IF(R180=0,"",R180)</f>
        <v/>
      </c>
      <c r="I181" t="s">
        <v>81</v>
      </c>
      <c r="J181" t="s">
        <v>136</v>
      </c>
      <c r="K181" t="s">
        <v>81</v>
      </c>
      <c r="L181" t="s">
        <v>113</v>
      </c>
      <c r="M181" t="s">
        <v>81</v>
      </c>
      <c r="N181" t="str">
        <f>IF(R181=0,"",R181)</f>
        <v/>
      </c>
      <c r="O181" t="s">
        <v>81</v>
      </c>
      <c r="Q181" s="41" t="s">
        <v>19</v>
      </c>
      <c r="R181" s="34">
        <f>INDEX(AW:AW,W174+1)</f>
        <v>0</v>
      </c>
      <c r="S181" s="42"/>
      <c r="T181" s="42"/>
      <c r="U181" s="42"/>
      <c r="V181" s="43"/>
      <c r="W181" s="44"/>
      <c r="X181" s="45"/>
      <c r="Y181" s="55"/>
      <c r="Z181" s="55"/>
      <c r="AA181" s="56"/>
      <c r="BF181" s="64" t="s">
        <v>0</v>
      </c>
      <c r="BG181">
        <v>180</v>
      </c>
    </row>
    <row r="182" spans="1:59">
      <c r="A182" t="str">
        <f t="shared" si="35"/>
        <v>&amp;br;&amp;br;</v>
      </c>
      <c r="B182" t="s">
        <v>0</v>
      </c>
      <c r="C182" t="s">
        <v>145</v>
      </c>
      <c r="R182"/>
      <c r="S182"/>
      <c r="T182"/>
      <c r="U182"/>
      <c r="V182"/>
      <c r="BF182" s="64" t="s">
        <v>0</v>
      </c>
      <c r="BG182">
        <v>181</v>
      </c>
    </row>
    <row r="183" spans="1:59">
      <c r="A183" t="str">
        <f t="shared" si="35"/>
        <v>#back(text=戻る,left)</v>
      </c>
      <c r="B183" t="s">
        <v>0</v>
      </c>
      <c r="C183" t="s">
        <v>153</v>
      </c>
      <c r="R183"/>
      <c r="S183"/>
      <c r="T183"/>
      <c r="U183"/>
      <c r="V183"/>
      <c r="BF183" s="64" t="s">
        <v>0</v>
      </c>
      <c r="BG183">
        <v>182</v>
      </c>
    </row>
    <row r="184" spans="1:59">
      <c r="A184" t="str">
        <f t="shared" si="35"/>
        <v>&amp;br;</v>
      </c>
      <c r="B184" t="s">
        <v>0</v>
      </c>
      <c r="C184" t="s">
        <v>164</v>
      </c>
      <c r="R184"/>
      <c r="S184"/>
      <c r="T184"/>
      <c r="U184"/>
      <c r="V184"/>
      <c r="BF184" s="64" t="s">
        <v>0</v>
      </c>
      <c r="BG184">
        <v>183</v>
      </c>
    </row>
    <row r="185" spans="1:59">
      <c r="A185" t="str">
        <f t="shared" si="35"/>
        <v>#comment(above,nsize=[15],size=[30],num=[10])</v>
      </c>
      <c r="B185" t="s">
        <v>0</v>
      </c>
      <c r="C185" t="s">
        <v>173</v>
      </c>
      <c r="R185"/>
      <c r="S185"/>
      <c r="T185"/>
      <c r="U185"/>
      <c r="V185"/>
      <c r="BF185" s="64" t="s">
        <v>0</v>
      </c>
      <c r="BG185">
        <v>184</v>
      </c>
    </row>
    <row r="186" spans="1:59">
      <c r="A186" t="str">
        <f t="shared" si="35"/>
        <v>&amp;br;&amp;br;</v>
      </c>
      <c r="B186" t="s">
        <v>0</v>
      </c>
      <c r="C186" t="s">
        <v>145</v>
      </c>
      <c r="R186"/>
      <c r="S186"/>
      <c r="T186"/>
      <c r="U186"/>
      <c r="V186"/>
      <c r="BF186" s="64" t="s">
        <v>0</v>
      </c>
      <c r="BG186">
        <v>185</v>
      </c>
    </row>
    <row r="187" spans="1:59">
      <c r="A187" t="str">
        <f t="shared" si="35"/>
        <v/>
      </c>
      <c r="B187" t="s">
        <v>0</v>
      </c>
      <c r="Q187" s="29"/>
      <c r="R187" s="30"/>
      <c r="S187" s="30"/>
      <c r="T187" s="30"/>
      <c r="U187" s="30"/>
      <c r="V187" s="31"/>
      <c r="W187" s="32">
        <v>15</v>
      </c>
      <c r="X187" s="29"/>
      <c r="Y187" s="50"/>
      <c r="Z187" s="50"/>
      <c r="AA187" s="51"/>
      <c r="BF187" s="64" t="s">
        <v>0</v>
      </c>
      <c r="BG187">
        <v>186</v>
      </c>
    </row>
    <row r="188" spans="1:59">
      <c r="A188" t="str">
        <f t="shared" si="35"/>
        <v>*血怒りの喧嘩屋/Bloodrage Brawler</v>
      </c>
      <c r="B188" t="s">
        <v>0</v>
      </c>
      <c r="C188" t="str">
        <f>"*"&amp;R188&amp;"/"&amp;T188</f>
        <v>*血怒りの喧嘩屋/Bloodrage Brawler</v>
      </c>
      <c r="Q188" s="33" t="s">
        <v>9</v>
      </c>
      <c r="R188" s="34" t="str">
        <f>INDEX(AJ:AJ,W187+1)</f>
        <v>血怒りの喧嘩屋</v>
      </c>
      <c r="S188" s="35" t="s">
        <v>10</v>
      </c>
      <c r="T188" s="34" t="str">
        <f>INDEX(AK:AK,W187+1)</f>
        <v>Bloodrage Brawler</v>
      </c>
      <c r="U188" s="35"/>
      <c r="V188" s="36"/>
      <c r="W188" s="37"/>
      <c r="X188" s="33"/>
      <c r="Y188" s="52"/>
      <c r="Z188" s="52"/>
      <c r="AA188" s="53"/>
      <c r="BF188" s="64" t="s">
        <v>0</v>
      </c>
      <c r="BG188">
        <v>187</v>
      </c>
    </row>
    <row r="189" spans="1:59">
      <c r="A189" t="str">
        <f t="shared" si="35"/>
        <v>|LEFT:80|LEFT:100|LEFT:100|LEFT:100|LEFT:100|LEFT:100|c</v>
      </c>
      <c r="B189" t="s">
        <v>0</v>
      </c>
      <c r="C189" t="s">
        <v>81</v>
      </c>
      <c r="D189" s="26" t="str">
        <f>$Q$1</f>
        <v>LEFT:80</v>
      </c>
      <c r="E189" s="26" t="s">
        <v>81</v>
      </c>
      <c r="F189" s="26" t="str">
        <f t="shared" ref="F189:J189" si="44">$R$1</f>
        <v>LEFT:100</v>
      </c>
      <c r="G189" s="26" t="s">
        <v>81</v>
      </c>
      <c r="H189" s="26" t="str">
        <f t="shared" si="44"/>
        <v>LEFT:100</v>
      </c>
      <c r="I189" s="26" t="s">
        <v>81</v>
      </c>
      <c r="J189" s="26" t="str">
        <f t="shared" si="44"/>
        <v>LEFT:100</v>
      </c>
      <c r="K189" s="26" t="s">
        <v>81</v>
      </c>
      <c r="L189" s="26" t="str">
        <f>$R$1</f>
        <v>LEFT:100</v>
      </c>
      <c r="M189" s="26" t="s">
        <v>81</v>
      </c>
      <c r="N189" s="26" t="str">
        <f>$R$1</f>
        <v>LEFT:100</v>
      </c>
      <c r="O189" t="s">
        <v>81</v>
      </c>
      <c r="P189" t="s">
        <v>82</v>
      </c>
      <c r="Q189" s="38" t="s">
        <v>6</v>
      </c>
      <c r="R189" s="34" t="str">
        <f>INDEX(AF:AF,W187+1)</f>
        <v>赤</v>
      </c>
      <c r="S189" s="39" t="s">
        <v>7</v>
      </c>
      <c r="T189" s="34" t="str">
        <f>INDEX(AG:AG,W187+1)</f>
        <v>アンコモン</v>
      </c>
      <c r="U189" s="39" t="s">
        <v>8</v>
      </c>
      <c r="V189" s="34">
        <f>INDEX(AI:AI,W187+1)</f>
        <v>8</v>
      </c>
      <c r="W189" s="40"/>
      <c r="X189" s="34" t="str">
        <f>INDEX(AQ:AQ,W187+1)</f>
        <v>このクリーチャーが戦場に出たとき、あなたがカードを1枚捨てる。</v>
      </c>
      <c r="Y189" s="52"/>
      <c r="Z189" s="52"/>
      <c r="AA189" s="53"/>
      <c r="BF189" s="64" t="s">
        <v>0</v>
      </c>
      <c r="BG189">
        <v>188</v>
      </c>
    </row>
    <row r="190" spans="1:59">
      <c r="A190" t="str">
        <f t="shared" si="35"/>
        <v>|色|赤|レアリティ|アンコモン|マナコスト|8|</v>
      </c>
      <c r="B190" t="s">
        <v>0</v>
      </c>
      <c r="C190" t="s">
        <v>81</v>
      </c>
      <c r="D190" s="27" t="s">
        <v>6</v>
      </c>
      <c r="E190" t="s">
        <v>81</v>
      </c>
      <c r="F190" t="str">
        <f>IF(R189=0,"",R189)</f>
        <v>赤</v>
      </c>
      <c r="G190" t="s">
        <v>81</v>
      </c>
      <c r="H190" s="27" t="s">
        <v>93</v>
      </c>
      <c r="I190" t="s">
        <v>81</v>
      </c>
      <c r="J190" t="str">
        <f>IF(T189=0,"",T189)</f>
        <v>アンコモン</v>
      </c>
      <c r="K190" t="s">
        <v>81</v>
      </c>
      <c r="L190" s="27" t="s">
        <v>94</v>
      </c>
      <c r="M190" t="s">
        <v>81</v>
      </c>
      <c r="N190">
        <f>IF(V189=0,"",V189)</f>
        <v>8</v>
      </c>
      <c r="O190" t="s">
        <v>81</v>
      </c>
      <c r="Q190" s="33" t="s">
        <v>11</v>
      </c>
      <c r="R190" s="34" t="str">
        <f>INDEX(AL:AL,W187+1)</f>
        <v>クリーチャー</v>
      </c>
      <c r="S190" s="39" t="s">
        <v>95</v>
      </c>
      <c r="T190" s="34" t="str">
        <f>INDEX(AN:AN,W187+1)</f>
        <v>ミノタウルス</v>
      </c>
      <c r="U190" s="34" t="str">
        <f>INDEX(AO:AO,W187+1)</f>
        <v>戦士</v>
      </c>
      <c r="V190" s="34">
        <f>INDEX(AP:AP,W187+1)</f>
        <v>0</v>
      </c>
      <c r="W190" s="40"/>
      <c r="X190" s="34" t="str">
        <f>INDEX(AZ:AZ,W187+1)</f>
        <v>この</v>
      </c>
      <c r="Y190" s="34" t="str">
        <f>INDEX(BA:BA,W187+1)</f>
        <v/>
      </c>
      <c r="Z190" s="34" t="str">
        <f>INDEX(BB:BB,W187+1)</f>
        <v/>
      </c>
      <c r="AA190" s="34">
        <f>INDEX(BC:BC,W187+1)</f>
        <v>0</v>
      </c>
      <c r="BF190" s="64" t="s">
        <v>0</v>
      </c>
      <c r="BG190">
        <v>189</v>
      </c>
    </row>
    <row r="191" spans="1:59">
      <c r="A191" t="str">
        <f t="shared" si="35"/>
        <v>|種別|クリーチャー|サブタイプ|ミノタウルス|戦士||</v>
      </c>
      <c r="B191" t="s">
        <v>0</v>
      </c>
      <c r="C191" t="s">
        <v>81</v>
      </c>
      <c r="D191" s="27" t="s">
        <v>11</v>
      </c>
      <c r="E191" t="s">
        <v>81</v>
      </c>
      <c r="F191" t="str">
        <f>IF(R190=0,"",R190)</f>
        <v>クリーチャー</v>
      </c>
      <c r="G191" t="s">
        <v>81</v>
      </c>
      <c r="H191" s="27" t="s">
        <v>103</v>
      </c>
      <c r="I191" t="s">
        <v>81</v>
      </c>
      <c r="J191" t="str">
        <f>IF(T190=0,"",T190)</f>
        <v>ミノタウルス</v>
      </c>
      <c r="K191" t="s">
        <v>81</v>
      </c>
      <c r="L191" t="str">
        <f>IF(U190=0,"",U190)</f>
        <v>戦士</v>
      </c>
      <c r="M191" t="s">
        <v>81</v>
      </c>
      <c r="N191" t="str">
        <f>IF(V190=0,"",V190)</f>
        <v/>
      </c>
      <c r="O191" t="s">
        <v>81</v>
      </c>
      <c r="Q191" s="33" t="s">
        <v>104</v>
      </c>
      <c r="R191" s="34" t="str">
        <f>INDEX(BD:BD,W187+1)</f>
        <v>このクリーチャーが戦場に出たとき、あなたがカードを1枚捨てる。</v>
      </c>
      <c r="S191" s="35"/>
      <c r="T191" s="35"/>
      <c r="U191" s="35"/>
      <c r="V191" s="36"/>
      <c r="W191" s="40"/>
      <c r="X191" s="32"/>
      <c r="Y191" s="32"/>
      <c r="Z191" s="32"/>
      <c r="AA191" s="54"/>
      <c r="BF191" s="64" t="s">
        <v>0</v>
      </c>
      <c r="BG191">
        <v>190</v>
      </c>
    </row>
    <row r="192" spans="1:59">
      <c r="A192" t="str">
        <f t="shared" si="35"/>
        <v>|テキスト|&gt;|&gt;|&gt;|&gt;|このクリーチャーが戦場に出たとき、あなたがカードを1枚捨てる。|</v>
      </c>
      <c r="B192" t="s">
        <v>0</v>
      </c>
      <c r="C192" t="s">
        <v>81</v>
      </c>
      <c r="D192" s="27" t="s">
        <v>104</v>
      </c>
      <c r="E192" t="s">
        <v>81</v>
      </c>
      <c r="F192" s="27" t="s">
        <v>113</v>
      </c>
      <c r="G192" t="s">
        <v>81</v>
      </c>
      <c r="H192" s="27" t="s">
        <v>113</v>
      </c>
      <c r="I192" t="s">
        <v>81</v>
      </c>
      <c r="J192" s="27" t="s">
        <v>113</v>
      </c>
      <c r="K192" t="s">
        <v>81</v>
      </c>
      <c r="L192" s="27" t="s">
        <v>113</v>
      </c>
      <c r="M192" t="s">
        <v>81</v>
      </c>
      <c r="N192" t="str">
        <f>IF(R191=0,"",R191)</f>
        <v>このクリーチャーが戦場に出たとき、あなたがカードを1枚捨てる。</v>
      </c>
      <c r="O192" t="s">
        <v>81</v>
      </c>
      <c r="Q192" s="38" t="s">
        <v>27</v>
      </c>
      <c r="R192" s="34" t="str">
        <f>INDEX(BE:BE,W187+1)</f>
        <v>When this creature enters the battlefield, you discard 1 card.</v>
      </c>
      <c r="S192" s="35" t="s">
        <v>400</v>
      </c>
      <c r="T192" s="34" t="str">
        <f>IF(X192="","",X192&amp;IF(Y192="",""," "&amp;Y192)&amp;IF(Z192="",""," "&amp;Z192)&amp;IF(AA192="",""," "&amp;AA192))</f>
        <v/>
      </c>
      <c r="U192" s="35"/>
      <c r="V192" s="36"/>
      <c r="W192" s="40" t="s">
        <v>114</v>
      </c>
      <c r="X192" s="33" t="str">
        <f t="shared" ref="X192:AA192" si="45">IF(ISERROR(IF(LEN(X191)&gt;1,X191,VLOOKUP(X190,$AC:$AD,2,FALSE))),"",IF(LEN(X191)&gt;1,X191,VLOOKUP(X190,$AC:$AD,2,FALSE)))</f>
        <v/>
      </c>
      <c r="Y192" s="33" t="str">
        <f t="shared" si="45"/>
        <v/>
      </c>
      <c r="Z192" s="33" t="str">
        <f t="shared" si="45"/>
        <v/>
      </c>
      <c r="AA192" s="33" t="str">
        <f t="shared" si="45"/>
        <v> </v>
      </c>
      <c r="BF192" s="64" t="s">
        <v>0</v>
      </c>
      <c r="BG192">
        <v>191</v>
      </c>
    </row>
    <row r="193" spans="1:59">
      <c r="A193" t="str">
        <f t="shared" si="35"/>
        <v>|英テキスト|&gt;|&gt;|&gt;|&gt;|When this creature enters the battlefield, you discard 1 card.|</v>
      </c>
      <c r="B193" t="s">
        <v>0</v>
      </c>
      <c r="C193" t="s">
        <v>81</v>
      </c>
      <c r="D193" s="27" t="s">
        <v>125</v>
      </c>
      <c r="E193" t="s">
        <v>81</v>
      </c>
      <c r="F193" s="27" t="s">
        <v>113</v>
      </c>
      <c r="G193" t="s">
        <v>81</v>
      </c>
      <c r="H193" s="27" t="s">
        <v>113</v>
      </c>
      <c r="I193" t="s">
        <v>81</v>
      </c>
      <c r="J193" s="27" t="s">
        <v>113</v>
      </c>
      <c r="K193" t="s">
        <v>81</v>
      </c>
      <c r="L193" s="27" t="s">
        <v>113</v>
      </c>
      <c r="M193" t="s">
        <v>81</v>
      </c>
      <c r="N193" t="str">
        <f>IF(T192="","",T192&amp;"&amp;br;")&amp;IF(R192=0,"",R192)</f>
        <v>When this creature enters the battlefield, you discard 1 card.</v>
      </c>
      <c r="O193" t="s">
        <v>81</v>
      </c>
      <c r="Q193" s="33" t="s">
        <v>18</v>
      </c>
      <c r="R193" s="34" t="str">
        <f>IF(INDEX(AX:AX,W187+1)="",0,INDEX(AX:AX,W187+1)&amp;"/"&amp;INDEX(AY:AY,W187+1))</f>
        <v>4/3</v>
      </c>
      <c r="S193" s="35"/>
      <c r="T193" s="35"/>
      <c r="U193" s="35"/>
      <c r="V193" s="36"/>
      <c r="W193" s="40"/>
      <c r="X193" s="33"/>
      <c r="Y193" s="52"/>
      <c r="Z193" s="52"/>
      <c r="AA193" s="53"/>
      <c r="BF193" s="64" t="s">
        <v>0</v>
      </c>
      <c r="BG193">
        <v>192</v>
      </c>
    </row>
    <row r="194" spans="1:59">
      <c r="A194" t="str">
        <f t="shared" si="35"/>
        <v>|PT|&gt;|4/3|シールド数|&gt;||</v>
      </c>
      <c r="B194" t="s">
        <v>0</v>
      </c>
      <c r="C194" t="s">
        <v>81</v>
      </c>
      <c r="D194" t="s">
        <v>18</v>
      </c>
      <c r="E194" t="s">
        <v>81</v>
      </c>
      <c r="F194" t="s">
        <v>113</v>
      </c>
      <c r="G194" t="s">
        <v>81</v>
      </c>
      <c r="H194" t="str">
        <f>IF(R193=0,"",R193)</f>
        <v>4/3</v>
      </c>
      <c r="I194" t="s">
        <v>81</v>
      </c>
      <c r="J194" t="s">
        <v>136</v>
      </c>
      <c r="K194" t="s">
        <v>81</v>
      </c>
      <c r="L194" t="s">
        <v>113</v>
      </c>
      <c r="M194" t="s">
        <v>81</v>
      </c>
      <c r="N194" t="str">
        <f>IF(R194=0,"",R194)</f>
        <v/>
      </c>
      <c r="O194" t="s">
        <v>81</v>
      </c>
      <c r="Q194" s="41" t="s">
        <v>19</v>
      </c>
      <c r="R194" s="34">
        <f>INDEX(AW:AW,W187+1)</f>
        <v>0</v>
      </c>
      <c r="S194" s="42"/>
      <c r="T194" s="42"/>
      <c r="U194" s="42"/>
      <c r="V194" s="43"/>
      <c r="W194" s="44"/>
      <c r="X194" s="45"/>
      <c r="Y194" s="55"/>
      <c r="Z194" s="55"/>
      <c r="AA194" s="56"/>
      <c r="BF194" s="64" t="s">
        <v>0</v>
      </c>
      <c r="BG194">
        <v>193</v>
      </c>
    </row>
    <row r="195" spans="1:59">
      <c r="A195" t="str">
        <f t="shared" si="35"/>
        <v>&amp;br;&amp;br;</v>
      </c>
      <c r="B195" t="s">
        <v>0</v>
      </c>
      <c r="C195" t="s">
        <v>145</v>
      </c>
      <c r="R195"/>
      <c r="S195"/>
      <c r="T195"/>
      <c r="U195"/>
      <c r="V195"/>
      <c r="BF195" s="64" t="s">
        <v>0</v>
      </c>
      <c r="BG195">
        <v>194</v>
      </c>
    </row>
    <row r="196" spans="1:59">
      <c r="A196" t="str">
        <f t="shared" si="35"/>
        <v>#back(text=戻る,left)</v>
      </c>
      <c r="B196" t="s">
        <v>0</v>
      </c>
      <c r="C196" t="s">
        <v>153</v>
      </c>
      <c r="R196"/>
      <c r="S196"/>
      <c r="T196"/>
      <c r="U196"/>
      <c r="V196"/>
      <c r="BF196" s="64" t="s">
        <v>0</v>
      </c>
      <c r="BG196">
        <v>195</v>
      </c>
    </row>
    <row r="197" spans="1:59">
      <c r="A197" t="str">
        <f t="shared" si="35"/>
        <v>&amp;br;</v>
      </c>
      <c r="B197" t="s">
        <v>0</v>
      </c>
      <c r="C197" t="s">
        <v>164</v>
      </c>
      <c r="R197"/>
      <c r="S197"/>
      <c r="T197"/>
      <c r="U197"/>
      <c r="V197"/>
      <c r="BF197" s="64" t="s">
        <v>0</v>
      </c>
      <c r="BG197">
        <v>196</v>
      </c>
    </row>
    <row r="198" spans="1:59">
      <c r="A198" t="str">
        <f t="shared" ref="A198:A261" si="46">CONCATENATE(C198,D198,E198,F198,G198,H198,I198,J198,K198,L198,M198,N198,O198,P198)</f>
        <v>#comment(above,nsize=[15],size=[30],num=[10])</v>
      </c>
      <c r="B198" t="s">
        <v>0</v>
      </c>
      <c r="C198" t="s">
        <v>173</v>
      </c>
      <c r="R198"/>
      <c r="S198"/>
      <c r="T198"/>
      <c r="U198"/>
      <c r="V198"/>
      <c r="BF198" s="64" t="s">
        <v>0</v>
      </c>
      <c r="BG198">
        <v>197</v>
      </c>
    </row>
    <row r="199" spans="1:59">
      <c r="A199" t="str">
        <f t="shared" si="46"/>
        <v>&amp;br;&amp;br;</v>
      </c>
      <c r="B199" t="s">
        <v>0</v>
      </c>
      <c r="C199" t="s">
        <v>145</v>
      </c>
      <c r="R199"/>
      <c r="S199"/>
      <c r="T199"/>
      <c r="U199"/>
      <c r="V199"/>
      <c r="BF199" s="64" t="s">
        <v>0</v>
      </c>
      <c r="BG199">
        <v>198</v>
      </c>
    </row>
    <row r="200" spans="1:59">
      <c r="A200" t="str">
        <f t="shared" si="46"/>
        <v/>
      </c>
      <c r="B200" t="s">
        <v>0</v>
      </c>
      <c r="Q200" s="29"/>
      <c r="R200" s="30"/>
      <c r="S200" s="30"/>
      <c r="T200" s="30"/>
      <c r="U200" s="30"/>
      <c r="V200" s="31"/>
      <c r="W200" s="32">
        <v>16</v>
      </c>
      <c r="X200" s="29"/>
      <c r="Y200" s="50"/>
      <c r="Z200" s="50"/>
      <c r="AA200" s="51"/>
      <c r="BF200" s="64" t="s">
        <v>0</v>
      </c>
      <c r="BG200">
        <v>199</v>
      </c>
    </row>
    <row r="201" spans="1:59">
      <c r="A201" t="str">
        <f t="shared" si="46"/>
        <v>*戦炎の投槍手/Warfire Javelineer</v>
      </c>
      <c r="B201" t="s">
        <v>0</v>
      </c>
      <c r="C201" t="str">
        <f>"*"&amp;R201&amp;"/"&amp;T201</f>
        <v>*戦炎の投槍手/Warfire Javelineer</v>
      </c>
      <c r="Q201" s="33" t="s">
        <v>9</v>
      </c>
      <c r="R201" s="34" t="str">
        <f>INDEX(AJ:AJ,W200+1)</f>
        <v>戦炎の投槍手</v>
      </c>
      <c r="S201" s="35" t="s">
        <v>10</v>
      </c>
      <c r="T201" s="34" t="str">
        <f>INDEX(AK:AK,W200+1)</f>
        <v>Warfire Javelineer</v>
      </c>
      <c r="U201" s="35"/>
      <c r="V201" s="36"/>
      <c r="W201" s="37"/>
      <c r="X201" s="33"/>
      <c r="Y201" s="52"/>
      <c r="Z201" s="52"/>
      <c r="AA201" s="53"/>
      <c r="BF201" s="64" t="s">
        <v>0</v>
      </c>
      <c r="BG201">
        <v>200</v>
      </c>
    </row>
    <row r="202" spans="1:59">
      <c r="A202" t="str">
        <f t="shared" si="46"/>
        <v>|LEFT:80|LEFT:100|LEFT:100|LEFT:100|LEFT:100|LEFT:100|c</v>
      </c>
      <c r="B202" t="s">
        <v>0</v>
      </c>
      <c r="C202" t="s">
        <v>81</v>
      </c>
      <c r="D202" s="26" t="str">
        <f>$Q$1</f>
        <v>LEFT:80</v>
      </c>
      <c r="E202" s="26" t="s">
        <v>81</v>
      </c>
      <c r="F202" s="26" t="str">
        <f t="shared" ref="F202:J202" si="47">$R$1</f>
        <v>LEFT:100</v>
      </c>
      <c r="G202" s="26" t="s">
        <v>81</v>
      </c>
      <c r="H202" s="26" t="str">
        <f t="shared" si="47"/>
        <v>LEFT:100</v>
      </c>
      <c r="I202" s="26" t="s">
        <v>81</v>
      </c>
      <c r="J202" s="26" t="str">
        <f t="shared" si="47"/>
        <v>LEFT:100</v>
      </c>
      <c r="K202" s="26" t="s">
        <v>81</v>
      </c>
      <c r="L202" s="26" t="str">
        <f>$R$1</f>
        <v>LEFT:100</v>
      </c>
      <c r="M202" s="26" t="s">
        <v>81</v>
      </c>
      <c r="N202" s="26" t="str">
        <f>$R$1</f>
        <v>LEFT:100</v>
      </c>
      <c r="O202" t="s">
        <v>81</v>
      </c>
      <c r="P202" t="s">
        <v>82</v>
      </c>
      <c r="Q202" s="38" t="s">
        <v>6</v>
      </c>
      <c r="R202" s="34" t="str">
        <f>INDEX(AF:AF,W200+1)</f>
        <v>赤</v>
      </c>
      <c r="S202" s="39" t="s">
        <v>7</v>
      </c>
      <c r="T202" s="34" t="str">
        <f>INDEX(AG:AG,W200+1)</f>
        <v>アンコモン</v>
      </c>
      <c r="U202" s="39" t="s">
        <v>8</v>
      </c>
      <c r="V202" s="34">
        <f>INDEX(AI:AI,W200+1)</f>
        <v>14</v>
      </c>
      <c r="W202" s="40"/>
      <c r="X202" s="34" t="str">
        <f>INDEX(AQ:AQ,W200+1)</f>
        <v>このクリーチャーが戦場に出たとき、対戦相手がコントロールするクリーチャー1体を対象とする。それはX点のダメージを受ける。Xはあなたの墓地にある呪文の総数に等しい。</v>
      </c>
      <c r="Y202" s="52"/>
      <c r="Z202" s="52"/>
      <c r="AA202" s="53"/>
      <c r="BF202" s="64" t="s">
        <v>0</v>
      </c>
      <c r="BG202">
        <v>201</v>
      </c>
    </row>
    <row r="203" spans="1:59">
      <c r="A203" t="str">
        <f t="shared" si="46"/>
        <v>|色|赤|レアリティ|アンコモン|マナコスト|14|</v>
      </c>
      <c r="B203" t="s">
        <v>0</v>
      </c>
      <c r="C203" t="s">
        <v>81</v>
      </c>
      <c r="D203" s="27" t="s">
        <v>6</v>
      </c>
      <c r="E203" t="s">
        <v>81</v>
      </c>
      <c r="F203" t="str">
        <f>IF(R202=0,"",R202)</f>
        <v>赤</v>
      </c>
      <c r="G203" t="s">
        <v>81</v>
      </c>
      <c r="H203" s="27" t="s">
        <v>93</v>
      </c>
      <c r="I203" t="s">
        <v>81</v>
      </c>
      <c r="J203" t="str">
        <f>IF(T202=0,"",T202)</f>
        <v>アンコモン</v>
      </c>
      <c r="K203" t="s">
        <v>81</v>
      </c>
      <c r="L203" s="27" t="s">
        <v>94</v>
      </c>
      <c r="M203" t="s">
        <v>81</v>
      </c>
      <c r="N203">
        <f>IF(V202=0,"",V202)</f>
        <v>14</v>
      </c>
      <c r="O203" t="s">
        <v>81</v>
      </c>
      <c r="Q203" s="33" t="s">
        <v>11</v>
      </c>
      <c r="R203" s="34" t="str">
        <f>INDEX(AL:AL,W200+1)</f>
        <v>クリーチャー</v>
      </c>
      <c r="S203" s="39" t="s">
        <v>95</v>
      </c>
      <c r="T203" s="34" t="str">
        <f>INDEX(AN:AN,W200+1)</f>
        <v>ミノタウルス</v>
      </c>
      <c r="U203" s="34" t="str">
        <f>INDEX(AO:AO,W200+1)</f>
        <v>戦士</v>
      </c>
      <c r="V203" s="34">
        <f>INDEX(AP:AP,W200+1)</f>
        <v>0</v>
      </c>
      <c r="W203" s="40"/>
      <c r="X203" s="34" t="str">
        <f>INDEX(AZ:AZ,W200+1)</f>
        <v>この</v>
      </c>
      <c r="Y203" s="34" t="str">
        <f>INDEX(BA:BA,W200+1)</f>
        <v/>
      </c>
      <c r="Z203" s="34" t="str">
        <f>INDEX(BB:BB,W200+1)</f>
        <v/>
      </c>
      <c r="AA203" s="34">
        <f>INDEX(BC:BC,W200+1)</f>
        <v>0</v>
      </c>
      <c r="BF203" s="64" t="s">
        <v>0</v>
      </c>
      <c r="BG203">
        <v>202</v>
      </c>
    </row>
    <row r="204" spans="1:59">
      <c r="A204" t="str">
        <f t="shared" si="46"/>
        <v>|種別|クリーチャー|サブタイプ|ミノタウルス|戦士||</v>
      </c>
      <c r="B204" t="s">
        <v>0</v>
      </c>
      <c r="C204" t="s">
        <v>81</v>
      </c>
      <c r="D204" s="27" t="s">
        <v>11</v>
      </c>
      <c r="E204" t="s">
        <v>81</v>
      </c>
      <c r="F204" t="str">
        <f>IF(R203=0,"",R203)</f>
        <v>クリーチャー</v>
      </c>
      <c r="G204" t="s">
        <v>81</v>
      </c>
      <c r="H204" s="27" t="s">
        <v>103</v>
      </c>
      <c r="I204" t="s">
        <v>81</v>
      </c>
      <c r="J204" t="str">
        <f>IF(T203=0,"",T203)</f>
        <v>ミノタウルス</v>
      </c>
      <c r="K204" t="s">
        <v>81</v>
      </c>
      <c r="L204" t="str">
        <f>IF(U203=0,"",U203)</f>
        <v>戦士</v>
      </c>
      <c r="M204" t="s">
        <v>81</v>
      </c>
      <c r="N204" t="str">
        <f>IF(V203=0,"",V203)</f>
        <v/>
      </c>
      <c r="O204" t="s">
        <v>81</v>
      </c>
      <c r="Q204" s="33" t="s">
        <v>104</v>
      </c>
      <c r="R204" s="34" t="str">
        <f>INDEX(BD:BD,W200+1)</f>
        <v>このクリーチャーが戦場に出たとき、対戦相手がコントロールするクリーチャー1体を対象とする。それはX点のダメージを受ける。Xはあなたの墓地にある呪文の総数に等しい。</v>
      </c>
      <c r="S204" s="35"/>
      <c r="T204" s="35"/>
      <c r="U204" s="35"/>
      <c r="V204" s="36"/>
      <c r="W204" s="40"/>
      <c r="X204" s="32"/>
      <c r="Y204" s="32"/>
      <c r="Z204" s="32"/>
      <c r="AA204" s="54"/>
      <c r="BF204" s="64" t="s">
        <v>0</v>
      </c>
      <c r="BG204">
        <v>203</v>
      </c>
    </row>
    <row r="205" spans="1:59">
      <c r="A205" t="str">
        <f t="shared" si="46"/>
        <v>|テキスト|&gt;|&gt;|&gt;|&gt;|このクリーチャーが戦場に出たとき、対戦相手がコントロールするクリーチャー1体を対象とする。それはX点のダメージを受ける。Xはあなたの墓地にある呪文の総数に等しい。|</v>
      </c>
      <c r="B205" t="s">
        <v>0</v>
      </c>
      <c r="C205" t="s">
        <v>81</v>
      </c>
      <c r="D205" s="27" t="s">
        <v>104</v>
      </c>
      <c r="E205" t="s">
        <v>81</v>
      </c>
      <c r="F205" s="27" t="s">
        <v>113</v>
      </c>
      <c r="G205" t="s">
        <v>81</v>
      </c>
      <c r="H205" s="27" t="s">
        <v>113</v>
      </c>
      <c r="I205" t="s">
        <v>81</v>
      </c>
      <c r="J205" s="27" t="s">
        <v>113</v>
      </c>
      <c r="K205" t="s">
        <v>81</v>
      </c>
      <c r="L205" s="27" t="s">
        <v>113</v>
      </c>
      <c r="M205" t="s">
        <v>81</v>
      </c>
      <c r="N205" t="str">
        <f>IF(R204=0,"",R204)</f>
        <v>このクリーチャーが戦場に出たとき、対戦相手がコントロールするクリーチャー1体を対象とする。それはX点のダメージを受ける。Xはあなたの墓地にある呪文の総数に等しい。</v>
      </c>
      <c r="O205" t="s">
        <v>81</v>
      </c>
      <c r="Q205" s="38" t="s">
        <v>27</v>
      </c>
      <c r="R205" s="34" t="str">
        <f>INDEX(BE:BE,W200+1)</f>
        <v>When this creature enters the battlefield, target creature you opponent controls takes X damage, where X is the number of spells in your graveyard.</v>
      </c>
      <c r="S205" s="35" t="s">
        <v>400</v>
      </c>
      <c r="T205" s="34" t="str">
        <f>IF(X205="","",X205&amp;IF(Y205="",""," "&amp;Y205)&amp;IF(Z205="",""," "&amp;Z205)&amp;IF(AA205="",""," "&amp;AA205))</f>
        <v/>
      </c>
      <c r="U205" s="35"/>
      <c r="V205" s="36"/>
      <c r="W205" s="40" t="s">
        <v>114</v>
      </c>
      <c r="X205" s="33" t="str">
        <f t="shared" ref="X205:AA205" si="48">IF(ISERROR(IF(LEN(X204)&gt;1,X204,VLOOKUP(X203,$AC:$AD,2,FALSE))),"",IF(LEN(X204)&gt;1,X204,VLOOKUP(X203,$AC:$AD,2,FALSE)))</f>
        <v/>
      </c>
      <c r="Y205" s="33" t="str">
        <f t="shared" si="48"/>
        <v/>
      </c>
      <c r="Z205" s="33" t="str">
        <f t="shared" si="48"/>
        <v/>
      </c>
      <c r="AA205" s="33" t="str">
        <f t="shared" si="48"/>
        <v> </v>
      </c>
      <c r="BF205" s="64" t="s">
        <v>0</v>
      </c>
      <c r="BG205">
        <v>204</v>
      </c>
    </row>
    <row r="206" spans="1:59">
      <c r="A206" t="str">
        <f t="shared" si="46"/>
        <v>|英テキスト|&gt;|&gt;|&gt;|&gt;|When this creature enters the battlefield, target creature you opponent controls takes X damage, where X is the number of spells in your graveyard.|</v>
      </c>
      <c r="B206" t="s">
        <v>0</v>
      </c>
      <c r="C206" t="s">
        <v>81</v>
      </c>
      <c r="D206" s="27" t="s">
        <v>125</v>
      </c>
      <c r="E206" t="s">
        <v>81</v>
      </c>
      <c r="F206" s="27" t="s">
        <v>113</v>
      </c>
      <c r="G206" t="s">
        <v>81</v>
      </c>
      <c r="H206" s="27" t="s">
        <v>113</v>
      </c>
      <c r="I206" t="s">
        <v>81</v>
      </c>
      <c r="J206" s="27" t="s">
        <v>113</v>
      </c>
      <c r="K206" t="s">
        <v>81</v>
      </c>
      <c r="L206" s="27" t="s">
        <v>113</v>
      </c>
      <c r="M206" t="s">
        <v>81</v>
      </c>
      <c r="N206" t="str">
        <f>IF(T205="","",T205&amp;"&amp;br;")&amp;IF(R205=0,"",R205)</f>
        <v>When this creature enters the battlefield, target creature you opponent controls takes X damage, where X is the number of spells in your graveyard.</v>
      </c>
      <c r="O206" t="s">
        <v>81</v>
      </c>
      <c r="Q206" s="33" t="s">
        <v>18</v>
      </c>
      <c r="R206" s="34" t="str">
        <f>IF(INDEX(AX:AX,W200+1)="",0,INDEX(AX:AX,W200+1)&amp;"/"&amp;INDEX(AY:AY,W200+1))</f>
        <v>2/3</v>
      </c>
      <c r="S206" s="35"/>
      <c r="T206" s="35"/>
      <c r="U206" s="35"/>
      <c r="V206" s="36"/>
      <c r="W206" s="40"/>
      <c r="X206" s="33"/>
      <c r="Y206" s="52"/>
      <c r="Z206" s="52"/>
      <c r="AA206" s="53"/>
      <c r="BF206" s="64" t="s">
        <v>0</v>
      </c>
      <c r="BG206">
        <v>205</v>
      </c>
    </row>
    <row r="207" spans="1:59">
      <c r="A207" t="str">
        <f t="shared" si="46"/>
        <v>|PT|&gt;|2/3|シールド数|&gt;||</v>
      </c>
      <c r="B207" t="s">
        <v>0</v>
      </c>
      <c r="C207" t="s">
        <v>81</v>
      </c>
      <c r="D207" t="s">
        <v>18</v>
      </c>
      <c r="E207" t="s">
        <v>81</v>
      </c>
      <c r="F207" t="s">
        <v>113</v>
      </c>
      <c r="G207" t="s">
        <v>81</v>
      </c>
      <c r="H207" t="str">
        <f>IF(R206=0,"",R206)</f>
        <v>2/3</v>
      </c>
      <c r="I207" t="s">
        <v>81</v>
      </c>
      <c r="J207" t="s">
        <v>136</v>
      </c>
      <c r="K207" t="s">
        <v>81</v>
      </c>
      <c r="L207" t="s">
        <v>113</v>
      </c>
      <c r="M207" t="s">
        <v>81</v>
      </c>
      <c r="N207" t="str">
        <f>IF(R207=0,"",R207)</f>
        <v/>
      </c>
      <c r="O207" t="s">
        <v>81</v>
      </c>
      <c r="Q207" s="41" t="s">
        <v>19</v>
      </c>
      <c r="R207" s="34">
        <f>INDEX(AW:AW,W200+1)</f>
        <v>0</v>
      </c>
      <c r="S207" s="42"/>
      <c r="T207" s="42"/>
      <c r="U207" s="42"/>
      <c r="V207" s="43"/>
      <c r="W207" s="44"/>
      <c r="X207" s="45"/>
      <c r="Y207" s="55"/>
      <c r="Z207" s="55"/>
      <c r="AA207" s="56"/>
      <c r="BF207" s="64" t="s">
        <v>0</v>
      </c>
      <c r="BG207">
        <v>206</v>
      </c>
    </row>
    <row r="208" spans="1:59">
      <c r="A208" t="str">
        <f t="shared" si="46"/>
        <v>&amp;br;&amp;br;</v>
      </c>
      <c r="B208" t="s">
        <v>0</v>
      </c>
      <c r="C208" t="s">
        <v>145</v>
      </c>
      <c r="R208"/>
      <c r="S208"/>
      <c r="T208"/>
      <c r="U208"/>
      <c r="V208"/>
      <c r="BF208" s="64" t="s">
        <v>0</v>
      </c>
      <c r="BG208">
        <v>207</v>
      </c>
    </row>
    <row r="209" spans="1:59">
      <c r="A209" t="str">
        <f t="shared" si="46"/>
        <v>#back(text=戻る,left)</v>
      </c>
      <c r="B209" t="s">
        <v>0</v>
      </c>
      <c r="C209" t="s">
        <v>153</v>
      </c>
      <c r="R209"/>
      <c r="S209"/>
      <c r="T209"/>
      <c r="U209"/>
      <c r="V209"/>
      <c r="BF209" s="64" t="s">
        <v>0</v>
      </c>
      <c r="BG209">
        <v>208</v>
      </c>
    </row>
    <row r="210" spans="1:59">
      <c r="A210" t="str">
        <f t="shared" si="46"/>
        <v>&amp;br;</v>
      </c>
      <c r="B210" t="s">
        <v>0</v>
      </c>
      <c r="C210" t="s">
        <v>164</v>
      </c>
      <c r="R210"/>
      <c r="S210"/>
      <c r="T210"/>
      <c r="U210"/>
      <c r="V210"/>
      <c r="BF210" s="64" t="s">
        <v>0</v>
      </c>
      <c r="BG210">
        <v>209</v>
      </c>
    </row>
    <row r="211" spans="1:59">
      <c r="A211" t="str">
        <f t="shared" si="46"/>
        <v>#comment(above,nsize=[15],size=[30],num=[10])</v>
      </c>
      <c r="B211" t="s">
        <v>0</v>
      </c>
      <c r="C211" t="s">
        <v>173</v>
      </c>
      <c r="R211"/>
      <c r="S211"/>
      <c r="T211"/>
      <c r="U211"/>
      <c r="V211"/>
      <c r="BF211" s="64" t="s">
        <v>0</v>
      </c>
      <c r="BG211">
        <v>210</v>
      </c>
    </row>
    <row r="212" spans="1:59">
      <c r="A212" t="str">
        <f t="shared" si="46"/>
        <v>&amp;br;&amp;br;</v>
      </c>
      <c r="B212" t="s">
        <v>0</v>
      </c>
      <c r="C212" t="s">
        <v>145</v>
      </c>
      <c r="R212"/>
      <c r="S212"/>
      <c r="T212"/>
      <c r="U212"/>
      <c r="V212"/>
      <c r="BF212" s="64" t="s">
        <v>0</v>
      </c>
      <c r="BG212">
        <v>211</v>
      </c>
    </row>
    <row r="213" spans="1:59">
      <c r="A213" t="str">
        <f t="shared" si="46"/>
        <v/>
      </c>
      <c r="B213" t="s">
        <v>0</v>
      </c>
      <c r="Q213" s="29"/>
      <c r="R213" s="30"/>
      <c r="S213" s="30"/>
      <c r="T213" s="30"/>
      <c r="U213" s="30"/>
      <c r="V213" s="31"/>
      <c r="W213" s="32">
        <v>17</v>
      </c>
      <c r="X213" s="29"/>
      <c r="Y213" s="50"/>
      <c r="Z213" s="50"/>
      <c r="AA213" s="51"/>
      <c r="BF213" s="64" t="s">
        <v>0</v>
      </c>
      <c r="BG213">
        <v>212</v>
      </c>
    </row>
    <row r="214" spans="1:59">
      <c r="A214" t="str">
        <f t="shared" si="46"/>
        <v>*力ずく/By Force</v>
      </c>
      <c r="B214" t="s">
        <v>0</v>
      </c>
      <c r="C214" t="str">
        <f>"*"&amp;R214&amp;"/"&amp;T214</f>
        <v>*力ずく/By Force</v>
      </c>
      <c r="Q214" s="33" t="s">
        <v>9</v>
      </c>
      <c r="R214" s="34" t="str">
        <f>INDEX(AJ:AJ,W213+1)</f>
        <v>力ずく</v>
      </c>
      <c r="S214" s="35" t="s">
        <v>10</v>
      </c>
      <c r="T214" s="34" t="str">
        <f>INDEX(AK:AK,W213+1)</f>
        <v>By Force</v>
      </c>
      <c r="U214" s="35"/>
      <c r="V214" s="36"/>
      <c r="W214" s="37"/>
      <c r="X214" s="33"/>
      <c r="Y214" s="52"/>
      <c r="Z214" s="52"/>
      <c r="AA214" s="53"/>
      <c r="BF214" s="64" t="s">
        <v>0</v>
      </c>
      <c r="BG214">
        <v>213</v>
      </c>
    </row>
    <row r="215" spans="1:59">
      <c r="A215" t="str">
        <f t="shared" si="46"/>
        <v>|LEFT:80|LEFT:100|LEFT:100|LEFT:100|LEFT:100|LEFT:100|c</v>
      </c>
      <c r="B215" t="s">
        <v>0</v>
      </c>
      <c r="C215" t="s">
        <v>81</v>
      </c>
      <c r="D215" s="26" t="str">
        <f>$Q$1</f>
        <v>LEFT:80</v>
      </c>
      <c r="E215" s="26" t="s">
        <v>81</v>
      </c>
      <c r="F215" s="26" t="str">
        <f t="shared" ref="F215:J215" si="49">$R$1</f>
        <v>LEFT:100</v>
      </c>
      <c r="G215" s="26" t="s">
        <v>81</v>
      </c>
      <c r="H215" s="26" t="str">
        <f t="shared" si="49"/>
        <v>LEFT:100</v>
      </c>
      <c r="I215" s="26" t="s">
        <v>81</v>
      </c>
      <c r="J215" s="26" t="str">
        <f t="shared" si="49"/>
        <v>LEFT:100</v>
      </c>
      <c r="K215" s="26" t="s">
        <v>81</v>
      </c>
      <c r="L215" s="26" t="str">
        <f>$R$1</f>
        <v>LEFT:100</v>
      </c>
      <c r="M215" s="26" t="s">
        <v>81</v>
      </c>
      <c r="N215" s="26" t="str">
        <f>$R$1</f>
        <v>LEFT:100</v>
      </c>
      <c r="O215" t="s">
        <v>81</v>
      </c>
      <c r="P215" t="s">
        <v>82</v>
      </c>
      <c r="Q215" s="38" t="s">
        <v>6</v>
      </c>
      <c r="R215" s="34" t="str">
        <f>INDEX(AF:AF,W213+1)</f>
        <v>赤</v>
      </c>
      <c r="S215" s="39" t="s">
        <v>7</v>
      </c>
      <c r="T215" s="34" t="str">
        <f>INDEX(AG:AG,W213+1)</f>
        <v>アンコモン</v>
      </c>
      <c r="U215" s="39" t="s">
        <v>8</v>
      </c>
      <c r="V215" s="34">
        <f>INDEX(AI:AI,W213+1)</f>
        <v>16</v>
      </c>
      <c r="W215" s="40"/>
      <c r="X215" s="34" t="str">
        <f>INDEX(AQ:AQ,W213+1)</f>
        <v>対戦相手がコントロールするサポートを3個破壊する。</v>
      </c>
      <c r="Y215" s="52"/>
      <c r="Z215" s="52"/>
      <c r="AA215" s="53"/>
      <c r="BF215" s="64" t="s">
        <v>0</v>
      </c>
      <c r="BG215">
        <v>214</v>
      </c>
    </row>
    <row r="216" spans="1:59">
      <c r="A216" t="str">
        <f t="shared" si="46"/>
        <v>|色|赤|レアリティ|アンコモン|マナコスト|16|</v>
      </c>
      <c r="B216" t="s">
        <v>0</v>
      </c>
      <c r="C216" t="s">
        <v>81</v>
      </c>
      <c r="D216" s="27" t="s">
        <v>6</v>
      </c>
      <c r="E216" t="s">
        <v>81</v>
      </c>
      <c r="F216" t="str">
        <f>IF(R215=0,"",R215)</f>
        <v>赤</v>
      </c>
      <c r="G216" t="s">
        <v>81</v>
      </c>
      <c r="H216" s="27" t="s">
        <v>93</v>
      </c>
      <c r="I216" t="s">
        <v>81</v>
      </c>
      <c r="J216" t="str">
        <f>IF(T215=0,"",T215)</f>
        <v>アンコモン</v>
      </c>
      <c r="K216" t="s">
        <v>81</v>
      </c>
      <c r="L216" s="27" t="s">
        <v>94</v>
      </c>
      <c r="M216" t="s">
        <v>81</v>
      </c>
      <c r="N216">
        <f>IF(V215=0,"",V215)</f>
        <v>16</v>
      </c>
      <c r="O216" t="s">
        <v>81</v>
      </c>
      <c r="Q216" s="33" t="s">
        <v>11</v>
      </c>
      <c r="R216" s="34" t="str">
        <f>INDEX(AL:AL,W213+1)</f>
        <v>呪文</v>
      </c>
      <c r="S216" s="39" t="s">
        <v>95</v>
      </c>
      <c r="T216" s="34">
        <f>INDEX(AN:AN,W213+1)</f>
        <v>0</v>
      </c>
      <c r="U216" s="34">
        <f>INDEX(AO:AO,W213+1)</f>
        <v>0</v>
      </c>
      <c r="V216" s="34">
        <f>INDEX(AP:AP,W213+1)</f>
        <v>0</v>
      </c>
      <c r="W216" s="40"/>
      <c r="X216" s="34" t="str">
        <f>INDEX(AZ:AZ,W213+1)</f>
        <v>対戦</v>
      </c>
      <c r="Y216" s="34" t="str">
        <f>INDEX(BA:BA,W213+1)</f>
        <v/>
      </c>
      <c r="Z216" s="34" t="str">
        <f>INDEX(BB:BB,W213+1)</f>
        <v/>
      </c>
      <c r="AA216" s="34">
        <f>INDEX(BC:BC,W213+1)</f>
        <v>0</v>
      </c>
      <c r="BF216" s="64" t="s">
        <v>0</v>
      </c>
      <c r="BG216">
        <v>215</v>
      </c>
    </row>
    <row r="217" spans="1:59">
      <c r="A217" t="str">
        <f t="shared" si="46"/>
        <v>|種別|呪文|サブタイプ||||</v>
      </c>
      <c r="B217" t="s">
        <v>0</v>
      </c>
      <c r="C217" t="s">
        <v>81</v>
      </c>
      <c r="D217" s="27" t="s">
        <v>11</v>
      </c>
      <c r="E217" t="s">
        <v>81</v>
      </c>
      <c r="F217" t="str">
        <f>IF(R216=0,"",R216)</f>
        <v>呪文</v>
      </c>
      <c r="G217" t="s">
        <v>81</v>
      </c>
      <c r="H217" s="27" t="s">
        <v>103</v>
      </c>
      <c r="I217" t="s">
        <v>81</v>
      </c>
      <c r="J217" t="str">
        <f>IF(T216=0,"",T216)</f>
        <v/>
      </c>
      <c r="K217" t="s">
        <v>81</v>
      </c>
      <c r="L217" t="str">
        <f>IF(U216=0,"",U216)</f>
        <v/>
      </c>
      <c r="M217" t="s">
        <v>81</v>
      </c>
      <c r="N217" t="str">
        <f>IF(V216=0,"",V216)</f>
        <v/>
      </c>
      <c r="O217" t="s">
        <v>81</v>
      </c>
      <c r="Q217" s="33" t="s">
        <v>104</v>
      </c>
      <c r="R217" s="34" t="str">
        <f>INDEX(BD:BD,W213+1)</f>
        <v>対戦相手がコントロールするサポートを3個破壊する。</v>
      </c>
      <c r="S217" s="35"/>
      <c r="T217" s="35"/>
      <c r="U217" s="35"/>
      <c r="V217" s="36"/>
      <c r="W217" s="40"/>
      <c r="X217" s="32"/>
      <c r="Y217" s="32"/>
      <c r="Z217" s="32"/>
      <c r="AA217" s="54"/>
      <c r="BF217" s="64" t="s">
        <v>0</v>
      </c>
      <c r="BG217">
        <v>216</v>
      </c>
    </row>
    <row r="218" spans="1:59">
      <c r="A218" t="str">
        <f t="shared" si="46"/>
        <v>|テキスト|&gt;|&gt;|&gt;|&gt;|対戦相手がコントロールするサポートを3個破壊する。|</v>
      </c>
      <c r="B218" t="s">
        <v>0</v>
      </c>
      <c r="C218" t="s">
        <v>81</v>
      </c>
      <c r="D218" s="27" t="s">
        <v>104</v>
      </c>
      <c r="E218" t="s">
        <v>81</v>
      </c>
      <c r="F218" s="27" t="s">
        <v>113</v>
      </c>
      <c r="G218" t="s">
        <v>81</v>
      </c>
      <c r="H218" s="27" t="s">
        <v>113</v>
      </c>
      <c r="I218" t="s">
        <v>81</v>
      </c>
      <c r="J218" s="27" t="s">
        <v>113</v>
      </c>
      <c r="K218" t="s">
        <v>81</v>
      </c>
      <c r="L218" s="27" t="s">
        <v>113</v>
      </c>
      <c r="M218" t="s">
        <v>81</v>
      </c>
      <c r="N218" t="str">
        <f>IF(R217=0,"",R217)</f>
        <v>対戦相手がコントロールするサポートを3個破壊する。</v>
      </c>
      <c r="O218" t="s">
        <v>81</v>
      </c>
      <c r="Q218" s="38" t="s">
        <v>27</v>
      </c>
      <c r="R218" s="34" t="str">
        <f>INDEX(BE:BE,W213+1)</f>
        <v>3 supports your opponent controls are Destroyed.</v>
      </c>
      <c r="S218" s="35" t="s">
        <v>400</v>
      </c>
      <c r="T218" s="34" t="str">
        <f>IF(X218="","",X218&amp;IF(Y218="",""," "&amp;Y218)&amp;IF(Z218="",""," "&amp;Z218)&amp;IF(AA218="",""," "&amp;AA218))</f>
        <v/>
      </c>
      <c r="U218" s="35"/>
      <c r="V218" s="36"/>
      <c r="W218" s="40" t="s">
        <v>114</v>
      </c>
      <c r="X218" s="33" t="str">
        <f t="shared" ref="X218:AA218" si="50">IF(ISERROR(IF(LEN(X217)&gt;1,X217,VLOOKUP(X216,$AC:$AD,2,FALSE))),"",IF(LEN(X217)&gt;1,X217,VLOOKUP(X216,$AC:$AD,2,FALSE)))</f>
        <v/>
      </c>
      <c r="Y218" s="33" t="str">
        <f t="shared" si="50"/>
        <v/>
      </c>
      <c r="Z218" s="33" t="str">
        <f t="shared" si="50"/>
        <v/>
      </c>
      <c r="AA218" s="33" t="str">
        <f t="shared" si="50"/>
        <v> </v>
      </c>
      <c r="BF218" s="64" t="s">
        <v>0</v>
      </c>
      <c r="BG218">
        <v>217</v>
      </c>
    </row>
    <row r="219" spans="1:59">
      <c r="A219" t="str">
        <f t="shared" si="46"/>
        <v>|英テキスト|&gt;|&gt;|&gt;|&gt;|3 supports your opponent controls are Destroyed.|</v>
      </c>
      <c r="B219" t="s">
        <v>0</v>
      </c>
      <c r="C219" t="s">
        <v>81</v>
      </c>
      <c r="D219" s="27" t="s">
        <v>125</v>
      </c>
      <c r="E219" t="s">
        <v>81</v>
      </c>
      <c r="F219" s="27" t="s">
        <v>113</v>
      </c>
      <c r="G219" t="s">
        <v>81</v>
      </c>
      <c r="H219" s="27" t="s">
        <v>113</v>
      </c>
      <c r="I219" t="s">
        <v>81</v>
      </c>
      <c r="J219" s="27" t="s">
        <v>113</v>
      </c>
      <c r="K219" t="s">
        <v>81</v>
      </c>
      <c r="L219" s="27" t="s">
        <v>113</v>
      </c>
      <c r="M219" t="s">
        <v>81</v>
      </c>
      <c r="N219" t="str">
        <f>IF(T218="","",T218&amp;"&amp;br;")&amp;IF(R218=0,"",R218)</f>
        <v>3 supports your opponent controls are Destroyed.</v>
      </c>
      <c r="O219" t="s">
        <v>81</v>
      </c>
      <c r="Q219" s="33" t="s">
        <v>18</v>
      </c>
      <c r="R219" s="34">
        <f>IF(INDEX(AX:AX,W213+1)="",0,INDEX(AX:AX,W213+1)&amp;"/"&amp;INDEX(AY:AY,W213+1))</f>
        <v>0</v>
      </c>
      <c r="S219" s="35"/>
      <c r="T219" s="35"/>
      <c r="U219" s="35"/>
      <c r="V219" s="36"/>
      <c r="W219" s="40"/>
      <c r="X219" s="33"/>
      <c r="Y219" s="52"/>
      <c r="Z219" s="52"/>
      <c r="AA219" s="53"/>
      <c r="BF219" s="64" t="s">
        <v>0</v>
      </c>
      <c r="BG219">
        <v>218</v>
      </c>
    </row>
    <row r="220" spans="1:59">
      <c r="A220" t="str">
        <f t="shared" si="46"/>
        <v>|PT|&gt;||シールド数|&gt;||</v>
      </c>
      <c r="B220" t="s">
        <v>0</v>
      </c>
      <c r="C220" t="s">
        <v>81</v>
      </c>
      <c r="D220" t="s">
        <v>18</v>
      </c>
      <c r="E220" t="s">
        <v>81</v>
      </c>
      <c r="F220" t="s">
        <v>113</v>
      </c>
      <c r="G220" t="s">
        <v>81</v>
      </c>
      <c r="H220" t="str">
        <f>IF(R219=0,"",R219)</f>
        <v/>
      </c>
      <c r="I220" t="s">
        <v>81</v>
      </c>
      <c r="J220" t="s">
        <v>136</v>
      </c>
      <c r="K220" t="s">
        <v>81</v>
      </c>
      <c r="L220" t="s">
        <v>113</v>
      </c>
      <c r="M220" t="s">
        <v>81</v>
      </c>
      <c r="N220" t="str">
        <f>IF(R220=0,"",R220)</f>
        <v/>
      </c>
      <c r="O220" t="s">
        <v>81</v>
      </c>
      <c r="Q220" s="41" t="s">
        <v>19</v>
      </c>
      <c r="R220" s="34">
        <f>INDEX(AW:AW,W213+1)</f>
        <v>0</v>
      </c>
      <c r="S220" s="42"/>
      <c r="T220" s="42"/>
      <c r="U220" s="42"/>
      <c r="V220" s="43"/>
      <c r="W220" s="44"/>
      <c r="X220" s="45"/>
      <c r="Y220" s="55"/>
      <c r="Z220" s="55"/>
      <c r="AA220" s="56"/>
      <c r="BF220" s="64" t="s">
        <v>0</v>
      </c>
      <c r="BG220">
        <v>219</v>
      </c>
    </row>
    <row r="221" spans="1:59">
      <c r="A221" t="str">
        <f t="shared" si="46"/>
        <v>&amp;br;&amp;br;</v>
      </c>
      <c r="B221" t="s">
        <v>0</v>
      </c>
      <c r="C221" t="s">
        <v>145</v>
      </c>
      <c r="R221"/>
      <c r="S221"/>
      <c r="T221"/>
      <c r="U221"/>
      <c r="V221"/>
      <c r="BF221" s="64" t="s">
        <v>0</v>
      </c>
      <c r="BG221">
        <v>220</v>
      </c>
    </row>
    <row r="222" spans="1:59">
      <c r="A222" t="str">
        <f t="shared" si="46"/>
        <v>#back(text=戻る,left)</v>
      </c>
      <c r="B222" t="s">
        <v>0</v>
      </c>
      <c r="C222" t="s">
        <v>153</v>
      </c>
      <c r="R222"/>
      <c r="S222"/>
      <c r="T222"/>
      <c r="U222"/>
      <c r="V222"/>
      <c r="BF222" s="64" t="s">
        <v>0</v>
      </c>
      <c r="BG222">
        <v>221</v>
      </c>
    </row>
    <row r="223" spans="1:59">
      <c r="A223" t="str">
        <f t="shared" si="46"/>
        <v>&amp;br;</v>
      </c>
      <c r="B223" t="s">
        <v>0</v>
      </c>
      <c r="C223" t="s">
        <v>164</v>
      </c>
      <c r="R223"/>
      <c r="S223"/>
      <c r="T223"/>
      <c r="U223"/>
      <c r="V223"/>
      <c r="BF223" s="64" t="s">
        <v>0</v>
      </c>
      <c r="BG223">
        <v>222</v>
      </c>
    </row>
    <row r="224" spans="1:59">
      <c r="A224" t="str">
        <f t="shared" si="46"/>
        <v>#comment(above,nsize=[15],size=[30],num=[10])</v>
      </c>
      <c r="B224" t="s">
        <v>0</v>
      </c>
      <c r="C224" t="s">
        <v>173</v>
      </c>
      <c r="R224"/>
      <c r="S224"/>
      <c r="T224"/>
      <c r="U224"/>
      <c r="V224"/>
      <c r="BF224" s="64" t="s">
        <v>0</v>
      </c>
      <c r="BG224">
        <v>223</v>
      </c>
    </row>
    <row r="225" spans="1:59">
      <c r="A225" t="str">
        <f t="shared" si="46"/>
        <v>&amp;br;&amp;br;</v>
      </c>
      <c r="B225" t="s">
        <v>0</v>
      </c>
      <c r="C225" t="s">
        <v>145</v>
      </c>
      <c r="R225"/>
      <c r="S225"/>
      <c r="T225"/>
      <c r="U225"/>
      <c r="V225"/>
      <c r="BF225" s="64" t="s">
        <v>0</v>
      </c>
      <c r="BG225">
        <v>224</v>
      </c>
    </row>
    <row r="226" spans="1:59">
      <c r="A226" t="str">
        <f t="shared" si="46"/>
        <v/>
      </c>
      <c r="B226" t="s">
        <v>0</v>
      </c>
      <c r="Q226" s="29"/>
      <c r="R226" s="30"/>
      <c r="S226" s="30"/>
      <c r="T226" s="30"/>
      <c r="U226" s="30"/>
      <c r="V226" s="31"/>
      <c r="W226" s="32">
        <v>18</v>
      </c>
      <c r="X226" s="29"/>
      <c r="Y226" s="50"/>
      <c r="Z226" s="50"/>
      <c r="AA226" s="51"/>
      <c r="BF226" s="64" t="s">
        <v>0</v>
      </c>
      <c r="BG226">
        <v>225</v>
      </c>
    </row>
    <row r="227" spans="1:59">
      <c r="A227" t="str">
        <f t="shared" si="46"/>
        <v>*過酷な指導者/Harsh Mentor</v>
      </c>
      <c r="B227" t="s">
        <v>0</v>
      </c>
      <c r="C227" t="str">
        <f>"*"&amp;R227&amp;"/"&amp;T227</f>
        <v>*過酷な指導者/Harsh Mentor</v>
      </c>
      <c r="Q227" s="33" t="s">
        <v>9</v>
      </c>
      <c r="R227" s="34" t="str">
        <f>INDEX(AJ:AJ,W226+1)</f>
        <v>過酷な指導者</v>
      </c>
      <c r="S227" s="35" t="s">
        <v>10</v>
      </c>
      <c r="T227" s="34" t="str">
        <f>INDEX(AK:AK,W226+1)</f>
        <v>Harsh Mentor</v>
      </c>
      <c r="U227" s="35"/>
      <c r="V227" s="36"/>
      <c r="W227" s="37"/>
      <c r="X227" s="33"/>
      <c r="Y227" s="52"/>
      <c r="Z227" s="52"/>
      <c r="AA227" s="53"/>
      <c r="BF227" s="64" t="s">
        <v>0</v>
      </c>
      <c r="BG227">
        <v>226</v>
      </c>
    </row>
    <row r="228" spans="1:59">
      <c r="A228" t="str">
        <f t="shared" si="46"/>
        <v>|LEFT:80|LEFT:100|LEFT:100|LEFT:100|LEFT:100|LEFT:100|c</v>
      </c>
      <c r="B228" t="s">
        <v>0</v>
      </c>
      <c r="C228" t="s">
        <v>81</v>
      </c>
      <c r="D228" s="26" t="str">
        <f>$Q$1</f>
        <v>LEFT:80</v>
      </c>
      <c r="E228" s="26" t="s">
        <v>81</v>
      </c>
      <c r="F228" s="26" t="str">
        <f t="shared" ref="F228:J228" si="51">$R$1</f>
        <v>LEFT:100</v>
      </c>
      <c r="G228" s="26" t="s">
        <v>81</v>
      </c>
      <c r="H228" s="26" t="str">
        <f t="shared" si="51"/>
        <v>LEFT:100</v>
      </c>
      <c r="I228" s="26" t="s">
        <v>81</v>
      </c>
      <c r="J228" s="26" t="str">
        <f t="shared" si="51"/>
        <v>LEFT:100</v>
      </c>
      <c r="K228" s="26" t="s">
        <v>81</v>
      </c>
      <c r="L228" s="26" t="str">
        <f>$R$1</f>
        <v>LEFT:100</v>
      </c>
      <c r="M228" s="26" t="s">
        <v>81</v>
      </c>
      <c r="N228" s="26" t="str">
        <f>$R$1</f>
        <v>LEFT:100</v>
      </c>
      <c r="O228" t="s">
        <v>81</v>
      </c>
      <c r="P228" t="s">
        <v>82</v>
      </c>
      <c r="Q228" s="38" t="s">
        <v>6</v>
      </c>
      <c r="R228" s="34" t="str">
        <f>INDEX(AF:AF,W226+1)</f>
        <v>赤</v>
      </c>
      <c r="S228" s="39" t="s">
        <v>7</v>
      </c>
      <c r="T228" s="34" t="str">
        <f>INDEX(AG:AG,W226+1)</f>
        <v>レア</v>
      </c>
      <c r="U228" s="39" t="s">
        <v>8</v>
      </c>
      <c r="V228" s="34">
        <f>INDEX(AI:AI,W226+1)</f>
        <v>9</v>
      </c>
      <c r="W228" s="40"/>
      <c r="X228" s="34" t="str">
        <f>INDEX(AQ:AQ,W226+1)</f>
        <v>対戦相手がカードを唱えたとき、対戦相手は3点のダメージを受ける。</v>
      </c>
      <c r="Y228" s="52"/>
      <c r="Z228" s="52"/>
      <c r="AA228" s="53"/>
      <c r="BF228" s="64" t="s">
        <v>0</v>
      </c>
      <c r="BG228">
        <v>227</v>
      </c>
    </row>
    <row r="229" spans="1:59">
      <c r="A229" t="str">
        <f t="shared" si="46"/>
        <v>|色|赤|レアリティ|レア|マナコスト|9|</v>
      </c>
      <c r="B229" t="s">
        <v>0</v>
      </c>
      <c r="C229" t="s">
        <v>81</v>
      </c>
      <c r="D229" s="27" t="s">
        <v>6</v>
      </c>
      <c r="E229" t="s">
        <v>81</v>
      </c>
      <c r="F229" t="str">
        <f>IF(R228=0,"",R228)</f>
        <v>赤</v>
      </c>
      <c r="G229" t="s">
        <v>81</v>
      </c>
      <c r="H229" s="27" t="s">
        <v>93</v>
      </c>
      <c r="I229" t="s">
        <v>81</v>
      </c>
      <c r="J229" t="str">
        <f>IF(T228=0,"",T228)</f>
        <v>レア</v>
      </c>
      <c r="K229" t="s">
        <v>81</v>
      </c>
      <c r="L229" s="27" t="s">
        <v>94</v>
      </c>
      <c r="M229" t="s">
        <v>81</v>
      </c>
      <c r="N229">
        <f>IF(V228=0,"",V228)</f>
        <v>9</v>
      </c>
      <c r="O229" t="s">
        <v>81</v>
      </c>
      <c r="Q229" s="33" t="s">
        <v>11</v>
      </c>
      <c r="R229" s="34" t="str">
        <f>INDEX(AL:AL,W226+1)</f>
        <v>クリーチャー</v>
      </c>
      <c r="S229" s="39" t="s">
        <v>95</v>
      </c>
      <c r="T229" s="34" t="str">
        <f>INDEX(AN:AN,W226+1)</f>
        <v>人間</v>
      </c>
      <c r="U229" s="34" t="str">
        <f>INDEX(AO:AO,W226+1)</f>
        <v>クレリック</v>
      </c>
      <c r="V229" s="34">
        <f>INDEX(AP:AP,W226+1)</f>
        <v>0</v>
      </c>
      <c r="W229" s="40"/>
      <c r="X229" s="34" t="str">
        <f>INDEX(AZ:AZ,W226+1)</f>
        <v>対戦</v>
      </c>
      <c r="Y229" s="34" t="str">
        <f>INDEX(BA:BA,W226+1)</f>
        <v/>
      </c>
      <c r="Z229" s="34" t="str">
        <f>INDEX(BB:BB,W226+1)</f>
        <v/>
      </c>
      <c r="AA229" s="34">
        <f>INDEX(BC:BC,W226+1)</f>
        <v>0</v>
      </c>
      <c r="BF229" s="64" t="s">
        <v>0</v>
      </c>
      <c r="BG229">
        <v>228</v>
      </c>
    </row>
    <row r="230" spans="1:59">
      <c r="A230" t="str">
        <f t="shared" si="46"/>
        <v>|種別|クリーチャー|サブタイプ|人間|クレリック||</v>
      </c>
      <c r="B230" t="s">
        <v>0</v>
      </c>
      <c r="C230" t="s">
        <v>81</v>
      </c>
      <c r="D230" s="27" t="s">
        <v>11</v>
      </c>
      <c r="E230" t="s">
        <v>81</v>
      </c>
      <c r="F230" t="str">
        <f>IF(R229=0,"",R229)</f>
        <v>クリーチャー</v>
      </c>
      <c r="G230" t="s">
        <v>81</v>
      </c>
      <c r="H230" s="27" t="s">
        <v>103</v>
      </c>
      <c r="I230" t="s">
        <v>81</v>
      </c>
      <c r="J230" t="str">
        <f>IF(T229=0,"",T229)</f>
        <v>人間</v>
      </c>
      <c r="K230" t="s">
        <v>81</v>
      </c>
      <c r="L230" t="str">
        <f>IF(U229=0,"",U229)</f>
        <v>クレリック</v>
      </c>
      <c r="M230" t="s">
        <v>81</v>
      </c>
      <c r="N230" t="str">
        <f>IF(V229=0,"",V229)</f>
        <v/>
      </c>
      <c r="O230" t="s">
        <v>81</v>
      </c>
      <c r="Q230" s="33" t="s">
        <v>104</v>
      </c>
      <c r="R230" s="34" t="str">
        <f>INDEX(BD:BD,W226+1)</f>
        <v>対戦相手がカードを唱えたとき、対戦相手は3点のダメージを受ける。</v>
      </c>
      <c r="S230" s="35"/>
      <c r="T230" s="35"/>
      <c r="U230" s="35"/>
      <c r="V230" s="36"/>
      <c r="W230" s="40"/>
      <c r="X230" s="32"/>
      <c r="Y230" s="32"/>
      <c r="Z230" s="32"/>
      <c r="AA230" s="54"/>
      <c r="BF230" s="64" t="s">
        <v>0</v>
      </c>
      <c r="BG230">
        <v>229</v>
      </c>
    </row>
    <row r="231" spans="1:59">
      <c r="A231" t="str">
        <f t="shared" si="46"/>
        <v>|テキスト|&gt;|&gt;|&gt;|&gt;|対戦相手がカードを唱えたとき、対戦相手は3点のダメージを受ける。|</v>
      </c>
      <c r="B231" t="s">
        <v>0</v>
      </c>
      <c r="C231" t="s">
        <v>81</v>
      </c>
      <c r="D231" s="27" t="s">
        <v>104</v>
      </c>
      <c r="E231" t="s">
        <v>81</v>
      </c>
      <c r="F231" s="27" t="s">
        <v>113</v>
      </c>
      <c r="G231" t="s">
        <v>81</v>
      </c>
      <c r="H231" s="27" t="s">
        <v>113</v>
      </c>
      <c r="I231" t="s">
        <v>81</v>
      </c>
      <c r="J231" s="27" t="s">
        <v>113</v>
      </c>
      <c r="K231" t="s">
        <v>81</v>
      </c>
      <c r="L231" s="27" t="s">
        <v>113</v>
      </c>
      <c r="M231" t="s">
        <v>81</v>
      </c>
      <c r="N231" t="str">
        <f>IF(R230=0,"",R230)</f>
        <v>対戦相手がカードを唱えたとき、対戦相手は3点のダメージを受ける。</v>
      </c>
      <c r="O231" t="s">
        <v>81</v>
      </c>
      <c r="Q231" s="38" t="s">
        <v>27</v>
      </c>
      <c r="R231" s="34" t="str">
        <f>INDEX(BE:BE,W226+1)</f>
        <v>When your opponent casts a card, your opponent takes 3 damage.</v>
      </c>
      <c r="S231" s="35" t="s">
        <v>400</v>
      </c>
      <c r="T231" s="34" t="str">
        <f>IF(X231="","",X231&amp;IF(Y231="",""," "&amp;Y231)&amp;IF(Z231="",""," "&amp;Z231)&amp;IF(AA231="",""," "&amp;AA231))</f>
        <v/>
      </c>
      <c r="U231" s="35"/>
      <c r="V231" s="36"/>
      <c r="W231" s="40" t="s">
        <v>114</v>
      </c>
      <c r="X231" s="33" t="str">
        <f t="shared" ref="X231:AA231" si="52">IF(ISERROR(IF(LEN(X230)&gt;1,X230,VLOOKUP(X229,$AC:$AD,2,FALSE))),"",IF(LEN(X230)&gt;1,X230,VLOOKUP(X229,$AC:$AD,2,FALSE)))</f>
        <v/>
      </c>
      <c r="Y231" s="33" t="str">
        <f t="shared" si="52"/>
        <v/>
      </c>
      <c r="Z231" s="33" t="str">
        <f t="shared" si="52"/>
        <v/>
      </c>
      <c r="AA231" s="33" t="str">
        <f t="shared" si="52"/>
        <v> </v>
      </c>
      <c r="BF231" s="64" t="s">
        <v>0</v>
      </c>
      <c r="BG231">
        <v>230</v>
      </c>
    </row>
    <row r="232" spans="1:59">
      <c r="A232" t="str">
        <f t="shared" si="46"/>
        <v>|英テキスト|&gt;|&gt;|&gt;|&gt;|When your opponent casts a card, your opponent takes 3 damage.|</v>
      </c>
      <c r="B232" t="s">
        <v>0</v>
      </c>
      <c r="C232" t="s">
        <v>81</v>
      </c>
      <c r="D232" s="27" t="s">
        <v>125</v>
      </c>
      <c r="E232" t="s">
        <v>81</v>
      </c>
      <c r="F232" s="27" t="s">
        <v>113</v>
      </c>
      <c r="G232" t="s">
        <v>81</v>
      </c>
      <c r="H232" s="27" t="s">
        <v>113</v>
      </c>
      <c r="I232" t="s">
        <v>81</v>
      </c>
      <c r="J232" s="27" t="s">
        <v>113</v>
      </c>
      <c r="K232" t="s">
        <v>81</v>
      </c>
      <c r="L232" s="27" t="s">
        <v>113</v>
      </c>
      <c r="M232" t="s">
        <v>81</v>
      </c>
      <c r="N232" t="str">
        <f>IF(T231="","",T231&amp;"&amp;br;")&amp;IF(R231=0,"",R231)</f>
        <v>When your opponent casts a card, your opponent takes 3 damage.</v>
      </c>
      <c r="O232" t="s">
        <v>81</v>
      </c>
      <c r="Q232" s="33" t="s">
        <v>18</v>
      </c>
      <c r="R232" s="34" t="str">
        <f>IF(INDEX(AX:AX,W226+1)="",0,INDEX(AX:AX,W226+1)&amp;"/"&amp;INDEX(AY:AY,W226+1))</f>
        <v>4/4</v>
      </c>
      <c r="S232" s="35"/>
      <c r="T232" s="35"/>
      <c r="U232" s="35"/>
      <c r="V232" s="36"/>
      <c r="W232" s="40"/>
      <c r="X232" s="33"/>
      <c r="Y232" s="52"/>
      <c r="Z232" s="52"/>
      <c r="AA232" s="53"/>
      <c r="BF232" s="64" t="s">
        <v>0</v>
      </c>
      <c r="BG232">
        <v>231</v>
      </c>
    </row>
    <row r="233" spans="1:59">
      <c r="A233" t="str">
        <f t="shared" si="46"/>
        <v>|PT|&gt;|4/4|シールド数|&gt;||</v>
      </c>
      <c r="B233" t="s">
        <v>0</v>
      </c>
      <c r="C233" t="s">
        <v>81</v>
      </c>
      <c r="D233" t="s">
        <v>18</v>
      </c>
      <c r="E233" t="s">
        <v>81</v>
      </c>
      <c r="F233" t="s">
        <v>113</v>
      </c>
      <c r="G233" t="s">
        <v>81</v>
      </c>
      <c r="H233" t="str">
        <f>IF(R232=0,"",R232)</f>
        <v>4/4</v>
      </c>
      <c r="I233" t="s">
        <v>81</v>
      </c>
      <c r="J233" t="s">
        <v>136</v>
      </c>
      <c r="K233" t="s">
        <v>81</v>
      </c>
      <c r="L233" t="s">
        <v>113</v>
      </c>
      <c r="M233" t="s">
        <v>81</v>
      </c>
      <c r="N233" t="str">
        <f>IF(R233=0,"",R233)</f>
        <v/>
      </c>
      <c r="O233" t="s">
        <v>81</v>
      </c>
      <c r="Q233" s="41" t="s">
        <v>19</v>
      </c>
      <c r="R233" s="34">
        <f>INDEX(AW:AW,W226+1)</f>
        <v>0</v>
      </c>
      <c r="S233" s="42"/>
      <c r="T233" s="42"/>
      <c r="U233" s="42"/>
      <c r="V233" s="43"/>
      <c r="W233" s="44"/>
      <c r="X233" s="45"/>
      <c r="Y233" s="55"/>
      <c r="Z233" s="55"/>
      <c r="AA233" s="56"/>
      <c r="BF233" s="64" t="s">
        <v>0</v>
      </c>
      <c r="BG233">
        <v>232</v>
      </c>
    </row>
    <row r="234" spans="1:59">
      <c r="A234" t="str">
        <f t="shared" si="46"/>
        <v>&amp;br;&amp;br;</v>
      </c>
      <c r="B234" t="s">
        <v>0</v>
      </c>
      <c r="C234" t="s">
        <v>145</v>
      </c>
      <c r="R234"/>
      <c r="S234"/>
      <c r="T234"/>
      <c r="U234"/>
      <c r="V234"/>
      <c r="BF234" s="64" t="s">
        <v>0</v>
      </c>
      <c r="BG234">
        <v>233</v>
      </c>
    </row>
    <row r="235" spans="1:59">
      <c r="A235" t="str">
        <f t="shared" si="46"/>
        <v>#back(text=戻る,left)</v>
      </c>
      <c r="B235" t="s">
        <v>0</v>
      </c>
      <c r="C235" t="s">
        <v>153</v>
      </c>
      <c r="R235"/>
      <c r="S235"/>
      <c r="T235"/>
      <c r="U235"/>
      <c r="V235"/>
      <c r="BF235" s="64" t="s">
        <v>0</v>
      </c>
      <c r="BG235">
        <v>234</v>
      </c>
    </row>
    <row r="236" spans="1:59">
      <c r="A236" t="str">
        <f t="shared" si="46"/>
        <v>&amp;br;</v>
      </c>
      <c r="B236" t="s">
        <v>0</v>
      </c>
      <c r="C236" t="s">
        <v>164</v>
      </c>
      <c r="R236"/>
      <c r="S236"/>
      <c r="T236"/>
      <c r="U236"/>
      <c r="V236"/>
      <c r="BF236" s="64" t="s">
        <v>0</v>
      </c>
      <c r="BG236">
        <v>235</v>
      </c>
    </row>
    <row r="237" spans="1:59">
      <c r="A237" t="str">
        <f t="shared" si="46"/>
        <v>#comment(above,nsize=[15],size=[30],num=[10])</v>
      </c>
      <c r="B237" t="s">
        <v>0</v>
      </c>
      <c r="C237" t="s">
        <v>173</v>
      </c>
      <c r="R237"/>
      <c r="S237"/>
      <c r="T237"/>
      <c r="U237"/>
      <c r="V237"/>
      <c r="BF237" s="64" t="s">
        <v>0</v>
      </c>
      <c r="BG237">
        <v>236</v>
      </c>
    </row>
    <row r="238" spans="1:59">
      <c r="A238" t="str">
        <f t="shared" si="46"/>
        <v>&amp;br;&amp;br;</v>
      </c>
      <c r="B238" t="s">
        <v>0</v>
      </c>
      <c r="C238" t="s">
        <v>145</v>
      </c>
      <c r="R238"/>
      <c r="S238"/>
      <c r="T238"/>
      <c r="U238"/>
      <c r="V238"/>
      <c r="BF238" s="64" t="s">
        <v>0</v>
      </c>
      <c r="BG238">
        <v>237</v>
      </c>
    </row>
    <row r="239" spans="1:59">
      <c r="A239" t="str">
        <f t="shared" si="46"/>
        <v/>
      </c>
      <c r="B239" t="s">
        <v>0</v>
      </c>
      <c r="Q239" s="29"/>
      <c r="R239" s="30"/>
      <c r="S239" s="30"/>
      <c r="T239" s="30"/>
      <c r="U239" s="30"/>
      <c r="V239" s="31"/>
      <c r="W239" s="32">
        <v>19</v>
      </c>
      <c r="X239" s="29"/>
      <c r="Y239" s="50"/>
      <c r="Z239" s="50"/>
      <c r="AA239" s="51"/>
      <c r="BF239" s="64" t="s">
        <v>0</v>
      </c>
      <c r="BG239">
        <v>238</v>
      </c>
    </row>
    <row r="240" spans="1:58">
      <c r="A240" t="str">
        <f t="shared" si="46"/>
        <v>*損魂魔道士/Soul-Scar Mage</v>
      </c>
      <c r="B240" t="s">
        <v>0</v>
      </c>
      <c r="C240" t="str">
        <f>"*"&amp;R240&amp;"/"&amp;T240</f>
        <v>*損魂魔道士/Soul-Scar Mage</v>
      </c>
      <c r="Q240" s="33" t="s">
        <v>9</v>
      </c>
      <c r="R240" s="34" t="str">
        <f>INDEX(AJ:AJ,W239+1)</f>
        <v>損魂魔道士</v>
      </c>
      <c r="S240" s="35" t="s">
        <v>10</v>
      </c>
      <c r="T240" s="34" t="str">
        <f>INDEX(AK:AK,W239+1)</f>
        <v>Soul-Scar Mage</v>
      </c>
      <c r="U240" s="35"/>
      <c r="V240" s="36"/>
      <c r="W240" s="37"/>
      <c r="X240" s="33"/>
      <c r="Y240" s="52"/>
      <c r="Z240" s="52"/>
      <c r="AA240" s="53"/>
      <c r="BF240" s="64" t="s">
        <v>0</v>
      </c>
    </row>
    <row r="241" spans="1:58">
      <c r="A241" t="str">
        <f t="shared" si="46"/>
        <v>|LEFT:80|LEFT:100|LEFT:100|LEFT:100|LEFT:100|LEFT:100|c</v>
      </c>
      <c r="B241" t="s">
        <v>0</v>
      </c>
      <c r="C241" t="s">
        <v>81</v>
      </c>
      <c r="D241" s="26" t="str">
        <f>$Q$1</f>
        <v>LEFT:80</v>
      </c>
      <c r="E241" s="26" t="s">
        <v>81</v>
      </c>
      <c r="F241" s="26" t="str">
        <f t="shared" ref="F241:J241" si="53">$R$1</f>
        <v>LEFT:100</v>
      </c>
      <c r="G241" s="26" t="s">
        <v>81</v>
      </c>
      <c r="H241" s="26" t="str">
        <f t="shared" si="53"/>
        <v>LEFT:100</v>
      </c>
      <c r="I241" s="26" t="s">
        <v>81</v>
      </c>
      <c r="J241" s="26" t="str">
        <f t="shared" si="53"/>
        <v>LEFT:100</v>
      </c>
      <c r="K241" s="26" t="s">
        <v>81</v>
      </c>
      <c r="L241" s="26" t="str">
        <f>$R$1</f>
        <v>LEFT:100</v>
      </c>
      <c r="M241" s="26" t="s">
        <v>81</v>
      </c>
      <c r="N241" s="26" t="str">
        <f>$R$1</f>
        <v>LEFT:100</v>
      </c>
      <c r="O241" t="s">
        <v>81</v>
      </c>
      <c r="P241" t="s">
        <v>82</v>
      </c>
      <c r="Q241" s="38" t="s">
        <v>6</v>
      </c>
      <c r="R241" s="34" t="str">
        <f>INDEX(AF:AF,W239+1)</f>
        <v>赤</v>
      </c>
      <c r="S241" s="39" t="s">
        <v>7</v>
      </c>
      <c r="T241" s="34" t="str">
        <f>INDEX(AG:AG,W239+1)</f>
        <v>レア</v>
      </c>
      <c r="U241" s="39" t="s">
        <v>8</v>
      </c>
      <c r="V241" s="34">
        <f>INDEX(AI:AI,W239+1)</f>
        <v>19</v>
      </c>
      <c r="W241" s="40"/>
      <c r="X241" s="34" t="str">
        <f>INDEX(AQ:AQ,W239+1)</f>
        <v>あなたが呪文を唱えたとき、あなたのターン終了時まで、このクリーチャーは+2/+2の修整を受ける。対戦相手がコントロールする最初のクリーチャーは-1/-1の修整を受ける。</v>
      </c>
      <c r="Y241" s="52"/>
      <c r="Z241" s="52"/>
      <c r="AA241" s="53"/>
      <c r="BF241" s="64" t="s">
        <v>0</v>
      </c>
    </row>
    <row r="242" spans="1:58">
      <c r="A242" t="str">
        <f t="shared" si="46"/>
        <v>|色|赤|レアリティ|レア|マナコスト|19|</v>
      </c>
      <c r="B242" t="s">
        <v>0</v>
      </c>
      <c r="C242" t="s">
        <v>81</v>
      </c>
      <c r="D242" s="27" t="s">
        <v>6</v>
      </c>
      <c r="E242" t="s">
        <v>81</v>
      </c>
      <c r="F242" t="str">
        <f>IF(R241=0,"",R241)</f>
        <v>赤</v>
      </c>
      <c r="G242" t="s">
        <v>81</v>
      </c>
      <c r="H242" s="27" t="s">
        <v>93</v>
      </c>
      <c r="I242" t="s">
        <v>81</v>
      </c>
      <c r="J242" t="str">
        <f>IF(T241=0,"",T241)</f>
        <v>レア</v>
      </c>
      <c r="K242" t="s">
        <v>81</v>
      </c>
      <c r="L242" s="27" t="s">
        <v>94</v>
      </c>
      <c r="M242" t="s">
        <v>81</v>
      </c>
      <c r="N242">
        <f>IF(V241=0,"",V241)</f>
        <v>19</v>
      </c>
      <c r="O242" t="s">
        <v>81</v>
      </c>
      <c r="Q242" s="33" t="s">
        <v>11</v>
      </c>
      <c r="R242" s="34" t="str">
        <f>INDEX(AL:AL,W239+1)</f>
        <v>クリーチャー</v>
      </c>
      <c r="S242" s="39" t="s">
        <v>95</v>
      </c>
      <c r="T242" s="34" t="str">
        <f>INDEX(AN:AN,W239+1)</f>
        <v>人間</v>
      </c>
      <c r="U242" s="34" t="str">
        <f>INDEX(AO:AO,W239+1)</f>
        <v>ウィザード</v>
      </c>
      <c r="V242" s="34">
        <f>INDEX(AP:AP,W239+1)</f>
        <v>0</v>
      </c>
      <c r="W242" s="40"/>
      <c r="X242" s="34" t="str">
        <f>INDEX(AZ:AZ,W239+1)</f>
        <v>あな</v>
      </c>
      <c r="Y242" s="34" t="str">
        <f>INDEX(BA:BA,W239+1)</f>
        <v/>
      </c>
      <c r="Z242" s="34" t="str">
        <f>INDEX(BB:BB,W239+1)</f>
        <v/>
      </c>
      <c r="AA242" s="34">
        <f>INDEX(BC:BC,W239+1)</f>
        <v>0</v>
      </c>
      <c r="BF242" s="64" t="s">
        <v>0</v>
      </c>
    </row>
    <row r="243" spans="1:58">
      <c r="A243" t="str">
        <f t="shared" si="46"/>
        <v>|種別|クリーチャー|サブタイプ|人間|ウィザード||</v>
      </c>
      <c r="B243" t="s">
        <v>0</v>
      </c>
      <c r="C243" t="s">
        <v>81</v>
      </c>
      <c r="D243" s="27" t="s">
        <v>11</v>
      </c>
      <c r="E243" t="s">
        <v>81</v>
      </c>
      <c r="F243" t="str">
        <f>IF(R242=0,"",R242)</f>
        <v>クリーチャー</v>
      </c>
      <c r="G243" t="s">
        <v>81</v>
      </c>
      <c r="H243" s="27" t="s">
        <v>103</v>
      </c>
      <c r="I243" t="s">
        <v>81</v>
      </c>
      <c r="J243" t="str">
        <f>IF(T242=0,"",T242)</f>
        <v>人間</v>
      </c>
      <c r="K243" t="s">
        <v>81</v>
      </c>
      <c r="L243" t="str">
        <f>IF(U242=0,"",U242)</f>
        <v>ウィザード</v>
      </c>
      <c r="M243" t="s">
        <v>81</v>
      </c>
      <c r="N243" t="str">
        <f>IF(V242=0,"",V242)</f>
        <v/>
      </c>
      <c r="O243" t="s">
        <v>81</v>
      </c>
      <c r="Q243" s="33" t="s">
        <v>104</v>
      </c>
      <c r="R243" s="34" t="str">
        <f>INDEX(BD:BD,W239+1)</f>
        <v>あなたが呪文を唱えたとき、あなたのターン終了時まで、このクリーチャーは+2/+2の修整を受ける。対戦相手がコントロールする最初のクリーチャーは-1/-1の修整を受ける。</v>
      </c>
      <c r="S243" s="35"/>
      <c r="T243" s="35"/>
      <c r="U243" s="35"/>
      <c r="V243" s="36"/>
      <c r="W243" s="40"/>
      <c r="X243" s="32"/>
      <c r="Y243" s="32"/>
      <c r="Z243" s="32"/>
      <c r="AA243" s="54"/>
      <c r="BF243" s="64" t="s">
        <v>0</v>
      </c>
    </row>
    <row r="244" spans="1:58">
      <c r="A244" t="str">
        <f t="shared" si="46"/>
        <v>|テキスト|&gt;|&gt;|&gt;|&gt;|あなたが呪文を唱えたとき、あなたのターン終了時まで、このクリーチャーは+2/+2の修整を受ける。対戦相手がコントロールする最初のクリーチャーは-1/-1の修整を受ける。|</v>
      </c>
      <c r="B244" t="s">
        <v>0</v>
      </c>
      <c r="C244" t="s">
        <v>81</v>
      </c>
      <c r="D244" s="27" t="s">
        <v>104</v>
      </c>
      <c r="E244" t="s">
        <v>81</v>
      </c>
      <c r="F244" s="27" t="s">
        <v>113</v>
      </c>
      <c r="G244" t="s">
        <v>81</v>
      </c>
      <c r="H244" s="27" t="s">
        <v>113</v>
      </c>
      <c r="I244" t="s">
        <v>81</v>
      </c>
      <c r="J244" s="27" t="s">
        <v>113</v>
      </c>
      <c r="K244" t="s">
        <v>81</v>
      </c>
      <c r="L244" s="27" t="s">
        <v>113</v>
      </c>
      <c r="M244" t="s">
        <v>81</v>
      </c>
      <c r="N244" t="str">
        <f>IF(R243=0,"",R243)</f>
        <v>あなたが呪文を唱えたとき、あなたのターン終了時まで、このクリーチャーは+2/+2の修整を受ける。対戦相手がコントロールする最初のクリーチャーは-1/-1の修整を受ける。</v>
      </c>
      <c r="O244" t="s">
        <v>81</v>
      </c>
      <c r="Q244" s="38" t="s">
        <v>27</v>
      </c>
      <c r="R244" s="34" t="str">
        <f>INDEX(BE:BE,W239+1)</f>
        <v>When you cast a spell, this creature gets +2/+2 until the end of your turn and the first creature your opponent controls gets -1/-1.</v>
      </c>
      <c r="S244" s="35" t="s">
        <v>400</v>
      </c>
      <c r="T244" s="34" t="str">
        <f>IF(X244="","",X244&amp;IF(Y244="",""," "&amp;Y244)&amp;IF(Z244="",""," "&amp;Z244)&amp;IF(AA244="",""," "&amp;AA244))</f>
        <v/>
      </c>
      <c r="U244" s="35"/>
      <c r="V244" s="36"/>
      <c r="W244" s="40" t="s">
        <v>114</v>
      </c>
      <c r="X244" s="33" t="str">
        <f t="shared" ref="X244:AA244" si="54">IF(ISERROR(IF(LEN(X243)&gt;1,X243,VLOOKUP(X242,$AC:$AD,2,FALSE))),"",IF(LEN(X243)&gt;1,X243,VLOOKUP(X242,$AC:$AD,2,FALSE)))</f>
        <v/>
      </c>
      <c r="Y244" s="33" t="str">
        <f t="shared" si="54"/>
        <v/>
      </c>
      <c r="Z244" s="33" t="str">
        <f t="shared" si="54"/>
        <v/>
      </c>
      <c r="AA244" s="33" t="str">
        <f t="shared" si="54"/>
        <v> </v>
      </c>
      <c r="BF244" s="64" t="s">
        <v>0</v>
      </c>
    </row>
    <row r="245" spans="1:58">
      <c r="A245" t="str">
        <f t="shared" si="46"/>
        <v>|英テキスト|&gt;|&gt;|&gt;|&gt;|When you cast a spell, this creature gets +2/+2 until the end of your turn and the first creature your opponent controls gets -1/-1.|</v>
      </c>
      <c r="B245" t="s">
        <v>0</v>
      </c>
      <c r="C245" t="s">
        <v>81</v>
      </c>
      <c r="D245" s="27" t="s">
        <v>125</v>
      </c>
      <c r="E245" t="s">
        <v>81</v>
      </c>
      <c r="F245" s="27" t="s">
        <v>113</v>
      </c>
      <c r="G245" t="s">
        <v>81</v>
      </c>
      <c r="H245" s="27" t="s">
        <v>113</v>
      </c>
      <c r="I245" t="s">
        <v>81</v>
      </c>
      <c r="J245" s="27" t="s">
        <v>113</v>
      </c>
      <c r="K245" t="s">
        <v>81</v>
      </c>
      <c r="L245" s="27" t="s">
        <v>113</v>
      </c>
      <c r="M245" t="s">
        <v>81</v>
      </c>
      <c r="N245" t="str">
        <f>IF(T244="","",T244&amp;"&amp;br;")&amp;IF(R244=0,"",R244)</f>
        <v>When you cast a spell, this creature gets +2/+2 until the end of your turn and the first creature your opponent controls gets -1/-1.</v>
      </c>
      <c r="O245" t="s">
        <v>81</v>
      </c>
      <c r="Q245" s="33" t="s">
        <v>18</v>
      </c>
      <c r="R245" s="34" t="str">
        <f>IF(INDEX(AX:AX,W239+1)="",0,INDEX(AX:AX,W239+1)&amp;"/"&amp;INDEX(AY:AY,W239+1))</f>
        <v>4/4</v>
      </c>
      <c r="S245" s="35"/>
      <c r="T245" s="35"/>
      <c r="U245" s="35"/>
      <c r="V245" s="36"/>
      <c r="W245" s="40"/>
      <c r="X245" s="33"/>
      <c r="Y245" s="52"/>
      <c r="Z245" s="52"/>
      <c r="AA245" s="53"/>
      <c r="BF245" s="64" t="s">
        <v>0</v>
      </c>
    </row>
    <row r="246" spans="1:58">
      <c r="A246" t="str">
        <f t="shared" si="46"/>
        <v>|PT|&gt;|4/4|シールド数|&gt;||</v>
      </c>
      <c r="B246" t="s">
        <v>0</v>
      </c>
      <c r="C246" t="s">
        <v>81</v>
      </c>
      <c r="D246" t="s">
        <v>18</v>
      </c>
      <c r="E246" t="s">
        <v>81</v>
      </c>
      <c r="F246" t="s">
        <v>113</v>
      </c>
      <c r="G246" t="s">
        <v>81</v>
      </c>
      <c r="H246" t="str">
        <f>IF(R245=0,"",R245)</f>
        <v>4/4</v>
      </c>
      <c r="I246" t="s">
        <v>81</v>
      </c>
      <c r="J246" t="s">
        <v>136</v>
      </c>
      <c r="K246" t="s">
        <v>81</v>
      </c>
      <c r="L246" t="s">
        <v>113</v>
      </c>
      <c r="M246" t="s">
        <v>81</v>
      </c>
      <c r="N246" t="str">
        <f>IF(R246=0,"",R246)</f>
        <v/>
      </c>
      <c r="O246" t="s">
        <v>81</v>
      </c>
      <c r="Q246" s="41" t="s">
        <v>19</v>
      </c>
      <c r="R246" s="34">
        <f>INDEX(AW:AW,W239+1)</f>
        <v>0</v>
      </c>
      <c r="S246" s="42"/>
      <c r="T246" s="42"/>
      <c r="U246" s="42"/>
      <c r="V246" s="43"/>
      <c r="W246" s="44"/>
      <c r="X246" s="45"/>
      <c r="Y246" s="55"/>
      <c r="Z246" s="55"/>
      <c r="AA246" s="56"/>
      <c r="BF246" s="64" t="s">
        <v>0</v>
      </c>
    </row>
    <row r="247" spans="1:58">
      <c r="A247" t="str">
        <f t="shared" si="46"/>
        <v>&amp;br;&amp;br;</v>
      </c>
      <c r="B247" t="s">
        <v>0</v>
      </c>
      <c r="C247" t="s">
        <v>145</v>
      </c>
      <c r="R247"/>
      <c r="S247"/>
      <c r="T247"/>
      <c r="U247"/>
      <c r="V247"/>
      <c r="BF247" s="64" t="s">
        <v>0</v>
      </c>
    </row>
    <row r="248" spans="1:58">
      <c r="A248" t="str">
        <f t="shared" si="46"/>
        <v>#back(text=戻る,left)</v>
      </c>
      <c r="B248" t="s">
        <v>0</v>
      </c>
      <c r="C248" t="s">
        <v>153</v>
      </c>
      <c r="R248"/>
      <c r="S248"/>
      <c r="T248"/>
      <c r="U248"/>
      <c r="V248"/>
      <c r="BF248" s="64" t="s">
        <v>0</v>
      </c>
    </row>
    <row r="249" spans="1:58">
      <c r="A249" t="str">
        <f t="shared" si="46"/>
        <v>&amp;br;</v>
      </c>
      <c r="B249" t="s">
        <v>0</v>
      </c>
      <c r="C249" t="s">
        <v>164</v>
      </c>
      <c r="R249"/>
      <c r="S249"/>
      <c r="T249"/>
      <c r="U249"/>
      <c r="V249"/>
      <c r="BF249" s="64" t="s">
        <v>0</v>
      </c>
    </row>
    <row r="250" spans="1:58">
      <c r="A250" t="str">
        <f t="shared" si="46"/>
        <v>#comment(above,nsize=[15],size=[30],num=[10])</v>
      </c>
      <c r="B250" t="s">
        <v>0</v>
      </c>
      <c r="C250" t="s">
        <v>173</v>
      </c>
      <c r="R250"/>
      <c r="S250"/>
      <c r="T250"/>
      <c r="U250"/>
      <c r="V250"/>
      <c r="BF250" s="64" t="s">
        <v>0</v>
      </c>
    </row>
    <row r="251" spans="1:58">
      <c r="A251" t="str">
        <f t="shared" si="46"/>
        <v>&amp;br;&amp;br;</v>
      </c>
      <c r="B251" t="s">
        <v>0</v>
      </c>
      <c r="C251" t="s">
        <v>145</v>
      </c>
      <c r="R251"/>
      <c r="S251"/>
      <c r="T251"/>
      <c r="U251"/>
      <c r="V251"/>
      <c r="BF251" s="64" t="s">
        <v>0</v>
      </c>
    </row>
    <row r="252" spans="1:58">
      <c r="A252" t="str">
        <f t="shared" si="46"/>
        <v/>
      </c>
      <c r="B252" t="s">
        <v>0</v>
      </c>
      <c r="Q252" s="29"/>
      <c r="R252" s="30"/>
      <c r="S252" s="30"/>
      <c r="T252" s="30"/>
      <c r="U252" s="30"/>
      <c r="V252" s="31"/>
      <c r="W252" s="32">
        <v>20</v>
      </c>
      <c r="X252" s="29"/>
      <c r="Y252" s="50"/>
      <c r="Z252" s="50"/>
      <c r="AA252" s="51"/>
      <c r="BF252" s="64" t="s">
        <v>0</v>
      </c>
    </row>
    <row r="253" spans="1:58">
      <c r="A253" t="str">
        <f t="shared" si="46"/>
        <v>*横断地のクロコダイル/Crocodile of the Crossing</v>
      </c>
      <c r="B253" t="s">
        <v>0</v>
      </c>
      <c r="C253" t="str">
        <f>"*"&amp;R253&amp;"/"&amp;T253</f>
        <v>*横断地のクロコダイル/Crocodile of the Crossing</v>
      </c>
      <c r="Q253" s="33" t="s">
        <v>9</v>
      </c>
      <c r="R253" s="34" t="str">
        <f>INDEX(AJ:AJ,W252+1)</f>
        <v>横断地のクロコダイル</v>
      </c>
      <c r="S253" s="35" t="s">
        <v>10</v>
      </c>
      <c r="T253" s="34" t="str">
        <f>INDEX(AK:AK,W252+1)</f>
        <v>Crocodile of the Crossing</v>
      </c>
      <c r="U253" s="35"/>
      <c r="V253" s="36"/>
      <c r="W253" s="37"/>
      <c r="X253" s="33"/>
      <c r="Y253" s="52"/>
      <c r="Z253" s="52"/>
      <c r="AA253" s="53"/>
      <c r="BF253" s="64" t="s">
        <v>0</v>
      </c>
    </row>
    <row r="254" spans="1:58">
      <c r="A254" t="str">
        <f t="shared" si="46"/>
        <v>|LEFT:80|LEFT:100|LEFT:100|LEFT:100|LEFT:100|LEFT:100|c</v>
      </c>
      <c r="B254" t="s">
        <v>0</v>
      </c>
      <c r="C254" t="s">
        <v>81</v>
      </c>
      <c r="D254" s="26" t="str">
        <f>$Q$1</f>
        <v>LEFT:80</v>
      </c>
      <c r="E254" s="26" t="s">
        <v>81</v>
      </c>
      <c r="F254" s="26" t="str">
        <f t="shared" ref="F254:J254" si="55">$R$1</f>
        <v>LEFT:100</v>
      </c>
      <c r="G254" s="26" t="s">
        <v>81</v>
      </c>
      <c r="H254" s="26" t="str">
        <f t="shared" si="55"/>
        <v>LEFT:100</v>
      </c>
      <c r="I254" s="26" t="s">
        <v>81</v>
      </c>
      <c r="J254" s="26" t="str">
        <f t="shared" si="55"/>
        <v>LEFT:100</v>
      </c>
      <c r="K254" s="26" t="s">
        <v>81</v>
      </c>
      <c r="L254" s="26" t="str">
        <f>$R$1</f>
        <v>LEFT:100</v>
      </c>
      <c r="M254" s="26" t="s">
        <v>81</v>
      </c>
      <c r="N254" s="26" t="str">
        <f>$R$1</f>
        <v>LEFT:100</v>
      </c>
      <c r="O254" t="s">
        <v>81</v>
      </c>
      <c r="P254" t="s">
        <v>82</v>
      </c>
      <c r="Q254" s="38" t="s">
        <v>6</v>
      </c>
      <c r="R254" s="34" t="str">
        <f>INDEX(AF:AF,W252+1)</f>
        <v>緑</v>
      </c>
      <c r="S254" s="39" t="s">
        <v>7</v>
      </c>
      <c r="T254" s="34" t="str">
        <f>INDEX(AG:AG,W252+1)</f>
        <v>アンコモン</v>
      </c>
      <c r="U254" s="39" t="s">
        <v>8</v>
      </c>
      <c r="V254" s="34">
        <f>INDEX(AI:AI,W252+1)</f>
        <v>10</v>
      </c>
      <c r="W254" s="40"/>
      <c r="X254" s="34" t="str">
        <f>INDEX(AQ:AQ,W252+1)</f>
        <v>速攻</v>
      </c>
      <c r="Y254" s="52"/>
      <c r="Z254" s="52"/>
      <c r="AA254" s="53"/>
      <c r="BF254" s="64" t="s">
        <v>0</v>
      </c>
    </row>
    <row r="255" spans="1:58">
      <c r="A255" t="str">
        <f t="shared" si="46"/>
        <v>|色|緑|レアリティ|アンコモン|マナコスト|10|</v>
      </c>
      <c r="B255" t="s">
        <v>0</v>
      </c>
      <c r="C255" t="s">
        <v>81</v>
      </c>
      <c r="D255" s="27" t="s">
        <v>6</v>
      </c>
      <c r="E255" t="s">
        <v>81</v>
      </c>
      <c r="F255" t="str">
        <f>IF(R254=0,"",R254)</f>
        <v>緑</v>
      </c>
      <c r="G255" t="s">
        <v>81</v>
      </c>
      <c r="H255" s="27" t="s">
        <v>93</v>
      </c>
      <c r="I255" t="s">
        <v>81</v>
      </c>
      <c r="J255" t="str">
        <f>IF(T254=0,"",T254)</f>
        <v>アンコモン</v>
      </c>
      <c r="K255" t="s">
        <v>81</v>
      </c>
      <c r="L255" s="27" t="s">
        <v>94</v>
      </c>
      <c r="M255" t="s">
        <v>81</v>
      </c>
      <c r="N255">
        <f>IF(V254=0,"",V254)</f>
        <v>10</v>
      </c>
      <c r="O255" t="s">
        <v>81</v>
      </c>
      <c r="Q255" s="33" t="s">
        <v>11</v>
      </c>
      <c r="R255" s="34" t="str">
        <f>INDEX(AL:AL,W252+1)</f>
        <v>クリーチャー</v>
      </c>
      <c r="S255" s="39" t="s">
        <v>95</v>
      </c>
      <c r="T255" s="34" t="str">
        <f>INDEX(AN:AN,W252+1)</f>
        <v>クロコダイル</v>
      </c>
      <c r="U255" s="34">
        <f>INDEX(AO:AO,W252+1)</f>
        <v>0</v>
      </c>
      <c r="V255" s="34">
        <f>INDEX(AP:AP,W252+1)</f>
        <v>0</v>
      </c>
      <c r="W255" s="40"/>
      <c r="X255" s="34" t="str">
        <f>INDEX(AZ:AZ,W252+1)</f>
        <v>速攻</v>
      </c>
      <c r="Y255" s="34" t="str">
        <f>INDEX(BA:BA,W252+1)</f>
        <v/>
      </c>
      <c r="Z255" s="34" t="str">
        <f>INDEX(BB:BB,W252+1)</f>
        <v/>
      </c>
      <c r="AA255" s="34">
        <f>INDEX(BC:BC,W252+1)</f>
        <v>0</v>
      </c>
      <c r="BF255" s="64" t="s">
        <v>0</v>
      </c>
    </row>
    <row r="256" spans="1:58">
      <c r="A256" t="str">
        <f t="shared" si="46"/>
        <v>|種別|クリーチャー|サブタイプ|クロコダイル|||</v>
      </c>
      <c r="B256" t="s">
        <v>0</v>
      </c>
      <c r="C256" t="s">
        <v>81</v>
      </c>
      <c r="D256" s="27" t="s">
        <v>11</v>
      </c>
      <c r="E256" t="s">
        <v>81</v>
      </c>
      <c r="F256" t="str">
        <f>IF(R255=0,"",R255)</f>
        <v>クリーチャー</v>
      </c>
      <c r="G256" t="s">
        <v>81</v>
      </c>
      <c r="H256" s="27" t="s">
        <v>103</v>
      </c>
      <c r="I256" t="s">
        <v>81</v>
      </c>
      <c r="J256" t="str">
        <f>IF(T255=0,"",T255)</f>
        <v>クロコダイル</v>
      </c>
      <c r="K256" t="s">
        <v>81</v>
      </c>
      <c r="L256" t="str">
        <f>IF(U255=0,"",U255)</f>
        <v/>
      </c>
      <c r="M256" t="s">
        <v>81</v>
      </c>
      <c r="N256" t="str">
        <f>IF(V255=0,"",V255)</f>
        <v/>
      </c>
      <c r="O256" t="s">
        <v>81</v>
      </c>
      <c r="Q256" s="33" t="s">
        <v>104</v>
      </c>
      <c r="R256" s="34" t="str">
        <f>INDEX(BD:BD,W252+1)</f>
        <v>速攻&amp;br;このクリーチャーが戦場に出たとき、あなたがコントロールする他の最初のクリーチャーは-1/-1の修整を受ける。</v>
      </c>
      <c r="S256" s="35"/>
      <c r="T256" s="35"/>
      <c r="U256" s="35"/>
      <c r="V256" s="36"/>
      <c r="W256" s="40"/>
      <c r="X256" s="32"/>
      <c r="Y256" s="32"/>
      <c r="Z256" s="32"/>
      <c r="AA256" s="54"/>
      <c r="BF256" s="64" t="s">
        <v>0</v>
      </c>
    </row>
    <row r="257" spans="1:58">
      <c r="A257" t="str">
        <f t="shared" si="46"/>
        <v>|テキスト|&gt;|&gt;|&gt;|&gt;|速攻&amp;br;このクリーチャーが戦場に出たとき、あなたがコントロールする他の最初のクリーチャーは-1/-1の修整を受ける。|</v>
      </c>
      <c r="B257" t="s">
        <v>0</v>
      </c>
      <c r="C257" t="s">
        <v>81</v>
      </c>
      <c r="D257" s="27" t="s">
        <v>104</v>
      </c>
      <c r="E257" t="s">
        <v>81</v>
      </c>
      <c r="F257" s="27" t="s">
        <v>113</v>
      </c>
      <c r="G257" t="s">
        <v>81</v>
      </c>
      <c r="H257" s="27" t="s">
        <v>113</v>
      </c>
      <c r="I257" t="s">
        <v>81</v>
      </c>
      <c r="J257" s="27" t="s">
        <v>113</v>
      </c>
      <c r="K257" t="s">
        <v>81</v>
      </c>
      <c r="L257" s="27" t="s">
        <v>113</v>
      </c>
      <c r="M257" t="s">
        <v>81</v>
      </c>
      <c r="N257" t="str">
        <f>IF(R256=0,"",R256)</f>
        <v>速攻&amp;br;このクリーチャーが戦場に出たとき、あなたがコントロールする他の最初のクリーチャーは-1/-1の修整を受ける。</v>
      </c>
      <c r="O257" t="s">
        <v>81</v>
      </c>
      <c r="Q257" s="38" t="s">
        <v>27</v>
      </c>
      <c r="R257" s="34" t="str">
        <f>INDEX(BE:BE,W252+1)</f>
        <v>When this creature enters the battlefield, the first other creature you control gets -1/-1.</v>
      </c>
      <c r="S257" s="35" t="s">
        <v>400</v>
      </c>
      <c r="T257" s="34" t="str">
        <f>IF(X257="","",X257&amp;IF(Y257="",""," "&amp;Y257)&amp;IF(Z257="",""," "&amp;Z257)&amp;IF(AA257="",""," "&amp;AA257))</f>
        <v>Haste  </v>
      </c>
      <c r="U257" s="35"/>
      <c r="V257" s="36"/>
      <c r="W257" s="40" t="s">
        <v>114</v>
      </c>
      <c r="X257" s="33" t="str">
        <f t="shared" ref="X257:AA257" si="56">IF(ISERROR(IF(LEN(X256)&gt;1,X256,VLOOKUP(X255,$AC:$AD,2,FALSE))),"",IF(LEN(X256)&gt;1,X256,VLOOKUP(X255,$AC:$AD,2,FALSE)))</f>
        <v>Haste</v>
      </c>
      <c r="Y257" s="33" t="str">
        <f t="shared" si="56"/>
        <v/>
      </c>
      <c r="Z257" s="33" t="str">
        <f t="shared" si="56"/>
        <v/>
      </c>
      <c r="AA257" s="33" t="str">
        <f t="shared" si="56"/>
        <v> </v>
      </c>
      <c r="BF257" s="64" t="s">
        <v>0</v>
      </c>
    </row>
    <row r="258" spans="1:58">
      <c r="A258" t="str">
        <f t="shared" si="46"/>
        <v>|英テキスト|&gt;|&gt;|&gt;|&gt;|Haste  &amp;br;When this creature enters the battlefield, the first other creature you control gets -1/-1.|</v>
      </c>
      <c r="B258" t="s">
        <v>0</v>
      </c>
      <c r="C258" t="s">
        <v>81</v>
      </c>
      <c r="D258" s="27" t="s">
        <v>125</v>
      </c>
      <c r="E258" t="s">
        <v>81</v>
      </c>
      <c r="F258" s="27" t="s">
        <v>113</v>
      </c>
      <c r="G258" t="s">
        <v>81</v>
      </c>
      <c r="H258" s="27" t="s">
        <v>113</v>
      </c>
      <c r="I258" t="s">
        <v>81</v>
      </c>
      <c r="J258" s="27" t="s">
        <v>113</v>
      </c>
      <c r="K258" t="s">
        <v>81</v>
      </c>
      <c r="L258" s="27" t="s">
        <v>113</v>
      </c>
      <c r="M258" t="s">
        <v>81</v>
      </c>
      <c r="N258" t="str">
        <f>IF(T257="","",T257&amp;"&amp;br;")&amp;IF(R257=0,"",R257)</f>
        <v>Haste  &amp;br;When this creature enters the battlefield, the first other creature you control gets -1/-1.</v>
      </c>
      <c r="O258" t="s">
        <v>81</v>
      </c>
      <c r="Q258" s="33" t="s">
        <v>18</v>
      </c>
      <c r="R258" s="34" t="str">
        <f>IF(INDEX(AX:AX,W252+1)="",0,INDEX(AX:AX,W252+1)&amp;"/"&amp;INDEX(AY:AY,W252+1))</f>
        <v>5/4</v>
      </c>
      <c r="S258" s="35"/>
      <c r="T258" s="35"/>
      <c r="U258" s="35"/>
      <c r="V258" s="36"/>
      <c r="W258" s="40"/>
      <c r="X258" s="33"/>
      <c r="Y258" s="52"/>
      <c r="Z258" s="52"/>
      <c r="AA258" s="53"/>
      <c r="BF258" s="64" t="s">
        <v>0</v>
      </c>
    </row>
    <row r="259" spans="1:58">
      <c r="A259" t="str">
        <f t="shared" si="46"/>
        <v>|PT|&gt;|5/4|シールド数|&gt;||</v>
      </c>
      <c r="B259" t="s">
        <v>0</v>
      </c>
      <c r="C259" t="s">
        <v>81</v>
      </c>
      <c r="D259" t="s">
        <v>18</v>
      </c>
      <c r="E259" t="s">
        <v>81</v>
      </c>
      <c r="F259" t="s">
        <v>113</v>
      </c>
      <c r="G259" t="s">
        <v>81</v>
      </c>
      <c r="H259" t="str">
        <f>IF(R258=0,"",R258)</f>
        <v>5/4</v>
      </c>
      <c r="I259" t="s">
        <v>81</v>
      </c>
      <c r="J259" t="s">
        <v>136</v>
      </c>
      <c r="K259" t="s">
        <v>81</v>
      </c>
      <c r="L259" t="s">
        <v>113</v>
      </c>
      <c r="M259" t="s">
        <v>81</v>
      </c>
      <c r="N259" t="str">
        <f>IF(R259=0,"",R259)</f>
        <v/>
      </c>
      <c r="O259" t="s">
        <v>81</v>
      </c>
      <c r="Q259" s="41" t="s">
        <v>19</v>
      </c>
      <c r="R259" s="34">
        <f>INDEX(AW:AW,W252+1)</f>
        <v>0</v>
      </c>
      <c r="S259" s="42"/>
      <c r="T259" s="42"/>
      <c r="U259" s="42"/>
      <c r="V259" s="43"/>
      <c r="W259" s="44"/>
      <c r="X259" s="45"/>
      <c r="Y259" s="55"/>
      <c r="Z259" s="55"/>
      <c r="AA259" s="56"/>
      <c r="BF259" s="64" t="s">
        <v>0</v>
      </c>
    </row>
    <row r="260" spans="1:58">
      <c r="A260" t="str">
        <f t="shared" si="46"/>
        <v>&amp;br;&amp;br;</v>
      </c>
      <c r="B260" t="s">
        <v>0</v>
      </c>
      <c r="C260" t="s">
        <v>145</v>
      </c>
      <c r="R260"/>
      <c r="S260"/>
      <c r="T260"/>
      <c r="U260"/>
      <c r="V260"/>
      <c r="BF260" s="64" t="s">
        <v>0</v>
      </c>
    </row>
    <row r="261" spans="1:58">
      <c r="A261" t="str">
        <f t="shared" si="46"/>
        <v>#back(text=戻る,left)</v>
      </c>
      <c r="B261" t="s">
        <v>0</v>
      </c>
      <c r="C261" t="s">
        <v>153</v>
      </c>
      <c r="R261"/>
      <c r="S261"/>
      <c r="T261"/>
      <c r="U261"/>
      <c r="V261"/>
      <c r="BF261" s="64" t="s">
        <v>0</v>
      </c>
    </row>
    <row r="262" spans="1:58">
      <c r="A262" t="str">
        <f t="shared" ref="A262:A325" si="57">CONCATENATE(C262,D262,E262,F262,G262,H262,I262,J262,K262,L262,M262,N262,O262,P262)</f>
        <v>&amp;br;</v>
      </c>
      <c r="B262" t="s">
        <v>0</v>
      </c>
      <c r="C262" t="s">
        <v>164</v>
      </c>
      <c r="R262"/>
      <c r="S262"/>
      <c r="T262"/>
      <c r="U262"/>
      <c r="V262"/>
      <c r="BF262" s="64" t="s">
        <v>0</v>
      </c>
    </row>
    <row r="263" spans="1:58">
      <c r="A263" t="str">
        <f t="shared" si="57"/>
        <v>#comment(above,nsize=[15],size=[30],num=[10])</v>
      </c>
      <c r="B263" t="s">
        <v>0</v>
      </c>
      <c r="C263" t="s">
        <v>173</v>
      </c>
      <c r="R263"/>
      <c r="S263"/>
      <c r="T263"/>
      <c r="U263"/>
      <c r="V263"/>
      <c r="BF263" s="64" t="s">
        <v>0</v>
      </c>
    </row>
    <row r="264" spans="1:58">
      <c r="A264" t="str">
        <f t="shared" si="57"/>
        <v>&amp;br;&amp;br;</v>
      </c>
      <c r="B264" t="s">
        <v>0</v>
      </c>
      <c r="C264" t="s">
        <v>145</v>
      </c>
      <c r="R264"/>
      <c r="S264"/>
      <c r="T264"/>
      <c r="U264"/>
      <c r="V264"/>
      <c r="BF264" s="64" t="s">
        <v>0</v>
      </c>
    </row>
    <row r="265" spans="1:58">
      <c r="A265" t="str">
        <f t="shared" si="57"/>
        <v/>
      </c>
      <c r="B265" t="s">
        <v>0</v>
      </c>
      <c r="Q265" s="29"/>
      <c r="R265" s="30"/>
      <c r="S265" s="30"/>
      <c r="T265" s="30"/>
      <c r="U265" s="30"/>
      <c r="V265" s="31"/>
      <c r="W265" s="32">
        <v>21</v>
      </c>
      <c r="X265" s="29"/>
      <c r="Y265" s="50"/>
      <c r="Z265" s="50"/>
      <c r="AA265" s="51"/>
      <c r="BF265" s="64" t="s">
        <v>0</v>
      </c>
    </row>
    <row r="266" spans="1:58">
      <c r="A266" t="str">
        <f t="shared" si="57"/>
        <v>*好戦的な巨口/Defiant Greatmaw</v>
      </c>
      <c r="B266" t="s">
        <v>0</v>
      </c>
      <c r="C266" t="str">
        <f>"*"&amp;R266&amp;"/"&amp;T266</f>
        <v>*好戦的な巨口/Defiant Greatmaw</v>
      </c>
      <c r="Q266" s="33" t="s">
        <v>9</v>
      </c>
      <c r="R266" s="34" t="str">
        <f>INDEX(AJ:AJ,W265+1)</f>
        <v>好戦的な巨口</v>
      </c>
      <c r="S266" s="35" t="s">
        <v>10</v>
      </c>
      <c r="T266" s="34" t="str">
        <f>INDEX(AK:AK,W265+1)</f>
        <v>Defiant Greatmaw</v>
      </c>
      <c r="U266" s="35"/>
      <c r="V266" s="36"/>
      <c r="W266" s="37"/>
      <c r="X266" s="33"/>
      <c r="Y266" s="52"/>
      <c r="Z266" s="52"/>
      <c r="AA266" s="53"/>
      <c r="AC266" s="52"/>
      <c r="AD266" s="52"/>
      <c r="BF266" s="64" t="s">
        <v>0</v>
      </c>
    </row>
    <row r="267" spans="1:58">
      <c r="A267" t="str">
        <f t="shared" si="57"/>
        <v>|LEFT:80|LEFT:100|LEFT:100|LEFT:100|LEFT:100|LEFT:100|c</v>
      </c>
      <c r="B267" t="s">
        <v>0</v>
      </c>
      <c r="C267" t="s">
        <v>81</v>
      </c>
      <c r="D267" s="26" t="str">
        <f>$Q$1</f>
        <v>LEFT:80</v>
      </c>
      <c r="E267" s="26" t="s">
        <v>81</v>
      </c>
      <c r="F267" s="26" t="str">
        <f t="shared" ref="F267:J267" si="58">$R$1</f>
        <v>LEFT:100</v>
      </c>
      <c r="G267" s="26" t="s">
        <v>81</v>
      </c>
      <c r="H267" s="26" t="str">
        <f t="shared" si="58"/>
        <v>LEFT:100</v>
      </c>
      <c r="I267" s="26" t="s">
        <v>81</v>
      </c>
      <c r="J267" s="26" t="str">
        <f t="shared" si="58"/>
        <v>LEFT:100</v>
      </c>
      <c r="K267" s="26" t="s">
        <v>81</v>
      </c>
      <c r="L267" s="26" t="str">
        <f>$R$1</f>
        <v>LEFT:100</v>
      </c>
      <c r="M267" s="26" t="s">
        <v>81</v>
      </c>
      <c r="N267" s="26" t="str">
        <f>$R$1</f>
        <v>LEFT:100</v>
      </c>
      <c r="O267" t="s">
        <v>81</v>
      </c>
      <c r="P267" t="s">
        <v>82</v>
      </c>
      <c r="Q267" s="38" t="s">
        <v>6</v>
      </c>
      <c r="R267" s="34" t="str">
        <f>INDEX(AF:AF,W265+1)</f>
        <v>緑</v>
      </c>
      <c r="S267" s="39" t="s">
        <v>7</v>
      </c>
      <c r="T267" s="34" t="str">
        <f>INDEX(AG:AG,W265+1)</f>
        <v>アンコモン</v>
      </c>
      <c r="U267" s="39" t="s">
        <v>8</v>
      </c>
      <c r="V267" s="34">
        <f>INDEX(AI:AI,W265+1)</f>
        <v>8</v>
      </c>
      <c r="W267" s="40"/>
      <c r="X267" s="34" t="str">
        <f>INDEX(AQ:AQ,W265+1)</f>
        <v>このクリーチャーが戦場に出たとき、あなたがコントロールする他の各クリーチャーは-1/-1の修整を受ける。</v>
      </c>
      <c r="Y267" s="52"/>
      <c r="Z267" s="52"/>
      <c r="AA267" s="53"/>
      <c r="AC267" s="35"/>
      <c r="AD267" s="35"/>
      <c r="BF267" s="64" t="s">
        <v>0</v>
      </c>
    </row>
    <row r="268" spans="1:58">
      <c r="A268" t="str">
        <f t="shared" si="57"/>
        <v>|色|緑|レアリティ|アンコモン|マナコスト|8|</v>
      </c>
      <c r="B268" t="s">
        <v>0</v>
      </c>
      <c r="C268" t="s">
        <v>81</v>
      </c>
      <c r="D268" s="27" t="s">
        <v>6</v>
      </c>
      <c r="E268" t="s">
        <v>81</v>
      </c>
      <c r="F268" t="str">
        <f>IF(R267=0,"",R267)</f>
        <v>緑</v>
      </c>
      <c r="G268" t="s">
        <v>81</v>
      </c>
      <c r="H268" s="27" t="s">
        <v>93</v>
      </c>
      <c r="I268" t="s">
        <v>81</v>
      </c>
      <c r="J268" t="str">
        <f>IF(T267=0,"",T267)</f>
        <v>アンコモン</v>
      </c>
      <c r="K268" t="s">
        <v>81</v>
      </c>
      <c r="L268" s="27" t="s">
        <v>94</v>
      </c>
      <c r="M268" t="s">
        <v>81</v>
      </c>
      <c r="N268">
        <f>IF(V267=0,"",V267)</f>
        <v>8</v>
      </c>
      <c r="O268" t="s">
        <v>81</v>
      </c>
      <c r="Q268" s="33" t="s">
        <v>11</v>
      </c>
      <c r="R268" s="34" t="str">
        <f>INDEX(AL:AL,W265+1)</f>
        <v>クリーチャー</v>
      </c>
      <c r="S268" s="39" t="s">
        <v>95</v>
      </c>
      <c r="T268" s="34" t="str">
        <f>INDEX(AN:AN,W265+1)</f>
        <v>カバ</v>
      </c>
      <c r="U268" s="34">
        <f>INDEX(AO:AO,W265+1)</f>
        <v>0</v>
      </c>
      <c r="V268" s="34">
        <f>INDEX(AP:AP,W265+1)</f>
        <v>0</v>
      </c>
      <c r="W268" s="40"/>
      <c r="X268" s="34" t="str">
        <f>INDEX(AZ:AZ,W265+1)</f>
        <v>この</v>
      </c>
      <c r="Y268" s="34" t="str">
        <f>INDEX(BA:BA,W265+1)</f>
        <v/>
      </c>
      <c r="Z268" s="34" t="str">
        <f>INDEX(BB:BB,W265+1)</f>
        <v/>
      </c>
      <c r="AA268" s="34">
        <f>INDEX(BC:BC,W265+1)</f>
        <v>0</v>
      </c>
      <c r="AC268" s="52"/>
      <c r="AD268" s="52"/>
      <c r="BF268" s="64" t="s">
        <v>0</v>
      </c>
    </row>
    <row r="269" spans="1:58">
      <c r="A269" t="str">
        <f t="shared" si="57"/>
        <v>|種別|クリーチャー|サブタイプ|カバ|||</v>
      </c>
      <c r="B269" t="s">
        <v>0</v>
      </c>
      <c r="C269" t="s">
        <v>81</v>
      </c>
      <c r="D269" s="27" t="s">
        <v>11</v>
      </c>
      <c r="E269" t="s">
        <v>81</v>
      </c>
      <c r="F269" t="str">
        <f>IF(R268=0,"",R268)</f>
        <v>クリーチャー</v>
      </c>
      <c r="G269" t="s">
        <v>81</v>
      </c>
      <c r="H269" s="27" t="s">
        <v>103</v>
      </c>
      <c r="I269" t="s">
        <v>81</v>
      </c>
      <c r="J269" t="str">
        <f>IF(T268=0,"",T268)</f>
        <v>カバ</v>
      </c>
      <c r="K269" t="s">
        <v>81</v>
      </c>
      <c r="L269" t="str">
        <f>IF(U268=0,"",U268)</f>
        <v/>
      </c>
      <c r="M269" t="s">
        <v>81</v>
      </c>
      <c r="N269" t="str">
        <f>IF(V268=0,"",V268)</f>
        <v/>
      </c>
      <c r="O269" t="s">
        <v>81</v>
      </c>
      <c r="Q269" s="33" t="s">
        <v>104</v>
      </c>
      <c r="R269" s="34" t="str">
        <f>INDEX(BD:BD,W265+1)</f>
        <v>このクリーチャーが戦場に出たとき、あなたがコントロールする他の各クリーチャーは-1/-1の修整を受ける。</v>
      </c>
      <c r="S269" s="35"/>
      <c r="T269" s="35"/>
      <c r="U269" s="35"/>
      <c r="V269" s="36"/>
      <c r="W269" s="40"/>
      <c r="X269" s="32"/>
      <c r="Y269" s="32"/>
      <c r="Z269" s="32"/>
      <c r="AA269" s="54"/>
      <c r="AC269" s="52"/>
      <c r="AD269" s="52"/>
      <c r="BF269" s="64" t="s">
        <v>0</v>
      </c>
    </row>
    <row r="270" spans="1:58">
      <c r="A270" t="str">
        <f t="shared" si="57"/>
        <v>|テキスト|&gt;|&gt;|&gt;|&gt;|このクリーチャーが戦場に出たとき、あなたがコントロールする他の各クリーチャーは-1/-1の修整を受ける。|</v>
      </c>
      <c r="B270" t="s">
        <v>0</v>
      </c>
      <c r="C270" t="s">
        <v>81</v>
      </c>
      <c r="D270" s="27" t="s">
        <v>104</v>
      </c>
      <c r="E270" t="s">
        <v>81</v>
      </c>
      <c r="F270" s="27" t="s">
        <v>113</v>
      </c>
      <c r="G270" t="s">
        <v>81</v>
      </c>
      <c r="H270" s="27" t="s">
        <v>113</v>
      </c>
      <c r="I270" t="s">
        <v>81</v>
      </c>
      <c r="J270" s="27" t="s">
        <v>113</v>
      </c>
      <c r="K270" t="s">
        <v>81</v>
      </c>
      <c r="L270" s="27" t="s">
        <v>113</v>
      </c>
      <c r="M270" t="s">
        <v>81</v>
      </c>
      <c r="N270" t="str">
        <f>IF(R269=0,"",R269)</f>
        <v>このクリーチャーが戦場に出たとき、あなたがコントロールする他の各クリーチャーは-1/-1の修整を受ける。</v>
      </c>
      <c r="O270" t="s">
        <v>81</v>
      </c>
      <c r="Q270" s="38" t="s">
        <v>27</v>
      </c>
      <c r="R270" s="34" t="str">
        <f>INDEX(BE:BE,W265+1)</f>
        <v>When this creature enters the battlefield, each other creature you control gets -1/-1.</v>
      </c>
      <c r="S270" s="35" t="s">
        <v>400</v>
      </c>
      <c r="T270" s="34" t="str">
        <f>IF(X270="","",X270&amp;IF(Y270="",""," "&amp;Y270)&amp;IF(Z270="",""," "&amp;Z270)&amp;IF(AA270="",""," "&amp;AA270))</f>
        <v/>
      </c>
      <c r="U270" s="35"/>
      <c r="V270" s="36"/>
      <c r="W270" s="40" t="s">
        <v>114</v>
      </c>
      <c r="X270" s="33" t="str">
        <f t="shared" ref="X270:AA270" si="59">IF(ISERROR(IF(LEN(X269)&gt;1,X269,VLOOKUP(X268,$AC:$AD,2,FALSE))),"",IF(LEN(X269)&gt;1,X269,VLOOKUP(X268,$AC:$AD,2,FALSE)))</f>
        <v/>
      </c>
      <c r="Y270" s="33" t="str">
        <f t="shared" si="59"/>
        <v/>
      </c>
      <c r="Z270" s="33" t="str">
        <f t="shared" si="59"/>
        <v/>
      </c>
      <c r="AA270" s="33" t="str">
        <f t="shared" si="59"/>
        <v> </v>
      </c>
      <c r="AC270" s="52"/>
      <c r="AD270" s="52"/>
      <c r="BF270" s="64" t="s">
        <v>0</v>
      </c>
    </row>
    <row r="271" spans="1:58">
      <c r="A271" t="str">
        <f t="shared" si="57"/>
        <v>|英テキスト|&gt;|&gt;|&gt;|&gt;|When this creature enters the battlefield, each other creature you control gets -1/-1.|</v>
      </c>
      <c r="B271" t="s">
        <v>0</v>
      </c>
      <c r="C271" t="s">
        <v>81</v>
      </c>
      <c r="D271" s="27" t="s">
        <v>125</v>
      </c>
      <c r="E271" t="s">
        <v>81</v>
      </c>
      <c r="F271" s="27" t="s">
        <v>113</v>
      </c>
      <c r="G271" t="s">
        <v>81</v>
      </c>
      <c r="H271" s="27" t="s">
        <v>113</v>
      </c>
      <c r="I271" t="s">
        <v>81</v>
      </c>
      <c r="J271" s="27" t="s">
        <v>113</v>
      </c>
      <c r="K271" t="s">
        <v>81</v>
      </c>
      <c r="L271" s="27" t="s">
        <v>113</v>
      </c>
      <c r="M271" t="s">
        <v>81</v>
      </c>
      <c r="N271" t="str">
        <f>IF(T270="","",T270&amp;"&amp;br;")&amp;IF(R270=0,"",R270)</f>
        <v>When this creature enters the battlefield, each other creature you control gets -1/-1.</v>
      </c>
      <c r="O271" t="s">
        <v>81</v>
      </c>
      <c r="Q271" s="33" t="s">
        <v>18</v>
      </c>
      <c r="R271" s="34" t="str">
        <f>IF(INDEX(AX:AX,W265+1)="",0,INDEX(AX:AX,W265+1)&amp;"/"&amp;INDEX(AY:AY,W265+1))</f>
        <v>5/6</v>
      </c>
      <c r="S271" s="35"/>
      <c r="T271" s="35"/>
      <c r="U271" s="35"/>
      <c r="V271" s="36"/>
      <c r="W271" s="40"/>
      <c r="X271" s="33"/>
      <c r="Y271" s="52"/>
      <c r="Z271" s="52"/>
      <c r="AA271" s="53"/>
      <c r="AC271" s="52"/>
      <c r="AD271" s="52"/>
      <c r="BF271" s="64" t="s">
        <v>0</v>
      </c>
    </row>
    <row r="272" spans="1:58">
      <c r="A272" t="str">
        <f t="shared" si="57"/>
        <v>|PT|&gt;|5/6|シールド数|&gt;||</v>
      </c>
      <c r="B272" t="s">
        <v>0</v>
      </c>
      <c r="C272" t="s">
        <v>81</v>
      </c>
      <c r="D272" t="s">
        <v>18</v>
      </c>
      <c r="E272" t="s">
        <v>81</v>
      </c>
      <c r="F272" t="s">
        <v>113</v>
      </c>
      <c r="G272" t="s">
        <v>81</v>
      </c>
      <c r="H272" t="str">
        <f>IF(R271=0,"",R271)</f>
        <v>5/6</v>
      </c>
      <c r="I272" t="s">
        <v>81</v>
      </c>
      <c r="J272" t="s">
        <v>136</v>
      </c>
      <c r="K272" t="s">
        <v>81</v>
      </c>
      <c r="L272" t="s">
        <v>113</v>
      </c>
      <c r="M272" t="s">
        <v>81</v>
      </c>
      <c r="N272" t="str">
        <f>IF(R272=0,"",R272)</f>
        <v/>
      </c>
      <c r="O272" t="s">
        <v>81</v>
      </c>
      <c r="Q272" s="41" t="s">
        <v>19</v>
      </c>
      <c r="R272" s="34">
        <f>INDEX(AW:AW,W265+1)</f>
        <v>0</v>
      </c>
      <c r="S272" s="42"/>
      <c r="T272" s="42"/>
      <c r="U272" s="42"/>
      <c r="V272" s="43"/>
      <c r="W272" s="44"/>
      <c r="X272" s="45"/>
      <c r="Y272" s="55"/>
      <c r="Z272" s="55"/>
      <c r="AA272" s="56"/>
      <c r="BF272" s="64" t="s">
        <v>0</v>
      </c>
    </row>
    <row r="273" spans="1:58">
      <c r="A273" t="str">
        <f t="shared" si="57"/>
        <v>&amp;br;&amp;br;</v>
      </c>
      <c r="B273" t="s">
        <v>0</v>
      </c>
      <c r="C273" t="s">
        <v>145</v>
      </c>
      <c r="R273"/>
      <c r="S273"/>
      <c r="T273"/>
      <c r="U273"/>
      <c r="V273"/>
      <c r="BF273" s="64" t="s">
        <v>0</v>
      </c>
    </row>
    <row r="274" spans="1:58">
      <c r="A274" t="str">
        <f t="shared" si="57"/>
        <v>#back(text=戻る,left)</v>
      </c>
      <c r="B274" t="s">
        <v>0</v>
      </c>
      <c r="C274" t="s">
        <v>153</v>
      </c>
      <c r="R274"/>
      <c r="S274"/>
      <c r="T274"/>
      <c r="U274"/>
      <c r="V274"/>
      <c r="BF274" s="64" t="s">
        <v>0</v>
      </c>
    </row>
    <row r="275" spans="1:58">
      <c r="A275" t="str">
        <f t="shared" si="57"/>
        <v>&amp;br;</v>
      </c>
      <c r="B275" t="s">
        <v>0</v>
      </c>
      <c r="C275" t="s">
        <v>164</v>
      </c>
      <c r="R275"/>
      <c r="S275"/>
      <c r="T275"/>
      <c r="U275"/>
      <c r="V275"/>
      <c r="BF275" s="64" t="s">
        <v>0</v>
      </c>
    </row>
    <row r="276" spans="1:58">
      <c r="A276" t="str">
        <f t="shared" si="57"/>
        <v>#comment(above,nsize=[15],size=[30],num=[10])</v>
      </c>
      <c r="B276" t="s">
        <v>0</v>
      </c>
      <c r="C276" t="s">
        <v>173</v>
      </c>
      <c r="R276"/>
      <c r="S276"/>
      <c r="T276"/>
      <c r="U276"/>
      <c r="V276"/>
      <c r="BF276" s="64" t="s">
        <v>0</v>
      </c>
    </row>
    <row r="277" spans="1:58">
      <c r="A277" t="str">
        <f t="shared" si="57"/>
        <v>&amp;br;&amp;br;</v>
      </c>
      <c r="B277" t="s">
        <v>0</v>
      </c>
      <c r="C277" t="s">
        <v>145</v>
      </c>
      <c r="R277"/>
      <c r="S277"/>
      <c r="T277"/>
      <c r="U277"/>
      <c r="V277"/>
      <c r="AC277" s="52"/>
      <c r="AD277" s="52"/>
      <c r="BF277" s="64" t="s">
        <v>0</v>
      </c>
    </row>
    <row r="278" spans="1:58">
      <c r="A278" t="str">
        <f t="shared" si="57"/>
        <v/>
      </c>
      <c r="B278" t="s">
        <v>0</v>
      </c>
      <c r="Q278" s="29"/>
      <c r="R278" s="30"/>
      <c r="S278" s="30"/>
      <c r="T278" s="30"/>
      <c r="U278" s="30"/>
      <c r="V278" s="31"/>
      <c r="W278" s="32">
        <v>22</v>
      </c>
      <c r="X278" s="29"/>
      <c r="Y278" s="50"/>
      <c r="Z278" s="50"/>
      <c r="AA278" s="51"/>
      <c r="AC278" s="52"/>
      <c r="AD278" s="52"/>
      <c r="BF278" s="64" t="s">
        <v>0</v>
      </c>
    </row>
    <row r="279" spans="1:58">
      <c r="A279" t="str">
        <f t="shared" si="57"/>
        <v>*第六感/Sixth Sense</v>
      </c>
      <c r="B279" t="s">
        <v>0</v>
      </c>
      <c r="C279" t="str">
        <f>"*"&amp;R279&amp;"/"&amp;T279</f>
        <v>*第六感/Sixth Sense</v>
      </c>
      <c r="Q279" s="33" t="s">
        <v>9</v>
      </c>
      <c r="R279" s="34" t="str">
        <f>INDEX(AJ:AJ,W278+1)</f>
        <v>第六感</v>
      </c>
      <c r="S279" s="35" t="s">
        <v>10</v>
      </c>
      <c r="T279" s="34" t="str">
        <f>INDEX(AK:AK,W278+1)</f>
        <v>Sixth Sense</v>
      </c>
      <c r="U279" s="35"/>
      <c r="V279" s="36"/>
      <c r="W279" s="37"/>
      <c r="X279" s="33"/>
      <c r="Y279" s="52"/>
      <c r="Z279" s="52"/>
      <c r="AA279" s="53"/>
      <c r="AC279" s="52"/>
      <c r="AD279" s="52"/>
      <c r="BF279" s="64" t="s">
        <v>0</v>
      </c>
    </row>
    <row r="280" spans="1:58">
      <c r="A280" t="str">
        <f t="shared" si="57"/>
        <v>|LEFT:80|LEFT:100|LEFT:100|LEFT:100|LEFT:100|LEFT:100|c</v>
      </c>
      <c r="B280" t="s">
        <v>0</v>
      </c>
      <c r="C280" t="s">
        <v>81</v>
      </c>
      <c r="D280" s="26" t="str">
        <f>$Q$1</f>
        <v>LEFT:80</v>
      </c>
      <c r="E280" s="26" t="s">
        <v>81</v>
      </c>
      <c r="F280" s="26" t="str">
        <f t="shared" ref="F280:J280" si="60">$R$1</f>
        <v>LEFT:100</v>
      </c>
      <c r="G280" s="26" t="s">
        <v>81</v>
      </c>
      <c r="H280" s="26" t="str">
        <f t="shared" si="60"/>
        <v>LEFT:100</v>
      </c>
      <c r="I280" s="26" t="s">
        <v>81</v>
      </c>
      <c r="J280" s="26" t="str">
        <f t="shared" si="60"/>
        <v>LEFT:100</v>
      </c>
      <c r="K280" s="26" t="s">
        <v>81</v>
      </c>
      <c r="L280" s="26" t="str">
        <f>$R$1</f>
        <v>LEFT:100</v>
      </c>
      <c r="M280" s="26" t="s">
        <v>81</v>
      </c>
      <c r="N280" s="26" t="str">
        <f>$R$1</f>
        <v>LEFT:100</v>
      </c>
      <c r="O280" t="s">
        <v>81</v>
      </c>
      <c r="P280" t="s">
        <v>82</v>
      </c>
      <c r="Q280" s="38" t="s">
        <v>6</v>
      </c>
      <c r="R280" s="34" t="str">
        <f>INDEX(AF:AF,W278+1)</f>
        <v>緑</v>
      </c>
      <c r="S280" s="39" t="s">
        <v>7</v>
      </c>
      <c r="T280" s="34" t="str">
        <f>INDEX(AG:AG,W278+1)</f>
        <v>アンコモン</v>
      </c>
      <c r="U280" s="39" t="s">
        <v>8</v>
      </c>
      <c r="V280" s="34">
        <f>INDEX(AI:AI,W278+1)</f>
        <v>9</v>
      </c>
      <c r="W280" s="40"/>
      <c r="X280" s="34" t="str">
        <f>INDEX(AQ:AQ,W278+1)</f>
        <v>あなたがコントロールするクリーチャー1体を対象とする。それは「このクリーチャーが戦闘ダメージを与えたとき、これのオーナーはカードを1枚引く。」を得る。</v>
      </c>
      <c r="Y280" s="52"/>
      <c r="Z280" s="52"/>
      <c r="AA280" s="53"/>
      <c r="AC280" s="35"/>
      <c r="AD280" s="35"/>
      <c r="BF280" s="64" t="s">
        <v>0</v>
      </c>
    </row>
    <row r="281" spans="1:58">
      <c r="A281" t="str">
        <f t="shared" si="57"/>
        <v>|色|緑|レアリティ|アンコモン|マナコスト|9|</v>
      </c>
      <c r="B281" t="s">
        <v>0</v>
      </c>
      <c r="C281" t="s">
        <v>81</v>
      </c>
      <c r="D281" s="27" t="s">
        <v>6</v>
      </c>
      <c r="E281" t="s">
        <v>81</v>
      </c>
      <c r="F281" t="str">
        <f>IF(R280=0,"",R280)</f>
        <v>緑</v>
      </c>
      <c r="G281" t="s">
        <v>81</v>
      </c>
      <c r="H281" s="27" t="s">
        <v>93</v>
      </c>
      <c r="I281" t="s">
        <v>81</v>
      </c>
      <c r="J281" t="str">
        <f>IF(T280=0,"",T280)</f>
        <v>アンコモン</v>
      </c>
      <c r="K281" t="s">
        <v>81</v>
      </c>
      <c r="L281" s="27" t="s">
        <v>94</v>
      </c>
      <c r="M281" t="s">
        <v>81</v>
      </c>
      <c r="N281">
        <f>IF(V280=0,"",V280)</f>
        <v>9</v>
      </c>
      <c r="O281" t="s">
        <v>81</v>
      </c>
      <c r="Q281" s="33" t="s">
        <v>11</v>
      </c>
      <c r="R281" s="34" t="str">
        <f>INDEX(AL:AL,W278+1)</f>
        <v>呪文</v>
      </c>
      <c r="S281" s="39" t="s">
        <v>95</v>
      </c>
      <c r="T281" s="34">
        <f>INDEX(AN:AN,W278+1)</f>
        <v>0</v>
      </c>
      <c r="U281" s="34">
        <f>INDEX(AO:AO,W278+1)</f>
        <v>0</v>
      </c>
      <c r="V281" s="34">
        <f>INDEX(AP:AP,W278+1)</f>
        <v>0</v>
      </c>
      <c r="W281" s="40"/>
      <c r="X281" s="34" t="str">
        <f>INDEX(AZ:AZ,W278+1)</f>
        <v>あな</v>
      </c>
      <c r="Y281" s="34" t="str">
        <f>INDEX(BA:BA,W278+1)</f>
        <v/>
      </c>
      <c r="Z281" s="34" t="str">
        <f>INDEX(BB:BB,W278+1)</f>
        <v/>
      </c>
      <c r="AA281" s="34">
        <f>INDEX(BC:BC,W278+1)</f>
        <v>0</v>
      </c>
      <c r="AC281" s="52"/>
      <c r="AD281" s="52"/>
      <c r="BF281" s="64" t="s">
        <v>0</v>
      </c>
    </row>
    <row r="282" spans="1:58">
      <c r="A282" t="str">
        <f t="shared" si="57"/>
        <v>|種別|呪文|サブタイプ||||</v>
      </c>
      <c r="B282" t="s">
        <v>0</v>
      </c>
      <c r="C282" t="s">
        <v>81</v>
      </c>
      <c r="D282" s="27" t="s">
        <v>11</v>
      </c>
      <c r="E282" t="s">
        <v>81</v>
      </c>
      <c r="F282" t="str">
        <f>IF(R281=0,"",R281)</f>
        <v>呪文</v>
      </c>
      <c r="G282" t="s">
        <v>81</v>
      </c>
      <c r="H282" s="27" t="s">
        <v>103</v>
      </c>
      <c r="I282" t="s">
        <v>81</v>
      </c>
      <c r="J282" t="str">
        <f>IF(T281=0,"",T281)</f>
        <v/>
      </c>
      <c r="K282" t="s">
        <v>81</v>
      </c>
      <c r="L282" t="str">
        <f>IF(U281=0,"",U281)</f>
        <v/>
      </c>
      <c r="M282" t="s">
        <v>81</v>
      </c>
      <c r="N282" t="str">
        <f>IF(V281=0,"",V281)</f>
        <v/>
      </c>
      <c r="O282" t="s">
        <v>81</v>
      </c>
      <c r="Q282" s="33" t="s">
        <v>104</v>
      </c>
      <c r="R282" s="34" t="str">
        <f>INDEX(BD:BD,W278+1)</f>
        <v>あなたがコントロールするクリーチャー1体を対象とする。それは「このクリーチャーが戦闘ダメージを与えたとき、これのオーナーはカードを1枚引く。」を得る。</v>
      </c>
      <c r="S282" s="35"/>
      <c r="T282" s="35"/>
      <c r="U282" s="35"/>
      <c r="V282" s="36"/>
      <c r="W282" s="40"/>
      <c r="X282" s="32"/>
      <c r="Y282" s="32"/>
      <c r="Z282" s="32"/>
      <c r="AA282" s="54"/>
      <c r="AC282" s="52"/>
      <c r="AD282" s="52"/>
      <c r="BF282" s="64" t="s">
        <v>0</v>
      </c>
    </row>
    <row r="283" spans="1:58">
      <c r="A283" t="str">
        <f t="shared" si="57"/>
        <v>|テキスト|&gt;|&gt;|&gt;|&gt;|あなたがコントロールするクリーチャー1体を対象とする。それは「このクリーチャーが戦闘ダメージを与えたとき、これのオーナーはカードを1枚引く。」を得る。|</v>
      </c>
      <c r="B283" t="s">
        <v>0</v>
      </c>
      <c r="C283" t="s">
        <v>81</v>
      </c>
      <c r="D283" s="27" t="s">
        <v>104</v>
      </c>
      <c r="E283" t="s">
        <v>81</v>
      </c>
      <c r="F283" s="27" t="s">
        <v>113</v>
      </c>
      <c r="G283" t="s">
        <v>81</v>
      </c>
      <c r="H283" s="27" t="s">
        <v>113</v>
      </c>
      <c r="I283" t="s">
        <v>81</v>
      </c>
      <c r="J283" s="27" t="s">
        <v>113</v>
      </c>
      <c r="K283" t="s">
        <v>81</v>
      </c>
      <c r="L283" s="27" t="s">
        <v>113</v>
      </c>
      <c r="M283" t="s">
        <v>81</v>
      </c>
      <c r="N283" t="str">
        <f>IF(R282=0,"",R282)</f>
        <v>あなたがコントロールするクリーチャー1体を対象とする。それは「このクリーチャーが戦闘ダメージを与えたとき、これのオーナーはカードを1枚引く。」を得る。</v>
      </c>
      <c r="O283" t="s">
        <v>81</v>
      </c>
      <c r="Q283" s="38" t="s">
        <v>27</v>
      </c>
      <c r="R283" s="34" t="str">
        <f>INDEX(BE:BE,W278+1)</f>
        <v>Target creature you control gains "When this creature deals combat damage, its owner draws 1 card."</v>
      </c>
      <c r="S283" s="35" t="s">
        <v>400</v>
      </c>
      <c r="T283" s="34" t="str">
        <f>IF(X283="","",X283&amp;IF(Y283="",""," "&amp;Y283)&amp;IF(Z283="",""," "&amp;Z283)&amp;IF(AA283="",""," "&amp;AA283))</f>
        <v/>
      </c>
      <c r="U283" s="35"/>
      <c r="V283" s="36"/>
      <c r="W283" s="40" t="s">
        <v>114</v>
      </c>
      <c r="X283" s="33" t="str">
        <f t="shared" ref="X283:AA283" si="61">IF(ISERROR(IF(LEN(X282)&gt;1,X282,VLOOKUP(X281,$AC:$AD,2,FALSE))),"",IF(LEN(X282)&gt;1,X282,VLOOKUP(X281,$AC:$AD,2,FALSE)))</f>
        <v/>
      </c>
      <c r="Y283" s="33" t="str">
        <f t="shared" si="61"/>
        <v/>
      </c>
      <c r="Z283" s="33" t="str">
        <f t="shared" si="61"/>
        <v/>
      </c>
      <c r="AA283" s="33" t="str">
        <f t="shared" si="61"/>
        <v> </v>
      </c>
      <c r="AC283" s="52"/>
      <c r="AD283" s="52"/>
      <c r="BF283" s="64" t="s">
        <v>0</v>
      </c>
    </row>
    <row r="284" spans="1:58">
      <c r="A284" t="str">
        <f t="shared" si="57"/>
        <v>|英テキスト|&gt;|&gt;|&gt;|&gt;|Target creature you control gains "When this creature deals combat damage, its owner draws 1 card."|</v>
      </c>
      <c r="B284" t="s">
        <v>0</v>
      </c>
      <c r="C284" t="s">
        <v>81</v>
      </c>
      <c r="D284" s="27" t="s">
        <v>125</v>
      </c>
      <c r="E284" t="s">
        <v>81</v>
      </c>
      <c r="F284" s="27" t="s">
        <v>113</v>
      </c>
      <c r="G284" t="s">
        <v>81</v>
      </c>
      <c r="H284" s="27" t="s">
        <v>113</v>
      </c>
      <c r="I284" t="s">
        <v>81</v>
      </c>
      <c r="J284" s="27" t="s">
        <v>113</v>
      </c>
      <c r="K284" t="s">
        <v>81</v>
      </c>
      <c r="L284" s="27" t="s">
        <v>113</v>
      </c>
      <c r="M284" t="s">
        <v>81</v>
      </c>
      <c r="N284" t="str">
        <f>IF(T283="","",T283&amp;"&amp;br;")&amp;IF(R283=0,"",R283)</f>
        <v>Target creature you control gains "When this creature deals combat damage, its owner draws 1 card."</v>
      </c>
      <c r="O284" t="s">
        <v>81</v>
      </c>
      <c r="Q284" s="33" t="s">
        <v>18</v>
      </c>
      <c r="R284" s="34">
        <f>IF(INDEX(AX:AX,W278+1)="",0,INDEX(AX:AX,W278+1)&amp;"/"&amp;INDEX(AY:AY,W278+1))</f>
        <v>0</v>
      </c>
      <c r="S284" s="35"/>
      <c r="T284" s="35"/>
      <c r="U284" s="35"/>
      <c r="V284" s="36"/>
      <c r="W284" s="40"/>
      <c r="X284" s="33"/>
      <c r="Y284" s="52"/>
      <c r="Z284" s="52"/>
      <c r="AA284" s="53"/>
      <c r="AC284" s="52"/>
      <c r="AD284" s="52"/>
      <c r="BF284" s="64" t="s">
        <v>0</v>
      </c>
    </row>
    <row r="285" spans="1:58">
      <c r="A285" t="str">
        <f t="shared" si="57"/>
        <v>|PT|&gt;||シールド数|&gt;||</v>
      </c>
      <c r="B285" t="s">
        <v>0</v>
      </c>
      <c r="C285" t="s">
        <v>81</v>
      </c>
      <c r="D285" t="s">
        <v>18</v>
      </c>
      <c r="E285" t="s">
        <v>81</v>
      </c>
      <c r="F285" t="s">
        <v>113</v>
      </c>
      <c r="G285" t="s">
        <v>81</v>
      </c>
      <c r="H285" t="str">
        <f>IF(R284=0,"",R284)</f>
        <v/>
      </c>
      <c r="I285" t="s">
        <v>81</v>
      </c>
      <c r="J285" t="s">
        <v>136</v>
      </c>
      <c r="K285" t="s">
        <v>81</v>
      </c>
      <c r="L285" t="s">
        <v>113</v>
      </c>
      <c r="M285" t="s">
        <v>81</v>
      </c>
      <c r="N285" t="str">
        <f>IF(R285=0,"",R285)</f>
        <v/>
      </c>
      <c r="O285" t="s">
        <v>81</v>
      </c>
      <c r="Q285" s="41" t="s">
        <v>19</v>
      </c>
      <c r="R285" s="34">
        <f>INDEX(AW:AW,W278+1)</f>
        <v>0</v>
      </c>
      <c r="S285" s="42"/>
      <c r="T285" s="42"/>
      <c r="U285" s="42"/>
      <c r="V285" s="43"/>
      <c r="W285" s="44"/>
      <c r="X285" s="45"/>
      <c r="Y285" s="55"/>
      <c r="Z285" s="55"/>
      <c r="AA285" s="56"/>
      <c r="BF285" s="64" t="s">
        <v>0</v>
      </c>
    </row>
    <row r="286" spans="1:58">
      <c r="A286" t="str">
        <f t="shared" si="57"/>
        <v>&amp;br;&amp;br;</v>
      </c>
      <c r="B286" t="s">
        <v>0</v>
      </c>
      <c r="C286" t="s">
        <v>145</v>
      </c>
      <c r="R286"/>
      <c r="S286"/>
      <c r="T286"/>
      <c r="U286"/>
      <c r="V286"/>
      <c r="BF286" s="64" t="s">
        <v>0</v>
      </c>
    </row>
    <row r="287" spans="1:58">
      <c r="A287" t="str">
        <f t="shared" si="57"/>
        <v>#back(text=戻る,left)</v>
      </c>
      <c r="B287" t="s">
        <v>0</v>
      </c>
      <c r="C287" t="s">
        <v>153</v>
      </c>
      <c r="R287"/>
      <c r="S287"/>
      <c r="T287"/>
      <c r="U287"/>
      <c r="V287"/>
      <c r="BF287" s="64" t="s">
        <v>0</v>
      </c>
    </row>
    <row r="288" spans="1:58">
      <c r="A288" t="str">
        <f t="shared" si="57"/>
        <v>&amp;br;</v>
      </c>
      <c r="B288" t="s">
        <v>0</v>
      </c>
      <c r="C288" t="s">
        <v>164</v>
      </c>
      <c r="R288"/>
      <c r="S288"/>
      <c r="T288"/>
      <c r="U288"/>
      <c r="V288"/>
      <c r="BF288" s="64" t="s">
        <v>0</v>
      </c>
    </row>
    <row r="289" spans="1:58">
      <c r="A289" t="str">
        <f t="shared" si="57"/>
        <v>#comment(above,nsize=[15],size=[30],num=[10])</v>
      </c>
      <c r="B289" t="s">
        <v>0</v>
      </c>
      <c r="C289" t="s">
        <v>173</v>
      </c>
      <c r="R289"/>
      <c r="S289"/>
      <c r="T289"/>
      <c r="U289"/>
      <c r="V289"/>
      <c r="BF289" s="64" t="s">
        <v>0</v>
      </c>
    </row>
    <row r="290" spans="1:58">
      <c r="A290" t="str">
        <f t="shared" si="57"/>
        <v>&amp;br;&amp;br;</v>
      </c>
      <c r="B290" t="s">
        <v>0</v>
      </c>
      <c r="C290" t="s">
        <v>145</v>
      </c>
      <c r="R290"/>
      <c r="S290"/>
      <c r="T290"/>
      <c r="U290"/>
      <c r="V290"/>
      <c r="AC290" s="52"/>
      <c r="AD290" s="52"/>
      <c r="BF290" s="64" t="s">
        <v>0</v>
      </c>
    </row>
    <row r="291" spans="1:58">
      <c r="A291" t="str">
        <f t="shared" si="57"/>
        <v/>
      </c>
      <c r="B291" t="s">
        <v>0</v>
      </c>
      <c r="Q291" s="29"/>
      <c r="R291" s="30"/>
      <c r="S291" s="30"/>
      <c r="T291" s="30"/>
      <c r="U291" s="30"/>
      <c r="V291" s="31"/>
      <c r="W291" s="32">
        <v>23</v>
      </c>
      <c r="X291" s="29"/>
      <c r="Y291" s="50"/>
      <c r="Z291" s="50"/>
      <c r="AA291" s="51"/>
      <c r="AC291" s="52"/>
      <c r="AD291" s="52"/>
      <c r="BF291" s="64" t="s">
        <v>0</v>
      </c>
    </row>
    <row r="292" spans="1:58">
      <c r="A292" t="str">
        <f t="shared" si="57"/>
        <v>*刻み角/Manglehorn</v>
      </c>
      <c r="B292" t="s">
        <v>0</v>
      </c>
      <c r="C292" t="str">
        <f>"*"&amp;R292&amp;"/"&amp;T292</f>
        <v>*刻み角/Manglehorn</v>
      </c>
      <c r="Q292" s="33" t="s">
        <v>9</v>
      </c>
      <c r="R292" s="34" t="str">
        <f>INDEX(AJ:AJ,W291+1)</f>
        <v>刻み角</v>
      </c>
      <c r="S292" s="35" t="s">
        <v>10</v>
      </c>
      <c r="T292" s="34" t="str">
        <f>INDEX(AK:AK,W291+1)</f>
        <v>Manglehorn</v>
      </c>
      <c r="U292" s="35"/>
      <c r="V292" s="36"/>
      <c r="W292" s="37"/>
      <c r="X292" s="33"/>
      <c r="Y292" s="52"/>
      <c r="Z292" s="52"/>
      <c r="AA292" s="53"/>
      <c r="AC292" s="52"/>
      <c r="AD292" s="52"/>
      <c r="BF292" s="64" t="s">
        <v>0</v>
      </c>
    </row>
    <row r="293" spans="1:58">
      <c r="A293" t="str">
        <f t="shared" si="57"/>
        <v>|LEFT:80|LEFT:100|LEFT:100|LEFT:100|LEFT:100|LEFT:100|c</v>
      </c>
      <c r="B293" t="s">
        <v>0</v>
      </c>
      <c r="C293" t="s">
        <v>81</v>
      </c>
      <c r="D293" s="26" t="str">
        <f>$Q$1</f>
        <v>LEFT:80</v>
      </c>
      <c r="E293" s="26" t="s">
        <v>81</v>
      </c>
      <c r="F293" s="26" t="str">
        <f t="shared" ref="F293:J293" si="62">$R$1</f>
        <v>LEFT:100</v>
      </c>
      <c r="G293" s="26" t="s">
        <v>81</v>
      </c>
      <c r="H293" s="26" t="str">
        <f t="shared" si="62"/>
        <v>LEFT:100</v>
      </c>
      <c r="I293" s="26" t="s">
        <v>81</v>
      </c>
      <c r="J293" s="26" t="str">
        <f t="shared" si="62"/>
        <v>LEFT:100</v>
      </c>
      <c r="K293" s="26" t="s">
        <v>81</v>
      </c>
      <c r="L293" s="26" t="str">
        <f>$R$1</f>
        <v>LEFT:100</v>
      </c>
      <c r="M293" s="26" t="s">
        <v>81</v>
      </c>
      <c r="N293" s="26" t="str">
        <f>$R$1</f>
        <v>LEFT:100</v>
      </c>
      <c r="O293" t="s">
        <v>81</v>
      </c>
      <c r="P293" t="s">
        <v>82</v>
      </c>
      <c r="Q293" s="38" t="s">
        <v>6</v>
      </c>
      <c r="R293" s="34" t="str">
        <f>INDEX(AF:AF,W291+1)</f>
        <v>緑</v>
      </c>
      <c r="S293" s="39" t="s">
        <v>7</v>
      </c>
      <c r="T293" s="34" t="str">
        <f>INDEX(AG:AG,W291+1)</f>
        <v>レア</v>
      </c>
      <c r="U293" s="39" t="s">
        <v>8</v>
      </c>
      <c r="V293" s="34">
        <f>INDEX(AI:AI,W291+1)</f>
        <v>14</v>
      </c>
      <c r="W293" s="40"/>
      <c r="X293" s="34" t="str">
        <f>INDEX(AQ:AQ,W291+1)</f>
        <v>このクリーチャーが戦場に出たとき、対戦相手がコントロールするサポートジェムを1個破壊する。</v>
      </c>
      <c r="Y293" s="52"/>
      <c r="Z293" s="52"/>
      <c r="AA293" s="53"/>
      <c r="AC293" s="35"/>
      <c r="AD293" s="35"/>
      <c r="BF293" s="64" t="s">
        <v>0</v>
      </c>
    </row>
    <row r="294" spans="1:58">
      <c r="A294" t="str">
        <f t="shared" si="57"/>
        <v>|色|緑|レアリティ|レア|マナコスト|14|</v>
      </c>
      <c r="B294" t="s">
        <v>0</v>
      </c>
      <c r="C294" t="s">
        <v>81</v>
      </c>
      <c r="D294" s="27" t="s">
        <v>6</v>
      </c>
      <c r="E294" t="s">
        <v>81</v>
      </c>
      <c r="F294" t="str">
        <f>IF(R293=0,"",R293)</f>
        <v>緑</v>
      </c>
      <c r="G294" t="s">
        <v>81</v>
      </c>
      <c r="H294" s="27" t="s">
        <v>93</v>
      </c>
      <c r="I294" t="s">
        <v>81</v>
      </c>
      <c r="J294" t="str">
        <f>IF(T293=0,"",T293)</f>
        <v>レア</v>
      </c>
      <c r="K294" t="s">
        <v>81</v>
      </c>
      <c r="L294" s="27" t="s">
        <v>94</v>
      </c>
      <c r="M294" t="s">
        <v>81</v>
      </c>
      <c r="N294">
        <f>IF(V293=0,"",V293)</f>
        <v>14</v>
      </c>
      <c r="O294" t="s">
        <v>81</v>
      </c>
      <c r="Q294" s="33" t="s">
        <v>11</v>
      </c>
      <c r="R294" s="34" t="str">
        <f>INDEX(AL:AL,W291+1)</f>
        <v>クリーチャー</v>
      </c>
      <c r="S294" s="39" t="s">
        <v>95</v>
      </c>
      <c r="T294" s="34" t="str">
        <f>INDEX(AN:AN,W291+1)</f>
        <v>ビースト</v>
      </c>
      <c r="U294" s="34">
        <f>INDEX(AO:AO,W291+1)</f>
        <v>0</v>
      </c>
      <c r="V294" s="34">
        <f>INDEX(AP:AP,W291+1)</f>
        <v>0</v>
      </c>
      <c r="W294" s="40"/>
      <c r="X294" s="34" t="str">
        <f>INDEX(AZ:AZ,W291+1)</f>
        <v>この</v>
      </c>
      <c r="Y294" s="34" t="str">
        <f>INDEX(BA:BA,W291+1)</f>
        <v/>
      </c>
      <c r="Z294" s="34" t="str">
        <f>INDEX(BB:BB,W291+1)</f>
        <v/>
      </c>
      <c r="AA294" s="34">
        <f>INDEX(BC:BC,W291+1)</f>
        <v>0</v>
      </c>
      <c r="AC294" s="52"/>
      <c r="AD294" s="52"/>
      <c r="BF294" s="64" t="s">
        <v>0</v>
      </c>
    </row>
    <row r="295" spans="1:58">
      <c r="A295" t="str">
        <f t="shared" si="57"/>
        <v>|種別|クリーチャー|サブタイプ|ビースト|||</v>
      </c>
      <c r="B295" t="s">
        <v>0</v>
      </c>
      <c r="C295" t="s">
        <v>81</v>
      </c>
      <c r="D295" s="27" t="s">
        <v>11</v>
      </c>
      <c r="E295" t="s">
        <v>81</v>
      </c>
      <c r="F295" t="str">
        <f>IF(R294=0,"",R294)</f>
        <v>クリーチャー</v>
      </c>
      <c r="G295" t="s">
        <v>81</v>
      </c>
      <c r="H295" s="27" t="s">
        <v>103</v>
      </c>
      <c r="I295" t="s">
        <v>81</v>
      </c>
      <c r="J295" t="str">
        <f>IF(T294=0,"",T294)</f>
        <v>ビースト</v>
      </c>
      <c r="K295" t="s">
        <v>81</v>
      </c>
      <c r="L295" t="str">
        <f>IF(U294=0,"",U294)</f>
        <v/>
      </c>
      <c r="M295" t="s">
        <v>81</v>
      </c>
      <c r="N295" t="str">
        <f>IF(V294=0,"",V294)</f>
        <v/>
      </c>
      <c r="O295" t="s">
        <v>81</v>
      </c>
      <c r="Q295" s="33" t="s">
        <v>104</v>
      </c>
      <c r="R295" s="34" t="str">
        <f>INDEX(BD:BD,W291+1)</f>
        <v>このクリーチャーが戦場に出たとき、対戦相手がコントロールするサポートジェムを1個破壊する。&amp;br;あなたのターン開始時に、対戦相手がコントロールするサポート1個は1シールドを失う。</v>
      </c>
      <c r="S295" s="35"/>
      <c r="T295" s="35"/>
      <c r="U295" s="35"/>
      <c r="V295" s="36"/>
      <c r="W295" s="40"/>
      <c r="X295" s="32"/>
      <c r="Y295" s="32"/>
      <c r="Z295" s="32"/>
      <c r="AA295" s="54"/>
      <c r="AC295" s="52"/>
      <c r="AD295" s="52"/>
      <c r="BF295" s="64" t="s">
        <v>0</v>
      </c>
    </row>
    <row r="296" spans="1:58">
      <c r="A296" t="str">
        <f t="shared" si="57"/>
        <v>|テキスト|&gt;|&gt;|&gt;|&gt;|このクリーチャーが戦場に出たとき、対戦相手がコントロールするサポートジェムを1個破壊する。&amp;br;あなたのターン開始時に、対戦相手がコントロールするサポート1個は1シールドを失う。|</v>
      </c>
      <c r="B296" t="s">
        <v>0</v>
      </c>
      <c r="C296" t="s">
        <v>81</v>
      </c>
      <c r="D296" s="27" t="s">
        <v>104</v>
      </c>
      <c r="E296" t="s">
        <v>81</v>
      </c>
      <c r="F296" s="27" t="s">
        <v>113</v>
      </c>
      <c r="G296" t="s">
        <v>81</v>
      </c>
      <c r="H296" s="27" t="s">
        <v>113</v>
      </c>
      <c r="I296" t="s">
        <v>81</v>
      </c>
      <c r="J296" s="27" t="s">
        <v>113</v>
      </c>
      <c r="K296" t="s">
        <v>81</v>
      </c>
      <c r="L296" s="27" t="s">
        <v>113</v>
      </c>
      <c r="M296" t="s">
        <v>81</v>
      </c>
      <c r="N296" t="str">
        <f>IF(R295=0,"",R295)</f>
        <v>このクリーチャーが戦場に出たとき、対戦相手がコントロールするサポートジェムを1個破壊する。&amp;br;あなたのターン開始時に、対戦相手がコントロールするサポート1個は1シールドを失う。</v>
      </c>
      <c r="O296" t="s">
        <v>81</v>
      </c>
      <c r="Q296" s="38" t="s">
        <v>27</v>
      </c>
      <c r="R296" s="34" t="str">
        <f>INDEX(BE:BE,W291+1)</f>
        <v>When this creature enters the battlefield, a support your opponent controls is destroyed. &amp;br;At the beginning of your turn, a support your opponent controls loses 1 shield.</v>
      </c>
      <c r="S296" s="35" t="s">
        <v>400</v>
      </c>
      <c r="T296" s="34" t="str">
        <f>IF(X296="","",X296&amp;IF(Y296="",""," "&amp;Y296)&amp;IF(Z296="",""," "&amp;Z296)&amp;IF(AA296="",""," "&amp;AA296))</f>
        <v/>
      </c>
      <c r="U296" s="35"/>
      <c r="V296" s="36"/>
      <c r="W296" s="40" t="s">
        <v>114</v>
      </c>
      <c r="X296" s="33" t="str">
        <f t="shared" ref="X296:AA296" si="63">IF(ISERROR(IF(LEN(X295)&gt;1,X295,VLOOKUP(X294,$AC:$AD,2,FALSE))),"",IF(LEN(X295)&gt;1,X295,VLOOKUP(X294,$AC:$AD,2,FALSE)))</f>
        <v/>
      </c>
      <c r="Y296" s="33" t="str">
        <f t="shared" si="63"/>
        <v/>
      </c>
      <c r="Z296" s="33" t="str">
        <f t="shared" si="63"/>
        <v/>
      </c>
      <c r="AA296" s="33" t="str">
        <f t="shared" si="63"/>
        <v> </v>
      </c>
      <c r="AC296" s="52"/>
      <c r="AD296" s="52"/>
      <c r="BF296" s="64" t="s">
        <v>0</v>
      </c>
    </row>
    <row r="297" spans="1:58">
      <c r="A297" t="str">
        <f t="shared" si="57"/>
        <v>|英テキスト|&gt;|&gt;|&gt;|&gt;|When this creature enters the battlefield, a support your opponent controls is destroyed. &amp;br;At the beginning of your turn, a support your opponent controls loses 1 shield.|</v>
      </c>
      <c r="B297" t="s">
        <v>0</v>
      </c>
      <c r="C297" t="s">
        <v>81</v>
      </c>
      <c r="D297" s="27" t="s">
        <v>125</v>
      </c>
      <c r="E297" t="s">
        <v>81</v>
      </c>
      <c r="F297" s="27" t="s">
        <v>113</v>
      </c>
      <c r="G297" t="s">
        <v>81</v>
      </c>
      <c r="H297" s="27" t="s">
        <v>113</v>
      </c>
      <c r="I297" t="s">
        <v>81</v>
      </c>
      <c r="J297" s="27" t="s">
        <v>113</v>
      </c>
      <c r="K297" t="s">
        <v>81</v>
      </c>
      <c r="L297" s="27" t="s">
        <v>113</v>
      </c>
      <c r="M297" t="s">
        <v>81</v>
      </c>
      <c r="N297" t="str">
        <f>IF(T296="","",T296&amp;"&amp;br;")&amp;IF(R296=0,"",R296)</f>
        <v>When this creature enters the battlefield, a support your opponent controls is destroyed. &amp;br;At the beginning of your turn, a support your opponent controls loses 1 shield.</v>
      </c>
      <c r="O297" t="s">
        <v>81</v>
      </c>
      <c r="Q297" s="33" t="s">
        <v>18</v>
      </c>
      <c r="R297" s="34" t="str">
        <f>IF(INDEX(AX:AX,W291+1)="",0,INDEX(AX:AX,W291+1)&amp;"/"&amp;INDEX(AY:AY,W291+1))</f>
        <v>6/6</v>
      </c>
      <c r="S297" s="35"/>
      <c r="T297" s="35"/>
      <c r="U297" s="35"/>
      <c r="V297" s="36"/>
      <c r="W297" s="40"/>
      <c r="X297" s="33"/>
      <c r="Y297" s="52"/>
      <c r="Z297" s="52"/>
      <c r="AA297" s="53"/>
      <c r="AC297" s="52"/>
      <c r="AD297" s="52"/>
      <c r="BF297" s="64" t="s">
        <v>0</v>
      </c>
    </row>
    <row r="298" spans="1:58">
      <c r="A298" t="str">
        <f t="shared" si="57"/>
        <v>|PT|&gt;|6/6|シールド数|&gt;||</v>
      </c>
      <c r="B298" t="s">
        <v>0</v>
      </c>
      <c r="C298" t="s">
        <v>81</v>
      </c>
      <c r="D298" t="s">
        <v>18</v>
      </c>
      <c r="E298" t="s">
        <v>81</v>
      </c>
      <c r="F298" t="s">
        <v>113</v>
      </c>
      <c r="G298" t="s">
        <v>81</v>
      </c>
      <c r="H298" t="str">
        <f>IF(R297=0,"",R297)</f>
        <v>6/6</v>
      </c>
      <c r="I298" t="s">
        <v>81</v>
      </c>
      <c r="J298" t="s">
        <v>136</v>
      </c>
      <c r="K298" t="s">
        <v>81</v>
      </c>
      <c r="L298" t="s">
        <v>113</v>
      </c>
      <c r="M298" t="s">
        <v>81</v>
      </c>
      <c r="N298" t="str">
        <f>IF(R298=0,"",R298)</f>
        <v/>
      </c>
      <c r="O298" t="s">
        <v>81</v>
      </c>
      <c r="Q298" s="41" t="s">
        <v>19</v>
      </c>
      <c r="R298" s="34">
        <f>INDEX(AW:AW,W291+1)</f>
        <v>0</v>
      </c>
      <c r="S298" s="42"/>
      <c r="T298" s="42"/>
      <c r="U298" s="42"/>
      <c r="V298" s="43"/>
      <c r="W298" s="44"/>
      <c r="X298" s="45"/>
      <c r="Y298" s="55"/>
      <c r="Z298" s="55"/>
      <c r="AA298" s="56"/>
      <c r="BF298" s="64" t="s">
        <v>0</v>
      </c>
    </row>
    <row r="299" spans="1:58">
      <c r="A299" t="str">
        <f t="shared" si="57"/>
        <v>&amp;br;&amp;br;</v>
      </c>
      <c r="B299" t="s">
        <v>0</v>
      </c>
      <c r="C299" t="s">
        <v>145</v>
      </c>
      <c r="R299"/>
      <c r="S299"/>
      <c r="T299"/>
      <c r="U299"/>
      <c r="V299"/>
      <c r="BF299" s="64" t="s">
        <v>0</v>
      </c>
    </row>
    <row r="300" spans="1:58">
      <c r="A300" t="str">
        <f t="shared" si="57"/>
        <v>#back(text=戻る,left)</v>
      </c>
      <c r="B300" t="s">
        <v>0</v>
      </c>
      <c r="C300" t="s">
        <v>153</v>
      </c>
      <c r="R300"/>
      <c r="S300"/>
      <c r="T300"/>
      <c r="U300"/>
      <c r="V300"/>
      <c r="BF300" s="64" t="s">
        <v>0</v>
      </c>
    </row>
    <row r="301" spans="1:58">
      <c r="A301" t="str">
        <f t="shared" si="57"/>
        <v>&amp;br;</v>
      </c>
      <c r="B301" t="s">
        <v>0</v>
      </c>
      <c r="C301" t="s">
        <v>164</v>
      </c>
      <c r="R301"/>
      <c r="S301"/>
      <c r="T301"/>
      <c r="U301"/>
      <c r="V301"/>
      <c r="BF301" s="64" t="s">
        <v>0</v>
      </c>
    </row>
    <row r="302" spans="1:58">
      <c r="A302" t="str">
        <f t="shared" si="57"/>
        <v>#comment(above,nsize=[15],size=[30],num=[10])</v>
      </c>
      <c r="B302" t="s">
        <v>0</v>
      </c>
      <c r="C302" t="s">
        <v>173</v>
      </c>
      <c r="R302"/>
      <c r="S302"/>
      <c r="T302"/>
      <c r="U302"/>
      <c r="V302"/>
      <c r="BF302" s="64" t="s">
        <v>0</v>
      </c>
    </row>
    <row r="303" spans="1:58">
      <c r="A303" t="str">
        <f t="shared" si="57"/>
        <v>&amp;br;&amp;br;</v>
      </c>
      <c r="B303" t="s">
        <v>0</v>
      </c>
      <c r="C303" t="s">
        <v>145</v>
      </c>
      <c r="R303"/>
      <c r="S303"/>
      <c r="T303"/>
      <c r="U303"/>
      <c r="V303"/>
      <c r="AC303" s="52"/>
      <c r="AD303" s="52"/>
      <c r="BF303" s="64" t="s">
        <v>0</v>
      </c>
    </row>
    <row r="304" spans="1:58">
      <c r="A304" t="str">
        <f t="shared" si="57"/>
        <v/>
      </c>
      <c r="B304" t="s">
        <v>0</v>
      </c>
      <c r="Q304" s="29"/>
      <c r="R304" s="30"/>
      <c r="S304" s="30"/>
      <c r="T304" s="30"/>
      <c r="U304" s="30"/>
      <c r="V304" s="31"/>
      <c r="W304" s="32">
        <v>24</v>
      </c>
      <c r="X304" s="29"/>
      <c r="Y304" s="50"/>
      <c r="Z304" s="50"/>
      <c r="AA304" s="51"/>
      <c r="AC304" s="52"/>
      <c r="AD304" s="52"/>
      <c r="BF304" s="64" t="s">
        <v>0</v>
      </c>
    </row>
    <row r="305" spans="1:58">
      <c r="A305" t="str">
        <f t="shared" si="57"/>
        <v>*収穫期/Harvest Season</v>
      </c>
      <c r="B305" t="s">
        <v>0</v>
      </c>
      <c r="C305" t="str">
        <f>"*"&amp;R305&amp;"/"&amp;T305</f>
        <v>*収穫期/Harvest Season</v>
      </c>
      <c r="Q305" s="33" t="s">
        <v>9</v>
      </c>
      <c r="R305" s="34" t="str">
        <f>INDEX(AJ:AJ,W304+1)</f>
        <v>収穫期</v>
      </c>
      <c r="S305" s="35" t="s">
        <v>10</v>
      </c>
      <c r="T305" s="34" t="str">
        <f>INDEX(AK:AK,W304+1)</f>
        <v>Harvest Season</v>
      </c>
      <c r="U305" s="35"/>
      <c r="V305" s="36"/>
      <c r="W305" s="37"/>
      <c r="X305" s="33"/>
      <c r="Y305" s="52"/>
      <c r="Z305" s="52"/>
      <c r="AA305" s="53"/>
      <c r="AC305" s="52"/>
      <c r="AD305" s="52"/>
      <c r="BF305" s="64" t="s">
        <v>0</v>
      </c>
    </row>
    <row r="306" spans="1:58">
      <c r="A306" t="str">
        <f t="shared" si="57"/>
        <v>|LEFT:80|LEFT:100|LEFT:100|LEFT:100|LEFT:100|LEFT:100|c</v>
      </c>
      <c r="B306" t="s">
        <v>0</v>
      </c>
      <c r="C306" t="s">
        <v>81</v>
      </c>
      <c r="D306" s="26" t="str">
        <f>$Q$1</f>
        <v>LEFT:80</v>
      </c>
      <c r="E306" s="26" t="s">
        <v>81</v>
      </c>
      <c r="F306" s="26" t="str">
        <f t="shared" ref="F306:J306" si="64">$R$1</f>
        <v>LEFT:100</v>
      </c>
      <c r="G306" s="26" t="s">
        <v>81</v>
      </c>
      <c r="H306" s="26" t="str">
        <f t="shared" si="64"/>
        <v>LEFT:100</v>
      </c>
      <c r="I306" s="26" t="s">
        <v>81</v>
      </c>
      <c r="J306" s="26" t="str">
        <f t="shared" si="64"/>
        <v>LEFT:100</v>
      </c>
      <c r="K306" s="26" t="s">
        <v>81</v>
      </c>
      <c r="L306" s="26" t="str">
        <f>$R$1</f>
        <v>LEFT:100</v>
      </c>
      <c r="M306" s="26" t="s">
        <v>81</v>
      </c>
      <c r="N306" s="26" t="str">
        <f>$R$1</f>
        <v>LEFT:100</v>
      </c>
      <c r="O306" t="s">
        <v>81</v>
      </c>
      <c r="P306" t="s">
        <v>82</v>
      </c>
      <c r="Q306" s="38" t="s">
        <v>6</v>
      </c>
      <c r="R306" s="34" t="str">
        <f>INDEX(AF:AF,W304+1)</f>
        <v>緑</v>
      </c>
      <c r="S306" s="39" t="s">
        <v>7</v>
      </c>
      <c r="T306" s="34" t="str">
        <f>INDEX(AG:AG,W304+1)</f>
        <v>レア</v>
      </c>
      <c r="U306" s="39" t="s">
        <v>8</v>
      </c>
      <c r="V306" s="34">
        <f>INDEX(AI:AI,W304+1)</f>
        <v>7</v>
      </c>
      <c r="W306" s="40"/>
      <c r="X306" s="34" t="str">
        <f>INDEX(AQ:AQ,W304+1)</f>
        <v>ジェムX個を緑ジェムに変換する。Xはあなたがコントロールするクリーチャーの総数の4倍に等しい。</v>
      </c>
      <c r="Y306" s="52"/>
      <c r="Z306" s="52"/>
      <c r="AA306" s="53"/>
      <c r="AC306" s="35"/>
      <c r="AD306" s="35"/>
      <c r="BF306" s="64" t="s">
        <v>0</v>
      </c>
    </row>
    <row r="307" spans="1:58">
      <c r="A307" t="str">
        <f t="shared" si="57"/>
        <v>|色|緑|レアリティ|レア|マナコスト|7|</v>
      </c>
      <c r="B307" t="s">
        <v>0</v>
      </c>
      <c r="C307" t="s">
        <v>81</v>
      </c>
      <c r="D307" s="27" t="s">
        <v>6</v>
      </c>
      <c r="E307" t="s">
        <v>81</v>
      </c>
      <c r="F307" t="str">
        <f>IF(R306=0,"",R306)</f>
        <v>緑</v>
      </c>
      <c r="G307" t="s">
        <v>81</v>
      </c>
      <c r="H307" s="27" t="s">
        <v>93</v>
      </c>
      <c r="I307" t="s">
        <v>81</v>
      </c>
      <c r="J307" t="str">
        <f>IF(T306=0,"",T306)</f>
        <v>レア</v>
      </c>
      <c r="K307" t="s">
        <v>81</v>
      </c>
      <c r="L307" s="27" t="s">
        <v>94</v>
      </c>
      <c r="M307" t="s">
        <v>81</v>
      </c>
      <c r="N307">
        <f>IF(V306=0,"",V306)</f>
        <v>7</v>
      </c>
      <c r="O307" t="s">
        <v>81</v>
      </c>
      <c r="Q307" s="33" t="s">
        <v>11</v>
      </c>
      <c r="R307" s="34" t="str">
        <f>INDEX(AL:AL,W304+1)</f>
        <v>サポート</v>
      </c>
      <c r="S307" s="39" t="s">
        <v>95</v>
      </c>
      <c r="T307" s="34">
        <f>INDEX(AN:AN,W304+1)</f>
        <v>0</v>
      </c>
      <c r="U307" s="34">
        <f>INDEX(AO:AO,W304+1)</f>
        <v>0</v>
      </c>
      <c r="V307" s="34">
        <f>INDEX(AP:AP,W304+1)</f>
        <v>0</v>
      </c>
      <c r="W307" s="40"/>
      <c r="X307" s="34" t="str">
        <f>INDEX(AZ:AZ,W304+1)</f>
        <v>ジェ</v>
      </c>
      <c r="Y307" s="34" t="str">
        <f>INDEX(BA:BA,W304+1)</f>
        <v/>
      </c>
      <c r="Z307" s="34" t="str">
        <f>INDEX(BB:BB,W304+1)</f>
        <v/>
      </c>
      <c r="AA307" s="34">
        <f>INDEX(BC:BC,W304+1)</f>
        <v>0</v>
      </c>
      <c r="AC307" s="52"/>
      <c r="AD307" s="52"/>
      <c r="BF307" s="64" t="s">
        <v>0</v>
      </c>
    </row>
    <row r="308" spans="1:58">
      <c r="A308" t="str">
        <f t="shared" si="57"/>
        <v>|種別|サポート|サブタイプ||||</v>
      </c>
      <c r="B308" t="s">
        <v>0</v>
      </c>
      <c r="C308" t="s">
        <v>81</v>
      </c>
      <c r="D308" s="27" t="s">
        <v>11</v>
      </c>
      <c r="E308" t="s">
        <v>81</v>
      </c>
      <c r="F308" t="str">
        <f>IF(R307=0,"",R307)</f>
        <v>サポート</v>
      </c>
      <c r="G308" t="s">
        <v>81</v>
      </c>
      <c r="H308" s="27" t="s">
        <v>103</v>
      </c>
      <c r="I308" t="s">
        <v>81</v>
      </c>
      <c r="J308" t="str">
        <f>IF(T307=0,"",T307)</f>
        <v/>
      </c>
      <c r="K308" t="s">
        <v>81</v>
      </c>
      <c r="L308" t="str">
        <f>IF(U307=0,"",U307)</f>
        <v/>
      </c>
      <c r="M308" t="s">
        <v>81</v>
      </c>
      <c r="N308" t="str">
        <f>IF(V307=0,"",V307)</f>
        <v/>
      </c>
      <c r="O308" t="s">
        <v>81</v>
      </c>
      <c r="Q308" s="33" t="s">
        <v>104</v>
      </c>
      <c r="R308" s="34" t="str">
        <f>INDEX(BD:BD,W304+1)</f>
        <v>ジェムX個を緑ジェムに変換する。Xはあなたがコントロールするクリーチャーの総数の4倍に等しい。</v>
      </c>
      <c r="S308" s="35"/>
      <c r="T308" s="35"/>
      <c r="U308" s="35"/>
      <c r="V308" s="36"/>
      <c r="W308" s="40"/>
      <c r="X308" s="32"/>
      <c r="Y308" s="32"/>
      <c r="Z308" s="32"/>
      <c r="AA308" s="54"/>
      <c r="AC308" s="52"/>
      <c r="AD308" s="52"/>
      <c r="BF308" s="64" t="s">
        <v>0</v>
      </c>
    </row>
    <row r="309" spans="1:58">
      <c r="A309" t="str">
        <f t="shared" si="57"/>
        <v>|テキスト|&gt;|&gt;|&gt;|&gt;|ジェムX個を緑ジェムに変換する。Xはあなたがコントロールするクリーチャーの総数の4倍に等しい。|</v>
      </c>
      <c r="B309" t="s">
        <v>0</v>
      </c>
      <c r="C309" t="s">
        <v>81</v>
      </c>
      <c r="D309" s="27" t="s">
        <v>104</v>
      </c>
      <c r="E309" t="s">
        <v>81</v>
      </c>
      <c r="F309" s="27" t="s">
        <v>113</v>
      </c>
      <c r="G309" t="s">
        <v>81</v>
      </c>
      <c r="H309" s="27" t="s">
        <v>113</v>
      </c>
      <c r="I309" t="s">
        <v>81</v>
      </c>
      <c r="J309" s="27" t="s">
        <v>113</v>
      </c>
      <c r="K309" t="s">
        <v>81</v>
      </c>
      <c r="L309" s="27" t="s">
        <v>113</v>
      </c>
      <c r="M309" t="s">
        <v>81</v>
      </c>
      <c r="N309" t="str">
        <f>IF(R308=0,"",R308)</f>
        <v>ジェムX個を緑ジェムに変換する。Xはあなたがコントロールするクリーチャーの総数の4倍に等しい。</v>
      </c>
      <c r="O309" t="s">
        <v>81</v>
      </c>
      <c r="Q309" s="38" t="s">
        <v>27</v>
      </c>
      <c r="R309" s="34" t="str">
        <f>INDEX(BE:BE,W304+1)</f>
        <v>X gems are converted to green, where X is the number of creatures you control multiplied by 4.</v>
      </c>
      <c r="S309" s="35" t="s">
        <v>400</v>
      </c>
      <c r="T309" s="34" t="str">
        <f>IF(X309="","",X309&amp;IF(Y309="",""," "&amp;Y309)&amp;IF(Z309="",""," "&amp;Z309)&amp;IF(AA309="",""," "&amp;AA309))</f>
        <v/>
      </c>
      <c r="U309" s="35"/>
      <c r="V309" s="36"/>
      <c r="W309" s="40" t="s">
        <v>114</v>
      </c>
      <c r="X309" s="33" t="str">
        <f t="shared" ref="X309:AA309" si="65">IF(ISERROR(IF(LEN(X308)&gt;1,X308,VLOOKUP(X307,$AC:$AD,2,FALSE))),"",IF(LEN(X308)&gt;1,X308,VLOOKUP(X307,$AC:$AD,2,FALSE)))</f>
        <v/>
      </c>
      <c r="Y309" s="33" t="str">
        <f t="shared" si="65"/>
        <v/>
      </c>
      <c r="Z309" s="33" t="str">
        <f t="shared" si="65"/>
        <v/>
      </c>
      <c r="AA309" s="33" t="str">
        <f t="shared" si="65"/>
        <v> </v>
      </c>
      <c r="AC309" s="52"/>
      <c r="AD309" s="52"/>
      <c r="BF309" s="64" t="s">
        <v>0</v>
      </c>
    </row>
    <row r="310" spans="1:58">
      <c r="A310" t="str">
        <f t="shared" si="57"/>
        <v>|英テキスト|&gt;|&gt;|&gt;|&gt;|X gems are converted to green, where X is the number of creatures you control multiplied by 4.|</v>
      </c>
      <c r="B310" t="s">
        <v>0</v>
      </c>
      <c r="C310" t="s">
        <v>81</v>
      </c>
      <c r="D310" s="27" t="s">
        <v>125</v>
      </c>
      <c r="E310" t="s">
        <v>81</v>
      </c>
      <c r="F310" s="27" t="s">
        <v>113</v>
      </c>
      <c r="G310" t="s">
        <v>81</v>
      </c>
      <c r="H310" s="27" t="s">
        <v>113</v>
      </c>
      <c r="I310" t="s">
        <v>81</v>
      </c>
      <c r="J310" s="27" t="s">
        <v>113</v>
      </c>
      <c r="K310" t="s">
        <v>81</v>
      </c>
      <c r="L310" s="27" t="s">
        <v>113</v>
      </c>
      <c r="M310" t="s">
        <v>81</v>
      </c>
      <c r="N310" t="str">
        <f>IF(T309="","",T309&amp;"&amp;br;")&amp;IF(R309=0,"",R309)</f>
        <v>X gems are converted to green, where X is the number of creatures you control multiplied by 4.</v>
      </c>
      <c r="O310" t="s">
        <v>81</v>
      </c>
      <c r="Q310" s="33" t="s">
        <v>18</v>
      </c>
      <c r="R310" s="34">
        <f>IF(INDEX(AX:AX,W304+1)="",0,INDEX(AX:AX,W304+1)&amp;"/"&amp;INDEX(AY:AY,W304+1))</f>
        <v>0</v>
      </c>
      <c r="S310" s="35"/>
      <c r="T310" s="35"/>
      <c r="U310" s="35"/>
      <c r="V310" s="36"/>
      <c r="W310" s="40"/>
      <c r="X310" s="33"/>
      <c r="Y310" s="52"/>
      <c r="Z310" s="52"/>
      <c r="AA310" s="53"/>
      <c r="AC310" s="52"/>
      <c r="AD310" s="52"/>
      <c r="BF310" s="64" t="s">
        <v>0</v>
      </c>
    </row>
    <row r="311" spans="1:58">
      <c r="A311" t="str">
        <f t="shared" si="57"/>
        <v>|PT|&gt;||シールド数|&gt;||</v>
      </c>
      <c r="B311" t="s">
        <v>0</v>
      </c>
      <c r="C311" t="s">
        <v>81</v>
      </c>
      <c r="D311" t="s">
        <v>18</v>
      </c>
      <c r="E311" t="s">
        <v>81</v>
      </c>
      <c r="F311" t="s">
        <v>113</v>
      </c>
      <c r="G311" t="s">
        <v>81</v>
      </c>
      <c r="H311" t="str">
        <f>IF(R310=0,"",R310)</f>
        <v/>
      </c>
      <c r="I311" t="s">
        <v>81</v>
      </c>
      <c r="J311" t="s">
        <v>136</v>
      </c>
      <c r="K311" t="s">
        <v>81</v>
      </c>
      <c r="L311" t="s">
        <v>113</v>
      </c>
      <c r="M311" t="s">
        <v>81</v>
      </c>
      <c r="N311" t="str">
        <f>IF(R311=0,"",R311)</f>
        <v/>
      </c>
      <c r="O311" t="s">
        <v>81</v>
      </c>
      <c r="Q311" s="41" t="s">
        <v>19</v>
      </c>
      <c r="R311" s="34">
        <f>INDEX(AW:AW,W304+1)</f>
        <v>0</v>
      </c>
      <c r="S311" s="42"/>
      <c r="T311" s="42"/>
      <c r="U311" s="42"/>
      <c r="V311" s="43"/>
      <c r="W311" s="44"/>
      <c r="X311" s="45"/>
      <c r="Y311" s="55"/>
      <c r="Z311" s="55"/>
      <c r="AA311" s="56"/>
      <c r="BF311" s="64" t="s">
        <v>0</v>
      </c>
    </row>
    <row r="312" spans="1:58">
      <c r="A312" t="str">
        <f t="shared" si="57"/>
        <v>&amp;br;&amp;br;</v>
      </c>
      <c r="B312" t="s">
        <v>0</v>
      </c>
      <c r="C312" t="s">
        <v>145</v>
      </c>
      <c r="R312"/>
      <c r="S312"/>
      <c r="T312"/>
      <c r="U312"/>
      <c r="V312"/>
      <c r="BF312" s="64" t="s">
        <v>0</v>
      </c>
    </row>
    <row r="313" spans="1:58">
      <c r="A313" t="str">
        <f t="shared" si="57"/>
        <v>#back(text=戻る,left)</v>
      </c>
      <c r="B313" t="s">
        <v>0</v>
      </c>
      <c r="C313" t="s">
        <v>153</v>
      </c>
      <c r="R313"/>
      <c r="S313"/>
      <c r="T313"/>
      <c r="U313"/>
      <c r="V313"/>
      <c r="BF313" s="64" t="s">
        <v>0</v>
      </c>
    </row>
    <row r="314" spans="1:58">
      <c r="A314" t="str">
        <f t="shared" si="57"/>
        <v>&amp;br;</v>
      </c>
      <c r="B314" t="s">
        <v>0</v>
      </c>
      <c r="C314" t="s">
        <v>164</v>
      </c>
      <c r="R314"/>
      <c r="S314"/>
      <c r="T314"/>
      <c r="U314"/>
      <c r="V314"/>
      <c r="BF314" s="64" t="s">
        <v>0</v>
      </c>
    </row>
    <row r="315" spans="1:58">
      <c r="A315" t="str">
        <f t="shared" si="57"/>
        <v>#comment(above,nsize=[15],size=[30],num=[10])</v>
      </c>
      <c r="B315" t="s">
        <v>0</v>
      </c>
      <c r="C315" t="s">
        <v>173</v>
      </c>
      <c r="R315"/>
      <c r="S315"/>
      <c r="T315"/>
      <c r="U315"/>
      <c r="V315"/>
      <c r="BF315" s="64" t="s">
        <v>0</v>
      </c>
    </row>
    <row r="316" spans="1:58">
      <c r="A316" t="str">
        <f t="shared" si="57"/>
        <v>&amp;br;&amp;br;</v>
      </c>
      <c r="B316" t="s">
        <v>0</v>
      </c>
      <c r="C316" t="s">
        <v>145</v>
      </c>
      <c r="R316"/>
      <c r="S316"/>
      <c r="T316"/>
      <c r="U316"/>
      <c r="V316"/>
      <c r="AC316" s="52"/>
      <c r="AD316" s="52"/>
      <c r="BF316" s="64" t="s">
        <v>0</v>
      </c>
    </row>
    <row r="317" spans="1:58">
      <c r="A317" t="str">
        <f t="shared" si="57"/>
        <v/>
      </c>
      <c r="B317" t="s">
        <v>0</v>
      </c>
      <c r="Q317" s="29"/>
      <c r="R317" s="30"/>
      <c r="S317" s="30"/>
      <c r="T317" s="30"/>
      <c r="U317" s="30"/>
      <c r="V317" s="31"/>
      <c r="W317" s="32">
        <v>25</v>
      </c>
      <c r="X317" s="29"/>
      <c r="Y317" s="50"/>
      <c r="Z317" s="50"/>
      <c r="AA317" s="51"/>
      <c r="AC317" s="52"/>
      <c r="AD317" s="52"/>
      <c r="BF317" s="64" t="s">
        <v>0</v>
      </c>
    </row>
    <row r="318" spans="1:58">
      <c r="A318" t="str">
        <f t="shared" si="57"/>
        <v>*無慈悲な投槍手/Merciless Javelineer</v>
      </c>
      <c r="B318" t="s">
        <v>0</v>
      </c>
      <c r="C318" t="str">
        <f>"*"&amp;R318&amp;"/"&amp;T318</f>
        <v>*無慈悲な投槍手/Merciless Javelineer</v>
      </c>
      <c r="Q318" s="33" t="s">
        <v>9</v>
      </c>
      <c r="R318" s="34" t="str">
        <f>INDEX(AJ:AJ,W317+1)</f>
        <v>無慈悲な投槍手</v>
      </c>
      <c r="S318" s="35" t="s">
        <v>10</v>
      </c>
      <c r="T318" s="34" t="str">
        <f>INDEX(AK:AK,W317+1)</f>
        <v>Merciless Javelineer</v>
      </c>
      <c r="U318" s="35"/>
      <c r="V318" s="36"/>
      <c r="W318" s="37"/>
      <c r="X318" s="33"/>
      <c r="Y318" s="52"/>
      <c r="Z318" s="52"/>
      <c r="AA318" s="53"/>
      <c r="AC318" s="52"/>
      <c r="AD318" s="52"/>
      <c r="BF318" s="64" t="s">
        <v>0</v>
      </c>
    </row>
    <row r="319" spans="1:58">
      <c r="A319" t="str">
        <f t="shared" si="57"/>
        <v>|LEFT:80|LEFT:100|LEFT:100|LEFT:100|LEFT:100|LEFT:100|c</v>
      </c>
      <c r="B319" t="s">
        <v>0</v>
      </c>
      <c r="C319" t="s">
        <v>81</v>
      </c>
      <c r="D319" s="26" t="str">
        <f>$Q$1</f>
        <v>LEFT:80</v>
      </c>
      <c r="E319" s="26" t="s">
        <v>81</v>
      </c>
      <c r="F319" s="26" t="str">
        <f t="shared" ref="F319:J319" si="66">$R$1</f>
        <v>LEFT:100</v>
      </c>
      <c r="G319" s="26" t="s">
        <v>81</v>
      </c>
      <c r="H319" s="26" t="str">
        <f t="shared" si="66"/>
        <v>LEFT:100</v>
      </c>
      <c r="I319" s="26" t="s">
        <v>81</v>
      </c>
      <c r="J319" s="26" t="str">
        <f t="shared" si="66"/>
        <v>LEFT:100</v>
      </c>
      <c r="K319" s="26" t="s">
        <v>81</v>
      </c>
      <c r="L319" s="26" t="str">
        <f>$R$1</f>
        <v>LEFT:100</v>
      </c>
      <c r="M319" s="26" t="s">
        <v>81</v>
      </c>
      <c r="N319" s="26" t="str">
        <f>$R$1</f>
        <v>LEFT:100</v>
      </c>
      <c r="O319" t="s">
        <v>81</v>
      </c>
      <c r="P319" t="s">
        <v>82</v>
      </c>
      <c r="Q319" s="38" t="s">
        <v>6</v>
      </c>
      <c r="R319" s="34" t="str">
        <f>INDEX(AF:AF,W317+1)</f>
        <v>黒赤</v>
      </c>
      <c r="S319" s="39" t="s">
        <v>7</v>
      </c>
      <c r="T319" s="34" t="str">
        <f>INDEX(AG:AG,W317+1)</f>
        <v>アンコモン</v>
      </c>
      <c r="U319" s="39" t="s">
        <v>8</v>
      </c>
      <c r="V319" s="34">
        <f>INDEX(AI:AI,W317+1)</f>
        <v>12</v>
      </c>
      <c r="W319" s="40"/>
      <c r="X319" s="34" t="str">
        <f>INDEX(AQ:AQ,W317+1)</f>
        <v>ジェム3個を起動する：対戦相手がコントロールする、ディフェンダーか到達か警戒を持つ最初のクリーチャーは-1/-1の修整を受ける。あなたのターン終了時まで、それはブロックできない。</v>
      </c>
      <c r="Y319" s="52"/>
      <c r="Z319" s="52"/>
      <c r="AA319" s="53"/>
      <c r="AC319" s="35"/>
      <c r="AD319" s="35"/>
      <c r="BF319" s="64" t="s">
        <v>0</v>
      </c>
    </row>
    <row r="320" spans="1:58">
      <c r="A320" t="str">
        <f t="shared" si="57"/>
        <v>|色|黒赤|レアリティ|アンコモン|マナコスト|12|</v>
      </c>
      <c r="B320" t="s">
        <v>0</v>
      </c>
      <c r="C320" t="s">
        <v>81</v>
      </c>
      <c r="D320" s="27" t="s">
        <v>6</v>
      </c>
      <c r="E320" t="s">
        <v>81</v>
      </c>
      <c r="F320" t="str">
        <f>IF(R319=0,"",R319)</f>
        <v>黒赤</v>
      </c>
      <c r="G320" t="s">
        <v>81</v>
      </c>
      <c r="H320" s="27" t="s">
        <v>93</v>
      </c>
      <c r="I320" t="s">
        <v>81</v>
      </c>
      <c r="J320" t="str">
        <f>IF(T319=0,"",T319)</f>
        <v>アンコモン</v>
      </c>
      <c r="K320" t="s">
        <v>81</v>
      </c>
      <c r="L320" s="27" t="s">
        <v>94</v>
      </c>
      <c r="M320" t="s">
        <v>81</v>
      </c>
      <c r="N320">
        <f>IF(V319=0,"",V319)</f>
        <v>12</v>
      </c>
      <c r="O320" t="s">
        <v>81</v>
      </c>
      <c r="Q320" s="33" t="s">
        <v>11</v>
      </c>
      <c r="R320" s="34" t="str">
        <f>INDEX(AL:AL,W317+1)</f>
        <v>クリーチャー</v>
      </c>
      <c r="S320" s="39" t="s">
        <v>95</v>
      </c>
      <c r="T320" s="34" t="str">
        <f>INDEX(AN:AN,W317+1)</f>
        <v>ミノタウルス</v>
      </c>
      <c r="U320" s="34" t="str">
        <f>INDEX(AO:AO,W317+1)</f>
        <v>戦士</v>
      </c>
      <c r="V320" s="34">
        <f>INDEX(AP:AP,W317+1)</f>
        <v>0</v>
      </c>
      <c r="W320" s="40"/>
      <c r="X320" s="34" t="str">
        <f>INDEX(AZ:AZ,W317+1)</f>
        <v>ジェ</v>
      </c>
      <c r="Y320" s="34" t="str">
        <f>INDEX(BA:BA,W317+1)</f>
        <v/>
      </c>
      <c r="Z320" s="34" t="str">
        <f>INDEX(BB:BB,W317+1)</f>
        <v/>
      </c>
      <c r="AA320" s="34">
        <f>INDEX(BC:BC,W317+1)</f>
        <v>0</v>
      </c>
      <c r="AC320" s="52"/>
      <c r="AD320" s="52"/>
      <c r="BF320" s="64" t="s">
        <v>0</v>
      </c>
    </row>
    <row r="321" spans="1:58">
      <c r="A321" t="str">
        <f t="shared" si="57"/>
        <v>|種別|クリーチャー|サブタイプ|ミノタウルス|戦士||</v>
      </c>
      <c r="B321" t="s">
        <v>0</v>
      </c>
      <c r="C321" t="s">
        <v>81</v>
      </c>
      <c r="D321" s="27" t="s">
        <v>11</v>
      </c>
      <c r="E321" t="s">
        <v>81</v>
      </c>
      <c r="F321" t="str">
        <f>IF(R320=0,"",R320)</f>
        <v>クリーチャー</v>
      </c>
      <c r="G321" t="s">
        <v>81</v>
      </c>
      <c r="H321" s="27" t="s">
        <v>103</v>
      </c>
      <c r="I321" t="s">
        <v>81</v>
      </c>
      <c r="J321" t="str">
        <f>IF(T320=0,"",T320)</f>
        <v>ミノタウルス</v>
      </c>
      <c r="K321" t="s">
        <v>81</v>
      </c>
      <c r="L321" t="str">
        <f>IF(U320=0,"",U320)</f>
        <v>戦士</v>
      </c>
      <c r="M321" t="s">
        <v>81</v>
      </c>
      <c r="N321" t="str">
        <f>IF(V320=0,"",V320)</f>
        <v/>
      </c>
      <c r="O321" t="s">
        <v>81</v>
      </c>
      <c r="Q321" s="33" t="s">
        <v>104</v>
      </c>
      <c r="R321" s="34" t="str">
        <f>INDEX(BD:BD,W317+1)</f>
        <v>ジェム3個を起動する：対戦相手がコントロールする、ディフェンダーか到達か警戒を持つ最初のクリーチャーは-1/-1の修整を受ける。あなたのターン終了時まで、それはブロックできない。</v>
      </c>
      <c r="S321" s="35"/>
      <c r="T321" s="35"/>
      <c r="U321" s="35"/>
      <c r="V321" s="36"/>
      <c r="W321" s="40"/>
      <c r="X321" s="32"/>
      <c r="Y321" s="32"/>
      <c r="Z321" s="32"/>
      <c r="AA321" s="54"/>
      <c r="AC321" s="52"/>
      <c r="AD321" s="52"/>
      <c r="BF321" s="64" t="s">
        <v>0</v>
      </c>
    </row>
    <row r="322" spans="1:58">
      <c r="A322" t="str">
        <f t="shared" si="57"/>
        <v>|テキスト|&gt;|&gt;|&gt;|&gt;|ジェム3個を起動する：対戦相手がコントロールする、ディフェンダーか到達か警戒を持つ最初のクリーチャーは-1/-1の修整を受ける。あなたのターン終了時まで、それはブロックできない。|</v>
      </c>
      <c r="B322" t="s">
        <v>0</v>
      </c>
      <c r="C322" t="s">
        <v>81</v>
      </c>
      <c r="D322" s="27" t="s">
        <v>104</v>
      </c>
      <c r="E322" t="s">
        <v>81</v>
      </c>
      <c r="F322" s="27" t="s">
        <v>113</v>
      </c>
      <c r="G322" t="s">
        <v>81</v>
      </c>
      <c r="H322" s="27" t="s">
        <v>113</v>
      </c>
      <c r="I322" t="s">
        <v>81</v>
      </c>
      <c r="J322" s="27" t="s">
        <v>113</v>
      </c>
      <c r="K322" t="s">
        <v>81</v>
      </c>
      <c r="L322" s="27" t="s">
        <v>113</v>
      </c>
      <c r="M322" t="s">
        <v>81</v>
      </c>
      <c r="N322" t="str">
        <f>IF(R321=0,"",R321)</f>
        <v>ジェム3個を起動する：対戦相手がコントロールする、ディフェンダーか到達か警戒を持つ最初のクリーチャーは-1/-1の修整を受ける。あなたのターン終了時まで、それはブロックできない。</v>
      </c>
      <c r="O322" t="s">
        <v>81</v>
      </c>
      <c r="Q322" s="38" t="s">
        <v>27</v>
      </c>
      <c r="R322" s="34" t="str">
        <f>INDEX(BE:BE,W317+1)</f>
        <v>Activate 3: The first creature you opponent controls with Defender, Reach, or Vigilance gets -1/-1 and that creature cannot block until the end of your turn.</v>
      </c>
      <c r="S322" s="35" t="s">
        <v>400</v>
      </c>
      <c r="T322" s="34" t="str">
        <f>IF(X322="","",X322&amp;IF(Y322="",""," "&amp;Y322)&amp;IF(Z322="",""," "&amp;Z322)&amp;IF(AA322="",""," "&amp;AA322))</f>
        <v/>
      </c>
      <c r="U322" s="35"/>
      <c r="V322" s="36"/>
      <c r="W322" s="40" t="s">
        <v>114</v>
      </c>
      <c r="X322" s="33" t="str">
        <f t="shared" ref="X322:AA322" si="67">IF(ISERROR(IF(LEN(X321)&gt;1,X321,VLOOKUP(X320,$AC:$AD,2,FALSE))),"",IF(LEN(X321)&gt;1,X321,VLOOKUP(X320,$AC:$AD,2,FALSE)))</f>
        <v/>
      </c>
      <c r="Y322" s="33" t="str">
        <f t="shared" si="67"/>
        <v/>
      </c>
      <c r="Z322" s="33" t="str">
        <f t="shared" si="67"/>
        <v/>
      </c>
      <c r="AA322" s="33" t="str">
        <f t="shared" si="67"/>
        <v> </v>
      </c>
      <c r="AC322" s="52"/>
      <c r="AD322" s="52"/>
      <c r="BF322" s="64" t="s">
        <v>0</v>
      </c>
    </row>
    <row r="323" spans="1:58">
      <c r="A323" t="str">
        <f t="shared" si="57"/>
        <v>|英テキスト|&gt;|&gt;|&gt;|&gt;|Activate 3: The first creature you opponent controls with Defender, Reach, or Vigilance gets -1/-1 and that creature cannot block until the end of your turn.|</v>
      </c>
      <c r="B323" t="s">
        <v>0</v>
      </c>
      <c r="C323" t="s">
        <v>81</v>
      </c>
      <c r="D323" s="27" t="s">
        <v>125</v>
      </c>
      <c r="E323" t="s">
        <v>81</v>
      </c>
      <c r="F323" s="27" t="s">
        <v>113</v>
      </c>
      <c r="G323" t="s">
        <v>81</v>
      </c>
      <c r="H323" s="27" t="s">
        <v>113</v>
      </c>
      <c r="I323" t="s">
        <v>81</v>
      </c>
      <c r="J323" s="27" t="s">
        <v>113</v>
      </c>
      <c r="K323" t="s">
        <v>81</v>
      </c>
      <c r="L323" s="27" t="s">
        <v>113</v>
      </c>
      <c r="M323" t="s">
        <v>81</v>
      </c>
      <c r="N323" t="str">
        <f>IF(T322="","",T322&amp;"&amp;br;")&amp;IF(R322=0,"",R322)</f>
        <v>Activate 3: The first creature you opponent controls with Defender, Reach, or Vigilance gets -1/-1 and that creature cannot block until the end of your turn.</v>
      </c>
      <c r="O323" t="s">
        <v>81</v>
      </c>
      <c r="Q323" s="33" t="s">
        <v>18</v>
      </c>
      <c r="R323" s="34" t="str">
        <f>IF(INDEX(AX:AX,W317+1)="",0,INDEX(AX:AX,W317+1)&amp;"/"&amp;INDEX(AY:AY,W317+1))</f>
        <v>4/2</v>
      </c>
      <c r="S323" s="35"/>
      <c r="T323" s="35"/>
      <c r="U323" s="35"/>
      <c r="V323" s="36"/>
      <c r="W323" s="40"/>
      <c r="X323" s="33"/>
      <c r="Y323" s="52"/>
      <c r="Z323" s="52"/>
      <c r="AA323" s="53"/>
      <c r="AC323" s="52"/>
      <c r="AD323" s="52"/>
      <c r="BF323" s="64" t="s">
        <v>0</v>
      </c>
    </row>
    <row r="324" spans="1:58">
      <c r="A324" t="str">
        <f t="shared" si="57"/>
        <v>|PT|&gt;|4/2|シールド数|&gt;||</v>
      </c>
      <c r="B324" t="s">
        <v>0</v>
      </c>
      <c r="C324" t="s">
        <v>81</v>
      </c>
      <c r="D324" t="s">
        <v>18</v>
      </c>
      <c r="E324" t="s">
        <v>81</v>
      </c>
      <c r="F324" t="s">
        <v>113</v>
      </c>
      <c r="G324" t="s">
        <v>81</v>
      </c>
      <c r="H324" t="str">
        <f>IF(R323=0,"",R323)</f>
        <v>4/2</v>
      </c>
      <c r="I324" t="s">
        <v>81</v>
      </c>
      <c r="J324" t="s">
        <v>136</v>
      </c>
      <c r="K324" t="s">
        <v>81</v>
      </c>
      <c r="L324" t="s">
        <v>113</v>
      </c>
      <c r="M324" t="s">
        <v>81</v>
      </c>
      <c r="N324" t="str">
        <f>IF(R324=0,"",R324)</f>
        <v/>
      </c>
      <c r="O324" t="s">
        <v>81</v>
      </c>
      <c r="Q324" s="41" t="s">
        <v>19</v>
      </c>
      <c r="R324" s="34">
        <f>INDEX(AW:AW,W317+1)</f>
        <v>0</v>
      </c>
      <c r="S324" s="42"/>
      <c r="T324" s="42"/>
      <c r="U324" s="42"/>
      <c r="V324" s="43"/>
      <c r="W324" s="44"/>
      <c r="X324" s="45"/>
      <c r="Y324" s="55"/>
      <c r="Z324" s="55"/>
      <c r="AA324" s="56"/>
      <c r="BF324" s="64" t="s">
        <v>0</v>
      </c>
    </row>
    <row r="325" spans="1:58">
      <c r="A325" t="str">
        <f t="shared" si="57"/>
        <v>&amp;br;&amp;br;</v>
      </c>
      <c r="B325" t="s">
        <v>0</v>
      </c>
      <c r="C325" t="s">
        <v>145</v>
      </c>
      <c r="R325"/>
      <c r="S325"/>
      <c r="T325"/>
      <c r="U325"/>
      <c r="V325"/>
      <c r="BF325" s="64" t="s">
        <v>0</v>
      </c>
    </row>
    <row r="326" spans="1:58">
      <c r="A326" t="str">
        <f t="shared" ref="A326:A389" si="68">CONCATENATE(C326,D326,E326,F326,G326,H326,I326,J326,K326,L326,M326,N326,O326,P326)</f>
        <v>#back(text=戻る,left)</v>
      </c>
      <c r="B326" t="s">
        <v>0</v>
      </c>
      <c r="C326" t="s">
        <v>153</v>
      </c>
      <c r="R326"/>
      <c r="S326"/>
      <c r="T326"/>
      <c r="U326"/>
      <c r="V326"/>
      <c r="BF326" s="64" t="s">
        <v>0</v>
      </c>
    </row>
    <row r="327" spans="1:58">
      <c r="A327" t="str">
        <f t="shared" si="68"/>
        <v>&amp;br;</v>
      </c>
      <c r="B327" t="s">
        <v>0</v>
      </c>
      <c r="C327" t="s">
        <v>164</v>
      </c>
      <c r="R327"/>
      <c r="S327"/>
      <c r="T327"/>
      <c r="U327"/>
      <c r="V327"/>
      <c r="BF327" s="64" t="s">
        <v>0</v>
      </c>
    </row>
    <row r="328" spans="1:58">
      <c r="A328" t="str">
        <f t="shared" si="68"/>
        <v>#comment(above,nsize=[15],size=[30],num=[10])</v>
      </c>
      <c r="B328" t="s">
        <v>0</v>
      </c>
      <c r="C328" t="s">
        <v>173</v>
      </c>
      <c r="R328"/>
      <c r="S328"/>
      <c r="T328"/>
      <c r="U328"/>
      <c r="V328"/>
      <c r="BF328" s="64" t="s">
        <v>0</v>
      </c>
    </row>
    <row r="329" spans="1:58">
      <c r="A329" t="str">
        <f t="shared" si="68"/>
        <v>&amp;br;&amp;br;</v>
      </c>
      <c r="B329" t="s">
        <v>0</v>
      </c>
      <c r="C329" t="s">
        <v>145</v>
      </c>
      <c r="R329"/>
      <c r="S329"/>
      <c r="T329"/>
      <c r="U329"/>
      <c r="V329"/>
      <c r="AC329" s="52"/>
      <c r="AD329" s="52"/>
      <c r="BF329" s="64" t="s">
        <v>0</v>
      </c>
    </row>
    <row r="330" spans="1:58">
      <c r="A330" t="str">
        <f t="shared" si="68"/>
        <v/>
      </c>
      <c r="B330" t="s">
        <v>0</v>
      </c>
      <c r="Q330" s="29"/>
      <c r="R330" s="30"/>
      <c r="S330" s="30"/>
      <c r="T330" s="30"/>
      <c r="U330" s="30"/>
      <c r="V330" s="31"/>
      <c r="W330" s="32">
        <v>26</v>
      </c>
      <c r="X330" s="29"/>
      <c r="Y330" s="50"/>
      <c r="Z330" s="50"/>
      <c r="AA330" s="51"/>
      <c r="AC330" s="52"/>
      <c r="AD330" s="52"/>
      <c r="BF330" s="64" t="s">
        <v>0</v>
      </c>
    </row>
    <row r="331" spans="1:58">
      <c r="A331" t="str">
        <f t="shared" si="68"/>
        <v>*名誉ある門長/Honored Crop-Captain</v>
      </c>
      <c r="B331" t="s">
        <v>0</v>
      </c>
      <c r="C331" t="str">
        <f>"*"&amp;R331&amp;"/"&amp;T331</f>
        <v>*名誉ある門長/Honored Crop-Captain</v>
      </c>
      <c r="Q331" s="33" t="s">
        <v>9</v>
      </c>
      <c r="R331" s="34" t="str">
        <f>INDEX(AJ:AJ,W330+1)</f>
        <v>名誉ある門長</v>
      </c>
      <c r="S331" s="35" t="s">
        <v>10</v>
      </c>
      <c r="T331" s="34" t="str">
        <f>INDEX(AK:AK,W330+1)</f>
        <v>Honored Crop-Captain</v>
      </c>
      <c r="U331" s="35"/>
      <c r="V331" s="36"/>
      <c r="W331" s="37"/>
      <c r="X331" s="33"/>
      <c r="Y331" s="52"/>
      <c r="Z331" s="52"/>
      <c r="AA331" s="53"/>
      <c r="AC331" s="52"/>
      <c r="AD331" s="52"/>
      <c r="BF331" s="64" t="s">
        <v>0</v>
      </c>
    </row>
    <row r="332" spans="1:58">
      <c r="A332" t="str">
        <f t="shared" si="68"/>
        <v>|LEFT:80|LEFT:100|LEFT:100|LEFT:100|LEFT:100|LEFT:100|c</v>
      </c>
      <c r="B332" t="s">
        <v>0</v>
      </c>
      <c r="C332" t="s">
        <v>81</v>
      </c>
      <c r="D332" s="26" t="str">
        <f>$Q$1</f>
        <v>LEFT:80</v>
      </c>
      <c r="E332" s="26" t="s">
        <v>81</v>
      </c>
      <c r="F332" s="26" t="str">
        <f t="shared" ref="F332:J332" si="69">$R$1</f>
        <v>LEFT:100</v>
      </c>
      <c r="G332" s="26" t="s">
        <v>81</v>
      </c>
      <c r="H332" s="26" t="str">
        <f t="shared" si="69"/>
        <v>LEFT:100</v>
      </c>
      <c r="I332" s="26" t="s">
        <v>81</v>
      </c>
      <c r="J332" s="26" t="str">
        <f t="shared" si="69"/>
        <v>LEFT:100</v>
      </c>
      <c r="K332" s="26" t="s">
        <v>81</v>
      </c>
      <c r="L332" s="26" t="str">
        <f>$R$1</f>
        <v>LEFT:100</v>
      </c>
      <c r="M332" s="26" t="s">
        <v>81</v>
      </c>
      <c r="N332" s="26" t="str">
        <f>$R$1</f>
        <v>LEFT:100</v>
      </c>
      <c r="O332" t="s">
        <v>81</v>
      </c>
      <c r="P332" t="s">
        <v>82</v>
      </c>
      <c r="Q332" s="38" t="s">
        <v>6</v>
      </c>
      <c r="R332" s="34" t="str">
        <f>INDEX(AF:AF,W330+1)</f>
        <v>赤白</v>
      </c>
      <c r="S332" s="39" t="s">
        <v>7</v>
      </c>
      <c r="T332" s="34" t="str">
        <f>INDEX(AG:AG,W330+1)</f>
        <v>アンコモン</v>
      </c>
      <c r="U332" s="39" t="s">
        <v>8</v>
      </c>
      <c r="V332" s="34">
        <f>INDEX(AI:AI,W330+1)</f>
        <v>12</v>
      </c>
      <c r="W332" s="40"/>
      <c r="X332" s="34" t="str">
        <f>INDEX(AQ:AQ,W330+1)</f>
        <v>ディフェンダー</v>
      </c>
      <c r="Y332" s="52"/>
      <c r="Z332" s="52"/>
      <c r="AA332" s="53"/>
      <c r="AC332" s="35"/>
      <c r="AD332" s="35"/>
      <c r="BF332" s="64" t="s">
        <v>0</v>
      </c>
    </row>
    <row r="333" spans="1:58">
      <c r="A333" t="str">
        <f t="shared" si="68"/>
        <v>|色|赤白|レアリティ|アンコモン|マナコスト|12|</v>
      </c>
      <c r="B333" t="s">
        <v>0</v>
      </c>
      <c r="C333" t="s">
        <v>81</v>
      </c>
      <c r="D333" s="27" t="s">
        <v>6</v>
      </c>
      <c r="E333" t="s">
        <v>81</v>
      </c>
      <c r="F333" t="str">
        <f>IF(R332=0,"",R332)</f>
        <v>赤白</v>
      </c>
      <c r="G333" t="s">
        <v>81</v>
      </c>
      <c r="H333" s="27" t="s">
        <v>93</v>
      </c>
      <c r="I333" t="s">
        <v>81</v>
      </c>
      <c r="J333" t="str">
        <f>IF(T332=0,"",T332)</f>
        <v>アンコモン</v>
      </c>
      <c r="K333" t="s">
        <v>81</v>
      </c>
      <c r="L333" s="27" t="s">
        <v>94</v>
      </c>
      <c r="M333" t="s">
        <v>81</v>
      </c>
      <c r="N333">
        <f>IF(V332=0,"",V332)</f>
        <v>12</v>
      </c>
      <c r="O333" t="s">
        <v>81</v>
      </c>
      <c r="Q333" s="33" t="s">
        <v>11</v>
      </c>
      <c r="R333" s="34" t="str">
        <f>INDEX(AL:AL,W330+1)</f>
        <v>クリーチャー</v>
      </c>
      <c r="S333" s="39" t="s">
        <v>95</v>
      </c>
      <c r="T333" s="34" t="str">
        <f>INDEX(AN:AN,W330+1)</f>
        <v>人間</v>
      </c>
      <c r="U333" s="34" t="str">
        <f>INDEX(AO:AO,W330+1)</f>
        <v>戦士</v>
      </c>
      <c r="V333" s="34">
        <f>INDEX(AP:AP,W330+1)</f>
        <v>0</v>
      </c>
      <c r="W333" s="40"/>
      <c r="X333" s="34" t="str">
        <f>INDEX(AZ:AZ,W330+1)</f>
        <v>ディ</v>
      </c>
      <c r="Y333" s="34" t="str">
        <f>INDEX(BA:BA,W330+1)</f>
        <v/>
      </c>
      <c r="Z333" s="34" t="str">
        <f>INDEX(BB:BB,W330+1)</f>
        <v/>
      </c>
      <c r="AA333" s="34">
        <f>INDEX(BC:BC,W330+1)</f>
        <v>0</v>
      </c>
      <c r="AC333" s="52"/>
      <c r="AD333" s="52"/>
      <c r="BF333" s="64" t="s">
        <v>0</v>
      </c>
    </row>
    <row r="334" spans="1:58">
      <c r="A334" t="str">
        <f t="shared" si="68"/>
        <v>|種別|クリーチャー|サブタイプ|人間|戦士||</v>
      </c>
      <c r="B334" t="s">
        <v>0</v>
      </c>
      <c r="C334" t="s">
        <v>81</v>
      </c>
      <c r="D334" s="27" t="s">
        <v>11</v>
      </c>
      <c r="E334" t="s">
        <v>81</v>
      </c>
      <c r="F334" t="str">
        <f>IF(R333=0,"",R333)</f>
        <v>クリーチャー</v>
      </c>
      <c r="G334" t="s">
        <v>81</v>
      </c>
      <c r="H334" s="27" t="s">
        <v>103</v>
      </c>
      <c r="I334" t="s">
        <v>81</v>
      </c>
      <c r="J334" t="str">
        <f>IF(T333=0,"",T333)</f>
        <v>人間</v>
      </c>
      <c r="K334" t="s">
        <v>81</v>
      </c>
      <c r="L334" t="str">
        <f>IF(U333=0,"",U333)</f>
        <v>戦士</v>
      </c>
      <c r="M334" t="s">
        <v>81</v>
      </c>
      <c r="N334" t="str">
        <f>IF(V333=0,"",V333)</f>
        <v/>
      </c>
      <c r="O334" t="s">
        <v>81</v>
      </c>
      <c r="Q334" s="33" t="s">
        <v>104</v>
      </c>
      <c r="R334" s="34" t="str">
        <f>INDEX(BD:BD,W330+1)</f>
        <v>ディフェンダー&amp;br;このクリーチャーが攻撃したとき、あなたのターン終了時まであなたの他の各クリーチャーは+2/0の修整を受ける。</v>
      </c>
      <c r="S334" s="35"/>
      <c r="T334" s="35"/>
      <c r="U334" s="35"/>
      <c r="V334" s="36"/>
      <c r="W334" s="40"/>
      <c r="X334" s="32"/>
      <c r="Y334" s="32"/>
      <c r="Z334" s="32"/>
      <c r="AA334" s="54"/>
      <c r="AC334" s="52"/>
      <c r="AD334" s="52"/>
      <c r="BF334" s="64" t="s">
        <v>0</v>
      </c>
    </row>
    <row r="335" spans="1:58">
      <c r="A335" t="str">
        <f t="shared" si="68"/>
        <v>|テキスト|&gt;|&gt;|&gt;|&gt;|ディフェンダー&amp;br;このクリーチャーが攻撃したとき、あなたのターン終了時まであなたの他の各クリーチャーは+2/0の修整を受ける。|</v>
      </c>
      <c r="B335" t="s">
        <v>0</v>
      </c>
      <c r="C335" t="s">
        <v>81</v>
      </c>
      <c r="D335" s="27" t="s">
        <v>104</v>
      </c>
      <c r="E335" t="s">
        <v>81</v>
      </c>
      <c r="F335" s="27" t="s">
        <v>113</v>
      </c>
      <c r="G335" t="s">
        <v>81</v>
      </c>
      <c r="H335" s="27" t="s">
        <v>113</v>
      </c>
      <c r="I335" t="s">
        <v>81</v>
      </c>
      <c r="J335" s="27" t="s">
        <v>113</v>
      </c>
      <c r="K335" t="s">
        <v>81</v>
      </c>
      <c r="L335" s="27" t="s">
        <v>113</v>
      </c>
      <c r="M335" t="s">
        <v>81</v>
      </c>
      <c r="N335" t="str">
        <f>IF(R334=0,"",R334)</f>
        <v>ディフェンダー&amp;br;このクリーチャーが攻撃したとき、あなたのターン終了時まであなたの他の各クリーチャーは+2/0の修整を受ける。</v>
      </c>
      <c r="O335" t="s">
        <v>81</v>
      </c>
      <c r="Q335" s="38" t="s">
        <v>27</v>
      </c>
      <c r="R335" s="34" t="str">
        <f>INDEX(BE:BE,W330+1)</f>
        <v>When this creature attacks, each of your other creatures gets +2/0 until the end of your turn.</v>
      </c>
      <c r="S335" s="35" t="s">
        <v>400</v>
      </c>
      <c r="T335" s="34" t="str">
        <f>IF(X335="","",X335&amp;IF(Y335="",""," "&amp;Y335)&amp;IF(Z335="",""," "&amp;Z335)&amp;IF(AA335="",""," "&amp;AA335))</f>
        <v>Defender  </v>
      </c>
      <c r="U335" s="35"/>
      <c r="V335" s="36"/>
      <c r="W335" s="40" t="s">
        <v>114</v>
      </c>
      <c r="X335" s="33" t="str">
        <f t="shared" ref="X335:AA335" si="70">IF(ISERROR(IF(LEN(X334)&gt;1,X334,VLOOKUP(X333,$AC:$AD,2,FALSE))),"",IF(LEN(X334)&gt;1,X334,VLOOKUP(X333,$AC:$AD,2,FALSE)))</f>
        <v>Defender</v>
      </c>
      <c r="Y335" s="33" t="str">
        <f t="shared" si="70"/>
        <v/>
      </c>
      <c r="Z335" s="33" t="str">
        <f t="shared" si="70"/>
        <v/>
      </c>
      <c r="AA335" s="33" t="str">
        <f t="shared" si="70"/>
        <v> </v>
      </c>
      <c r="AC335" s="52"/>
      <c r="AD335" s="52"/>
      <c r="BF335" s="64" t="s">
        <v>0</v>
      </c>
    </row>
    <row r="336" spans="1:58">
      <c r="A336" t="str">
        <f t="shared" si="68"/>
        <v>|英テキスト|&gt;|&gt;|&gt;|&gt;|Defender  &amp;br;When this creature attacks, each of your other creatures gets +2/0 until the end of your turn.|</v>
      </c>
      <c r="B336" t="s">
        <v>0</v>
      </c>
      <c r="C336" t="s">
        <v>81</v>
      </c>
      <c r="D336" s="27" t="s">
        <v>125</v>
      </c>
      <c r="E336" t="s">
        <v>81</v>
      </c>
      <c r="F336" s="27" t="s">
        <v>113</v>
      </c>
      <c r="G336" t="s">
        <v>81</v>
      </c>
      <c r="H336" s="27" t="s">
        <v>113</v>
      </c>
      <c r="I336" t="s">
        <v>81</v>
      </c>
      <c r="J336" s="27" t="s">
        <v>113</v>
      </c>
      <c r="K336" t="s">
        <v>81</v>
      </c>
      <c r="L336" s="27" t="s">
        <v>113</v>
      </c>
      <c r="M336" t="s">
        <v>81</v>
      </c>
      <c r="N336" t="str">
        <f>IF(T335="","",T335&amp;"&amp;br;")&amp;IF(R335=0,"",R335)</f>
        <v>Defender  &amp;br;When this creature attacks, each of your other creatures gets +2/0 until the end of your turn.</v>
      </c>
      <c r="O336" t="s">
        <v>81</v>
      </c>
      <c r="Q336" s="33" t="s">
        <v>18</v>
      </c>
      <c r="R336" s="34" t="str">
        <f>IF(INDEX(AX:AX,W330+1)="",0,INDEX(AX:AX,W330+1)&amp;"/"&amp;INDEX(AY:AY,W330+1))</f>
        <v>4/3</v>
      </c>
      <c r="S336" s="35"/>
      <c r="T336" s="35"/>
      <c r="U336" s="35"/>
      <c r="V336" s="36"/>
      <c r="W336" s="40"/>
      <c r="X336" s="33"/>
      <c r="Y336" s="52"/>
      <c r="Z336" s="52"/>
      <c r="AA336" s="53"/>
      <c r="AC336" s="52"/>
      <c r="AD336" s="52"/>
      <c r="BF336" s="64" t="s">
        <v>0</v>
      </c>
    </row>
    <row r="337" spans="1:58">
      <c r="A337" t="str">
        <f t="shared" si="68"/>
        <v>|PT|&gt;|4/3|シールド数|&gt;||</v>
      </c>
      <c r="B337" t="s">
        <v>0</v>
      </c>
      <c r="C337" t="s">
        <v>81</v>
      </c>
      <c r="D337" t="s">
        <v>18</v>
      </c>
      <c r="E337" t="s">
        <v>81</v>
      </c>
      <c r="F337" t="s">
        <v>113</v>
      </c>
      <c r="G337" t="s">
        <v>81</v>
      </c>
      <c r="H337" t="str">
        <f>IF(R336=0,"",R336)</f>
        <v>4/3</v>
      </c>
      <c r="I337" t="s">
        <v>81</v>
      </c>
      <c r="J337" t="s">
        <v>136</v>
      </c>
      <c r="K337" t="s">
        <v>81</v>
      </c>
      <c r="L337" t="s">
        <v>113</v>
      </c>
      <c r="M337" t="s">
        <v>81</v>
      </c>
      <c r="N337" t="str">
        <f>IF(R337=0,"",R337)</f>
        <v/>
      </c>
      <c r="O337" t="s">
        <v>81</v>
      </c>
      <c r="Q337" s="41" t="s">
        <v>19</v>
      </c>
      <c r="R337" s="34">
        <f>INDEX(AW:AW,W330+1)</f>
        <v>0</v>
      </c>
      <c r="S337" s="42"/>
      <c r="T337" s="42"/>
      <c r="U337" s="42"/>
      <c r="V337" s="43"/>
      <c r="W337" s="44"/>
      <c r="X337" s="45"/>
      <c r="Y337" s="55"/>
      <c r="Z337" s="55"/>
      <c r="AA337" s="56"/>
      <c r="BF337" s="64" t="s">
        <v>0</v>
      </c>
    </row>
    <row r="338" spans="1:58">
      <c r="A338" t="str">
        <f t="shared" si="68"/>
        <v>&amp;br;&amp;br;</v>
      </c>
      <c r="B338" t="s">
        <v>0</v>
      </c>
      <c r="C338" t="s">
        <v>145</v>
      </c>
      <c r="R338"/>
      <c r="S338"/>
      <c r="T338"/>
      <c r="U338"/>
      <c r="V338"/>
      <c r="BF338" s="64" t="s">
        <v>0</v>
      </c>
    </row>
    <row r="339" spans="1:58">
      <c r="A339" t="str">
        <f t="shared" si="68"/>
        <v>#back(text=戻る,left)</v>
      </c>
      <c r="B339" t="s">
        <v>0</v>
      </c>
      <c r="C339" t="s">
        <v>153</v>
      </c>
      <c r="R339"/>
      <c r="S339"/>
      <c r="T339"/>
      <c r="U339"/>
      <c r="V339"/>
      <c r="BF339" s="64" t="s">
        <v>0</v>
      </c>
    </row>
    <row r="340" spans="1:58">
      <c r="A340" t="str">
        <f t="shared" si="68"/>
        <v>&amp;br;</v>
      </c>
      <c r="B340" t="s">
        <v>0</v>
      </c>
      <c r="C340" t="s">
        <v>164</v>
      </c>
      <c r="R340"/>
      <c r="S340"/>
      <c r="T340"/>
      <c r="U340"/>
      <c r="V340"/>
      <c r="BF340" s="64" t="s">
        <v>0</v>
      </c>
    </row>
    <row r="341" spans="1:58">
      <c r="A341" t="str">
        <f t="shared" si="68"/>
        <v>#comment(above,nsize=[15],size=[30],num=[10])</v>
      </c>
      <c r="B341" t="s">
        <v>0</v>
      </c>
      <c r="C341" t="s">
        <v>173</v>
      </c>
      <c r="R341"/>
      <c r="S341"/>
      <c r="T341"/>
      <c r="U341"/>
      <c r="V341"/>
      <c r="BF341" s="64" t="s">
        <v>0</v>
      </c>
    </row>
    <row r="342" spans="1:58">
      <c r="A342" t="str">
        <f t="shared" si="68"/>
        <v>&amp;br;&amp;br;</v>
      </c>
      <c r="B342" t="s">
        <v>0</v>
      </c>
      <c r="C342" t="s">
        <v>145</v>
      </c>
      <c r="R342"/>
      <c r="S342"/>
      <c r="T342"/>
      <c r="U342"/>
      <c r="V342"/>
      <c r="AC342" s="52"/>
      <c r="AD342" s="52"/>
      <c r="BF342" s="64" t="s">
        <v>0</v>
      </c>
    </row>
    <row r="343" spans="1:58">
      <c r="A343" t="str">
        <f t="shared" si="68"/>
        <v/>
      </c>
      <c r="B343" t="s">
        <v>0</v>
      </c>
      <c r="Q343" s="29"/>
      <c r="R343" s="30"/>
      <c r="S343" s="30"/>
      <c r="T343" s="30"/>
      <c r="U343" s="30"/>
      <c r="V343" s="31"/>
      <c r="W343" s="32">
        <v>27</v>
      </c>
      <c r="X343" s="29"/>
      <c r="Y343" s="50"/>
      <c r="Z343" s="50"/>
      <c r="AA343" s="51"/>
      <c r="AC343" s="52"/>
      <c r="AD343" s="52"/>
      <c r="BF343" s="64" t="s">
        <v>0</v>
      </c>
    </row>
    <row r="344" spans="1:58">
      <c r="A344" t="str">
        <f t="shared" si="68"/>
        <v>*造反の代弁者、サムト/Samut, Voice of Dissent</v>
      </c>
      <c r="B344" t="s">
        <v>0</v>
      </c>
      <c r="C344" t="str">
        <f>"*"&amp;R344&amp;"/"&amp;T344</f>
        <v>*造反の代弁者、サムト/Samut, Voice of Dissent</v>
      </c>
      <c r="Q344" s="33" t="s">
        <v>9</v>
      </c>
      <c r="R344" s="34" t="str">
        <f>INDEX(AJ:AJ,W343+1)</f>
        <v>造反の代弁者、サムト</v>
      </c>
      <c r="S344" s="35" t="s">
        <v>10</v>
      </c>
      <c r="T344" s="34" t="str">
        <f>INDEX(AK:AK,W343+1)</f>
        <v>Samut, Voice of Dissent</v>
      </c>
      <c r="U344" s="35"/>
      <c r="V344" s="36"/>
      <c r="W344" s="37"/>
      <c r="X344" s="33"/>
      <c r="Y344" s="52"/>
      <c r="Z344" s="52"/>
      <c r="AA344" s="53"/>
      <c r="AC344" s="52"/>
      <c r="AD344" s="52"/>
      <c r="BF344" s="64" t="s">
        <v>0</v>
      </c>
    </row>
    <row r="345" spans="1:58">
      <c r="A345" t="str">
        <f t="shared" si="68"/>
        <v>|LEFT:80|LEFT:100|LEFT:100|LEFT:100|LEFT:100|LEFT:100|c</v>
      </c>
      <c r="B345" t="s">
        <v>0</v>
      </c>
      <c r="C345" t="s">
        <v>81</v>
      </c>
      <c r="D345" s="26" t="str">
        <f>$Q$1</f>
        <v>LEFT:80</v>
      </c>
      <c r="E345" s="26" t="s">
        <v>81</v>
      </c>
      <c r="F345" s="26" t="str">
        <f t="shared" ref="F345:J345" si="71">$R$1</f>
        <v>LEFT:100</v>
      </c>
      <c r="G345" s="26" t="s">
        <v>81</v>
      </c>
      <c r="H345" s="26" t="str">
        <f t="shared" si="71"/>
        <v>LEFT:100</v>
      </c>
      <c r="I345" s="26" t="s">
        <v>81</v>
      </c>
      <c r="J345" s="26" t="str">
        <f t="shared" si="71"/>
        <v>LEFT:100</v>
      </c>
      <c r="K345" s="26" t="s">
        <v>81</v>
      </c>
      <c r="L345" s="26" t="str">
        <f>$R$1</f>
        <v>LEFT:100</v>
      </c>
      <c r="M345" s="26" t="s">
        <v>81</v>
      </c>
      <c r="N345" s="26" t="str">
        <f>$R$1</f>
        <v>LEFT:100</v>
      </c>
      <c r="O345" t="s">
        <v>81</v>
      </c>
      <c r="P345" t="s">
        <v>82</v>
      </c>
      <c r="Q345" s="38" t="s">
        <v>6</v>
      </c>
      <c r="R345" s="34" t="str">
        <f>INDEX(AF:AF,W343+1)</f>
        <v>赤緑</v>
      </c>
      <c r="S345" s="39" t="s">
        <v>7</v>
      </c>
      <c r="T345" s="34" t="str">
        <f>INDEX(AG:AG,W343+1)</f>
        <v>神話レア</v>
      </c>
      <c r="U345" s="39" t="s">
        <v>8</v>
      </c>
      <c r="V345" s="34">
        <f>INDEX(AI:AI,W343+1)</f>
        <v>24</v>
      </c>
      <c r="W345" s="40"/>
      <c r="X345" s="34" t="str">
        <f>INDEX(AQ:AQ,W343+1)</f>
        <v>二段攻撃</v>
      </c>
      <c r="Y345" s="52"/>
      <c r="Z345" s="52"/>
      <c r="AA345" s="53"/>
      <c r="AC345" s="35"/>
      <c r="AD345" s="35"/>
      <c r="BF345" s="64" t="s">
        <v>0</v>
      </c>
    </row>
    <row r="346" spans="1:58">
      <c r="A346" t="str">
        <f t="shared" si="68"/>
        <v>|色|赤緑|レアリティ|神話レア|マナコスト|24|</v>
      </c>
      <c r="B346" t="s">
        <v>0</v>
      </c>
      <c r="C346" t="s">
        <v>81</v>
      </c>
      <c r="D346" s="27" t="s">
        <v>6</v>
      </c>
      <c r="E346" t="s">
        <v>81</v>
      </c>
      <c r="F346" t="str">
        <f>IF(R345=0,"",R345)</f>
        <v>赤緑</v>
      </c>
      <c r="G346" t="s">
        <v>81</v>
      </c>
      <c r="H346" s="27" t="s">
        <v>93</v>
      </c>
      <c r="I346" t="s">
        <v>81</v>
      </c>
      <c r="J346" t="str">
        <f>IF(T345=0,"",T345)</f>
        <v>神話レア</v>
      </c>
      <c r="K346" t="s">
        <v>81</v>
      </c>
      <c r="L346" s="27" t="s">
        <v>94</v>
      </c>
      <c r="M346" t="s">
        <v>81</v>
      </c>
      <c r="N346">
        <f>IF(V345=0,"",V345)</f>
        <v>24</v>
      </c>
      <c r="O346" t="s">
        <v>81</v>
      </c>
      <c r="Q346" s="33" t="s">
        <v>11</v>
      </c>
      <c r="R346" s="34" t="str">
        <f>INDEX(AL:AL,W343+1)</f>
        <v>クリーチャー</v>
      </c>
      <c r="S346" s="39" t="s">
        <v>95</v>
      </c>
      <c r="T346" s="34" t="str">
        <f>INDEX(AN:AN,W343+1)</f>
        <v>人間</v>
      </c>
      <c r="U346" s="34" t="str">
        <f>INDEX(AO:AO,W343+1)</f>
        <v>戦士</v>
      </c>
      <c r="V346" s="34">
        <f>INDEX(AP:AP,W343+1)</f>
        <v>0</v>
      </c>
      <c r="W346" s="40"/>
      <c r="X346" s="34" t="str">
        <f>INDEX(AZ:AZ,W343+1)</f>
        <v>二段</v>
      </c>
      <c r="Y346" s="34" t="str">
        <f>INDEX(BA:BA,W343+1)</f>
        <v/>
      </c>
      <c r="Z346" s="34" t="str">
        <f>INDEX(BB:BB,W343+1)</f>
        <v/>
      </c>
      <c r="AA346" s="34">
        <f>INDEX(BC:BC,W343+1)</f>
        <v>0</v>
      </c>
      <c r="AC346" s="52"/>
      <c r="AD346" s="52"/>
      <c r="BF346" s="64" t="s">
        <v>0</v>
      </c>
    </row>
    <row r="347" spans="1:58">
      <c r="A347" t="str">
        <f t="shared" si="68"/>
        <v>|種別|クリーチャー|サブタイプ|人間|戦士||</v>
      </c>
      <c r="B347" t="s">
        <v>0</v>
      </c>
      <c r="C347" t="s">
        <v>81</v>
      </c>
      <c r="D347" s="27" t="s">
        <v>11</v>
      </c>
      <c r="E347" t="s">
        <v>81</v>
      </c>
      <c r="F347" t="str">
        <f>IF(R346=0,"",R346)</f>
        <v>クリーチャー</v>
      </c>
      <c r="G347" t="s">
        <v>81</v>
      </c>
      <c r="H347" s="27" t="s">
        <v>103</v>
      </c>
      <c r="I347" t="s">
        <v>81</v>
      </c>
      <c r="J347" t="str">
        <f>IF(T346=0,"",T346)</f>
        <v>人間</v>
      </c>
      <c r="K347" t="s">
        <v>81</v>
      </c>
      <c r="L347" t="str">
        <f>IF(U346=0,"",U346)</f>
        <v>戦士</v>
      </c>
      <c r="M347" t="s">
        <v>81</v>
      </c>
      <c r="N347" t="str">
        <f>IF(V346=0,"",V346)</f>
        <v/>
      </c>
      <c r="O347" t="s">
        <v>81</v>
      </c>
      <c r="Q347" s="33" t="s">
        <v>104</v>
      </c>
      <c r="R347" s="34" t="str">
        <f>INDEX(BD:BD,W343+1)</f>
        <v>二段攻撃&amp;br;ジェム2個を起動する：ターン終了時まで、あなたがコントロールする他の最初のクリーチャーは二段攻撃を得る。&amp;br;このクリーチャーが戦場に出ている間、あなたがコントロールする各クリーチャーは速攻を得る。</v>
      </c>
      <c r="S347" s="35"/>
      <c r="T347" s="35"/>
      <c r="U347" s="35"/>
      <c r="V347" s="36"/>
      <c r="W347" s="40"/>
      <c r="X347" s="32"/>
      <c r="Y347" s="32"/>
      <c r="Z347" s="32"/>
      <c r="AA347" s="54"/>
      <c r="AC347" s="52"/>
      <c r="AD347" s="52"/>
      <c r="BF347" s="64" t="s">
        <v>0</v>
      </c>
    </row>
    <row r="348" spans="1:58">
      <c r="A348" t="str">
        <f t="shared" si="68"/>
        <v>|テキスト|&gt;|&gt;|&gt;|&gt;|二段攻撃&amp;br;ジェム2個を起動する：ターン終了時まで、あなたがコントロールする他の最初のクリーチャーは二段攻撃を得る。&amp;br;このクリーチャーが戦場に出ている間、あなたがコントロールする各クリーチャーは速攻を得る。|</v>
      </c>
      <c r="B348" t="s">
        <v>0</v>
      </c>
      <c r="C348" t="s">
        <v>81</v>
      </c>
      <c r="D348" s="27" t="s">
        <v>104</v>
      </c>
      <c r="E348" t="s">
        <v>81</v>
      </c>
      <c r="F348" s="27" t="s">
        <v>113</v>
      </c>
      <c r="G348" t="s">
        <v>81</v>
      </c>
      <c r="H348" s="27" t="s">
        <v>113</v>
      </c>
      <c r="I348" t="s">
        <v>81</v>
      </c>
      <c r="J348" s="27" t="s">
        <v>113</v>
      </c>
      <c r="K348" t="s">
        <v>81</v>
      </c>
      <c r="L348" s="27" t="s">
        <v>113</v>
      </c>
      <c r="M348" t="s">
        <v>81</v>
      </c>
      <c r="N348" t="str">
        <f>IF(R347=0,"",R347)</f>
        <v>二段攻撃&amp;br;ジェム2個を起動する：ターン終了時まで、あなたがコントロールする他の最初のクリーチャーは二段攻撃を得る。&amp;br;このクリーチャーが戦場に出ている間、あなたがコントロールする各クリーチャーは速攻を得る。</v>
      </c>
      <c r="O348" t="s">
        <v>81</v>
      </c>
      <c r="Q348" s="38" t="s">
        <v>27</v>
      </c>
      <c r="R348" s="34" t="str">
        <f>INDEX(BE:BE,W343+1)</f>
        <v>Activate 2: The first other creature you control gains Double Strike until the end of your turn. While this creature is on the battlefield, each creature you control gains Haste.</v>
      </c>
      <c r="S348" s="35" t="s">
        <v>400</v>
      </c>
      <c r="T348" s="34" t="str">
        <f>IF(X348="","",X348&amp;IF(Y348="",""," "&amp;Y348)&amp;IF(Z348="",""," "&amp;Z348)&amp;IF(AA348="",""," "&amp;AA348))</f>
        <v>Double strike  </v>
      </c>
      <c r="U348" s="35"/>
      <c r="V348" s="36"/>
      <c r="W348" s="40" t="s">
        <v>114</v>
      </c>
      <c r="X348" s="33" t="str">
        <f t="shared" ref="X348:AA348" si="72">IF(ISERROR(IF(LEN(X347)&gt;1,X347,VLOOKUP(X346,$AC:$AD,2,FALSE))),"",IF(LEN(X347)&gt;1,X347,VLOOKUP(X346,$AC:$AD,2,FALSE)))</f>
        <v>Double strike</v>
      </c>
      <c r="Y348" s="33" t="str">
        <f t="shared" si="72"/>
        <v/>
      </c>
      <c r="Z348" s="33" t="str">
        <f t="shared" si="72"/>
        <v/>
      </c>
      <c r="AA348" s="33" t="str">
        <f t="shared" si="72"/>
        <v> </v>
      </c>
      <c r="AC348" s="52"/>
      <c r="AD348" s="52"/>
      <c r="BF348" s="64" t="s">
        <v>0</v>
      </c>
    </row>
    <row r="349" spans="1:58">
      <c r="A349" t="str">
        <f t="shared" si="68"/>
        <v>|英テキスト|&gt;|&gt;|&gt;|&gt;|Double strike  &amp;br;Activate 2: The first other creature you control gains Double Strike until the end of your turn. While this creature is on the battlefield, each creature you control gains Haste.|</v>
      </c>
      <c r="B349" t="s">
        <v>0</v>
      </c>
      <c r="C349" t="s">
        <v>81</v>
      </c>
      <c r="D349" s="27" t="s">
        <v>125</v>
      </c>
      <c r="E349" t="s">
        <v>81</v>
      </c>
      <c r="F349" s="27" t="s">
        <v>113</v>
      </c>
      <c r="G349" t="s">
        <v>81</v>
      </c>
      <c r="H349" s="27" t="s">
        <v>113</v>
      </c>
      <c r="I349" t="s">
        <v>81</v>
      </c>
      <c r="J349" s="27" t="s">
        <v>113</v>
      </c>
      <c r="K349" t="s">
        <v>81</v>
      </c>
      <c r="L349" s="27" t="s">
        <v>113</v>
      </c>
      <c r="M349" t="s">
        <v>81</v>
      </c>
      <c r="N349" t="str">
        <f>IF(T348="","",T348&amp;"&amp;br;")&amp;IF(R348=0,"",R348)</f>
        <v>Double strike  &amp;br;Activate 2: The first other creature you control gains Double Strike until the end of your turn. While this creature is on the battlefield, each creature you control gains Haste.</v>
      </c>
      <c r="O349" t="s">
        <v>81</v>
      </c>
      <c r="Q349" s="33" t="s">
        <v>18</v>
      </c>
      <c r="R349" s="34" t="str">
        <f>IF(INDEX(AX:AX,W343+1)="",0,INDEX(AX:AX,W343+1)&amp;"/"&amp;INDEX(AY:AY,W343+1))</f>
        <v>7/8</v>
      </c>
      <c r="S349" s="35"/>
      <c r="T349" s="35"/>
      <c r="U349" s="35"/>
      <c r="V349" s="36"/>
      <c r="W349" s="40"/>
      <c r="X349" s="33"/>
      <c r="Y349" s="52"/>
      <c r="Z349" s="52"/>
      <c r="AA349" s="53"/>
      <c r="AC349" s="52"/>
      <c r="AD349" s="52"/>
      <c r="BF349" s="64" t="s">
        <v>0</v>
      </c>
    </row>
    <row r="350" spans="1:58">
      <c r="A350" t="str">
        <f t="shared" si="68"/>
        <v>|PT|&gt;|7/8|シールド数|&gt;||</v>
      </c>
      <c r="B350" t="s">
        <v>0</v>
      </c>
      <c r="C350" t="s">
        <v>81</v>
      </c>
      <c r="D350" t="s">
        <v>18</v>
      </c>
      <c r="E350" t="s">
        <v>81</v>
      </c>
      <c r="F350" t="s">
        <v>113</v>
      </c>
      <c r="G350" t="s">
        <v>81</v>
      </c>
      <c r="H350" t="str">
        <f>IF(R349=0,"",R349)</f>
        <v>7/8</v>
      </c>
      <c r="I350" t="s">
        <v>81</v>
      </c>
      <c r="J350" t="s">
        <v>136</v>
      </c>
      <c r="K350" t="s">
        <v>81</v>
      </c>
      <c r="L350" t="s">
        <v>113</v>
      </c>
      <c r="M350" t="s">
        <v>81</v>
      </c>
      <c r="N350" t="str">
        <f>IF(R350=0,"",R350)</f>
        <v/>
      </c>
      <c r="O350" t="s">
        <v>81</v>
      </c>
      <c r="Q350" s="41" t="s">
        <v>19</v>
      </c>
      <c r="R350" s="34">
        <f>INDEX(AW:AW,W343+1)</f>
        <v>0</v>
      </c>
      <c r="S350" s="42"/>
      <c r="T350" s="42"/>
      <c r="U350" s="42"/>
      <c r="V350" s="43"/>
      <c r="W350" s="44"/>
      <c r="X350" s="45"/>
      <c r="Y350" s="55"/>
      <c r="Z350" s="55"/>
      <c r="AA350" s="56"/>
      <c r="BF350" s="64" t="s">
        <v>0</v>
      </c>
    </row>
    <row r="351" spans="1:58">
      <c r="A351" t="str">
        <f t="shared" si="68"/>
        <v>&amp;br;&amp;br;</v>
      </c>
      <c r="B351" t="s">
        <v>0</v>
      </c>
      <c r="C351" t="s">
        <v>145</v>
      </c>
      <c r="R351"/>
      <c r="S351"/>
      <c r="T351"/>
      <c r="U351"/>
      <c r="V351"/>
      <c r="BF351" s="64" t="s">
        <v>0</v>
      </c>
    </row>
    <row r="352" spans="1:58">
      <c r="A352" t="str">
        <f t="shared" si="68"/>
        <v>#back(text=戻る,left)</v>
      </c>
      <c r="B352" t="s">
        <v>0</v>
      </c>
      <c r="C352" t="s">
        <v>153</v>
      </c>
      <c r="R352"/>
      <c r="S352"/>
      <c r="T352"/>
      <c r="U352"/>
      <c r="V352"/>
      <c r="BF352" s="64" t="s">
        <v>0</v>
      </c>
    </row>
    <row r="353" spans="1:58">
      <c r="A353" t="str">
        <f t="shared" si="68"/>
        <v>&amp;br;</v>
      </c>
      <c r="B353" t="s">
        <v>0</v>
      </c>
      <c r="C353" t="s">
        <v>164</v>
      </c>
      <c r="R353"/>
      <c r="S353"/>
      <c r="T353"/>
      <c r="U353"/>
      <c r="V353"/>
      <c r="BF353" s="64" t="s">
        <v>0</v>
      </c>
    </row>
    <row r="354" spans="1:58">
      <c r="A354" t="str">
        <f t="shared" si="68"/>
        <v>#comment(above,nsize=[15],size=[30],num=[10])</v>
      </c>
      <c r="B354" t="s">
        <v>0</v>
      </c>
      <c r="C354" t="s">
        <v>173</v>
      </c>
      <c r="R354"/>
      <c r="S354"/>
      <c r="T354"/>
      <c r="U354"/>
      <c r="V354"/>
      <c r="BF354" s="64" t="s">
        <v>0</v>
      </c>
    </row>
    <row r="355" spans="1:58">
      <c r="A355" t="str">
        <f t="shared" si="68"/>
        <v>&amp;br;&amp;br;</v>
      </c>
      <c r="B355" t="s">
        <v>0</v>
      </c>
      <c r="C355" t="s">
        <v>145</v>
      </c>
      <c r="R355"/>
      <c r="S355"/>
      <c r="T355"/>
      <c r="U355"/>
      <c r="V355"/>
      <c r="AC355" s="52"/>
      <c r="AD355" s="52"/>
      <c r="BF355" s="64" t="s">
        <v>0</v>
      </c>
    </row>
    <row r="356" spans="1:58">
      <c r="A356" t="str">
        <f t="shared" si="68"/>
        <v/>
      </c>
      <c r="B356" t="s">
        <v>0</v>
      </c>
      <c r="Q356" s="29"/>
      <c r="R356" s="30"/>
      <c r="S356" s="30"/>
      <c r="T356" s="30"/>
      <c r="U356" s="30"/>
      <c r="V356" s="31"/>
      <c r="W356" s="32">
        <v>28</v>
      </c>
      <c r="X356" s="29"/>
      <c r="Y356" s="50"/>
      <c r="Z356" s="50"/>
      <c r="AA356" s="51"/>
      <c r="AC356" s="52"/>
      <c r="AD356" s="52"/>
      <c r="BF356" s="64" t="s">
        <v>0</v>
      </c>
    </row>
    <row r="357" spans="1:58">
      <c r="A357" t="str">
        <f t="shared" si="68"/>
        <v>*王神の玉座/Throne of the God-Pharaoh</v>
      </c>
      <c r="B357" t="s">
        <v>0</v>
      </c>
      <c r="C357" t="str">
        <f>"*"&amp;R357&amp;"/"&amp;T357</f>
        <v>*王神の玉座/Throne of the God-Pharaoh</v>
      </c>
      <c r="Q357" s="33" t="s">
        <v>9</v>
      </c>
      <c r="R357" s="34" t="str">
        <f>INDEX(AJ:AJ,W356+1)</f>
        <v>王神の玉座</v>
      </c>
      <c r="S357" s="35" t="s">
        <v>10</v>
      </c>
      <c r="T357" s="34" t="str">
        <f>INDEX(AK:AK,W356+1)</f>
        <v>Throne of the God-Pharaoh</v>
      </c>
      <c r="U357" s="35"/>
      <c r="V357" s="36"/>
      <c r="W357" s="37"/>
      <c r="X357" s="33"/>
      <c r="Y357" s="52"/>
      <c r="Z357" s="52"/>
      <c r="AA357" s="53"/>
      <c r="AC357" s="52"/>
      <c r="AD357" s="52"/>
      <c r="BF357" s="64" t="s">
        <v>0</v>
      </c>
    </row>
    <row r="358" spans="1:58">
      <c r="A358" t="str">
        <f t="shared" si="68"/>
        <v>|LEFT:80|LEFT:100|LEFT:100|LEFT:100|LEFT:100|LEFT:100|c</v>
      </c>
      <c r="B358" t="s">
        <v>0</v>
      </c>
      <c r="C358" t="s">
        <v>81</v>
      </c>
      <c r="D358" s="26" t="str">
        <f>$Q$1</f>
        <v>LEFT:80</v>
      </c>
      <c r="E358" s="26" t="s">
        <v>81</v>
      </c>
      <c r="F358" s="26" t="str">
        <f t="shared" ref="F358:J358" si="73">$R$1</f>
        <v>LEFT:100</v>
      </c>
      <c r="G358" s="26" t="s">
        <v>81</v>
      </c>
      <c r="H358" s="26" t="str">
        <f t="shared" si="73"/>
        <v>LEFT:100</v>
      </c>
      <c r="I358" s="26" t="s">
        <v>81</v>
      </c>
      <c r="J358" s="26" t="str">
        <f t="shared" si="73"/>
        <v>LEFT:100</v>
      </c>
      <c r="K358" s="26" t="s">
        <v>81</v>
      </c>
      <c r="L358" s="26" t="str">
        <f>$R$1</f>
        <v>LEFT:100</v>
      </c>
      <c r="M358" s="26" t="s">
        <v>81</v>
      </c>
      <c r="N358" s="26" t="str">
        <f>$R$1</f>
        <v>LEFT:100</v>
      </c>
      <c r="O358" t="s">
        <v>81</v>
      </c>
      <c r="P358" t="s">
        <v>82</v>
      </c>
      <c r="Q358" s="38" t="s">
        <v>6</v>
      </c>
      <c r="R358" s="34" t="str">
        <f>INDEX(AF:AF,W356+1)</f>
        <v>無色</v>
      </c>
      <c r="S358" s="39" t="s">
        <v>7</v>
      </c>
      <c r="T358" s="34" t="str">
        <f>INDEX(AG:AG,W356+1)</f>
        <v>神話レア</v>
      </c>
      <c r="U358" s="39" t="s">
        <v>8</v>
      </c>
      <c r="V358" s="34">
        <f>INDEX(AI:AI,W356+1)</f>
        <v>19</v>
      </c>
      <c r="W358" s="40"/>
      <c r="X358" s="34" t="str">
        <f>INDEX(AQ:AQ,W356+1)</f>
        <v>あなたがコントロールするクリーチャーが攻撃したとき、対戦相手はX点のダメージを受ける。Xはあなたがコントロールするクリーチャーの総数の2倍に等しい。</v>
      </c>
      <c r="Y358" s="52"/>
      <c r="Z358" s="52"/>
      <c r="AA358" s="53"/>
      <c r="AC358" s="35"/>
      <c r="AD358" s="35"/>
      <c r="BF358" s="64" t="s">
        <v>0</v>
      </c>
    </row>
    <row r="359" spans="1:58">
      <c r="A359" t="str">
        <f t="shared" si="68"/>
        <v>|色|無色|レアリティ|神話レア|マナコスト|19|</v>
      </c>
      <c r="B359" t="s">
        <v>0</v>
      </c>
      <c r="C359" t="s">
        <v>81</v>
      </c>
      <c r="D359" s="27" t="s">
        <v>6</v>
      </c>
      <c r="E359" t="s">
        <v>81</v>
      </c>
      <c r="F359" t="str">
        <f>IF(R358=0,"",R358)</f>
        <v>無色</v>
      </c>
      <c r="G359" t="s">
        <v>81</v>
      </c>
      <c r="H359" s="27" t="s">
        <v>93</v>
      </c>
      <c r="I359" t="s">
        <v>81</v>
      </c>
      <c r="J359" t="str">
        <f>IF(T358=0,"",T358)</f>
        <v>神話レア</v>
      </c>
      <c r="K359" t="s">
        <v>81</v>
      </c>
      <c r="L359" s="27" t="s">
        <v>94</v>
      </c>
      <c r="M359" t="s">
        <v>81</v>
      </c>
      <c r="N359">
        <f>IF(V358=0,"",V358)</f>
        <v>19</v>
      </c>
      <c r="O359" t="s">
        <v>81</v>
      </c>
      <c r="Q359" s="33" t="s">
        <v>11</v>
      </c>
      <c r="R359" s="34" t="str">
        <f>INDEX(AL:AL,W356+1)</f>
        <v>サポート</v>
      </c>
      <c r="S359" s="39" t="s">
        <v>95</v>
      </c>
      <c r="T359" s="34">
        <f>INDEX(AN:AN,W356+1)</f>
        <v>0</v>
      </c>
      <c r="U359" s="34">
        <f>INDEX(AO:AO,W356+1)</f>
        <v>0</v>
      </c>
      <c r="V359" s="34">
        <f>INDEX(AP:AP,W356+1)</f>
        <v>0</v>
      </c>
      <c r="W359" s="40"/>
      <c r="X359" s="34" t="str">
        <f>INDEX(AZ:AZ,W356+1)</f>
        <v>あな</v>
      </c>
      <c r="Y359" s="34" t="str">
        <f>INDEX(BA:BA,W356+1)</f>
        <v/>
      </c>
      <c r="Z359" s="34" t="str">
        <f>INDEX(BB:BB,W356+1)</f>
        <v/>
      </c>
      <c r="AA359" s="34">
        <f>INDEX(BC:BC,W356+1)</f>
        <v>0</v>
      </c>
      <c r="AC359" s="52"/>
      <c r="AD359" s="52"/>
      <c r="BF359" s="64" t="s">
        <v>0</v>
      </c>
    </row>
    <row r="360" spans="1:58">
      <c r="A360" t="str">
        <f t="shared" si="68"/>
        <v>|種別|サポート|サブタイプ||||</v>
      </c>
      <c r="B360" t="s">
        <v>0</v>
      </c>
      <c r="C360" t="s">
        <v>81</v>
      </c>
      <c r="D360" s="27" t="s">
        <v>11</v>
      </c>
      <c r="E360" t="s">
        <v>81</v>
      </c>
      <c r="F360" t="str">
        <f>IF(R359=0,"",R359)</f>
        <v>サポート</v>
      </c>
      <c r="G360" t="s">
        <v>81</v>
      </c>
      <c r="H360" s="27" t="s">
        <v>103</v>
      </c>
      <c r="I360" t="s">
        <v>81</v>
      </c>
      <c r="J360" t="str">
        <f>IF(T359=0,"",T359)</f>
        <v/>
      </c>
      <c r="K360" t="s">
        <v>81</v>
      </c>
      <c r="L360" t="str">
        <f>IF(U359=0,"",U359)</f>
        <v/>
      </c>
      <c r="M360" t="s">
        <v>81</v>
      </c>
      <c r="N360" t="str">
        <f>IF(V359=0,"",V359)</f>
        <v/>
      </c>
      <c r="O360" t="s">
        <v>81</v>
      </c>
      <c r="Q360" s="33" t="s">
        <v>104</v>
      </c>
      <c r="R360" s="34" t="str">
        <f>INDEX(BD:BD,W356+1)</f>
        <v>あなたがコントロールするクリーチャーが攻撃したとき、対戦相手はX点のダメージを受ける。Xはあなたがコントロールするクリーチャーの総数の2倍に等しい。</v>
      </c>
      <c r="S360" s="35"/>
      <c r="T360" s="35"/>
      <c r="U360" s="35"/>
      <c r="V360" s="36"/>
      <c r="W360" s="40"/>
      <c r="X360" s="32"/>
      <c r="Y360" s="32"/>
      <c r="Z360" s="32"/>
      <c r="AA360" s="54"/>
      <c r="AC360" s="52"/>
      <c r="AD360" s="52"/>
      <c r="BF360" s="64" t="s">
        <v>0</v>
      </c>
    </row>
    <row r="361" spans="1:58">
      <c r="A361" t="str">
        <f t="shared" si="68"/>
        <v>|テキスト|&gt;|&gt;|&gt;|&gt;|あなたがコントロールするクリーチャーが攻撃したとき、対戦相手はX点のダメージを受ける。Xはあなたがコントロールするクリーチャーの総数の2倍に等しい。|</v>
      </c>
      <c r="B361" t="s">
        <v>0</v>
      </c>
      <c r="C361" t="s">
        <v>81</v>
      </c>
      <c r="D361" s="27" t="s">
        <v>104</v>
      </c>
      <c r="E361" t="s">
        <v>81</v>
      </c>
      <c r="F361" s="27" t="s">
        <v>113</v>
      </c>
      <c r="G361" t="s">
        <v>81</v>
      </c>
      <c r="H361" s="27" t="s">
        <v>113</v>
      </c>
      <c r="I361" t="s">
        <v>81</v>
      </c>
      <c r="J361" s="27" t="s">
        <v>113</v>
      </c>
      <c r="K361" t="s">
        <v>81</v>
      </c>
      <c r="L361" s="27" t="s">
        <v>113</v>
      </c>
      <c r="M361" t="s">
        <v>81</v>
      </c>
      <c r="N361" t="str">
        <f>IF(R360=0,"",R360)</f>
        <v>あなたがコントロールするクリーチャーが攻撃したとき、対戦相手はX点のダメージを受ける。Xはあなたがコントロールするクリーチャーの総数の2倍に等しい。</v>
      </c>
      <c r="O361" t="s">
        <v>81</v>
      </c>
      <c r="Q361" s="38" t="s">
        <v>27</v>
      </c>
      <c r="R361" s="34" t="str">
        <f>INDEX(BE:BE,W356+1)</f>
        <v>When a creature you control attacks, your opponent takes X damage, where X is the number of creatures you control multiplied by 2.</v>
      </c>
      <c r="S361" s="35" t="s">
        <v>400</v>
      </c>
      <c r="T361" s="34" t="str">
        <f>IF(X361="","",X361&amp;IF(Y361="",""," "&amp;Y361)&amp;IF(Z361="",""," "&amp;Z361)&amp;IF(AA361="",""," "&amp;AA361))</f>
        <v/>
      </c>
      <c r="U361" s="35"/>
      <c r="V361" s="36"/>
      <c r="W361" s="40" t="s">
        <v>114</v>
      </c>
      <c r="X361" s="33" t="str">
        <f t="shared" ref="X361:AA361" si="74">IF(ISERROR(IF(LEN(X360)&gt;1,X360,VLOOKUP(X359,$AC:$AD,2,FALSE))),"",IF(LEN(X360)&gt;1,X360,VLOOKUP(X359,$AC:$AD,2,FALSE)))</f>
        <v/>
      </c>
      <c r="Y361" s="33" t="str">
        <f t="shared" si="74"/>
        <v/>
      </c>
      <c r="Z361" s="33" t="str">
        <f t="shared" si="74"/>
        <v/>
      </c>
      <c r="AA361" s="33" t="str">
        <f t="shared" si="74"/>
        <v> </v>
      </c>
      <c r="AC361" s="52"/>
      <c r="AD361" s="52"/>
      <c r="BF361" s="64" t="s">
        <v>0</v>
      </c>
    </row>
    <row r="362" spans="1:58">
      <c r="A362" t="str">
        <f t="shared" si="68"/>
        <v>|英テキスト|&gt;|&gt;|&gt;|&gt;|When a creature you control attacks, your opponent takes X damage, where X is the number of creatures you control multiplied by 2.|</v>
      </c>
      <c r="B362" t="s">
        <v>0</v>
      </c>
      <c r="C362" t="s">
        <v>81</v>
      </c>
      <c r="D362" s="27" t="s">
        <v>125</v>
      </c>
      <c r="E362" t="s">
        <v>81</v>
      </c>
      <c r="F362" s="27" t="s">
        <v>113</v>
      </c>
      <c r="G362" t="s">
        <v>81</v>
      </c>
      <c r="H362" s="27" t="s">
        <v>113</v>
      </c>
      <c r="I362" t="s">
        <v>81</v>
      </c>
      <c r="J362" s="27" t="s">
        <v>113</v>
      </c>
      <c r="K362" t="s">
        <v>81</v>
      </c>
      <c r="L362" s="27" t="s">
        <v>113</v>
      </c>
      <c r="M362" t="s">
        <v>81</v>
      </c>
      <c r="N362" t="str">
        <f>IF(T361="","",T361&amp;"&amp;br;")&amp;IF(R361=0,"",R361)</f>
        <v>When a creature you control attacks, your opponent takes X damage, where X is the number of creatures you control multiplied by 2.</v>
      </c>
      <c r="O362" t="s">
        <v>81</v>
      </c>
      <c r="Q362" s="33" t="s">
        <v>18</v>
      </c>
      <c r="R362" s="34">
        <f>IF(INDEX(AX:AX,W356+1)="",0,INDEX(AX:AX,W356+1)&amp;"/"&amp;INDEX(AY:AY,W356+1))</f>
        <v>0</v>
      </c>
      <c r="S362" s="35"/>
      <c r="T362" s="35"/>
      <c r="U362" s="35"/>
      <c r="V362" s="36"/>
      <c r="W362" s="40"/>
      <c r="X362" s="33"/>
      <c r="Y362" s="52"/>
      <c r="Z362" s="52"/>
      <c r="AA362" s="53"/>
      <c r="AC362" s="52"/>
      <c r="AD362" s="52"/>
      <c r="BF362" s="64" t="s">
        <v>0</v>
      </c>
    </row>
    <row r="363" spans="1:58">
      <c r="A363" t="str">
        <f t="shared" si="68"/>
        <v>|PT|&gt;||シールド数|&gt;|3|</v>
      </c>
      <c r="B363" t="s">
        <v>0</v>
      </c>
      <c r="C363" t="s">
        <v>81</v>
      </c>
      <c r="D363" t="s">
        <v>18</v>
      </c>
      <c r="E363" t="s">
        <v>81</v>
      </c>
      <c r="F363" t="s">
        <v>113</v>
      </c>
      <c r="G363" t="s">
        <v>81</v>
      </c>
      <c r="H363" t="str">
        <f>IF(R362=0,"",R362)</f>
        <v/>
      </c>
      <c r="I363" t="s">
        <v>81</v>
      </c>
      <c r="J363" t="s">
        <v>136</v>
      </c>
      <c r="K363" t="s">
        <v>81</v>
      </c>
      <c r="L363" t="s">
        <v>113</v>
      </c>
      <c r="M363" t="s">
        <v>81</v>
      </c>
      <c r="N363">
        <f>IF(R363=0,"",R363)</f>
        <v>3</v>
      </c>
      <c r="O363" t="s">
        <v>81</v>
      </c>
      <c r="Q363" s="41" t="s">
        <v>19</v>
      </c>
      <c r="R363" s="34">
        <f>INDEX(AW:AW,W356+1)</f>
        <v>3</v>
      </c>
      <c r="S363" s="42"/>
      <c r="T363" s="42"/>
      <c r="U363" s="42"/>
      <c r="V363" s="43"/>
      <c r="W363" s="44"/>
      <c r="X363" s="45"/>
      <c r="Y363" s="55"/>
      <c r="Z363" s="55"/>
      <c r="AA363" s="56"/>
      <c r="BF363" s="64" t="s">
        <v>0</v>
      </c>
    </row>
    <row r="364" spans="1:58">
      <c r="A364" t="str">
        <f t="shared" si="68"/>
        <v>&amp;br;&amp;br;</v>
      </c>
      <c r="B364" t="s">
        <v>0</v>
      </c>
      <c r="C364" t="s">
        <v>145</v>
      </c>
      <c r="R364"/>
      <c r="S364"/>
      <c r="T364"/>
      <c r="U364"/>
      <c r="V364"/>
      <c r="BF364" s="64" t="s">
        <v>0</v>
      </c>
    </row>
    <row r="365" spans="1:58">
      <c r="A365" t="str">
        <f t="shared" si="68"/>
        <v>#back(text=戻る,left)</v>
      </c>
      <c r="B365" t="s">
        <v>0</v>
      </c>
      <c r="C365" t="s">
        <v>153</v>
      </c>
      <c r="R365"/>
      <c r="S365"/>
      <c r="T365"/>
      <c r="U365"/>
      <c r="V365"/>
      <c r="BF365" s="64" t="s">
        <v>0</v>
      </c>
    </row>
    <row r="366" spans="1:58">
      <c r="A366" t="str">
        <f t="shared" si="68"/>
        <v>&amp;br;</v>
      </c>
      <c r="B366" t="s">
        <v>0</v>
      </c>
      <c r="C366" t="s">
        <v>164</v>
      </c>
      <c r="R366"/>
      <c r="S366"/>
      <c r="T366"/>
      <c r="U366"/>
      <c r="V366"/>
      <c r="BF366" s="64" t="s">
        <v>0</v>
      </c>
    </row>
    <row r="367" spans="1:58">
      <c r="A367" t="str">
        <f t="shared" si="68"/>
        <v>#comment(above,nsize=[15],size=[30],num=[10])</v>
      </c>
      <c r="B367" t="s">
        <v>0</v>
      </c>
      <c r="C367" t="s">
        <v>173</v>
      </c>
      <c r="R367"/>
      <c r="S367"/>
      <c r="T367"/>
      <c r="U367"/>
      <c r="V367"/>
      <c r="BF367" s="64" t="s">
        <v>0</v>
      </c>
    </row>
    <row r="368" spans="1:58">
      <c r="A368" t="str">
        <f t="shared" si="68"/>
        <v>&amp;br;&amp;br;</v>
      </c>
      <c r="B368" t="s">
        <v>0</v>
      </c>
      <c r="C368" t="s">
        <v>145</v>
      </c>
      <c r="R368"/>
      <c r="S368"/>
      <c r="T368"/>
      <c r="U368"/>
      <c r="V368"/>
      <c r="AC368" s="52"/>
      <c r="AD368" s="52"/>
      <c r="BF368" s="64" t="s">
        <v>0</v>
      </c>
    </row>
    <row r="369" spans="1:58">
      <c r="A369" t="str">
        <f t="shared" si="68"/>
        <v/>
      </c>
      <c r="B369" t="s">
        <v>0</v>
      </c>
      <c r="Q369" s="29"/>
      <c r="R369" s="30"/>
      <c r="S369" s="30"/>
      <c r="T369" s="30"/>
      <c r="U369" s="30"/>
      <c r="V369" s="31"/>
      <c r="W369" s="32">
        <v>29</v>
      </c>
      <c r="X369" s="29"/>
      <c r="Y369" s="50"/>
      <c r="Z369" s="50"/>
      <c r="AA369" s="51"/>
      <c r="AC369" s="52"/>
      <c r="AD369" s="52"/>
      <c r="BF369" s="64" t="s">
        <v>0</v>
      </c>
    </row>
    <row r="370" spans="1:58">
      <c r="A370" t="str">
        <f t="shared" si="68"/>
        <v>*ロナスの勇者/0</v>
      </c>
      <c r="B370" t="s">
        <v>0</v>
      </c>
      <c r="C370" t="str">
        <f>"*"&amp;R370&amp;"/"&amp;T370</f>
        <v>*ロナスの勇者/0</v>
      </c>
      <c r="Q370" s="33" t="s">
        <v>9</v>
      </c>
      <c r="R370" s="34" t="str">
        <f>INDEX(AJ:AJ,W369+1)</f>
        <v>ロナスの勇者</v>
      </c>
      <c r="S370" s="35" t="s">
        <v>10</v>
      </c>
      <c r="T370" s="34">
        <f>INDEX(AK:AK,W369+1)</f>
        <v>0</v>
      </c>
      <c r="U370" s="35"/>
      <c r="V370" s="36"/>
      <c r="W370" s="37"/>
      <c r="X370" s="33"/>
      <c r="Y370" s="52"/>
      <c r="Z370" s="52"/>
      <c r="AA370" s="53"/>
      <c r="AC370" s="52"/>
      <c r="AD370" s="52"/>
      <c r="BF370" s="64" t="s">
        <v>0</v>
      </c>
    </row>
    <row r="371" spans="1:58">
      <c r="A371" t="str">
        <f t="shared" si="68"/>
        <v>|LEFT:80|LEFT:100|LEFT:100|LEFT:100|LEFT:100|LEFT:100|c</v>
      </c>
      <c r="B371" t="s">
        <v>0</v>
      </c>
      <c r="C371" t="s">
        <v>81</v>
      </c>
      <c r="D371" s="26" t="str">
        <f>$Q$1</f>
        <v>LEFT:80</v>
      </c>
      <c r="E371" s="26" t="s">
        <v>81</v>
      </c>
      <c r="F371" s="26" t="str">
        <f t="shared" ref="F371:J371" si="75">$R$1</f>
        <v>LEFT:100</v>
      </c>
      <c r="G371" s="26" t="s">
        <v>81</v>
      </c>
      <c r="H371" s="26" t="str">
        <f t="shared" si="75"/>
        <v>LEFT:100</v>
      </c>
      <c r="I371" s="26" t="s">
        <v>81</v>
      </c>
      <c r="J371" s="26" t="str">
        <f t="shared" si="75"/>
        <v>LEFT:100</v>
      </c>
      <c r="K371" s="26" t="s">
        <v>81</v>
      </c>
      <c r="L371" s="26" t="str">
        <f>$R$1</f>
        <v>LEFT:100</v>
      </c>
      <c r="M371" s="26" t="s">
        <v>81</v>
      </c>
      <c r="N371" s="26" t="str">
        <f>$R$1</f>
        <v>LEFT:100</v>
      </c>
      <c r="O371" t="s">
        <v>81</v>
      </c>
      <c r="P371" t="s">
        <v>82</v>
      </c>
      <c r="Q371" s="38" t="s">
        <v>6</v>
      </c>
      <c r="R371" s="34" t="str">
        <f>INDEX(AF:AF,W369+1)</f>
        <v>無色</v>
      </c>
      <c r="S371" s="39" t="s">
        <v>7</v>
      </c>
      <c r="T371" s="34">
        <f>INDEX(AG:AG,W369+1)</f>
        <v>0</v>
      </c>
      <c r="U371" s="39" t="s">
        <v>8</v>
      </c>
      <c r="V371" s="34">
        <f>INDEX(AI:AI,W369+1)</f>
        <v>0</v>
      </c>
      <c r="W371" s="40"/>
      <c r="X371" s="34">
        <f>INDEX(AQ:AQ,W369+1)</f>
        <v>0</v>
      </c>
      <c r="Y371" s="52"/>
      <c r="Z371" s="52"/>
      <c r="AA371" s="53"/>
      <c r="AC371" s="35"/>
      <c r="AD371" s="35"/>
      <c r="BF371" s="64" t="s">
        <v>0</v>
      </c>
    </row>
    <row r="372" spans="1:58">
      <c r="A372" t="str">
        <f t="shared" si="68"/>
        <v>|色|無色|レアリティ||マナコスト||</v>
      </c>
      <c r="B372" t="s">
        <v>0</v>
      </c>
      <c r="C372" t="s">
        <v>81</v>
      </c>
      <c r="D372" s="27" t="s">
        <v>6</v>
      </c>
      <c r="E372" t="s">
        <v>81</v>
      </c>
      <c r="F372" t="str">
        <f>IF(R371=0,"",R371)</f>
        <v>無色</v>
      </c>
      <c r="G372" t="s">
        <v>81</v>
      </c>
      <c r="H372" s="27" t="s">
        <v>93</v>
      </c>
      <c r="I372" t="s">
        <v>81</v>
      </c>
      <c r="J372" t="str">
        <f>IF(T371=0,"",T371)</f>
        <v/>
      </c>
      <c r="K372" t="s">
        <v>81</v>
      </c>
      <c r="L372" s="27" t="s">
        <v>94</v>
      </c>
      <c r="M372" t="s">
        <v>81</v>
      </c>
      <c r="N372" t="str">
        <f>IF(V371=0,"",V371)</f>
        <v/>
      </c>
      <c r="O372" t="s">
        <v>81</v>
      </c>
      <c r="Q372" s="33" t="s">
        <v>11</v>
      </c>
      <c r="R372" s="34">
        <f>INDEX(AL:AL,W369+1)</f>
        <v>0</v>
      </c>
      <c r="S372" s="39" t="s">
        <v>95</v>
      </c>
      <c r="T372" s="34">
        <f>INDEX(AN:AN,W369+1)</f>
        <v>0</v>
      </c>
      <c r="U372" s="34">
        <f>INDEX(AO:AO,W369+1)</f>
        <v>0</v>
      </c>
      <c r="V372" s="34">
        <f>INDEX(AP:AP,W369+1)</f>
        <v>0</v>
      </c>
      <c r="W372" s="40"/>
      <c r="X372" s="34" t="str">
        <f>INDEX(AZ:AZ,W369+1)</f>
        <v/>
      </c>
      <c r="Y372" s="34" t="str">
        <f>INDEX(BA:BA,W369+1)</f>
        <v/>
      </c>
      <c r="Z372" s="34" t="str">
        <f>INDEX(BB:BB,W369+1)</f>
        <v/>
      </c>
      <c r="AA372" s="34">
        <f>INDEX(BC:BC,W369+1)</f>
        <v>0</v>
      </c>
      <c r="AC372" s="52"/>
      <c r="AD372" s="52"/>
      <c r="BF372" s="64" t="s">
        <v>0</v>
      </c>
    </row>
    <row r="373" spans="1:58">
      <c r="A373" t="str">
        <f t="shared" si="68"/>
        <v>|種別||サブタイプ||||</v>
      </c>
      <c r="B373" t="s">
        <v>0</v>
      </c>
      <c r="C373" t="s">
        <v>81</v>
      </c>
      <c r="D373" s="27" t="s">
        <v>11</v>
      </c>
      <c r="E373" t="s">
        <v>81</v>
      </c>
      <c r="F373" t="str">
        <f>IF(R372=0,"",R372)</f>
        <v/>
      </c>
      <c r="G373" t="s">
        <v>81</v>
      </c>
      <c r="H373" s="27" t="s">
        <v>103</v>
      </c>
      <c r="I373" t="s">
        <v>81</v>
      </c>
      <c r="J373" t="str">
        <f>IF(T372=0,"",T372)</f>
        <v/>
      </c>
      <c r="K373" t="s">
        <v>81</v>
      </c>
      <c r="L373" t="str">
        <f>IF(U372=0,"",U372)</f>
        <v/>
      </c>
      <c r="M373" t="s">
        <v>81</v>
      </c>
      <c r="N373" t="str">
        <f>IF(V372=0,"",V372)</f>
        <v/>
      </c>
      <c r="O373" t="s">
        <v>81</v>
      </c>
      <c r="Q373" s="33" t="s">
        <v>104</v>
      </c>
      <c r="R373" s="34" t="str">
        <f>INDEX(BD:BD,W369+1)</f>
        <v/>
      </c>
      <c r="S373" s="35"/>
      <c r="T373" s="35"/>
      <c r="U373" s="35"/>
      <c r="V373" s="36"/>
      <c r="W373" s="40"/>
      <c r="X373" s="32"/>
      <c r="Y373" s="32"/>
      <c r="Z373" s="32"/>
      <c r="AA373" s="54"/>
      <c r="AC373" s="52"/>
      <c r="AD373" s="52"/>
      <c r="BF373" s="64" t="s">
        <v>0</v>
      </c>
    </row>
    <row r="374" spans="1:58">
      <c r="A374" t="str">
        <f t="shared" si="68"/>
        <v>|テキスト|&gt;|&gt;|&gt;|&gt;||</v>
      </c>
      <c r="B374" t="s">
        <v>0</v>
      </c>
      <c r="C374" t="s">
        <v>81</v>
      </c>
      <c r="D374" s="27" t="s">
        <v>104</v>
      </c>
      <c r="E374" t="s">
        <v>81</v>
      </c>
      <c r="F374" s="27" t="s">
        <v>113</v>
      </c>
      <c r="G374" t="s">
        <v>81</v>
      </c>
      <c r="H374" s="27" t="s">
        <v>113</v>
      </c>
      <c r="I374" t="s">
        <v>81</v>
      </c>
      <c r="J374" s="27" t="s">
        <v>113</v>
      </c>
      <c r="K374" t="s">
        <v>81</v>
      </c>
      <c r="L374" s="27" t="s">
        <v>113</v>
      </c>
      <c r="M374" t="s">
        <v>81</v>
      </c>
      <c r="N374" t="str">
        <f>IF(R373=0,"",R373)</f>
        <v/>
      </c>
      <c r="O374" t="s">
        <v>81</v>
      </c>
      <c r="Q374" s="38" t="s">
        <v>27</v>
      </c>
      <c r="R374" s="34">
        <f>INDEX(BE:BE,W369+1)</f>
        <v>0</v>
      </c>
      <c r="S374" s="35" t="s">
        <v>400</v>
      </c>
      <c r="T374" s="34" t="str">
        <f>IF(X374="","",X374&amp;IF(Y374="",""," "&amp;Y374)&amp;IF(Z374="",""," "&amp;Z374)&amp;IF(AA374="",""," "&amp;AA374))</f>
        <v/>
      </c>
      <c r="U374" s="35"/>
      <c r="V374" s="36"/>
      <c r="W374" s="40" t="s">
        <v>114</v>
      </c>
      <c r="X374" s="33" t="str">
        <f t="shared" ref="X374:AA374" si="76">IF(ISERROR(IF(LEN(X373)&gt;1,X373,VLOOKUP(X372,$AC:$AD,2,FALSE))),"",IF(LEN(X373)&gt;1,X373,VLOOKUP(X372,$AC:$AD,2,FALSE)))</f>
        <v/>
      </c>
      <c r="Y374" s="33" t="str">
        <f t="shared" si="76"/>
        <v/>
      </c>
      <c r="Z374" s="33" t="str">
        <f t="shared" si="76"/>
        <v/>
      </c>
      <c r="AA374" s="33" t="str">
        <f t="shared" si="76"/>
        <v> </v>
      </c>
      <c r="AC374" s="52"/>
      <c r="AD374" s="52"/>
      <c r="BF374" s="64" t="s">
        <v>0</v>
      </c>
    </row>
    <row r="375" spans="1:58">
      <c r="A375" t="str">
        <f t="shared" si="68"/>
        <v>|英テキスト|&gt;|&gt;|&gt;|&gt;||</v>
      </c>
      <c r="B375" t="s">
        <v>0</v>
      </c>
      <c r="C375" t="s">
        <v>81</v>
      </c>
      <c r="D375" s="27" t="s">
        <v>125</v>
      </c>
      <c r="E375" t="s">
        <v>81</v>
      </c>
      <c r="F375" s="27" t="s">
        <v>113</v>
      </c>
      <c r="G375" t="s">
        <v>81</v>
      </c>
      <c r="H375" s="27" t="s">
        <v>113</v>
      </c>
      <c r="I375" t="s">
        <v>81</v>
      </c>
      <c r="J375" s="27" t="s">
        <v>113</v>
      </c>
      <c r="K375" t="s">
        <v>81</v>
      </c>
      <c r="L375" s="27" t="s">
        <v>113</v>
      </c>
      <c r="M375" t="s">
        <v>81</v>
      </c>
      <c r="N375" t="str">
        <f>IF(T374="","",T374&amp;"&amp;br;")&amp;IF(R374=0,"",R374)</f>
        <v/>
      </c>
      <c r="O375" t="s">
        <v>81</v>
      </c>
      <c r="Q375" s="33" t="s">
        <v>18</v>
      </c>
      <c r="R375" s="34">
        <f>IF(INDEX(AX:AX,W369+1)="",0,INDEX(AX:AX,W369+1)&amp;"/"&amp;INDEX(AY:AY,W369+1))</f>
        <v>0</v>
      </c>
      <c r="S375" s="35"/>
      <c r="T375" s="35"/>
      <c r="U375" s="35"/>
      <c r="V375" s="36"/>
      <c r="W375" s="40"/>
      <c r="X375" s="33"/>
      <c r="Y375" s="52"/>
      <c r="Z375" s="52"/>
      <c r="AA375" s="53"/>
      <c r="AC375" s="52"/>
      <c r="AD375" s="52"/>
      <c r="BF375" s="64" t="s">
        <v>0</v>
      </c>
    </row>
    <row r="376" spans="1:58">
      <c r="A376" t="str">
        <f t="shared" si="68"/>
        <v>|PT|&gt;||シールド数|&gt;||</v>
      </c>
      <c r="B376" t="s">
        <v>0</v>
      </c>
      <c r="C376" t="s">
        <v>81</v>
      </c>
      <c r="D376" t="s">
        <v>18</v>
      </c>
      <c r="E376" t="s">
        <v>81</v>
      </c>
      <c r="F376" t="s">
        <v>113</v>
      </c>
      <c r="G376" t="s">
        <v>81</v>
      </c>
      <c r="H376" t="str">
        <f>IF(R375=0,"",R375)</f>
        <v/>
      </c>
      <c r="I376" t="s">
        <v>81</v>
      </c>
      <c r="J376" t="s">
        <v>136</v>
      </c>
      <c r="K376" t="s">
        <v>81</v>
      </c>
      <c r="L376" t="s">
        <v>113</v>
      </c>
      <c r="M376" t="s">
        <v>81</v>
      </c>
      <c r="N376" t="str">
        <f>IF(R376=0,"",R376)</f>
        <v/>
      </c>
      <c r="O376" t="s">
        <v>81</v>
      </c>
      <c r="Q376" s="41" t="s">
        <v>19</v>
      </c>
      <c r="R376" s="34">
        <f>INDEX(AW:AW,W369+1)</f>
        <v>0</v>
      </c>
      <c r="S376" s="42"/>
      <c r="T376" s="42"/>
      <c r="U376" s="42"/>
      <c r="V376" s="43"/>
      <c r="W376" s="44"/>
      <c r="X376" s="45"/>
      <c r="Y376" s="55"/>
      <c r="Z376" s="55"/>
      <c r="AA376" s="56"/>
      <c r="BF376" s="64" t="s">
        <v>0</v>
      </c>
    </row>
    <row r="377" spans="1:58">
      <c r="A377" t="str">
        <f t="shared" si="68"/>
        <v>&amp;br;&amp;br;</v>
      </c>
      <c r="B377" t="s">
        <v>0</v>
      </c>
      <c r="C377" t="s">
        <v>145</v>
      </c>
      <c r="R377"/>
      <c r="S377"/>
      <c r="T377"/>
      <c r="U377"/>
      <c r="V377"/>
      <c r="BF377" s="64" t="s">
        <v>0</v>
      </c>
    </row>
    <row r="378" spans="1:58">
      <c r="A378" t="str">
        <f t="shared" si="68"/>
        <v>#back(text=戻る,left)</v>
      </c>
      <c r="B378" t="s">
        <v>0</v>
      </c>
      <c r="C378" t="s">
        <v>153</v>
      </c>
      <c r="R378"/>
      <c r="S378"/>
      <c r="T378"/>
      <c r="U378"/>
      <c r="V378"/>
      <c r="BF378" s="64" t="s">
        <v>0</v>
      </c>
    </row>
    <row r="379" spans="1:58">
      <c r="A379" t="str">
        <f t="shared" si="68"/>
        <v>&amp;br;</v>
      </c>
      <c r="B379" t="s">
        <v>0</v>
      </c>
      <c r="C379" t="s">
        <v>164</v>
      </c>
      <c r="R379"/>
      <c r="S379"/>
      <c r="T379"/>
      <c r="U379"/>
      <c r="V379"/>
      <c r="BF379" s="64" t="s">
        <v>0</v>
      </c>
    </row>
    <row r="380" spans="1:58">
      <c r="A380" t="str">
        <f t="shared" si="68"/>
        <v>#comment(above,nsize=[15],size=[30],num=[10])</v>
      </c>
      <c r="B380" t="s">
        <v>0</v>
      </c>
      <c r="C380" t="s">
        <v>173</v>
      </c>
      <c r="R380"/>
      <c r="S380"/>
      <c r="T380"/>
      <c r="U380"/>
      <c r="V380"/>
      <c r="BF380" s="64" t="s">
        <v>0</v>
      </c>
    </row>
    <row r="381" spans="1:58">
      <c r="A381" t="str">
        <f t="shared" si="68"/>
        <v>&amp;br;&amp;br;</v>
      </c>
      <c r="B381" t="s">
        <v>0</v>
      </c>
      <c r="C381" t="s">
        <v>145</v>
      </c>
      <c r="R381"/>
      <c r="S381"/>
      <c r="T381"/>
      <c r="U381"/>
      <c r="V381"/>
      <c r="AC381" s="52"/>
      <c r="AD381" s="52"/>
      <c r="BF381" s="64" t="s">
        <v>0</v>
      </c>
    </row>
    <row r="382" spans="1:58">
      <c r="A382" t="str">
        <f t="shared" si="68"/>
        <v/>
      </c>
      <c r="B382" t="s">
        <v>0</v>
      </c>
      <c r="Q382" s="29"/>
      <c r="R382" s="30"/>
      <c r="S382" s="30"/>
      <c r="T382" s="30"/>
      <c r="U382" s="30"/>
      <c r="V382" s="31"/>
      <c r="W382" s="32">
        <v>30</v>
      </c>
      <c r="X382" s="29"/>
      <c r="Y382" s="50"/>
      <c r="Z382" s="50"/>
      <c r="AA382" s="51"/>
      <c r="AC382" s="52"/>
      <c r="AD382" s="52"/>
      <c r="BF382" s="64" t="s">
        <v>0</v>
      </c>
    </row>
    <row r="383" spans="1:58">
      <c r="A383" t="str">
        <f t="shared" si="68"/>
        <v>*神々のピラミッド/0</v>
      </c>
      <c r="B383" t="s">
        <v>0</v>
      </c>
      <c r="C383" t="str">
        <f>"*"&amp;R383&amp;"/"&amp;T383</f>
        <v>*神々のピラミッド/0</v>
      </c>
      <c r="Q383" s="33" t="s">
        <v>9</v>
      </c>
      <c r="R383" s="34" t="str">
        <f>INDEX(AJ:AJ,W382+1)</f>
        <v>神々のピラミッド</v>
      </c>
      <c r="S383" s="35" t="s">
        <v>10</v>
      </c>
      <c r="T383" s="34">
        <f>INDEX(AK:AK,W382+1)</f>
        <v>0</v>
      </c>
      <c r="U383" s="35"/>
      <c r="V383" s="36"/>
      <c r="W383" s="37"/>
      <c r="X383" s="33"/>
      <c r="Y383" s="52"/>
      <c r="Z383" s="52"/>
      <c r="AA383" s="53"/>
      <c r="AC383" s="52"/>
      <c r="AD383" s="52"/>
      <c r="BF383" s="64" t="s">
        <v>0</v>
      </c>
    </row>
    <row r="384" spans="1:58">
      <c r="A384" t="str">
        <f t="shared" si="68"/>
        <v>|LEFT:80|LEFT:100|LEFT:100|LEFT:100|LEFT:100|LEFT:100|c</v>
      </c>
      <c r="B384" t="s">
        <v>0</v>
      </c>
      <c r="C384" t="s">
        <v>81</v>
      </c>
      <c r="D384" s="26" t="str">
        <f>$Q$1</f>
        <v>LEFT:80</v>
      </c>
      <c r="E384" s="26" t="s">
        <v>81</v>
      </c>
      <c r="F384" s="26" t="str">
        <f t="shared" ref="F384:J384" si="77">$R$1</f>
        <v>LEFT:100</v>
      </c>
      <c r="G384" s="26" t="s">
        <v>81</v>
      </c>
      <c r="H384" s="26" t="str">
        <f t="shared" si="77"/>
        <v>LEFT:100</v>
      </c>
      <c r="I384" s="26" t="s">
        <v>81</v>
      </c>
      <c r="J384" s="26" t="str">
        <f t="shared" si="77"/>
        <v>LEFT:100</v>
      </c>
      <c r="K384" s="26" t="s">
        <v>81</v>
      </c>
      <c r="L384" s="26" t="str">
        <f>$R$1</f>
        <v>LEFT:100</v>
      </c>
      <c r="M384" s="26" t="s">
        <v>81</v>
      </c>
      <c r="N384" s="26" t="str">
        <f>$R$1</f>
        <v>LEFT:100</v>
      </c>
      <c r="O384" t="s">
        <v>81</v>
      </c>
      <c r="P384" t="s">
        <v>82</v>
      </c>
      <c r="Q384" s="38" t="s">
        <v>6</v>
      </c>
      <c r="R384" s="34" t="str">
        <f>INDEX(AF:AF,W382+1)</f>
        <v>無色</v>
      </c>
      <c r="S384" s="39" t="s">
        <v>7</v>
      </c>
      <c r="T384" s="34">
        <f>INDEX(AG:AG,W382+1)</f>
        <v>0</v>
      </c>
      <c r="U384" s="39" t="s">
        <v>8</v>
      </c>
      <c r="V384" s="34">
        <f>INDEX(AI:AI,W382+1)</f>
        <v>0</v>
      </c>
      <c r="W384" s="40"/>
      <c r="X384" s="34">
        <f>INDEX(AQ:AQ,W382+1)</f>
        <v>0</v>
      </c>
      <c r="Y384" s="52"/>
      <c r="Z384" s="52"/>
      <c r="AA384" s="53"/>
      <c r="AC384" s="35"/>
      <c r="AD384" s="35"/>
      <c r="BF384" s="64" t="s">
        <v>0</v>
      </c>
    </row>
    <row r="385" spans="1:58">
      <c r="A385" t="str">
        <f t="shared" si="68"/>
        <v>|色|無色|レアリティ||マナコスト||</v>
      </c>
      <c r="B385" t="s">
        <v>0</v>
      </c>
      <c r="C385" t="s">
        <v>81</v>
      </c>
      <c r="D385" s="27" t="s">
        <v>6</v>
      </c>
      <c r="E385" t="s">
        <v>81</v>
      </c>
      <c r="F385" t="str">
        <f>IF(R384=0,"",R384)</f>
        <v>無色</v>
      </c>
      <c r="G385" t="s">
        <v>81</v>
      </c>
      <c r="H385" s="27" t="s">
        <v>93</v>
      </c>
      <c r="I385" t="s">
        <v>81</v>
      </c>
      <c r="J385" t="str">
        <f>IF(T384=0,"",T384)</f>
        <v/>
      </c>
      <c r="K385" t="s">
        <v>81</v>
      </c>
      <c r="L385" s="27" t="s">
        <v>94</v>
      </c>
      <c r="M385" t="s">
        <v>81</v>
      </c>
      <c r="N385" t="str">
        <f>IF(V384=0,"",V384)</f>
        <v/>
      </c>
      <c r="O385" t="s">
        <v>81</v>
      </c>
      <c r="Q385" s="33" t="s">
        <v>11</v>
      </c>
      <c r="R385" s="34">
        <f>INDEX(AL:AL,W382+1)</f>
        <v>0</v>
      </c>
      <c r="S385" s="39" t="s">
        <v>95</v>
      </c>
      <c r="T385" s="34">
        <f>INDEX(AN:AN,W382+1)</f>
        <v>0</v>
      </c>
      <c r="U385" s="34">
        <f>INDEX(AO:AO,W382+1)</f>
        <v>0</v>
      </c>
      <c r="V385" s="34">
        <f>INDEX(AP:AP,W382+1)</f>
        <v>0</v>
      </c>
      <c r="W385" s="40"/>
      <c r="X385" s="34" t="str">
        <f>INDEX(AZ:AZ,W382+1)</f>
        <v/>
      </c>
      <c r="Y385" s="34" t="str">
        <f>INDEX(BA:BA,W382+1)</f>
        <v/>
      </c>
      <c r="Z385" s="34" t="str">
        <f>INDEX(BB:BB,W382+1)</f>
        <v/>
      </c>
      <c r="AA385" s="34">
        <f>INDEX(BC:BC,W382+1)</f>
        <v>0</v>
      </c>
      <c r="AC385" s="52"/>
      <c r="AD385" s="52"/>
      <c r="BF385" s="64" t="s">
        <v>0</v>
      </c>
    </row>
    <row r="386" spans="1:58">
      <c r="A386" t="str">
        <f t="shared" si="68"/>
        <v>|種別||サブタイプ||||</v>
      </c>
      <c r="B386" t="s">
        <v>0</v>
      </c>
      <c r="C386" t="s">
        <v>81</v>
      </c>
      <c r="D386" s="27" t="s">
        <v>11</v>
      </c>
      <c r="E386" t="s">
        <v>81</v>
      </c>
      <c r="F386" t="str">
        <f>IF(R385=0,"",R385)</f>
        <v/>
      </c>
      <c r="G386" t="s">
        <v>81</v>
      </c>
      <c r="H386" s="27" t="s">
        <v>103</v>
      </c>
      <c r="I386" t="s">
        <v>81</v>
      </c>
      <c r="J386" t="str">
        <f>IF(T385=0,"",T385)</f>
        <v/>
      </c>
      <c r="K386" t="s">
        <v>81</v>
      </c>
      <c r="L386" t="str">
        <f>IF(U385=0,"",U385)</f>
        <v/>
      </c>
      <c r="M386" t="s">
        <v>81</v>
      </c>
      <c r="N386" t="str">
        <f>IF(V385=0,"",V385)</f>
        <v/>
      </c>
      <c r="O386" t="s">
        <v>81</v>
      </c>
      <c r="Q386" s="33" t="s">
        <v>104</v>
      </c>
      <c r="R386" s="34" t="str">
        <f>INDEX(BD:BD,W382+1)</f>
        <v/>
      </c>
      <c r="S386" s="35"/>
      <c r="T386" s="35"/>
      <c r="U386" s="35"/>
      <c r="V386" s="36"/>
      <c r="W386" s="40"/>
      <c r="X386" s="32"/>
      <c r="Y386" s="32"/>
      <c r="Z386" s="32"/>
      <c r="AA386" s="54"/>
      <c r="AC386" s="52"/>
      <c r="AD386" s="52"/>
      <c r="BF386" s="64" t="s">
        <v>0</v>
      </c>
    </row>
    <row r="387" spans="1:58">
      <c r="A387" t="str">
        <f t="shared" si="68"/>
        <v>|テキスト|&gt;|&gt;|&gt;|&gt;||</v>
      </c>
      <c r="B387" t="s">
        <v>0</v>
      </c>
      <c r="C387" t="s">
        <v>81</v>
      </c>
      <c r="D387" s="27" t="s">
        <v>104</v>
      </c>
      <c r="E387" t="s">
        <v>81</v>
      </c>
      <c r="F387" s="27" t="s">
        <v>113</v>
      </c>
      <c r="G387" t="s">
        <v>81</v>
      </c>
      <c r="H387" s="27" t="s">
        <v>113</v>
      </c>
      <c r="I387" t="s">
        <v>81</v>
      </c>
      <c r="J387" s="27" t="s">
        <v>113</v>
      </c>
      <c r="K387" t="s">
        <v>81</v>
      </c>
      <c r="L387" s="27" t="s">
        <v>113</v>
      </c>
      <c r="M387" t="s">
        <v>81</v>
      </c>
      <c r="N387" t="str">
        <f>IF(R386=0,"",R386)</f>
        <v/>
      </c>
      <c r="O387" t="s">
        <v>81</v>
      </c>
      <c r="Q387" s="38" t="s">
        <v>27</v>
      </c>
      <c r="R387" s="34" t="str">
        <f>INDEX(BE:BE,W382+1)</f>
        <v/>
      </c>
      <c r="S387" s="35" t="s">
        <v>400</v>
      </c>
      <c r="T387" s="34" t="str">
        <f>IF(X387="","",X387&amp;IF(Y387="",""," "&amp;Y387)&amp;IF(Z387="",""," "&amp;Z387)&amp;IF(AA387="",""," "&amp;AA387))</f>
        <v/>
      </c>
      <c r="U387" s="35"/>
      <c r="V387" s="36"/>
      <c r="W387" s="40" t="s">
        <v>114</v>
      </c>
      <c r="X387" s="33" t="str">
        <f t="shared" ref="X387:AA387" si="78">IF(ISERROR(IF(LEN(X386)&gt;1,X386,VLOOKUP(X385,$AC:$AD,2,FALSE))),"",IF(LEN(X386)&gt;1,X386,VLOOKUP(X385,$AC:$AD,2,FALSE)))</f>
        <v/>
      </c>
      <c r="Y387" s="33" t="str">
        <f t="shared" si="78"/>
        <v/>
      </c>
      <c r="Z387" s="33" t="str">
        <f t="shared" si="78"/>
        <v/>
      </c>
      <c r="AA387" s="33" t="str">
        <f t="shared" si="78"/>
        <v> </v>
      </c>
      <c r="AC387" s="52"/>
      <c r="AD387" s="52"/>
      <c r="BF387" s="64" t="s">
        <v>0</v>
      </c>
    </row>
    <row r="388" spans="1:58">
      <c r="A388" t="str">
        <f t="shared" si="68"/>
        <v>|英テキスト|&gt;|&gt;|&gt;|&gt;||</v>
      </c>
      <c r="B388" t="s">
        <v>0</v>
      </c>
      <c r="C388" t="s">
        <v>81</v>
      </c>
      <c r="D388" s="27" t="s">
        <v>125</v>
      </c>
      <c r="E388" t="s">
        <v>81</v>
      </c>
      <c r="F388" s="27" t="s">
        <v>113</v>
      </c>
      <c r="G388" t="s">
        <v>81</v>
      </c>
      <c r="H388" s="27" t="s">
        <v>113</v>
      </c>
      <c r="I388" t="s">
        <v>81</v>
      </c>
      <c r="J388" s="27" t="s">
        <v>113</v>
      </c>
      <c r="K388" t="s">
        <v>81</v>
      </c>
      <c r="L388" s="27" t="s">
        <v>113</v>
      </c>
      <c r="M388" t="s">
        <v>81</v>
      </c>
      <c r="N388" t="str">
        <f>IF(T387="","",T387&amp;"&amp;br;")&amp;IF(R387=0,"",R387)</f>
        <v/>
      </c>
      <c r="O388" t="s">
        <v>81</v>
      </c>
      <c r="Q388" s="33" t="s">
        <v>18</v>
      </c>
      <c r="R388" s="34">
        <f>IF(INDEX(AX:AX,W382+1)="",0,INDEX(AX:AX,W382+1)&amp;"/"&amp;INDEX(AY:AY,W382+1))</f>
        <v>0</v>
      </c>
      <c r="S388" s="35"/>
      <c r="T388" s="35"/>
      <c r="U388" s="35"/>
      <c r="V388" s="36"/>
      <c r="W388" s="40"/>
      <c r="X388" s="33"/>
      <c r="Y388" s="52"/>
      <c r="Z388" s="52"/>
      <c r="AA388" s="53"/>
      <c r="AC388" s="52"/>
      <c r="AD388" s="52"/>
      <c r="BF388" s="64" t="s">
        <v>0</v>
      </c>
    </row>
    <row r="389" spans="1:58">
      <c r="A389" t="str">
        <f t="shared" si="68"/>
        <v>|PT|&gt;||シールド数|&gt;||</v>
      </c>
      <c r="B389" t="s">
        <v>0</v>
      </c>
      <c r="C389" t="s">
        <v>81</v>
      </c>
      <c r="D389" t="s">
        <v>18</v>
      </c>
      <c r="E389" t="s">
        <v>81</v>
      </c>
      <c r="F389" t="s">
        <v>113</v>
      </c>
      <c r="G389" t="s">
        <v>81</v>
      </c>
      <c r="H389" t="str">
        <f>IF(R388=0,"",R388)</f>
        <v/>
      </c>
      <c r="I389" t="s">
        <v>81</v>
      </c>
      <c r="J389" t="s">
        <v>136</v>
      </c>
      <c r="K389" t="s">
        <v>81</v>
      </c>
      <c r="L389" t="s">
        <v>113</v>
      </c>
      <c r="M389" t="s">
        <v>81</v>
      </c>
      <c r="N389" t="str">
        <f>IF(R389=0,"",R389)</f>
        <v/>
      </c>
      <c r="O389" t="s">
        <v>81</v>
      </c>
      <c r="Q389" s="41" t="s">
        <v>19</v>
      </c>
      <c r="R389" s="34">
        <f>INDEX(AW:AW,W382+1)</f>
        <v>0</v>
      </c>
      <c r="S389" s="42"/>
      <c r="T389" s="42"/>
      <c r="U389" s="42"/>
      <c r="V389" s="43"/>
      <c r="W389" s="44"/>
      <c r="X389" s="45"/>
      <c r="Y389" s="55"/>
      <c r="Z389" s="55"/>
      <c r="AA389" s="56"/>
      <c r="BF389" s="64" t="s">
        <v>0</v>
      </c>
    </row>
    <row r="390" spans="1:58">
      <c r="A390" t="str">
        <f t="shared" ref="A390:A453" si="79">CONCATENATE(C390,D390,E390,F390,G390,H390,I390,J390,K390,L390,M390,N390,O390,P390)</f>
        <v>&amp;br;&amp;br;</v>
      </c>
      <c r="B390" t="s">
        <v>0</v>
      </c>
      <c r="C390" t="s">
        <v>145</v>
      </c>
      <c r="R390"/>
      <c r="S390"/>
      <c r="T390"/>
      <c r="U390"/>
      <c r="V390"/>
      <c r="BF390" s="64" t="s">
        <v>0</v>
      </c>
    </row>
    <row r="391" spans="1:58">
      <c r="A391" t="str">
        <f t="shared" si="79"/>
        <v>#back(text=戻る,left)</v>
      </c>
      <c r="B391" t="s">
        <v>0</v>
      </c>
      <c r="C391" t="s">
        <v>153</v>
      </c>
      <c r="R391"/>
      <c r="S391"/>
      <c r="T391"/>
      <c r="U391"/>
      <c r="V391"/>
      <c r="BF391" s="64" t="s">
        <v>0</v>
      </c>
    </row>
    <row r="392" spans="1:58">
      <c r="A392" t="str">
        <f t="shared" si="79"/>
        <v>&amp;br;</v>
      </c>
      <c r="B392" t="s">
        <v>0</v>
      </c>
      <c r="C392" t="s">
        <v>164</v>
      </c>
      <c r="R392"/>
      <c r="S392"/>
      <c r="T392"/>
      <c r="U392"/>
      <c r="V392"/>
      <c r="BF392" s="64" t="s">
        <v>0</v>
      </c>
    </row>
    <row r="393" spans="1:58">
      <c r="A393" t="str">
        <f t="shared" si="79"/>
        <v>#comment(above,nsize=[15],size=[30],num=[10])</v>
      </c>
      <c r="B393" t="s">
        <v>0</v>
      </c>
      <c r="C393" t="s">
        <v>173</v>
      </c>
      <c r="R393"/>
      <c r="S393"/>
      <c r="T393"/>
      <c r="U393"/>
      <c r="V393"/>
      <c r="BF393" s="64" t="s">
        <v>0</v>
      </c>
    </row>
    <row r="394" spans="1:58">
      <c r="A394" t="str">
        <f t="shared" si="79"/>
        <v>&amp;br;&amp;br;</v>
      </c>
      <c r="B394" t="s">
        <v>0</v>
      </c>
      <c r="C394" t="s">
        <v>145</v>
      </c>
      <c r="R394"/>
      <c r="S394"/>
      <c r="T394"/>
      <c r="U394"/>
      <c r="V394"/>
      <c r="AC394" s="52"/>
      <c r="AD394" s="52"/>
      <c r="BF394" s="64" t="s">
        <v>0</v>
      </c>
    </row>
    <row r="395" spans="1:58">
      <c r="A395" t="str">
        <f t="shared" si="79"/>
        <v/>
      </c>
      <c r="B395" t="s">
        <v>0</v>
      </c>
      <c r="Q395" s="29"/>
      <c r="R395" s="30"/>
      <c r="S395" s="30"/>
      <c r="T395" s="30"/>
      <c r="U395" s="30"/>
      <c r="V395" s="31"/>
      <c r="W395" s="32">
        <v>31</v>
      </c>
      <c r="X395" s="29"/>
      <c r="Y395" s="50"/>
      <c r="Z395" s="50"/>
      <c r="AA395" s="51"/>
      <c r="AC395" s="52"/>
      <c r="AD395" s="52"/>
      <c r="BF395" s="64" t="s">
        <v>0</v>
      </c>
    </row>
    <row r="396" spans="1:58">
      <c r="A396" t="str">
        <f t="shared" si="79"/>
        <v>*0/0</v>
      </c>
      <c r="B396" t="s">
        <v>0</v>
      </c>
      <c r="C396" t="str">
        <f>"*"&amp;R396&amp;"/"&amp;T396</f>
        <v>*0/0</v>
      </c>
      <c r="Q396" s="33" t="s">
        <v>9</v>
      </c>
      <c r="R396" s="34">
        <f>INDEX(AJ:AJ,W395+1)</f>
        <v>0</v>
      </c>
      <c r="S396" s="35" t="s">
        <v>10</v>
      </c>
      <c r="T396" s="34">
        <f>INDEX(AK:AK,W395+1)</f>
        <v>0</v>
      </c>
      <c r="U396" s="35"/>
      <c r="V396" s="36"/>
      <c r="W396" s="37"/>
      <c r="X396" s="33"/>
      <c r="Y396" s="52"/>
      <c r="Z396" s="52"/>
      <c r="AA396" s="53"/>
      <c r="AC396" s="52"/>
      <c r="AD396" s="52"/>
      <c r="BF396" s="64" t="s">
        <v>0</v>
      </c>
    </row>
    <row r="397" spans="1:58">
      <c r="A397" t="str">
        <f t="shared" si="79"/>
        <v>|LEFT:80|LEFT:100|LEFT:100|LEFT:100|LEFT:100|LEFT:100|c</v>
      </c>
      <c r="B397" t="s">
        <v>0</v>
      </c>
      <c r="C397" t="s">
        <v>81</v>
      </c>
      <c r="D397" s="26" t="str">
        <f>$Q$1</f>
        <v>LEFT:80</v>
      </c>
      <c r="E397" s="26" t="s">
        <v>81</v>
      </c>
      <c r="F397" s="26" t="str">
        <f t="shared" ref="F397:J397" si="80">$R$1</f>
        <v>LEFT:100</v>
      </c>
      <c r="G397" s="26" t="s">
        <v>81</v>
      </c>
      <c r="H397" s="26" t="str">
        <f t="shared" si="80"/>
        <v>LEFT:100</v>
      </c>
      <c r="I397" s="26" t="s">
        <v>81</v>
      </c>
      <c r="J397" s="26" t="str">
        <f t="shared" si="80"/>
        <v>LEFT:100</v>
      </c>
      <c r="K397" s="26" t="s">
        <v>81</v>
      </c>
      <c r="L397" s="26" t="str">
        <f>$R$1</f>
        <v>LEFT:100</v>
      </c>
      <c r="M397" s="26" t="s">
        <v>81</v>
      </c>
      <c r="N397" s="26" t="str">
        <f>$R$1</f>
        <v>LEFT:100</v>
      </c>
      <c r="O397" t="s">
        <v>81</v>
      </c>
      <c r="P397" t="s">
        <v>82</v>
      </c>
      <c r="Q397" s="38" t="s">
        <v>6</v>
      </c>
      <c r="R397" s="34" t="str">
        <f>INDEX(AF:AF,W395+1)</f>
        <v>黒</v>
      </c>
      <c r="S397" s="39" t="s">
        <v>7</v>
      </c>
      <c r="T397" s="34">
        <f>INDEX(AG:AG,W395+1)</f>
        <v>0</v>
      </c>
      <c r="U397" s="39" t="s">
        <v>8</v>
      </c>
      <c r="V397" s="34">
        <f>INDEX(AI:AI,W395+1)</f>
        <v>0</v>
      </c>
      <c r="W397" s="40"/>
      <c r="X397" s="34">
        <f>INDEX(AQ:AQ,W395+1)</f>
        <v>0</v>
      </c>
      <c r="Y397" s="52"/>
      <c r="Z397" s="52"/>
      <c r="AA397" s="53"/>
      <c r="AC397" s="35"/>
      <c r="AD397" s="35"/>
      <c r="BF397" s="64" t="s">
        <v>0</v>
      </c>
    </row>
    <row r="398" spans="1:58">
      <c r="A398" t="str">
        <f t="shared" si="79"/>
        <v>|色|黒|レアリティ||マナコスト||</v>
      </c>
      <c r="B398" t="s">
        <v>0</v>
      </c>
      <c r="C398" t="s">
        <v>81</v>
      </c>
      <c r="D398" s="27" t="s">
        <v>6</v>
      </c>
      <c r="E398" t="s">
        <v>81</v>
      </c>
      <c r="F398" t="str">
        <f>IF(R397=0,"",R397)</f>
        <v>黒</v>
      </c>
      <c r="G398" t="s">
        <v>81</v>
      </c>
      <c r="H398" s="27" t="s">
        <v>93</v>
      </c>
      <c r="I398" t="s">
        <v>81</v>
      </c>
      <c r="J398" t="str">
        <f>IF(T397=0,"",T397)</f>
        <v/>
      </c>
      <c r="K398" t="s">
        <v>81</v>
      </c>
      <c r="L398" s="27" t="s">
        <v>94</v>
      </c>
      <c r="M398" t="s">
        <v>81</v>
      </c>
      <c r="N398" t="str">
        <f>IF(V397=0,"",V397)</f>
        <v/>
      </c>
      <c r="O398" t="s">
        <v>81</v>
      </c>
      <c r="Q398" s="33" t="s">
        <v>11</v>
      </c>
      <c r="R398" s="34">
        <f>INDEX(AL:AL,W395+1)</f>
        <v>0</v>
      </c>
      <c r="S398" s="39" t="s">
        <v>95</v>
      </c>
      <c r="T398" s="34">
        <f>INDEX(AN:AN,W395+1)</f>
        <v>0</v>
      </c>
      <c r="U398" s="34">
        <f>INDEX(AO:AO,W395+1)</f>
        <v>0</v>
      </c>
      <c r="V398" s="34">
        <f>INDEX(AP:AP,W395+1)</f>
        <v>0</v>
      </c>
      <c r="W398" s="40"/>
      <c r="X398" s="34" t="str">
        <f>INDEX(AZ:AZ,W395+1)</f>
        <v/>
      </c>
      <c r="Y398" s="34" t="str">
        <f>INDEX(BA:BA,W395+1)</f>
        <v/>
      </c>
      <c r="Z398" s="34" t="str">
        <f>INDEX(BB:BB,W395+1)</f>
        <v/>
      </c>
      <c r="AA398" s="34">
        <f>INDEX(BC:BC,W395+1)</f>
        <v>0</v>
      </c>
      <c r="AC398" s="52"/>
      <c r="AD398" s="52"/>
      <c r="BF398" s="64" t="s">
        <v>0</v>
      </c>
    </row>
    <row r="399" spans="1:58">
      <c r="A399" t="str">
        <f t="shared" si="79"/>
        <v>|種別||サブタイプ||||</v>
      </c>
      <c r="B399" t="s">
        <v>0</v>
      </c>
      <c r="C399" t="s">
        <v>81</v>
      </c>
      <c r="D399" s="27" t="s">
        <v>11</v>
      </c>
      <c r="E399" t="s">
        <v>81</v>
      </c>
      <c r="F399" t="str">
        <f>IF(R398=0,"",R398)</f>
        <v/>
      </c>
      <c r="G399" t="s">
        <v>81</v>
      </c>
      <c r="H399" s="27" t="s">
        <v>103</v>
      </c>
      <c r="I399" t="s">
        <v>81</v>
      </c>
      <c r="J399" t="str">
        <f>IF(T398=0,"",T398)</f>
        <v/>
      </c>
      <c r="K399" t="s">
        <v>81</v>
      </c>
      <c r="L399" t="str">
        <f>IF(U398=0,"",U398)</f>
        <v/>
      </c>
      <c r="M399" t="s">
        <v>81</v>
      </c>
      <c r="N399" t="str">
        <f>IF(V398=0,"",V398)</f>
        <v/>
      </c>
      <c r="O399" t="s">
        <v>81</v>
      </c>
      <c r="Q399" s="33" t="s">
        <v>104</v>
      </c>
      <c r="R399" s="34" t="str">
        <f>INDEX(BD:BD,W395+1)</f>
        <v/>
      </c>
      <c r="S399" s="35"/>
      <c r="T399" s="35"/>
      <c r="U399" s="35"/>
      <c r="V399" s="36"/>
      <c r="W399" s="40"/>
      <c r="X399" s="32"/>
      <c r="Y399" s="32"/>
      <c r="Z399" s="32"/>
      <c r="AA399" s="54"/>
      <c r="AC399" s="52"/>
      <c r="AD399" s="52"/>
      <c r="BF399" s="64" t="s">
        <v>0</v>
      </c>
    </row>
    <row r="400" spans="1:58">
      <c r="A400" t="str">
        <f t="shared" si="79"/>
        <v>|テキスト|&gt;|&gt;|&gt;|&gt;||</v>
      </c>
      <c r="B400" t="s">
        <v>0</v>
      </c>
      <c r="C400" t="s">
        <v>81</v>
      </c>
      <c r="D400" s="27" t="s">
        <v>104</v>
      </c>
      <c r="E400" t="s">
        <v>81</v>
      </c>
      <c r="F400" s="27" t="s">
        <v>113</v>
      </c>
      <c r="G400" t="s">
        <v>81</v>
      </c>
      <c r="H400" s="27" t="s">
        <v>113</v>
      </c>
      <c r="I400" t="s">
        <v>81</v>
      </c>
      <c r="J400" s="27" t="s">
        <v>113</v>
      </c>
      <c r="K400" t="s">
        <v>81</v>
      </c>
      <c r="L400" s="27" t="s">
        <v>113</v>
      </c>
      <c r="M400" t="s">
        <v>81</v>
      </c>
      <c r="N400" t="str">
        <f>IF(R399=0,"",R399)</f>
        <v/>
      </c>
      <c r="O400" t="s">
        <v>81</v>
      </c>
      <c r="Q400" s="38" t="s">
        <v>27</v>
      </c>
      <c r="R400" s="34">
        <f>INDEX(BE:BE,W395+1)</f>
        <v>0</v>
      </c>
      <c r="S400" s="35" t="s">
        <v>400</v>
      </c>
      <c r="T400" s="34" t="str">
        <f>IF(X400="","",X400&amp;IF(Y400="",""," "&amp;Y400)&amp;IF(Z400="",""," "&amp;Z400)&amp;IF(AA400="",""," "&amp;AA400))</f>
        <v/>
      </c>
      <c r="U400" s="35"/>
      <c r="V400" s="36"/>
      <c r="W400" s="40" t="s">
        <v>114</v>
      </c>
      <c r="X400" s="33" t="str">
        <f t="shared" ref="X400:AA400" si="81">IF(ISERROR(IF(LEN(X399)&gt;1,X399,VLOOKUP(X398,$AC:$AD,2,FALSE))),"",IF(LEN(X399)&gt;1,X399,VLOOKUP(X398,$AC:$AD,2,FALSE)))</f>
        <v/>
      </c>
      <c r="Y400" s="33" t="str">
        <f t="shared" si="81"/>
        <v/>
      </c>
      <c r="Z400" s="33" t="str">
        <f t="shared" si="81"/>
        <v/>
      </c>
      <c r="AA400" s="33" t="str">
        <f t="shared" si="81"/>
        <v> </v>
      </c>
      <c r="AC400" s="52"/>
      <c r="AD400" s="52"/>
      <c r="BF400" s="64" t="s">
        <v>0</v>
      </c>
    </row>
    <row r="401" spans="1:58">
      <c r="A401" t="str">
        <f t="shared" si="79"/>
        <v>|英テキスト|&gt;|&gt;|&gt;|&gt;||</v>
      </c>
      <c r="B401" t="s">
        <v>0</v>
      </c>
      <c r="C401" t="s">
        <v>81</v>
      </c>
      <c r="D401" s="27" t="s">
        <v>125</v>
      </c>
      <c r="E401" t="s">
        <v>81</v>
      </c>
      <c r="F401" s="27" t="s">
        <v>113</v>
      </c>
      <c r="G401" t="s">
        <v>81</v>
      </c>
      <c r="H401" s="27" t="s">
        <v>113</v>
      </c>
      <c r="I401" t="s">
        <v>81</v>
      </c>
      <c r="J401" s="27" t="s">
        <v>113</v>
      </c>
      <c r="K401" t="s">
        <v>81</v>
      </c>
      <c r="L401" s="27" t="s">
        <v>113</v>
      </c>
      <c r="M401" t="s">
        <v>81</v>
      </c>
      <c r="N401" t="str">
        <f>IF(T400="","",T400&amp;"&amp;br;")&amp;IF(R400=0,"",R400)</f>
        <v/>
      </c>
      <c r="O401" t="s">
        <v>81</v>
      </c>
      <c r="Q401" s="33" t="s">
        <v>18</v>
      </c>
      <c r="R401" s="34">
        <f>IF(INDEX(AX:AX,W395+1)="",0,INDEX(AX:AX,W395+1)&amp;"/"&amp;INDEX(AY:AY,W395+1))</f>
        <v>0</v>
      </c>
      <c r="S401" s="35"/>
      <c r="T401" s="35"/>
      <c r="U401" s="35"/>
      <c r="V401" s="36"/>
      <c r="W401" s="40"/>
      <c r="X401" s="33"/>
      <c r="Y401" s="52"/>
      <c r="Z401" s="52"/>
      <c r="AA401" s="53"/>
      <c r="AC401" s="52"/>
      <c r="AD401" s="52"/>
      <c r="BF401" s="64" t="s">
        <v>0</v>
      </c>
    </row>
    <row r="402" spans="1:58">
      <c r="A402" t="str">
        <f t="shared" si="79"/>
        <v>|PT|&gt;||シールド数|&gt;||</v>
      </c>
      <c r="B402" t="s">
        <v>0</v>
      </c>
      <c r="C402" t="s">
        <v>81</v>
      </c>
      <c r="D402" t="s">
        <v>18</v>
      </c>
      <c r="E402" t="s">
        <v>81</v>
      </c>
      <c r="F402" t="s">
        <v>113</v>
      </c>
      <c r="G402" t="s">
        <v>81</v>
      </c>
      <c r="H402" t="str">
        <f>IF(R401=0,"",R401)</f>
        <v/>
      </c>
      <c r="I402" t="s">
        <v>81</v>
      </c>
      <c r="J402" t="s">
        <v>136</v>
      </c>
      <c r="K402" t="s">
        <v>81</v>
      </c>
      <c r="L402" t="s">
        <v>113</v>
      </c>
      <c r="M402" t="s">
        <v>81</v>
      </c>
      <c r="N402" t="str">
        <f>IF(R402=0,"",R402)</f>
        <v/>
      </c>
      <c r="O402" t="s">
        <v>81</v>
      </c>
      <c r="Q402" s="41" t="s">
        <v>19</v>
      </c>
      <c r="R402" s="34">
        <f>INDEX(AW:AW,W395+1)</f>
        <v>0</v>
      </c>
      <c r="S402" s="42"/>
      <c r="T402" s="42"/>
      <c r="U402" s="42"/>
      <c r="V402" s="43"/>
      <c r="W402" s="44"/>
      <c r="X402" s="45"/>
      <c r="Y402" s="55"/>
      <c r="Z402" s="55"/>
      <c r="AA402" s="56"/>
      <c r="BF402" s="64" t="s">
        <v>0</v>
      </c>
    </row>
    <row r="403" spans="1:58">
      <c r="A403" t="str">
        <f t="shared" si="79"/>
        <v>&amp;br;&amp;br;</v>
      </c>
      <c r="B403" t="s">
        <v>0</v>
      </c>
      <c r="C403" t="s">
        <v>145</v>
      </c>
      <c r="R403"/>
      <c r="S403"/>
      <c r="T403"/>
      <c r="U403"/>
      <c r="V403"/>
      <c r="BF403" s="64" t="s">
        <v>0</v>
      </c>
    </row>
    <row r="404" spans="1:58">
      <c r="A404" t="str">
        <f t="shared" si="79"/>
        <v>#back(text=戻る,left)</v>
      </c>
      <c r="B404" t="s">
        <v>0</v>
      </c>
      <c r="C404" t="s">
        <v>153</v>
      </c>
      <c r="R404"/>
      <c r="S404"/>
      <c r="T404"/>
      <c r="U404"/>
      <c r="V404"/>
      <c r="BF404" s="64" t="s">
        <v>0</v>
      </c>
    </row>
    <row r="405" spans="1:58">
      <c r="A405" t="str">
        <f t="shared" si="79"/>
        <v>&amp;br;</v>
      </c>
      <c r="B405" t="s">
        <v>0</v>
      </c>
      <c r="C405" t="s">
        <v>164</v>
      </c>
      <c r="R405"/>
      <c r="S405"/>
      <c r="T405"/>
      <c r="U405"/>
      <c r="V405"/>
      <c r="BF405" s="64" t="s">
        <v>0</v>
      </c>
    </row>
    <row r="406" spans="1:58">
      <c r="A406" t="str">
        <f t="shared" si="79"/>
        <v>#comment(above,nsize=[15],size=[30],num=[10])</v>
      </c>
      <c r="B406" t="s">
        <v>0</v>
      </c>
      <c r="C406" t="s">
        <v>173</v>
      </c>
      <c r="R406"/>
      <c r="S406"/>
      <c r="T406"/>
      <c r="U406"/>
      <c r="V406"/>
      <c r="BF406" s="64" t="s">
        <v>0</v>
      </c>
    </row>
    <row r="407" spans="1:58">
      <c r="A407" t="str">
        <f t="shared" si="79"/>
        <v>&amp;br;&amp;br;</v>
      </c>
      <c r="B407" t="s">
        <v>0</v>
      </c>
      <c r="C407" t="s">
        <v>145</v>
      </c>
      <c r="R407"/>
      <c r="S407"/>
      <c r="T407"/>
      <c r="U407"/>
      <c r="V407"/>
      <c r="AC407" s="52"/>
      <c r="AD407" s="52"/>
      <c r="BF407" s="64" t="s">
        <v>0</v>
      </c>
    </row>
    <row r="408" spans="1:58">
      <c r="A408" t="str">
        <f t="shared" si="79"/>
        <v/>
      </c>
      <c r="B408" t="s">
        <v>0</v>
      </c>
      <c r="Q408" s="29"/>
      <c r="R408" s="30"/>
      <c r="S408" s="30"/>
      <c r="T408" s="30"/>
      <c r="U408" s="30"/>
      <c r="V408" s="31"/>
      <c r="W408" s="32">
        <v>32</v>
      </c>
      <c r="X408" s="29"/>
      <c r="Y408" s="50"/>
      <c r="Z408" s="50"/>
      <c r="AA408" s="51"/>
      <c r="AC408" s="52"/>
      <c r="AD408" s="52"/>
      <c r="BF408" s="64" t="s">
        <v>0</v>
      </c>
    </row>
    <row r="409" spans="1:58">
      <c r="A409" t="str">
        <f t="shared" si="79"/>
        <v>*0/0</v>
      </c>
      <c r="B409" t="s">
        <v>0</v>
      </c>
      <c r="C409" t="str">
        <f>"*"&amp;R409&amp;"/"&amp;T409</f>
        <v>*0/0</v>
      </c>
      <c r="Q409" s="33" t="s">
        <v>9</v>
      </c>
      <c r="R409" s="34">
        <f>INDEX(AJ:AJ,W408+1)</f>
        <v>0</v>
      </c>
      <c r="S409" s="35" t="s">
        <v>10</v>
      </c>
      <c r="T409" s="34">
        <f>INDEX(AK:AK,W408+1)</f>
        <v>0</v>
      </c>
      <c r="U409" s="35"/>
      <c r="V409" s="36"/>
      <c r="W409" s="37"/>
      <c r="X409" s="33"/>
      <c r="Y409" s="52"/>
      <c r="Z409" s="52"/>
      <c r="AA409" s="53"/>
      <c r="AC409" s="52"/>
      <c r="AD409" s="52"/>
      <c r="BF409" s="64" t="s">
        <v>0</v>
      </c>
    </row>
    <row r="410" spans="1:58">
      <c r="A410" t="str">
        <f t="shared" si="79"/>
        <v>|LEFT:80|LEFT:100|LEFT:100|LEFT:100|LEFT:100|LEFT:100|c</v>
      </c>
      <c r="B410" t="s">
        <v>0</v>
      </c>
      <c r="C410" t="s">
        <v>81</v>
      </c>
      <c r="D410" s="26" t="str">
        <f>$Q$1</f>
        <v>LEFT:80</v>
      </c>
      <c r="E410" s="26" t="s">
        <v>81</v>
      </c>
      <c r="F410" s="26" t="str">
        <f t="shared" ref="F410:J410" si="82">$R$1</f>
        <v>LEFT:100</v>
      </c>
      <c r="G410" s="26" t="s">
        <v>81</v>
      </c>
      <c r="H410" s="26" t="str">
        <f t="shared" si="82"/>
        <v>LEFT:100</v>
      </c>
      <c r="I410" s="26" t="s">
        <v>81</v>
      </c>
      <c r="J410" s="26" t="str">
        <f t="shared" si="82"/>
        <v>LEFT:100</v>
      </c>
      <c r="K410" s="26" t="s">
        <v>81</v>
      </c>
      <c r="L410" s="26" t="str">
        <f>$R$1</f>
        <v>LEFT:100</v>
      </c>
      <c r="M410" s="26" t="s">
        <v>81</v>
      </c>
      <c r="N410" s="26" t="str">
        <f>$R$1</f>
        <v>LEFT:100</v>
      </c>
      <c r="O410" t="s">
        <v>81</v>
      </c>
      <c r="P410" t="s">
        <v>82</v>
      </c>
      <c r="Q410" s="38" t="s">
        <v>6</v>
      </c>
      <c r="R410" s="34" t="str">
        <f>INDEX(AF:AF,W408+1)</f>
        <v>黒</v>
      </c>
      <c r="S410" s="39" t="s">
        <v>7</v>
      </c>
      <c r="T410" s="34">
        <f>INDEX(AG:AG,W408+1)</f>
        <v>0</v>
      </c>
      <c r="U410" s="39" t="s">
        <v>8</v>
      </c>
      <c r="V410" s="34">
        <f>INDEX(AI:AI,W408+1)</f>
        <v>0</v>
      </c>
      <c r="W410" s="40"/>
      <c r="X410" s="34">
        <f>INDEX(AQ:AQ,W408+1)</f>
        <v>0</v>
      </c>
      <c r="Y410" s="52"/>
      <c r="Z410" s="52"/>
      <c r="AA410" s="53"/>
      <c r="AC410" s="35"/>
      <c r="AD410" s="35"/>
      <c r="BF410" s="64" t="s">
        <v>0</v>
      </c>
    </row>
    <row r="411" spans="1:58">
      <c r="A411" t="str">
        <f t="shared" si="79"/>
        <v>|色|黒|レアリティ||マナコスト||</v>
      </c>
      <c r="B411" t="s">
        <v>0</v>
      </c>
      <c r="C411" t="s">
        <v>81</v>
      </c>
      <c r="D411" s="27" t="s">
        <v>6</v>
      </c>
      <c r="E411" t="s">
        <v>81</v>
      </c>
      <c r="F411" t="str">
        <f>IF(R410=0,"",R410)</f>
        <v>黒</v>
      </c>
      <c r="G411" t="s">
        <v>81</v>
      </c>
      <c r="H411" s="27" t="s">
        <v>93</v>
      </c>
      <c r="I411" t="s">
        <v>81</v>
      </c>
      <c r="J411" t="str">
        <f>IF(T410=0,"",T410)</f>
        <v/>
      </c>
      <c r="K411" t="s">
        <v>81</v>
      </c>
      <c r="L411" s="27" t="s">
        <v>94</v>
      </c>
      <c r="M411" t="s">
        <v>81</v>
      </c>
      <c r="N411" t="str">
        <f>IF(V410=0,"",V410)</f>
        <v/>
      </c>
      <c r="O411" t="s">
        <v>81</v>
      </c>
      <c r="Q411" s="33" t="s">
        <v>11</v>
      </c>
      <c r="R411" s="34">
        <f>INDEX(AL:AL,W408+1)</f>
        <v>0</v>
      </c>
      <c r="S411" s="39" t="s">
        <v>95</v>
      </c>
      <c r="T411" s="34">
        <f>INDEX(AN:AN,W408+1)</f>
        <v>0</v>
      </c>
      <c r="U411" s="34">
        <f>INDEX(AO:AO,W408+1)</f>
        <v>0</v>
      </c>
      <c r="V411" s="34">
        <f>INDEX(AP:AP,W408+1)</f>
        <v>0</v>
      </c>
      <c r="W411" s="40"/>
      <c r="X411" s="34" t="str">
        <f>INDEX(AZ:AZ,W408+1)</f>
        <v/>
      </c>
      <c r="Y411" s="34" t="str">
        <f>INDEX(BA:BA,W408+1)</f>
        <v/>
      </c>
      <c r="Z411" s="34" t="str">
        <f>INDEX(BB:BB,W408+1)</f>
        <v/>
      </c>
      <c r="AA411" s="34">
        <f>INDEX(BC:BC,W408+1)</f>
        <v>0</v>
      </c>
      <c r="AC411" s="52"/>
      <c r="AD411" s="52"/>
      <c r="BF411" s="64" t="s">
        <v>0</v>
      </c>
    </row>
    <row r="412" spans="1:58">
      <c r="A412" t="str">
        <f t="shared" si="79"/>
        <v>|種別||サブタイプ||||</v>
      </c>
      <c r="B412" t="s">
        <v>0</v>
      </c>
      <c r="C412" t="s">
        <v>81</v>
      </c>
      <c r="D412" s="27" t="s">
        <v>11</v>
      </c>
      <c r="E412" t="s">
        <v>81</v>
      </c>
      <c r="F412" t="str">
        <f>IF(R411=0,"",R411)</f>
        <v/>
      </c>
      <c r="G412" t="s">
        <v>81</v>
      </c>
      <c r="H412" s="27" t="s">
        <v>103</v>
      </c>
      <c r="I412" t="s">
        <v>81</v>
      </c>
      <c r="J412" t="str">
        <f>IF(T411=0,"",T411)</f>
        <v/>
      </c>
      <c r="K412" t="s">
        <v>81</v>
      </c>
      <c r="L412" t="str">
        <f>IF(U411=0,"",U411)</f>
        <v/>
      </c>
      <c r="M412" t="s">
        <v>81</v>
      </c>
      <c r="N412" t="str">
        <f>IF(V411=0,"",V411)</f>
        <v/>
      </c>
      <c r="O412" t="s">
        <v>81</v>
      </c>
      <c r="Q412" s="33" t="s">
        <v>104</v>
      </c>
      <c r="R412" s="34" t="str">
        <f>INDEX(BD:BD,W408+1)</f>
        <v/>
      </c>
      <c r="S412" s="35"/>
      <c r="T412" s="35"/>
      <c r="U412" s="35"/>
      <c r="V412" s="36"/>
      <c r="W412" s="40"/>
      <c r="X412" s="32"/>
      <c r="Y412" s="32"/>
      <c r="Z412" s="32"/>
      <c r="AA412" s="54"/>
      <c r="AC412" s="52"/>
      <c r="AD412" s="52"/>
      <c r="BF412" s="64" t="s">
        <v>0</v>
      </c>
    </row>
    <row r="413" spans="1:58">
      <c r="A413" t="str">
        <f t="shared" si="79"/>
        <v>|テキスト|&gt;|&gt;|&gt;|&gt;||</v>
      </c>
      <c r="B413" t="s">
        <v>0</v>
      </c>
      <c r="C413" t="s">
        <v>81</v>
      </c>
      <c r="D413" s="27" t="s">
        <v>104</v>
      </c>
      <c r="E413" t="s">
        <v>81</v>
      </c>
      <c r="F413" s="27" t="s">
        <v>113</v>
      </c>
      <c r="G413" t="s">
        <v>81</v>
      </c>
      <c r="H413" s="27" t="s">
        <v>113</v>
      </c>
      <c r="I413" t="s">
        <v>81</v>
      </c>
      <c r="J413" s="27" t="s">
        <v>113</v>
      </c>
      <c r="K413" t="s">
        <v>81</v>
      </c>
      <c r="L413" s="27" t="s">
        <v>113</v>
      </c>
      <c r="M413" t="s">
        <v>81</v>
      </c>
      <c r="N413" t="str">
        <f>IF(R412=0,"",R412)</f>
        <v/>
      </c>
      <c r="O413" t="s">
        <v>81</v>
      </c>
      <c r="Q413" s="38" t="s">
        <v>27</v>
      </c>
      <c r="R413" s="34" t="str">
        <f>INDEX(BE:BE,W408+1)</f>
        <v/>
      </c>
      <c r="S413" s="35" t="s">
        <v>400</v>
      </c>
      <c r="T413" s="34" t="str">
        <f>IF(X413="","",X413&amp;IF(Y413="",""," "&amp;Y413)&amp;IF(Z413="",""," "&amp;Z413)&amp;IF(AA413="",""," "&amp;AA413))</f>
        <v/>
      </c>
      <c r="U413" s="35"/>
      <c r="V413" s="36"/>
      <c r="W413" s="40" t="s">
        <v>114</v>
      </c>
      <c r="X413" s="33" t="str">
        <f t="shared" ref="X413:AA413" si="83">IF(ISERROR(IF(LEN(X412)&gt;1,X412,VLOOKUP(X411,$AC:$AD,2,FALSE))),"",IF(LEN(X412)&gt;1,X412,VLOOKUP(X411,$AC:$AD,2,FALSE)))</f>
        <v/>
      </c>
      <c r="Y413" s="33" t="str">
        <f t="shared" si="83"/>
        <v/>
      </c>
      <c r="Z413" s="33" t="str">
        <f t="shared" si="83"/>
        <v/>
      </c>
      <c r="AA413" s="33" t="str">
        <f t="shared" si="83"/>
        <v> </v>
      </c>
      <c r="AC413" s="52"/>
      <c r="AD413" s="52"/>
      <c r="BF413" s="64" t="s">
        <v>0</v>
      </c>
    </row>
    <row r="414" spans="1:58">
      <c r="A414" t="str">
        <f t="shared" si="79"/>
        <v>|英テキスト|&gt;|&gt;|&gt;|&gt;||</v>
      </c>
      <c r="B414" t="s">
        <v>0</v>
      </c>
      <c r="C414" t="s">
        <v>81</v>
      </c>
      <c r="D414" s="27" t="s">
        <v>125</v>
      </c>
      <c r="E414" t="s">
        <v>81</v>
      </c>
      <c r="F414" s="27" t="s">
        <v>113</v>
      </c>
      <c r="G414" t="s">
        <v>81</v>
      </c>
      <c r="H414" s="27" t="s">
        <v>113</v>
      </c>
      <c r="I414" t="s">
        <v>81</v>
      </c>
      <c r="J414" s="27" t="s">
        <v>113</v>
      </c>
      <c r="K414" t="s">
        <v>81</v>
      </c>
      <c r="L414" s="27" t="s">
        <v>113</v>
      </c>
      <c r="M414" t="s">
        <v>81</v>
      </c>
      <c r="N414" t="str">
        <f>IF(T413="","",T413&amp;"&amp;br;")&amp;IF(R413=0,"",R413)</f>
        <v/>
      </c>
      <c r="O414" t="s">
        <v>81</v>
      </c>
      <c r="Q414" s="33" t="s">
        <v>18</v>
      </c>
      <c r="R414" s="34">
        <f>IF(INDEX(AX:AX,W408+1)="",0,INDEX(AX:AX,W408+1)&amp;"/"&amp;INDEX(AY:AY,W408+1))</f>
        <v>0</v>
      </c>
      <c r="S414" s="35"/>
      <c r="T414" s="35"/>
      <c r="U414" s="35"/>
      <c r="V414" s="36"/>
      <c r="W414" s="40"/>
      <c r="X414" s="33"/>
      <c r="Y414" s="52"/>
      <c r="Z414" s="52"/>
      <c r="AA414" s="53"/>
      <c r="AC414" s="52"/>
      <c r="AD414" s="52"/>
      <c r="BF414" s="64" t="s">
        <v>0</v>
      </c>
    </row>
    <row r="415" spans="1:58">
      <c r="A415" t="str">
        <f t="shared" si="79"/>
        <v>|PT|&gt;||シールド数|&gt;||</v>
      </c>
      <c r="B415" t="s">
        <v>0</v>
      </c>
      <c r="C415" t="s">
        <v>81</v>
      </c>
      <c r="D415" t="s">
        <v>18</v>
      </c>
      <c r="E415" t="s">
        <v>81</v>
      </c>
      <c r="F415" t="s">
        <v>113</v>
      </c>
      <c r="G415" t="s">
        <v>81</v>
      </c>
      <c r="H415" t="str">
        <f>IF(R414=0,"",R414)</f>
        <v/>
      </c>
      <c r="I415" t="s">
        <v>81</v>
      </c>
      <c r="J415" t="s">
        <v>136</v>
      </c>
      <c r="K415" t="s">
        <v>81</v>
      </c>
      <c r="L415" t="s">
        <v>113</v>
      </c>
      <c r="M415" t="s">
        <v>81</v>
      </c>
      <c r="N415" t="str">
        <f>IF(R415=0,"",R415)</f>
        <v/>
      </c>
      <c r="O415" t="s">
        <v>81</v>
      </c>
      <c r="Q415" s="41" t="s">
        <v>19</v>
      </c>
      <c r="R415" s="34">
        <f>INDEX(AW:AW,W408+1)</f>
        <v>0</v>
      </c>
      <c r="S415" s="42"/>
      <c r="T415" s="42"/>
      <c r="U415" s="42"/>
      <c r="V415" s="43"/>
      <c r="W415" s="44"/>
      <c r="X415" s="45"/>
      <c r="Y415" s="55"/>
      <c r="Z415" s="55"/>
      <c r="AA415" s="56"/>
      <c r="BF415" s="64" t="s">
        <v>0</v>
      </c>
    </row>
    <row r="416" spans="1:58">
      <c r="A416" t="str">
        <f t="shared" si="79"/>
        <v>&amp;br;&amp;br;</v>
      </c>
      <c r="B416" t="s">
        <v>0</v>
      </c>
      <c r="C416" t="s">
        <v>145</v>
      </c>
      <c r="R416"/>
      <c r="S416"/>
      <c r="T416"/>
      <c r="U416"/>
      <c r="V416"/>
      <c r="BF416" s="64" t="s">
        <v>0</v>
      </c>
    </row>
    <row r="417" spans="1:58">
      <c r="A417" t="str">
        <f t="shared" si="79"/>
        <v>#back(text=戻る,left)</v>
      </c>
      <c r="B417" t="s">
        <v>0</v>
      </c>
      <c r="C417" t="s">
        <v>153</v>
      </c>
      <c r="R417"/>
      <c r="S417"/>
      <c r="T417"/>
      <c r="U417"/>
      <c r="V417"/>
      <c r="BF417" s="64" t="s">
        <v>0</v>
      </c>
    </row>
    <row r="418" spans="1:58">
      <c r="A418" t="str">
        <f t="shared" si="79"/>
        <v>&amp;br;</v>
      </c>
      <c r="B418" t="s">
        <v>0</v>
      </c>
      <c r="C418" t="s">
        <v>164</v>
      </c>
      <c r="R418"/>
      <c r="S418"/>
      <c r="T418"/>
      <c r="U418"/>
      <c r="V418"/>
      <c r="BF418" s="64" t="s">
        <v>0</v>
      </c>
    </row>
    <row r="419" spans="1:58">
      <c r="A419" t="str">
        <f t="shared" si="79"/>
        <v>#comment(above,nsize=[15],size=[30],num=[10])</v>
      </c>
      <c r="B419" t="s">
        <v>0</v>
      </c>
      <c r="C419" t="s">
        <v>173</v>
      </c>
      <c r="R419"/>
      <c r="S419"/>
      <c r="T419"/>
      <c r="U419"/>
      <c r="V419"/>
      <c r="BF419" s="64" t="s">
        <v>0</v>
      </c>
    </row>
    <row r="420" spans="1:58">
      <c r="A420" t="str">
        <f t="shared" si="79"/>
        <v>&amp;br;&amp;br;</v>
      </c>
      <c r="B420" t="s">
        <v>0</v>
      </c>
      <c r="C420" t="s">
        <v>145</v>
      </c>
      <c r="R420"/>
      <c r="S420"/>
      <c r="T420"/>
      <c r="U420"/>
      <c r="V420"/>
      <c r="AC420" s="52"/>
      <c r="AD420" s="52"/>
      <c r="BF420" s="64" t="s">
        <v>0</v>
      </c>
    </row>
    <row r="421" spans="1:58">
      <c r="A421" t="str">
        <f t="shared" si="79"/>
        <v/>
      </c>
      <c r="B421" t="s">
        <v>0</v>
      </c>
      <c r="Q421" s="29"/>
      <c r="R421" s="30"/>
      <c r="S421" s="30"/>
      <c r="T421" s="30"/>
      <c r="U421" s="30"/>
      <c r="V421" s="31"/>
      <c r="W421" s="32">
        <v>33</v>
      </c>
      <c r="X421" s="29"/>
      <c r="Y421" s="50"/>
      <c r="Z421" s="50"/>
      <c r="AA421" s="51"/>
      <c r="AC421" s="52"/>
      <c r="AD421" s="52"/>
      <c r="BF421" s="64" t="s">
        <v>0</v>
      </c>
    </row>
    <row r="422" spans="1:58">
      <c r="A422" t="str">
        <f t="shared" si="79"/>
        <v>*0/0</v>
      </c>
      <c r="B422" t="s">
        <v>0</v>
      </c>
      <c r="C422" t="str">
        <f>"*"&amp;R422&amp;"/"&amp;T422</f>
        <v>*0/0</v>
      </c>
      <c r="Q422" s="33" t="s">
        <v>9</v>
      </c>
      <c r="R422" s="34">
        <f>INDEX(AJ:AJ,W421+1)</f>
        <v>0</v>
      </c>
      <c r="S422" s="35" t="s">
        <v>10</v>
      </c>
      <c r="T422" s="34">
        <f>INDEX(AK:AK,W421+1)</f>
        <v>0</v>
      </c>
      <c r="U422" s="35"/>
      <c r="V422" s="36"/>
      <c r="W422" s="37"/>
      <c r="X422" s="33"/>
      <c r="Y422" s="52"/>
      <c r="Z422" s="52"/>
      <c r="AA422" s="53"/>
      <c r="AC422" s="52"/>
      <c r="AD422" s="52"/>
      <c r="BF422" s="64" t="s">
        <v>0</v>
      </c>
    </row>
    <row r="423" spans="1:58">
      <c r="A423" t="str">
        <f t="shared" si="79"/>
        <v>|LEFT:80|LEFT:100|LEFT:100|LEFT:100|LEFT:100|LEFT:100|c</v>
      </c>
      <c r="B423" t="s">
        <v>0</v>
      </c>
      <c r="C423" t="s">
        <v>81</v>
      </c>
      <c r="D423" s="26" t="str">
        <f>$Q$1</f>
        <v>LEFT:80</v>
      </c>
      <c r="E423" s="26" t="s">
        <v>81</v>
      </c>
      <c r="F423" s="26" t="str">
        <f t="shared" ref="F423:J423" si="84">$R$1</f>
        <v>LEFT:100</v>
      </c>
      <c r="G423" s="26" t="s">
        <v>81</v>
      </c>
      <c r="H423" s="26" t="str">
        <f t="shared" si="84"/>
        <v>LEFT:100</v>
      </c>
      <c r="I423" s="26" t="s">
        <v>81</v>
      </c>
      <c r="J423" s="26" t="str">
        <f t="shared" si="84"/>
        <v>LEFT:100</v>
      </c>
      <c r="K423" s="26" t="s">
        <v>81</v>
      </c>
      <c r="L423" s="26" t="str">
        <f>$R$1</f>
        <v>LEFT:100</v>
      </c>
      <c r="M423" s="26" t="s">
        <v>81</v>
      </c>
      <c r="N423" s="26" t="str">
        <f>$R$1</f>
        <v>LEFT:100</v>
      </c>
      <c r="O423" t="s">
        <v>81</v>
      </c>
      <c r="P423" t="s">
        <v>82</v>
      </c>
      <c r="Q423" s="38" t="s">
        <v>6</v>
      </c>
      <c r="R423" s="34" t="str">
        <f>INDEX(AF:AF,W421+1)</f>
        <v>黒</v>
      </c>
      <c r="S423" s="39" t="s">
        <v>7</v>
      </c>
      <c r="T423" s="34">
        <f>INDEX(AG:AG,W421+1)</f>
        <v>0</v>
      </c>
      <c r="U423" s="39" t="s">
        <v>8</v>
      </c>
      <c r="V423" s="34">
        <f>INDEX(AI:AI,W421+1)</f>
        <v>0</v>
      </c>
      <c r="W423" s="40"/>
      <c r="X423" s="34">
        <f>INDEX(AQ:AQ,W421+1)</f>
        <v>0</v>
      </c>
      <c r="Y423" s="52"/>
      <c r="Z423" s="52"/>
      <c r="AA423" s="53"/>
      <c r="AC423" s="35"/>
      <c r="AD423" s="35"/>
      <c r="BF423" s="64" t="s">
        <v>0</v>
      </c>
    </row>
    <row r="424" spans="1:58">
      <c r="A424" t="str">
        <f t="shared" si="79"/>
        <v>|色|黒|レアリティ||マナコスト||</v>
      </c>
      <c r="B424" t="s">
        <v>0</v>
      </c>
      <c r="C424" t="s">
        <v>81</v>
      </c>
      <c r="D424" s="27" t="s">
        <v>6</v>
      </c>
      <c r="E424" t="s">
        <v>81</v>
      </c>
      <c r="F424" t="str">
        <f>IF(R423=0,"",R423)</f>
        <v>黒</v>
      </c>
      <c r="G424" t="s">
        <v>81</v>
      </c>
      <c r="H424" s="27" t="s">
        <v>93</v>
      </c>
      <c r="I424" t="s">
        <v>81</v>
      </c>
      <c r="J424" t="str">
        <f>IF(T423=0,"",T423)</f>
        <v/>
      </c>
      <c r="K424" t="s">
        <v>81</v>
      </c>
      <c r="L424" s="27" t="s">
        <v>94</v>
      </c>
      <c r="M424" t="s">
        <v>81</v>
      </c>
      <c r="N424" t="str">
        <f>IF(V423=0,"",V423)</f>
        <v/>
      </c>
      <c r="O424" t="s">
        <v>81</v>
      </c>
      <c r="Q424" s="33" t="s">
        <v>11</v>
      </c>
      <c r="R424" s="34">
        <f>INDEX(AL:AL,W421+1)</f>
        <v>0</v>
      </c>
      <c r="S424" s="39" t="s">
        <v>95</v>
      </c>
      <c r="T424" s="34">
        <f>INDEX(AN:AN,W421+1)</f>
        <v>0</v>
      </c>
      <c r="U424" s="34">
        <f>INDEX(AO:AO,W421+1)</f>
        <v>0</v>
      </c>
      <c r="V424" s="34">
        <f>INDEX(AP:AP,W421+1)</f>
        <v>0</v>
      </c>
      <c r="W424" s="40"/>
      <c r="X424" s="34" t="str">
        <f>INDEX(AZ:AZ,W421+1)</f>
        <v/>
      </c>
      <c r="Y424" s="34" t="str">
        <f>INDEX(BA:BA,W421+1)</f>
        <v/>
      </c>
      <c r="Z424" s="34" t="str">
        <f>INDEX(BB:BB,W421+1)</f>
        <v/>
      </c>
      <c r="AA424" s="34">
        <f>INDEX(BC:BC,W421+1)</f>
        <v>0</v>
      </c>
      <c r="AC424" s="52"/>
      <c r="AD424" s="52"/>
      <c r="BF424" s="64" t="s">
        <v>0</v>
      </c>
    </row>
    <row r="425" spans="1:58">
      <c r="A425" t="str">
        <f t="shared" si="79"/>
        <v>|種別||サブタイプ||||</v>
      </c>
      <c r="B425" t="s">
        <v>0</v>
      </c>
      <c r="C425" t="s">
        <v>81</v>
      </c>
      <c r="D425" s="27" t="s">
        <v>11</v>
      </c>
      <c r="E425" t="s">
        <v>81</v>
      </c>
      <c r="F425" t="str">
        <f>IF(R424=0,"",R424)</f>
        <v/>
      </c>
      <c r="G425" t="s">
        <v>81</v>
      </c>
      <c r="H425" s="27" t="s">
        <v>103</v>
      </c>
      <c r="I425" t="s">
        <v>81</v>
      </c>
      <c r="J425" t="str">
        <f>IF(T424=0,"",T424)</f>
        <v/>
      </c>
      <c r="K425" t="s">
        <v>81</v>
      </c>
      <c r="L425" t="str">
        <f>IF(U424=0,"",U424)</f>
        <v/>
      </c>
      <c r="M425" t="s">
        <v>81</v>
      </c>
      <c r="N425" t="str">
        <f>IF(V424=0,"",V424)</f>
        <v/>
      </c>
      <c r="O425" t="s">
        <v>81</v>
      </c>
      <c r="Q425" s="33" t="s">
        <v>104</v>
      </c>
      <c r="R425" s="34" t="str">
        <f>INDEX(BD:BD,W421+1)</f>
        <v/>
      </c>
      <c r="S425" s="35"/>
      <c r="T425" s="35"/>
      <c r="U425" s="35"/>
      <c r="V425" s="36"/>
      <c r="W425" s="40"/>
      <c r="X425" s="32"/>
      <c r="Y425" s="32"/>
      <c r="Z425" s="32"/>
      <c r="AA425" s="54"/>
      <c r="AC425" s="52"/>
      <c r="AD425" s="52"/>
      <c r="BF425" s="64" t="s">
        <v>0</v>
      </c>
    </row>
    <row r="426" spans="1:58">
      <c r="A426" t="str">
        <f t="shared" si="79"/>
        <v>|テキスト|&gt;|&gt;|&gt;|&gt;||</v>
      </c>
      <c r="B426" t="s">
        <v>0</v>
      </c>
      <c r="C426" t="s">
        <v>81</v>
      </c>
      <c r="D426" s="27" t="s">
        <v>104</v>
      </c>
      <c r="E426" t="s">
        <v>81</v>
      </c>
      <c r="F426" s="27" t="s">
        <v>113</v>
      </c>
      <c r="G426" t="s">
        <v>81</v>
      </c>
      <c r="H426" s="27" t="s">
        <v>113</v>
      </c>
      <c r="I426" t="s">
        <v>81</v>
      </c>
      <c r="J426" s="27" t="s">
        <v>113</v>
      </c>
      <c r="K426" t="s">
        <v>81</v>
      </c>
      <c r="L426" s="27" t="s">
        <v>113</v>
      </c>
      <c r="M426" t="s">
        <v>81</v>
      </c>
      <c r="N426" t="str">
        <f>IF(R425=0,"",R425)</f>
        <v/>
      </c>
      <c r="O426" t="s">
        <v>81</v>
      </c>
      <c r="Q426" s="38" t="s">
        <v>27</v>
      </c>
      <c r="R426" s="34" t="str">
        <f>INDEX(BE:BE,W421+1)</f>
        <v/>
      </c>
      <c r="S426" s="35" t="s">
        <v>400</v>
      </c>
      <c r="T426" s="34" t="str">
        <f>IF(X426="","",X426&amp;IF(Y426="",""," "&amp;Y426)&amp;IF(Z426="",""," "&amp;Z426)&amp;IF(AA426="",""," "&amp;AA426))</f>
        <v/>
      </c>
      <c r="U426" s="35"/>
      <c r="V426" s="36"/>
      <c r="W426" s="40" t="s">
        <v>114</v>
      </c>
      <c r="X426" s="33" t="str">
        <f t="shared" ref="X426:AA426" si="85">IF(ISERROR(IF(LEN(X425)&gt;1,X425,VLOOKUP(X424,$AC:$AD,2,FALSE))),"",IF(LEN(X425)&gt;1,X425,VLOOKUP(X424,$AC:$AD,2,FALSE)))</f>
        <v/>
      </c>
      <c r="Y426" s="33" t="str">
        <f t="shared" si="85"/>
        <v/>
      </c>
      <c r="Z426" s="33" t="str">
        <f t="shared" si="85"/>
        <v/>
      </c>
      <c r="AA426" s="33" t="str">
        <f t="shared" si="85"/>
        <v> </v>
      </c>
      <c r="AC426" s="52"/>
      <c r="AD426" s="52"/>
      <c r="BF426" s="64" t="s">
        <v>0</v>
      </c>
    </row>
    <row r="427" spans="1:58">
      <c r="A427" t="str">
        <f t="shared" si="79"/>
        <v>|英テキスト|&gt;|&gt;|&gt;|&gt;||</v>
      </c>
      <c r="B427" t="s">
        <v>0</v>
      </c>
      <c r="C427" t="s">
        <v>81</v>
      </c>
      <c r="D427" s="27" t="s">
        <v>125</v>
      </c>
      <c r="E427" t="s">
        <v>81</v>
      </c>
      <c r="F427" s="27" t="s">
        <v>113</v>
      </c>
      <c r="G427" t="s">
        <v>81</v>
      </c>
      <c r="H427" s="27" t="s">
        <v>113</v>
      </c>
      <c r="I427" t="s">
        <v>81</v>
      </c>
      <c r="J427" s="27" t="s">
        <v>113</v>
      </c>
      <c r="K427" t="s">
        <v>81</v>
      </c>
      <c r="L427" s="27" t="s">
        <v>113</v>
      </c>
      <c r="M427" t="s">
        <v>81</v>
      </c>
      <c r="N427" t="str">
        <f>IF(T426="","",T426&amp;"&amp;br;")&amp;IF(R426=0,"",R426)</f>
        <v/>
      </c>
      <c r="O427" t="s">
        <v>81</v>
      </c>
      <c r="Q427" s="33" t="s">
        <v>18</v>
      </c>
      <c r="R427" s="34">
        <f>IF(INDEX(AX:AX,W421+1)="",0,INDEX(AX:AX,W421+1)&amp;"/"&amp;INDEX(AY:AY,W421+1))</f>
        <v>0</v>
      </c>
      <c r="S427" s="35"/>
      <c r="T427" s="35"/>
      <c r="U427" s="35"/>
      <c r="V427" s="36"/>
      <c r="W427" s="40"/>
      <c r="X427" s="33"/>
      <c r="Y427" s="52"/>
      <c r="Z427" s="52"/>
      <c r="AA427" s="53"/>
      <c r="AC427" s="52"/>
      <c r="AD427" s="52"/>
      <c r="BF427" s="64" t="s">
        <v>0</v>
      </c>
    </row>
    <row r="428" spans="1:58">
      <c r="A428" t="str">
        <f t="shared" si="79"/>
        <v>|PT|&gt;||シールド数|&gt;||</v>
      </c>
      <c r="B428" t="s">
        <v>0</v>
      </c>
      <c r="C428" t="s">
        <v>81</v>
      </c>
      <c r="D428" t="s">
        <v>18</v>
      </c>
      <c r="E428" t="s">
        <v>81</v>
      </c>
      <c r="F428" t="s">
        <v>113</v>
      </c>
      <c r="G428" t="s">
        <v>81</v>
      </c>
      <c r="H428" t="str">
        <f>IF(R427=0,"",R427)</f>
        <v/>
      </c>
      <c r="I428" t="s">
        <v>81</v>
      </c>
      <c r="J428" t="s">
        <v>136</v>
      </c>
      <c r="K428" t="s">
        <v>81</v>
      </c>
      <c r="L428" t="s">
        <v>113</v>
      </c>
      <c r="M428" t="s">
        <v>81</v>
      </c>
      <c r="N428" t="str">
        <f>IF(R428=0,"",R428)</f>
        <v/>
      </c>
      <c r="O428" t="s">
        <v>81</v>
      </c>
      <c r="Q428" s="41" t="s">
        <v>19</v>
      </c>
      <c r="R428" s="34">
        <f>INDEX(AW:AW,W421+1)</f>
        <v>0</v>
      </c>
      <c r="S428" s="42"/>
      <c r="T428" s="42"/>
      <c r="U428" s="42"/>
      <c r="V428" s="43"/>
      <c r="W428" s="44"/>
      <c r="X428" s="45"/>
      <c r="Y428" s="55"/>
      <c r="Z428" s="55"/>
      <c r="AA428" s="56"/>
      <c r="BF428" s="64" t="s">
        <v>0</v>
      </c>
    </row>
    <row r="429" spans="1:58">
      <c r="A429" t="str">
        <f t="shared" si="79"/>
        <v>&amp;br;&amp;br;</v>
      </c>
      <c r="B429" t="s">
        <v>0</v>
      </c>
      <c r="C429" t="s">
        <v>145</v>
      </c>
      <c r="R429"/>
      <c r="S429"/>
      <c r="T429"/>
      <c r="U429"/>
      <c r="V429"/>
      <c r="BF429" s="64" t="s">
        <v>0</v>
      </c>
    </row>
    <row r="430" spans="1:58">
      <c r="A430" t="str">
        <f t="shared" si="79"/>
        <v>#back(text=戻る,left)</v>
      </c>
      <c r="B430" t="s">
        <v>0</v>
      </c>
      <c r="C430" t="s">
        <v>153</v>
      </c>
      <c r="R430"/>
      <c r="S430"/>
      <c r="T430"/>
      <c r="U430"/>
      <c r="V430"/>
      <c r="BF430" s="64" t="s">
        <v>0</v>
      </c>
    </row>
    <row r="431" spans="1:58">
      <c r="A431" t="str">
        <f t="shared" si="79"/>
        <v>&amp;br;</v>
      </c>
      <c r="B431" t="s">
        <v>0</v>
      </c>
      <c r="C431" t="s">
        <v>164</v>
      </c>
      <c r="R431"/>
      <c r="S431"/>
      <c r="T431"/>
      <c r="U431"/>
      <c r="V431"/>
      <c r="BF431" s="64" t="s">
        <v>0</v>
      </c>
    </row>
    <row r="432" spans="1:58">
      <c r="A432" t="str">
        <f t="shared" si="79"/>
        <v>#comment(above,nsize=[15],size=[30],num=[10])</v>
      </c>
      <c r="B432" t="s">
        <v>0</v>
      </c>
      <c r="C432" t="s">
        <v>173</v>
      </c>
      <c r="R432"/>
      <c r="S432"/>
      <c r="T432"/>
      <c r="U432"/>
      <c r="V432"/>
      <c r="BF432" s="64" t="s">
        <v>0</v>
      </c>
    </row>
    <row r="433" spans="1:58">
      <c r="A433" t="str">
        <f t="shared" si="79"/>
        <v>&amp;br;&amp;br;</v>
      </c>
      <c r="B433" t="s">
        <v>0</v>
      </c>
      <c r="C433" t="s">
        <v>145</v>
      </c>
      <c r="R433"/>
      <c r="S433"/>
      <c r="T433"/>
      <c r="U433"/>
      <c r="V433"/>
      <c r="AC433" s="52"/>
      <c r="AD433" s="52"/>
      <c r="BF433" s="64" t="s">
        <v>0</v>
      </c>
    </row>
    <row r="434" spans="1:58">
      <c r="A434" t="str">
        <f t="shared" si="79"/>
        <v/>
      </c>
      <c r="B434" t="s">
        <v>0</v>
      </c>
      <c r="Q434" s="29"/>
      <c r="R434" s="30"/>
      <c r="S434" s="30"/>
      <c r="T434" s="30"/>
      <c r="U434" s="30"/>
      <c r="V434" s="31"/>
      <c r="W434" s="32">
        <v>34</v>
      </c>
      <c r="X434" s="29"/>
      <c r="Y434" s="50"/>
      <c r="Z434" s="50"/>
      <c r="AA434" s="51"/>
      <c r="AC434" s="52"/>
      <c r="AD434" s="52"/>
      <c r="BF434" s="64" t="s">
        <v>0</v>
      </c>
    </row>
    <row r="435" spans="1:58">
      <c r="A435" t="str">
        <f t="shared" si="79"/>
        <v>*0/0</v>
      </c>
      <c r="B435" t="s">
        <v>0</v>
      </c>
      <c r="C435" t="str">
        <f>"*"&amp;R435&amp;"/"&amp;T435</f>
        <v>*0/0</v>
      </c>
      <c r="Q435" s="33" t="s">
        <v>9</v>
      </c>
      <c r="R435" s="34">
        <f>INDEX(AJ:AJ,W434+1)</f>
        <v>0</v>
      </c>
      <c r="S435" s="35" t="s">
        <v>10</v>
      </c>
      <c r="T435" s="34">
        <f>INDEX(AK:AK,W434+1)</f>
        <v>0</v>
      </c>
      <c r="U435" s="35"/>
      <c r="V435" s="36"/>
      <c r="W435" s="37"/>
      <c r="X435" s="33"/>
      <c r="Y435" s="52"/>
      <c r="Z435" s="52"/>
      <c r="AA435" s="53"/>
      <c r="AC435" s="52"/>
      <c r="AD435" s="52"/>
      <c r="BF435" s="64" t="s">
        <v>0</v>
      </c>
    </row>
    <row r="436" spans="1:58">
      <c r="A436" t="str">
        <f t="shared" si="79"/>
        <v>|LEFT:80|LEFT:100|LEFT:100|LEFT:100|LEFT:100|LEFT:100|c</v>
      </c>
      <c r="B436" t="s">
        <v>0</v>
      </c>
      <c r="C436" t="s">
        <v>81</v>
      </c>
      <c r="D436" s="26" t="str">
        <f>$Q$1</f>
        <v>LEFT:80</v>
      </c>
      <c r="E436" s="26" t="s">
        <v>81</v>
      </c>
      <c r="F436" s="26" t="str">
        <f t="shared" ref="F436:J436" si="86">$R$1</f>
        <v>LEFT:100</v>
      </c>
      <c r="G436" s="26" t="s">
        <v>81</v>
      </c>
      <c r="H436" s="26" t="str">
        <f t="shared" si="86"/>
        <v>LEFT:100</v>
      </c>
      <c r="I436" s="26" t="s">
        <v>81</v>
      </c>
      <c r="J436" s="26" t="str">
        <f t="shared" si="86"/>
        <v>LEFT:100</v>
      </c>
      <c r="K436" s="26" t="s">
        <v>81</v>
      </c>
      <c r="L436" s="26" t="str">
        <f>$R$1</f>
        <v>LEFT:100</v>
      </c>
      <c r="M436" s="26" t="s">
        <v>81</v>
      </c>
      <c r="N436" s="26" t="str">
        <f>$R$1</f>
        <v>LEFT:100</v>
      </c>
      <c r="O436" t="s">
        <v>81</v>
      </c>
      <c r="P436" t="s">
        <v>82</v>
      </c>
      <c r="Q436" s="38" t="s">
        <v>6</v>
      </c>
      <c r="R436" s="34" t="str">
        <f>INDEX(AF:AF,W434+1)</f>
        <v>黒</v>
      </c>
      <c r="S436" s="39" t="s">
        <v>7</v>
      </c>
      <c r="T436" s="34">
        <f>INDEX(AG:AG,W434+1)</f>
        <v>0</v>
      </c>
      <c r="U436" s="39" t="s">
        <v>8</v>
      </c>
      <c r="V436" s="34">
        <f>INDEX(AI:AI,W434+1)</f>
        <v>0</v>
      </c>
      <c r="W436" s="40"/>
      <c r="X436" s="34">
        <f>INDEX(AQ:AQ,W434+1)</f>
        <v>0</v>
      </c>
      <c r="Y436" s="52"/>
      <c r="Z436" s="52"/>
      <c r="AA436" s="53"/>
      <c r="AC436" s="35"/>
      <c r="AD436" s="35"/>
      <c r="BF436" s="64" t="s">
        <v>0</v>
      </c>
    </row>
    <row r="437" spans="1:58">
      <c r="A437" t="str">
        <f t="shared" si="79"/>
        <v>|色|黒|レアリティ||マナコスト||</v>
      </c>
      <c r="B437" t="s">
        <v>0</v>
      </c>
      <c r="C437" t="s">
        <v>81</v>
      </c>
      <c r="D437" s="27" t="s">
        <v>6</v>
      </c>
      <c r="E437" t="s">
        <v>81</v>
      </c>
      <c r="F437" t="str">
        <f>IF(R436=0,"",R436)</f>
        <v>黒</v>
      </c>
      <c r="G437" t="s">
        <v>81</v>
      </c>
      <c r="H437" s="27" t="s">
        <v>93</v>
      </c>
      <c r="I437" t="s">
        <v>81</v>
      </c>
      <c r="J437" t="str">
        <f>IF(T436=0,"",T436)</f>
        <v/>
      </c>
      <c r="K437" t="s">
        <v>81</v>
      </c>
      <c r="L437" s="27" t="s">
        <v>94</v>
      </c>
      <c r="M437" t="s">
        <v>81</v>
      </c>
      <c r="N437" t="str">
        <f>IF(V436=0,"",V436)</f>
        <v/>
      </c>
      <c r="O437" t="s">
        <v>81</v>
      </c>
      <c r="Q437" s="33" t="s">
        <v>11</v>
      </c>
      <c r="R437" s="34">
        <f>INDEX(AL:AL,W434+1)</f>
        <v>0</v>
      </c>
      <c r="S437" s="39" t="s">
        <v>95</v>
      </c>
      <c r="T437" s="34">
        <f>INDEX(AN:AN,W434+1)</f>
        <v>0</v>
      </c>
      <c r="U437" s="34">
        <f>INDEX(AO:AO,W434+1)</f>
        <v>0</v>
      </c>
      <c r="V437" s="34">
        <f>INDEX(AP:AP,W434+1)</f>
        <v>0</v>
      </c>
      <c r="W437" s="40"/>
      <c r="X437" s="34" t="str">
        <f>INDEX(AZ:AZ,W434+1)</f>
        <v/>
      </c>
      <c r="Y437" s="34" t="str">
        <f>INDEX(BA:BA,W434+1)</f>
        <v/>
      </c>
      <c r="Z437" s="34" t="str">
        <f>INDEX(BB:BB,W434+1)</f>
        <v/>
      </c>
      <c r="AA437" s="34">
        <f>INDEX(BC:BC,W434+1)</f>
        <v>0</v>
      </c>
      <c r="AC437" s="52"/>
      <c r="AD437" s="52"/>
      <c r="BF437" s="64" t="s">
        <v>0</v>
      </c>
    </row>
    <row r="438" spans="1:58">
      <c r="A438" t="str">
        <f t="shared" si="79"/>
        <v>|種別||サブタイプ||||</v>
      </c>
      <c r="B438" t="s">
        <v>0</v>
      </c>
      <c r="C438" t="s">
        <v>81</v>
      </c>
      <c r="D438" s="27" t="s">
        <v>11</v>
      </c>
      <c r="E438" t="s">
        <v>81</v>
      </c>
      <c r="F438" t="str">
        <f>IF(R437=0,"",R437)</f>
        <v/>
      </c>
      <c r="G438" t="s">
        <v>81</v>
      </c>
      <c r="H438" s="27" t="s">
        <v>103</v>
      </c>
      <c r="I438" t="s">
        <v>81</v>
      </c>
      <c r="J438" t="str">
        <f>IF(T437=0,"",T437)</f>
        <v/>
      </c>
      <c r="K438" t="s">
        <v>81</v>
      </c>
      <c r="L438" t="str">
        <f>IF(U437=0,"",U437)</f>
        <v/>
      </c>
      <c r="M438" t="s">
        <v>81</v>
      </c>
      <c r="N438" t="str">
        <f>IF(V437=0,"",V437)</f>
        <v/>
      </c>
      <c r="O438" t="s">
        <v>81</v>
      </c>
      <c r="Q438" s="33" t="s">
        <v>104</v>
      </c>
      <c r="R438" s="34" t="str">
        <f>INDEX(BD:BD,W434+1)</f>
        <v/>
      </c>
      <c r="S438" s="35"/>
      <c r="T438" s="35"/>
      <c r="U438" s="35"/>
      <c r="V438" s="36"/>
      <c r="W438" s="40"/>
      <c r="X438" s="32"/>
      <c r="Y438" s="32"/>
      <c r="Z438" s="32"/>
      <c r="AA438" s="54"/>
      <c r="AC438" s="52"/>
      <c r="AD438" s="52"/>
      <c r="BF438" s="64" t="s">
        <v>0</v>
      </c>
    </row>
    <row r="439" spans="1:58">
      <c r="A439" t="str">
        <f t="shared" si="79"/>
        <v>|テキスト|&gt;|&gt;|&gt;|&gt;||</v>
      </c>
      <c r="B439" t="s">
        <v>0</v>
      </c>
      <c r="C439" t="s">
        <v>81</v>
      </c>
      <c r="D439" s="27" t="s">
        <v>104</v>
      </c>
      <c r="E439" t="s">
        <v>81</v>
      </c>
      <c r="F439" s="27" t="s">
        <v>113</v>
      </c>
      <c r="G439" t="s">
        <v>81</v>
      </c>
      <c r="H439" s="27" t="s">
        <v>113</v>
      </c>
      <c r="I439" t="s">
        <v>81</v>
      </c>
      <c r="J439" s="27" t="s">
        <v>113</v>
      </c>
      <c r="K439" t="s">
        <v>81</v>
      </c>
      <c r="L439" s="27" t="s">
        <v>113</v>
      </c>
      <c r="M439" t="s">
        <v>81</v>
      </c>
      <c r="N439" t="str">
        <f>IF(R438=0,"",R438)</f>
        <v/>
      </c>
      <c r="O439" t="s">
        <v>81</v>
      </c>
      <c r="Q439" s="38" t="s">
        <v>27</v>
      </c>
      <c r="R439" s="34" t="str">
        <f>INDEX(BE:BE,W434+1)</f>
        <v/>
      </c>
      <c r="S439" s="35" t="s">
        <v>400</v>
      </c>
      <c r="T439" s="34" t="str">
        <f>IF(X439="","",X439&amp;IF(Y439="",""," "&amp;Y439)&amp;IF(Z439="",""," "&amp;Z439)&amp;IF(AA439="",""," "&amp;AA439))</f>
        <v/>
      </c>
      <c r="U439" s="35"/>
      <c r="V439" s="36"/>
      <c r="W439" s="40" t="s">
        <v>114</v>
      </c>
      <c r="X439" s="33" t="str">
        <f t="shared" ref="X439:AA439" si="87">IF(ISERROR(IF(LEN(X438)&gt;1,X438,VLOOKUP(X437,$AC:$AD,2,FALSE))),"",IF(LEN(X438)&gt;1,X438,VLOOKUP(X437,$AC:$AD,2,FALSE)))</f>
        <v/>
      </c>
      <c r="Y439" s="33" t="str">
        <f t="shared" si="87"/>
        <v/>
      </c>
      <c r="Z439" s="33" t="str">
        <f t="shared" si="87"/>
        <v/>
      </c>
      <c r="AA439" s="33" t="str">
        <f t="shared" si="87"/>
        <v> </v>
      </c>
      <c r="AC439" s="52"/>
      <c r="AD439" s="52"/>
      <c r="BF439" s="64" t="s">
        <v>0</v>
      </c>
    </row>
    <row r="440" spans="1:58">
      <c r="A440" t="str">
        <f t="shared" si="79"/>
        <v>|英テキスト|&gt;|&gt;|&gt;|&gt;||</v>
      </c>
      <c r="B440" t="s">
        <v>0</v>
      </c>
      <c r="C440" t="s">
        <v>81</v>
      </c>
      <c r="D440" s="27" t="s">
        <v>125</v>
      </c>
      <c r="E440" t="s">
        <v>81</v>
      </c>
      <c r="F440" s="27" t="s">
        <v>113</v>
      </c>
      <c r="G440" t="s">
        <v>81</v>
      </c>
      <c r="H440" s="27" t="s">
        <v>113</v>
      </c>
      <c r="I440" t="s">
        <v>81</v>
      </c>
      <c r="J440" s="27" t="s">
        <v>113</v>
      </c>
      <c r="K440" t="s">
        <v>81</v>
      </c>
      <c r="L440" s="27" t="s">
        <v>113</v>
      </c>
      <c r="M440" t="s">
        <v>81</v>
      </c>
      <c r="N440" t="str">
        <f>IF(T439="","",T439&amp;"&amp;br;")&amp;IF(R439=0,"",R439)</f>
        <v/>
      </c>
      <c r="O440" t="s">
        <v>81</v>
      </c>
      <c r="Q440" s="33" t="s">
        <v>18</v>
      </c>
      <c r="R440" s="34">
        <f>IF(INDEX(AX:AX,W434+1)="",0,INDEX(AX:AX,W434+1)&amp;"/"&amp;INDEX(AY:AY,W434+1))</f>
        <v>0</v>
      </c>
      <c r="S440" s="35"/>
      <c r="T440" s="35"/>
      <c r="U440" s="35"/>
      <c r="V440" s="36"/>
      <c r="W440" s="40"/>
      <c r="X440" s="33"/>
      <c r="Y440" s="52"/>
      <c r="Z440" s="52"/>
      <c r="AA440" s="53"/>
      <c r="AC440" s="52"/>
      <c r="AD440" s="52"/>
      <c r="BF440" s="64" t="s">
        <v>0</v>
      </c>
    </row>
    <row r="441" spans="1:58">
      <c r="A441" t="str">
        <f t="shared" si="79"/>
        <v>|PT|&gt;||シールド数|&gt;||</v>
      </c>
      <c r="B441" t="s">
        <v>0</v>
      </c>
      <c r="C441" t="s">
        <v>81</v>
      </c>
      <c r="D441" t="s">
        <v>18</v>
      </c>
      <c r="E441" t="s">
        <v>81</v>
      </c>
      <c r="F441" t="s">
        <v>113</v>
      </c>
      <c r="G441" t="s">
        <v>81</v>
      </c>
      <c r="H441" t="str">
        <f>IF(R440=0,"",R440)</f>
        <v/>
      </c>
      <c r="I441" t="s">
        <v>81</v>
      </c>
      <c r="J441" t="s">
        <v>136</v>
      </c>
      <c r="K441" t="s">
        <v>81</v>
      </c>
      <c r="L441" t="s">
        <v>113</v>
      </c>
      <c r="M441" t="s">
        <v>81</v>
      </c>
      <c r="N441" t="str">
        <f>IF(R441=0,"",R441)</f>
        <v/>
      </c>
      <c r="O441" t="s">
        <v>81</v>
      </c>
      <c r="Q441" s="41" t="s">
        <v>19</v>
      </c>
      <c r="R441" s="34">
        <f>INDEX(AW:AW,W434+1)</f>
        <v>0</v>
      </c>
      <c r="S441" s="42"/>
      <c r="T441" s="42"/>
      <c r="U441" s="42"/>
      <c r="V441" s="43"/>
      <c r="W441" s="44"/>
      <c r="X441" s="45"/>
      <c r="Y441" s="55"/>
      <c r="Z441" s="55"/>
      <c r="AA441" s="56"/>
      <c r="BF441" s="64" t="s">
        <v>0</v>
      </c>
    </row>
    <row r="442" spans="1:58">
      <c r="A442" t="str">
        <f t="shared" si="79"/>
        <v>&amp;br;&amp;br;</v>
      </c>
      <c r="B442" t="s">
        <v>0</v>
      </c>
      <c r="C442" t="s">
        <v>145</v>
      </c>
      <c r="R442"/>
      <c r="S442"/>
      <c r="T442"/>
      <c r="U442"/>
      <c r="V442"/>
      <c r="BF442" s="64" t="s">
        <v>0</v>
      </c>
    </row>
    <row r="443" spans="1:58">
      <c r="A443" t="str">
        <f t="shared" si="79"/>
        <v>#back(text=戻る,left)</v>
      </c>
      <c r="B443" t="s">
        <v>0</v>
      </c>
      <c r="C443" t="s">
        <v>153</v>
      </c>
      <c r="R443"/>
      <c r="S443"/>
      <c r="T443"/>
      <c r="U443"/>
      <c r="V443"/>
      <c r="BF443" s="64" t="s">
        <v>0</v>
      </c>
    </row>
    <row r="444" spans="1:58">
      <c r="A444" t="str">
        <f t="shared" si="79"/>
        <v>&amp;br;</v>
      </c>
      <c r="B444" t="s">
        <v>0</v>
      </c>
      <c r="C444" t="s">
        <v>164</v>
      </c>
      <c r="R444"/>
      <c r="S444"/>
      <c r="T444"/>
      <c r="U444"/>
      <c r="V444"/>
      <c r="BF444" s="64" t="s">
        <v>0</v>
      </c>
    </row>
    <row r="445" spans="1:58">
      <c r="A445" t="str">
        <f t="shared" si="79"/>
        <v>#comment(above,nsize=[15],size=[30],num=[10])</v>
      </c>
      <c r="B445" t="s">
        <v>0</v>
      </c>
      <c r="C445" t="s">
        <v>173</v>
      </c>
      <c r="R445"/>
      <c r="S445"/>
      <c r="T445"/>
      <c r="U445"/>
      <c r="V445"/>
      <c r="BF445" s="64" t="s">
        <v>0</v>
      </c>
    </row>
    <row r="446" spans="1:58">
      <c r="A446" t="str">
        <f t="shared" si="79"/>
        <v>&amp;br;&amp;br;</v>
      </c>
      <c r="B446" t="s">
        <v>0</v>
      </c>
      <c r="C446" t="s">
        <v>145</v>
      </c>
      <c r="R446"/>
      <c r="S446"/>
      <c r="T446"/>
      <c r="U446"/>
      <c r="V446"/>
      <c r="AC446" s="52"/>
      <c r="AD446" s="52"/>
      <c r="BF446" s="64" t="s">
        <v>0</v>
      </c>
    </row>
    <row r="447" spans="1:58">
      <c r="A447" t="str">
        <f t="shared" si="79"/>
        <v/>
      </c>
      <c r="B447" t="s">
        <v>0</v>
      </c>
      <c r="Q447" s="29"/>
      <c r="R447" s="30"/>
      <c r="S447" s="30"/>
      <c r="T447" s="30"/>
      <c r="U447" s="30"/>
      <c r="V447" s="31"/>
      <c r="W447" s="32">
        <v>35</v>
      </c>
      <c r="X447" s="29"/>
      <c r="Y447" s="50"/>
      <c r="Z447" s="50"/>
      <c r="AA447" s="51"/>
      <c r="AC447" s="52"/>
      <c r="AD447" s="52"/>
      <c r="BF447" s="64" t="s">
        <v>0</v>
      </c>
    </row>
    <row r="448" spans="1:58">
      <c r="A448" t="str">
        <f t="shared" si="79"/>
        <v>*0/0</v>
      </c>
      <c r="B448" t="s">
        <v>0</v>
      </c>
      <c r="C448" t="str">
        <f>"*"&amp;R448&amp;"/"&amp;T448</f>
        <v>*0/0</v>
      </c>
      <c r="Q448" s="33" t="s">
        <v>9</v>
      </c>
      <c r="R448" s="34">
        <f>INDEX(AJ:AJ,W447+1)</f>
        <v>0</v>
      </c>
      <c r="S448" s="35" t="s">
        <v>10</v>
      </c>
      <c r="T448" s="34">
        <f>INDEX(AK:AK,W447+1)</f>
        <v>0</v>
      </c>
      <c r="U448" s="35"/>
      <c r="V448" s="36"/>
      <c r="W448" s="37"/>
      <c r="X448" s="33"/>
      <c r="Y448" s="52"/>
      <c r="Z448" s="52"/>
      <c r="AA448" s="53"/>
      <c r="AC448" s="52"/>
      <c r="AD448" s="52"/>
      <c r="BF448" s="64" t="s">
        <v>0</v>
      </c>
    </row>
    <row r="449" spans="1:58">
      <c r="A449" t="str">
        <f t="shared" si="79"/>
        <v>|LEFT:80|LEFT:100|LEFT:100|LEFT:100|LEFT:100|LEFT:100|c</v>
      </c>
      <c r="B449" t="s">
        <v>0</v>
      </c>
      <c r="C449" t="s">
        <v>81</v>
      </c>
      <c r="D449" s="26" t="str">
        <f>$Q$1</f>
        <v>LEFT:80</v>
      </c>
      <c r="E449" s="26" t="s">
        <v>81</v>
      </c>
      <c r="F449" s="26" t="str">
        <f t="shared" ref="F449:J449" si="88">$R$1</f>
        <v>LEFT:100</v>
      </c>
      <c r="G449" s="26" t="s">
        <v>81</v>
      </c>
      <c r="H449" s="26" t="str">
        <f t="shared" si="88"/>
        <v>LEFT:100</v>
      </c>
      <c r="I449" s="26" t="s">
        <v>81</v>
      </c>
      <c r="J449" s="26" t="str">
        <f t="shared" si="88"/>
        <v>LEFT:100</v>
      </c>
      <c r="K449" s="26" t="s">
        <v>81</v>
      </c>
      <c r="L449" s="26" t="str">
        <f>$R$1</f>
        <v>LEFT:100</v>
      </c>
      <c r="M449" s="26" t="s">
        <v>81</v>
      </c>
      <c r="N449" s="26" t="str">
        <f>$R$1</f>
        <v>LEFT:100</v>
      </c>
      <c r="O449" t="s">
        <v>81</v>
      </c>
      <c r="P449" t="s">
        <v>82</v>
      </c>
      <c r="Q449" s="38" t="s">
        <v>6</v>
      </c>
      <c r="R449" s="34" t="str">
        <f>INDEX(AF:AF,W447+1)</f>
        <v>黒</v>
      </c>
      <c r="S449" s="39" t="s">
        <v>7</v>
      </c>
      <c r="T449" s="34">
        <f>INDEX(AG:AG,W447+1)</f>
        <v>0</v>
      </c>
      <c r="U449" s="39" t="s">
        <v>8</v>
      </c>
      <c r="V449" s="34">
        <f>INDEX(AI:AI,W447+1)</f>
        <v>0</v>
      </c>
      <c r="W449" s="40"/>
      <c r="X449" s="34">
        <f>INDEX(AQ:AQ,W447+1)</f>
        <v>0</v>
      </c>
      <c r="Y449" s="52"/>
      <c r="Z449" s="52"/>
      <c r="AA449" s="53"/>
      <c r="AC449" s="35"/>
      <c r="AD449" s="35"/>
      <c r="BF449" s="64" t="s">
        <v>0</v>
      </c>
    </row>
    <row r="450" spans="1:58">
      <c r="A450" t="str">
        <f t="shared" si="79"/>
        <v>|色|黒|レアリティ||マナコスト||</v>
      </c>
      <c r="B450" t="s">
        <v>0</v>
      </c>
      <c r="C450" t="s">
        <v>81</v>
      </c>
      <c r="D450" s="27" t="s">
        <v>6</v>
      </c>
      <c r="E450" t="s">
        <v>81</v>
      </c>
      <c r="F450" t="str">
        <f>IF(R449=0,"",R449)</f>
        <v>黒</v>
      </c>
      <c r="G450" t="s">
        <v>81</v>
      </c>
      <c r="H450" s="27" t="s">
        <v>93</v>
      </c>
      <c r="I450" t="s">
        <v>81</v>
      </c>
      <c r="J450" t="str">
        <f>IF(T449=0,"",T449)</f>
        <v/>
      </c>
      <c r="K450" t="s">
        <v>81</v>
      </c>
      <c r="L450" s="27" t="s">
        <v>94</v>
      </c>
      <c r="M450" t="s">
        <v>81</v>
      </c>
      <c r="N450" t="str">
        <f>IF(V449=0,"",V449)</f>
        <v/>
      </c>
      <c r="O450" t="s">
        <v>81</v>
      </c>
      <c r="Q450" s="33" t="s">
        <v>11</v>
      </c>
      <c r="R450" s="34">
        <f>INDEX(AL:AL,W447+1)</f>
        <v>0</v>
      </c>
      <c r="S450" s="39" t="s">
        <v>95</v>
      </c>
      <c r="T450" s="34">
        <f>INDEX(AN:AN,W447+1)</f>
        <v>0</v>
      </c>
      <c r="U450" s="34">
        <f>INDEX(AO:AO,W447+1)</f>
        <v>0</v>
      </c>
      <c r="V450" s="34">
        <f>INDEX(AP:AP,W447+1)</f>
        <v>0</v>
      </c>
      <c r="W450" s="40"/>
      <c r="X450" s="34" t="str">
        <f>INDEX(AZ:AZ,W447+1)</f>
        <v/>
      </c>
      <c r="Y450" s="34" t="str">
        <f>INDEX(BA:BA,W447+1)</f>
        <v/>
      </c>
      <c r="Z450" s="34" t="str">
        <f>INDEX(BB:BB,W447+1)</f>
        <v/>
      </c>
      <c r="AA450" s="34">
        <f>INDEX(BC:BC,W447+1)</f>
        <v>0</v>
      </c>
      <c r="AC450" s="52"/>
      <c r="AD450" s="52"/>
      <c r="BF450" s="64" t="s">
        <v>0</v>
      </c>
    </row>
    <row r="451" spans="1:58">
      <c r="A451" t="str">
        <f t="shared" si="79"/>
        <v>|種別||サブタイプ||||</v>
      </c>
      <c r="B451" t="s">
        <v>0</v>
      </c>
      <c r="C451" t="s">
        <v>81</v>
      </c>
      <c r="D451" s="27" t="s">
        <v>11</v>
      </c>
      <c r="E451" t="s">
        <v>81</v>
      </c>
      <c r="F451" t="str">
        <f>IF(R450=0,"",R450)</f>
        <v/>
      </c>
      <c r="G451" t="s">
        <v>81</v>
      </c>
      <c r="H451" s="27" t="s">
        <v>103</v>
      </c>
      <c r="I451" t="s">
        <v>81</v>
      </c>
      <c r="J451" t="str">
        <f>IF(T450=0,"",T450)</f>
        <v/>
      </c>
      <c r="K451" t="s">
        <v>81</v>
      </c>
      <c r="L451" t="str">
        <f>IF(U450=0,"",U450)</f>
        <v/>
      </c>
      <c r="M451" t="s">
        <v>81</v>
      </c>
      <c r="N451" t="str">
        <f>IF(V450=0,"",V450)</f>
        <v/>
      </c>
      <c r="O451" t="s">
        <v>81</v>
      </c>
      <c r="Q451" s="33" t="s">
        <v>104</v>
      </c>
      <c r="R451" s="34" t="str">
        <f>INDEX(BD:BD,W447+1)</f>
        <v/>
      </c>
      <c r="S451" s="35"/>
      <c r="T451" s="35"/>
      <c r="U451" s="35"/>
      <c r="V451" s="36"/>
      <c r="W451" s="40"/>
      <c r="X451" s="32"/>
      <c r="Y451" s="32"/>
      <c r="Z451" s="32"/>
      <c r="AA451" s="54"/>
      <c r="AC451" s="52"/>
      <c r="AD451" s="52"/>
      <c r="BF451" s="64" t="s">
        <v>0</v>
      </c>
    </row>
    <row r="452" spans="1:58">
      <c r="A452" t="str">
        <f t="shared" si="79"/>
        <v>|テキスト|&gt;|&gt;|&gt;|&gt;||</v>
      </c>
      <c r="B452" t="s">
        <v>0</v>
      </c>
      <c r="C452" t="s">
        <v>81</v>
      </c>
      <c r="D452" s="27" t="s">
        <v>104</v>
      </c>
      <c r="E452" t="s">
        <v>81</v>
      </c>
      <c r="F452" s="27" t="s">
        <v>113</v>
      </c>
      <c r="G452" t="s">
        <v>81</v>
      </c>
      <c r="H452" s="27" t="s">
        <v>113</v>
      </c>
      <c r="I452" t="s">
        <v>81</v>
      </c>
      <c r="J452" s="27" t="s">
        <v>113</v>
      </c>
      <c r="K452" t="s">
        <v>81</v>
      </c>
      <c r="L452" s="27" t="s">
        <v>113</v>
      </c>
      <c r="M452" t="s">
        <v>81</v>
      </c>
      <c r="N452" t="str">
        <f>IF(R451=0,"",R451)</f>
        <v/>
      </c>
      <c r="O452" t="s">
        <v>81</v>
      </c>
      <c r="Q452" s="38" t="s">
        <v>27</v>
      </c>
      <c r="R452" s="34" t="str">
        <f>INDEX(BE:BE,W447+1)</f>
        <v/>
      </c>
      <c r="S452" s="35" t="s">
        <v>400</v>
      </c>
      <c r="T452" s="34" t="str">
        <f>IF(X452="","",X452&amp;IF(Y452="",""," "&amp;Y452)&amp;IF(Z452="",""," "&amp;Z452)&amp;IF(AA452="",""," "&amp;AA452))</f>
        <v/>
      </c>
      <c r="U452" s="35"/>
      <c r="V452" s="36"/>
      <c r="W452" s="40" t="s">
        <v>114</v>
      </c>
      <c r="X452" s="33" t="str">
        <f t="shared" ref="X452:AA452" si="89">IF(ISERROR(IF(LEN(X451)&gt;1,X451,VLOOKUP(X450,$AC:$AD,2,FALSE))),"",IF(LEN(X451)&gt;1,X451,VLOOKUP(X450,$AC:$AD,2,FALSE)))</f>
        <v/>
      </c>
      <c r="Y452" s="33" t="str">
        <f t="shared" si="89"/>
        <v/>
      </c>
      <c r="Z452" s="33" t="str">
        <f t="shared" si="89"/>
        <v/>
      </c>
      <c r="AA452" s="33" t="str">
        <f t="shared" si="89"/>
        <v> </v>
      </c>
      <c r="AC452" s="52"/>
      <c r="AD452" s="52"/>
      <c r="BF452" s="64" t="s">
        <v>0</v>
      </c>
    </row>
    <row r="453" spans="1:58">
      <c r="A453" t="str">
        <f t="shared" si="79"/>
        <v>|英テキスト|&gt;|&gt;|&gt;|&gt;||</v>
      </c>
      <c r="B453" t="s">
        <v>0</v>
      </c>
      <c r="C453" t="s">
        <v>81</v>
      </c>
      <c r="D453" s="27" t="s">
        <v>125</v>
      </c>
      <c r="E453" t="s">
        <v>81</v>
      </c>
      <c r="F453" s="27" t="s">
        <v>113</v>
      </c>
      <c r="G453" t="s">
        <v>81</v>
      </c>
      <c r="H453" s="27" t="s">
        <v>113</v>
      </c>
      <c r="I453" t="s">
        <v>81</v>
      </c>
      <c r="J453" s="27" t="s">
        <v>113</v>
      </c>
      <c r="K453" t="s">
        <v>81</v>
      </c>
      <c r="L453" s="27" t="s">
        <v>113</v>
      </c>
      <c r="M453" t="s">
        <v>81</v>
      </c>
      <c r="N453" t="str">
        <f>IF(T452="","",T452&amp;"&amp;br;")&amp;IF(R452=0,"",R452)</f>
        <v/>
      </c>
      <c r="O453" t="s">
        <v>81</v>
      </c>
      <c r="Q453" s="33" t="s">
        <v>18</v>
      </c>
      <c r="R453" s="34">
        <f>IF(INDEX(AX:AX,W447+1)="",0,INDEX(AX:AX,W447+1)&amp;"/"&amp;INDEX(AY:AY,W447+1))</f>
        <v>0</v>
      </c>
      <c r="S453" s="35"/>
      <c r="T453" s="35"/>
      <c r="U453" s="35"/>
      <c r="V453" s="36"/>
      <c r="W453" s="40"/>
      <c r="X453" s="33"/>
      <c r="Y453" s="52"/>
      <c r="Z453" s="52"/>
      <c r="AA453" s="53"/>
      <c r="AC453" s="52"/>
      <c r="AD453" s="52"/>
      <c r="BF453" s="64" t="s">
        <v>0</v>
      </c>
    </row>
    <row r="454" spans="1:58">
      <c r="A454" t="str">
        <f t="shared" ref="A454:A517" si="90">CONCATENATE(C454,D454,E454,F454,G454,H454,I454,J454,K454,L454,M454,N454,O454,P454)</f>
        <v>|PT|&gt;||シールド数|&gt;||</v>
      </c>
      <c r="B454" t="s">
        <v>0</v>
      </c>
      <c r="C454" t="s">
        <v>81</v>
      </c>
      <c r="D454" t="s">
        <v>18</v>
      </c>
      <c r="E454" t="s">
        <v>81</v>
      </c>
      <c r="F454" t="s">
        <v>113</v>
      </c>
      <c r="G454" t="s">
        <v>81</v>
      </c>
      <c r="H454" t="str">
        <f>IF(R453=0,"",R453)</f>
        <v/>
      </c>
      <c r="I454" t="s">
        <v>81</v>
      </c>
      <c r="J454" t="s">
        <v>136</v>
      </c>
      <c r="K454" t="s">
        <v>81</v>
      </c>
      <c r="L454" t="s">
        <v>113</v>
      </c>
      <c r="M454" t="s">
        <v>81</v>
      </c>
      <c r="N454" t="str">
        <f>IF(R454=0,"",R454)</f>
        <v/>
      </c>
      <c r="O454" t="s">
        <v>81</v>
      </c>
      <c r="Q454" s="41" t="s">
        <v>19</v>
      </c>
      <c r="R454" s="34">
        <f>INDEX(AW:AW,W447+1)</f>
        <v>0</v>
      </c>
      <c r="S454" s="42"/>
      <c r="T454" s="42"/>
      <c r="U454" s="42"/>
      <c r="V454" s="43"/>
      <c r="W454" s="44"/>
      <c r="X454" s="45"/>
      <c r="Y454" s="55"/>
      <c r="Z454" s="55"/>
      <c r="AA454" s="56"/>
      <c r="BF454" s="64" t="s">
        <v>0</v>
      </c>
    </row>
    <row r="455" spans="1:58">
      <c r="A455" t="str">
        <f t="shared" si="90"/>
        <v>&amp;br;&amp;br;</v>
      </c>
      <c r="B455" t="s">
        <v>0</v>
      </c>
      <c r="C455" t="s">
        <v>145</v>
      </c>
      <c r="R455"/>
      <c r="S455"/>
      <c r="T455"/>
      <c r="U455"/>
      <c r="V455"/>
      <c r="BF455" s="64" t="s">
        <v>0</v>
      </c>
    </row>
    <row r="456" spans="1:58">
      <c r="A456" t="str">
        <f t="shared" si="90"/>
        <v>#back(text=戻る,left)</v>
      </c>
      <c r="B456" t="s">
        <v>0</v>
      </c>
      <c r="C456" t="s">
        <v>153</v>
      </c>
      <c r="R456"/>
      <c r="S456"/>
      <c r="T456"/>
      <c r="U456"/>
      <c r="V456"/>
      <c r="BF456" s="64" t="s">
        <v>0</v>
      </c>
    </row>
    <row r="457" spans="1:58">
      <c r="A457" t="str">
        <f t="shared" si="90"/>
        <v>&amp;br;</v>
      </c>
      <c r="B457" t="s">
        <v>0</v>
      </c>
      <c r="C457" t="s">
        <v>164</v>
      </c>
      <c r="R457"/>
      <c r="S457"/>
      <c r="T457"/>
      <c r="U457"/>
      <c r="V457"/>
      <c r="BF457" s="64" t="s">
        <v>0</v>
      </c>
    </row>
    <row r="458" spans="1:58">
      <c r="A458" t="str">
        <f t="shared" si="90"/>
        <v>#comment(above,nsize=[15],size=[30],num=[10])</v>
      </c>
      <c r="B458" t="s">
        <v>0</v>
      </c>
      <c r="C458" t="s">
        <v>173</v>
      </c>
      <c r="R458"/>
      <c r="S458"/>
      <c r="T458"/>
      <c r="U458"/>
      <c r="V458"/>
      <c r="BF458" s="64" t="s">
        <v>0</v>
      </c>
    </row>
    <row r="459" spans="1:58">
      <c r="A459" t="str">
        <f t="shared" si="90"/>
        <v>&amp;br;&amp;br;</v>
      </c>
      <c r="B459" t="s">
        <v>0</v>
      </c>
      <c r="C459" t="s">
        <v>145</v>
      </c>
      <c r="R459"/>
      <c r="S459"/>
      <c r="T459"/>
      <c r="U459"/>
      <c r="V459"/>
      <c r="AC459" s="52"/>
      <c r="AD459" s="52"/>
      <c r="BF459" s="64" t="s">
        <v>0</v>
      </c>
    </row>
    <row r="460" spans="1:58">
      <c r="A460" t="str">
        <f t="shared" si="90"/>
        <v/>
      </c>
      <c r="B460" t="s">
        <v>0</v>
      </c>
      <c r="Q460" s="29"/>
      <c r="R460" s="30"/>
      <c r="S460" s="30"/>
      <c r="T460" s="30"/>
      <c r="U460" s="30"/>
      <c r="V460" s="31"/>
      <c r="W460" s="32">
        <v>36</v>
      </c>
      <c r="X460" s="29"/>
      <c r="Y460" s="50"/>
      <c r="Z460" s="50"/>
      <c r="AA460" s="51"/>
      <c r="AC460" s="52"/>
      <c r="AD460" s="52"/>
      <c r="BF460" s="64" t="s">
        <v>0</v>
      </c>
    </row>
    <row r="461" spans="1:58">
      <c r="A461" t="str">
        <f t="shared" si="90"/>
        <v>*0/0</v>
      </c>
      <c r="B461" t="s">
        <v>0</v>
      </c>
      <c r="C461" t="str">
        <f>"*"&amp;R461&amp;"/"&amp;T461</f>
        <v>*0/0</v>
      </c>
      <c r="Q461" s="33" t="s">
        <v>9</v>
      </c>
      <c r="R461" s="34">
        <f>INDEX(AJ:AJ,W460+1)</f>
        <v>0</v>
      </c>
      <c r="S461" s="35" t="s">
        <v>10</v>
      </c>
      <c r="T461" s="34">
        <f>INDEX(AK:AK,W460+1)</f>
        <v>0</v>
      </c>
      <c r="U461" s="35"/>
      <c r="V461" s="36"/>
      <c r="W461" s="37"/>
      <c r="X461" s="33"/>
      <c r="Y461" s="52"/>
      <c r="Z461" s="52"/>
      <c r="AA461" s="53"/>
      <c r="AC461" s="52"/>
      <c r="AD461" s="52"/>
      <c r="BF461" s="64" t="s">
        <v>0</v>
      </c>
    </row>
    <row r="462" spans="1:58">
      <c r="A462" t="str">
        <f t="shared" si="90"/>
        <v>|LEFT:80|LEFT:100|LEFT:100|LEFT:100|LEFT:100|LEFT:100|c</v>
      </c>
      <c r="B462" t="s">
        <v>0</v>
      </c>
      <c r="C462" t="s">
        <v>81</v>
      </c>
      <c r="D462" s="26" t="str">
        <f>$Q$1</f>
        <v>LEFT:80</v>
      </c>
      <c r="E462" s="26" t="s">
        <v>81</v>
      </c>
      <c r="F462" s="26" t="str">
        <f t="shared" ref="F462:J462" si="91">$R$1</f>
        <v>LEFT:100</v>
      </c>
      <c r="G462" s="26" t="s">
        <v>81</v>
      </c>
      <c r="H462" s="26" t="str">
        <f t="shared" si="91"/>
        <v>LEFT:100</v>
      </c>
      <c r="I462" s="26" t="s">
        <v>81</v>
      </c>
      <c r="J462" s="26" t="str">
        <f t="shared" si="91"/>
        <v>LEFT:100</v>
      </c>
      <c r="K462" s="26" t="s">
        <v>81</v>
      </c>
      <c r="L462" s="26" t="str">
        <f>$R$1</f>
        <v>LEFT:100</v>
      </c>
      <c r="M462" s="26" t="s">
        <v>81</v>
      </c>
      <c r="N462" s="26" t="str">
        <f>$R$1</f>
        <v>LEFT:100</v>
      </c>
      <c r="O462" t="s">
        <v>81</v>
      </c>
      <c r="P462" t="s">
        <v>82</v>
      </c>
      <c r="Q462" s="38" t="s">
        <v>6</v>
      </c>
      <c r="R462" s="34" t="str">
        <f>INDEX(AF:AF,W460+1)</f>
        <v>黒</v>
      </c>
      <c r="S462" s="39" t="s">
        <v>7</v>
      </c>
      <c r="T462" s="34">
        <f>INDEX(AG:AG,W460+1)</f>
        <v>0</v>
      </c>
      <c r="U462" s="39" t="s">
        <v>8</v>
      </c>
      <c r="V462" s="34">
        <f>INDEX(AI:AI,W460+1)</f>
        <v>0</v>
      </c>
      <c r="W462" s="40"/>
      <c r="X462" s="34">
        <f>INDEX(AQ:AQ,W460+1)</f>
        <v>0</v>
      </c>
      <c r="Y462" s="52"/>
      <c r="Z462" s="52"/>
      <c r="AA462" s="53"/>
      <c r="AC462" s="35"/>
      <c r="AD462" s="35"/>
      <c r="BF462" s="64" t="s">
        <v>0</v>
      </c>
    </row>
    <row r="463" spans="1:58">
      <c r="A463" t="str">
        <f t="shared" si="90"/>
        <v>|色|黒|レアリティ||マナコスト||</v>
      </c>
      <c r="B463" t="s">
        <v>0</v>
      </c>
      <c r="C463" t="s">
        <v>81</v>
      </c>
      <c r="D463" s="27" t="s">
        <v>6</v>
      </c>
      <c r="E463" t="s">
        <v>81</v>
      </c>
      <c r="F463" t="str">
        <f>IF(R462=0,"",R462)</f>
        <v>黒</v>
      </c>
      <c r="G463" t="s">
        <v>81</v>
      </c>
      <c r="H463" s="27" t="s">
        <v>93</v>
      </c>
      <c r="I463" t="s">
        <v>81</v>
      </c>
      <c r="J463" t="str">
        <f>IF(T462=0,"",T462)</f>
        <v/>
      </c>
      <c r="K463" t="s">
        <v>81</v>
      </c>
      <c r="L463" s="27" t="s">
        <v>94</v>
      </c>
      <c r="M463" t="s">
        <v>81</v>
      </c>
      <c r="N463" t="str">
        <f>IF(V462=0,"",V462)</f>
        <v/>
      </c>
      <c r="O463" t="s">
        <v>81</v>
      </c>
      <c r="Q463" s="33" t="s">
        <v>11</v>
      </c>
      <c r="R463" s="34">
        <f>INDEX(AL:AL,W460+1)</f>
        <v>0</v>
      </c>
      <c r="S463" s="39" t="s">
        <v>95</v>
      </c>
      <c r="T463" s="34">
        <f>INDEX(AN:AN,W460+1)</f>
        <v>0</v>
      </c>
      <c r="U463" s="34">
        <f>INDEX(AO:AO,W460+1)</f>
        <v>0</v>
      </c>
      <c r="V463" s="34">
        <f>INDEX(AP:AP,W460+1)</f>
        <v>0</v>
      </c>
      <c r="W463" s="40"/>
      <c r="X463" s="34" t="str">
        <f>INDEX(AZ:AZ,W460+1)</f>
        <v/>
      </c>
      <c r="Y463" s="34" t="str">
        <f>INDEX(BA:BA,W460+1)</f>
        <v/>
      </c>
      <c r="Z463" s="34" t="str">
        <f>INDEX(BB:BB,W460+1)</f>
        <v/>
      </c>
      <c r="AA463" s="34">
        <f>INDEX(BC:BC,W460+1)</f>
        <v>0</v>
      </c>
      <c r="AC463" s="52"/>
      <c r="AD463" s="52"/>
      <c r="BF463" s="64" t="s">
        <v>0</v>
      </c>
    </row>
    <row r="464" spans="1:58">
      <c r="A464" t="str">
        <f t="shared" si="90"/>
        <v>|種別||サブタイプ||||</v>
      </c>
      <c r="B464" t="s">
        <v>0</v>
      </c>
      <c r="C464" t="s">
        <v>81</v>
      </c>
      <c r="D464" s="27" t="s">
        <v>11</v>
      </c>
      <c r="E464" t="s">
        <v>81</v>
      </c>
      <c r="F464" t="str">
        <f>IF(R463=0,"",R463)</f>
        <v/>
      </c>
      <c r="G464" t="s">
        <v>81</v>
      </c>
      <c r="H464" s="27" t="s">
        <v>103</v>
      </c>
      <c r="I464" t="s">
        <v>81</v>
      </c>
      <c r="J464" t="str">
        <f>IF(T463=0,"",T463)</f>
        <v/>
      </c>
      <c r="K464" t="s">
        <v>81</v>
      </c>
      <c r="L464" t="str">
        <f>IF(U463=0,"",U463)</f>
        <v/>
      </c>
      <c r="M464" t="s">
        <v>81</v>
      </c>
      <c r="N464" t="str">
        <f>IF(V463=0,"",V463)</f>
        <v/>
      </c>
      <c r="O464" t="s">
        <v>81</v>
      </c>
      <c r="Q464" s="33" t="s">
        <v>104</v>
      </c>
      <c r="R464" s="34" t="str">
        <f>INDEX(BD:BD,W460+1)</f>
        <v/>
      </c>
      <c r="S464" s="35"/>
      <c r="T464" s="35"/>
      <c r="U464" s="35"/>
      <c r="V464" s="36"/>
      <c r="W464" s="40"/>
      <c r="X464" s="32"/>
      <c r="Y464" s="32"/>
      <c r="Z464" s="32"/>
      <c r="AA464" s="54"/>
      <c r="AC464" s="52"/>
      <c r="AD464" s="52"/>
      <c r="BF464" s="64" t="s">
        <v>0</v>
      </c>
    </row>
    <row r="465" spans="1:58">
      <c r="A465" t="str">
        <f t="shared" si="90"/>
        <v>|テキスト|&gt;|&gt;|&gt;|&gt;||</v>
      </c>
      <c r="B465" t="s">
        <v>0</v>
      </c>
      <c r="C465" t="s">
        <v>81</v>
      </c>
      <c r="D465" s="27" t="s">
        <v>104</v>
      </c>
      <c r="E465" t="s">
        <v>81</v>
      </c>
      <c r="F465" s="27" t="s">
        <v>113</v>
      </c>
      <c r="G465" t="s">
        <v>81</v>
      </c>
      <c r="H465" s="27" t="s">
        <v>113</v>
      </c>
      <c r="I465" t="s">
        <v>81</v>
      </c>
      <c r="J465" s="27" t="s">
        <v>113</v>
      </c>
      <c r="K465" t="s">
        <v>81</v>
      </c>
      <c r="L465" s="27" t="s">
        <v>113</v>
      </c>
      <c r="M465" t="s">
        <v>81</v>
      </c>
      <c r="N465" t="str">
        <f>IF(R464=0,"",R464)</f>
        <v/>
      </c>
      <c r="O465" t="s">
        <v>81</v>
      </c>
      <c r="Q465" s="38" t="s">
        <v>27</v>
      </c>
      <c r="R465" s="34" t="str">
        <f>INDEX(BE:BE,W460+1)</f>
        <v/>
      </c>
      <c r="S465" s="35" t="s">
        <v>400</v>
      </c>
      <c r="T465" s="34" t="str">
        <f>IF(X465="","",X465&amp;IF(Y465="",""," "&amp;Y465)&amp;IF(Z465="",""," "&amp;Z465)&amp;IF(AA465="",""," "&amp;AA465))</f>
        <v/>
      </c>
      <c r="U465" s="35"/>
      <c r="V465" s="36"/>
      <c r="W465" s="40" t="s">
        <v>114</v>
      </c>
      <c r="X465" s="33" t="str">
        <f t="shared" ref="X465:AA465" si="92">IF(ISERROR(IF(LEN(X464)&gt;1,X464,VLOOKUP(X463,$AC:$AD,2,FALSE))),"",IF(LEN(X464)&gt;1,X464,VLOOKUP(X463,$AC:$AD,2,FALSE)))</f>
        <v/>
      </c>
      <c r="Y465" s="33" t="str">
        <f t="shared" si="92"/>
        <v/>
      </c>
      <c r="Z465" s="33" t="str">
        <f t="shared" si="92"/>
        <v/>
      </c>
      <c r="AA465" s="33" t="str">
        <f t="shared" si="92"/>
        <v> </v>
      </c>
      <c r="AC465" s="52"/>
      <c r="AD465" s="52"/>
      <c r="BF465" s="64" t="s">
        <v>0</v>
      </c>
    </row>
    <row r="466" spans="1:58">
      <c r="A466" t="str">
        <f t="shared" si="90"/>
        <v>|英テキスト|&gt;|&gt;|&gt;|&gt;||</v>
      </c>
      <c r="B466" t="s">
        <v>0</v>
      </c>
      <c r="C466" t="s">
        <v>81</v>
      </c>
      <c r="D466" s="27" t="s">
        <v>125</v>
      </c>
      <c r="E466" t="s">
        <v>81</v>
      </c>
      <c r="F466" s="27" t="s">
        <v>113</v>
      </c>
      <c r="G466" t="s">
        <v>81</v>
      </c>
      <c r="H466" s="27" t="s">
        <v>113</v>
      </c>
      <c r="I466" t="s">
        <v>81</v>
      </c>
      <c r="J466" s="27" t="s">
        <v>113</v>
      </c>
      <c r="K466" t="s">
        <v>81</v>
      </c>
      <c r="L466" s="27" t="s">
        <v>113</v>
      </c>
      <c r="M466" t="s">
        <v>81</v>
      </c>
      <c r="N466" t="str">
        <f>IF(T465="","",T465&amp;"&amp;br;")&amp;IF(R465=0,"",R465)</f>
        <v/>
      </c>
      <c r="O466" t="s">
        <v>81</v>
      </c>
      <c r="Q466" s="33" t="s">
        <v>18</v>
      </c>
      <c r="R466" s="34">
        <f>IF(INDEX(AX:AX,W460+1)="",0,INDEX(AX:AX,W460+1)&amp;"/"&amp;INDEX(AY:AY,W460+1))</f>
        <v>0</v>
      </c>
      <c r="S466" s="35"/>
      <c r="T466" s="35"/>
      <c r="U466" s="35"/>
      <c r="V466" s="36"/>
      <c r="W466" s="40"/>
      <c r="X466" s="33"/>
      <c r="Y466" s="52"/>
      <c r="Z466" s="52"/>
      <c r="AA466" s="53"/>
      <c r="AC466" s="52"/>
      <c r="AD466" s="52"/>
      <c r="BF466" s="64" t="s">
        <v>0</v>
      </c>
    </row>
    <row r="467" spans="1:58">
      <c r="A467" t="str">
        <f t="shared" si="90"/>
        <v>|PT|&gt;||シールド数|&gt;||</v>
      </c>
      <c r="B467" t="s">
        <v>0</v>
      </c>
      <c r="C467" t="s">
        <v>81</v>
      </c>
      <c r="D467" t="s">
        <v>18</v>
      </c>
      <c r="E467" t="s">
        <v>81</v>
      </c>
      <c r="F467" t="s">
        <v>113</v>
      </c>
      <c r="G467" t="s">
        <v>81</v>
      </c>
      <c r="H467" t="str">
        <f>IF(R466=0,"",R466)</f>
        <v/>
      </c>
      <c r="I467" t="s">
        <v>81</v>
      </c>
      <c r="J467" t="s">
        <v>136</v>
      </c>
      <c r="K467" t="s">
        <v>81</v>
      </c>
      <c r="L467" t="s">
        <v>113</v>
      </c>
      <c r="M467" t="s">
        <v>81</v>
      </c>
      <c r="N467" t="str">
        <f>IF(R467=0,"",R467)</f>
        <v/>
      </c>
      <c r="O467" t="s">
        <v>81</v>
      </c>
      <c r="Q467" s="41" t="s">
        <v>19</v>
      </c>
      <c r="R467" s="34">
        <f>INDEX(AW:AW,W460+1)</f>
        <v>0</v>
      </c>
      <c r="S467" s="42"/>
      <c r="T467" s="42"/>
      <c r="U467" s="42"/>
      <c r="V467" s="43"/>
      <c r="W467" s="44"/>
      <c r="X467" s="45"/>
      <c r="Y467" s="55"/>
      <c r="Z467" s="55"/>
      <c r="AA467" s="56"/>
      <c r="BF467" s="64" t="s">
        <v>0</v>
      </c>
    </row>
    <row r="468" spans="1:58">
      <c r="A468" t="str">
        <f t="shared" si="90"/>
        <v>&amp;br;&amp;br;</v>
      </c>
      <c r="B468" t="s">
        <v>0</v>
      </c>
      <c r="C468" t="s">
        <v>145</v>
      </c>
      <c r="R468"/>
      <c r="S468"/>
      <c r="T468"/>
      <c r="U468"/>
      <c r="V468"/>
      <c r="BF468" s="64" t="s">
        <v>0</v>
      </c>
    </row>
    <row r="469" spans="1:58">
      <c r="A469" t="str">
        <f t="shared" si="90"/>
        <v>#back(text=戻る,left)</v>
      </c>
      <c r="B469" t="s">
        <v>0</v>
      </c>
      <c r="C469" t="s">
        <v>153</v>
      </c>
      <c r="R469"/>
      <c r="S469"/>
      <c r="T469"/>
      <c r="U469"/>
      <c r="V469"/>
      <c r="BF469" s="64" t="s">
        <v>0</v>
      </c>
    </row>
    <row r="470" spans="1:58">
      <c r="A470" t="str">
        <f t="shared" si="90"/>
        <v>&amp;br;</v>
      </c>
      <c r="B470" t="s">
        <v>0</v>
      </c>
      <c r="C470" t="s">
        <v>164</v>
      </c>
      <c r="R470"/>
      <c r="S470"/>
      <c r="T470"/>
      <c r="U470"/>
      <c r="V470"/>
      <c r="BF470" s="64" t="s">
        <v>0</v>
      </c>
    </row>
    <row r="471" spans="1:58">
      <c r="A471" t="str">
        <f t="shared" si="90"/>
        <v>#comment(above,nsize=[15],size=[30],num=[10])</v>
      </c>
      <c r="B471" t="s">
        <v>0</v>
      </c>
      <c r="C471" t="s">
        <v>173</v>
      </c>
      <c r="R471"/>
      <c r="S471"/>
      <c r="T471"/>
      <c r="U471"/>
      <c r="V471"/>
      <c r="BF471" s="64" t="s">
        <v>0</v>
      </c>
    </row>
    <row r="472" spans="1:58">
      <c r="A472" t="str">
        <f t="shared" si="90"/>
        <v>&amp;br;&amp;br;</v>
      </c>
      <c r="B472" t="s">
        <v>0</v>
      </c>
      <c r="C472" t="s">
        <v>145</v>
      </c>
      <c r="R472"/>
      <c r="S472"/>
      <c r="T472"/>
      <c r="U472"/>
      <c r="V472"/>
      <c r="AC472" s="52"/>
      <c r="AD472" s="52"/>
      <c r="BF472" s="64" t="s">
        <v>0</v>
      </c>
    </row>
    <row r="473" spans="1:58">
      <c r="A473" t="str">
        <f t="shared" si="90"/>
        <v/>
      </c>
      <c r="B473" t="s">
        <v>0</v>
      </c>
      <c r="Q473" s="29"/>
      <c r="R473" s="30"/>
      <c r="S473" s="30"/>
      <c r="T473" s="30"/>
      <c r="U473" s="30"/>
      <c r="V473" s="31"/>
      <c r="W473" s="32">
        <v>37</v>
      </c>
      <c r="X473" s="29"/>
      <c r="Y473" s="50"/>
      <c r="Z473" s="50"/>
      <c r="AA473" s="51"/>
      <c r="AC473" s="52"/>
      <c r="AD473" s="52"/>
      <c r="BF473" s="64" t="s">
        <v>0</v>
      </c>
    </row>
    <row r="474" spans="1:58">
      <c r="A474" t="str">
        <f t="shared" si="90"/>
        <v>*0/0</v>
      </c>
      <c r="B474" t="s">
        <v>0</v>
      </c>
      <c r="C474" t="str">
        <f>"*"&amp;R474&amp;"/"&amp;T474</f>
        <v>*0/0</v>
      </c>
      <c r="Q474" s="33" t="s">
        <v>9</v>
      </c>
      <c r="R474" s="34">
        <f>INDEX(AJ:AJ,W473+1)</f>
        <v>0</v>
      </c>
      <c r="S474" s="35" t="s">
        <v>10</v>
      </c>
      <c r="T474" s="34">
        <f>INDEX(AK:AK,W473+1)</f>
        <v>0</v>
      </c>
      <c r="U474" s="35"/>
      <c r="V474" s="36"/>
      <c r="W474" s="37"/>
      <c r="X474" s="33"/>
      <c r="Y474" s="52"/>
      <c r="Z474" s="52"/>
      <c r="AA474" s="53"/>
      <c r="AC474" s="52"/>
      <c r="AD474" s="52"/>
      <c r="BF474" s="64" t="s">
        <v>0</v>
      </c>
    </row>
    <row r="475" spans="1:58">
      <c r="A475" t="str">
        <f t="shared" si="90"/>
        <v>|LEFT:80|LEFT:100|LEFT:100|LEFT:100|LEFT:100|LEFT:100|c</v>
      </c>
      <c r="B475" t="s">
        <v>0</v>
      </c>
      <c r="C475" t="s">
        <v>81</v>
      </c>
      <c r="D475" s="26" t="str">
        <f>$Q$1</f>
        <v>LEFT:80</v>
      </c>
      <c r="E475" s="26" t="s">
        <v>81</v>
      </c>
      <c r="F475" s="26" t="str">
        <f t="shared" ref="F475:J475" si="93">$R$1</f>
        <v>LEFT:100</v>
      </c>
      <c r="G475" s="26" t="s">
        <v>81</v>
      </c>
      <c r="H475" s="26" t="str">
        <f t="shared" si="93"/>
        <v>LEFT:100</v>
      </c>
      <c r="I475" s="26" t="s">
        <v>81</v>
      </c>
      <c r="J475" s="26" t="str">
        <f t="shared" si="93"/>
        <v>LEFT:100</v>
      </c>
      <c r="K475" s="26" t="s">
        <v>81</v>
      </c>
      <c r="L475" s="26" t="str">
        <f>$R$1</f>
        <v>LEFT:100</v>
      </c>
      <c r="M475" s="26" t="s">
        <v>81</v>
      </c>
      <c r="N475" s="26" t="str">
        <f>$R$1</f>
        <v>LEFT:100</v>
      </c>
      <c r="O475" t="s">
        <v>81</v>
      </c>
      <c r="P475" t="s">
        <v>82</v>
      </c>
      <c r="Q475" s="38" t="s">
        <v>6</v>
      </c>
      <c r="R475" s="34" t="str">
        <f>INDEX(AF:AF,W473+1)</f>
        <v>黒</v>
      </c>
      <c r="S475" s="39" t="s">
        <v>7</v>
      </c>
      <c r="T475" s="34">
        <f>INDEX(AG:AG,W473+1)</f>
        <v>0</v>
      </c>
      <c r="U475" s="39" t="s">
        <v>8</v>
      </c>
      <c r="V475" s="34">
        <f>INDEX(AI:AI,W473+1)</f>
        <v>0</v>
      </c>
      <c r="W475" s="40"/>
      <c r="X475" s="34">
        <f>INDEX(AQ:AQ,W473+1)</f>
        <v>0</v>
      </c>
      <c r="Y475" s="52"/>
      <c r="Z475" s="52"/>
      <c r="AA475" s="53"/>
      <c r="AC475" s="35"/>
      <c r="AD475" s="35"/>
      <c r="BF475" s="64" t="s">
        <v>0</v>
      </c>
    </row>
    <row r="476" spans="1:58">
      <c r="A476" t="str">
        <f t="shared" si="90"/>
        <v>|色|黒|レアリティ||マナコスト||</v>
      </c>
      <c r="B476" t="s">
        <v>0</v>
      </c>
      <c r="C476" t="s">
        <v>81</v>
      </c>
      <c r="D476" s="27" t="s">
        <v>6</v>
      </c>
      <c r="E476" t="s">
        <v>81</v>
      </c>
      <c r="F476" t="str">
        <f>IF(R475=0,"",R475)</f>
        <v>黒</v>
      </c>
      <c r="G476" t="s">
        <v>81</v>
      </c>
      <c r="H476" s="27" t="s">
        <v>93</v>
      </c>
      <c r="I476" t="s">
        <v>81</v>
      </c>
      <c r="J476" t="str">
        <f>IF(T475=0,"",T475)</f>
        <v/>
      </c>
      <c r="K476" t="s">
        <v>81</v>
      </c>
      <c r="L476" s="27" t="s">
        <v>94</v>
      </c>
      <c r="M476" t="s">
        <v>81</v>
      </c>
      <c r="N476" t="str">
        <f>IF(V475=0,"",V475)</f>
        <v/>
      </c>
      <c r="O476" t="s">
        <v>81</v>
      </c>
      <c r="Q476" s="33" t="s">
        <v>11</v>
      </c>
      <c r="R476" s="34">
        <f>INDEX(AL:AL,W473+1)</f>
        <v>0</v>
      </c>
      <c r="S476" s="39" t="s">
        <v>95</v>
      </c>
      <c r="T476" s="34">
        <f>INDEX(AN:AN,W473+1)</f>
        <v>0</v>
      </c>
      <c r="U476" s="34">
        <f>INDEX(AO:AO,W473+1)</f>
        <v>0</v>
      </c>
      <c r="V476" s="34">
        <f>INDEX(AP:AP,W473+1)</f>
        <v>0</v>
      </c>
      <c r="W476" s="40"/>
      <c r="X476" s="34" t="str">
        <f>INDEX(AZ:AZ,W473+1)</f>
        <v/>
      </c>
      <c r="Y476" s="34" t="str">
        <f>INDEX(BA:BA,W473+1)</f>
        <v/>
      </c>
      <c r="Z476" s="34" t="str">
        <f>INDEX(BB:BB,W473+1)</f>
        <v/>
      </c>
      <c r="AA476" s="34">
        <f>INDEX(BC:BC,W473+1)</f>
        <v>0</v>
      </c>
      <c r="AC476" s="52"/>
      <c r="AD476" s="52"/>
      <c r="BF476" s="64" t="s">
        <v>0</v>
      </c>
    </row>
    <row r="477" spans="1:58">
      <c r="A477" t="str">
        <f t="shared" si="90"/>
        <v>|種別||サブタイプ||||</v>
      </c>
      <c r="B477" t="s">
        <v>0</v>
      </c>
      <c r="C477" t="s">
        <v>81</v>
      </c>
      <c r="D477" s="27" t="s">
        <v>11</v>
      </c>
      <c r="E477" t="s">
        <v>81</v>
      </c>
      <c r="F477" t="str">
        <f>IF(R476=0,"",R476)</f>
        <v/>
      </c>
      <c r="G477" t="s">
        <v>81</v>
      </c>
      <c r="H477" s="27" t="s">
        <v>103</v>
      </c>
      <c r="I477" t="s">
        <v>81</v>
      </c>
      <c r="J477" t="str">
        <f>IF(T476=0,"",T476)</f>
        <v/>
      </c>
      <c r="K477" t="s">
        <v>81</v>
      </c>
      <c r="L477" t="str">
        <f>IF(U476=0,"",U476)</f>
        <v/>
      </c>
      <c r="M477" t="s">
        <v>81</v>
      </c>
      <c r="N477" t="str">
        <f>IF(V476=0,"",V476)</f>
        <v/>
      </c>
      <c r="O477" t="s">
        <v>81</v>
      </c>
      <c r="Q477" s="33" t="s">
        <v>104</v>
      </c>
      <c r="R477" s="34" t="str">
        <f>INDEX(BD:BD,W473+1)</f>
        <v/>
      </c>
      <c r="S477" s="35"/>
      <c r="T477" s="35"/>
      <c r="U477" s="35"/>
      <c r="V477" s="36"/>
      <c r="W477" s="40"/>
      <c r="X477" s="32"/>
      <c r="Y477" s="32"/>
      <c r="Z477" s="32"/>
      <c r="AA477" s="54"/>
      <c r="AC477" s="52"/>
      <c r="AD477" s="52"/>
      <c r="BF477" s="64" t="s">
        <v>0</v>
      </c>
    </row>
    <row r="478" spans="1:58">
      <c r="A478" t="str">
        <f t="shared" si="90"/>
        <v>|テキスト|&gt;|&gt;|&gt;|&gt;||</v>
      </c>
      <c r="B478" t="s">
        <v>0</v>
      </c>
      <c r="C478" t="s">
        <v>81</v>
      </c>
      <c r="D478" s="27" t="s">
        <v>104</v>
      </c>
      <c r="E478" t="s">
        <v>81</v>
      </c>
      <c r="F478" s="27" t="s">
        <v>113</v>
      </c>
      <c r="G478" t="s">
        <v>81</v>
      </c>
      <c r="H478" s="27" t="s">
        <v>113</v>
      </c>
      <c r="I478" t="s">
        <v>81</v>
      </c>
      <c r="J478" s="27" t="s">
        <v>113</v>
      </c>
      <c r="K478" t="s">
        <v>81</v>
      </c>
      <c r="L478" s="27" t="s">
        <v>113</v>
      </c>
      <c r="M478" t="s">
        <v>81</v>
      </c>
      <c r="N478" t="str">
        <f>IF(R477=0,"",R477)</f>
        <v/>
      </c>
      <c r="O478" t="s">
        <v>81</v>
      </c>
      <c r="Q478" s="38" t="s">
        <v>27</v>
      </c>
      <c r="R478" s="34" t="str">
        <f>INDEX(BE:BE,W473+1)</f>
        <v/>
      </c>
      <c r="S478" s="35" t="s">
        <v>400</v>
      </c>
      <c r="T478" s="34" t="str">
        <f>IF(X478="","",X478&amp;IF(Y478="",""," "&amp;Y478)&amp;IF(Z478="",""," "&amp;Z478)&amp;IF(AA478="",""," "&amp;AA478))</f>
        <v/>
      </c>
      <c r="U478" s="35"/>
      <c r="V478" s="36"/>
      <c r="W478" s="40" t="s">
        <v>114</v>
      </c>
      <c r="X478" s="33" t="str">
        <f t="shared" ref="X478:AA478" si="94">IF(ISERROR(IF(LEN(X477)&gt;1,X477,VLOOKUP(X476,$AC:$AD,2,FALSE))),"",IF(LEN(X477)&gt;1,X477,VLOOKUP(X476,$AC:$AD,2,FALSE)))</f>
        <v/>
      </c>
      <c r="Y478" s="33" t="str">
        <f t="shared" si="94"/>
        <v/>
      </c>
      <c r="Z478" s="33" t="str">
        <f t="shared" si="94"/>
        <v/>
      </c>
      <c r="AA478" s="33" t="str">
        <f t="shared" si="94"/>
        <v> </v>
      </c>
      <c r="AC478" s="52"/>
      <c r="AD478" s="52"/>
      <c r="BF478" s="64" t="s">
        <v>0</v>
      </c>
    </row>
    <row r="479" spans="1:58">
      <c r="A479" t="str">
        <f t="shared" si="90"/>
        <v>|英テキスト|&gt;|&gt;|&gt;|&gt;||</v>
      </c>
      <c r="B479" t="s">
        <v>0</v>
      </c>
      <c r="C479" t="s">
        <v>81</v>
      </c>
      <c r="D479" s="27" t="s">
        <v>125</v>
      </c>
      <c r="E479" t="s">
        <v>81</v>
      </c>
      <c r="F479" s="27" t="s">
        <v>113</v>
      </c>
      <c r="G479" t="s">
        <v>81</v>
      </c>
      <c r="H479" s="27" t="s">
        <v>113</v>
      </c>
      <c r="I479" t="s">
        <v>81</v>
      </c>
      <c r="J479" s="27" t="s">
        <v>113</v>
      </c>
      <c r="K479" t="s">
        <v>81</v>
      </c>
      <c r="L479" s="27" t="s">
        <v>113</v>
      </c>
      <c r="M479" t="s">
        <v>81</v>
      </c>
      <c r="N479" t="str">
        <f>IF(T478="","",T478&amp;"&amp;br;")&amp;IF(R478=0,"",R478)</f>
        <v/>
      </c>
      <c r="O479" t="s">
        <v>81</v>
      </c>
      <c r="Q479" s="33" t="s">
        <v>18</v>
      </c>
      <c r="R479" s="34">
        <f>IF(INDEX(AX:AX,W473+1)="",0,INDEX(AX:AX,W473+1)&amp;"/"&amp;INDEX(AY:AY,W473+1))</f>
        <v>0</v>
      </c>
      <c r="S479" s="35"/>
      <c r="T479" s="35"/>
      <c r="U479" s="35"/>
      <c r="V479" s="36"/>
      <c r="W479" s="40"/>
      <c r="X479" s="33"/>
      <c r="Y479" s="52"/>
      <c r="Z479" s="52"/>
      <c r="AA479" s="53"/>
      <c r="AC479" s="52"/>
      <c r="AD479" s="52"/>
      <c r="BF479" s="64" t="s">
        <v>0</v>
      </c>
    </row>
    <row r="480" spans="1:58">
      <c r="A480" t="str">
        <f t="shared" si="90"/>
        <v>|PT|&gt;||シールド数|&gt;||</v>
      </c>
      <c r="B480" t="s">
        <v>0</v>
      </c>
      <c r="C480" t="s">
        <v>81</v>
      </c>
      <c r="D480" t="s">
        <v>18</v>
      </c>
      <c r="E480" t="s">
        <v>81</v>
      </c>
      <c r="F480" t="s">
        <v>113</v>
      </c>
      <c r="G480" t="s">
        <v>81</v>
      </c>
      <c r="H480" t="str">
        <f>IF(R479=0,"",R479)</f>
        <v/>
      </c>
      <c r="I480" t="s">
        <v>81</v>
      </c>
      <c r="J480" t="s">
        <v>136</v>
      </c>
      <c r="K480" t="s">
        <v>81</v>
      </c>
      <c r="L480" t="s">
        <v>113</v>
      </c>
      <c r="M480" t="s">
        <v>81</v>
      </c>
      <c r="N480" t="str">
        <f>IF(R480=0,"",R480)</f>
        <v/>
      </c>
      <c r="O480" t="s">
        <v>81</v>
      </c>
      <c r="Q480" s="41" t="s">
        <v>19</v>
      </c>
      <c r="R480" s="34">
        <f>INDEX(AW:AW,W473+1)</f>
        <v>0</v>
      </c>
      <c r="S480" s="42"/>
      <c r="T480" s="42"/>
      <c r="U480" s="42"/>
      <c r="V480" s="43"/>
      <c r="W480" s="44"/>
      <c r="X480" s="45"/>
      <c r="Y480" s="55"/>
      <c r="Z480" s="55"/>
      <c r="AA480" s="56"/>
      <c r="BF480" s="64" t="s">
        <v>0</v>
      </c>
    </row>
    <row r="481" spans="1:58">
      <c r="A481" t="str">
        <f t="shared" si="90"/>
        <v>&amp;br;&amp;br;</v>
      </c>
      <c r="B481" t="s">
        <v>0</v>
      </c>
      <c r="C481" t="s">
        <v>145</v>
      </c>
      <c r="R481"/>
      <c r="S481"/>
      <c r="T481"/>
      <c r="U481"/>
      <c r="V481"/>
      <c r="BF481" s="64" t="s">
        <v>0</v>
      </c>
    </row>
    <row r="482" spans="1:58">
      <c r="A482" t="str">
        <f t="shared" si="90"/>
        <v>#back(text=戻る,left)</v>
      </c>
      <c r="B482" t="s">
        <v>0</v>
      </c>
      <c r="C482" t="s">
        <v>153</v>
      </c>
      <c r="R482"/>
      <c r="S482"/>
      <c r="T482"/>
      <c r="U482"/>
      <c r="V482"/>
      <c r="BF482" s="64" t="s">
        <v>0</v>
      </c>
    </row>
    <row r="483" spans="1:58">
      <c r="A483" t="str">
        <f t="shared" si="90"/>
        <v>&amp;br;</v>
      </c>
      <c r="B483" t="s">
        <v>0</v>
      </c>
      <c r="C483" t="s">
        <v>164</v>
      </c>
      <c r="R483"/>
      <c r="S483"/>
      <c r="T483"/>
      <c r="U483"/>
      <c r="V483"/>
      <c r="BF483" s="64" t="s">
        <v>0</v>
      </c>
    </row>
    <row r="484" spans="1:58">
      <c r="A484" t="str">
        <f t="shared" si="90"/>
        <v>#comment(above,nsize=[15],size=[30],num=[10])</v>
      </c>
      <c r="B484" t="s">
        <v>0</v>
      </c>
      <c r="C484" t="s">
        <v>173</v>
      </c>
      <c r="R484"/>
      <c r="S484"/>
      <c r="T484"/>
      <c r="U484"/>
      <c r="V484"/>
      <c r="BF484" s="64" t="s">
        <v>0</v>
      </c>
    </row>
    <row r="485" spans="1:58">
      <c r="A485" t="str">
        <f t="shared" si="90"/>
        <v>&amp;br;&amp;br;</v>
      </c>
      <c r="B485" t="s">
        <v>0</v>
      </c>
      <c r="C485" t="s">
        <v>145</v>
      </c>
      <c r="R485"/>
      <c r="S485"/>
      <c r="T485"/>
      <c r="U485"/>
      <c r="V485"/>
      <c r="AC485" s="52"/>
      <c r="AD485" s="52"/>
      <c r="BF485" s="64" t="s">
        <v>0</v>
      </c>
    </row>
    <row r="486" spans="1:58">
      <c r="A486" t="str">
        <f t="shared" si="90"/>
        <v/>
      </c>
      <c r="B486" t="s">
        <v>0</v>
      </c>
      <c r="Q486" s="29"/>
      <c r="R486" s="30"/>
      <c r="S486" s="30"/>
      <c r="T486" s="30"/>
      <c r="U486" s="30"/>
      <c r="V486" s="31"/>
      <c r="W486" s="32">
        <v>38</v>
      </c>
      <c r="X486" s="29"/>
      <c r="Y486" s="50"/>
      <c r="Z486" s="50"/>
      <c r="AA486" s="51"/>
      <c r="AC486" s="52"/>
      <c r="AD486" s="52"/>
      <c r="BF486" s="64" t="s">
        <v>0</v>
      </c>
    </row>
    <row r="487" spans="1:58">
      <c r="A487" t="str">
        <f t="shared" si="90"/>
        <v>*0/0</v>
      </c>
      <c r="B487" t="s">
        <v>0</v>
      </c>
      <c r="C487" t="str">
        <f>"*"&amp;R487&amp;"/"&amp;T487</f>
        <v>*0/0</v>
      </c>
      <c r="Q487" s="33" t="s">
        <v>9</v>
      </c>
      <c r="R487" s="34">
        <f>INDEX(AJ:AJ,W486+1)</f>
        <v>0</v>
      </c>
      <c r="S487" s="35" t="s">
        <v>10</v>
      </c>
      <c r="T487" s="34">
        <f>INDEX(AK:AK,W486+1)</f>
        <v>0</v>
      </c>
      <c r="U487" s="35"/>
      <c r="V487" s="36"/>
      <c r="W487" s="37"/>
      <c r="X487" s="33"/>
      <c r="Y487" s="52"/>
      <c r="Z487" s="52"/>
      <c r="AA487" s="53"/>
      <c r="AC487" s="52"/>
      <c r="AD487" s="52"/>
      <c r="BF487" s="64" t="s">
        <v>0</v>
      </c>
    </row>
    <row r="488" spans="1:58">
      <c r="A488" t="str">
        <f t="shared" si="90"/>
        <v>|LEFT:80|LEFT:100|LEFT:100|LEFT:100|LEFT:100|LEFT:100|c</v>
      </c>
      <c r="B488" t="s">
        <v>0</v>
      </c>
      <c r="C488" t="s">
        <v>81</v>
      </c>
      <c r="D488" s="26" t="str">
        <f>$Q$1</f>
        <v>LEFT:80</v>
      </c>
      <c r="E488" s="26" t="s">
        <v>81</v>
      </c>
      <c r="F488" s="26" t="str">
        <f t="shared" ref="F488:J488" si="95">$R$1</f>
        <v>LEFT:100</v>
      </c>
      <c r="G488" s="26" t="s">
        <v>81</v>
      </c>
      <c r="H488" s="26" t="str">
        <f t="shared" si="95"/>
        <v>LEFT:100</v>
      </c>
      <c r="I488" s="26" t="s">
        <v>81</v>
      </c>
      <c r="J488" s="26" t="str">
        <f t="shared" si="95"/>
        <v>LEFT:100</v>
      </c>
      <c r="K488" s="26" t="s">
        <v>81</v>
      </c>
      <c r="L488" s="26" t="str">
        <f>$R$1</f>
        <v>LEFT:100</v>
      </c>
      <c r="M488" s="26" t="s">
        <v>81</v>
      </c>
      <c r="N488" s="26" t="str">
        <f>$R$1</f>
        <v>LEFT:100</v>
      </c>
      <c r="O488" t="s">
        <v>81</v>
      </c>
      <c r="P488" t="s">
        <v>82</v>
      </c>
      <c r="Q488" s="38" t="s">
        <v>6</v>
      </c>
      <c r="R488" s="34" t="str">
        <f>INDEX(AF:AF,W486+1)</f>
        <v>黒</v>
      </c>
      <c r="S488" s="39" t="s">
        <v>7</v>
      </c>
      <c r="T488" s="34">
        <f>INDEX(AG:AG,W486+1)</f>
        <v>0</v>
      </c>
      <c r="U488" s="39" t="s">
        <v>8</v>
      </c>
      <c r="V488" s="34">
        <f>INDEX(AI:AI,W486+1)</f>
        <v>0</v>
      </c>
      <c r="W488" s="40"/>
      <c r="X488" s="34">
        <f>INDEX(AQ:AQ,W486+1)</f>
        <v>0</v>
      </c>
      <c r="Y488" s="52"/>
      <c r="Z488" s="52"/>
      <c r="AA488" s="53"/>
      <c r="AC488" s="35"/>
      <c r="AD488" s="35"/>
      <c r="BF488" s="64" t="s">
        <v>0</v>
      </c>
    </row>
    <row r="489" spans="1:58">
      <c r="A489" t="str">
        <f t="shared" si="90"/>
        <v>|色|黒|レアリティ||マナコスト||</v>
      </c>
      <c r="B489" t="s">
        <v>0</v>
      </c>
      <c r="C489" t="s">
        <v>81</v>
      </c>
      <c r="D489" s="27" t="s">
        <v>6</v>
      </c>
      <c r="E489" t="s">
        <v>81</v>
      </c>
      <c r="F489" t="str">
        <f>IF(R488=0,"",R488)</f>
        <v>黒</v>
      </c>
      <c r="G489" t="s">
        <v>81</v>
      </c>
      <c r="H489" s="27" t="s">
        <v>93</v>
      </c>
      <c r="I489" t="s">
        <v>81</v>
      </c>
      <c r="J489" t="str">
        <f>IF(T488=0,"",T488)</f>
        <v/>
      </c>
      <c r="K489" t="s">
        <v>81</v>
      </c>
      <c r="L489" s="27" t="s">
        <v>94</v>
      </c>
      <c r="M489" t="s">
        <v>81</v>
      </c>
      <c r="N489" t="str">
        <f>IF(V488=0,"",V488)</f>
        <v/>
      </c>
      <c r="O489" t="s">
        <v>81</v>
      </c>
      <c r="Q489" s="33" t="s">
        <v>11</v>
      </c>
      <c r="R489" s="34">
        <f>INDEX(AL:AL,W486+1)</f>
        <v>0</v>
      </c>
      <c r="S489" s="39" t="s">
        <v>95</v>
      </c>
      <c r="T489" s="34">
        <f>INDEX(AN:AN,W486+1)</f>
        <v>0</v>
      </c>
      <c r="U489" s="34">
        <f>INDEX(AO:AO,W486+1)</f>
        <v>0</v>
      </c>
      <c r="V489" s="34">
        <f>INDEX(AP:AP,W486+1)</f>
        <v>0</v>
      </c>
      <c r="W489" s="40"/>
      <c r="X489" s="34" t="str">
        <f>INDEX(AZ:AZ,W486+1)</f>
        <v/>
      </c>
      <c r="Y489" s="34" t="str">
        <f>INDEX(BA:BA,W486+1)</f>
        <v/>
      </c>
      <c r="Z489" s="34" t="str">
        <f>INDEX(BB:BB,W486+1)</f>
        <v/>
      </c>
      <c r="AA489" s="34">
        <f>INDEX(BC:BC,W486+1)</f>
        <v>0</v>
      </c>
      <c r="AC489" s="52"/>
      <c r="AD489" s="52"/>
      <c r="BF489" s="64" t="s">
        <v>0</v>
      </c>
    </row>
    <row r="490" spans="1:58">
      <c r="A490" t="str">
        <f t="shared" si="90"/>
        <v>|種別||サブタイプ||||</v>
      </c>
      <c r="B490" t="s">
        <v>0</v>
      </c>
      <c r="C490" t="s">
        <v>81</v>
      </c>
      <c r="D490" s="27" t="s">
        <v>11</v>
      </c>
      <c r="E490" t="s">
        <v>81</v>
      </c>
      <c r="F490" t="str">
        <f>IF(R489=0,"",R489)</f>
        <v/>
      </c>
      <c r="G490" t="s">
        <v>81</v>
      </c>
      <c r="H490" s="27" t="s">
        <v>103</v>
      </c>
      <c r="I490" t="s">
        <v>81</v>
      </c>
      <c r="J490" t="str">
        <f>IF(T489=0,"",T489)</f>
        <v/>
      </c>
      <c r="K490" t="s">
        <v>81</v>
      </c>
      <c r="L490" t="str">
        <f>IF(U489=0,"",U489)</f>
        <v/>
      </c>
      <c r="M490" t="s">
        <v>81</v>
      </c>
      <c r="N490" t="str">
        <f>IF(V489=0,"",V489)</f>
        <v/>
      </c>
      <c r="O490" t="s">
        <v>81</v>
      </c>
      <c r="Q490" s="33" t="s">
        <v>104</v>
      </c>
      <c r="R490" s="34" t="str">
        <f>INDEX(BD:BD,W486+1)</f>
        <v/>
      </c>
      <c r="S490" s="35"/>
      <c r="T490" s="35"/>
      <c r="U490" s="35"/>
      <c r="V490" s="36"/>
      <c r="W490" s="40"/>
      <c r="X490" s="32"/>
      <c r="Y490" s="32"/>
      <c r="Z490" s="32"/>
      <c r="AA490" s="54"/>
      <c r="AC490" s="52"/>
      <c r="AD490" s="52"/>
      <c r="BF490" s="64" t="s">
        <v>0</v>
      </c>
    </row>
    <row r="491" spans="1:58">
      <c r="A491" t="str">
        <f t="shared" si="90"/>
        <v>|テキスト|&gt;|&gt;|&gt;|&gt;||</v>
      </c>
      <c r="B491" t="s">
        <v>0</v>
      </c>
      <c r="C491" t="s">
        <v>81</v>
      </c>
      <c r="D491" s="27" t="s">
        <v>104</v>
      </c>
      <c r="E491" t="s">
        <v>81</v>
      </c>
      <c r="F491" s="27" t="s">
        <v>113</v>
      </c>
      <c r="G491" t="s">
        <v>81</v>
      </c>
      <c r="H491" s="27" t="s">
        <v>113</v>
      </c>
      <c r="I491" t="s">
        <v>81</v>
      </c>
      <c r="J491" s="27" t="s">
        <v>113</v>
      </c>
      <c r="K491" t="s">
        <v>81</v>
      </c>
      <c r="L491" s="27" t="s">
        <v>113</v>
      </c>
      <c r="M491" t="s">
        <v>81</v>
      </c>
      <c r="N491" t="str">
        <f>IF(R490=0,"",R490)</f>
        <v/>
      </c>
      <c r="O491" t="s">
        <v>81</v>
      </c>
      <c r="Q491" s="38" t="s">
        <v>27</v>
      </c>
      <c r="R491" s="34" t="str">
        <f>INDEX(BE:BE,W486+1)</f>
        <v/>
      </c>
      <c r="S491" s="35" t="s">
        <v>400</v>
      </c>
      <c r="T491" s="34" t="str">
        <f>IF(X491="","",X491&amp;IF(Y491="",""," "&amp;Y491)&amp;IF(Z491="",""," "&amp;Z491)&amp;IF(AA491="",""," "&amp;AA491))</f>
        <v/>
      </c>
      <c r="U491" s="35"/>
      <c r="V491" s="36"/>
      <c r="W491" s="40" t="s">
        <v>114</v>
      </c>
      <c r="X491" s="33" t="str">
        <f t="shared" ref="X491:AA491" si="96">IF(ISERROR(IF(LEN(X490)&gt;1,X490,VLOOKUP(X489,$AC:$AD,2,FALSE))),"",IF(LEN(X490)&gt;1,X490,VLOOKUP(X489,$AC:$AD,2,FALSE)))</f>
        <v/>
      </c>
      <c r="Y491" s="33" t="str">
        <f t="shared" si="96"/>
        <v/>
      </c>
      <c r="Z491" s="33" t="str">
        <f t="shared" si="96"/>
        <v/>
      </c>
      <c r="AA491" s="33" t="str">
        <f t="shared" si="96"/>
        <v> </v>
      </c>
      <c r="AC491" s="52"/>
      <c r="AD491" s="52"/>
      <c r="BF491" s="64" t="s">
        <v>0</v>
      </c>
    </row>
    <row r="492" spans="1:58">
      <c r="A492" t="str">
        <f t="shared" si="90"/>
        <v>|英テキスト|&gt;|&gt;|&gt;|&gt;||</v>
      </c>
      <c r="B492" t="s">
        <v>0</v>
      </c>
      <c r="C492" t="s">
        <v>81</v>
      </c>
      <c r="D492" s="27" t="s">
        <v>125</v>
      </c>
      <c r="E492" t="s">
        <v>81</v>
      </c>
      <c r="F492" s="27" t="s">
        <v>113</v>
      </c>
      <c r="G492" t="s">
        <v>81</v>
      </c>
      <c r="H492" s="27" t="s">
        <v>113</v>
      </c>
      <c r="I492" t="s">
        <v>81</v>
      </c>
      <c r="J492" s="27" t="s">
        <v>113</v>
      </c>
      <c r="K492" t="s">
        <v>81</v>
      </c>
      <c r="L492" s="27" t="s">
        <v>113</v>
      </c>
      <c r="M492" t="s">
        <v>81</v>
      </c>
      <c r="N492" t="str">
        <f>IF(T491="","",T491&amp;"&amp;br;")&amp;IF(R491=0,"",R491)</f>
        <v/>
      </c>
      <c r="O492" t="s">
        <v>81</v>
      </c>
      <c r="Q492" s="33" t="s">
        <v>18</v>
      </c>
      <c r="R492" s="34">
        <f>IF(INDEX(AX:AX,W486+1)="",0,INDEX(AX:AX,W486+1)&amp;"/"&amp;INDEX(AY:AY,W486+1))</f>
        <v>0</v>
      </c>
      <c r="S492" s="35"/>
      <c r="T492" s="35"/>
      <c r="U492" s="35"/>
      <c r="V492" s="36"/>
      <c r="W492" s="40"/>
      <c r="X492" s="33"/>
      <c r="Y492" s="52"/>
      <c r="Z492" s="52"/>
      <c r="AA492" s="53"/>
      <c r="AC492" s="52"/>
      <c r="AD492" s="52"/>
      <c r="BF492" s="64" t="s">
        <v>0</v>
      </c>
    </row>
    <row r="493" spans="1:58">
      <c r="A493" t="str">
        <f t="shared" si="90"/>
        <v>|PT|&gt;||シールド数|&gt;||</v>
      </c>
      <c r="B493" t="s">
        <v>0</v>
      </c>
      <c r="C493" t="s">
        <v>81</v>
      </c>
      <c r="D493" t="s">
        <v>18</v>
      </c>
      <c r="E493" t="s">
        <v>81</v>
      </c>
      <c r="F493" t="s">
        <v>113</v>
      </c>
      <c r="G493" t="s">
        <v>81</v>
      </c>
      <c r="H493" t="str">
        <f>IF(R492=0,"",R492)</f>
        <v/>
      </c>
      <c r="I493" t="s">
        <v>81</v>
      </c>
      <c r="J493" t="s">
        <v>136</v>
      </c>
      <c r="K493" t="s">
        <v>81</v>
      </c>
      <c r="L493" t="s">
        <v>113</v>
      </c>
      <c r="M493" t="s">
        <v>81</v>
      </c>
      <c r="N493" t="str">
        <f>IF(R493=0,"",R493)</f>
        <v/>
      </c>
      <c r="O493" t="s">
        <v>81</v>
      </c>
      <c r="Q493" s="41" t="s">
        <v>19</v>
      </c>
      <c r="R493" s="34">
        <f>INDEX(AW:AW,W486+1)</f>
        <v>0</v>
      </c>
      <c r="S493" s="42"/>
      <c r="T493" s="42"/>
      <c r="U493" s="42"/>
      <c r="V493" s="43"/>
      <c r="W493" s="44"/>
      <c r="X493" s="45"/>
      <c r="Y493" s="55"/>
      <c r="Z493" s="55"/>
      <c r="AA493" s="56"/>
      <c r="BF493" s="64" t="s">
        <v>0</v>
      </c>
    </row>
    <row r="494" spans="1:58">
      <c r="A494" t="str">
        <f t="shared" si="90"/>
        <v>&amp;br;&amp;br;</v>
      </c>
      <c r="B494" t="s">
        <v>0</v>
      </c>
      <c r="C494" t="s">
        <v>145</v>
      </c>
      <c r="R494"/>
      <c r="S494"/>
      <c r="T494"/>
      <c r="U494"/>
      <c r="V494"/>
      <c r="BF494" s="64" t="s">
        <v>0</v>
      </c>
    </row>
    <row r="495" spans="1:58">
      <c r="A495" t="str">
        <f t="shared" si="90"/>
        <v>#back(text=戻る,left)</v>
      </c>
      <c r="B495" t="s">
        <v>0</v>
      </c>
      <c r="C495" t="s">
        <v>153</v>
      </c>
      <c r="R495"/>
      <c r="S495"/>
      <c r="T495"/>
      <c r="U495"/>
      <c r="V495"/>
      <c r="BF495" s="64" t="s">
        <v>0</v>
      </c>
    </row>
    <row r="496" spans="1:58">
      <c r="A496" t="str">
        <f t="shared" si="90"/>
        <v>&amp;br;</v>
      </c>
      <c r="B496" t="s">
        <v>0</v>
      </c>
      <c r="C496" t="s">
        <v>164</v>
      </c>
      <c r="R496"/>
      <c r="S496"/>
      <c r="T496"/>
      <c r="U496"/>
      <c r="V496"/>
      <c r="BF496" s="64" t="s">
        <v>0</v>
      </c>
    </row>
    <row r="497" spans="1:58">
      <c r="A497" t="str">
        <f t="shared" si="90"/>
        <v>#comment(above,nsize=[15],size=[30],num=[10])</v>
      </c>
      <c r="B497" t="s">
        <v>0</v>
      </c>
      <c r="C497" t="s">
        <v>173</v>
      </c>
      <c r="R497"/>
      <c r="S497"/>
      <c r="T497"/>
      <c r="U497"/>
      <c r="V497"/>
      <c r="BF497" s="64" t="s">
        <v>0</v>
      </c>
    </row>
    <row r="498" spans="1:58">
      <c r="A498" t="str">
        <f t="shared" si="90"/>
        <v>&amp;br;&amp;br;</v>
      </c>
      <c r="B498" t="s">
        <v>0</v>
      </c>
      <c r="C498" t="s">
        <v>145</v>
      </c>
      <c r="R498"/>
      <c r="S498"/>
      <c r="T498"/>
      <c r="U498"/>
      <c r="V498"/>
      <c r="AC498" s="52"/>
      <c r="AD498" s="52"/>
      <c r="BF498" s="64" t="s">
        <v>0</v>
      </c>
    </row>
    <row r="499" spans="1:58">
      <c r="A499" t="str">
        <f t="shared" si="90"/>
        <v/>
      </c>
      <c r="B499" t="s">
        <v>0</v>
      </c>
      <c r="Q499" s="29"/>
      <c r="R499" s="30"/>
      <c r="S499" s="30"/>
      <c r="T499" s="30"/>
      <c r="U499" s="30"/>
      <c r="V499" s="31"/>
      <c r="W499" s="32">
        <v>39</v>
      </c>
      <c r="X499" s="29"/>
      <c r="Y499" s="50"/>
      <c r="Z499" s="50"/>
      <c r="AA499" s="51"/>
      <c r="AC499" s="52"/>
      <c r="AD499" s="52"/>
      <c r="BF499" s="64" t="s">
        <v>0</v>
      </c>
    </row>
    <row r="500" spans="1:58">
      <c r="A500" t="str">
        <f t="shared" si="90"/>
        <v>*0/0</v>
      </c>
      <c r="B500" t="s">
        <v>0</v>
      </c>
      <c r="C500" t="str">
        <f>"*"&amp;R500&amp;"/"&amp;T500</f>
        <v>*0/0</v>
      </c>
      <c r="Q500" s="33" t="s">
        <v>9</v>
      </c>
      <c r="R500" s="34">
        <f>INDEX(AJ:AJ,W499+1)</f>
        <v>0</v>
      </c>
      <c r="S500" s="35" t="s">
        <v>10</v>
      </c>
      <c r="T500" s="34">
        <f>INDEX(AK:AK,W499+1)</f>
        <v>0</v>
      </c>
      <c r="U500" s="35"/>
      <c r="V500" s="36"/>
      <c r="W500" s="37"/>
      <c r="X500" s="33"/>
      <c r="Y500" s="52"/>
      <c r="Z500" s="52"/>
      <c r="AA500" s="53"/>
      <c r="AC500" s="52"/>
      <c r="AD500" s="52"/>
      <c r="BF500" s="64" t="s">
        <v>0</v>
      </c>
    </row>
    <row r="501" spans="1:58">
      <c r="A501" t="str">
        <f t="shared" si="90"/>
        <v>|LEFT:80|LEFT:100|LEFT:100|LEFT:100|LEFT:100|LEFT:100|c</v>
      </c>
      <c r="B501" t="s">
        <v>0</v>
      </c>
      <c r="C501" t="s">
        <v>81</v>
      </c>
      <c r="D501" s="26" t="str">
        <f>$Q$1</f>
        <v>LEFT:80</v>
      </c>
      <c r="E501" s="26" t="s">
        <v>81</v>
      </c>
      <c r="F501" s="26" t="str">
        <f t="shared" ref="F501:J501" si="97">$R$1</f>
        <v>LEFT:100</v>
      </c>
      <c r="G501" s="26" t="s">
        <v>81</v>
      </c>
      <c r="H501" s="26" t="str">
        <f t="shared" si="97"/>
        <v>LEFT:100</v>
      </c>
      <c r="I501" s="26" t="s">
        <v>81</v>
      </c>
      <c r="J501" s="26" t="str">
        <f t="shared" si="97"/>
        <v>LEFT:100</v>
      </c>
      <c r="K501" s="26" t="s">
        <v>81</v>
      </c>
      <c r="L501" s="26" t="str">
        <f>$R$1</f>
        <v>LEFT:100</v>
      </c>
      <c r="M501" s="26" t="s">
        <v>81</v>
      </c>
      <c r="N501" s="26" t="str">
        <f>$R$1</f>
        <v>LEFT:100</v>
      </c>
      <c r="O501" t="s">
        <v>81</v>
      </c>
      <c r="P501" t="s">
        <v>82</v>
      </c>
      <c r="Q501" s="38" t="s">
        <v>6</v>
      </c>
      <c r="R501" s="34" t="str">
        <f>INDEX(AF:AF,W499+1)</f>
        <v>黒</v>
      </c>
      <c r="S501" s="39" t="s">
        <v>7</v>
      </c>
      <c r="T501" s="34">
        <f>INDEX(AG:AG,W499+1)</f>
        <v>0</v>
      </c>
      <c r="U501" s="39" t="s">
        <v>8</v>
      </c>
      <c r="V501" s="34">
        <f>INDEX(AI:AI,W499+1)</f>
        <v>0</v>
      </c>
      <c r="W501" s="40"/>
      <c r="X501" s="34">
        <f>INDEX(AQ:AQ,W499+1)</f>
        <v>0</v>
      </c>
      <c r="Y501" s="52"/>
      <c r="Z501" s="52"/>
      <c r="AA501" s="53"/>
      <c r="AC501" s="35"/>
      <c r="AD501" s="35"/>
      <c r="BF501" s="64" t="s">
        <v>0</v>
      </c>
    </row>
    <row r="502" spans="1:58">
      <c r="A502" t="str">
        <f t="shared" si="90"/>
        <v>|色|黒|レアリティ||マナコスト||</v>
      </c>
      <c r="B502" t="s">
        <v>0</v>
      </c>
      <c r="C502" t="s">
        <v>81</v>
      </c>
      <c r="D502" s="27" t="s">
        <v>6</v>
      </c>
      <c r="E502" t="s">
        <v>81</v>
      </c>
      <c r="F502" t="str">
        <f>IF(R501=0,"",R501)</f>
        <v>黒</v>
      </c>
      <c r="G502" t="s">
        <v>81</v>
      </c>
      <c r="H502" s="27" t="s">
        <v>93</v>
      </c>
      <c r="I502" t="s">
        <v>81</v>
      </c>
      <c r="J502" t="str">
        <f>IF(T501=0,"",T501)</f>
        <v/>
      </c>
      <c r="K502" t="s">
        <v>81</v>
      </c>
      <c r="L502" s="27" t="s">
        <v>94</v>
      </c>
      <c r="M502" t="s">
        <v>81</v>
      </c>
      <c r="N502" t="str">
        <f>IF(V501=0,"",V501)</f>
        <v/>
      </c>
      <c r="O502" t="s">
        <v>81</v>
      </c>
      <c r="Q502" s="33" t="s">
        <v>11</v>
      </c>
      <c r="R502" s="34">
        <f>INDEX(AL:AL,W499+1)</f>
        <v>0</v>
      </c>
      <c r="S502" s="39" t="s">
        <v>95</v>
      </c>
      <c r="T502" s="34">
        <f>INDEX(AN:AN,W499+1)</f>
        <v>0</v>
      </c>
      <c r="U502" s="34">
        <f>INDEX(AO:AO,W499+1)</f>
        <v>0</v>
      </c>
      <c r="V502" s="34">
        <f>INDEX(AP:AP,W499+1)</f>
        <v>0</v>
      </c>
      <c r="W502" s="40"/>
      <c r="X502" s="34" t="str">
        <f>INDEX(AZ:AZ,W499+1)</f>
        <v/>
      </c>
      <c r="Y502" s="34" t="str">
        <f>INDEX(BA:BA,W499+1)</f>
        <v/>
      </c>
      <c r="Z502" s="34" t="str">
        <f>INDEX(BB:BB,W499+1)</f>
        <v/>
      </c>
      <c r="AA502" s="34">
        <f>INDEX(BC:BC,W499+1)</f>
        <v>0</v>
      </c>
      <c r="AC502" s="52"/>
      <c r="AD502" s="52"/>
      <c r="BF502" s="64" t="s">
        <v>0</v>
      </c>
    </row>
    <row r="503" spans="1:58">
      <c r="A503" t="str">
        <f t="shared" si="90"/>
        <v>|種別||サブタイプ||||</v>
      </c>
      <c r="B503" t="s">
        <v>0</v>
      </c>
      <c r="C503" t="s">
        <v>81</v>
      </c>
      <c r="D503" s="27" t="s">
        <v>11</v>
      </c>
      <c r="E503" t="s">
        <v>81</v>
      </c>
      <c r="F503" t="str">
        <f>IF(R502=0,"",R502)</f>
        <v/>
      </c>
      <c r="G503" t="s">
        <v>81</v>
      </c>
      <c r="H503" s="27" t="s">
        <v>103</v>
      </c>
      <c r="I503" t="s">
        <v>81</v>
      </c>
      <c r="J503" t="str">
        <f>IF(T502=0,"",T502)</f>
        <v/>
      </c>
      <c r="K503" t="s">
        <v>81</v>
      </c>
      <c r="L503" t="str">
        <f>IF(U502=0,"",U502)</f>
        <v/>
      </c>
      <c r="M503" t="s">
        <v>81</v>
      </c>
      <c r="N503" t="str">
        <f>IF(V502=0,"",V502)</f>
        <v/>
      </c>
      <c r="O503" t="s">
        <v>81</v>
      </c>
      <c r="Q503" s="33" t="s">
        <v>104</v>
      </c>
      <c r="R503" s="34" t="str">
        <f>INDEX(BD:BD,W499+1)</f>
        <v/>
      </c>
      <c r="S503" s="35"/>
      <c r="T503" s="35"/>
      <c r="U503" s="35"/>
      <c r="V503" s="36"/>
      <c r="W503" s="40"/>
      <c r="X503" s="32"/>
      <c r="Y503" s="32"/>
      <c r="Z503" s="32"/>
      <c r="AA503" s="54"/>
      <c r="AC503" s="52"/>
      <c r="AD503" s="52"/>
      <c r="BF503" s="64" t="s">
        <v>0</v>
      </c>
    </row>
    <row r="504" spans="1:58">
      <c r="A504" t="str">
        <f t="shared" si="90"/>
        <v>|テキスト|&gt;|&gt;|&gt;|&gt;||</v>
      </c>
      <c r="B504" t="s">
        <v>0</v>
      </c>
      <c r="C504" t="s">
        <v>81</v>
      </c>
      <c r="D504" s="27" t="s">
        <v>104</v>
      </c>
      <c r="E504" t="s">
        <v>81</v>
      </c>
      <c r="F504" s="27" t="s">
        <v>113</v>
      </c>
      <c r="G504" t="s">
        <v>81</v>
      </c>
      <c r="H504" s="27" t="s">
        <v>113</v>
      </c>
      <c r="I504" t="s">
        <v>81</v>
      </c>
      <c r="J504" s="27" t="s">
        <v>113</v>
      </c>
      <c r="K504" t="s">
        <v>81</v>
      </c>
      <c r="L504" s="27" t="s">
        <v>113</v>
      </c>
      <c r="M504" t="s">
        <v>81</v>
      </c>
      <c r="N504" t="str">
        <f>IF(R503=0,"",R503)</f>
        <v/>
      </c>
      <c r="O504" t="s">
        <v>81</v>
      </c>
      <c r="Q504" s="38" t="s">
        <v>27</v>
      </c>
      <c r="R504" s="34" t="str">
        <f>INDEX(BE:BE,W499+1)</f>
        <v/>
      </c>
      <c r="S504" s="35" t="s">
        <v>400</v>
      </c>
      <c r="T504" s="34" t="str">
        <f>IF(X504="","",X504&amp;IF(Y504="",""," "&amp;Y504)&amp;IF(Z504="",""," "&amp;Z504)&amp;IF(AA504="",""," "&amp;AA504))</f>
        <v/>
      </c>
      <c r="U504" s="35"/>
      <c r="V504" s="36"/>
      <c r="W504" s="40" t="s">
        <v>114</v>
      </c>
      <c r="X504" s="33" t="str">
        <f t="shared" ref="X504:AA504" si="98">IF(ISERROR(IF(LEN(X503)&gt;1,X503,VLOOKUP(X502,$AC:$AD,2,FALSE))),"",IF(LEN(X503)&gt;1,X503,VLOOKUP(X502,$AC:$AD,2,FALSE)))</f>
        <v/>
      </c>
      <c r="Y504" s="33" t="str">
        <f t="shared" si="98"/>
        <v/>
      </c>
      <c r="Z504" s="33" t="str">
        <f t="shared" si="98"/>
        <v/>
      </c>
      <c r="AA504" s="33" t="str">
        <f t="shared" si="98"/>
        <v> </v>
      </c>
      <c r="AC504" s="52"/>
      <c r="AD504" s="52"/>
      <c r="BF504" s="64" t="s">
        <v>0</v>
      </c>
    </row>
    <row r="505" spans="1:58">
      <c r="A505" t="str">
        <f t="shared" si="90"/>
        <v>|英テキスト|&gt;|&gt;|&gt;|&gt;||</v>
      </c>
      <c r="B505" t="s">
        <v>0</v>
      </c>
      <c r="C505" t="s">
        <v>81</v>
      </c>
      <c r="D505" s="27" t="s">
        <v>125</v>
      </c>
      <c r="E505" t="s">
        <v>81</v>
      </c>
      <c r="F505" s="27" t="s">
        <v>113</v>
      </c>
      <c r="G505" t="s">
        <v>81</v>
      </c>
      <c r="H505" s="27" t="s">
        <v>113</v>
      </c>
      <c r="I505" t="s">
        <v>81</v>
      </c>
      <c r="J505" s="27" t="s">
        <v>113</v>
      </c>
      <c r="K505" t="s">
        <v>81</v>
      </c>
      <c r="L505" s="27" t="s">
        <v>113</v>
      </c>
      <c r="M505" t="s">
        <v>81</v>
      </c>
      <c r="N505" t="str">
        <f>IF(T504="","",T504&amp;"&amp;br;")&amp;IF(R504=0,"",R504)</f>
        <v/>
      </c>
      <c r="O505" t="s">
        <v>81</v>
      </c>
      <c r="Q505" s="33" t="s">
        <v>18</v>
      </c>
      <c r="R505" s="34">
        <f>IF(INDEX(AX:AX,W499+1)="",0,INDEX(AX:AX,W499+1)&amp;"/"&amp;INDEX(AY:AY,W499+1))</f>
        <v>0</v>
      </c>
      <c r="S505" s="35"/>
      <c r="T505" s="35"/>
      <c r="U505" s="35"/>
      <c r="V505" s="36"/>
      <c r="W505" s="40"/>
      <c r="X505" s="33"/>
      <c r="Y505" s="52"/>
      <c r="Z505" s="52"/>
      <c r="AA505" s="53"/>
      <c r="AC505" s="52"/>
      <c r="AD505" s="52"/>
      <c r="BF505" s="64" t="s">
        <v>0</v>
      </c>
    </row>
    <row r="506" spans="1:58">
      <c r="A506" t="str">
        <f t="shared" si="90"/>
        <v>|PT|&gt;||シールド数|&gt;||</v>
      </c>
      <c r="B506" t="s">
        <v>0</v>
      </c>
      <c r="C506" t="s">
        <v>81</v>
      </c>
      <c r="D506" t="s">
        <v>18</v>
      </c>
      <c r="E506" t="s">
        <v>81</v>
      </c>
      <c r="F506" t="s">
        <v>113</v>
      </c>
      <c r="G506" t="s">
        <v>81</v>
      </c>
      <c r="H506" t="str">
        <f>IF(R505=0,"",R505)</f>
        <v/>
      </c>
      <c r="I506" t="s">
        <v>81</v>
      </c>
      <c r="J506" t="s">
        <v>136</v>
      </c>
      <c r="K506" t="s">
        <v>81</v>
      </c>
      <c r="L506" t="s">
        <v>113</v>
      </c>
      <c r="M506" t="s">
        <v>81</v>
      </c>
      <c r="N506" t="str">
        <f>IF(R506=0,"",R506)</f>
        <v/>
      </c>
      <c r="O506" t="s">
        <v>81</v>
      </c>
      <c r="Q506" s="41" t="s">
        <v>19</v>
      </c>
      <c r="R506" s="34">
        <f>INDEX(AW:AW,W499+1)</f>
        <v>0</v>
      </c>
      <c r="S506" s="42"/>
      <c r="T506" s="42"/>
      <c r="U506" s="42"/>
      <c r="V506" s="43"/>
      <c r="W506" s="44"/>
      <c r="X506" s="45"/>
      <c r="Y506" s="55"/>
      <c r="Z506" s="55"/>
      <c r="AA506" s="56"/>
      <c r="BF506" s="64" t="s">
        <v>0</v>
      </c>
    </row>
    <row r="507" spans="1:58">
      <c r="A507" t="str">
        <f t="shared" si="90"/>
        <v>&amp;br;&amp;br;</v>
      </c>
      <c r="B507" t="s">
        <v>0</v>
      </c>
      <c r="C507" t="s">
        <v>145</v>
      </c>
      <c r="R507"/>
      <c r="S507"/>
      <c r="T507"/>
      <c r="U507"/>
      <c r="V507"/>
      <c r="BF507" s="64" t="s">
        <v>0</v>
      </c>
    </row>
    <row r="508" spans="1:58">
      <c r="A508" t="str">
        <f t="shared" si="90"/>
        <v>#back(text=戻る,left)</v>
      </c>
      <c r="B508" t="s">
        <v>0</v>
      </c>
      <c r="C508" t="s">
        <v>153</v>
      </c>
      <c r="R508"/>
      <c r="S508"/>
      <c r="T508"/>
      <c r="U508"/>
      <c r="V508"/>
      <c r="BF508" s="64" t="s">
        <v>0</v>
      </c>
    </row>
    <row r="509" spans="1:58">
      <c r="A509" t="str">
        <f t="shared" si="90"/>
        <v>&amp;br;</v>
      </c>
      <c r="B509" t="s">
        <v>0</v>
      </c>
      <c r="C509" t="s">
        <v>164</v>
      </c>
      <c r="R509"/>
      <c r="S509"/>
      <c r="T509"/>
      <c r="U509"/>
      <c r="V509"/>
      <c r="BF509" s="64" t="s">
        <v>0</v>
      </c>
    </row>
    <row r="510" spans="1:58">
      <c r="A510" t="str">
        <f t="shared" si="90"/>
        <v>#comment(above,nsize=[15],size=[30],num=[10])</v>
      </c>
      <c r="B510" t="s">
        <v>0</v>
      </c>
      <c r="C510" t="s">
        <v>173</v>
      </c>
      <c r="R510"/>
      <c r="S510"/>
      <c r="T510"/>
      <c r="U510"/>
      <c r="V510"/>
      <c r="BF510" s="64" t="s">
        <v>0</v>
      </c>
    </row>
    <row r="511" spans="1:58">
      <c r="A511" t="str">
        <f t="shared" si="90"/>
        <v>&amp;br;&amp;br;</v>
      </c>
      <c r="B511" t="s">
        <v>0</v>
      </c>
      <c r="C511" t="s">
        <v>145</v>
      </c>
      <c r="R511"/>
      <c r="S511"/>
      <c r="T511"/>
      <c r="U511"/>
      <c r="V511"/>
      <c r="AC511" s="52"/>
      <c r="AD511" s="52"/>
      <c r="BF511" s="64" t="s">
        <v>0</v>
      </c>
    </row>
    <row r="512" spans="1:58">
      <c r="A512" t="str">
        <f t="shared" si="90"/>
        <v/>
      </c>
      <c r="B512" t="s">
        <v>0</v>
      </c>
      <c r="Q512" s="29"/>
      <c r="R512" s="30"/>
      <c r="S512" s="30"/>
      <c r="T512" s="30"/>
      <c r="U512" s="30"/>
      <c r="V512" s="31"/>
      <c r="W512" s="32">
        <v>40</v>
      </c>
      <c r="X512" s="29"/>
      <c r="Y512" s="50"/>
      <c r="Z512" s="50"/>
      <c r="AA512" s="51"/>
      <c r="AC512" s="52"/>
      <c r="AD512" s="52"/>
      <c r="BF512" s="64" t="s">
        <v>0</v>
      </c>
    </row>
    <row r="513" spans="1:58">
      <c r="A513" t="str">
        <f t="shared" si="90"/>
        <v>*0/0</v>
      </c>
      <c r="B513" t="s">
        <v>0</v>
      </c>
      <c r="C513" t="str">
        <f>"*"&amp;R513&amp;"/"&amp;T513</f>
        <v>*0/0</v>
      </c>
      <c r="Q513" s="33" t="s">
        <v>9</v>
      </c>
      <c r="R513" s="34">
        <f>INDEX(AJ:AJ,W512+1)</f>
        <v>0</v>
      </c>
      <c r="S513" s="35" t="s">
        <v>10</v>
      </c>
      <c r="T513" s="34">
        <f>INDEX(AK:AK,W512+1)</f>
        <v>0</v>
      </c>
      <c r="U513" s="35"/>
      <c r="V513" s="36"/>
      <c r="W513" s="37"/>
      <c r="X513" s="33"/>
      <c r="Y513" s="52"/>
      <c r="Z513" s="52"/>
      <c r="AA513" s="53"/>
      <c r="AC513" s="52"/>
      <c r="AD513" s="52"/>
      <c r="BF513" s="64" t="s">
        <v>0</v>
      </c>
    </row>
    <row r="514" spans="1:58">
      <c r="A514" t="str">
        <f t="shared" si="90"/>
        <v>|LEFT:80|LEFT:100|LEFT:100|LEFT:100|LEFT:100|LEFT:100|c</v>
      </c>
      <c r="B514" t="s">
        <v>0</v>
      </c>
      <c r="C514" t="s">
        <v>81</v>
      </c>
      <c r="D514" s="26" t="str">
        <f>$Q$1</f>
        <v>LEFT:80</v>
      </c>
      <c r="E514" s="26" t="s">
        <v>81</v>
      </c>
      <c r="F514" s="26" t="str">
        <f t="shared" ref="F514:J514" si="99">$R$1</f>
        <v>LEFT:100</v>
      </c>
      <c r="G514" s="26" t="s">
        <v>81</v>
      </c>
      <c r="H514" s="26" t="str">
        <f t="shared" si="99"/>
        <v>LEFT:100</v>
      </c>
      <c r="I514" s="26" t="s">
        <v>81</v>
      </c>
      <c r="J514" s="26" t="str">
        <f t="shared" si="99"/>
        <v>LEFT:100</v>
      </c>
      <c r="K514" s="26" t="s">
        <v>81</v>
      </c>
      <c r="L514" s="26" t="str">
        <f>$R$1</f>
        <v>LEFT:100</v>
      </c>
      <c r="M514" s="26" t="s">
        <v>81</v>
      </c>
      <c r="N514" s="26" t="str">
        <f>$R$1</f>
        <v>LEFT:100</v>
      </c>
      <c r="O514" t="s">
        <v>81</v>
      </c>
      <c r="P514" t="s">
        <v>82</v>
      </c>
      <c r="Q514" s="38" t="s">
        <v>6</v>
      </c>
      <c r="R514" s="34" t="str">
        <f>INDEX(AF:AF,W512+1)</f>
        <v>黒</v>
      </c>
      <c r="S514" s="39" t="s">
        <v>7</v>
      </c>
      <c r="T514" s="34">
        <f>INDEX(AG:AG,W512+1)</f>
        <v>0</v>
      </c>
      <c r="U514" s="39" t="s">
        <v>8</v>
      </c>
      <c r="V514" s="34">
        <f>INDEX(AI:AI,W512+1)</f>
        <v>0</v>
      </c>
      <c r="W514" s="40"/>
      <c r="X514" s="34">
        <f>INDEX(AQ:AQ,W512+1)</f>
        <v>0</v>
      </c>
      <c r="Y514" s="52"/>
      <c r="Z514" s="52"/>
      <c r="AA514" s="53"/>
      <c r="AC514" s="35"/>
      <c r="AD514" s="35"/>
      <c r="BF514" s="64" t="s">
        <v>0</v>
      </c>
    </row>
    <row r="515" spans="1:58">
      <c r="A515" t="str">
        <f t="shared" si="90"/>
        <v>|色|黒|レアリティ||マナコスト||</v>
      </c>
      <c r="B515" t="s">
        <v>0</v>
      </c>
      <c r="C515" t="s">
        <v>81</v>
      </c>
      <c r="D515" s="27" t="s">
        <v>6</v>
      </c>
      <c r="E515" t="s">
        <v>81</v>
      </c>
      <c r="F515" t="str">
        <f>IF(R514=0,"",R514)</f>
        <v>黒</v>
      </c>
      <c r="G515" t="s">
        <v>81</v>
      </c>
      <c r="H515" s="27" t="s">
        <v>93</v>
      </c>
      <c r="I515" t="s">
        <v>81</v>
      </c>
      <c r="J515" t="str">
        <f>IF(T514=0,"",T514)</f>
        <v/>
      </c>
      <c r="K515" t="s">
        <v>81</v>
      </c>
      <c r="L515" s="27" t="s">
        <v>94</v>
      </c>
      <c r="M515" t="s">
        <v>81</v>
      </c>
      <c r="N515" t="str">
        <f>IF(V514=0,"",V514)</f>
        <v/>
      </c>
      <c r="O515" t="s">
        <v>81</v>
      </c>
      <c r="Q515" s="33" t="s">
        <v>11</v>
      </c>
      <c r="R515" s="34">
        <f>INDEX(AL:AL,W512+1)</f>
        <v>0</v>
      </c>
      <c r="S515" s="39" t="s">
        <v>95</v>
      </c>
      <c r="T515" s="34">
        <f>INDEX(AN:AN,W512+1)</f>
        <v>0</v>
      </c>
      <c r="U515" s="34">
        <f>INDEX(AO:AO,W512+1)</f>
        <v>0</v>
      </c>
      <c r="V515" s="34">
        <f>INDEX(AP:AP,W512+1)</f>
        <v>0</v>
      </c>
      <c r="W515" s="40"/>
      <c r="X515" s="34" t="str">
        <f>INDEX(AZ:AZ,W512+1)</f>
        <v/>
      </c>
      <c r="Y515" s="34" t="str">
        <f>INDEX(BA:BA,W512+1)</f>
        <v/>
      </c>
      <c r="Z515" s="34" t="str">
        <f>INDEX(BB:BB,W512+1)</f>
        <v/>
      </c>
      <c r="AA515" s="34">
        <f>INDEX(BC:BC,W512+1)</f>
        <v>0</v>
      </c>
      <c r="AC515" s="52"/>
      <c r="AD515" s="52"/>
      <c r="BF515" s="64" t="s">
        <v>0</v>
      </c>
    </row>
    <row r="516" spans="1:58">
      <c r="A516" t="str">
        <f t="shared" si="90"/>
        <v>|種別||サブタイプ||||</v>
      </c>
      <c r="B516" t="s">
        <v>0</v>
      </c>
      <c r="C516" t="s">
        <v>81</v>
      </c>
      <c r="D516" s="27" t="s">
        <v>11</v>
      </c>
      <c r="E516" t="s">
        <v>81</v>
      </c>
      <c r="F516" t="str">
        <f>IF(R515=0,"",R515)</f>
        <v/>
      </c>
      <c r="G516" t="s">
        <v>81</v>
      </c>
      <c r="H516" s="27" t="s">
        <v>103</v>
      </c>
      <c r="I516" t="s">
        <v>81</v>
      </c>
      <c r="J516" t="str">
        <f>IF(T515=0,"",T515)</f>
        <v/>
      </c>
      <c r="K516" t="s">
        <v>81</v>
      </c>
      <c r="L516" t="str">
        <f>IF(U515=0,"",U515)</f>
        <v/>
      </c>
      <c r="M516" t="s">
        <v>81</v>
      </c>
      <c r="N516" t="str">
        <f>IF(V515=0,"",V515)</f>
        <v/>
      </c>
      <c r="O516" t="s">
        <v>81</v>
      </c>
      <c r="Q516" s="33" t="s">
        <v>104</v>
      </c>
      <c r="R516" s="34" t="str">
        <f>INDEX(BD:BD,W512+1)</f>
        <v/>
      </c>
      <c r="S516" s="35"/>
      <c r="T516" s="35"/>
      <c r="U516" s="35"/>
      <c r="V516" s="36"/>
      <c r="W516" s="40"/>
      <c r="X516" s="32"/>
      <c r="Y516" s="32"/>
      <c r="Z516" s="32"/>
      <c r="AA516" s="54"/>
      <c r="AC516" s="52"/>
      <c r="AD516" s="52"/>
      <c r="BF516" s="64" t="s">
        <v>0</v>
      </c>
    </row>
    <row r="517" spans="1:58">
      <c r="A517" t="str">
        <f t="shared" si="90"/>
        <v>|テキスト|&gt;|&gt;|&gt;|&gt;||</v>
      </c>
      <c r="B517" t="s">
        <v>0</v>
      </c>
      <c r="C517" t="s">
        <v>81</v>
      </c>
      <c r="D517" s="27" t="s">
        <v>104</v>
      </c>
      <c r="E517" t="s">
        <v>81</v>
      </c>
      <c r="F517" s="27" t="s">
        <v>113</v>
      </c>
      <c r="G517" t="s">
        <v>81</v>
      </c>
      <c r="H517" s="27" t="s">
        <v>113</v>
      </c>
      <c r="I517" t="s">
        <v>81</v>
      </c>
      <c r="J517" s="27" t="s">
        <v>113</v>
      </c>
      <c r="K517" t="s">
        <v>81</v>
      </c>
      <c r="L517" s="27" t="s">
        <v>113</v>
      </c>
      <c r="M517" t="s">
        <v>81</v>
      </c>
      <c r="N517" t="str">
        <f>IF(R516=0,"",R516)</f>
        <v/>
      </c>
      <c r="O517" t="s">
        <v>81</v>
      </c>
      <c r="Q517" s="38" t="s">
        <v>27</v>
      </c>
      <c r="R517" s="34" t="str">
        <f>INDEX(BE:BE,W512+1)</f>
        <v/>
      </c>
      <c r="S517" s="35" t="s">
        <v>400</v>
      </c>
      <c r="T517" s="34" t="str">
        <f>IF(X517="","",X517&amp;IF(Y517="",""," "&amp;Y517)&amp;IF(Z517="",""," "&amp;Z517)&amp;IF(AA517="",""," "&amp;AA517))</f>
        <v/>
      </c>
      <c r="U517" s="35"/>
      <c r="V517" s="36"/>
      <c r="W517" s="40" t="s">
        <v>114</v>
      </c>
      <c r="X517" s="33" t="str">
        <f t="shared" ref="X517:AA517" si="100">IF(ISERROR(IF(LEN(X516)&gt;1,X516,VLOOKUP(X515,$AC:$AD,2,FALSE))),"",IF(LEN(X516)&gt;1,X516,VLOOKUP(X515,$AC:$AD,2,FALSE)))</f>
        <v/>
      </c>
      <c r="Y517" s="33" t="str">
        <f t="shared" si="100"/>
        <v/>
      </c>
      <c r="Z517" s="33" t="str">
        <f t="shared" si="100"/>
        <v/>
      </c>
      <c r="AA517" s="33" t="str">
        <f t="shared" si="100"/>
        <v> </v>
      </c>
      <c r="AC517" s="52"/>
      <c r="AD517" s="52"/>
      <c r="BF517" s="64" t="s">
        <v>0</v>
      </c>
    </row>
    <row r="518" spans="1:58">
      <c r="A518" t="str">
        <f t="shared" ref="A518:A581" si="101">CONCATENATE(C518,D518,E518,F518,G518,H518,I518,J518,K518,L518,M518,N518,O518,P518)</f>
        <v>|英テキスト|&gt;|&gt;|&gt;|&gt;||</v>
      </c>
      <c r="B518" t="s">
        <v>0</v>
      </c>
      <c r="C518" t="s">
        <v>81</v>
      </c>
      <c r="D518" s="27" t="s">
        <v>125</v>
      </c>
      <c r="E518" t="s">
        <v>81</v>
      </c>
      <c r="F518" s="27" t="s">
        <v>113</v>
      </c>
      <c r="G518" t="s">
        <v>81</v>
      </c>
      <c r="H518" s="27" t="s">
        <v>113</v>
      </c>
      <c r="I518" t="s">
        <v>81</v>
      </c>
      <c r="J518" s="27" t="s">
        <v>113</v>
      </c>
      <c r="K518" t="s">
        <v>81</v>
      </c>
      <c r="L518" s="27" t="s">
        <v>113</v>
      </c>
      <c r="M518" t="s">
        <v>81</v>
      </c>
      <c r="N518" t="str">
        <f>IF(T517="","",T517&amp;"&amp;br;")&amp;IF(R517=0,"",R517)</f>
        <v/>
      </c>
      <c r="O518" t="s">
        <v>81</v>
      </c>
      <c r="Q518" s="33" t="s">
        <v>18</v>
      </c>
      <c r="R518" s="34">
        <f>IF(INDEX(AX:AX,W512+1)="",0,INDEX(AX:AX,W512+1)&amp;"/"&amp;INDEX(AY:AY,W512+1))</f>
        <v>0</v>
      </c>
      <c r="S518" s="35"/>
      <c r="T518" s="35"/>
      <c r="U518" s="35"/>
      <c r="V518" s="36"/>
      <c r="W518" s="40"/>
      <c r="X518" s="33"/>
      <c r="Y518" s="52"/>
      <c r="Z518" s="52"/>
      <c r="AA518" s="53"/>
      <c r="AC518" s="52"/>
      <c r="AD518" s="52"/>
      <c r="BF518" s="64" t="s">
        <v>0</v>
      </c>
    </row>
    <row r="519" spans="1:58">
      <c r="A519" t="str">
        <f t="shared" si="101"/>
        <v>|PT|&gt;||シールド数|&gt;||</v>
      </c>
      <c r="B519" t="s">
        <v>0</v>
      </c>
      <c r="C519" t="s">
        <v>81</v>
      </c>
      <c r="D519" t="s">
        <v>18</v>
      </c>
      <c r="E519" t="s">
        <v>81</v>
      </c>
      <c r="F519" t="s">
        <v>113</v>
      </c>
      <c r="G519" t="s">
        <v>81</v>
      </c>
      <c r="H519" t="str">
        <f>IF(R518=0,"",R518)</f>
        <v/>
      </c>
      <c r="I519" t="s">
        <v>81</v>
      </c>
      <c r="J519" t="s">
        <v>136</v>
      </c>
      <c r="K519" t="s">
        <v>81</v>
      </c>
      <c r="L519" t="s">
        <v>113</v>
      </c>
      <c r="M519" t="s">
        <v>81</v>
      </c>
      <c r="N519" t="str">
        <f>IF(R519=0,"",R519)</f>
        <v/>
      </c>
      <c r="O519" t="s">
        <v>81</v>
      </c>
      <c r="Q519" s="41" t="s">
        <v>19</v>
      </c>
      <c r="R519" s="34">
        <f>INDEX(AW:AW,W512+1)</f>
        <v>0</v>
      </c>
      <c r="S519" s="42"/>
      <c r="T519" s="42"/>
      <c r="U519" s="42"/>
      <c r="V519" s="43"/>
      <c r="W519" s="44"/>
      <c r="X519" s="45"/>
      <c r="Y519" s="55"/>
      <c r="Z519" s="55"/>
      <c r="AA519" s="56"/>
      <c r="BF519" s="64" t="s">
        <v>0</v>
      </c>
    </row>
    <row r="520" spans="1:58">
      <c r="A520" t="str">
        <f t="shared" si="101"/>
        <v>&amp;br;&amp;br;</v>
      </c>
      <c r="B520" t="s">
        <v>0</v>
      </c>
      <c r="C520" t="s">
        <v>145</v>
      </c>
      <c r="R520"/>
      <c r="S520"/>
      <c r="T520"/>
      <c r="U520"/>
      <c r="V520"/>
      <c r="BF520" s="64" t="s">
        <v>0</v>
      </c>
    </row>
    <row r="521" spans="1:58">
      <c r="A521" t="str">
        <f t="shared" si="101"/>
        <v>#back(text=戻る,left)</v>
      </c>
      <c r="B521" t="s">
        <v>0</v>
      </c>
      <c r="C521" t="s">
        <v>153</v>
      </c>
      <c r="R521"/>
      <c r="S521"/>
      <c r="T521"/>
      <c r="U521"/>
      <c r="V521"/>
      <c r="BF521" s="64" t="s">
        <v>0</v>
      </c>
    </row>
    <row r="522" spans="1:58">
      <c r="A522" t="str">
        <f t="shared" si="101"/>
        <v>&amp;br;</v>
      </c>
      <c r="B522" t="s">
        <v>0</v>
      </c>
      <c r="C522" t="s">
        <v>164</v>
      </c>
      <c r="R522"/>
      <c r="S522"/>
      <c r="T522"/>
      <c r="U522"/>
      <c r="V522"/>
      <c r="BF522" s="64" t="s">
        <v>0</v>
      </c>
    </row>
    <row r="523" spans="1:58">
      <c r="A523" t="str">
        <f t="shared" si="101"/>
        <v>#comment(above,nsize=[15],size=[30],num=[10])</v>
      </c>
      <c r="B523" t="s">
        <v>0</v>
      </c>
      <c r="C523" t="s">
        <v>173</v>
      </c>
      <c r="R523"/>
      <c r="S523"/>
      <c r="T523"/>
      <c r="U523"/>
      <c r="V523"/>
      <c r="BF523" s="64" t="s">
        <v>0</v>
      </c>
    </row>
    <row r="524" spans="1:58">
      <c r="A524" t="str">
        <f t="shared" si="101"/>
        <v>&amp;br;&amp;br;</v>
      </c>
      <c r="B524" t="s">
        <v>0</v>
      </c>
      <c r="C524" t="s">
        <v>145</v>
      </c>
      <c r="R524"/>
      <c r="S524"/>
      <c r="T524"/>
      <c r="U524"/>
      <c r="V524"/>
      <c r="AC524" s="52"/>
      <c r="AD524" s="52"/>
      <c r="BF524" s="64" t="s">
        <v>0</v>
      </c>
    </row>
    <row r="525" spans="1:58">
      <c r="A525" t="str">
        <f t="shared" si="101"/>
        <v/>
      </c>
      <c r="B525" t="s">
        <v>0</v>
      </c>
      <c r="Q525" s="29"/>
      <c r="R525" s="30"/>
      <c r="S525" s="30"/>
      <c r="T525" s="30"/>
      <c r="U525" s="30"/>
      <c r="V525" s="31"/>
      <c r="W525" s="32">
        <v>41</v>
      </c>
      <c r="X525" s="29"/>
      <c r="Y525" s="50"/>
      <c r="Z525" s="50"/>
      <c r="AA525" s="51"/>
      <c r="AC525" s="52"/>
      <c r="AD525" s="52"/>
      <c r="BF525" s="64" t="s">
        <v>0</v>
      </c>
    </row>
    <row r="526" spans="1:58">
      <c r="A526" t="str">
        <f t="shared" si="101"/>
        <v>*0/0</v>
      </c>
      <c r="B526" t="s">
        <v>0</v>
      </c>
      <c r="C526" t="str">
        <f>"*"&amp;R526&amp;"/"&amp;T526</f>
        <v>*0/0</v>
      </c>
      <c r="Q526" s="33" t="s">
        <v>9</v>
      </c>
      <c r="R526" s="34">
        <f>INDEX(AJ:AJ,W525+1)</f>
        <v>0</v>
      </c>
      <c r="S526" s="35" t="s">
        <v>10</v>
      </c>
      <c r="T526" s="34">
        <f>INDEX(AK:AK,W525+1)</f>
        <v>0</v>
      </c>
      <c r="U526" s="35"/>
      <c r="V526" s="36"/>
      <c r="W526" s="37"/>
      <c r="X526" s="33"/>
      <c r="Y526" s="52"/>
      <c r="Z526" s="52"/>
      <c r="AA526" s="53"/>
      <c r="AC526" s="52"/>
      <c r="AD526" s="52"/>
      <c r="BF526" s="64" t="s">
        <v>0</v>
      </c>
    </row>
    <row r="527" spans="1:58">
      <c r="A527" t="str">
        <f t="shared" si="101"/>
        <v>|LEFT:80|LEFT:100|LEFT:100|LEFT:100|LEFT:100|LEFT:100|c</v>
      </c>
      <c r="B527" t="s">
        <v>0</v>
      </c>
      <c r="C527" t="s">
        <v>81</v>
      </c>
      <c r="D527" s="26" t="str">
        <f>$Q$1</f>
        <v>LEFT:80</v>
      </c>
      <c r="E527" s="26" t="s">
        <v>81</v>
      </c>
      <c r="F527" s="26" t="str">
        <f t="shared" ref="F527:J527" si="102">$R$1</f>
        <v>LEFT:100</v>
      </c>
      <c r="G527" s="26" t="s">
        <v>81</v>
      </c>
      <c r="H527" s="26" t="str">
        <f t="shared" si="102"/>
        <v>LEFT:100</v>
      </c>
      <c r="I527" s="26" t="s">
        <v>81</v>
      </c>
      <c r="J527" s="26" t="str">
        <f t="shared" si="102"/>
        <v>LEFT:100</v>
      </c>
      <c r="K527" s="26" t="s">
        <v>81</v>
      </c>
      <c r="L527" s="26" t="str">
        <f>$R$1</f>
        <v>LEFT:100</v>
      </c>
      <c r="M527" s="26" t="s">
        <v>81</v>
      </c>
      <c r="N527" s="26" t="str">
        <f>$R$1</f>
        <v>LEFT:100</v>
      </c>
      <c r="O527" t="s">
        <v>81</v>
      </c>
      <c r="P527" t="s">
        <v>82</v>
      </c>
      <c r="Q527" s="38" t="s">
        <v>6</v>
      </c>
      <c r="R527" s="34" t="str">
        <f>INDEX(AF:AF,W525+1)</f>
        <v>黒</v>
      </c>
      <c r="S527" s="39" t="s">
        <v>7</v>
      </c>
      <c r="T527" s="34">
        <f>INDEX(AG:AG,W525+1)</f>
        <v>0</v>
      </c>
      <c r="U527" s="39" t="s">
        <v>8</v>
      </c>
      <c r="V527" s="34">
        <f>INDEX(AI:AI,W525+1)</f>
        <v>0</v>
      </c>
      <c r="W527" s="40"/>
      <c r="X527" s="34">
        <f>INDEX(AQ:AQ,W525+1)</f>
        <v>0</v>
      </c>
      <c r="Y527" s="52"/>
      <c r="Z527" s="52"/>
      <c r="AA527" s="53"/>
      <c r="AC527" s="35"/>
      <c r="AD527" s="35"/>
      <c r="BF527" s="64" t="s">
        <v>0</v>
      </c>
    </row>
    <row r="528" spans="1:58">
      <c r="A528" t="str">
        <f t="shared" si="101"/>
        <v>|色|黒|レアリティ||マナコスト||</v>
      </c>
      <c r="B528" t="s">
        <v>0</v>
      </c>
      <c r="C528" t="s">
        <v>81</v>
      </c>
      <c r="D528" s="27" t="s">
        <v>6</v>
      </c>
      <c r="E528" t="s">
        <v>81</v>
      </c>
      <c r="F528" t="str">
        <f>IF(R527=0,"",R527)</f>
        <v>黒</v>
      </c>
      <c r="G528" t="s">
        <v>81</v>
      </c>
      <c r="H528" s="27" t="s">
        <v>93</v>
      </c>
      <c r="I528" t="s">
        <v>81</v>
      </c>
      <c r="J528" t="str">
        <f>IF(T527=0,"",T527)</f>
        <v/>
      </c>
      <c r="K528" t="s">
        <v>81</v>
      </c>
      <c r="L528" s="27" t="s">
        <v>94</v>
      </c>
      <c r="M528" t="s">
        <v>81</v>
      </c>
      <c r="N528" t="str">
        <f>IF(V527=0,"",V527)</f>
        <v/>
      </c>
      <c r="O528" t="s">
        <v>81</v>
      </c>
      <c r="Q528" s="33" t="s">
        <v>11</v>
      </c>
      <c r="R528" s="34">
        <f>INDEX(AL:AL,W525+1)</f>
        <v>0</v>
      </c>
      <c r="S528" s="39" t="s">
        <v>95</v>
      </c>
      <c r="T528" s="34">
        <f>INDEX(AN:AN,W525+1)</f>
        <v>0</v>
      </c>
      <c r="U528" s="34">
        <f>INDEX(AO:AO,W525+1)</f>
        <v>0</v>
      </c>
      <c r="V528" s="34">
        <f>INDEX(AP:AP,W525+1)</f>
        <v>0</v>
      </c>
      <c r="W528" s="40"/>
      <c r="X528" s="34" t="str">
        <f>INDEX(AZ:AZ,W525+1)</f>
        <v/>
      </c>
      <c r="Y528" s="34" t="str">
        <f>INDEX(BA:BA,W525+1)</f>
        <v/>
      </c>
      <c r="Z528" s="34" t="str">
        <f>INDEX(BB:BB,W525+1)</f>
        <v/>
      </c>
      <c r="AA528" s="34">
        <f>INDEX(BC:BC,W525+1)</f>
        <v>0</v>
      </c>
      <c r="AC528" s="52"/>
      <c r="AD528" s="52"/>
      <c r="BF528" s="64" t="s">
        <v>0</v>
      </c>
    </row>
    <row r="529" spans="1:58">
      <c r="A529" t="str">
        <f t="shared" si="101"/>
        <v>|種別||サブタイプ||||</v>
      </c>
      <c r="B529" t="s">
        <v>0</v>
      </c>
      <c r="C529" t="s">
        <v>81</v>
      </c>
      <c r="D529" s="27" t="s">
        <v>11</v>
      </c>
      <c r="E529" t="s">
        <v>81</v>
      </c>
      <c r="F529" t="str">
        <f>IF(R528=0,"",R528)</f>
        <v/>
      </c>
      <c r="G529" t="s">
        <v>81</v>
      </c>
      <c r="H529" s="27" t="s">
        <v>103</v>
      </c>
      <c r="I529" t="s">
        <v>81</v>
      </c>
      <c r="J529" t="str">
        <f>IF(T528=0,"",T528)</f>
        <v/>
      </c>
      <c r="K529" t="s">
        <v>81</v>
      </c>
      <c r="L529" t="str">
        <f>IF(U528=0,"",U528)</f>
        <v/>
      </c>
      <c r="M529" t="s">
        <v>81</v>
      </c>
      <c r="N529" t="str">
        <f>IF(V528=0,"",V528)</f>
        <v/>
      </c>
      <c r="O529" t="s">
        <v>81</v>
      </c>
      <c r="Q529" s="33" t="s">
        <v>104</v>
      </c>
      <c r="R529" s="34" t="str">
        <f>INDEX(BD:BD,W525+1)</f>
        <v/>
      </c>
      <c r="S529" s="35"/>
      <c r="T529" s="35"/>
      <c r="U529" s="35"/>
      <c r="V529" s="36"/>
      <c r="W529" s="40"/>
      <c r="X529" s="32"/>
      <c r="Y529" s="32"/>
      <c r="Z529" s="32"/>
      <c r="AA529" s="54"/>
      <c r="AC529" s="52"/>
      <c r="AD529" s="52"/>
      <c r="BF529" s="64" t="s">
        <v>0</v>
      </c>
    </row>
    <row r="530" spans="1:58">
      <c r="A530" t="str">
        <f t="shared" si="101"/>
        <v>|テキスト|&gt;|&gt;|&gt;|&gt;||</v>
      </c>
      <c r="B530" t="s">
        <v>0</v>
      </c>
      <c r="C530" t="s">
        <v>81</v>
      </c>
      <c r="D530" s="27" t="s">
        <v>104</v>
      </c>
      <c r="E530" t="s">
        <v>81</v>
      </c>
      <c r="F530" s="27" t="s">
        <v>113</v>
      </c>
      <c r="G530" t="s">
        <v>81</v>
      </c>
      <c r="H530" s="27" t="s">
        <v>113</v>
      </c>
      <c r="I530" t="s">
        <v>81</v>
      </c>
      <c r="J530" s="27" t="s">
        <v>113</v>
      </c>
      <c r="K530" t="s">
        <v>81</v>
      </c>
      <c r="L530" s="27" t="s">
        <v>113</v>
      </c>
      <c r="M530" t="s">
        <v>81</v>
      </c>
      <c r="N530" t="str">
        <f>IF(R529=0,"",R529)</f>
        <v/>
      </c>
      <c r="O530" t="s">
        <v>81</v>
      </c>
      <c r="Q530" s="38" t="s">
        <v>27</v>
      </c>
      <c r="R530" s="34" t="str">
        <f>INDEX(BE:BE,W525+1)</f>
        <v/>
      </c>
      <c r="S530" s="35" t="s">
        <v>400</v>
      </c>
      <c r="T530" s="34" t="str">
        <f>IF(X530="","",X530&amp;IF(Y530="",""," "&amp;Y530)&amp;IF(Z530="",""," "&amp;Z530)&amp;IF(AA530="",""," "&amp;AA530))</f>
        <v/>
      </c>
      <c r="U530" s="35"/>
      <c r="V530" s="36"/>
      <c r="W530" s="40" t="s">
        <v>114</v>
      </c>
      <c r="X530" s="33" t="str">
        <f t="shared" ref="X530:AA530" si="103">IF(ISERROR(IF(LEN(X529)&gt;1,X529,VLOOKUP(X528,$AC:$AD,2,FALSE))),"",IF(LEN(X529)&gt;1,X529,VLOOKUP(X528,$AC:$AD,2,FALSE)))</f>
        <v/>
      </c>
      <c r="Y530" s="33" t="str">
        <f t="shared" si="103"/>
        <v/>
      </c>
      <c r="Z530" s="33" t="str">
        <f t="shared" si="103"/>
        <v/>
      </c>
      <c r="AA530" s="33" t="str">
        <f t="shared" si="103"/>
        <v> </v>
      </c>
      <c r="AC530" s="52"/>
      <c r="AD530" s="52"/>
      <c r="BF530" s="64" t="s">
        <v>0</v>
      </c>
    </row>
    <row r="531" spans="1:58">
      <c r="A531" t="str">
        <f t="shared" si="101"/>
        <v>|英テキスト|&gt;|&gt;|&gt;|&gt;||</v>
      </c>
      <c r="B531" t="s">
        <v>0</v>
      </c>
      <c r="C531" t="s">
        <v>81</v>
      </c>
      <c r="D531" s="27" t="s">
        <v>125</v>
      </c>
      <c r="E531" t="s">
        <v>81</v>
      </c>
      <c r="F531" s="27" t="s">
        <v>113</v>
      </c>
      <c r="G531" t="s">
        <v>81</v>
      </c>
      <c r="H531" s="27" t="s">
        <v>113</v>
      </c>
      <c r="I531" t="s">
        <v>81</v>
      </c>
      <c r="J531" s="27" t="s">
        <v>113</v>
      </c>
      <c r="K531" t="s">
        <v>81</v>
      </c>
      <c r="L531" s="27" t="s">
        <v>113</v>
      </c>
      <c r="M531" t="s">
        <v>81</v>
      </c>
      <c r="N531" t="str">
        <f>IF(T530="","",T530&amp;"&amp;br;")&amp;IF(R530=0,"",R530)</f>
        <v/>
      </c>
      <c r="O531" t="s">
        <v>81</v>
      </c>
      <c r="Q531" s="33" t="s">
        <v>18</v>
      </c>
      <c r="R531" s="34">
        <f>IF(INDEX(AX:AX,W525+1)="",0,INDEX(AX:AX,W525+1)&amp;"/"&amp;INDEX(AY:AY,W525+1))</f>
        <v>0</v>
      </c>
      <c r="S531" s="35"/>
      <c r="T531" s="35"/>
      <c r="U531" s="35"/>
      <c r="V531" s="36"/>
      <c r="W531" s="40"/>
      <c r="X531" s="33"/>
      <c r="Y531" s="52"/>
      <c r="Z531" s="52"/>
      <c r="AA531" s="53"/>
      <c r="AC531" s="52"/>
      <c r="AD531" s="52"/>
      <c r="BF531" s="64" t="s">
        <v>0</v>
      </c>
    </row>
    <row r="532" spans="1:58">
      <c r="A532" t="str">
        <f t="shared" si="101"/>
        <v>|PT|&gt;||シールド数|&gt;||</v>
      </c>
      <c r="B532" t="s">
        <v>0</v>
      </c>
      <c r="C532" t="s">
        <v>81</v>
      </c>
      <c r="D532" t="s">
        <v>18</v>
      </c>
      <c r="E532" t="s">
        <v>81</v>
      </c>
      <c r="F532" t="s">
        <v>113</v>
      </c>
      <c r="G532" t="s">
        <v>81</v>
      </c>
      <c r="H532" t="str">
        <f>IF(R531=0,"",R531)</f>
        <v/>
      </c>
      <c r="I532" t="s">
        <v>81</v>
      </c>
      <c r="J532" t="s">
        <v>136</v>
      </c>
      <c r="K532" t="s">
        <v>81</v>
      </c>
      <c r="L532" t="s">
        <v>113</v>
      </c>
      <c r="M532" t="s">
        <v>81</v>
      </c>
      <c r="N532" t="str">
        <f>IF(R532=0,"",R532)</f>
        <v/>
      </c>
      <c r="O532" t="s">
        <v>81</v>
      </c>
      <c r="Q532" s="41" t="s">
        <v>19</v>
      </c>
      <c r="R532" s="34">
        <f>INDEX(AW:AW,W525+1)</f>
        <v>0</v>
      </c>
      <c r="S532" s="42"/>
      <c r="T532" s="42"/>
      <c r="U532" s="42"/>
      <c r="V532" s="43"/>
      <c r="W532" s="44"/>
      <c r="X532" s="45"/>
      <c r="Y532" s="55"/>
      <c r="Z532" s="55"/>
      <c r="AA532" s="56"/>
      <c r="BF532" s="64" t="s">
        <v>0</v>
      </c>
    </row>
    <row r="533" spans="1:58">
      <c r="A533" t="str">
        <f t="shared" si="101"/>
        <v>&amp;br;&amp;br;</v>
      </c>
      <c r="B533" t="s">
        <v>0</v>
      </c>
      <c r="C533" t="s">
        <v>145</v>
      </c>
      <c r="R533"/>
      <c r="S533"/>
      <c r="T533"/>
      <c r="U533"/>
      <c r="V533"/>
      <c r="BF533" s="64" t="s">
        <v>0</v>
      </c>
    </row>
    <row r="534" spans="1:58">
      <c r="A534" t="str">
        <f t="shared" si="101"/>
        <v>#back(text=戻る,left)</v>
      </c>
      <c r="B534" t="s">
        <v>0</v>
      </c>
      <c r="C534" t="s">
        <v>153</v>
      </c>
      <c r="R534"/>
      <c r="S534"/>
      <c r="T534"/>
      <c r="U534"/>
      <c r="V534"/>
      <c r="BF534" s="64" t="s">
        <v>0</v>
      </c>
    </row>
    <row r="535" spans="1:58">
      <c r="A535" t="str">
        <f t="shared" si="101"/>
        <v>&amp;br;</v>
      </c>
      <c r="B535" t="s">
        <v>0</v>
      </c>
      <c r="C535" t="s">
        <v>164</v>
      </c>
      <c r="R535"/>
      <c r="S535"/>
      <c r="T535"/>
      <c r="U535"/>
      <c r="V535"/>
      <c r="BF535" s="64" t="s">
        <v>0</v>
      </c>
    </row>
    <row r="536" spans="1:58">
      <c r="A536" t="str">
        <f t="shared" si="101"/>
        <v>#comment(above,nsize=[15],size=[30],num=[10])</v>
      </c>
      <c r="B536" t="s">
        <v>0</v>
      </c>
      <c r="C536" t="s">
        <v>173</v>
      </c>
      <c r="R536"/>
      <c r="S536"/>
      <c r="T536"/>
      <c r="U536"/>
      <c r="V536"/>
      <c r="BF536" s="64" t="s">
        <v>0</v>
      </c>
    </row>
    <row r="537" spans="1:58">
      <c r="A537" t="str">
        <f t="shared" si="101"/>
        <v>&amp;br;&amp;br;</v>
      </c>
      <c r="B537" t="s">
        <v>0</v>
      </c>
      <c r="C537" t="s">
        <v>145</v>
      </c>
      <c r="R537"/>
      <c r="S537"/>
      <c r="T537"/>
      <c r="U537"/>
      <c r="V537"/>
      <c r="AC537" s="52"/>
      <c r="AD537" s="52"/>
      <c r="BF537" s="64" t="s">
        <v>0</v>
      </c>
    </row>
    <row r="538" spans="1:58">
      <c r="A538" t="str">
        <f t="shared" si="101"/>
        <v/>
      </c>
      <c r="B538" t="s">
        <v>0</v>
      </c>
      <c r="Q538" s="29"/>
      <c r="R538" s="30"/>
      <c r="S538" s="30"/>
      <c r="T538" s="30"/>
      <c r="U538" s="30"/>
      <c r="V538" s="31"/>
      <c r="W538" s="32">
        <v>42</v>
      </c>
      <c r="X538" s="29"/>
      <c r="Y538" s="50"/>
      <c r="Z538" s="50"/>
      <c r="AA538" s="51"/>
      <c r="AC538" s="52"/>
      <c r="AD538" s="52"/>
      <c r="BF538" s="64" t="s">
        <v>0</v>
      </c>
    </row>
    <row r="539" spans="1:58">
      <c r="A539" t="str">
        <f t="shared" si="101"/>
        <v>*0/0</v>
      </c>
      <c r="B539" t="s">
        <v>0</v>
      </c>
      <c r="C539" t="str">
        <f>"*"&amp;R539&amp;"/"&amp;T539</f>
        <v>*0/0</v>
      </c>
      <c r="Q539" s="33" t="s">
        <v>9</v>
      </c>
      <c r="R539" s="34">
        <f>INDEX(AJ:AJ,W538+1)</f>
        <v>0</v>
      </c>
      <c r="S539" s="35" t="s">
        <v>10</v>
      </c>
      <c r="T539" s="34">
        <f>INDEX(AK:AK,W538+1)</f>
        <v>0</v>
      </c>
      <c r="U539" s="35"/>
      <c r="V539" s="36"/>
      <c r="W539" s="37"/>
      <c r="X539" s="33"/>
      <c r="Y539" s="52"/>
      <c r="Z539" s="52"/>
      <c r="AA539" s="53"/>
      <c r="AC539" s="52"/>
      <c r="AD539" s="52"/>
      <c r="BF539" s="64" t="s">
        <v>0</v>
      </c>
    </row>
    <row r="540" spans="1:58">
      <c r="A540" t="str">
        <f t="shared" si="101"/>
        <v>|LEFT:80|LEFT:100|LEFT:100|LEFT:100|LEFT:100|LEFT:100|c</v>
      </c>
      <c r="B540" t="s">
        <v>0</v>
      </c>
      <c r="C540" t="s">
        <v>81</v>
      </c>
      <c r="D540" s="26" t="str">
        <f>$Q$1</f>
        <v>LEFT:80</v>
      </c>
      <c r="E540" s="26" t="s">
        <v>81</v>
      </c>
      <c r="F540" s="26" t="str">
        <f t="shared" ref="F540:J540" si="104">$R$1</f>
        <v>LEFT:100</v>
      </c>
      <c r="G540" s="26" t="s">
        <v>81</v>
      </c>
      <c r="H540" s="26" t="str">
        <f t="shared" si="104"/>
        <v>LEFT:100</v>
      </c>
      <c r="I540" s="26" t="s">
        <v>81</v>
      </c>
      <c r="J540" s="26" t="str">
        <f t="shared" si="104"/>
        <v>LEFT:100</v>
      </c>
      <c r="K540" s="26" t="s">
        <v>81</v>
      </c>
      <c r="L540" s="26" t="str">
        <f>$R$1</f>
        <v>LEFT:100</v>
      </c>
      <c r="M540" s="26" t="s">
        <v>81</v>
      </c>
      <c r="N540" s="26" t="str">
        <f>$R$1</f>
        <v>LEFT:100</v>
      </c>
      <c r="O540" t="s">
        <v>81</v>
      </c>
      <c r="P540" t="s">
        <v>82</v>
      </c>
      <c r="Q540" s="38" t="s">
        <v>6</v>
      </c>
      <c r="R540" s="34" t="str">
        <f>INDEX(AF:AF,W538+1)</f>
        <v>黒</v>
      </c>
      <c r="S540" s="39" t="s">
        <v>7</v>
      </c>
      <c r="T540" s="34">
        <f>INDEX(AG:AG,W538+1)</f>
        <v>0</v>
      </c>
      <c r="U540" s="39" t="s">
        <v>8</v>
      </c>
      <c r="V540" s="34">
        <f>INDEX(AI:AI,W538+1)</f>
        <v>0</v>
      </c>
      <c r="W540" s="40"/>
      <c r="X540" s="34">
        <f>INDEX(AQ:AQ,W538+1)</f>
        <v>0</v>
      </c>
      <c r="Y540" s="52"/>
      <c r="Z540" s="52"/>
      <c r="AA540" s="53"/>
      <c r="AC540" s="35"/>
      <c r="AD540" s="35"/>
      <c r="BF540" s="64" t="s">
        <v>0</v>
      </c>
    </row>
    <row r="541" spans="1:58">
      <c r="A541" t="str">
        <f t="shared" si="101"/>
        <v>|色|黒|レアリティ||マナコスト||</v>
      </c>
      <c r="B541" t="s">
        <v>0</v>
      </c>
      <c r="C541" t="s">
        <v>81</v>
      </c>
      <c r="D541" s="27" t="s">
        <v>6</v>
      </c>
      <c r="E541" t="s">
        <v>81</v>
      </c>
      <c r="F541" t="str">
        <f>IF(R540=0,"",R540)</f>
        <v>黒</v>
      </c>
      <c r="G541" t="s">
        <v>81</v>
      </c>
      <c r="H541" s="27" t="s">
        <v>93</v>
      </c>
      <c r="I541" t="s">
        <v>81</v>
      </c>
      <c r="J541" t="str">
        <f>IF(T540=0,"",T540)</f>
        <v/>
      </c>
      <c r="K541" t="s">
        <v>81</v>
      </c>
      <c r="L541" s="27" t="s">
        <v>94</v>
      </c>
      <c r="M541" t="s">
        <v>81</v>
      </c>
      <c r="N541" t="str">
        <f>IF(V540=0,"",V540)</f>
        <v/>
      </c>
      <c r="O541" t="s">
        <v>81</v>
      </c>
      <c r="Q541" s="33" t="s">
        <v>11</v>
      </c>
      <c r="R541" s="34">
        <f>INDEX(AL:AL,W538+1)</f>
        <v>0</v>
      </c>
      <c r="S541" s="39" t="s">
        <v>95</v>
      </c>
      <c r="T541" s="34">
        <f>INDEX(AN:AN,W538+1)</f>
        <v>0</v>
      </c>
      <c r="U541" s="34">
        <f>INDEX(AO:AO,W538+1)</f>
        <v>0</v>
      </c>
      <c r="V541" s="34">
        <f>INDEX(AP:AP,W538+1)</f>
        <v>0</v>
      </c>
      <c r="W541" s="40"/>
      <c r="X541" s="34" t="str">
        <f>INDEX(AZ:AZ,W538+1)</f>
        <v/>
      </c>
      <c r="Y541" s="34" t="str">
        <f>INDEX(BA:BA,W538+1)</f>
        <v/>
      </c>
      <c r="Z541" s="34" t="str">
        <f>INDEX(BB:BB,W538+1)</f>
        <v/>
      </c>
      <c r="AA541" s="34">
        <f>INDEX(BC:BC,W538+1)</f>
        <v>0</v>
      </c>
      <c r="AC541" s="52"/>
      <c r="AD541" s="52"/>
      <c r="BF541" s="64" t="s">
        <v>0</v>
      </c>
    </row>
    <row r="542" spans="1:58">
      <c r="A542" t="str">
        <f t="shared" si="101"/>
        <v>|種別||サブタイプ||||</v>
      </c>
      <c r="B542" t="s">
        <v>0</v>
      </c>
      <c r="C542" t="s">
        <v>81</v>
      </c>
      <c r="D542" s="27" t="s">
        <v>11</v>
      </c>
      <c r="E542" t="s">
        <v>81</v>
      </c>
      <c r="F542" t="str">
        <f>IF(R541=0,"",R541)</f>
        <v/>
      </c>
      <c r="G542" t="s">
        <v>81</v>
      </c>
      <c r="H542" s="27" t="s">
        <v>103</v>
      </c>
      <c r="I542" t="s">
        <v>81</v>
      </c>
      <c r="J542" t="str">
        <f>IF(T541=0,"",T541)</f>
        <v/>
      </c>
      <c r="K542" t="s">
        <v>81</v>
      </c>
      <c r="L542" t="str">
        <f>IF(U541=0,"",U541)</f>
        <v/>
      </c>
      <c r="M542" t="s">
        <v>81</v>
      </c>
      <c r="N542" t="str">
        <f>IF(V541=0,"",V541)</f>
        <v/>
      </c>
      <c r="O542" t="s">
        <v>81</v>
      </c>
      <c r="Q542" s="33" t="s">
        <v>104</v>
      </c>
      <c r="R542" s="34" t="str">
        <f>INDEX(BD:BD,W538+1)</f>
        <v/>
      </c>
      <c r="S542" s="35"/>
      <c r="T542" s="35"/>
      <c r="U542" s="35"/>
      <c r="V542" s="36"/>
      <c r="W542" s="40"/>
      <c r="X542" s="32"/>
      <c r="Y542" s="32"/>
      <c r="Z542" s="32"/>
      <c r="AA542" s="54"/>
      <c r="AC542" s="52"/>
      <c r="AD542" s="52"/>
      <c r="BF542" s="64" t="s">
        <v>0</v>
      </c>
    </row>
    <row r="543" spans="1:58">
      <c r="A543" t="str">
        <f t="shared" si="101"/>
        <v>|テキスト|&gt;|&gt;|&gt;|&gt;||</v>
      </c>
      <c r="B543" t="s">
        <v>0</v>
      </c>
      <c r="C543" t="s">
        <v>81</v>
      </c>
      <c r="D543" s="27" t="s">
        <v>104</v>
      </c>
      <c r="E543" t="s">
        <v>81</v>
      </c>
      <c r="F543" s="27" t="s">
        <v>113</v>
      </c>
      <c r="G543" t="s">
        <v>81</v>
      </c>
      <c r="H543" s="27" t="s">
        <v>113</v>
      </c>
      <c r="I543" t="s">
        <v>81</v>
      </c>
      <c r="J543" s="27" t="s">
        <v>113</v>
      </c>
      <c r="K543" t="s">
        <v>81</v>
      </c>
      <c r="L543" s="27" t="s">
        <v>113</v>
      </c>
      <c r="M543" t="s">
        <v>81</v>
      </c>
      <c r="N543" t="str">
        <f>IF(R542=0,"",R542)</f>
        <v/>
      </c>
      <c r="O543" t="s">
        <v>81</v>
      </c>
      <c r="Q543" s="38" t="s">
        <v>27</v>
      </c>
      <c r="R543" s="34" t="str">
        <f>INDEX(BE:BE,W538+1)</f>
        <v/>
      </c>
      <c r="S543" s="35" t="s">
        <v>400</v>
      </c>
      <c r="T543" s="34" t="str">
        <f>IF(X543="","",X543&amp;IF(Y543="",""," "&amp;Y543)&amp;IF(Z543="",""," "&amp;Z543)&amp;IF(AA543="",""," "&amp;AA543))</f>
        <v/>
      </c>
      <c r="U543" s="35"/>
      <c r="V543" s="36"/>
      <c r="W543" s="40" t="s">
        <v>114</v>
      </c>
      <c r="X543" s="33" t="str">
        <f t="shared" ref="X543:AA543" si="105">IF(ISERROR(IF(LEN(X542)&gt;1,X542,VLOOKUP(X541,$AC:$AD,2,FALSE))),"",IF(LEN(X542)&gt;1,X542,VLOOKUP(X541,$AC:$AD,2,FALSE)))</f>
        <v/>
      </c>
      <c r="Y543" s="33" t="str">
        <f t="shared" si="105"/>
        <v/>
      </c>
      <c r="Z543" s="33" t="str">
        <f t="shared" si="105"/>
        <v/>
      </c>
      <c r="AA543" s="33" t="str">
        <f t="shared" si="105"/>
        <v> </v>
      </c>
      <c r="AC543" s="52"/>
      <c r="AD543" s="52"/>
      <c r="BF543" s="64" t="s">
        <v>0</v>
      </c>
    </row>
    <row r="544" spans="1:58">
      <c r="A544" t="str">
        <f t="shared" si="101"/>
        <v>|英テキスト|&gt;|&gt;|&gt;|&gt;||</v>
      </c>
      <c r="B544" t="s">
        <v>0</v>
      </c>
      <c r="C544" t="s">
        <v>81</v>
      </c>
      <c r="D544" s="27" t="s">
        <v>125</v>
      </c>
      <c r="E544" t="s">
        <v>81</v>
      </c>
      <c r="F544" s="27" t="s">
        <v>113</v>
      </c>
      <c r="G544" t="s">
        <v>81</v>
      </c>
      <c r="H544" s="27" t="s">
        <v>113</v>
      </c>
      <c r="I544" t="s">
        <v>81</v>
      </c>
      <c r="J544" s="27" t="s">
        <v>113</v>
      </c>
      <c r="K544" t="s">
        <v>81</v>
      </c>
      <c r="L544" s="27" t="s">
        <v>113</v>
      </c>
      <c r="M544" t="s">
        <v>81</v>
      </c>
      <c r="N544" t="str">
        <f>IF(T543="","",T543&amp;"&amp;br;")&amp;IF(R543=0,"",R543)</f>
        <v/>
      </c>
      <c r="O544" t="s">
        <v>81</v>
      </c>
      <c r="Q544" s="33" t="s">
        <v>18</v>
      </c>
      <c r="R544" s="34">
        <f>IF(INDEX(AX:AX,W538+1)="",0,INDEX(AX:AX,W538+1)&amp;"/"&amp;INDEX(AY:AY,W538+1))</f>
        <v>0</v>
      </c>
      <c r="S544" s="35"/>
      <c r="T544" s="35"/>
      <c r="U544" s="35"/>
      <c r="V544" s="36"/>
      <c r="W544" s="40"/>
      <c r="X544" s="33"/>
      <c r="Y544" s="52"/>
      <c r="Z544" s="52"/>
      <c r="AA544" s="53"/>
      <c r="AC544" s="52"/>
      <c r="AD544" s="52"/>
      <c r="BF544" s="64" t="s">
        <v>0</v>
      </c>
    </row>
    <row r="545" spans="1:58">
      <c r="A545" t="str">
        <f t="shared" si="101"/>
        <v>|PT|&gt;||シールド数|&gt;||</v>
      </c>
      <c r="B545" t="s">
        <v>0</v>
      </c>
      <c r="C545" t="s">
        <v>81</v>
      </c>
      <c r="D545" t="s">
        <v>18</v>
      </c>
      <c r="E545" t="s">
        <v>81</v>
      </c>
      <c r="F545" t="s">
        <v>113</v>
      </c>
      <c r="G545" t="s">
        <v>81</v>
      </c>
      <c r="H545" t="str">
        <f>IF(R544=0,"",R544)</f>
        <v/>
      </c>
      <c r="I545" t="s">
        <v>81</v>
      </c>
      <c r="J545" t="s">
        <v>136</v>
      </c>
      <c r="K545" t="s">
        <v>81</v>
      </c>
      <c r="L545" t="s">
        <v>113</v>
      </c>
      <c r="M545" t="s">
        <v>81</v>
      </c>
      <c r="N545" t="str">
        <f>IF(R545=0,"",R545)</f>
        <v/>
      </c>
      <c r="O545" t="s">
        <v>81</v>
      </c>
      <c r="Q545" s="41" t="s">
        <v>19</v>
      </c>
      <c r="R545" s="34">
        <f>INDEX(AW:AW,W538+1)</f>
        <v>0</v>
      </c>
      <c r="S545" s="42"/>
      <c r="T545" s="42"/>
      <c r="U545" s="42"/>
      <c r="V545" s="43"/>
      <c r="W545" s="44"/>
      <c r="X545" s="45"/>
      <c r="Y545" s="55"/>
      <c r="Z545" s="55"/>
      <c r="AA545" s="56"/>
      <c r="BF545" s="64" t="s">
        <v>0</v>
      </c>
    </row>
    <row r="546" spans="1:58">
      <c r="A546" t="str">
        <f t="shared" si="101"/>
        <v>&amp;br;&amp;br;</v>
      </c>
      <c r="B546" t="s">
        <v>0</v>
      </c>
      <c r="C546" t="s">
        <v>145</v>
      </c>
      <c r="R546"/>
      <c r="S546"/>
      <c r="T546"/>
      <c r="U546"/>
      <c r="V546"/>
      <c r="BF546" s="64" t="s">
        <v>0</v>
      </c>
    </row>
    <row r="547" spans="1:58">
      <c r="A547" t="str">
        <f t="shared" si="101"/>
        <v>#back(text=戻る,left)</v>
      </c>
      <c r="B547" t="s">
        <v>0</v>
      </c>
      <c r="C547" t="s">
        <v>153</v>
      </c>
      <c r="R547"/>
      <c r="S547"/>
      <c r="T547"/>
      <c r="U547"/>
      <c r="V547"/>
      <c r="BF547" s="64" t="s">
        <v>0</v>
      </c>
    </row>
    <row r="548" spans="1:58">
      <c r="A548" t="str">
        <f t="shared" si="101"/>
        <v>&amp;br;</v>
      </c>
      <c r="B548" t="s">
        <v>0</v>
      </c>
      <c r="C548" t="s">
        <v>164</v>
      </c>
      <c r="R548"/>
      <c r="S548"/>
      <c r="T548"/>
      <c r="U548"/>
      <c r="V548"/>
      <c r="BF548" s="64" t="s">
        <v>0</v>
      </c>
    </row>
    <row r="549" spans="1:58">
      <c r="A549" t="str">
        <f t="shared" si="101"/>
        <v>#comment(above,nsize=[15],size=[30],num=[10])</v>
      </c>
      <c r="B549" t="s">
        <v>0</v>
      </c>
      <c r="C549" t="s">
        <v>173</v>
      </c>
      <c r="R549"/>
      <c r="S549"/>
      <c r="T549"/>
      <c r="U549"/>
      <c r="V549"/>
      <c r="BF549" s="64" t="s">
        <v>0</v>
      </c>
    </row>
    <row r="550" spans="1:58">
      <c r="A550" t="str">
        <f t="shared" si="101"/>
        <v>&amp;br;&amp;br;</v>
      </c>
      <c r="B550" t="s">
        <v>0</v>
      </c>
      <c r="C550" t="s">
        <v>145</v>
      </c>
      <c r="R550"/>
      <c r="S550"/>
      <c r="T550"/>
      <c r="U550"/>
      <c r="V550"/>
      <c r="AC550" s="52"/>
      <c r="AD550" s="52"/>
      <c r="BF550" s="64" t="s">
        <v>0</v>
      </c>
    </row>
    <row r="551" spans="1:58">
      <c r="A551" t="str">
        <f t="shared" si="101"/>
        <v/>
      </c>
      <c r="B551" t="s">
        <v>0</v>
      </c>
      <c r="Q551" s="29"/>
      <c r="R551" s="30"/>
      <c r="S551" s="30"/>
      <c r="T551" s="30"/>
      <c r="U551" s="30"/>
      <c r="V551" s="31"/>
      <c r="W551" s="32">
        <v>43</v>
      </c>
      <c r="X551" s="29"/>
      <c r="Y551" s="50"/>
      <c r="Z551" s="50"/>
      <c r="AA551" s="51"/>
      <c r="AC551" s="52"/>
      <c r="AD551" s="52"/>
      <c r="BF551" s="64" t="s">
        <v>0</v>
      </c>
    </row>
    <row r="552" spans="1:58">
      <c r="A552" t="str">
        <f t="shared" si="101"/>
        <v>*0/0</v>
      </c>
      <c r="B552" t="s">
        <v>0</v>
      </c>
      <c r="C552" t="str">
        <f>"*"&amp;R552&amp;"/"&amp;T552</f>
        <v>*0/0</v>
      </c>
      <c r="Q552" s="33" t="s">
        <v>9</v>
      </c>
      <c r="R552" s="34">
        <f>INDEX(AJ:AJ,W551+1)</f>
        <v>0</v>
      </c>
      <c r="S552" s="35" t="s">
        <v>10</v>
      </c>
      <c r="T552" s="34">
        <f>INDEX(AK:AK,W551+1)</f>
        <v>0</v>
      </c>
      <c r="U552" s="35"/>
      <c r="V552" s="36"/>
      <c r="W552" s="37"/>
      <c r="X552" s="33"/>
      <c r="Y552" s="52"/>
      <c r="Z552" s="52"/>
      <c r="AA552" s="53"/>
      <c r="AC552" s="52"/>
      <c r="AD552" s="52"/>
      <c r="BF552" s="64" t="s">
        <v>0</v>
      </c>
    </row>
    <row r="553" spans="1:58">
      <c r="A553" t="str">
        <f t="shared" si="101"/>
        <v>|LEFT:80|LEFT:100|LEFT:100|LEFT:100|LEFT:100|LEFT:100|c</v>
      </c>
      <c r="B553" t="s">
        <v>0</v>
      </c>
      <c r="C553" t="s">
        <v>81</v>
      </c>
      <c r="D553" s="26" t="str">
        <f>$Q$1</f>
        <v>LEFT:80</v>
      </c>
      <c r="E553" s="26" t="s">
        <v>81</v>
      </c>
      <c r="F553" s="26" t="str">
        <f t="shared" ref="F553:J553" si="106">$R$1</f>
        <v>LEFT:100</v>
      </c>
      <c r="G553" s="26" t="s">
        <v>81</v>
      </c>
      <c r="H553" s="26" t="str">
        <f t="shared" si="106"/>
        <v>LEFT:100</v>
      </c>
      <c r="I553" s="26" t="s">
        <v>81</v>
      </c>
      <c r="J553" s="26" t="str">
        <f t="shared" si="106"/>
        <v>LEFT:100</v>
      </c>
      <c r="K553" s="26" t="s">
        <v>81</v>
      </c>
      <c r="L553" s="26" t="str">
        <f>$R$1</f>
        <v>LEFT:100</v>
      </c>
      <c r="M553" s="26" t="s">
        <v>81</v>
      </c>
      <c r="N553" s="26" t="str">
        <f>$R$1</f>
        <v>LEFT:100</v>
      </c>
      <c r="O553" t="s">
        <v>81</v>
      </c>
      <c r="P553" t="s">
        <v>82</v>
      </c>
      <c r="Q553" s="38" t="s">
        <v>6</v>
      </c>
      <c r="R553" s="34" t="str">
        <f>INDEX(AF:AF,W551+1)</f>
        <v>黒</v>
      </c>
      <c r="S553" s="39" t="s">
        <v>7</v>
      </c>
      <c r="T553" s="34">
        <f>INDEX(AG:AG,W551+1)</f>
        <v>0</v>
      </c>
      <c r="U553" s="39" t="s">
        <v>8</v>
      </c>
      <c r="V553" s="34">
        <f>INDEX(AI:AI,W551+1)</f>
        <v>0</v>
      </c>
      <c r="W553" s="40"/>
      <c r="X553" s="34">
        <f>INDEX(AQ:AQ,W551+1)</f>
        <v>0</v>
      </c>
      <c r="Y553" s="52"/>
      <c r="Z553" s="52"/>
      <c r="AA553" s="53"/>
      <c r="AC553" s="35"/>
      <c r="AD553" s="35"/>
      <c r="BF553" s="64" t="s">
        <v>0</v>
      </c>
    </row>
    <row r="554" spans="1:58">
      <c r="A554" t="str">
        <f t="shared" si="101"/>
        <v>|色|黒|レアリティ||マナコスト||</v>
      </c>
      <c r="B554" t="s">
        <v>0</v>
      </c>
      <c r="C554" t="s">
        <v>81</v>
      </c>
      <c r="D554" s="27" t="s">
        <v>6</v>
      </c>
      <c r="E554" t="s">
        <v>81</v>
      </c>
      <c r="F554" t="str">
        <f>IF(R553=0,"",R553)</f>
        <v>黒</v>
      </c>
      <c r="G554" t="s">
        <v>81</v>
      </c>
      <c r="H554" s="27" t="s">
        <v>93</v>
      </c>
      <c r="I554" t="s">
        <v>81</v>
      </c>
      <c r="J554" t="str">
        <f>IF(T553=0,"",T553)</f>
        <v/>
      </c>
      <c r="K554" t="s">
        <v>81</v>
      </c>
      <c r="L554" s="27" t="s">
        <v>94</v>
      </c>
      <c r="M554" t="s">
        <v>81</v>
      </c>
      <c r="N554" t="str">
        <f>IF(V553=0,"",V553)</f>
        <v/>
      </c>
      <c r="O554" t="s">
        <v>81</v>
      </c>
      <c r="Q554" s="33" t="s">
        <v>11</v>
      </c>
      <c r="R554" s="34">
        <f>INDEX(AL:AL,W551+1)</f>
        <v>0</v>
      </c>
      <c r="S554" s="39" t="s">
        <v>95</v>
      </c>
      <c r="T554" s="34">
        <f>INDEX(AN:AN,W551+1)</f>
        <v>0</v>
      </c>
      <c r="U554" s="34">
        <f>INDEX(AO:AO,W551+1)</f>
        <v>0</v>
      </c>
      <c r="V554" s="34">
        <f>INDEX(AP:AP,W551+1)</f>
        <v>0</v>
      </c>
      <c r="W554" s="40"/>
      <c r="X554" s="34" t="str">
        <f>INDEX(AZ:AZ,W551+1)</f>
        <v/>
      </c>
      <c r="Y554" s="34" t="str">
        <f>INDEX(BA:BA,W551+1)</f>
        <v/>
      </c>
      <c r="Z554" s="34" t="str">
        <f>INDEX(BB:BB,W551+1)</f>
        <v/>
      </c>
      <c r="AA554" s="34">
        <f>INDEX(BC:BC,W551+1)</f>
        <v>0</v>
      </c>
      <c r="AC554" s="52"/>
      <c r="AD554" s="52"/>
      <c r="BF554" s="64" t="s">
        <v>0</v>
      </c>
    </row>
    <row r="555" spans="1:58">
      <c r="A555" t="str">
        <f t="shared" si="101"/>
        <v>|種別||サブタイプ||||</v>
      </c>
      <c r="B555" t="s">
        <v>0</v>
      </c>
      <c r="C555" t="s">
        <v>81</v>
      </c>
      <c r="D555" s="27" t="s">
        <v>11</v>
      </c>
      <c r="E555" t="s">
        <v>81</v>
      </c>
      <c r="F555" t="str">
        <f>IF(R554=0,"",R554)</f>
        <v/>
      </c>
      <c r="G555" t="s">
        <v>81</v>
      </c>
      <c r="H555" s="27" t="s">
        <v>103</v>
      </c>
      <c r="I555" t="s">
        <v>81</v>
      </c>
      <c r="J555" t="str">
        <f>IF(T554=0,"",T554)</f>
        <v/>
      </c>
      <c r="K555" t="s">
        <v>81</v>
      </c>
      <c r="L555" t="str">
        <f>IF(U554=0,"",U554)</f>
        <v/>
      </c>
      <c r="M555" t="s">
        <v>81</v>
      </c>
      <c r="N555" t="str">
        <f>IF(V554=0,"",V554)</f>
        <v/>
      </c>
      <c r="O555" t="s">
        <v>81</v>
      </c>
      <c r="Q555" s="33" t="s">
        <v>104</v>
      </c>
      <c r="R555" s="34" t="str">
        <f>INDEX(BD:BD,W551+1)</f>
        <v/>
      </c>
      <c r="S555" s="35"/>
      <c r="T555" s="35"/>
      <c r="U555" s="35"/>
      <c r="V555" s="36"/>
      <c r="W555" s="40"/>
      <c r="X555" s="32"/>
      <c r="Y555" s="32"/>
      <c r="Z555" s="32"/>
      <c r="AA555" s="54"/>
      <c r="AC555" s="52"/>
      <c r="AD555" s="52"/>
      <c r="BF555" s="64" t="s">
        <v>0</v>
      </c>
    </row>
    <row r="556" spans="1:58">
      <c r="A556" t="str">
        <f t="shared" si="101"/>
        <v>|テキスト|&gt;|&gt;|&gt;|&gt;||</v>
      </c>
      <c r="B556" t="s">
        <v>0</v>
      </c>
      <c r="C556" t="s">
        <v>81</v>
      </c>
      <c r="D556" s="27" t="s">
        <v>104</v>
      </c>
      <c r="E556" t="s">
        <v>81</v>
      </c>
      <c r="F556" s="27" t="s">
        <v>113</v>
      </c>
      <c r="G556" t="s">
        <v>81</v>
      </c>
      <c r="H556" s="27" t="s">
        <v>113</v>
      </c>
      <c r="I556" t="s">
        <v>81</v>
      </c>
      <c r="J556" s="27" t="s">
        <v>113</v>
      </c>
      <c r="K556" t="s">
        <v>81</v>
      </c>
      <c r="L556" s="27" t="s">
        <v>113</v>
      </c>
      <c r="M556" t="s">
        <v>81</v>
      </c>
      <c r="N556" t="str">
        <f>IF(R555=0,"",R555)</f>
        <v/>
      </c>
      <c r="O556" t="s">
        <v>81</v>
      </c>
      <c r="Q556" s="38" t="s">
        <v>27</v>
      </c>
      <c r="R556" s="34" t="str">
        <f>INDEX(BE:BE,W551+1)</f>
        <v/>
      </c>
      <c r="S556" s="35" t="s">
        <v>400</v>
      </c>
      <c r="T556" s="34" t="str">
        <f>IF(X556="","",X556&amp;IF(Y556="",""," "&amp;Y556)&amp;IF(Z556="",""," "&amp;Z556)&amp;IF(AA556="",""," "&amp;AA556))</f>
        <v/>
      </c>
      <c r="U556" s="35"/>
      <c r="V556" s="36"/>
      <c r="W556" s="40" t="s">
        <v>114</v>
      </c>
      <c r="X556" s="33" t="str">
        <f t="shared" ref="X556:AA556" si="107">IF(ISERROR(IF(LEN(X555)&gt;1,X555,VLOOKUP(X554,$AC:$AD,2,FALSE))),"",IF(LEN(X555)&gt;1,X555,VLOOKUP(X554,$AC:$AD,2,FALSE)))</f>
        <v/>
      </c>
      <c r="Y556" s="33" t="str">
        <f t="shared" si="107"/>
        <v/>
      </c>
      <c r="Z556" s="33" t="str">
        <f t="shared" si="107"/>
        <v/>
      </c>
      <c r="AA556" s="33" t="str">
        <f t="shared" si="107"/>
        <v> </v>
      </c>
      <c r="AC556" s="52"/>
      <c r="AD556" s="52"/>
      <c r="BF556" s="64" t="s">
        <v>0</v>
      </c>
    </row>
    <row r="557" spans="1:58">
      <c r="A557" t="str">
        <f t="shared" si="101"/>
        <v>|英テキスト|&gt;|&gt;|&gt;|&gt;||</v>
      </c>
      <c r="B557" t="s">
        <v>0</v>
      </c>
      <c r="C557" t="s">
        <v>81</v>
      </c>
      <c r="D557" s="27" t="s">
        <v>125</v>
      </c>
      <c r="E557" t="s">
        <v>81</v>
      </c>
      <c r="F557" s="27" t="s">
        <v>113</v>
      </c>
      <c r="G557" t="s">
        <v>81</v>
      </c>
      <c r="H557" s="27" t="s">
        <v>113</v>
      </c>
      <c r="I557" t="s">
        <v>81</v>
      </c>
      <c r="J557" s="27" t="s">
        <v>113</v>
      </c>
      <c r="K557" t="s">
        <v>81</v>
      </c>
      <c r="L557" s="27" t="s">
        <v>113</v>
      </c>
      <c r="M557" t="s">
        <v>81</v>
      </c>
      <c r="N557" t="str">
        <f>IF(T556="","",T556&amp;"&amp;br;")&amp;IF(R556=0,"",R556)</f>
        <v/>
      </c>
      <c r="O557" t="s">
        <v>81</v>
      </c>
      <c r="Q557" s="33" t="s">
        <v>18</v>
      </c>
      <c r="R557" s="34">
        <f>IF(INDEX(AX:AX,W551+1)="",0,INDEX(AX:AX,W551+1)&amp;"/"&amp;INDEX(AY:AY,W551+1))</f>
        <v>0</v>
      </c>
      <c r="S557" s="35"/>
      <c r="T557" s="35"/>
      <c r="U557" s="35"/>
      <c r="V557" s="36"/>
      <c r="W557" s="40"/>
      <c r="X557" s="33"/>
      <c r="Y557" s="52"/>
      <c r="Z557" s="52"/>
      <c r="AA557" s="53"/>
      <c r="AC557" s="52"/>
      <c r="AD557" s="52"/>
      <c r="BF557" s="64" t="s">
        <v>0</v>
      </c>
    </row>
    <row r="558" spans="1:58">
      <c r="A558" t="str">
        <f t="shared" si="101"/>
        <v>|PT|&gt;||シールド数|&gt;||</v>
      </c>
      <c r="B558" t="s">
        <v>0</v>
      </c>
      <c r="C558" t="s">
        <v>81</v>
      </c>
      <c r="D558" t="s">
        <v>18</v>
      </c>
      <c r="E558" t="s">
        <v>81</v>
      </c>
      <c r="F558" t="s">
        <v>113</v>
      </c>
      <c r="G558" t="s">
        <v>81</v>
      </c>
      <c r="H558" t="str">
        <f>IF(R557=0,"",R557)</f>
        <v/>
      </c>
      <c r="I558" t="s">
        <v>81</v>
      </c>
      <c r="J558" t="s">
        <v>136</v>
      </c>
      <c r="K558" t="s">
        <v>81</v>
      </c>
      <c r="L558" t="s">
        <v>113</v>
      </c>
      <c r="M558" t="s">
        <v>81</v>
      </c>
      <c r="N558" t="str">
        <f>IF(R558=0,"",R558)</f>
        <v/>
      </c>
      <c r="O558" t="s">
        <v>81</v>
      </c>
      <c r="Q558" s="41" t="s">
        <v>19</v>
      </c>
      <c r="R558" s="34">
        <f>INDEX(AW:AW,W551+1)</f>
        <v>0</v>
      </c>
      <c r="S558" s="42"/>
      <c r="T558" s="42"/>
      <c r="U558" s="42"/>
      <c r="V558" s="43"/>
      <c r="W558" s="44"/>
      <c r="X558" s="45"/>
      <c r="Y558" s="55"/>
      <c r="Z558" s="55"/>
      <c r="AA558" s="56"/>
      <c r="BF558" s="64" t="s">
        <v>0</v>
      </c>
    </row>
    <row r="559" spans="1:58">
      <c r="A559" t="str">
        <f t="shared" si="101"/>
        <v>&amp;br;&amp;br;</v>
      </c>
      <c r="B559" t="s">
        <v>0</v>
      </c>
      <c r="C559" t="s">
        <v>145</v>
      </c>
      <c r="R559"/>
      <c r="S559"/>
      <c r="T559"/>
      <c r="U559"/>
      <c r="V559"/>
      <c r="BF559" s="64" t="s">
        <v>0</v>
      </c>
    </row>
    <row r="560" spans="1:58">
      <c r="A560" t="str">
        <f t="shared" si="101"/>
        <v>#back(text=戻る,left)</v>
      </c>
      <c r="B560" t="s">
        <v>0</v>
      </c>
      <c r="C560" t="s">
        <v>153</v>
      </c>
      <c r="R560"/>
      <c r="S560"/>
      <c r="T560"/>
      <c r="U560"/>
      <c r="V560"/>
      <c r="BF560" s="64" t="s">
        <v>0</v>
      </c>
    </row>
    <row r="561" spans="1:58">
      <c r="A561" t="str">
        <f t="shared" si="101"/>
        <v>&amp;br;</v>
      </c>
      <c r="B561" t="s">
        <v>0</v>
      </c>
      <c r="C561" t="s">
        <v>164</v>
      </c>
      <c r="R561"/>
      <c r="S561"/>
      <c r="T561"/>
      <c r="U561"/>
      <c r="V561"/>
      <c r="BF561" s="64" t="s">
        <v>0</v>
      </c>
    </row>
    <row r="562" spans="1:58">
      <c r="A562" t="str">
        <f t="shared" si="101"/>
        <v>#comment(above,nsize=[15],size=[30],num=[10])</v>
      </c>
      <c r="B562" t="s">
        <v>0</v>
      </c>
      <c r="C562" t="s">
        <v>173</v>
      </c>
      <c r="R562"/>
      <c r="S562"/>
      <c r="T562"/>
      <c r="U562"/>
      <c r="V562"/>
      <c r="BF562" s="64" t="s">
        <v>0</v>
      </c>
    </row>
    <row r="563" spans="1:58">
      <c r="A563" t="str">
        <f t="shared" si="101"/>
        <v>&amp;br;&amp;br;</v>
      </c>
      <c r="B563" t="s">
        <v>0</v>
      </c>
      <c r="C563" t="s">
        <v>145</v>
      </c>
      <c r="R563"/>
      <c r="S563"/>
      <c r="T563"/>
      <c r="U563"/>
      <c r="V563"/>
      <c r="AC563" s="52"/>
      <c r="AD563" s="52"/>
      <c r="BF563" s="64" t="s">
        <v>0</v>
      </c>
    </row>
    <row r="564" spans="1:58">
      <c r="A564" t="str">
        <f t="shared" si="101"/>
        <v/>
      </c>
      <c r="B564" t="s">
        <v>0</v>
      </c>
      <c r="Q564" s="29"/>
      <c r="R564" s="30"/>
      <c r="S564" s="30"/>
      <c r="T564" s="30"/>
      <c r="U564" s="30"/>
      <c r="V564" s="31"/>
      <c r="W564" s="32">
        <v>44</v>
      </c>
      <c r="X564" s="29"/>
      <c r="Y564" s="50"/>
      <c r="Z564" s="50"/>
      <c r="AA564" s="51"/>
      <c r="AC564" s="52"/>
      <c r="AD564" s="52"/>
      <c r="BF564" s="64" t="s">
        <v>0</v>
      </c>
    </row>
    <row r="565" spans="1:58">
      <c r="A565" t="str">
        <f t="shared" si="101"/>
        <v>*0/0</v>
      </c>
      <c r="B565" t="s">
        <v>0</v>
      </c>
      <c r="C565" t="str">
        <f>"*"&amp;R565&amp;"/"&amp;T565</f>
        <v>*0/0</v>
      </c>
      <c r="Q565" s="33" t="s">
        <v>9</v>
      </c>
      <c r="R565" s="34">
        <f>INDEX(AJ:AJ,W564+1)</f>
        <v>0</v>
      </c>
      <c r="S565" s="35" t="s">
        <v>10</v>
      </c>
      <c r="T565" s="34">
        <f>INDEX(AK:AK,W564+1)</f>
        <v>0</v>
      </c>
      <c r="U565" s="35"/>
      <c r="V565" s="36"/>
      <c r="W565" s="37"/>
      <c r="X565" s="33"/>
      <c r="Y565" s="52"/>
      <c r="Z565" s="52"/>
      <c r="AA565" s="53"/>
      <c r="AC565" s="52"/>
      <c r="AD565" s="52"/>
      <c r="BF565" s="64" t="s">
        <v>0</v>
      </c>
    </row>
    <row r="566" spans="1:58">
      <c r="A566" t="str">
        <f t="shared" si="101"/>
        <v>|LEFT:80|LEFT:100|LEFT:100|LEFT:100|LEFT:100|LEFT:100|c</v>
      </c>
      <c r="B566" t="s">
        <v>0</v>
      </c>
      <c r="C566" t="s">
        <v>81</v>
      </c>
      <c r="D566" s="26" t="str">
        <f>$Q$1</f>
        <v>LEFT:80</v>
      </c>
      <c r="E566" s="26" t="s">
        <v>81</v>
      </c>
      <c r="F566" s="26" t="str">
        <f t="shared" ref="F566:J566" si="108">$R$1</f>
        <v>LEFT:100</v>
      </c>
      <c r="G566" s="26" t="s">
        <v>81</v>
      </c>
      <c r="H566" s="26" t="str">
        <f t="shared" si="108"/>
        <v>LEFT:100</v>
      </c>
      <c r="I566" s="26" t="s">
        <v>81</v>
      </c>
      <c r="J566" s="26" t="str">
        <f t="shared" si="108"/>
        <v>LEFT:100</v>
      </c>
      <c r="K566" s="26" t="s">
        <v>81</v>
      </c>
      <c r="L566" s="26" t="str">
        <f>$R$1</f>
        <v>LEFT:100</v>
      </c>
      <c r="M566" s="26" t="s">
        <v>81</v>
      </c>
      <c r="N566" s="26" t="str">
        <f>$R$1</f>
        <v>LEFT:100</v>
      </c>
      <c r="O566" t="s">
        <v>81</v>
      </c>
      <c r="P566" t="s">
        <v>82</v>
      </c>
      <c r="Q566" s="38" t="s">
        <v>6</v>
      </c>
      <c r="R566" s="34" t="str">
        <f>INDEX(AF:AF,W564+1)</f>
        <v>黒</v>
      </c>
      <c r="S566" s="39" t="s">
        <v>7</v>
      </c>
      <c r="T566" s="34">
        <f>INDEX(AG:AG,W564+1)</f>
        <v>0</v>
      </c>
      <c r="U566" s="39" t="s">
        <v>8</v>
      </c>
      <c r="V566" s="34">
        <f>INDEX(AI:AI,W564+1)</f>
        <v>0</v>
      </c>
      <c r="W566" s="40"/>
      <c r="X566" s="34">
        <f>INDEX(AQ:AQ,W564+1)</f>
        <v>0</v>
      </c>
      <c r="Y566" s="52"/>
      <c r="Z566" s="52"/>
      <c r="AA566" s="53"/>
      <c r="AC566" s="35"/>
      <c r="AD566" s="35"/>
      <c r="BF566" s="64" t="s">
        <v>0</v>
      </c>
    </row>
    <row r="567" spans="1:58">
      <c r="A567" t="str">
        <f t="shared" si="101"/>
        <v>|色|黒|レアリティ||マナコスト||</v>
      </c>
      <c r="B567" t="s">
        <v>0</v>
      </c>
      <c r="C567" t="s">
        <v>81</v>
      </c>
      <c r="D567" s="27" t="s">
        <v>6</v>
      </c>
      <c r="E567" t="s">
        <v>81</v>
      </c>
      <c r="F567" t="str">
        <f>IF(R566=0,"",R566)</f>
        <v>黒</v>
      </c>
      <c r="G567" t="s">
        <v>81</v>
      </c>
      <c r="H567" s="27" t="s">
        <v>93</v>
      </c>
      <c r="I567" t="s">
        <v>81</v>
      </c>
      <c r="J567" t="str">
        <f>IF(T566=0,"",T566)</f>
        <v/>
      </c>
      <c r="K567" t="s">
        <v>81</v>
      </c>
      <c r="L567" s="27" t="s">
        <v>94</v>
      </c>
      <c r="M567" t="s">
        <v>81</v>
      </c>
      <c r="N567" t="str">
        <f>IF(V566=0,"",V566)</f>
        <v/>
      </c>
      <c r="O567" t="s">
        <v>81</v>
      </c>
      <c r="Q567" s="33" t="s">
        <v>11</v>
      </c>
      <c r="R567" s="34">
        <f>INDEX(AL:AL,W564+1)</f>
        <v>0</v>
      </c>
      <c r="S567" s="39" t="s">
        <v>95</v>
      </c>
      <c r="T567" s="34">
        <f>INDEX(AN:AN,W564+1)</f>
        <v>0</v>
      </c>
      <c r="U567" s="34">
        <f>INDEX(AO:AO,W564+1)</f>
        <v>0</v>
      </c>
      <c r="V567" s="34">
        <f>INDEX(AP:AP,W564+1)</f>
        <v>0</v>
      </c>
      <c r="W567" s="40"/>
      <c r="X567" s="34" t="str">
        <f>INDEX(AZ:AZ,W564+1)</f>
        <v/>
      </c>
      <c r="Y567" s="34" t="str">
        <f>INDEX(BA:BA,W564+1)</f>
        <v/>
      </c>
      <c r="Z567" s="34" t="str">
        <f>INDEX(BB:BB,W564+1)</f>
        <v/>
      </c>
      <c r="AA567" s="34">
        <f>INDEX(BC:BC,W564+1)</f>
        <v>0</v>
      </c>
      <c r="AC567" s="52"/>
      <c r="AD567" s="52"/>
      <c r="BF567" s="64" t="s">
        <v>0</v>
      </c>
    </row>
    <row r="568" spans="1:58">
      <c r="A568" t="str">
        <f t="shared" si="101"/>
        <v>|種別||サブタイプ||||</v>
      </c>
      <c r="B568" t="s">
        <v>0</v>
      </c>
      <c r="C568" t="s">
        <v>81</v>
      </c>
      <c r="D568" s="27" t="s">
        <v>11</v>
      </c>
      <c r="E568" t="s">
        <v>81</v>
      </c>
      <c r="F568" t="str">
        <f>IF(R567=0,"",R567)</f>
        <v/>
      </c>
      <c r="G568" t="s">
        <v>81</v>
      </c>
      <c r="H568" s="27" t="s">
        <v>103</v>
      </c>
      <c r="I568" t="s">
        <v>81</v>
      </c>
      <c r="J568" t="str">
        <f>IF(T567=0,"",T567)</f>
        <v/>
      </c>
      <c r="K568" t="s">
        <v>81</v>
      </c>
      <c r="L568" t="str">
        <f>IF(U567=0,"",U567)</f>
        <v/>
      </c>
      <c r="M568" t="s">
        <v>81</v>
      </c>
      <c r="N568" t="str">
        <f>IF(V567=0,"",V567)</f>
        <v/>
      </c>
      <c r="O568" t="s">
        <v>81</v>
      </c>
      <c r="Q568" s="33" t="s">
        <v>104</v>
      </c>
      <c r="R568" s="34" t="str">
        <f>INDEX(BD:BD,W564+1)</f>
        <v/>
      </c>
      <c r="S568" s="35"/>
      <c r="T568" s="35"/>
      <c r="U568" s="35"/>
      <c r="V568" s="36"/>
      <c r="W568" s="40"/>
      <c r="X568" s="32"/>
      <c r="Y568" s="32"/>
      <c r="Z568" s="32"/>
      <c r="AA568" s="54"/>
      <c r="AC568" s="52"/>
      <c r="AD568" s="52"/>
      <c r="BF568" s="64" t="s">
        <v>0</v>
      </c>
    </row>
    <row r="569" spans="1:58">
      <c r="A569" t="str">
        <f t="shared" si="101"/>
        <v>|テキスト|&gt;|&gt;|&gt;|&gt;||</v>
      </c>
      <c r="B569" t="s">
        <v>0</v>
      </c>
      <c r="C569" t="s">
        <v>81</v>
      </c>
      <c r="D569" s="27" t="s">
        <v>104</v>
      </c>
      <c r="E569" t="s">
        <v>81</v>
      </c>
      <c r="F569" s="27" t="s">
        <v>113</v>
      </c>
      <c r="G569" t="s">
        <v>81</v>
      </c>
      <c r="H569" s="27" t="s">
        <v>113</v>
      </c>
      <c r="I569" t="s">
        <v>81</v>
      </c>
      <c r="J569" s="27" t="s">
        <v>113</v>
      </c>
      <c r="K569" t="s">
        <v>81</v>
      </c>
      <c r="L569" s="27" t="s">
        <v>113</v>
      </c>
      <c r="M569" t="s">
        <v>81</v>
      </c>
      <c r="N569" t="str">
        <f>IF(R568=0,"",R568)</f>
        <v/>
      </c>
      <c r="O569" t="s">
        <v>81</v>
      </c>
      <c r="Q569" s="38" t="s">
        <v>27</v>
      </c>
      <c r="R569" s="34" t="str">
        <f>INDEX(BE:BE,W564+1)</f>
        <v/>
      </c>
      <c r="S569" s="35" t="s">
        <v>400</v>
      </c>
      <c r="T569" s="34" t="str">
        <f>IF(X569="","",X569&amp;IF(Y569="",""," "&amp;Y569)&amp;IF(Z569="",""," "&amp;Z569)&amp;IF(AA569="",""," "&amp;AA569))</f>
        <v/>
      </c>
      <c r="U569" s="35"/>
      <c r="V569" s="36"/>
      <c r="W569" s="40" t="s">
        <v>114</v>
      </c>
      <c r="X569" s="33" t="str">
        <f t="shared" ref="X569:AA569" si="109">IF(ISERROR(IF(LEN(X568)&gt;1,X568,VLOOKUP(X567,$AC:$AD,2,FALSE))),"",IF(LEN(X568)&gt;1,X568,VLOOKUP(X567,$AC:$AD,2,FALSE)))</f>
        <v/>
      </c>
      <c r="Y569" s="33" t="str">
        <f t="shared" si="109"/>
        <v/>
      </c>
      <c r="Z569" s="33" t="str">
        <f t="shared" si="109"/>
        <v/>
      </c>
      <c r="AA569" s="33" t="str">
        <f t="shared" si="109"/>
        <v> </v>
      </c>
      <c r="AC569" s="52"/>
      <c r="AD569" s="52"/>
      <c r="BF569" s="64" t="s">
        <v>0</v>
      </c>
    </row>
    <row r="570" spans="1:58">
      <c r="A570" t="str">
        <f t="shared" si="101"/>
        <v>|英テキスト|&gt;|&gt;|&gt;|&gt;||</v>
      </c>
      <c r="B570" t="s">
        <v>0</v>
      </c>
      <c r="C570" t="s">
        <v>81</v>
      </c>
      <c r="D570" s="27" t="s">
        <v>125</v>
      </c>
      <c r="E570" t="s">
        <v>81</v>
      </c>
      <c r="F570" s="27" t="s">
        <v>113</v>
      </c>
      <c r="G570" t="s">
        <v>81</v>
      </c>
      <c r="H570" s="27" t="s">
        <v>113</v>
      </c>
      <c r="I570" t="s">
        <v>81</v>
      </c>
      <c r="J570" s="27" t="s">
        <v>113</v>
      </c>
      <c r="K570" t="s">
        <v>81</v>
      </c>
      <c r="L570" s="27" t="s">
        <v>113</v>
      </c>
      <c r="M570" t="s">
        <v>81</v>
      </c>
      <c r="N570" t="str">
        <f>IF(T569="","",T569&amp;"&amp;br;")&amp;IF(R569=0,"",R569)</f>
        <v/>
      </c>
      <c r="O570" t="s">
        <v>81</v>
      </c>
      <c r="Q570" s="33" t="s">
        <v>18</v>
      </c>
      <c r="R570" s="34">
        <f>IF(INDEX(AX:AX,W564+1)="",0,INDEX(AX:AX,W564+1)&amp;"/"&amp;INDEX(AY:AY,W564+1))</f>
        <v>0</v>
      </c>
      <c r="S570" s="35"/>
      <c r="T570" s="35"/>
      <c r="U570" s="35"/>
      <c r="V570" s="36"/>
      <c r="W570" s="40"/>
      <c r="X570" s="33"/>
      <c r="Y570" s="52"/>
      <c r="Z570" s="52"/>
      <c r="AA570" s="53"/>
      <c r="AC570" s="52"/>
      <c r="AD570" s="52"/>
      <c r="BF570" s="64" t="s">
        <v>0</v>
      </c>
    </row>
    <row r="571" spans="1:58">
      <c r="A571" t="str">
        <f t="shared" si="101"/>
        <v>|PT|&gt;||シールド数|&gt;||</v>
      </c>
      <c r="B571" t="s">
        <v>0</v>
      </c>
      <c r="C571" t="s">
        <v>81</v>
      </c>
      <c r="D571" t="s">
        <v>18</v>
      </c>
      <c r="E571" t="s">
        <v>81</v>
      </c>
      <c r="F571" t="s">
        <v>113</v>
      </c>
      <c r="G571" t="s">
        <v>81</v>
      </c>
      <c r="H571" t="str">
        <f>IF(R570=0,"",R570)</f>
        <v/>
      </c>
      <c r="I571" t="s">
        <v>81</v>
      </c>
      <c r="J571" t="s">
        <v>136</v>
      </c>
      <c r="K571" t="s">
        <v>81</v>
      </c>
      <c r="L571" t="s">
        <v>113</v>
      </c>
      <c r="M571" t="s">
        <v>81</v>
      </c>
      <c r="N571" t="str">
        <f>IF(R571=0,"",R571)</f>
        <v/>
      </c>
      <c r="O571" t="s">
        <v>81</v>
      </c>
      <c r="Q571" s="41" t="s">
        <v>19</v>
      </c>
      <c r="R571" s="34">
        <f>INDEX(AW:AW,W564+1)</f>
        <v>0</v>
      </c>
      <c r="S571" s="42"/>
      <c r="T571" s="42"/>
      <c r="U571" s="42"/>
      <c r="V571" s="43"/>
      <c r="W571" s="44"/>
      <c r="X571" s="45"/>
      <c r="Y571" s="55"/>
      <c r="Z571" s="55"/>
      <c r="AA571" s="56"/>
      <c r="BF571" s="64" t="s">
        <v>0</v>
      </c>
    </row>
    <row r="572" spans="1:58">
      <c r="A572" t="str">
        <f t="shared" si="101"/>
        <v>&amp;br;&amp;br;</v>
      </c>
      <c r="B572" t="s">
        <v>0</v>
      </c>
      <c r="C572" t="s">
        <v>145</v>
      </c>
      <c r="R572"/>
      <c r="S572"/>
      <c r="T572"/>
      <c r="U572"/>
      <c r="V572"/>
      <c r="BF572" s="64" t="s">
        <v>0</v>
      </c>
    </row>
    <row r="573" spans="1:58">
      <c r="A573" t="str">
        <f t="shared" si="101"/>
        <v>#back(text=戻る,left)</v>
      </c>
      <c r="B573" t="s">
        <v>0</v>
      </c>
      <c r="C573" t="s">
        <v>153</v>
      </c>
      <c r="R573"/>
      <c r="S573"/>
      <c r="T573"/>
      <c r="U573"/>
      <c r="V573"/>
      <c r="BF573" s="64" t="s">
        <v>0</v>
      </c>
    </row>
    <row r="574" spans="1:58">
      <c r="A574" t="str">
        <f t="shared" si="101"/>
        <v>&amp;br;</v>
      </c>
      <c r="B574" t="s">
        <v>0</v>
      </c>
      <c r="C574" t="s">
        <v>164</v>
      </c>
      <c r="R574"/>
      <c r="S574"/>
      <c r="T574"/>
      <c r="U574"/>
      <c r="V574"/>
      <c r="BF574" s="64" t="s">
        <v>0</v>
      </c>
    </row>
    <row r="575" spans="1:58">
      <c r="A575" t="str">
        <f t="shared" si="101"/>
        <v>#comment(above,nsize=[15],size=[30],num=[10])</v>
      </c>
      <c r="B575" t="s">
        <v>0</v>
      </c>
      <c r="C575" t="s">
        <v>173</v>
      </c>
      <c r="R575"/>
      <c r="S575"/>
      <c r="T575"/>
      <c r="U575"/>
      <c r="V575"/>
      <c r="BF575" s="64" t="s">
        <v>0</v>
      </c>
    </row>
    <row r="576" spans="1:58">
      <c r="A576" t="str">
        <f t="shared" si="101"/>
        <v>&amp;br;&amp;br;</v>
      </c>
      <c r="B576" t="s">
        <v>0</v>
      </c>
      <c r="C576" t="s">
        <v>145</v>
      </c>
      <c r="R576"/>
      <c r="S576"/>
      <c r="T576"/>
      <c r="U576"/>
      <c r="V576"/>
      <c r="AC576" s="52"/>
      <c r="AD576" s="52"/>
      <c r="BF576" s="64" t="s">
        <v>0</v>
      </c>
    </row>
    <row r="577" spans="1:58">
      <c r="A577" t="str">
        <f t="shared" si="101"/>
        <v/>
      </c>
      <c r="B577" t="s">
        <v>0</v>
      </c>
      <c r="Q577" s="29"/>
      <c r="R577" s="30"/>
      <c r="S577" s="30"/>
      <c r="T577" s="30"/>
      <c r="U577" s="30"/>
      <c r="V577" s="31"/>
      <c r="W577" s="32">
        <v>45</v>
      </c>
      <c r="X577" s="29"/>
      <c r="Y577" s="50"/>
      <c r="Z577" s="50"/>
      <c r="AA577" s="51"/>
      <c r="AC577" s="52"/>
      <c r="AD577" s="52"/>
      <c r="BF577" s="64" t="s">
        <v>0</v>
      </c>
    </row>
    <row r="578" spans="1:58">
      <c r="A578" t="str">
        <f t="shared" si="101"/>
        <v>*0/0</v>
      </c>
      <c r="B578" t="s">
        <v>0</v>
      </c>
      <c r="C578" t="str">
        <f>"*"&amp;R578&amp;"/"&amp;T578</f>
        <v>*0/0</v>
      </c>
      <c r="Q578" s="33" t="s">
        <v>9</v>
      </c>
      <c r="R578" s="34">
        <f>INDEX(AJ:AJ,W577+1)</f>
        <v>0</v>
      </c>
      <c r="S578" s="35" t="s">
        <v>10</v>
      </c>
      <c r="T578" s="34">
        <f>INDEX(AK:AK,W577+1)</f>
        <v>0</v>
      </c>
      <c r="U578" s="35"/>
      <c r="V578" s="36"/>
      <c r="W578" s="37"/>
      <c r="X578" s="33"/>
      <c r="Y578" s="52"/>
      <c r="Z578" s="52"/>
      <c r="AA578" s="53"/>
      <c r="AC578" s="52"/>
      <c r="AD578" s="52"/>
      <c r="BF578" s="64" t="s">
        <v>0</v>
      </c>
    </row>
    <row r="579" spans="1:58">
      <c r="A579" t="str">
        <f t="shared" si="101"/>
        <v>|LEFT:80|LEFT:100|LEFT:100|LEFT:100|LEFT:100|LEFT:100|c</v>
      </c>
      <c r="B579" t="s">
        <v>0</v>
      </c>
      <c r="C579" t="s">
        <v>81</v>
      </c>
      <c r="D579" s="26" t="str">
        <f>$Q$1</f>
        <v>LEFT:80</v>
      </c>
      <c r="E579" s="26" t="s">
        <v>81</v>
      </c>
      <c r="F579" s="26" t="str">
        <f t="shared" ref="F579:J579" si="110">$R$1</f>
        <v>LEFT:100</v>
      </c>
      <c r="G579" s="26" t="s">
        <v>81</v>
      </c>
      <c r="H579" s="26" t="str">
        <f t="shared" si="110"/>
        <v>LEFT:100</v>
      </c>
      <c r="I579" s="26" t="s">
        <v>81</v>
      </c>
      <c r="J579" s="26" t="str">
        <f t="shared" si="110"/>
        <v>LEFT:100</v>
      </c>
      <c r="K579" s="26" t="s">
        <v>81</v>
      </c>
      <c r="L579" s="26" t="str">
        <f>$R$1</f>
        <v>LEFT:100</v>
      </c>
      <c r="M579" s="26" t="s">
        <v>81</v>
      </c>
      <c r="N579" s="26" t="str">
        <f>$R$1</f>
        <v>LEFT:100</v>
      </c>
      <c r="O579" t="s">
        <v>81</v>
      </c>
      <c r="P579" t="s">
        <v>82</v>
      </c>
      <c r="Q579" s="38" t="s">
        <v>6</v>
      </c>
      <c r="R579" s="34" t="str">
        <f>INDEX(AF:AF,W577+1)</f>
        <v>黒</v>
      </c>
      <c r="S579" s="39" t="s">
        <v>7</v>
      </c>
      <c r="T579" s="34">
        <f>INDEX(AG:AG,W577+1)</f>
        <v>0</v>
      </c>
      <c r="U579" s="39" t="s">
        <v>8</v>
      </c>
      <c r="V579" s="34">
        <f>INDEX(AI:AI,W577+1)</f>
        <v>0</v>
      </c>
      <c r="W579" s="40"/>
      <c r="X579" s="34">
        <f>INDEX(AQ:AQ,W577+1)</f>
        <v>0</v>
      </c>
      <c r="Y579" s="52"/>
      <c r="Z579" s="52"/>
      <c r="AA579" s="53"/>
      <c r="AC579" s="35"/>
      <c r="AD579" s="35"/>
      <c r="BF579" s="64" t="s">
        <v>0</v>
      </c>
    </row>
    <row r="580" spans="1:58">
      <c r="A580" t="str">
        <f t="shared" si="101"/>
        <v>|色|黒|レアリティ||マナコスト||</v>
      </c>
      <c r="B580" t="s">
        <v>0</v>
      </c>
      <c r="C580" t="s">
        <v>81</v>
      </c>
      <c r="D580" s="27" t="s">
        <v>6</v>
      </c>
      <c r="E580" t="s">
        <v>81</v>
      </c>
      <c r="F580" t="str">
        <f>IF(R579=0,"",R579)</f>
        <v>黒</v>
      </c>
      <c r="G580" t="s">
        <v>81</v>
      </c>
      <c r="H580" s="27" t="s">
        <v>93</v>
      </c>
      <c r="I580" t="s">
        <v>81</v>
      </c>
      <c r="J580" t="str">
        <f>IF(T579=0,"",T579)</f>
        <v/>
      </c>
      <c r="K580" t="s">
        <v>81</v>
      </c>
      <c r="L580" s="27" t="s">
        <v>94</v>
      </c>
      <c r="M580" t="s">
        <v>81</v>
      </c>
      <c r="N580" t="str">
        <f>IF(V579=0,"",V579)</f>
        <v/>
      </c>
      <c r="O580" t="s">
        <v>81</v>
      </c>
      <c r="Q580" s="33" t="s">
        <v>11</v>
      </c>
      <c r="R580" s="34">
        <f>INDEX(AL:AL,W577+1)</f>
        <v>0</v>
      </c>
      <c r="S580" s="39" t="s">
        <v>95</v>
      </c>
      <c r="T580" s="34">
        <f>INDEX(AN:AN,W577+1)</f>
        <v>0</v>
      </c>
      <c r="U580" s="34">
        <f>INDEX(AO:AO,W577+1)</f>
        <v>0</v>
      </c>
      <c r="V580" s="34">
        <f>INDEX(AP:AP,W577+1)</f>
        <v>0</v>
      </c>
      <c r="W580" s="40"/>
      <c r="X580" s="34" t="str">
        <f>INDEX(AZ:AZ,W577+1)</f>
        <v/>
      </c>
      <c r="Y580" s="34" t="str">
        <f>INDEX(BA:BA,W577+1)</f>
        <v/>
      </c>
      <c r="Z580" s="34" t="str">
        <f>INDEX(BB:BB,W577+1)</f>
        <v/>
      </c>
      <c r="AA580" s="34">
        <f>INDEX(BC:BC,W577+1)</f>
        <v>0</v>
      </c>
      <c r="AC580" s="52"/>
      <c r="AD580" s="52"/>
      <c r="BF580" s="64" t="s">
        <v>0</v>
      </c>
    </row>
    <row r="581" spans="1:58">
      <c r="A581" t="str">
        <f t="shared" si="101"/>
        <v>|種別||サブタイプ||||</v>
      </c>
      <c r="B581" t="s">
        <v>0</v>
      </c>
      <c r="C581" t="s">
        <v>81</v>
      </c>
      <c r="D581" s="27" t="s">
        <v>11</v>
      </c>
      <c r="E581" t="s">
        <v>81</v>
      </c>
      <c r="F581" t="str">
        <f>IF(R580=0,"",R580)</f>
        <v/>
      </c>
      <c r="G581" t="s">
        <v>81</v>
      </c>
      <c r="H581" s="27" t="s">
        <v>103</v>
      </c>
      <c r="I581" t="s">
        <v>81</v>
      </c>
      <c r="J581" t="str">
        <f>IF(T580=0,"",T580)</f>
        <v/>
      </c>
      <c r="K581" t="s">
        <v>81</v>
      </c>
      <c r="L581" t="str">
        <f>IF(U580=0,"",U580)</f>
        <v/>
      </c>
      <c r="M581" t="s">
        <v>81</v>
      </c>
      <c r="N581" t="str">
        <f>IF(V580=0,"",V580)</f>
        <v/>
      </c>
      <c r="O581" t="s">
        <v>81</v>
      </c>
      <c r="Q581" s="33" t="s">
        <v>104</v>
      </c>
      <c r="R581" s="34" t="str">
        <f>INDEX(BD:BD,W577+1)</f>
        <v/>
      </c>
      <c r="S581" s="35"/>
      <c r="T581" s="35"/>
      <c r="U581" s="35"/>
      <c r="V581" s="36"/>
      <c r="W581" s="40"/>
      <c r="X581" s="32"/>
      <c r="Y581" s="32"/>
      <c r="Z581" s="32"/>
      <c r="AA581" s="54"/>
      <c r="AC581" s="52"/>
      <c r="AD581" s="52"/>
      <c r="BF581" s="64" t="s">
        <v>0</v>
      </c>
    </row>
    <row r="582" spans="1:58">
      <c r="A582" t="str">
        <f t="shared" ref="A582:A645" si="111">CONCATENATE(C582,D582,E582,F582,G582,H582,I582,J582,K582,L582,M582,N582,O582,P582)</f>
        <v>|テキスト|&gt;|&gt;|&gt;|&gt;||</v>
      </c>
      <c r="B582" t="s">
        <v>0</v>
      </c>
      <c r="C582" t="s">
        <v>81</v>
      </c>
      <c r="D582" s="27" t="s">
        <v>104</v>
      </c>
      <c r="E582" t="s">
        <v>81</v>
      </c>
      <c r="F582" s="27" t="s">
        <v>113</v>
      </c>
      <c r="G582" t="s">
        <v>81</v>
      </c>
      <c r="H582" s="27" t="s">
        <v>113</v>
      </c>
      <c r="I582" t="s">
        <v>81</v>
      </c>
      <c r="J582" s="27" t="s">
        <v>113</v>
      </c>
      <c r="K582" t="s">
        <v>81</v>
      </c>
      <c r="L582" s="27" t="s">
        <v>113</v>
      </c>
      <c r="M582" t="s">
        <v>81</v>
      </c>
      <c r="N582" t="str">
        <f>IF(R581=0,"",R581)</f>
        <v/>
      </c>
      <c r="O582" t="s">
        <v>81</v>
      </c>
      <c r="Q582" s="38" t="s">
        <v>27</v>
      </c>
      <c r="R582" s="34" t="str">
        <f>INDEX(BE:BE,W577+1)</f>
        <v/>
      </c>
      <c r="S582" s="35" t="s">
        <v>400</v>
      </c>
      <c r="T582" s="34" t="str">
        <f>IF(X582="","",X582&amp;IF(Y582="",""," "&amp;Y582)&amp;IF(Z582="",""," "&amp;Z582)&amp;IF(AA582="",""," "&amp;AA582))</f>
        <v/>
      </c>
      <c r="U582" s="35"/>
      <c r="V582" s="36"/>
      <c r="W582" s="40" t="s">
        <v>114</v>
      </c>
      <c r="X582" s="33" t="str">
        <f t="shared" ref="X582:AA582" si="112">IF(ISERROR(IF(LEN(X581)&gt;1,X581,VLOOKUP(X580,$AC:$AD,2,FALSE))),"",IF(LEN(X581)&gt;1,X581,VLOOKUP(X580,$AC:$AD,2,FALSE)))</f>
        <v/>
      </c>
      <c r="Y582" s="33" t="str">
        <f t="shared" si="112"/>
        <v/>
      </c>
      <c r="Z582" s="33" t="str">
        <f t="shared" si="112"/>
        <v/>
      </c>
      <c r="AA582" s="33" t="str">
        <f t="shared" si="112"/>
        <v> </v>
      </c>
      <c r="AC582" s="52"/>
      <c r="AD582" s="52"/>
      <c r="BF582" s="64" t="s">
        <v>0</v>
      </c>
    </row>
    <row r="583" spans="1:58">
      <c r="A583" t="str">
        <f t="shared" si="111"/>
        <v>|英テキスト|&gt;|&gt;|&gt;|&gt;||</v>
      </c>
      <c r="B583" t="s">
        <v>0</v>
      </c>
      <c r="C583" t="s">
        <v>81</v>
      </c>
      <c r="D583" s="27" t="s">
        <v>125</v>
      </c>
      <c r="E583" t="s">
        <v>81</v>
      </c>
      <c r="F583" s="27" t="s">
        <v>113</v>
      </c>
      <c r="G583" t="s">
        <v>81</v>
      </c>
      <c r="H583" s="27" t="s">
        <v>113</v>
      </c>
      <c r="I583" t="s">
        <v>81</v>
      </c>
      <c r="J583" s="27" t="s">
        <v>113</v>
      </c>
      <c r="K583" t="s">
        <v>81</v>
      </c>
      <c r="L583" s="27" t="s">
        <v>113</v>
      </c>
      <c r="M583" t="s">
        <v>81</v>
      </c>
      <c r="N583" t="str">
        <f>IF(T582="","",T582&amp;"&amp;br;")&amp;IF(R582=0,"",R582)</f>
        <v/>
      </c>
      <c r="O583" t="s">
        <v>81</v>
      </c>
      <c r="Q583" s="33" t="s">
        <v>18</v>
      </c>
      <c r="R583" s="34">
        <f>IF(INDEX(AX:AX,W577+1)="",0,INDEX(AX:AX,W577+1)&amp;"/"&amp;INDEX(AY:AY,W577+1))</f>
        <v>0</v>
      </c>
      <c r="S583" s="35"/>
      <c r="T583" s="35"/>
      <c r="U583" s="35"/>
      <c r="V583" s="36"/>
      <c r="W583" s="40"/>
      <c r="X583" s="33"/>
      <c r="Y583" s="52"/>
      <c r="Z583" s="52"/>
      <c r="AA583" s="53"/>
      <c r="AC583" s="52"/>
      <c r="AD583" s="52"/>
      <c r="BF583" s="64" t="s">
        <v>0</v>
      </c>
    </row>
    <row r="584" spans="1:58">
      <c r="A584" t="str">
        <f t="shared" si="111"/>
        <v>|PT|&gt;||シールド数|&gt;||</v>
      </c>
      <c r="B584" t="s">
        <v>0</v>
      </c>
      <c r="C584" t="s">
        <v>81</v>
      </c>
      <c r="D584" t="s">
        <v>18</v>
      </c>
      <c r="E584" t="s">
        <v>81</v>
      </c>
      <c r="F584" t="s">
        <v>113</v>
      </c>
      <c r="G584" t="s">
        <v>81</v>
      </c>
      <c r="H584" t="str">
        <f>IF(R583=0,"",R583)</f>
        <v/>
      </c>
      <c r="I584" t="s">
        <v>81</v>
      </c>
      <c r="J584" t="s">
        <v>136</v>
      </c>
      <c r="K584" t="s">
        <v>81</v>
      </c>
      <c r="L584" t="s">
        <v>113</v>
      </c>
      <c r="M584" t="s">
        <v>81</v>
      </c>
      <c r="N584" t="str">
        <f>IF(R584=0,"",R584)</f>
        <v/>
      </c>
      <c r="O584" t="s">
        <v>81</v>
      </c>
      <c r="Q584" s="41" t="s">
        <v>19</v>
      </c>
      <c r="R584" s="34">
        <f>INDEX(AW:AW,W577+1)</f>
        <v>0</v>
      </c>
      <c r="S584" s="42"/>
      <c r="T584" s="42"/>
      <c r="U584" s="42"/>
      <c r="V584" s="43"/>
      <c r="W584" s="44"/>
      <c r="X584" s="45"/>
      <c r="Y584" s="55"/>
      <c r="Z584" s="55"/>
      <c r="AA584" s="56"/>
      <c r="BF584" s="64" t="s">
        <v>0</v>
      </c>
    </row>
    <row r="585" spans="1:58">
      <c r="A585" t="str">
        <f t="shared" si="111"/>
        <v>&amp;br;&amp;br;</v>
      </c>
      <c r="B585" t="s">
        <v>0</v>
      </c>
      <c r="C585" t="s">
        <v>145</v>
      </c>
      <c r="R585"/>
      <c r="S585"/>
      <c r="T585"/>
      <c r="U585"/>
      <c r="V585"/>
      <c r="BF585" s="64" t="s">
        <v>0</v>
      </c>
    </row>
    <row r="586" spans="1:58">
      <c r="A586" t="str">
        <f t="shared" si="111"/>
        <v>#back(text=戻る,left)</v>
      </c>
      <c r="B586" t="s">
        <v>0</v>
      </c>
      <c r="C586" t="s">
        <v>153</v>
      </c>
      <c r="R586"/>
      <c r="S586"/>
      <c r="T586"/>
      <c r="U586"/>
      <c r="V586"/>
      <c r="BF586" s="64" t="s">
        <v>0</v>
      </c>
    </row>
    <row r="587" spans="1:58">
      <c r="A587" t="str">
        <f t="shared" si="111"/>
        <v>&amp;br;</v>
      </c>
      <c r="B587" t="s">
        <v>0</v>
      </c>
      <c r="C587" t="s">
        <v>164</v>
      </c>
      <c r="R587"/>
      <c r="S587"/>
      <c r="T587"/>
      <c r="U587"/>
      <c r="V587"/>
      <c r="BF587" s="64" t="s">
        <v>0</v>
      </c>
    </row>
    <row r="588" spans="1:58">
      <c r="A588" t="str">
        <f t="shared" si="111"/>
        <v>#comment(above,nsize=[15],size=[30],num=[10])</v>
      </c>
      <c r="B588" t="s">
        <v>0</v>
      </c>
      <c r="C588" t="s">
        <v>173</v>
      </c>
      <c r="R588"/>
      <c r="S588"/>
      <c r="T588"/>
      <c r="U588"/>
      <c r="V588"/>
      <c r="BF588" s="64" t="s">
        <v>0</v>
      </c>
    </row>
    <row r="589" spans="1:58">
      <c r="A589" t="str">
        <f t="shared" si="111"/>
        <v>&amp;br;&amp;br;</v>
      </c>
      <c r="B589" t="s">
        <v>0</v>
      </c>
      <c r="C589" t="s">
        <v>145</v>
      </c>
      <c r="R589"/>
      <c r="S589"/>
      <c r="T589"/>
      <c r="U589"/>
      <c r="V589"/>
      <c r="AC589" s="52"/>
      <c r="AD589" s="52"/>
      <c r="BF589" s="64" t="s">
        <v>0</v>
      </c>
    </row>
    <row r="590" spans="1:58">
      <c r="A590" t="str">
        <f t="shared" si="111"/>
        <v/>
      </c>
      <c r="B590" t="s">
        <v>0</v>
      </c>
      <c r="Q590" s="29"/>
      <c r="R590" s="30"/>
      <c r="S590" s="30"/>
      <c r="T590" s="30"/>
      <c r="U590" s="30"/>
      <c r="V590" s="31"/>
      <c r="W590" s="32">
        <v>46</v>
      </c>
      <c r="X590" s="29"/>
      <c r="Y590" s="50"/>
      <c r="Z590" s="50"/>
      <c r="AA590" s="51"/>
      <c r="AC590" s="52"/>
      <c r="AD590" s="52"/>
      <c r="BF590" s="64" t="s">
        <v>0</v>
      </c>
    </row>
    <row r="591" spans="1:58">
      <c r="A591" t="str">
        <f t="shared" si="111"/>
        <v>*0/0</v>
      </c>
      <c r="B591" t="s">
        <v>0</v>
      </c>
      <c r="C591" t="str">
        <f>"*"&amp;R591&amp;"/"&amp;T591</f>
        <v>*0/0</v>
      </c>
      <c r="Q591" s="33" t="s">
        <v>9</v>
      </c>
      <c r="R591" s="34">
        <f>INDEX(AJ:AJ,W590+1)</f>
        <v>0</v>
      </c>
      <c r="S591" s="35" t="s">
        <v>10</v>
      </c>
      <c r="T591" s="34">
        <f>INDEX(AK:AK,W590+1)</f>
        <v>0</v>
      </c>
      <c r="U591" s="35"/>
      <c r="V591" s="36"/>
      <c r="W591" s="37"/>
      <c r="X591" s="33"/>
      <c r="Y591" s="52"/>
      <c r="Z591" s="52"/>
      <c r="AA591" s="53"/>
      <c r="AC591" s="52"/>
      <c r="AD591" s="52"/>
      <c r="BF591" s="64" t="s">
        <v>0</v>
      </c>
    </row>
    <row r="592" spans="1:58">
      <c r="A592" t="str">
        <f t="shared" si="111"/>
        <v>|LEFT:80|LEFT:100|LEFT:100|LEFT:100|LEFT:100|LEFT:100|c</v>
      </c>
      <c r="B592" t="s">
        <v>0</v>
      </c>
      <c r="C592" t="s">
        <v>81</v>
      </c>
      <c r="D592" s="26" t="str">
        <f>$Q$1</f>
        <v>LEFT:80</v>
      </c>
      <c r="E592" s="26" t="s">
        <v>81</v>
      </c>
      <c r="F592" s="26" t="str">
        <f t="shared" ref="F592:J592" si="113">$R$1</f>
        <v>LEFT:100</v>
      </c>
      <c r="G592" s="26" t="s">
        <v>81</v>
      </c>
      <c r="H592" s="26" t="str">
        <f t="shared" si="113"/>
        <v>LEFT:100</v>
      </c>
      <c r="I592" s="26" t="s">
        <v>81</v>
      </c>
      <c r="J592" s="26" t="str">
        <f t="shared" si="113"/>
        <v>LEFT:100</v>
      </c>
      <c r="K592" s="26" t="s">
        <v>81</v>
      </c>
      <c r="L592" s="26" t="str">
        <f>$R$1</f>
        <v>LEFT:100</v>
      </c>
      <c r="M592" s="26" t="s">
        <v>81</v>
      </c>
      <c r="N592" s="26" t="str">
        <f>$R$1</f>
        <v>LEFT:100</v>
      </c>
      <c r="O592" t="s">
        <v>81</v>
      </c>
      <c r="P592" t="s">
        <v>82</v>
      </c>
      <c r="Q592" s="38" t="s">
        <v>6</v>
      </c>
      <c r="R592" s="34" t="str">
        <f>INDEX(AF:AF,W590+1)</f>
        <v>黒</v>
      </c>
      <c r="S592" s="39" t="s">
        <v>7</v>
      </c>
      <c r="T592" s="34">
        <f>INDEX(AG:AG,W590+1)</f>
        <v>0</v>
      </c>
      <c r="U592" s="39" t="s">
        <v>8</v>
      </c>
      <c r="V592" s="34">
        <f>INDEX(AI:AI,W590+1)</f>
        <v>0</v>
      </c>
      <c r="W592" s="40"/>
      <c r="X592" s="34">
        <f>INDEX(AQ:AQ,W590+1)</f>
        <v>0</v>
      </c>
      <c r="Y592" s="52"/>
      <c r="Z592" s="52"/>
      <c r="AA592" s="53"/>
      <c r="AC592" s="35"/>
      <c r="AD592" s="35"/>
      <c r="BF592" s="64" t="s">
        <v>0</v>
      </c>
    </row>
    <row r="593" spans="1:58">
      <c r="A593" t="str">
        <f t="shared" si="111"/>
        <v>|色|黒|レアリティ||マナコスト||</v>
      </c>
      <c r="B593" t="s">
        <v>0</v>
      </c>
      <c r="C593" t="s">
        <v>81</v>
      </c>
      <c r="D593" s="27" t="s">
        <v>6</v>
      </c>
      <c r="E593" t="s">
        <v>81</v>
      </c>
      <c r="F593" t="str">
        <f>IF(R592=0,"",R592)</f>
        <v>黒</v>
      </c>
      <c r="G593" t="s">
        <v>81</v>
      </c>
      <c r="H593" s="27" t="s">
        <v>93</v>
      </c>
      <c r="I593" t="s">
        <v>81</v>
      </c>
      <c r="J593" t="str">
        <f>IF(T592=0,"",T592)</f>
        <v/>
      </c>
      <c r="K593" t="s">
        <v>81</v>
      </c>
      <c r="L593" s="27" t="s">
        <v>94</v>
      </c>
      <c r="M593" t="s">
        <v>81</v>
      </c>
      <c r="N593" t="str">
        <f>IF(V592=0,"",V592)</f>
        <v/>
      </c>
      <c r="O593" t="s">
        <v>81</v>
      </c>
      <c r="Q593" s="33" t="s">
        <v>11</v>
      </c>
      <c r="R593" s="34">
        <f>INDEX(AL:AL,W590+1)</f>
        <v>0</v>
      </c>
      <c r="S593" s="39" t="s">
        <v>95</v>
      </c>
      <c r="T593" s="34">
        <f>INDEX(AN:AN,W590+1)</f>
        <v>0</v>
      </c>
      <c r="U593" s="34">
        <f>INDEX(AO:AO,W590+1)</f>
        <v>0</v>
      </c>
      <c r="V593" s="34">
        <f>INDEX(AP:AP,W590+1)</f>
        <v>0</v>
      </c>
      <c r="W593" s="40"/>
      <c r="X593" s="34" t="str">
        <f>INDEX(AZ:AZ,W590+1)</f>
        <v/>
      </c>
      <c r="Y593" s="34" t="str">
        <f>INDEX(BA:BA,W590+1)</f>
        <v/>
      </c>
      <c r="Z593" s="34" t="str">
        <f>INDEX(BB:BB,W590+1)</f>
        <v/>
      </c>
      <c r="AA593" s="34">
        <f>INDEX(BC:BC,W590+1)</f>
        <v>0</v>
      </c>
      <c r="AC593" s="52"/>
      <c r="AD593" s="52"/>
      <c r="BF593" s="64" t="s">
        <v>0</v>
      </c>
    </row>
    <row r="594" spans="1:58">
      <c r="A594" t="str">
        <f t="shared" si="111"/>
        <v>|種別||サブタイプ||||</v>
      </c>
      <c r="B594" t="s">
        <v>0</v>
      </c>
      <c r="C594" t="s">
        <v>81</v>
      </c>
      <c r="D594" s="27" t="s">
        <v>11</v>
      </c>
      <c r="E594" t="s">
        <v>81</v>
      </c>
      <c r="F594" t="str">
        <f>IF(R593=0,"",R593)</f>
        <v/>
      </c>
      <c r="G594" t="s">
        <v>81</v>
      </c>
      <c r="H594" s="27" t="s">
        <v>103</v>
      </c>
      <c r="I594" t="s">
        <v>81</v>
      </c>
      <c r="J594" t="str">
        <f>IF(T593=0,"",T593)</f>
        <v/>
      </c>
      <c r="K594" t="s">
        <v>81</v>
      </c>
      <c r="L594" t="str">
        <f>IF(U593=0,"",U593)</f>
        <v/>
      </c>
      <c r="M594" t="s">
        <v>81</v>
      </c>
      <c r="N594" t="str">
        <f>IF(V593=0,"",V593)</f>
        <v/>
      </c>
      <c r="O594" t="s">
        <v>81</v>
      </c>
      <c r="Q594" s="33" t="s">
        <v>104</v>
      </c>
      <c r="R594" s="34" t="str">
        <f>INDEX(BD:BD,W590+1)</f>
        <v/>
      </c>
      <c r="S594" s="35"/>
      <c r="T594" s="35"/>
      <c r="U594" s="35"/>
      <c r="V594" s="36"/>
      <c r="W594" s="40"/>
      <c r="X594" s="32"/>
      <c r="Y594" s="32"/>
      <c r="Z594" s="32"/>
      <c r="AA594" s="54"/>
      <c r="AC594" s="52"/>
      <c r="AD594" s="52"/>
      <c r="BF594" s="64" t="s">
        <v>0</v>
      </c>
    </row>
    <row r="595" spans="1:58">
      <c r="A595" t="str">
        <f t="shared" si="111"/>
        <v>|テキスト|&gt;|&gt;|&gt;|&gt;||</v>
      </c>
      <c r="B595" t="s">
        <v>0</v>
      </c>
      <c r="C595" t="s">
        <v>81</v>
      </c>
      <c r="D595" s="27" t="s">
        <v>104</v>
      </c>
      <c r="E595" t="s">
        <v>81</v>
      </c>
      <c r="F595" s="27" t="s">
        <v>113</v>
      </c>
      <c r="G595" t="s">
        <v>81</v>
      </c>
      <c r="H595" s="27" t="s">
        <v>113</v>
      </c>
      <c r="I595" t="s">
        <v>81</v>
      </c>
      <c r="J595" s="27" t="s">
        <v>113</v>
      </c>
      <c r="K595" t="s">
        <v>81</v>
      </c>
      <c r="L595" s="27" t="s">
        <v>113</v>
      </c>
      <c r="M595" t="s">
        <v>81</v>
      </c>
      <c r="N595" t="str">
        <f>IF(R594=0,"",R594)</f>
        <v/>
      </c>
      <c r="O595" t="s">
        <v>81</v>
      </c>
      <c r="Q595" s="38" t="s">
        <v>27</v>
      </c>
      <c r="R595" s="34" t="str">
        <f>INDEX(BE:BE,W590+1)</f>
        <v/>
      </c>
      <c r="S595" s="35" t="s">
        <v>400</v>
      </c>
      <c r="T595" s="34" t="str">
        <f>IF(X595="","",X595&amp;IF(Y595="",""," "&amp;Y595)&amp;IF(Z595="",""," "&amp;Z595)&amp;IF(AA595="",""," "&amp;AA595))</f>
        <v/>
      </c>
      <c r="U595" s="35"/>
      <c r="V595" s="36"/>
      <c r="W595" s="40" t="s">
        <v>114</v>
      </c>
      <c r="X595" s="33" t="str">
        <f t="shared" ref="X595:AA595" si="114">IF(ISERROR(IF(LEN(X594)&gt;1,X594,VLOOKUP(X593,$AC:$AD,2,FALSE))),"",IF(LEN(X594)&gt;1,X594,VLOOKUP(X593,$AC:$AD,2,FALSE)))</f>
        <v/>
      </c>
      <c r="Y595" s="33" t="str">
        <f t="shared" si="114"/>
        <v/>
      </c>
      <c r="Z595" s="33" t="str">
        <f t="shared" si="114"/>
        <v/>
      </c>
      <c r="AA595" s="33" t="str">
        <f t="shared" si="114"/>
        <v> </v>
      </c>
      <c r="AC595" s="52"/>
      <c r="AD595" s="52"/>
      <c r="BF595" s="64" t="s">
        <v>0</v>
      </c>
    </row>
    <row r="596" spans="1:58">
      <c r="A596" t="str">
        <f t="shared" si="111"/>
        <v>|英テキスト|&gt;|&gt;|&gt;|&gt;||</v>
      </c>
      <c r="B596" t="s">
        <v>0</v>
      </c>
      <c r="C596" t="s">
        <v>81</v>
      </c>
      <c r="D596" s="27" t="s">
        <v>125</v>
      </c>
      <c r="E596" t="s">
        <v>81</v>
      </c>
      <c r="F596" s="27" t="s">
        <v>113</v>
      </c>
      <c r="G596" t="s">
        <v>81</v>
      </c>
      <c r="H596" s="27" t="s">
        <v>113</v>
      </c>
      <c r="I596" t="s">
        <v>81</v>
      </c>
      <c r="J596" s="27" t="s">
        <v>113</v>
      </c>
      <c r="K596" t="s">
        <v>81</v>
      </c>
      <c r="L596" s="27" t="s">
        <v>113</v>
      </c>
      <c r="M596" t="s">
        <v>81</v>
      </c>
      <c r="N596" t="str">
        <f>IF(T595="","",T595&amp;"&amp;br;")&amp;IF(R595=0,"",R595)</f>
        <v/>
      </c>
      <c r="O596" t="s">
        <v>81</v>
      </c>
      <c r="Q596" s="33" t="s">
        <v>18</v>
      </c>
      <c r="R596" s="34">
        <f>IF(INDEX(AX:AX,W590+1)="",0,INDEX(AX:AX,W590+1)&amp;"/"&amp;INDEX(AY:AY,W590+1))</f>
        <v>0</v>
      </c>
      <c r="S596" s="35"/>
      <c r="T596" s="35"/>
      <c r="U596" s="35"/>
      <c r="V596" s="36"/>
      <c r="W596" s="40"/>
      <c r="X596" s="33"/>
      <c r="Y596" s="52"/>
      <c r="Z596" s="52"/>
      <c r="AA596" s="53"/>
      <c r="AC596" s="52"/>
      <c r="AD596" s="52"/>
      <c r="BF596" s="64" t="s">
        <v>0</v>
      </c>
    </row>
    <row r="597" spans="1:58">
      <c r="A597" t="str">
        <f t="shared" si="111"/>
        <v>|PT|&gt;||シールド数|&gt;||</v>
      </c>
      <c r="B597" t="s">
        <v>0</v>
      </c>
      <c r="C597" t="s">
        <v>81</v>
      </c>
      <c r="D597" t="s">
        <v>18</v>
      </c>
      <c r="E597" t="s">
        <v>81</v>
      </c>
      <c r="F597" t="s">
        <v>113</v>
      </c>
      <c r="G597" t="s">
        <v>81</v>
      </c>
      <c r="H597" t="str">
        <f>IF(R596=0,"",R596)</f>
        <v/>
      </c>
      <c r="I597" t="s">
        <v>81</v>
      </c>
      <c r="J597" t="s">
        <v>136</v>
      </c>
      <c r="K597" t="s">
        <v>81</v>
      </c>
      <c r="L597" t="s">
        <v>113</v>
      </c>
      <c r="M597" t="s">
        <v>81</v>
      </c>
      <c r="N597" t="str">
        <f>IF(R597=0,"",R597)</f>
        <v/>
      </c>
      <c r="O597" t="s">
        <v>81</v>
      </c>
      <c r="Q597" s="41" t="s">
        <v>19</v>
      </c>
      <c r="R597" s="34">
        <f>INDEX(AW:AW,W590+1)</f>
        <v>0</v>
      </c>
      <c r="S597" s="42"/>
      <c r="T597" s="42"/>
      <c r="U597" s="42"/>
      <c r="V597" s="43"/>
      <c r="W597" s="44"/>
      <c r="X597" s="45"/>
      <c r="Y597" s="55"/>
      <c r="Z597" s="55"/>
      <c r="AA597" s="56"/>
      <c r="BF597" s="64" t="s">
        <v>0</v>
      </c>
    </row>
    <row r="598" spans="1:58">
      <c r="A598" t="str">
        <f t="shared" si="111"/>
        <v>&amp;br;&amp;br;</v>
      </c>
      <c r="B598" t="s">
        <v>0</v>
      </c>
      <c r="C598" t="s">
        <v>145</v>
      </c>
      <c r="R598"/>
      <c r="S598"/>
      <c r="T598"/>
      <c r="U598"/>
      <c r="V598"/>
      <c r="BF598" s="64" t="s">
        <v>0</v>
      </c>
    </row>
    <row r="599" spans="1:58">
      <c r="A599" t="str">
        <f t="shared" si="111"/>
        <v>#back(text=戻る,left)</v>
      </c>
      <c r="B599" t="s">
        <v>0</v>
      </c>
      <c r="C599" t="s">
        <v>153</v>
      </c>
      <c r="R599"/>
      <c r="S599"/>
      <c r="T599"/>
      <c r="U599"/>
      <c r="V599"/>
      <c r="BF599" s="64" t="s">
        <v>0</v>
      </c>
    </row>
    <row r="600" spans="1:58">
      <c r="A600" t="str">
        <f t="shared" si="111"/>
        <v>&amp;br;</v>
      </c>
      <c r="B600" t="s">
        <v>0</v>
      </c>
      <c r="C600" t="s">
        <v>164</v>
      </c>
      <c r="R600"/>
      <c r="S600"/>
      <c r="T600"/>
      <c r="U600"/>
      <c r="V600"/>
      <c r="BF600" s="64" t="s">
        <v>0</v>
      </c>
    </row>
    <row r="601" spans="1:58">
      <c r="A601" t="str">
        <f t="shared" si="111"/>
        <v>#comment(above,nsize=[15],size=[30],num=[10])</v>
      </c>
      <c r="B601" t="s">
        <v>0</v>
      </c>
      <c r="C601" t="s">
        <v>173</v>
      </c>
      <c r="R601"/>
      <c r="S601"/>
      <c r="T601"/>
      <c r="U601"/>
      <c r="V601"/>
      <c r="BF601" s="64" t="s">
        <v>0</v>
      </c>
    </row>
    <row r="602" spans="1:58">
      <c r="A602" t="str">
        <f t="shared" si="111"/>
        <v>&amp;br;&amp;br;</v>
      </c>
      <c r="B602" t="s">
        <v>0</v>
      </c>
      <c r="C602" t="s">
        <v>145</v>
      </c>
      <c r="R602"/>
      <c r="S602"/>
      <c r="T602"/>
      <c r="U602"/>
      <c r="V602"/>
      <c r="AC602" s="52"/>
      <c r="AD602" s="52"/>
      <c r="BF602" s="64" t="s">
        <v>0</v>
      </c>
    </row>
    <row r="603" spans="1:58">
      <c r="A603" t="str">
        <f t="shared" si="111"/>
        <v/>
      </c>
      <c r="B603" t="s">
        <v>0</v>
      </c>
      <c r="Q603" s="29"/>
      <c r="R603" s="30"/>
      <c r="S603" s="30"/>
      <c r="T603" s="30"/>
      <c r="U603" s="30"/>
      <c r="V603" s="31"/>
      <c r="W603" s="32">
        <v>47</v>
      </c>
      <c r="X603" s="29"/>
      <c r="Y603" s="50"/>
      <c r="Z603" s="50"/>
      <c r="AA603" s="51"/>
      <c r="AC603" s="52"/>
      <c r="AD603" s="52"/>
      <c r="BF603" s="64" t="s">
        <v>0</v>
      </c>
    </row>
    <row r="604" spans="1:58">
      <c r="A604" t="str">
        <f t="shared" si="111"/>
        <v>*0/0</v>
      </c>
      <c r="B604" t="s">
        <v>0</v>
      </c>
      <c r="C604" t="str">
        <f>"*"&amp;R604&amp;"/"&amp;T604</f>
        <v>*0/0</v>
      </c>
      <c r="Q604" s="33" t="s">
        <v>9</v>
      </c>
      <c r="R604" s="34">
        <f>INDEX(AJ:AJ,W603+1)</f>
        <v>0</v>
      </c>
      <c r="S604" s="35" t="s">
        <v>10</v>
      </c>
      <c r="T604" s="34">
        <f>INDEX(AK:AK,W603+1)</f>
        <v>0</v>
      </c>
      <c r="U604" s="35"/>
      <c r="V604" s="36"/>
      <c r="W604" s="37"/>
      <c r="X604" s="33"/>
      <c r="Y604" s="52"/>
      <c r="Z604" s="52"/>
      <c r="AA604" s="53"/>
      <c r="AC604" s="52"/>
      <c r="AD604" s="52"/>
      <c r="BF604" s="64" t="s">
        <v>0</v>
      </c>
    </row>
    <row r="605" spans="1:58">
      <c r="A605" t="str">
        <f t="shared" si="111"/>
        <v>|LEFT:80|LEFT:100|LEFT:100|LEFT:100|LEFT:100|LEFT:100|c</v>
      </c>
      <c r="B605" t="s">
        <v>0</v>
      </c>
      <c r="C605" t="s">
        <v>81</v>
      </c>
      <c r="D605" s="26" t="str">
        <f>$Q$1</f>
        <v>LEFT:80</v>
      </c>
      <c r="E605" s="26" t="s">
        <v>81</v>
      </c>
      <c r="F605" s="26" t="str">
        <f t="shared" ref="F605:J605" si="115">$R$1</f>
        <v>LEFT:100</v>
      </c>
      <c r="G605" s="26" t="s">
        <v>81</v>
      </c>
      <c r="H605" s="26" t="str">
        <f t="shared" si="115"/>
        <v>LEFT:100</v>
      </c>
      <c r="I605" s="26" t="s">
        <v>81</v>
      </c>
      <c r="J605" s="26" t="str">
        <f t="shared" si="115"/>
        <v>LEFT:100</v>
      </c>
      <c r="K605" s="26" t="s">
        <v>81</v>
      </c>
      <c r="L605" s="26" t="str">
        <f>$R$1</f>
        <v>LEFT:100</v>
      </c>
      <c r="M605" s="26" t="s">
        <v>81</v>
      </c>
      <c r="N605" s="26" t="str">
        <f>$R$1</f>
        <v>LEFT:100</v>
      </c>
      <c r="O605" t="s">
        <v>81</v>
      </c>
      <c r="P605" t="s">
        <v>82</v>
      </c>
      <c r="Q605" s="38" t="s">
        <v>6</v>
      </c>
      <c r="R605" s="34" t="str">
        <f>INDEX(AF:AF,W603+1)</f>
        <v>黒</v>
      </c>
      <c r="S605" s="39" t="s">
        <v>7</v>
      </c>
      <c r="T605" s="34">
        <f>INDEX(AG:AG,W603+1)</f>
        <v>0</v>
      </c>
      <c r="U605" s="39" t="s">
        <v>8</v>
      </c>
      <c r="V605" s="34">
        <f>INDEX(AI:AI,W603+1)</f>
        <v>0</v>
      </c>
      <c r="W605" s="40"/>
      <c r="X605" s="34">
        <f>INDEX(AQ:AQ,W603+1)</f>
        <v>0</v>
      </c>
      <c r="Y605" s="52"/>
      <c r="Z605" s="52"/>
      <c r="AA605" s="53"/>
      <c r="AC605" s="35"/>
      <c r="AD605" s="35"/>
      <c r="BF605" s="64" t="s">
        <v>0</v>
      </c>
    </row>
    <row r="606" spans="1:58">
      <c r="A606" t="str">
        <f t="shared" si="111"/>
        <v>|色|黒|レアリティ||マナコスト||</v>
      </c>
      <c r="B606" t="s">
        <v>0</v>
      </c>
      <c r="C606" t="s">
        <v>81</v>
      </c>
      <c r="D606" s="27" t="s">
        <v>6</v>
      </c>
      <c r="E606" t="s">
        <v>81</v>
      </c>
      <c r="F606" t="str">
        <f>IF(R605=0,"",R605)</f>
        <v>黒</v>
      </c>
      <c r="G606" t="s">
        <v>81</v>
      </c>
      <c r="H606" s="27" t="s">
        <v>93</v>
      </c>
      <c r="I606" t="s">
        <v>81</v>
      </c>
      <c r="J606" t="str">
        <f>IF(T605=0,"",T605)</f>
        <v/>
      </c>
      <c r="K606" t="s">
        <v>81</v>
      </c>
      <c r="L606" s="27" t="s">
        <v>94</v>
      </c>
      <c r="M606" t="s">
        <v>81</v>
      </c>
      <c r="N606" t="str">
        <f>IF(V605=0,"",V605)</f>
        <v/>
      </c>
      <c r="O606" t="s">
        <v>81</v>
      </c>
      <c r="Q606" s="33" t="s">
        <v>11</v>
      </c>
      <c r="R606" s="34">
        <f>INDEX(AL:AL,W603+1)</f>
        <v>0</v>
      </c>
      <c r="S606" s="39" t="s">
        <v>95</v>
      </c>
      <c r="T606" s="34">
        <f>INDEX(AN:AN,W603+1)</f>
        <v>0</v>
      </c>
      <c r="U606" s="34">
        <f>INDEX(AO:AO,W603+1)</f>
        <v>0</v>
      </c>
      <c r="V606" s="34">
        <f>INDEX(AP:AP,W603+1)</f>
        <v>0</v>
      </c>
      <c r="W606" s="40"/>
      <c r="X606" s="34" t="str">
        <f>INDEX(AZ:AZ,W603+1)</f>
        <v/>
      </c>
      <c r="Y606" s="34" t="str">
        <f>INDEX(BA:BA,W603+1)</f>
        <v/>
      </c>
      <c r="Z606" s="34" t="str">
        <f>INDEX(BB:BB,W603+1)</f>
        <v/>
      </c>
      <c r="AA606" s="34">
        <f>INDEX(BC:BC,W603+1)</f>
        <v>0</v>
      </c>
      <c r="AC606" s="52"/>
      <c r="AD606" s="52"/>
      <c r="BF606" s="64" t="s">
        <v>0</v>
      </c>
    </row>
    <row r="607" spans="1:58">
      <c r="A607" t="str">
        <f t="shared" si="111"/>
        <v>|種別||サブタイプ||||</v>
      </c>
      <c r="B607" t="s">
        <v>0</v>
      </c>
      <c r="C607" t="s">
        <v>81</v>
      </c>
      <c r="D607" s="27" t="s">
        <v>11</v>
      </c>
      <c r="E607" t="s">
        <v>81</v>
      </c>
      <c r="F607" t="str">
        <f>IF(R606=0,"",R606)</f>
        <v/>
      </c>
      <c r="G607" t="s">
        <v>81</v>
      </c>
      <c r="H607" s="27" t="s">
        <v>103</v>
      </c>
      <c r="I607" t="s">
        <v>81</v>
      </c>
      <c r="J607" t="str">
        <f>IF(T606=0,"",T606)</f>
        <v/>
      </c>
      <c r="K607" t="s">
        <v>81</v>
      </c>
      <c r="L607" t="str">
        <f>IF(U606=0,"",U606)</f>
        <v/>
      </c>
      <c r="M607" t="s">
        <v>81</v>
      </c>
      <c r="N607" t="str">
        <f>IF(V606=0,"",V606)</f>
        <v/>
      </c>
      <c r="O607" t="s">
        <v>81</v>
      </c>
      <c r="Q607" s="33" t="s">
        <v>104</v>
      </c>
      <c r="R607" s="34" t="str">
        <f>INDEX(BD:BD,W603+1)</f>
        <v/>
      </c>
      <c r="S607" s="35"/>
      <c r="T607" s="35"/>
      <c r="U607" s="35"/>
      <c r="V607" s="36"/>
      <c r="W607" s="40"/>
      <c r="X607" s="32"/>
      <c r="Y607" s="32"/>
      <c r="Z607" s="32"/>
      <c r="AA607" s="54"/>
      <c r="AC607" s="52"/>
      <c r="AD607" s="52"/>
      <c r="BF607" s="64" t="s">
        <v>0</v>
      </c>
    </row>
    <row r="608" spans="1:58">
      <c r="A608" t="str">
        <f t="shared" si="111"/>
        <v>|テキスト|&gt;|&gt;|&gt;|&gt;||</v>
      </c>
      <c r="B608" t="s">
        <v>0</v>
      </c>
      <c r="C608" t="s">
        <v>81</v>
      </c>
      <c r="D608" s="27" t="s">
        <v>104</v>
      </c>
      <c r="E608" t="s">
        <v>81</v>
      </c>
      <c r="F608" s="27" t="s">
        <v>113</v>
      </c>
      <c r="G608" t="s">
        <v>81</v>
      </c>
      <c r="H608" s="27" t="s">
        <v>113</v>
      </c>
      <c r="I608" t="s">
        <v>81</v>
      </c>
      <c r="J608" s="27" t="s">
        <v>113</v>
      </c>
      <c r="K608" t="s">
        <v>81</v>
      </c>
      <c r="L608" s="27" t="s">
        <v>113</v>
      </c>
      <c r="M608" t="s">
        <v>81</v>
      </c>
      <c r="N608" t="str">
        <f>IF(R607=0,"",R607)</f>
        <v/>
      </c>
      <c r="O608" t="s">
        <v>81</v>
      </c>
      <c r="Q608" s="38" t="s">
        <v>27</v>
      </c>
      <c r="R608" s="34" t="str">
        <f>INDEX(BE:BE,W603+1)</f>
        <v/>
      </c>
      <c r="S608" s="35" t="s">
        <v>400</v>
      </c>
      <c r="T608" s="34" t="str">
        <f>IF(X608="","",X608&amp;IF(Y608="",""," "&amp;Y608)&amp;IF(Z608="",""," "&amp;Z608)&amp;IF(AA608="",""," "&amp;AA608))</f>
        <v/>
      </c>
      <c r="U608" s="35"/>
      <c r="V608" s="36"/>
      <c r="W608" s="40" t="s">
        <v>114</v>
      </c>
      <c r="X608" s="33" t="str">
        <f t="shared" ref="X608:AA608" si="116">IF(ISERROR(IF(LEN(X607)&gt;1,X607,VLOOKUP(X606,$AC:$AD,2,FALSE))),"",IF(LEN(X607)&gt;1,X607,VLOOKUP(X606,$AC:$AD,2,FALSE)))</f>
        <v/>
      </c>
      <c r="Y608" s="33" t="str">
        <f t="shared" si="116"/>
        <v/>
      </c>
      <c r="Z608" s="33" t="str">
        <f t="shared" si="116"/>
        <v/>
      </c>
      <c r="AA608" s="33" t="str">
        <f t="shared" si="116"/>
        <v> </v>
      </c>
      <c r="AC608" s="52"/>
      <c r="AD608" s="52"/>
      <c r="BF608" s="64" t="s">
        <v>0</v>
      </c>
    </row>
    <row r="609" spans="1:58">
      <c r="A609" t="str">
        <f t="shared" si="111"/>
        <v>|英テキスト|&gt;|&gt;|&gt;|&gt;||</v>
      </c>
      <c r="B609" t="s">
        <v>0</v>
      </c>
      <c r="C609" t="s">
        <v>81</v>
      </c>
      <c r="D609" s="27" t="s">
        <v>125</v>
      </c>
      <c r="E609" t="s">
        <v>81</v>
      </c>
      <c r="F609" s="27" t="s">
        <v>113</v>
      </c>
      <c r="G609" t="s">
        <v>81</v>
      </c>
      <c r="H609" s="27" t="s">
        <v>113</v>
      </c>
      <c r="I609" t="s">
        <v>81</v>
      </c>
      <c r="J609" s="27" t="s">
        <v>113</v>
      </c>
      <c r="K609" t="s">
        <v>81</v>
      </c>
      <c r="L609" s="27" t="s">
        <v>113</v>
      </c>
      <c r="M609" t="s">
        <v>81</v>
      </c>
      <c r="N609" t="str">
        <f>IF(T608="","",T608&amp;"&amp;br;")&amp;IF(R608=0,"",R608)</f>
        <v/>
      </c>
      <c r="O609" t="s">
        <v>81</v>
      </c>
      <c r="Q609" s="33" t="s">
        <v>18</v>
      </c>
      <c r="R609" s="34">
        <f>IF(INDEX(AX:AX,W603+1)="",0,INDEX(AX:AX,W603+1)&amp;"/"&amp;INDEX(AY:AY,W603+1))</f>
        <v>0</v>
      </c>
      <c r="S609" s="35"/>
      <c r="T609" s="35"/>
      <c r="U609" s="35"/>
      <c r="V609" s="36"/>
      <c r="W609" s="40"/>
      <c r="X609" s="33"/>
      <c r="Y609" s="52"/>
      <c r="Z609" s="52"/>
      <c r="AA609" s="53"/>
      <c r="AC609" s="52"/>
      <c r="AD609" s="52"/>
      <c r="BF609" s="64" t="s">
        <v>0</v>
      </c>
    </row>
    <row r="610" spans="1:58">
      <c r="A610" t="str">
        <f t="shared" si="111"/>
        <v>|PT|&gt;||シールド数|&gt;||</v>
      </c>
      <c r="B610" t="s">
        <v>0</v>
      </c>
      <c r="C610" t="s">
        <v>81</v>
      </c>
      <c r="D610" t="s">
        <v>18</v>
      </c>
      <c r="E610" t="s">
        <v>81</v>
      </c>
      <c r="F610" t="s">
        <v>113</v>
      </c>
      <c r="G610" t="s">
        <v>81</v>
      </c>
      <c r="H610" t="str">
        <f>IF(R609=0,"",R609)</f>
        <v/>
      </c>
      <c r="I610" t="s">
        <v>81</v>
      </c>
      <c r="J610" t="s">
        <v>136</v>
      </c>
      <c r="K610" t="s">
        <v>81</v>
      </c>
      <c r="L610" t="s">
        <v>113</v>
      </c>
      <c r="M610" t="s">
        <v>81</v>
      </c>
      <c r="N610" t="str">
        <f>IF(R610=0,"",R610)</f>
        <v/>
      </c>
      <c r="O610" t="s">
        <v>81</v>
      </c>
      <c r="Q610" s="41" t="s">
        <v>19</v>
      </c>
      <c r="R610" s="34">
        <f>INDEX(AW:AW,W603+1)</f>
        <v>0</v>
      </c>
      <c r="S610" s="42"/>
      <c r="T610" s="42"/>
      <c r="U610" s="42"/>
      <c r="V610" s="43"/>
      <c r="W610" s="44"/>
      <c r="X610" s="45"/>
      <c r="Y610" s="55"/>
      <c r="Z610" s="55"/>
      <c r="AA610" s="56"/>
      <c r="BF610" s="64" t="s">
        <v>0</v>
      </c>
    </row>
    <row r="611" spans="1:58">
      <c r="A611" t="str">
        <f t="shared" si="111"/>
        <v>&amp;br;&amp;br;</v>
      </c>
      <c r="B611" t="s">
        <v>0</v>
      </c>
      <c r="C611" t="s">
        <v>145</v>
      </c>
      <c r="R611"/>
      <c r="S611"/>
      <c r="T611"/>
      <c r="U611"/>
      <c r="V611"/>
      <c r="BF611" s="64" t="s">
        <v>0</v>
      </c>
    </row>
    <row r="612" spans="1:58">
      <c r="A612" t="str">
        <f t="shared" si="111"/>
        <v>#back(text=戻る,left)</v>
      </c>
      <c r="B612" t="s">
        <v>0</v>
      </c>
      <c r="C612" t="s">
        <v>153</v>
      </c>
      <c r="R612"/>
      <c r="S612"/>
      <c r="T612"/>
      <c r="U612"/>
      <c r="V612"/>
      <c r="BF612" s="64" t="s">
        <v>0</v>
      </c>
    </row>
    <row r="613" spans="1:58">
      <c r="A613" t="str">
        <f t="shared" si="111"/>
        <v>&amp;br;</v>
      </c>
      <c r="B613" t="s">
        <v>0</v>
      </c>
      <c r="C613" t="s">
        <v>164</v>
      </c>
      <c r="R613"/>
      <c r="S613"/>
      <c r="T613"/>
      <c r="U613"/>
      <c r="V613"/>
      <c r="BF613" s="64" t="s">
        <v>0</v>
      </c>
    </row>
    <row r="614" spans="1:58">
      <c r="A614" t="str">
        <f t="shared" si="111"/>
        <v>#comment(above,nsize=[15],size=[30],num=[10])</v>
      </c>
      <c r="B614" t="s">
        <v>0</v>
      </c>
      <c r="C614" t="s">
        <v>173</v>
      </c>
      <c r="R614"/>
      <c r="S614"/>
      <c r="T614"/>
      <c r="U614"/>
      <c r="V614"/>
      <c r="BF614" s="64" t="s">
        <v>0</v>
      </c>
    </row>
    <row r="615" spans="1:58">
      <c r="A615" t="str">
        <f t="shared" si="111"/>
        <v>&amp;br;&amp;br;</v>
      </c>
      <c r="B615" t="s">
        <v>0</v>
      </c>
      <c r="C615" t="s">
        <v>145</v>
      </c>
      <c r="R615"/>
      <c r="S615"/>
      <c r="T615"/>
      <c r="U615"/>
      <c r="V615"/>
      <c r="AC615" s="52"/>
      <c r="AD615" s="52"/>
      <c r="BF615" s="64" t="s">
        <v>0</v>
      </c>
    </row>
    <row r="616" spans="1:58">
      <c r="A616" t="str">
        <f t="shared" si="111"/>
        <v/>
      </c>
      <c r="B616" t="s">
        <v>0</v>
      </c>
      <c r="Q616" s="29"/>
      <c r="R616" s="30"/>
      <c r="S616" s="30"/>
      <c r="T616" s="30"/>
      <c r="U616" s="30"/>
      <c r="V616" s="31"/>
      <c r="W616" s="32">
        <v>48</v>
      </c>
      <c r="X616" s="29"/>
      <c r="Y616" s="50"/>
      <c r="Z616" s="50"/>
      <c r="AA616" s="51"/>
      <c r="AC616" s="52"/>
      <c r="AD616" s="52"/>
      <c r="BF616" s="64" t="s">
        <v>0</v>
      </c>
    </row>
    <row r="617" spans="1:58">
      <c r="A617" t="str">
        <f t="shared" si="111"/>
        <v>*0/0</v>
      </c>
      <c r="B617" t="s">
        <v>0</v>
      </c>
      <c r="C617" t="str">
        <f>"*"&amp;R617&amp;"/"&amp;T617</f>
        <v>*0/0</v>
      </c>
      <c r="Q617" s="33" t="s">
        <v>9</v>
      </c>
      <c r="R617" s="34">
        <f>INDEX(AJ:AJ,W616+1)</f>
        <v>0</v>
      </c>
      <c r="S617" s="35" t="s">
        <v>10</v>
      </c>
      <c r="T617" s="34">
        <f>INDEX(AK:AK,W616+1)</f>
        <v>0</v>
      </c>
      <c r="U617" s="35"/>
      <c r="V617" s="36"/>
      <c r="W617" s="37"/>
      <c r="X617" s="33"/>
      <c r="Y617" s="52"/>
      <c r="Z617" s="52"/>
      <c r="AA617" s="53"/>
      <c r="AC617" s="52"/>
      <c r="AD617" s="52"/>
      <c r="BF617" s="64" t="s">
        <v>0</v>
      </c>
    </row>
    <row r="618" spans="1:58">
      <c r="A618" t="str">
        <f t="shared" si="111"/>
        <v>|LEFT:80|LEFT:100|LEFT:100|LEFT:100|LEFT:100|LEFT:100|c</v>
      </c>
      <c r="B618" t="s">
        <v>0</v>
      </c>
      <c r="C618" t="s">
        <v>81</v>
      </c>
      <c r="D618" s="26" t="str">
        <f>$Q$1</f>
        <v>LEFT:80</v>
      </c>
      <c r="E618" s="26" t="s">
        <v>81</v>
      </c>
      <c r="F618" s="26" t="str">
        <f t="shared" ref="F618:J618" si="117">$R$1</f>
        <v>LEFT:100</v>
      </c>
      <c r="G618" s="26" t="s">
        <v>81</v>
      </c>
      <c r="H618" s="26" t="str">
        <f t="shared" si="117"/>
        <v>LEFT:100</v>
      </c>
      <c r="I618" s="26" t="s">
        <v>81</v>
      </c>
      <c r="J618" s="26" t="str">
        <f t="shared" si="117"/>
        <v>LEFT:100</v>
      </c>
      <c r="K618" s="26" t="s">
        <v>81</v>
      </c>
      <c r="L618" s="26" t="str">
        <f>$R$1</f>
        <v>LEFT:100</v>
      </c>
      <c r="M618" s="26" t="s">
        <v>81</v>
      </c>
      <c r="N618" s="26" t="str">
        <f>$R$1</f>
        <v>LEFT:100</v>
      </c>
      <c r="O618" t="s">
        <v>81</v>
      </c>
      <c r="P618" t="s">
        <v>82</v>
      </c>
      <c r="Q618" s="38" t="s">
        <v>6</v>
      </c>
      <c r="R618" s="34" t="str">
        <f>INDEX(AF:AF,W616+1)</f>
        <v>黒</v>
      </c>
      <c r="S618" s="39" t="s">
        <v>7</v>
      </c>
      <c r="T618" s="34">
        <f>INDEX(AG:AG,W616+1)</f>
        <v>0</v>
      </c>
      <c r="U618" s="39" t="s">
        <v>8</v>
      </c>
      <c r="V618" s="34">
        <f>INDEX(AI:AI,W616+1)</f>
        <v>0</v>
      </c>
      <c r="W618" s="40"/>
      <c r="X618" s="34">
        <f>INDEX(AQ:AQ,W616+1)</f>
        <v>0</v>
      </c>
      <c r="Y618" s="52"/>
      <c r="Z618" s="52"/>
      <c r="AA618" s="53"/>
      <c r="AC618" s="35"/>
      <c r="AD618" s="35"/>
      <c r="BF618" s="64" t="s">
        <v>0</v>
      </c>
    </row>
    <row r="619" spans="1:58">
      <c r="A619" t="str">
        <f t="shared" si="111"/>
        <v>|色|黒|レアリティ||マナコスト||</v>
      </c>
      <c r="B619" t="s">
        <v>0</v>
      </c>
      <c r="C619" t="s">
        <v>81</v>
      </c>
      <c r="D619" s="27" t="s">
        <v>6</v>
      </c>
      <c r="E619" t="s">
        <v>81</v>
      </c>
      <c r="F619" t="str">
        <f>IF(R618=0,"",R618)</f>
        <v>黒</v>
      </c>
      <c r="G619" t="s">
        <v>81</v>
      </c>
      <c r="H619" s="27" t="s">
        <v>93</v>
      </c>
      <c r="I619" t="s">
        <v>81</v>
      </c>
      <c r="J619" t="str">
        <f>IF(T618=0,"",T618)</f>
        <v/>
      </c>
      <c r="K619" t="s">
        <v>81</v>
      </c>
      <c r="L619" s="27" t="s">
        <v>94</v>
      </c>
      <c r="M619" t="s">
        <v>81</v>
      </c>
      <c r="N619" t="str">
        <f>IF(V618=0,"",V618)</f>
        <v/>
      </c>
      <c r="O619" t="s">
        <v>81</v>
      </c>
      <c r="Q619" s="33" t="s">
        <v>11</v>
      </c>
      <c r="R619" s="34">
        <f>INDEX(AL:AL,W616+1)</f>
        <v>0</v>
      </c>
      <c r="S619" s="39" t="s">
        <v>95</v>
      </c>
      <c r="T619" s="34">
        <f>INDEX(AN:AN,W616+1)</f>
        <v>0</v>
      </c>
      <c r="U619" s="34">
        <f>INDEX(AO:AO,W616+1)</f>
        <v>0</v>
      </c>
      <c r="V619" s="34">
        <f>INDEX(AP:AP,W616+1)</f>
        <v>0</v>
      </c>
      <c r="W619" s="40"/>
      <c r="X619" s="34" t="str">
        <f>INDEX(AZ:AZ,W616+1)</f>
        <v/>
      </c>
      <c r="Y619" s="34" t="str">
        <f>INDEX(BA:BA,W616+1)</f>
        <v/>
      </c>
      <c r="Z619" s="34" t="str">
        <f>INDEX(BB:BB,W616+1)</f>
        <v/>
      </c>
      <c r="AA619" s="34">
        <f>INDEX(BC:BC,W616+1)</f>
        <v>0</v>
      </c>
      <c r="AC619" s="52"/>
      <c r="AD619" s="52"/>
      <c r="BF619" s="64" t="s">
        <v>0</v>
      </c>
    </row>
    <row r="620" spans="1:58">
      <c r="A620" t="str">
        <f t="shared" si="111"/>
        <v>|種別||サブタイプ||||</v>
      </c>
      <c r="B620" t="s">
        <v>0</v>
      </c>
      <c r="C620" t="s">
        <v>81</v>
      </c>
      <c r="D620" s="27" t="s">
        <v>11</v>
      </c>
      <c r="E620" t="s">
        <v>81</v>
      </c>
      <c r="F620" t="str">
        <f>IF(R619=0,"",R619)</f>
        <v/>
      </c>
      <c r="G620" t="s">
        <v>81</v>
      </c>
      <c r="H620" s="27" t="s">
        <v>103</v>
      </c>
      <c r="I620" t="s">
        <v>81</v>
      </c>
      <c r="J620" t="str">
        <f>IF(T619=0,"",T619)</f>
        <v/>
      </c>
      <c r="K620" t="s">
        <v>81</v>
      </c>
      <c r="L620" t="str">
        <f>IF(U619=0,"",U619)</f>
        <v/>
      </c>
      <c r="M620" t="s">
        <v>81</v>
      </c>
      <c r="N620" t="str">
        <f>IF(V619=0,"",V619)</f>
        <v/>
      </c>
      <c r="O620" t="s">
        <v>81</v>
      </c>
      <c r="Q620" s="33" t="s">
        <v>104</v>
      </c>
      <c r="R620" s="34" t="str">
        <f>INDEX(BD:BD,W616+1)</f>
        <v/>
      </c>
      <c r="S620" s="35"/>
      <c r="T620" s="35"/>
      <c r="U620" s="35"/>
      <c r="V620" s="36"/>
      <c r="W620" s="40"/>
      <c r="X620" s="32"/>
      <c r="Y620" s="32"/>
      <c r="Z620" s="32"/>
      <c r="AA620" s="54"/>
      <c r="AC620" s="52"/>
      <c r="AD620" s="52"/>
      <c r="BF620" s="64" t="s">
        <v>0</v>
      </c>
    </row>
    <row r="621" spans="1:58">
      <c r="A621" t="str">
        <f t="shared" si="111"/>
        <v>|テキスト|&gt;|&gt;|&gt;|&gt;||</v>
      </c>
      <c r="B621" t="s">
        <v>0</v>
      </c>
      <c r="C621" t="s">
        <v>81</v>
      </c>
      <c r="D621" s="27" t="s">
        <v>104</v>
      </c>
      <c r="E621" t="s">
        <v>81</v>
      </c>
      <c r="F621" s="27" t="s">
        <v>113</v>
      </c>
      <c r="G621" t="s">
        <v>81</v>
      </c>
      <c r="H621" s="27" t="s">
        <v>113</v>
      </c>
      <c r="I621" t="s">
        <v>81</v>
      </c>
      <c r="J621" s="27" t="s">
        <v>113</v>
      </c>
      <c r="K621" t="s">
        <v>81</v>
      </c>
      <c r="L621" s="27" t="s">
        <v>113</v>
      </c>
      <c r="M621" t="s">
        <v>81</v>
      </c>
      <c r="N621" t="str">
        <f>IF(R620=0,"",R620)</f>
        <v/>
      </c>
      <c r="O621" t="s">
        <v>81</v>
      </c>
      <c r="Q621" s="38" t="s">
        <v>27</v>
      </c>
      <c r="R621" s="34" t="str">
        <f>INDEX(BE:BE,W616+1)</f>
        <v/>
      </c>
      <c r="S621" s="35" t="s">
        <v>400</v>
      </c>
      <c r="T621" s="34" t="str">
        <f>IF(X621="","",X621&amp;IF(Y621="",""," "&amp;Y621)&amp;IF(Z621="",""," "&amp;Z621)&amp;IF(AA621="",""," "&amp;AA621))</f>
        <v/>
      </c>
      <c r="U621" s="35"/>
      <c r="V621" s="36"/>
      <c r="W621" s="40" t="s">
        <v>114</v>
      </c>
      <c r="X621" s="33" t="str">
        <f t="shared" ref="X621:AA621" si="118">IF(ISERROR(IF(LEN(X620)&gt;1,X620,VLOOKUP(X619,$AC:$AD,2,FALSE))),"",IF(LEN(X620)&gt;1,X620,VLOOKUP(X619,$AC:$AD,2,FALSE)))</f>
        <v/>
      </c>
      <c r="Y621" s="33" t="str">
        <f t="shared" si="118"/>
        <v/>
      </c>
      <c r="Z621" s="33" t="str">
        <f t="shared" si="118"/>
        <v/>
      </c>
      <c r="AA621" s="33" t="str">
        <f t="shared" si="118"/>
        <v> </v>
      </c>
      <c r="AC621" s="52"/>
      <c r="AD621" s="52"/>
      <c r="BF621" s="64" t="s">
        <v>0</v>
      </c>
    </row>
    <row r="622" spans="1:58">
      <c r="A622" t="str">
        <f t="shared" si="111"/>
        <v>|英テキスト|&gt;|&gt;|&gt;|&gt;||</v>
      </c>
      <c r="B622" t="s">
        <v>0</v>
      </c>
      <c r="C622" t="s">
        <v>81</v>
      </c>
      <c r="D622" s="27" t="s">
        <v>125</v>
      </c>
      <c r="E622" t="s">
        <v>81</v>
      </c>
      <c r="F622" s="27" t="s">
        <v>113</v>
      </c>
      <c r="G622" t="s">
        <v>81</v>
      </c>
      <c r="H622" s="27" t="s">
        <v>113</v>
      </c>
      <c r="I622" t="s">
        <v>81</v>
      </c>
      <c r="J622" s="27" t="s">
        <v>113</v>
      </c>
      <c r="K622" t="s">
        <v>81</v>
      </c>
      <c r="L622" s="27" t="s">
        <v>113</v>
      </c>
      <c r="M622" t="s">
        <v>81</v>
      </c>
      <c r="N622" t="str">
        <f>IF(T621="","",T621&amp;"&amp;br;")&amp;IF(R621=0,"",R621)</f>
        <v/>
      </c>
      <c r="O622" t="s">
        <v>81</v>
      </c>
      <c r="Q622" s="33" t="s">
        <v>18</v>
      </c>
      <c r="R622" s="34">
        <f>IF(INDEX(AX:AX,W616+1)="",0,INDEX(AX:AX,W616+1)&amp;"/"&amp;INDEX(AY:AY,W616+1))</f>
        <v>0</v>
      </c>
      <c r="S622" s="35"/>
      <c r="T622" s="35"/>
      <c r="U622" s="35"/>
      <c r="V622" s="36"/>
      <c r="W622" s="40"/>
      <c r="X622" s="33"/>
      <c r="Y622" s="52"/>
      <c r="Z622" s="52"/>
      <c r="AA622" s="53"/>
      <c r="AC622" s="52"/>
      <c r="AD622" s="52"/>
      <c r="BF622" s="64" t="s">
        <v>0</v>
      </c>
    </row>
    <row r="623" spans="1:58">
      <c r="A623" t="str">
        <f t="shared" si="111"/>
        <v>|PT|&gt;||シールド数|&gt;||</v>
      </c>
      <c r="B623" t="s">
        <v>0</v>
      </c>
      <c r="C623" t="s">
        <v>81</v>
      </c>
      <c r="D623" t="s">
        <v>18</v>
      </c>
      <c r="E623" t="s">
        <v>81</v>
      </c>
      <c r="F623" t="s">
        <v>113</v>
      </c>
      <c r="G623" t="s">
        <v>81</v>
      </c>
      <c r="H623" t="str">
        <f>IF(R622=0,"",R622)</f>
        <v/>
      </c>
      <c r="I623" t="s">
        <v>81</v>
      </c>
      <c r="J623" t="s">
        <v>136</v>
      </c>
      <c r="K623" t="s">
        <v>81</v>
      </c>
      <c r="L623" t="s">
        <v>113</v>
      </c>
      <c r="M623" t="s">
        <v>81</v>
      </c>
      <c r="N623" t="str">
        <f>IF(R623=0,"",R623)</f>
        <v/>
      </c>
      <c r="O623" t="s">
        <v>81</v>
      </c>
      <c r="Q623" s="41" t="s">
        <v>19</v>
      </c>
      <c r="R623" s="34">
        <f>INDEX(AW:AW,W616+1)</f>
        <v>0</v>
      </c>
      <c r="S623" s="42"/>
      <c r="T623" s="42"/>
      <c r="U623" s="42"/>
      <c r="V623" s="43"/>
      <c r="W623" s="44"/>
      <c r="X623" s="45"/>
      <c r="Y623" s="55"/>
      <c r="Z623" s="55"/>
      <c r="AA623" s="56"/>
      <c r="BF623" s="64" t="s">
        <v>0</v>
      </c>
    </row>
    <row r="624" spans="1:58">
      <c r="A624" t="str">
        <f t="shared" si="111"/>
        <v>&amp;br;&amp;br;</v>
      </c>
      <c r="B624" t="s">
        <v>0</v>
      </c>
      <c r="C624" t="s">
        <v>145</v>
      </c>
      <c r="R624"/>
      <c r="S624"/>
      <c r="T624"/>
      <c r="U624"/>
      <c r="V624"/>
      <c r="BF624" s="64" t="s">
        <v>0</v>
      </c>
    </row>
    <row r="625" spans="1:58">
      <c r="A625" t="str">
        <f t="shared" si="111"/>
        <v>#back(text=戻る,left)</v>
      </c>
      <c r="B625" t="s">
        <v>0</v>
      </c>
      <c r="C625" t="s">
        <v>153</v>
      </c>
      <c r="R625"/>
      <c r="S625"/>
      <c r="T625"/>
      <c r="U625"/>
      <c r="V625"/>
      <c r="BF625" s="64" t="s">
        <v>0</v>
      </c>
    </row>
    <row r="626" spans="1:58">
      <c r="A626" t="str">
        <f t="shared" si="111"/>
        <v>&amp;br;</v>
      </c>
      <c r="B626" t="s">
        <v>0</v>
      </c>
      <c r="C626" t="s">
        <v>164</v>
      </c>
      <c r="R626"/>
      <c r="S626"/>
      <c r="T626"/>
      <c r="U626"/>
      <c r="V626"/>
      <c r="BF626" s="64" t="s">
        <v>0</v>
      </c>
    </row>
    <row r="627" spans="1:58">
      <c r="A627" t="str">
        <f t="shared" si="111"/>
        <v>#comment(above,nsize=[15],size=[30],num=[10])</v>
      </c>
      <c r="B627" t="s">
        <v>0</v>
      </c>
      <c r="C627" t="s">
        <v>173</v>
      </c>
      <c r="R627"/>
      <c r="S627"/>
      <c r="T627"/>
      <c r="U627"/>
      <c r="V627"/>
      <c r="BF627" s="64" t="s">
        <v>0</v>
      </c>
    </row>
    <row r="628" spans="1:58">
      <c r="A628" t="str">
        <f t="shared" si="111"/>
        <v>&amp;br;&amp;br;</v>
      </c>
      <c r="B628" t="s">
        <v>0</v>
      </c>
      <c r="C628" t="s">
        <v>145</v>
      </c>
      <c r="R628"/>
      <c r="S628"/>
      <c r="T628"/>
      <c r="U628"/>
      <c r="V628"/>
      <c r="AC628" s="52"/>
      <c r="AD628" s="52"/>
      <c r="BF628" s="64" t="s">
        <v>0</v>
      </c>
    </row>
    <row r="629" spans="1:58">
      <c r="A629" t="str">
        <f t="shared" si="111"/>
        <v/>
      </c>
      <c r="B629" t="s">
        <v>0</v>
      </c>
      <c r="Q629" s="29"/>
      <c r="R629" s="30"/>
      <c r="S629" s="30"/>
      <c r="T629" s="30"/>
      <c r="U629" s="30"/>
      <c r="V629" s="31"/>
      <c r="W629" s="32">
        <v>49</v>
      </c>
      <c r="X629" s="29"/>
      <c r="Y629" s="50"/>
      <c r="Z629" s="50"/>
      <c r="AA629" s="51"/>
      <c r="AC629" s="52"/>
      <c r="AD629" s="52"/>
      <c r="BF629" s="64" t="s">
        <v>0</v>
      </c>
    </row>
    <row r="630" spans="1:58">
      <c r="A630" t="str">
        <f t="shared" si="111"/>
        <v>*0/0</v>
      </c>
      <c r="B630" t="s">
        <v>0</v>
      </c>
      <c r="C630" t="str">
        <f>"*"&amp;R630&amp;"/"&amp;T630</f>
        <v>*0/0</v>
      </c>
      <c r="Q630" s="33" t="s">
        <v>9</v>
      </c>
      <c r="R630" s="34">
        <f>INDEX(AJ:AJ,W629+1)</f>
        <v>0</v>
      </c>
      <c r="S630" s="35" t="s">
        <v>10</v>
      </c>
      <c r="T630" s="34">
        <f>INDEX(AK:AK,W629+1)</f>
        <v>0</v>
      </c>
      <c r="U630" s="35"/>
      <c r="V630" s="36"/>
      <c r="W630" s="37"/>
      <c r="X630" s="33"/>
      <c r="Y630" s="52"/>
      <c r="Z630" s="52"/>
      <c r="AA630" s="53"/>
      <c r="AC630" s="52"/>
      <c r="AD630" s="52"/>
      <c r="BF630" s="64" t="s">
        <v>0</v>
      </c>
    </row>
    <row r="631" spans="1:58">
      <c r="A631" t="str">
        <f t="shared" si="111"/>
        <v>|LEFT:80|LEFT:100|LEFT:100|LEFT:100|LEFT:100|LEFT:100|c</v>
      </c>
      <c r="B631" t="s">
        <v>0</v>
      </c>
      <c r="C631" t="s">
        <v>81</v>
      </c>
      <c r="D631" s="26" t="str">
        <f>$Q$1</f>
        <v>LEFT:80</v>
      </c>
      <c r="E631" s="26" t="s">
        <v>81</v>
      </c>
      <c r="F631" s="26" t="str">
        <f t="shared" ref="F631:J631" si="119">$R$1</f>
        <v>LEFT:100</v>
      </c>
      <c r="G631" s="26" t="s">
        <v>81</v>
      </c>
      <c r="H631" s="26" t="str">
        <f t="shared" si="119"/>
        <v>LEFT:100</v>
      </c>
      <c r="I631" s="26" t="s">
        <v>81</v>
      </c>
      <c r="J631" s="26" t="str">
        <f t="shared" si="119"/>
        <v>LEFT:100</v>
      </c>
      <c r="K631" s="26" t="s">
        <v>81</v>
      </c>
      <c r="L631" s="26" t="str">
        <f>$R$1</f>
        <v>LEFT:100</v>
      </c>
      <c r="M631" s="26" t="s">
        <v>81</v>
      </c>
      <c r="N631" s="26" t="str">
        <f>$R$1</f>
        <v>LEFT:100</v>
      </c>
      <c r="O631" t="s">
        <v>81</v>
      </c>
      <c r="P631" t="s">
        <v>82</v>
      </c>
      <c r="Q631" s="38" t="s">
        <v>6</v>
      </c>
      <c r="R631" s="34" t="str">
        <f>INDEX(AF:AF,W629+1)</f>
        <v>黒</v>
      </c>
      <c r="S631" s="39" t="s">
        <v>7</v>
      </c>
      <c r="T631" s="34">
        <f>INDEX(AG:AG,W629+1)</f>
        <v>0</v>
      </c>
      <c r="U631" s="39" t="s">
        <v>8</v>
      </c>
      <c r="V631" s="34">
        <f>INDEX(AI:AI,W629+1)</f>
        <v>0</v>
      </c>
      <c r="W631" s="40"/>
      <c r="X631" s="34">
        <f>INDEX(AQ:AQ,W629+1)</f>
        <v>0</v>
      </c>
      <c r="Y631" s="52"/>
      <c r="Z631" s="52"/>
      <c r="AA631" s="53"/>
      <c r="AC631" s="35"/>
      <c r="AD631" s="35"/>
      <c r="BF631" s="64" t="s">
        <v>0</v>
      </c>
    </row>
    <row r="632" spans="1:58">
      <c r="A632" t="str">
        <f t="shared" si="111"/>
        <v>|色|黒|レアリティ||マナコスト||</v>
      </c>
      <c r="B632" t="s">
        <v>0</v>
      </c>
      <c r="C632" t="s">
        <v>81</v>
      </c>
      <c r="D632" s="27" t="s">
        <v>6</v>
      </c>
      <c r="E632" t="s">
        <v>81</v>
      </c>
      <c r="F632" t="str">
        <f>IF(R631=0,"",R631)</f>
        <v>黒</v>
      </c>
      <c r="G632" t="s">
        <v>81</v>
      </c>
      <c r="H632" s="27" t="s">
        <v>93</v>
      </c>
      <c r="I632" t="s">
        <v>81</v>
      </c>
      <c r="J632" t="str">
        <f>IF(T631=0,"",T631)</f>
        <v/>
      </c>
      <c r="K632" t="s">
        <v>81</v>
      </c>
      <c r="L632" s="27" t="s">
        <v>94</v>
      </c>
      <c r="M632" t="s">
        <v>81</v>
      </c>
      <c r="N632" t="str">
        <f>IF(V631=0,"",V631)</f>
        <v/>
      </c>
      <c r="O632" t="s">
        <v>81</v>
      </c>
      <c r="Q632" s="33" t="s">
        <v>11</v>
      </c>
      <c r="R632" s="34">
        <f>INDEX(AL:AL,W629+1)</f>
        <v>0</v>
      </c>
      <c r="S632" s="39" t="s">
        <v>95</v>
      </c>
      <c r="T632" s="34">
        <f>INDEX(AN:AN,W629+1)</f>
        <v>0</v>
      </c>
      <c r="U632" s="34">
        <f>INDEX(AO:AO,W629+1)</f>
        <v>0</v>
      </c>
      <c r="V632" s="34">
        <f>INDEX(AP:AP,W629+1)</f>
        <v>0</v>
      </c>
      <c r="W632" s="40"/>
      <c r="X632" s="34" t="str">
        <f>INDEX(AZ:AZ,W629+1)</f>
        <v/>
      </c>
      <c r="Y632" s="34" t="str">
        <f>INDEX(BA:BA,W629+1)</f>
        <v/>
      </c>
      <c r="Z632" s="34" t="str">
        <f>INDEX(BB:BB,W629+1)</f>
        <v/>
      </c>
      <c r="AA632" s="34">
        <f>INDEX(BC:BC,W629+1)</f>
        <v>0</v>
      </c>
      <c r="AC632" s="52"/>
      <c r="AD632" s="52"/>
      <c r="BF632" s="64" t="s">
        <v>0</v>
      </c>
    </row>
    <row r="633" spans="1:58">
      <c r="A633" t="str">
        <f t="shared" si="111"/>
        <v>|種別||サブタイプ||||</v>
      </c>
      <c r="B633" t="s">
        <v>0</v>
      </c>
      <c r="C633" t="s">
        <v>81</v>
      </c>
      <c r="D633" s="27" t="s">
        <v>11</v>
      </c>
      <c r="E633" t="s">
        <v>81</v>
      </c>
      <c r="F633" t="str">
        <f>IF(R632=0,"",R632)</f>
        <v/>
      </c>
      <c r="G633" t="s">
        <v>81</v>
      </c>
      <c r="H633" s="27" t="s">
        <v>103</v>
      </c>
      <c r="I633" t="s">
        <v>81</v>
      </c>
      <c r="J633" t="str">
        <f>IF(T632=0,"",T632)</f>
        <v/>
      </c>
      <c r="K633" t="s">
        <v>81</v>
      </c>
      <c r="L633" t="str">
        <f>IF(U632=0,"",U632)</f>
        <v/>
      </c>
      <c r="M633" t="s">
        <v>81</v>
      </c>
      <c r="N633" t="str">
        <f>IF(V632=0,"",V632)</f>
        <v/>
      </c>
      <c r="O633" t="s">
        <v>81</v>
      </c>
      <c r="Q633" s="33" t="s">
        <v>104</v>
      </c>
      <c r="R633" s="34" t="str">
        <f>INDEX(BD:BD,W629+1)</f>
        <v/>
      </c>
      <c r="S633" s="35"/>
      <c r="T633" s="35"/>
      <c r="U633" s="35"/>
      <c r="V633" s="36"/>
      <c r="W633" s="40"/>
      <c r="X633" s="32"/>
      <c r="Y633" s="32"/>
      <c r="Z633" s="32"/>
      <c r="AA633" s="54"/>
      <c r="AC633" s="52"/>
      <c r="AD633" s="52"/>
      <c r="BF633" s="64" t="s">
        <v>0</v>
      </c>
    </row>
    <row r="634" spans="1:58">
      <c r="A634" t="str">
        <f t="shared" si="111"/>
        <v>|テキスト|&gt;|&gt;|&gt;|&gt;||</v>
      </c>
      <c r="B634" t="s">
        <v>0</v>
      </c>
      <c r="C634" t="s">
        <v>81</v>
      </c>
      <c r="D634" s="27" t="s">
        <v>104</v>
      </c>
      <c r="E634" t="s">
        <v>81</v>
      </c>
      <c r="F634" s="27" t="s">
        <v>113</v>
      </c>
      <c r="G634" t="s">
        <v>81</v>
      </c>
      <c r="H634" s="27" t="s">
        <v>113</v>
      </c>
      <c r="I634" t="s">
        <v>81</v>
      </c>
      <c r="J634" s="27" t="s">
        <v>113</v>
      </c>
      <c r="K634" t="s">
        <v>81</v>
      </c>
      <c r="L634" s="27" t="s">
        <v>113</v>
      </c>
      <c r="M634" t="s">
        <v>81</v>
      </c>
      <c r="N634" t="str">
        <f>IF(R633=0,"",R633)</f>
        <v/>
      </c>
      <c r="O634" t="s">
        <v>81</v>
      </c>
      <c r="Q634" s="38" t="s">
        <v>27</v>
      </c>
      <c r="R634" s="34" t="str">
        <f>INDEX(BE:BE,W629+1)</f>
        <v/>
      </c>
      <c r="S634" s="35" t="s">
        <v>400</v>
      </c>
      <c r="T634" s="34" t="str">
        <f>IF(X634="","",X634&amp;IF(Y634="",""," "&amp;Y634)&amp;IF(Z634="",""," "&amp;Z634)&amp;IF(AA634="",""," "&amp;AA634))</f>
        <v/>
      </c>
      <c r="U634" s="35"/>
      <c r="V634" s="36"/>
      <c r="W634" s="40" t="s">
        <v>114</v>
      </c>
      <c r="X634" s="33" t="str">
        <f t="shared" ref="X634:AA634" si="120">IF(ISERROR(IF(LEN(X633)&gt;1,X633,VLOOKUP(X632,$AC:$AD,2,FALSE))),"",IF(LEN(X633)&gt;1,X633,VLOOKUP(X632,$AC:$AD,2,FALSE)))</f>
        <v/>
      </c>
      <c r="Y634" s="33" t="str">
        <f t="shared" si="120"/>
        <v/>
      </c>
      <c r="Z634" s="33" t="str">
        <f t="shared" si="120"/>
        <v/>
      </c>
      <c r="AA634" s="33" t="str">
        <f t="shared" si="120"/>
        <v> </v>
      </c>
      <c r="AC634" s="52"/>
      <c r="AD634" s="52"/>
      <c r="BF634" s="64" t="s">
        <v>0</v>
      </c>
    </row>
    <row r="635" spans="1:58">
      <c r="A635" t="str">
        <f t="shared" si="111"/>
        <v>|英テキスト|&gt;|&gt;|&gt;|&gt;||</v>
      </c>
      <c r="B635" t="s">
        <v>0</v>
      </c>
      <c r="C635" t="s">
        <v>81</v>
      </c>
      <c r="D635" s="27" t="s">
        <v>125</v>
      </c>
      <c r="E635" t="s">
        <v>81</v>
      </c>
      <c r="F635" s="27" t="s">
        <v>113</v>
      </c>
      <c r="G635" t="s">
        <v>81</v>
      </c>
      <c r="H635" s="27" t="s">
        <v>113</v>
      </c>
      <c r="I635" t="s">
        <v>81</v>
      </c>
      <c r="J635" s="27" t="s">
        <v>113</v>
      </c>
      <c r="K635" t="s">
        <v>81</v>
      </c>
      <c r="L635" s="27" t="s">
        <v>113</v>
      </c>
      <c r="M635" t="s">
        <v>81</v>
      </c>
      <c r="N635" t="str">
        <f>IF(T634="","",T634&amp;"&amp;br;")&amp;IF(R634=0,"",R634)</f>
        <v/>
      </c>
      <c r="O635" t="s">
        <v>81</v>
      </c>
      <c r="Q635" s="33" t="s">
        <v>18</v>
      </c>
      <c r="R635" s="34">
        <f>IF(INDEX(AX:AX,W629+1)="",0,INDEX(AX:AX,W629+1)&amp;"/"&amp;INDEX(AY:AY,W629+1))</f>
        <v>0</v>
      </c>
      <c r="S635" s="35"/>
      <c r="T635" s="35"/>
      <c r="U635" s="35"/>
      <c r="V635" s="36"/>
      <c r="W635" s="40"/>
      <c r="X635" s="33"/>
      <c r="Y635" s="52"/>
      <c r="Z635" s="52"/>
      <c r="AA635" s="53"/>
      <c r="AC635" s="52"/>
      <c r="AD635" s="52"/>
      <c r="BF635" s="64" t="s">
        <v>0</v>
      </c>
    </row>
    <row r="636" spans="1:58">
      <c r="A636" t="str">
        <f t="shared" si="111"/>
        <v>|PT|&gt;||シールド数|&gt;||</v>
      </c>
      <c r="B636" t="s">
        <v>0</v>
      </c>
      <c r="C636" t="s">
        <v>81</v>
      </c>
      <c r="D636" t="s">
        <v>18</v>
      </c>
      <c r="E636" t="s">
        <v>81</v>
      </c>
      <c r="F636" t="s">
        <v>113</v>
      </c>
      <c r="G636" t="s">
        <v>81</v>
      </c>
      <c r="H636" t="str">
        <f>IF(R635=0,"",R635)</f>
        <v/>
      </c>
      <c r="I636" t="s">
        <v>81</v>
      </c>
      <c r="J636" t="s">
        <v>136</v>
      </c>
      <c r="K636" t="s">
        <v>81</v>
      </c>
      <c r="L636" t="s">
        <v>113</v>
      </c>
      <c r="M636" t="s">
        <v>81</v>
      </c>
      <c r="N636" t="str">
        <f>IF(R636=0,"",R636)</f>
        <v/>
      </c>
      <c r="O636" t="s">
        <v>81</v>
      </c>
      <c r="Q636" s="41" t="s">
        <v>19</v>
      </c>
      <c r="R636" s="34">
        <f>INDEX(AW:AW,W629+1)</f>
        <v>0</v>
      </c>
      <c r="S636" s="42"/>
      <c r="T636" s="42"/>
      <c r="U636" s="42"/>
      <c r="V636" s="43"/>
      <c r="W636" s="44"/>
      <c r="X636" s="45"/>
      <c r="Y636" s="55"/>
      <c r="Z636" s="55"/>
      <c r="AA636" s="56"/>
      <c r="BF636" s="64" t="s">
        <v>0</v>
      </c>
    </row>
    <row r="637" spans="1:58">
      <c r="A637" t="str">
        <f t="shared" si="111"/>
        <v>&amp;br;&amp;br;</v>
      </c>
      <c r="B637" t="s">
        <v>0</v>
      </c>
      <c r="C637" t="s">
        <v>145</v>
      </c>
      <c r="R637"/>
      <c r="S637"/>
      <c r="T637"/>
      <c r="U637"/>
      <c r="V637"/>
      <c r="BF637" s="64" t="s">
        <v>0</v>
      </c>
    </row>
    <row r="638" spans="1:58">
      <c r="A638" t="str">
        <f t="shared" si="111"/>
        <v>#back(text=戻る,left)</v>
      </c>
      <c r="B638" t="s">
        <v>0</v>
      </c>
      <c r="C638" t="s">
        <v>153</v>
      </c>
      <c r="R638"/>
      <c r="S638"/>
      <c r="T638"/>
      <c r="U638"/>
      <c r="V638"/>
      <c r="BF638" s="64" t="s">
        <v>0</v>
      </c>
    </row>
    <row r="639" spans="1:58">
      <c r="A639" t="str">
        <f t="shared" si="111"/>
        <v>&amp;br;</v>
      </c>
      <c r="B639" t="s">
        <v>0</v>
      </c>
      <c r="C639" t="s">
        <v>164</v>
      </c>
      <c r="R639"/>
      <c r="S639"/>
      <c r="T639"/>
      <c r="U639"/>
      <c r="V639"/>
      <c r="BF639" s="64" t="s">
        <v>0</v>
      </c>
    </row>
    <row r="640" spans="1:58">
      <c r="A640" t="str">
        <f t="shared" si="111"/>
        <v>#comment(above,nsize=[15],size=[30],num=[10])</v>
      </c>
      <c r="B640" t="s">
        <v>0</v>
      </c>
      <c r="C640" t="s">
        <v>173</v>
      </c>
      <c r="R640"/>
      <c r="S640"/>
      <c r="T640"/>
      <c r="U640"/>
      <c r="V640"/>
      <c r="BF640" s="64" t="s">
        <v>0</v>
      </c>
    </row>
    <row r="641" spans="1:58">
      <c r="A641" t="str">
        <f t="shared" si="111"/>
        <v>&amp;br;&amp;br;</v>
      </c>
      <c r="B641" t="s">
        <v>0</v>
      </c>
      <c r="C641" t="s">
        <v>145</v>
      </c>
      <c r="R641"/>
      <c r="S641"/>
      <c r="T641"/>
      <c r="U641"/>
      <c r="V641"/>
      <c r="AC641" s="52"/>
      <c r="AD641" s="52"/>
      <c r="BF641" s="64" t="s">
        <v>0</v>
      </c>
    </row>
    <row r="642" spans="1:58">
      <c r="A642" t="str">
        <f t="shared" si="111"/>
        <v/>
      </c>
      <c r="B642" t="s">
        <v>0</v>
      </c>
      <c r="Q642" s="29"/>
      <c r="R642" s="30"/>
      <c r="S642" s="30"/>
      <c r="T642" s="30"/>
      <c r="U642" s="30"/>
      <c r="V642" s="31"/>
      <c r="W642" s="32">
        <v>50</v>
      </c>
      <c r="X642" s="29"/>
      <c r="Y642" s="50"/>
      <c r="Z642" s="50"/>
      <c r="AA642" s="51"/>
      <c r="AC642" s="52"/>
      <c r="AD642" s="52"/>
      <c r="BF642" s="64" t="s">
        <v>0</v>
      </c>
    </row>
    <row r="643" spans="1:58">
      <c r="A643" t="str">
        <f t="shared" si="111"/>
        <v>*0/0</v>
      </c>
      <c r="B643" t="s">
        <v>0</v>
      </c>
      <c r="C643" t="str">
        <f>"*"&amp;R643&amp;"/"&amp;T643</f>
        <v>*0/0</v>
      </c>
      <c r="Q643" s="33" t="s">
        <v>9</v>
      </c>
      <c r="R643" s="34">
        <f>INDEX(AJ:AJ,W642+1)</f>
        <v>0</v>
      </c>
      <c r="S643" s="35" t="s">
        <v>10</v>
      </c>
      <c r="T643" s="34">
        <f>INDEX(AK:AK,W642+1)</f>
        <v>0</v>
      </c>
      <c r="U643" s="35"/>
      <c r="V643" s="36"/>
      <c r="W643" s="37"/>
      <c r="X643" s="33"/>
      <c r="Y643" s="52"/>
      <c r="Z643" s="52"/>
      <c r="AA643" s="53"/>
      <c r="AC643" s="52"/>
      <c r="AD643" s="52"/>
      <c r="BF643" s="64" t="s">
        <v>0</v>
      </c>
    </row>
    <row r="644" spans="1:58">
      <c r="A644" t="str">
        <f t="shared" si="111"/>
        <v>|LEFT:80|LEFT:100|LEFT:100|LEFT:100|LEFT:100|LEFT:100|c</v>
      </c>
      <c r="B644" t="s">
        <v>0</v>
      </c>
      <c r="C644" t="s">
        <v>81</v>
      </c>
      <c r="D644" s="26" t="str">
        <f>$Q$1</f>
        <v>LEFT:80</v>
      </c>
      <c r="E644" s="26" t="s">
        <v>81</v>
      </c>
      <c r="F644" s="26" t="str">
        <f t="shared" ref="F644:J644" si="121">$R$1</f>
        <v>LEFT:100</v>
      </c>
      <c r="G644" s="26" t="s">
        <v>81</v>
      </c>
      <c r="H644" s="26" t="str">
        <f t="shared" si="121"/>
        <v>LEFT:100</v>
      </c>
      <c r="I644" s="26" t="s">
        <v>81</v>
      </c>
      <c r="J644" s="26" t="str">
        <f t="shared" si="121"/>
        <v>LEFT:100</v>
      </c>
      <c r="K644" s="26" t="s">
        <v>81</v>
      </c>
      <c r="L644" s="26" t="str">
        <f>$R$1</f>
        <v>LEFT:100</v>
      </c>
      <c r="M644" s="26" t="s">
        <v>81</v>
      </c>
      <c r="N644" s="26" t="str">
        <f>$R$1</f>
        <v>LEFT:100</v>
      </c>
      <c r="O644" t="s">
        <v>81</v>
      </c>
      <c r="P644" t="s">
        <v>82</v>
      </c>
      <c r="Q644" s="38" t="s">
        <v>6</v>
      </c>
      <c r="R644" s="34" t="str">
        <f>INDEX(AF:AF,W642+1)</f>
        <v>黒</v>
      </c>
      <c r="S644" s="39" t="s">
        <v>7</v>
      </c>
      <c r="T644" s="34">
        <f>INDEX(AG:AG,W642+1)</f>
        <v>0</v>
      </c>
      <c r="U644" s="39" t="s">
        <v>8</v>
      </c>
      <c r="V644" s="34">
        <f>INDEX(AI:AI,W642+1)</f>
        <v>0</v>
      </c>
      <c r="W644" s="40"/>
      <c r="X644" s="34">
        <f>INDEX(AQ:AQ,W642+1)</f>
        <v>0</v>
      </c>
      <c r="Y644" s="52"/>
      <c r="Z644" s="52"/>
      <c r="AA644" s="53"/>
      <c r="AC644" s="35"/>
      <c r="AD644" s="35"/>
      <c r="BF644" s="64" t="s">
        <v>0</v>
      </c>
    </row>
    <row r="645" spans="1:58">
      <c r="A645" t="str">
        <f t="shared" si="111"/>
        <v>|色|黒|レアリティ||マナコスト||</v>
      </c>
      <c r="B645" t="s">
        <v>0</v>
      </c>
      <c r="C645" t="s">
        <v>81</v>
      </c>
      <c r="D645" s="27" t="s">
        <v>6</v>
      </c>
      <c r="E645" t="s">
        <v>81</v>
      </c>
      <c r="F645" t="str">
        <f>IF(R644=0,"",R644)</f>
        <v>黒</v>
      </c>
      <c r="G645" t="s">
        <v>81</v>
      </c>
      <c r="H645" s="27" t="s">
        <v>93</v>
      </c>
      <c r="I645" t="s">
        <v>81</v>
      </c>
      <c r="J645" t="str">
        <f>IF(T644=0,"",T644)</f>
        <v/>
      </c>
      <c r="K645" t="s">
        <v>81</v>
      </c>
      <c r="L645" s="27" t="s">
        <v>94</v>
      </c>
      <c r="M645" t="s">
        <v>81</v>
      </c>
      <c r="N645" t="str">
        <f>IF(V644=0,"",V644)</f>
        <v/>
      </c>
      <c r="O645" t="s">
        <v>81</v>
      </c>
      <c r="Q645" s="33" t="s">
        <v>11</v>
      </c>
      <c r="R645" s="34">
        <f>INDEX(AL:AL,W642+1)</f>
        <v>0</v>
      </c>
      <c r="S645" s="39" t="s">
        <v>95</v>
      </c>
      <c r="T645" s="34">
        <f>INDEX(AN:AN,W642+1)</f>
        <v>0</v>
      </c>
      <c r="U645" s="34">
        <f>INDEX(AO:AO,W642+1)</f>
        <v>0</v>
      </c>
      <c r="V645" s="34">
        <f>INDEX(AP:AP,W642+1)</f>
        <v>0</v>
      </c>
      <c r="W645" s="40"/>
      <c r="X645" s="34" t="str">
        <f>INDEX(AZ:AZ,W642+1)</f>
        <v/>
      </c>
      <c r="Y645" s="34" t="str">
        <f>INDEX(BA:BA,W642+1)</f>
        <v/>
      </c>
      <c r="Z645" s="34" t="str">
        <f>INDEX(BB:BB,W642+1)</f>
        <v/>
      </c>
      <c r="AA645" s="34">
        <f>INDEX(BC:BC,W642+1)</f>
        <v>0</v>
      </c>
      <c r="AC645" s="52"/>
      <c r="AD645" s="52"/>
      <c r="BF645" s="64" t="s">
        <v>0</v>
      </c>
    </row>
    <row r="646" spans="1:58">
      <c r="A646" t="str">
        <f t="shared" ref="A646:A654" si="122">CONCATENATE(C646,D646,E646,F646,G646,H646,I646,J646,K646,L646,M646,N646,O646,P646)</f>
        <v>|種別||サブタイプ||||</v>
      </c>
      <c r="B646" t="s">
        <v>0</v>
      </c>
      <c r="C646" t="s">
        <v>81</v>
      </c>
      <c r="D646" s="27" t="s">
        <v>11</v>
      </c>
      <c r="E646" t="s">
        <v>81</v>
      </c>
      <c r="F646" t="str">
        <f>IF(R645=0,"",R645)</f>
        <v/>
      </c>
      <c r="G646" t="s">
        <v>81</v>
      </c>
      <c r="H646" s="27" t="s">
        <v>103</v>
      </c>
      <c r="I646" t="s">
        <v>81</v>
      </c>
      <c r="J646" t="str">
        <f>IF(T645=0,"",T645)</f>
        <v/>
      </c>
      <c r="K646" t="s">
        <v>81</v>
      </c>
      <c r="L646" t="str">
        <f>IF(U645=0,"",U645)</f>
        <v/>
      </c>
      <c r="M646" t="s">
        <v>81</v>
      </c>
      <c r="N646" t="str">
        <f>IF(V645=0,"",V645)</f>
        <v/>
      </c>
      <c r="O646" t="s">
        <v>81</v>
      </c>
      <c r="Q646" s="33" t="s">
        <v>104</v>
      </c>
      <c r="R646" s="34" t="str">
        <f>INDEX(BD:BD,W642+1)</f>
        <v/>
      </c>
      <c r="S646" s="35"/>
      <c r="T646" s="35"/>
      <c r="U646" s="35"/>
      <c r="V646" s="36"/>
      <c r="W646" s="40"/>
      <c r="X646" s="32"/>
      <c r="Y646" s="32"/>
      <c r="Z646" s="32"/>
      <c r="AA646" s="54"/>
      <c r="AC646" s="52"/>
      <c r="AD646" s="52"/>
      <c r="BF646" s="64" t="s">
        <v>0</v>
      </c>
    </row>
    <row r="647" spans="1:58">
      <c r="A647" t="str">
        <f t="shared" si="122"/>
        <v>|テキスト|&gt;|&gt;|&gt;|&gt;||</v>
      </c>
      <c r="B647" t="s">
        <v>0</v>
      </c>
      <c r="C647" t="s">
        <v>81</v>
      </c>
      <c r="D647" s="27" t="s">
        <v>104</v>
      </c>
      <c r="E647" t="s">
        <v>81</v>
      </c>
      <c r="F647" s="27" t="s">
        <v>113</v>
      </c>
      <c r="G647" t="s">
        <v>81</v>
      </c>
      <c r="H647" s="27" t="s">
        <v>113</v>
      </c>
      <c r="I647" t="s">
        <v>81</v>
      </c>
      <c r="J647" s="27" t="s">
        <v>113</v>
      </c>
      <c r="K647" t="s">
        <v>81</v>
      </c>
      <c r="L647" s="27" t="s">
        <v>113</v>
      </c>
      <c r="M647" t="s">
        <v>81</v>
      </c>
      <c r="N647" t="str">
        <f>IF(R646=0,"",R646)</f>
        <v/>
      </c>
      <c r="O647" t="s">
        <v>81</v>
      </c>
      <c r="Q647" s="38" t="s">
        <v>27</v>
      </c>
      <c r="R647" s="34" t="str">
        <f>INDEX(BE:BE,W642+1)</f>
        <v/>
      </c>
      <c r="S647" s="35" t="s">
        <v>400</v>
      </c>
      <c r="T647" s="34" t="str">
        <f>IF(X647="","",X647&amp;IF(Y647="",""," "&amp;Y647)&amp;IF(Z647="",""," "&amp;Z647)&amp;IF(AA647="",""," "&amp;AA647))</f>
        <v/>
      </c>
      <c r="U647" s="35"/>
      <c r="V647" s="36"/>
      <c r="W647" s="40" t="s">
        <v>114</v>
      </c>
      <c r="X647" s="33" t="str">
        <f t="shared" ref="X647:AA647" si="123">IF(ISERROR(IF(LEN(X646)&gt;1,X646,VLOOKUP(X645,$AC:$AD,2,FALSE))),"",IF(LEN(X646)&gt;1,X646,VLOOKUP(X645,$AC:$AD,2,FALSE)))</f>
        <v/>
      </c>
      <c r="Y647" s="33" t="str">
        <f t="shared" si="123"/>
        <v/>
      </c>
      <c r="Z647" s="33" t="str">
        <f t="shared" si="123"/>
        <v/>
      </c>
      <c r="AA647" s="33" t="str">
        <f t="shared" si="123"/>
        <v> </v>
      </c>
      <c r="AC647" s="52"/>
      <c r="AD647" s="52"/>
      <c r="BF647" s="64" t="s">
        <v>0</v>
      </c>
    </row>
    <row r="648" spans="1:58">
      <c r="A648" t="str">
        <f t="shared" si="122"/>
        <v>|英テキスト|&gt;|&gt;|&gt;|&gt;||</v>
      </c>
      <c r="B648" t="s">
        <v>0</v>
      </c>
      <c r="C648" t="s">
        <v>81</v>
      </c>
      <c r="D648" s="27" t="s">
        <v>125</v>
      </c>
      <c r="E648" t="s">
        <v>81</v>
      </c>
      <c r="F648" s="27" t="s">
        <v>113</v>
      </c>
      <c r="G648" t="s">
        <v>81</v>
      </c>
      <c r="H648" s="27" t="s">
        <v>113</v>
      </c>
      <c r="I648" t="s">
        <v>81</v>
      </c>
      <c r="J648" s="27" t="s">
        <v>113</v>
      </c>
      <c r="K648" t="s">
        <v>81</v>
      </c>
      <c r="L648" s="27" t="s">
        <v>113</v>
      </c>
      <c r="M648" t="s">
        <v>81</v>
      </c>
      <c r="N648" t="str">
        <f>IF(T647="","",T647&amp;"&amp;br;")&amp;IF(R647=0,"",R647)</f>
        <v/>
      </c>
      <c r="O648" t="s">
        <v>81</v>
      </c>
      <c r="Q648" s="33" t="s">
        <v>18</v>
      </c>
      <c r="R648" s="34">
        <f>IF(INDEX(AX:AX,W642+1)="",0,INDEX(AX:AX,W642+1)&amp;"/"&amp;INDEX(AY:AY,W642+1))</f>
        <v>0</v>
      </c>
      <c r="S648" s="35"/>
      <c r="T648" s="35"/>
      <c r="U648" s="35"/>
      <c r="V648" s="36"/>
      <c r="W648" s="40"/>
      <c r="X648" s="33"/>
      <c r="Y648" s="52"/>
      <c r="Z648" s="52"/>
      <c r="AA648" s="53"/>
      <c r="AC648" s="52"/>
      <c r="AD648" s="52"/>
      <c r="BF648" s="64" t="s">
        <v>0</v>
      </c>
    </row>
    <row r="649" spans="1:58">
      <c r="A649" t="str">
        <f t="shared" si="122"/>
        <v>|PT|&gt;||シールド数|&gt;||</v>
      </c>
      <c r="B649" t="s">
        <v>0</v>
      </c>
      <c r="C649" t="s">
        <v>81</v>
      </c>
      <c r="D649" t="s">
        <v>18</v>
      </c>
      <c r="E649" t="s">
        <v>81</v>
      </c>
      <c r="F649" t="s">
        <v>113</v>
      </c>
      <c r="G649" t="s">
        <v>81</v>
      </c>
      <c r="H649" t="str">
        <f>IF(R648=0,"",R648)</f>
        <v/>
      </c>
      <c r="I649" t="s">
        <v>81</v>
      </c>
      <c r="J649" t="s">
        <v>136</v>
      </c>
      <c r="K649" t="s">
        <v>81</v>
      </c>
      <c r="L649" t="s">
        <v>113</v>
      </c>
      <c r="M649" t="s">
        <v>81</v>
      </c>
      <c r="N649" t="str">
        <f>IF(R649=0,"",R649)</f>
        <v/>
      </c>
      <c r="O649" t="s">
        <v>81</v>
      </c>
      <c r="Q649" s="41" t="s">
        <v>19</v>
      </c>
      <c r="R649" s="34">
        <f>INDEX(AW:AW,W642+1)</f>
        <v>0</v>
      </c>
      <c r="S649" s="42"/>
      <c r="T649" s="42"/>
      <c r="U649" s="42"/>
      <c r="V649" s="43"/>
      <c r="W649" s="44"/>
      <c r="X649" s="45"/>
      <c r="Y649" s="55"/>
      <c r="Z649" s="55"/>
      <c r="AA649" s="56"/>
      <c r="BF649" s="64" t="s">
        <v>0</v>
      </c>
    </row>
    <row r="650" spans="1:58">
      <c r="A650" t="str">
        <f t="shared" si="122"/>
        <v>&amp;br;&amp;br;</v>
      </c>
      <c r="B650" t="s">
        <v>0</v>
      </c>
      <c r="C650" t="s">
        <v>145</v>
      </c>
      <c r="R650"/>
      <c r="S650"/>
      <c r="T650"/>
      <c r="U650"/>
      <c r="V650"/>
      <c r="BF650" s="64" t="s">
        <v>0</v>
      </c>
    </row>
    <row r="651" spans="1:58">
      <c r="A651" t="str">
        <f t="shared" si="122"/>
        <v>#back(text=戻る,left)</v>
      </c>
      <c r="B651" t="s">
        <v>0</v>
      </c>
      <c r="C651" t="s">
        <v>153</v>
      </c>
      <c r="R651"/>
      <c r="S651"/>
      <c r="T651"/>
      <c r="U651"/>
      <c r="V651"/>
      <c r="BF651" s="64" t="s">
        <v>0</v>
      </c>
    </row>
    <row r="652" spans="1:58">
      <c r="A652" t="str">
        <f t="shared" si="122"/>
        <v>&amp;br;</v>
      </c>
      <c r="B652" t="s">
        <v>0</v>
      </c>
      <c r="C652" t="s">
        <v>164</v>
      </c>
      <c r="R652"/>
      <c r="S652"/>
      <c r="T652"/>
      <c r="U652"/>
      <c r="V652"/>
      <c r="BF652" s="64" t="s">
        <v>0</v>
      </c>
    </row>
    <row r="653" spans="1:58">
      <c r="A653" t="str">
        <f t="shared" si="122"/>
        <v>#comment(above,nsize=[15],size=[30],num=[10])</v>
      </c>
      <c r="B653" t="s">
        <v>0</v>
      </c>
      <c r="C653" t="s">
        <v>173</v>
      </c>
      <c r="R653"/>
      <c r="S653"/>
      <c r="T653"/>
      <c r="U653"/>
      <c r="V653"/>
      <c r="BF653" s="64" t="s">
        <v>0</v>
      </c>
    </row>
    <row r="654" spans="1:58">
      <c r="A654" t="str">
        <f t="shared" si="122"/>
        <v>&amp;br;&amp;br;</v>
      </c>
      <c r="B654" t="s">
        <v>0</v>
      </c>
      <c r="C654" t="s">
        <v>145</v>
      </c>
      <c r="R654"/>
      <c r="S654"/>
      <c r="T654"/>
      <c r="U654"/>
      <c r="V654"/>
      <c r="BF654" s="64" t="s">
        <v>0</v>
      </c>
    </row>
  </sheetData>
  <autoFilter ref="AF1:BE654"/>
  <dataValidations count="4">
    <dataValidation allowBlank="1" showInputMessage="1" showErrorMessage="1" sqref="AF2 AG2 AF3 AG3 AF4 AG4 AF5 AG5 AF6 AG6 AF7 AF8 AF9 AG9 AF10 AG10 AF11 AG11 AF12 AG12 AF13 AG13 AF14 AF15 AF16 AG16 AF17 AG17 AF18 AG18 AF19 AG19 AF20 AG20 AF21 AG21 AF22 AG22 AF23 AG23 AG24 AG25 AF26 AG26 AF27 AG27 AF28 AG28 AF29 AG29 AF24:AF25 AG7:AG8 AG14:AG15"/>
    <dataValidation type="list" allowBlank="1" showInputMessage="1" showErrorMessage="1" sqref="AH2 AH3 AH4 AH5 AH6 AH7 AH8 AH9 AH10 AH11 AH12 AH13 AH14 AH15 AH16 AH17 AH18 AH19 AH20 AH21 AH22 AH23 AH24 AH25 AH26 AH27 AH28 AH29">
      <formula1>$R$4:$U$4</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30:AH51">
      <formula1>$Q$4:$T$4</formula1>
    </dataValidation>
  </dataValidations>
  <pageMargins left="0.699305555555556" right="0.699305555555556"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Y421"/>
  <sheetViews>
    <sheetView tabSelected="1" zoomScale="85" zoomScaleNormal="85" workbookViewId="0">
      <pane xSplit="6" ySplit="1" topLeftCell="G406" activePane="bottomRight" state="frozen"/>
      <selection/>
      <selection pane="topRight"/>
      <selection pane="bottomLeft"/>
      <selection pane="bottomRight" activeCell="H405" sqref="H405"/>
    </sheetView>
  </sheetViews>
  <sheetFormatPr defaultColWidth="9" defaultRowHeight="13.5"/>
  <cols>
    <col min="1" max="1" width="3.5" style="66" customWidth="1"/>
    <col min="2" max="2" width="5" style="66" customWidth="1"/>
    <col min="3" max="3" width="5.88333333333333" style="66" customWidth="1"/>
    <col min="4" max="4" width="9" style="66" customWidth="1"/>
    <col min="5" max="5" width="5" style="66" customWidth="1"/>
    <col min="6" max="7" width="18.0916666666667" style="66" customWidth="1"/>
    <col min="8" max="8" width="12.4916666666667" style="66" customWidth="1"/>
    <col min="9" max="9" width="8.225" style="66" customWidth="1"/>
    <col min="10" max="10" width="5" style="66" customWidth="1"/>
    <col min="11" max="11" width="4.75" style="66" customWidth="1"/>
    <col min="12" max="12" width="28.2333333333333" style="66" customWidth="1"/>
    <col min="13" max="13" width="16.175" style="66" customWidth="1"/>
    <col min="14" max="14" width="15.875" style="66" customWidth="1"/>
    <col min="15" max="15" width="6.375" style="67" customWidth="1"/>
    <col min="16" max="16" width="4.875" style="66" customWidth="1"/>
    <col min="17" max="18" width="2.75" style="66" customWidth="1"/>
    <col min="19" max="22" width="4.75" style="66" customWidth="1"/>
    <col min="23" max="24" width="9" style="66"/>
    <col min="25" max="16384" width="9" style="1"/>
  </cols>
  <sheetData>
    <row r="1" spans="1:24">
      <c r="A1" s="68"/>
      <c r="B1" s="69"/>
      <c r="C1" s="70" t="s">
        <v>6</v>
      </c>
      <c r="D1" s="71" t="s">
        <v>7</v>
      </c>
      <c r="E1" s="71" t="s">
        <v>8</v>
      </c>
      <c r="F1" s="72" t="s">
        <v>9</v>
      </c>
      <c r="G1" s="72" t="s">
        <v>10</v>
      </c>
      <c r="H1" s="71" t="s">
        <v>11</v>
      </c>
      <c r="I1" s="71" t="s">
        <v>12</v>
      </c>
      <c r="J1" s="71" t="s">
        <v>13</v>
      </c>
      <c r="K1" s="71" t="s">
        <v>14</v>
      </c>
      <c r="L1" s="71" t="s">
        <v>15</v>
      </c>
      <c r="M1" s="71" t="s">
        <v>16</v>
      </c>
      <c r="N1" s="71" t="s">
        <v>17</v>
      </c>
      <c r="O1" s="75" t="s">
        <v>18</v>
      </c>
      <c r="P1" s="71" t="s">
        <v>19</v>
      </c>
      <c r="Q1" s="71" t="s">
        <v>20</v>
      </c>
      <c r="R1" s="71" t="s">
        <v>21</v>
      </c>
      <c r="S1" s="71" t="s">
        <v>22</v>
      </c>
      <c r="T1" s="71" t="s">
        <v>23</v>
      </c>
      <c r="U1" s="71" t="s">
        <v>24</v>
      </c>
      <c r="V1" s="71" t="s">
        <v>25</v>
      </c>
      <c r="W1" s="71" t="s">
        <v>26</v>
      </c>
      <c r="X1" s="76" t="s">
        <v>27</v>
      </c>
    </row>
    <row r="2" hidden="1" spans="1:24">
      <c r="A2" s="2">
        <v>1</v>
      </c>
      <c r="B2" s="73" t="s">
        <v>948</v>
      </c>
      <c r="C2" s="4" t="s">
        <v>3</v>
      </c>
      <c r="D2" s="3" t="s">
        <v>31</v>
      </c>
      <c r="E2" s="74">
        <v>11</v>
      </c>
      <c r="F2" s="7" t="s">
        <v>32</v>
      </c>
      <c r="G2" s="7" t="s">
        <v>33</v>
      </c>
      <c r="H2" s="5" t="s">
        <v>34</v>
      </c>
      <c r="I2" s="3" t="s">
        <v>35</v>
      </c>
      <c r="J2" s="3" t="s">
        <v>36</v>
      </c>
      <c r="K2" s="3"/>
      <c r="L2" s="3" t="s">
        <v>37</v>
      </c>
      <c r="M2" s="3" t="s">
        <v>38</v>
      </c>
      <c r="N2" s="3"/>
      <c r="O2" s="18">
        <v>42738</v>
      </c>
      <c r="P2" s="3"/>
      <c r="Q2" s="3">
        <f t="shared" ref="Q2:Q27" si="0">IF(O2&gt;1,MONTH(O2),"")</f>
        <v>1</v>
      </c>
      <c r="R2" s="3">
        <f t="shared" ref="R2:R27" si="1">IF(O2&gt;1,DAY(O2),"")</f>
        <v>3</v>
      </c>
      <c r="S2" s="3" t="str">
        <f t="shared" ref="S2:S27" si="2">LEFT(L2,2)</f>
        <v>あな</v>
      </c>
      <c r="T2" s="3" t="str">
        <f t="shared" ref="T2:T27" si="3">IF(ISERROR(FIND(" ",L2)),"",MID(L2,FIND(" ",L2)+1,2))</f>
        <v/>
      </c>
      <c r="U2" s="3" t="str">
        <f t="shared" ref="U2:U27" si="4">IF(LEN(T2)&gt;1,IF(ISERROR(FIND(" ",L2,FIND(" ",L2)+1)),"",MID(L2,FIND(" ",L2)+4,2)),"")</f>
        <v/>
      </c>
      <c r="V2" s="3"/>
      <c r="W2" s="3" t="str">
        <f t="shared" ref="W2:W27" si="5">IF(L2="","",L2&amp;IF(M2="","","&amp;br;"&amp;M2)&amp;IF(N2="","","&amp;br;"&amp;N2))</f>
        <v>あなたがコントロールするクリーチャー･トークンが戦場に出たとき、あなたは2点のライフを得る。&amp;br;不朽2</v>
      </c>
      <c r="X2" s="19" t="e">
        <f>IF(G2="","",VLOOKUP(G2,AA:AC,3,FALSE))</f>
        <v>#N/A</v>
      </c>
    </row>
    <row r="3" hidden="1" spans="1:24">
      <c r="A3" s="2">
        <v>2</v>
      </c>
      <c r="B3" s="73" t="s">
        <v>948</v>
      </c>
      <c r="C3" s="4" t="s">
        <v>3</v>
      </c>
      <c r="D3" s="3" t="s">
        <v>31</v>
      </c>
      <c r="E3" s="74">
        <v>5</v>
      </c>
      <c r="F3" s="7" t="s">
        <v>48</v>
      </c>
      <c r="G3" s="7" t="s">
        <v>49</v>
      </c>
      <c r="H3" s="5" t="s">
        <v>34</v>
      </c>
      <c r="I3" s="3" t="s">
        <v>50</v>
      </c>
      <c r="J3" s="3"/>
      <c r="K3" s="3"/>
      <c r="L3" s="3" t="s">
        <v>51</v>
      </c>
      <c r="M3" s="3"/>
      <c r="N3" s="3"/>
      <c r="O3" s="18">
        <v>42768</v>
      </c>
      <c r="P3" s="3"/>
      <c r="Q3" s="3">
        <f t="shared" si="0"/>
        <v>2</v>
      </c>
      <c r="R3" s="3">
        <f t="shared" si="1"/>
        <v>2</v>
      </c>
      <c r="S3" s="3" t="str">
        <f t="shared" si="2"/>
        <v>他の</v>
      </c>
      <c r="T3" s="3" t="str">
        <f t="shared" si="3"/>
        <v/>
      </c>
      <c r="U3" s="3" t="str">
        <f t="shared" si="4"/>
        <v/>
      </c>
      <c r="V3" s="3"/>
      <c r="W3" s="3" t="str">
        <f t="shared" si="5"/>
        <v>他のゾンビが戦場に出たとき、あなたのターン終了時まで、対戦相手がコントロールする無効化されていない最初のクリーチャーを無効化する。</v>
      </c>
      <c r="X3" s="19" t="e">
        <f>IF(G3="","",VLOOKUP(G3,AA:AC,3,FALSE))</f>
        <v>#N/A</v>
      </c>
    </row>
    <row r="4" hidden="1" spans="1:24">
      <c r="A4" s="2">
        <v>3</v>
      </c>
      <c r="B4" s="73" t="s">
        <v>948</v>
      </c>
      <c r="C4" s="4" t="s">
        <v>3</v>
      </c>
      <c r="D4" s="3" t="s">
        <v>31</v>
      </c>
      <c r="E4" s="74">
        <v>4</v>
      </c>
      <c r="F4" s="7" t="s">
        <v>59</v>
      </c>
      <c r="G4" s="7" t="s">
        <v>60</v>
      </c>
      <c r="H4" s="5" t="s">
        <v>34</v>
      </c>
      <c r="I4" s="3" t="s">
        <v>35</v>
      </c>
      <c r="J4" s="3" t="s">
        <v>61</v>
      </c>
      <c r="K4" s="3"/>
      <c r="L4" s="3" t="s">
        <v>62</v>
      </c>
      <c r="M4" s="3"/>
      <c r="N4" s="3"/>
      <c r="O4" s="18">
        <v>42768</v>
      </c>
      <c r="P4" s="3"/>
      <c r="Q4" s="3">
        <f t="shared" si="0"/>
        <v>2</v>
      </c>
      <c r="R4" s="3">
        <f t="shared" si="1"/>
        <v>2</v>
      </c>
      <c r="S4" s="3" t="str">
        <f t="shared" si="2"/>
        <v>督励</v>
      </c>
      <c r="T4" s="3" t="str">
        <f t="shared" si="3"/>
        <v/>
      </c>
      <c r="U4" s="3" t="str">
        <f t="shared" si="4"/>
        <v/>
      </c>
      <c r="V4" s="3"/>
      <c r="W4" s="3" t="str">
        <f t="shared" si="5"/>
        <v>督励2：あなたのターン終了時まで、このクリーチャーは+1/+1の修整を受けるとともに飛行を得る。</v>
      </c>
      <c r="X4" s="19" t="e">
        <f>IF(G4="","",VLOOKUP(G4,AA:AC,3,FALSE))</f>
        <v>#N/A</v>
      </c>
    </row>
    <row r="5" hidden="1" spans="1:24">
      <c r="A5" s="2">
        <v>4</v>
      </c>
      <c r="B5" s="73" t="s">
        <v>948</v>
      </c>
      <c r="C5" s="4" t="s">
        <v>3</v>
      </c>
      <c r="D5" s="3" t="s">
        <v>31</v>
      </c>
      <c r="E5" s="74">
        <v>4</v>
      </c>
      <c r="F5" s="7" t="s">
        <v>67</v>
      </c>
      <c r="G5" s="7" t="s">
        <v>68</v>
      </c>
      <c r="H5" s="5" t="s">
        <v>34</v>
      </c>
      <c r="I5" s="3" t="s">
        <v>35</v>
      </c>
      <c r="J5" s="3" t="s">
        <v>69</v>
      </c>
      <c r="K5" s="3"/>
      <c r="L5" s="3" t="s">
        <v>70</v>
      </c>
      <c r="M5" s="3"/>
      <c r="N5" s="3"/>
      <c r="O5" s="18">
        <v>42795</v>
      </c>
      <c r="P5" s="3"/>
      <c r="Q5" s="3">
        <f t="shared" si="0"/>
        <v>3</v>
      </c>
      <c r="R5" s="3">
        <f t="shared" si="1"/>
        <v>1</v>
      </c>
      <c r="S5" s="3" t="str">
        <f t="shared" si="2"/>
        <v>督励</v>
      </c>
      <c r="T5" s="3" t="str">
        <f t="shared" si="3"/>
        <v/>
      </c>
      <c r="U5" s="3" t="str">
        <f t="shared" si="4"/>
        <v/>
      </c>
      <c r="V5" s="3"/>
      <c r="W5" s="3" t="str">
        <f t="shared" si="5"/>
        <v>督励3：あなたのターン終了時まで、このクリーチャーは+1/0の修整を受けるとともに先制攻撃とバーサーカーを得る。</v>
      </c>
      <c r="X5" s="19" t="e">
        <f>IF(G5="","",VLOOKUP(G5,AA:AC,3,FALSE))</f>
        <v>#N/A</v>
      </c>
    </row>
    <row r="6" hidden="1" spans="1:24">
      <c r="A6" s="2">
        <v>5</v>
      </c>
      <c r="B6" s="73" t="s">
        <v>948</v>
      </c>
      <c r="C6" s="4" t="s">
        <v>3</v>
      </c>
      <c r="D6" s="3" t="s">
        <v>31</v>
      </c>
      <c r="E6" s="74">
        <v>8</v>
      </c>
      <c r="F6" s="7" t="s">
        <v>76</v>
      </c>
      <c r="G6" s="7" t="s">
        <v>77</v>
      </c>
      <c r="H6" s="5" t="s">
        <v>34</v>
      </c>
      <c r="I6" s="3" t="s">
        <v>78</v>
      </c>
      <c r="J6" s="3"/>
      <c r="K6" s="3"/>
      <c r="L6" s="3" t="s">
        <v>46</v>
      </c>
      <c r="M6" s="3" t="s">
        <v>79</v>
      </c>
      <c r="N6" s="3"/>
      <c r="O6" s="18">
        <v>42768</v>
      </c>
      <c r="P6" s="3"/>
      <c r="Q6" s="3">
        <f t="shared" si="0"/>
        <v>2</v>
      </c>
      <c r="R6" s="3">
        <f t="shared" si="1"/>
        <v>2</v>
      </c>
      <c r="S6" s="3" t="str">
        <f t="shared" si="2"/>
        <v>絆魂</v>
      </c>
      <c r="T6" s="3" t="str">
        <f t="shared" si="3"/>
        <v/>
      </c>
      <c r="U6" s="3" t="str">
        <f t="shared" si="4"/>
        <v/>
      </c>
      <c r="V6" s="3"/>
      <c r="W6" s="3" t="str">
        <f t="shared" si="5"/>
        <v>絆魂&amp;br;不朽4</v>
      </c>
      <c r="X6" s="19" t="e">
        <f>IF(G6="","",VLOOKUP(G6,AA:AC,3,FALSE))</f>
        <v>#N/A</v>
      </c>
    </row>
    <row r="7" hidden="1" spans="1:24">
      <c r="A7" s="2">
        <v>6</v>
      </c>
      <c r="B7" s="73" t="s">
        <v>948</v>
      </c>
      <c r="C7" s="4" t="s">
        <v>3</v>
      </c>
      <c r="D7" s="3" t="s">
        <v>31</v>
      </c>
      <c r="E7" s="74">
        <v>13</v>
      </c>
      <c r="F7" s="7" t="s">
        <v>86</v>
      </c>
      <c r="G7" s="7" t="s">
        <v>87</v>
      </c>
      <c r="H7" s="5" t="s">
        <v>34</v>
      </c>
      <c r="I7" s="3" t="s">
        <v>88</v>
      </c>
      <c r="J7" s="3" t="s">
        <v>69</v>
      </c>
      <c r="K7" s="3"/>
      <c r="L7" s="3" t="s">
        <v>89</v>
      </c>
      <c r="M7" s="3" t="s">
        <v>90</v>
      </c>
      <c r="N7" s="3"/>
      <c r="O7" s="18">
        <v>42768</v>
      </c>
      <c r="P7" s="3"/>
      <c r="Q7" s="3">
        <f t="shared" si="0"/>
        <v>2</v>
      </c>
      <c r="R7" s="3">
        <f t="shared" si="1"/>
        <v>2</v>
      </c>
      <c r="S7" s="3" t="str">
        <f t="shared" si="2"/>
        <v>飛行</v>
      </c>
      <c r="T7" s="3" t="str">
        <f t="shared" si="3"/>
        <v/>
      </c>
      <c r="U7" s="3" t="str">
        <f t="shared" si="4"/>
        <v/>
      </c>
      <c r="V7" s="3"/>
      <c r="W7" s="3" t="str">
        <f t="shared" si="5"/>
        <v>飛行&amp;br;督励3：あなたのターン終了時まで、あなたがコントロールする各クリーチャーは+1/+1の修整を受ける。</v>
      </c>
      <c r="X7" s="19" t="e">
        <f>IF(G7="","",VLOOKUP(G7,AA:AC,3,FALSE))</f>
        <v>#N/A</v>
      </c>
    </row>
    <row r="8" hidden="1" spans="1:24">
      <c r="A8" s="2">
        <v>7</v>
      </c>
      <c r="B8" s="73" t="s">
        <v>948</v>
      </c>
      <c r="C8" s="4" t="s">
        <v>3</v>
      </c>
      <c r="D8" s="3" t="s">
        <v>31</v>
      </c>
      <c r="E8" s="74">
        <v>6</v>
      </c>
      <c r="F8" s="7" t="s">
        <v>99</v>
      </c>
      <c r="G8" s="7" t="s">
        <v>100</v>
      </c>
      <c r="H8" s="5" t="s">
        <v>34</v>
      </c>
      <c r="I8" s="3" t="s">
        <v>50</v>
      </c>
      <c r="J8" s="3"/>
      <c r="K8" s="3"/>
      <c r="L8" s="3"/>
      <c r="M8" s="3"/>
      <c r="N8" s="3"/>
      <c r="O8" s="18">
        <v>42770</v>
      </c>
      <c r="P8" s="3"/>
      <c r="Q8" s="3">
        <f t="shared" si="0"/>
        <v>2</v>
      </c>
      <c r="R8" s="3">
        <f t="shared" si="1"/>
        <v>4</v>
      </c>
      <c r="S8" s="3" t="str">
        <f t="shared" si="2"/>
        <v/>
      </c>
      <c r="T8" s="3" t="str">
        <f t="shared" si="3"/>
        <v/>
      </c>
      <c r="U8" s="3" t="str">
        <f t="shared" si="4"/>
        <v/>
      </c>
      <c r="V8" s="3"/>
      <c r="W8" s="3" t="str">
        <f t="shared" si="5"/>
        <v/>
      </c>
      <c r="X8" s="19" t="e">
        <f>IF(G8="","",VLOOKUP(G8,AA:AC,3,FALSE))</f>
        <v>#N/A</v>
      </c>
    </row>
    <row r="9" hidden="1" spans="1:24">
      <c r="A9" s="2">
        <v>8</v>
      </c>
      <c r="B9" s="73" t="s">
        <v>948</v>
      </c>
      <c r="C9" s="4" t="s">
        <v>3</v>
      </c>
      <c r="D9" s="3" t="s">
        <v>31</v>
      </c>
      <c r="E9" s="74">
        <v>10</v>
      </c>
      <c r="F9" s="7" t="s">
        <v>108</v>
      </c>
      <c r="G9" s="7" t="s">
        <v>109</v>
      </c>
      <c r="H9" s="5" t="s">
        <v>34</v>
      </c>
      <c r="I9" s="3" t="s">
        <v>35</v>
      </c>
      <c r="J9" s="3" t="s">
        <v>69</v>
      </c>
      <c r="K9" s="3"/>
      <c r="L9" s="3" t="s">
        <v>57</v>
      </c>
      <c r="M9" s="3" t="s">
        <v>110</v>
      </c>
      <c r="N9" s="3"/>
      <c r="O9" s="18">
        <v>42796</v>
      </c>
      <c r="P9" s="3"/>
      <c r="Q9" s="3">
        <f t="shared" si="0"/>
        <v>3</v>
      </c>
      <c r="R9" s="3">
        <f t="shared" si="1"/>
        <v>2</v>
      </c>
      <c r="S9" s="3" t="str">
        <f t="shared" si="2"/>
        <v>警戒</v>
      </c>
      <c r="T9" s="3" t="str">
        <f t="shared" si="3"/>
        <v/>
      </c>
      <c r="U9" s="3" t="str">
        <f t="shared" si="4"/>
        <v/>
      </c>
      <c r="V9" s="3"/>
      <c r="W9" s="3" t="str">
        <f t="shared" si="5"/>
        <v>警戒&amp;br;不朽1</v>
      </c>
      <c r="X9" s="19" t="e">
        <f>IF(G9="","",VLOOKUP(G9,AA:AC,3,FALSE))</f>
        <v>#N/A</v>
      </c>
    </row>
    <row r="10" hidden="1" spans="1:24">
      <c r="A10" s="2">
        <v>9</v>
      </c>
      <c r="B10" s="73" t="s">
        <v>948</v>
      </c>
      <c r="C10" s="4" t="s">
        <v>3</v>
      </c>
      <c r="D10" s="3" t="s">
        <v>31</v>
      </c>
      <c r="E10" s="74">
        <v>14</v>
      </c>
      <c r="F10" s="7" t="s">
        <v>118</v>
      </c>
      <c r="G10" s="7" t="s">
        <v>119</v>
      </c>
      <c r="H10" s="5" t="s">
        <v>34</v>
      </c>
      <c r="I10" s="3" t="s">
        <v>120</v>
      </c>
      <c r="J10" s="3"/>
      <c r="K10" s="3"/>
      <c r="L10" s="3" t="s">
        <v>121</v>
      </c>
      <c r="M10" s="3" t="s">
        <v>122</v>
      </c>
      <c r="N10" s="3"/>
      <c r="O10" s="18">
        <v>42797</v>
      </c>
      <c r="P10" s="3"/>
      <c r="Q10" s="3">
        <f t="shared" si="0"/>
        <v>3</v>
      </c>
      <c r="R10" s="3">
        <f t="shared" si="1"/>
        <v>3</v>
      </c>
      <c r="S10" s="3" t="str">
        <f t="shared" si="2"/>
        <v>飛行</v>
      </c>
      <c r="T10" s="3" t="str">
        <f t="shared" si="3"/>
        <v>警戒</v>
      </c>
      <c r="U10" s="3" t="str">
        <f t="shared" si="4"/>
        <v/>
      </c>
      <c r="V10" s="3"/>
      <c r="W10" s="3" t="str">
        <f t="shared" si="5"/>
        <v>飛行 警戒&amp;br;サイクリング1</v>
      </c>
      <c r="X10" s="19" t="e">
        <f>IF(G10="","",VLOOKUP(G10,AA:AC,3,FALSE))</f>
        <v>#N/A</v>
      </c>
    </row>
    <row r="11" hidden="1" spans="1:24">
      <c r="A11" s="2">
        <v>10</v>
      </c>
      <c r="B11" s="73" t="s">
        <v>948</v>
      </c>
      <c r="C11" s="4" t="s">
        <v>3</v>
      </c>
      <c r="D11" s="3" t="s">
        <v>31</v>
      </c>
      <c r="E11" s="74">
        <v>4</v>
      </c>
      <c r="F11" s="7" t="s">
        <v>129</v>
      </c>
      <c r="G11" s="7" t="s">
        <v>130</v>
      </c>
      <c r="H11" s="5" t="s">
        <v>131</v>
      </c>
      <c r="I11" s="3"/>
      <c r="J11" s="3"/>
      <c r="K11" s="3"/>
      <c r="L11" s="3" t="s">
        <v>132</v>
      </c>
      <c r="M11" s="3" t="s">
        <v>122</v>
      </c>
      <c r="N11" s="3"/>
      <c r="O11" s="18"/>
      <c r="P11" s="3"/>
      <c r="Q11" s="3" t="str">
        <f t="shared" si="0"/>
        <v/>
      </c>
      <c r="R11" s="3" t="str">
        <f t="shared" si="1"/>
        <v/>
      </c>
      <c r="S11" s="3" t="str">
        <f t="shared" si="2"/>
        <v>クリ</v>
      </c>
      <c r="T11" s="3" t="str">
        <f t="shared" si="3"/>
        <v/>
      </c>
      <c r="U11" s="3" t="str">
        <f t="shared" si="4"/>
        <v/>
      </c>
      <c r="V11" s="3"/>
      <c r="W11" s="3" t="str">
        <f t="shared" si="5"/>
        <v>クリーチャー1体を対象とする。あなたのターン終了時まで、それはダメージ軽減を得る。&amp;br;サイクリング1</v>
      </c>
      <c r="X11" s="19" t="e">
        <f>IF(G11="","",VLOOKUP(G11,AA:AC,3,FALSE))</f>
        <v>#N/A</v>
      </c>
    </row>
    <row r="12" hidden="1" spans="1:24">
      <c r="A12" s="2">
        <v>11</v>
      </c>
      <c r="B12" s="73" t="s">
        <v>948</v>
      </c>
      <c r="C12" s="4" t="s">
        <v>3</v>
      </c>
      <c r="D12" s="3" t="s">
        <v>31</v>
      </c>
      <c r="E12" s="74">
        <v>5</v>
      </c>
      <c r="F12" s="7" t="s">
        <v>140</v>
      </c>
      <c r="G12" s="7" t="s">
        <v>141</v>
      </c>
      <c r="H12" s="5" t="s">
        <v>131</v>
      </c>
      <c r="I12" s="3"/>
      <c r="J12" s="3"/>
      <c r="K12" s="3"/>
      <c r="L12" s="3" t="s">
        <v>142</v>
      </c>
      <c r="M12" s="3" t="s">
        <v>122</v>
      </c>
      <c r="N12" s="3"/>
      <c r="O12" s="18"/>
      <c r="P12" s="3"/>
      <c r="Q12" s="3" t="str">
        <f t="shared" si="0"/>
        <v/>
      </c>
      <c r="R12" s="3" t="str">
        <f t="shared" si="1"/>
        <v/>
      </c>
      <c r="S12" s="3" t="str">
        <f t="shared" si="2"/>
        <v>対戦</v>
      </c>
      <c r="T12" s="3" t="str">
        <f t="shared" si="3"/>
        <v/>
      </c>
      <c r="U12" s="3" t="str">
        <f t="shared" si="4"/>
        <v/>
      </c>
      <c r="V12" s="3"/>
      <c r="W12" s="3" t="str">
        <f t="shared" si="5"/>
        <v>対戦相手がボード上でコントロールするサポートを1個破壊する。&amp;br;サイクリング1</v>
      </c>
      <c r="X12" s="19" t="e">
        <f>IF(G12="","",VLOOKUP(G12,AA:AC,3,FALSE))</f>
        <v>#N/A</v>
      </c>
    </row>
    <row r="13" hidden="1" spans="1:24">
      <c r="A13" s="2">
        <v>12</v>
      </c>
      <c r="B13" s="73" t="s">
        <v>948</v>
      </c>
      <c r="C13" s="4" t="s">
        <v>3</v>
      </c>
      <c r="D13" s="3" t="s">
        <v>31</v>
      </c>
      <c r="E13" s="74">
        <v>9</v>
      </c>
      <c r="F13" s="7" t="s">
        <v>149</v>
      </c>
      <c r="G13" s="7" t="s">
        <v>150</v>
      </c>
      <c r="H13" s="5" t="s">
        <v>131</v>
      </c>
      <c r="I13" s="3"/>
      <c r="J13" s="3"/>
      <c r="K13" s="3"/>
      <c r="L13" s="3" t="s">
        <v>151</v>
      </c>
      <c r="M13" s="3"/>
      <c r="N13" s="3"/>
      <c r="O13" s="18"/>
      <c r="P13" s="3"/>
      <c r="Q13" s="3" t="str">
        <f t="shared" si="0"/>
        <v/>
      </c>
      <c r="R13" s="3" t="str">
        <f t="shared" si="1"/>
        <v/>
      </c>
      <c r="S13" s="3" t="str">
        <f t="shared" si="2"/>
        <v>あな</v>
      </c>
      <c r="T13" s="3" t="str">
        <f t="shared" si="3"/>
        <v/>
      </c>
      <c r="U13" s="3" t="str">
        <f t="shared" si="4"/>
        <v/>
      </c>
      <c r="V13" s="3"/>
      <c r="W13" s="3" t="str">
        <f t="shared" si="5"/>
        <v>あなたがコントロールする各クリーチャーは+1/+1の修整を受ける。あなたがコントロールする各ゾンビは追加で+1/0の修整を受ける。</v>
      </c>
      <c r="X13" s="19" t="e">
        <f>IF(G13="","",VLOOKUP(G13,AA:AC,3,FALSE))</f>
        <v>#N/A</v>
      </c>
    </row>
    <row r="14" hidden="1" spans="1:24">
      <c r="A14" s="2">
        <v>13</v>
      </c>
      <c r="B14" s="73" t="s">
        <v>948</v>
      </c>
      <c r="C14" s="4" t="s">
        <v>3</v>
      </c>
      <c r="D14" s="3" t="s">
        <v>31</v>
      </c>
      <c r="E14" s="74">
        <v>9</v>
      </c>
      <c r="F14" s="7" t="s">
        <v>157</v>
      </c>
      <c r="G14" s="7" t="s">
        <v>158</v>
      </c>
      <c r="H14" s="5" t="s">
        <v>159</v>
      </c>
      <c r="I14" s="3"/>
      <c r="J14" s="3"/>
      <c r="K14" s="3"/>
      <c r="L14" s="3" t="s">
        <v>160</v>
      </c>
      <c r="M14" s="3" t="s">
        <v>161</v>
      </c>
      <c r="N14" s="3"/>
      <c r="O14" s="18"/>
      <c r="P14" s="3">
        <v>3</v>
      </c>
      <c r="Q14" s="3" t="str">
        <f t="shared" si="0"/>
        <v/>
      </c>
      <c r="R14" s="3" t="str">
        <f t="shared" si="1"/>
        <v/>
      </c>
      <c r="S14" s="3" t="str">
        <f t="shared" si="2"/>
        <v>この</v>
      </c>
      <c r="T14" s="3" t="str">
        <f t="shared" si="3"/>
        <v/>
      </c>
      <c r="U14" s="3" t="str">
        <f t="shared" si="4"/>
        <v/>
      </c>
      <c r="V14" s="3"/>
      <c r="W14" s="3" t="str">
        <f t="shared" si="5"/>
        <v>このサポートがボードに出たとき、あなたは警戒を持つ1/1の戦士･トークンを1体召喚する。&amp;br;このサポートがボード上にある間、あなたがコントロールする最初のクリーチャーは+2/+2の修整を受けるとともに先制攻撃を得る。</v>
      </c>
      <c r="X14" s="19" t="e">
        <f>IF(G14="","",VLOOKUP(G14,AA:AC,3,FALSE))</f>
        <v>#N/A</v>
      </c>
    </row>
    <row r="15" hidden="1" spans="1:24">
      <c r="A15" s="2">
        <v>14</v>
      </c>
      <c r="B15" s="73" t="s">
        <v>948</v>
      </c>
      <c r="C15" s="4" t="s">
        <v>3</v>
      </c>
      <c r="D15" s="3" t="s">
        <v>54</v>
      </c>
      <c r="E15" s="74">
        <v>11</v>
      </c>
      <c r="F15" s="7" t="s">
        <v>168</v>
      </c>
      <c r="G15" s="7" t="s">
        <v>169</v>
      </c>
      <c r="H15" s="5" t="s">
        <v>34</v>
      </c>
      <c r="I15" s="3" t="s">
        <v>35</v>
      </c>
      <c r="J15" s="3" t="s">
        <v>69</v>
      </c>
      <c r="K15" s="3"/>
      <c r="L15" s="3" t="s">
        <v>170</v>
      </c>
      <c r="M15" s="3"/>
      <c r="N15" s="3"/>
      <c r="O15" s="18">
        <v>42828</v>
      </c>
      <c r="P15" s="3"/>
      <c r="Q15" s="3">
        <f t="shared" si="0"/>
        <v>4</v>
      </c>
      <c r="R15" s="3">
        <f t="shared" si="1"/>
        <v>3</v>
      </c>
      <c r="S15" s="3" t="str">
        <f t="shared" si="2"/>
        <v>督励</v>
      </c>
      <c r="T15" s="3" t="str">
        <f t="shared" si="3"/>
        <v/>
      </c>
      <c r="U15" s="3" t="str">
        <f t="shared" si="4"/>
        <v/>
      </c>
      <c r="V15" s="3"/>
      <c r="W15" s="3" t="str">
        <f t="shared" si="5"/>
        <v>督励4：あなたがコントロールしていて破壊されたマナ･コストが6以下の最後のクリーチャーを戦場に戻す。</v>
      </c>
      <c r="X15" s="19" t="e">
        <f>IF(G15="","",VLOOKUP(G15,AA:AC,3,FALSE))</f>
        <v>#N/A</v>
      </c>
    </row>
    <row r="16" hidden="1" spans="1:24">
      <c r="A16" s="2">
        <v>15</v>
      </c>
      <c r="B16" s="73" t="s">
        <v>948</v>
      </c>
      <c r="C16" s="4" t="s">
        <v>3</v>
      </c>
      <c r="D16" s="3" t="s">
        <v>54</v>
      </c>
      <c r="E16" s="74">
        <v>12</v>
      </c>
      <c r="F16" s="7" t="s">
        <v>177</v>
      </c>
      <c r="G16" s="7" t="s">
        <v>178</v>
      </c>
      <c r="H16" s="5" t="s">
        <v>34</v>
      </c>
      <c r="I16" s="3" t="s">
        <v>88</v>
      </c>
      <c r="J16" s="3" t="s">
        <v>179</v>
      </c>
      <c r="K16" s="3"/>
      <c r="L16" s="3" t="s">
        <v>89</v>
      </c>
      <c r="M16" s="3" t="s">
        <v>180</v>
      </c>
      <c r="N16" s="3" t="s">
        <v>181</v>
      </c>
      <c r="O16" s="18">
        <v>42829</v>
      </c>
      <c r="P16" s="3"/>
      <c r="Q16" s="3">
        <f t="shared" si="0"/>
        <v>4</v>
      </c>
      <c r="R16" s="3">
        <f t="shared" si="1"/>
        <v>4</v>
      </c>
      <c r="S16" s="3" t="str">
        <f t="shared" si="2"/>
        <v>飛行</v>
      </c>
      <c r="T16" s="3" t="str">
        <f t="shared" si="3"/>
        <v/>
      </c>
      <c r="U16" s="3" t="str">
        <f t="shared" si="4"/>
        <v/>
      </c>
      <c r="V16" s="3"/>
      <c r="W16" s="3" t="str">
        <f t="shared" si="5"/>
        <v>飛行&amp;br;あなたがこのカードをサイクリングしたとき、これは追放される代わりにあなたの墓地に置かれる。&amp;br;不朽1&amp;br;サイクリング2</v>
      </c>
      <c r="X16" s="19" t="e">
        <f>IF(G16="","",VLOOKUP(G16,AA:AC,3,FALSE))</f>
        <v>#N/A</v>
      </c>
    </row>
    <row r="17" hidden="1" spans="1:24">
      <c r="A17" s="2">
        <v>15</v>
      </c>
      <c r="B17" s="73" t="s">
        <v>948</v>
      </c>
      <c r="C17" s="4" t="s">
        <v>3</v>
      </c>
      <c r="D17" s="3" t="s">
        <v>54</v>
      </c>
      <c r="E17" s="74">
        <v>4</v>
      </c>
      <c r="F17" s="7" t="s">
        <v>185</v>
      </c>
      <c r="G17" s="7" t="s">
        <v>186</v>
      </c>
      <c r="H17" s="5" t="s">
        <v>34</v>
      </c>
      <c r="I17" s="3" t="s">
        <v>35</v>
      </c>
      <c r="J17" s="3" t="s">
        <v>36</v>
      </c>
      <c r="K17" s="3"/>
      <c r="L17" s="3" t="s">
        <v>187</v>
      </c>
      <c r="M17" s="3"/>
      <c r="N17" s="3"/>
      <c r="O17" s="18">
        <v>42768</v>
      </c>
      <c r="P17" s="3"/>
      <c r="Q17" s="3">
        <f t="shared" si="0"/>
        <v>2</v>
      </c>
      <c r="R17" s="3">
        <f t="shared" si="1"/>
        <v>2</v>
      </c>
      <c r="S17" s="3" t="str">
        <f t="shared" si="2"/>
        <v>この</v>
      </c>
      <c r="T17" s="3" t="str">
        <f t="shared" si="3"/>
        <v/>
      </c>
      <c r="U17" s="3" t="str">
        <f t="shared" si="4"/>
        <v/>
      </c>
      <c r="V17" s="3"/>
      <c r="W17" s="3" t="str">
        <f t="shared" si="5"/>
        <v>このクリーチャーが戦場に出たとき、クリーチャー1体を対象とする。あなたの次のターン開始時までそれを無効化する。</v>
      </c>
      <c r="X17" s="19" t="e">
        <f>IF(G17="","",VLOOKUP(G17,AA:AC,3,FALSE))</f>
        <v>#N/A</v>
      </c>
    </row>
    <row r="18" hidden="1" spans="1:24">
      <c r="A18" s="2">
        <v>17</v>
      </c>
      <c r="B18" s="73" t="s">
        <v>948</v>
      </c>
      <c r="C18" s="4" t="s">
        <v>3</v>
      </c>
      <c r="D18" s="3" t="s">
        <v>54</v>
      </c>
      <c r="E18" s="74">
        <v>6</v>
      </c>
      <c r="F18" s="7" t="s">
        <v>192</v>
      </c>
      <c r="G18" s="7" t="s">
        <v>193</v>
      </c>
      <c r="H18" s="5" t="s">
        <v>131</v>
      </c>
      <c r="I18" s="3"/>
      <c r="J18" s="3"/>
      <c r="K18" s="3"/>
      <c r="L18" s="3" t="s">
        <v>194</v>
      </c>
      <c r="M18" s="3" t="s">
        <v>122</v>
      </c>
      <c r="N18" s="3" t="s">
        <v>195</v>
      </c>
      <c r="O18" s="18"/>
      <c r="P18" s="3"/>
      <c r="Q18" s="3" t="str">
        <f t="shared" si="0"/>
        <v/>
      </c>
      <c r="R18" s="3" t="str">
        <f t="shared" si="1"/>
        <v/>
      </c>
      <c r="S18" s="3" t="str">
        <f t="shared" si="2"/>
        <v>あな</v>
      </c>
      <c r="T18" s="3" t="str">
        <f t="shared" si="3"/>
        <v/>
      </c>
      <c r="U18" s="3" t="str">
        <f t="shared" si="4"/>
        <v/>
      </c>
      <c r="V18" s="3"/>
      <c r="W18" s="3" t="str">
        <f t="shared" si="5"/>
        <v>あなたは10点のライフを得る。&amp;br;サイクリング1&amp;br;あなたがこのカードをサイクリングしたとき、あなたは5点のライフを得る。</v>
      </c>
      <c r="X18" s="19" t="e">
        <f>IF(G18="","",VLOOKUP(G18,AA:AC,3,FALSE))</f>
        <v>#N/A</v>
      </c>
    </row>
    <row r="19" hidden="1" spans="1:24">
      <c r="A19" s="2">
        <v>18</v>
      </c>
      <c r="B19" s="73" t="s">
        <v>948</v>
      </c>
      <c r="C19" s="4" t="s">
        <v>3</v>
      </c>
      <c r="D19" s="3" t="s">
        <v>54</v>
      </c>
      <c r="E19" s="74">
        <v>11</v>
      </c>
      <c r="F19" s="7" t="s">
        <v>200</v>
      </c>
      <c r="G19" s="7" t="s">
        <v>201</v>
      </c>
      <c r="H19" s="5" t="s">
        <v>159</v>
      </c>
      <c r="I19" s="3"/>
      <c r="J19" s="3"/>
      <c r="K19" s="3"/>
      <c r="L19" s="3" t="s">
        <v>202</v>
      </c>
      <c r="M19" s="3" t="s">
        <v>203</v>
      </c>
      <c r="N19" s="3"/>
      <c r="O19" s="18"/>
      <c r="P19" s="3">
        <v>3</v>
      </c>
      <c r="Q19" s="3" t="str">
        <f t="shared" si="0"/>
        <v/>
      </c>
      <c r="R19" s="3" t="str">
        <f t="shared" si="1"/>
        <v/>
      </c>
      <c r="S19" s="3" t="str">
        <f t="shared" si="2"/>
        <v>あな</v>
      </c>
      <c r="T19" s="3" t="str">
        <f t="shared" si="3"/>
        <v/>
      </c>
      <c r="U19" s="3" t="str">
        <f t="shared" si="4"/>
        <v/>
      </c>
      <c r="V19" s="3"/>
      <c r="W19" s="3" t="str">
        <f t="shared" si="5"/>
        <v>あなたがこのサポートを唱えたとき、クリーチャー1体を対象とする。このサポートが破壊されるまで、それを無効化する。&amp;br;サイクリング2</v>
      </c>
      <c r="X19" s="19" t="e">
        <f>IF(G19="","",VLOOKUP(G19,AA:AC,3,FALSE))</f>
        <v>#N/A</v>
      </c>
    </row>
    <row r="20" hidden="1" spans="1:24">
      <c r="A20" s="2">
        <v>19</v>
      </c>
      <c r="B20" s="73" t="s">
        <v>948</v>
      </c>
      <c r="C20" s="4" t="s">
        <v>3</v>
      </c>
      <c r="D20" s="3" t="s">
        <v>55</v>
      </c>
      <c r="E20" s="74">
        <v>10</v>
      </c>
      <c r="F20" s="7" t="s">
        <v>206</v>
      </c>
      <c r="G20" s="7" t="s">
        <v>123</v>
      </c>
      <c r="H20" s="5" t="s">
        <v>34</v>
      </c>
      <c r="I20" s="3" t="s">
        <v>88</v>
      </c>
      <c r="J20" s="3" t="s">
        <v>61</v>
      </c>
      <c r="K20" s="3"/>
      <c r="L20" s="3" t="s">
        <v>89</v>
      </c>
      <c r="M20" s="3" t="s">
        <v>207</v>
      </c>
      <c r="N20" s="3"/>
      <c r="O20" s="18">
        <v>42796</v>
      </c>
      <c r="P20" s="3"/>
      <c r="Q20" s="3">
        <f t="shared" si="0"/>
        <v>3</v>
      </c>
      <c r="R20" s="3">
        <f t="shared" si="1"/>
        <v>2</v>
      </c>
      <c r="S20" s="3" t="str">
        <f t="shared" si="2"/>
        <v>飛行</v>
      </c>
      <c r="T20" s="3" t="str">
        <f t="shared" si="3"/>
        <v/>
      </c>
      <c r="U20" s="3" t="str">
        <f t="shared" si="4"/>
        <v/>
      </c>
      <c r="V20" s="3"/>
      <c r="W20" s="3" t="str">
        <f t="shared" si="5"/>
        <v>飛行&amp;br;対戦相手がカードを引いたとき、そのプレイーやーのライブラリーの次のカードを追放する。</v>
      </c>
      <c r="X20" s="19" t="e">
        <f>IF(G20="","",VLOOKUP(G20,AA:AC,3,FALSE))</f>
        <v>#N/A</v>
      </c>
    </row>
    <row r="21" hidden="1" spans="1:24">
      <c r="A21" s="2">
        <v>20</v>
      </c>
      <c r="B21" s="73" t="s">
        <v>948</v>
      </c>
      <c r="C21" s="4" t="s">
        <v>3</v>
      </c>
      <c r="D21" s="3" t="s">
        <v>55</v>
      </c>
      <c r="E21" s="74">
        <v>18</v>
      </c>
      <c r="F21" s="7" t="s">
        <v>210</v>
      </c>
      <c r="G21" s="7" t="s">
        <v>211</v>
      </c>
      <c r="H21" s="5" t="s">
        <v>34</v>
      </c>
      <c r="I21" s="3" t="s">
        <v>78</v>
      </c>
      <c r="J21" s="3"/>
      <c r="K21" s="3"/>
      <c r="L21" s="3" t="s">
        <v>212</v>
      </c>
      <c r="M21" s="3" t="s">
        <v>213</v>
      </c>
      <c r="N21" s="3"/>
      <c r="O21" s="18">
        <v>42797</v>
      </c>
      <c r="P21" s="3"/>
      <c r="Q21" s="3">
        <f t="shared" si="0"/>
        <v>3</v>
      </c>
      <c r="R21" s="3">
        <f t="shared" si="1"/>
        <v>3</v>
      </c>
      <c r="S21" s="3" t="str">
        <f t="shared" si="2"/>
        <v>あな</v>
      </c>
      <c r="T21" s="3" t="str">
        <f t="shared" si="3"/>
        <v/>
      </c>
      <c r="U21" s="3" t="str">
        <f t="shared" si="4"/>
        <v/>
      </c>
      <c r="V21" s="3"/>
      <c r="W21" s="3" t="str">
        <f t="shared" si="5"/>
        <v>あなたがコントロールする各猫･クリーチャーは+3/+3の修整を受けるとともに絆魂を得る。&amp;br;このクリーチャーが戦場に出たとき、絆魂を持つ1/1の猫・トークンを1体召喚する。</v>
      </c>
      <c r="X21" s="19" t="e">
        <f>IF(G21="","",VLOOKUP(G21,AA:AC,3,FALSE))</f>
        <v>#N/A</v>
      </c>
    </row>
    <row r="22" hidden="1" spans="1:24">
      <c r="A22" s="2">
        <v>21</v>
      </c>
      <c r="B22" s="73" t="s">
        <v>948</v>
      </c>
      <c r="C22" s="4" t="s">
        <v>3</v>
      </c>
      <c r="D22" s="3" t="s">
        <v>55</v>
      </c>
      <c r="E22" s="74">
        <v>16</v>
      </c>
      <c r="F22" s="7" t="s">
        <v>216</v>
      </c>
      <c r="G22" s="7" t="s">
        <v>91</v>
      </c>
      <c r="H22" s="5" t="s">
        <v>131</v>
      </c>
      <c r="I22" s="3"/>
      <c r="J22" s="3"/>
      <c r="K22" s="3"/>
      <c r="L22" s="3" t="s">
        <v>217</v>
      </c>
      <c r="M22" s="3"/>
      <c r="N22" s="3"/>
      <c r="O22" s="18"/>
      <c r="P22" s="3"/>
      <c r="Q22" s="3" t="str">
        <f t="shared" si="0"/>
        <v/>
      </c>
      <c r="R22" s="3" t="str">
        <f t="shared" si="1"/>
        <v/>
      </c>
      <c r="S22" s="3" t="str">
        <f t="shared" si="2"/>
        <v>あな</v>
      </c>
      <c r="T22" s="3" t="str">
        <f t="shared" si="3"/>
        <v/>
      </c>
      <c r="U22" s="3" t="str">
        <f t="shared" si="4"/>
        <v/>
      </c>
      <c r="V22" s="3"/>
      <c r="W22" s="3" t="str">
        <f t="shared" si="5"/>
        <v>あなたは7点のライフを得て、対戦相手は7点のダメージを受ける。その後、あなたはX店のライフを得て、対戦相手はXX点のダメージを受ける。Xはあなたの墓地にあるこれと同じカードの枚数を7倍した数に等しい。</v>
      </c>
      <c r="X22" s="19" t="e">
        <f>IF(G22="","",VLOOKUP(G22,AA:AC,3,FALSE))</f>
        <v>#N/A</v>
      </c>
    </row>
    <row r="23" hidden="1" spans="1:24">
      <c r="A23" s="2">
        <v>22</v>
      </c>
      <c r="B23" s="73" t="s">
        <v>948</v>
      </c>
      <c r="C23" s="4" t="s">
        <v>3</v>
      </c>
      <c r="D23" s="3" t="s">
        <v>55</v>
      </c>
      <c r="E23" s="74">
        <v>10</v>
      </c>
      <c r="F23" s="7" t="s">
        <v>220</v>
      </c>
      <c r="G23" s="7" t="s">
        <v>221</v>
      </c>
      <c r="H23" s="5" t="s">
        <v>159</v>
      </c>
      <c r="I23" s="3"/>
      <c r="J23" s="3"/>
      <c r="K23" s="3"/>
      <c r="L23" s="3" t="s">
        <v>222</v>
      </c>
      <c r="M23" s="3"/>
      <c r="N23" s="3"/>
      <c r="O23" s="18"/>
      <c r="P23" s="3">
        <v>2</v>
      </c>
      <c r="Q23" s="3" t="str">
        <f t="shared" si="0"/>
        <v/>
      </c>
      <c r="R23" s="3" t="str">
        <f t="shared" si="1"/>
        <v/>
      </c>
      <c r="S23" s="3" t="str">
        <f t="shared" si="2"/>
        <v>この</v>
      </c>
      <c r="T23" s="3" t="str">
        <f t="shared" si="3"/>
        <v/>
      </c>
      <c r="U23" s="3" t="str">
        <f t="shared" si="4"/>
        <v/>
      </c>
      <c r="V23" s="3"/>
      <c r="W23" s="3" t="str">
        <f t="shared" si="5"/>
        <v>このサポートがボード上にある間、あなたのプレインズウォーカーかあなたのクリーチャーがダメージを受ける場合、代わりに、このサポートは1シールド失う。</v>
      </c>
      <c r="X23" s="19" t="e">
        <f>IF(G23="","",VLOOKUP(G23,AA:AC,3,FALSE))</f>
        <v>#N/A</v>
      </c>
    </row>
    <row r="24" hidden="1" spans="1:24">
      <c r="A24" s="2">
        <v>23</v>
      </c>
      <c r="B24" s="73" t="s">
        <v>948</v>
      </c>
      <c r="C24" s="4" t="s">
        <v>3</v>
      </c>
      <c r="D24" s="3" t="s">
        <v>55</v>
      </c>
      <c r="E24" s="74">
        <v>16</v>
      </c>
      <c r="F24" s="7" t="s">
        <v>225</v>
      </c>
      <c r="G24" s="7" t="s">
        <v>226</v>
      </c>
      <c r="H24" s="5" t="s">
        <v>159</v>
      </c>
      <c r="I24" s="3"/>
      <c r="J24" s="3"/>
      <c r="K24" s="3"/>
      <c r="L24" s="3" t="s">
        <v>227</v>
      </c>
      <c r="M24" s="3" t="s">
        <v>228</v>
      </c>
      <c r="N24" s="3" t="s">
        <v>229</v>
      </c>
      <c r="O24" s="18"/>
      <c r="P24" s="3">
        <v>3</v>
      </c>
      <c r="Q24" s="3" t="str">
        <f t="shared" si="0"/>
        <v/>
      </c>
      <c r="R24" s="3" t="str">
        <f t="shared" si="1"/>
        <v/>
      </c>
      <c r="S24" s="3" t="str">
        <f t="shared" si="2"/>
        <v>この</v>
      </c>
      <c r="T24" s="3" t="str">
        <f t="shared" si="3"/>
        <v/>
      </c>
      <c r="U24" s="3" t="str">
        <f t="shared" si="4"/>
        <v/>
      </c>
      <c r="V24" s="3"/>
      <c r="W24" s="3" t="str">
        <f t="shared" si="5"/>
        <v>このサポートがボードに出たとき、あなたがコントロールする各クリーチャーは+3/+2の修整を受ける。&amp;br;あなたがコントロールするカルトーシュ・サポートがボードに出たとき、このサポートをあなたの手札に戻す。&amp;br;このサポートは強化されない。</v>
      </c>
      <c r="X24" s="19" t="e">
        <f>IF(G24="","",VLOOKUP(G24,AA:AC,3,FALSE))</f>
        <v>#N/A</v>
      </c>
    </row>
    <row r="25" hidden="1" spans="1:24">
      <c r="A25" s="2">
        <v>24</v>
      </c>
      <c r="B25" s="73" t="s">
        <v>948</v>
      </c>
      <c r="C25" s="4" t="s">
        <v>3</v>
      </c>
      <c r="D25" s="3" t="s">
        <v>56</v>
      </c>
      <c r="E25" s="74">
        <v>16</v>
      </c>
      <c r="F25" s="7" t="s">
        <v>231</v>
      </c>
      <c r="G25" s="7" t="s">
        <v>63</v>
      </c>
      <c r="H25" s="5" t="s">
        <v>34</v>
      </c>
      <c r="I25" s="3" t="s">
        <v>120</v>
      </c>
      <c r="J25" s="3"/>
      <c r="K25" s="3"/>
      <c r="L25" s="3" t="s">
        <v>89</v>
      </c>
      <c r="M25" s="3" t="s">
        <v>232</v>
      </c>
      <c r="N25" s="3"/>
      <c r="O25" s="18">
        <v>42924</v>
      </c>
      <c r="P25" s="3"/>
      <c r="Q25" s="3">
        <f t="shared" si="0"/>
        <v>7</v>
      </c>
      <c r="R25" s="3">
        <f t="shared" si="1"/>
        <v>8</v>
      </c>
      <c r="S25" s="3" t="str">
        <f t="shared" si="2"/>
        <v>飛行</v>
      </c>
      <c r="T25" s="3" t="str">
        <f t="shared" si="3"/>
        <v/>
      </c>
      <c r="U25" s="3" t="str">
        <f t="shared" si="4"/>
        <v/>
      </c>
      <c r="V25" s="3"/>
      <c r="W25" s="3" t="str">
        <f t="shared" si="5"/>
        <v>飛行&amp;br;このクリーチャーが戦場に出たとき、クリーチャー1体を対象とし、それを破壊する。</v>
      </c>
      <c r="X25" s="19" t="e">
        <f>IF(G25="","",VLOOKUP(G25,AA:AC,3,FALSE))</f>
        <v>#N/A</v>
      </c>
    </row>
    <row r="26" hidden="1" spans="1:24">
      <c r="A26" s="2">
        <v>25</v>
      </c>
      <c r="B26" s="73" t="s">
        <v>948</v>
      </c>
      <c r="C26" s="4" t="s">
        <v>3</v>
      </c>
      <c r="D26" s="3" t="s">
        <v>56</v>
      </c>
      <c r="E26" s="74">
        <v>10</v>
      </c>
      <c r="F26" s="7" t="s">
        <v>235</v>
      </c>
      <c r="G26" s="7" t="s">
        <v>236</v>
      </c>
      <c r="H26" s="5" t="s">
        <v>34</v>
      </c>
      <c r="I26" s="3" t="s">
        <v>237</v>
      </c>
      <c r="J26" s="3"/>
      <c r="K26" s="3"/>
      <c r="L26" s="3" t="s">
        <v>238</v>
      </c>
      <c r="M26" s="3" t="s">
        <v>239</v>
      </c>
      <c r="N26" s="3" t="s">
        <v>240</v>
      </c>
      <c r="O26" s="18">
        <v>42800</v>
      </c>
      <c r="P26" s="3"/>
      <c r="Q26" s="3">
        <f t="shared" si="0"/>
        <v>3</v>
      </c>
      <c r="R26" s="3">
        <f t="shared" si="1"/>
        <v>6</v>
      </c>
      <c r="S26" s="3" t="str">
        <f t="shared" si="2"/>
        <v>二段</v>
      </c>
      <c r="T26" s="3" t="str">
        <f t="shared" si="3"/>
        <v>ダメ</v>
      </c>
      <c r="U26" s="3" t="str">
        <f t="shared" si="4"/>
        <v/>
      </c>
      <c r="V26" s="3"/>
      <c r="W26" s="3" t="str">
        <f t="shared" si="5"/>
        <v>二段攻撃 ダメージ軽減&amp;br;ジェム2個を起動する：あなたは警戒を持つ1/1の戦士･トークンを1体召喚する。&amp;br;あなたがクリーチャーを3体コントロールしていないかぎり、このクリーチャーは攻撃できずブロックできない。</v>
      </c>
      <c r="X26" s="19" t="e">
        <f>IF(G26="","",VLOOKUP(G26,AA:AC,3,FALSE))</f>
        <v>#N/A</v>
      </c>
    </row>
    <row r="27" hidden="1" spans="1:24">
      <c r="A27" s="2">
        <v>26</v>
      </c>
      <c r="B27" s="73" t="s">
        <v>948</v>
      </c>
      <c r="C27" s="4" t="s">
        <v>3</v>
      </c>
      <c r="D27" s="3" t="s">
        <v>56</v>
      </c>
      <c r="E27" s="74">
        <v>8</v>
      </c>
      <c r="F27" s="7" t="s">
        <v>243</v>
      </c>
      <c r="G27" s="7" t="s">
        <v>71</v>
      </c>
      <c r="H27" s="5" t="s">
        <v>159</v>
      </c>
      <c r="I27" s="3"/>
      <c r="J27" s="3"/>
      <c r="K27" s="3"/>
      <c r="L27" s="3" t="s">
        <v>244</v>
      </c>
      <c r="M27" s="3"/>
      <c r="N27" s="3"/>
      <c r="O27" s="18"/>
      <c r="P27" s="3">
        <v>3</v>
      </c>
      <c r="Q27" s="3" t="str">
        <f t="shared" si="0"/>
        <v/>
      </c>
      <c r="R27" s="3" t="str">
        <f t="shared" si="1"/>
        <v/>
      </c>
      <c r="S27" s="3" t="str">
        <f t="shared" si="2"/>
        <v>あな</v>
      </c>
      <c r="T27" s="3" t="str">
        <f t="shared" si="3"/>
        <v/>
      </c>
      <c r="U27" s="3" t="str">
        <f t="shared" si="4"/>
        <v/>
      </c>
      <c r="V27" s="3"/>
      <c r="W27" s="3" t="str">
        <f t="shared" si="5"/>
        <v>あなたがコントロールするクリーチャー･トークンが戦場に出たとき、それを強化する。</v>
      </c>
      <c r="X27" s="19" t="e">
        <f>IF(G27="","",VLOOKUP(G27,AA:AC,3,FALSE))</f>
        <v>#N/A</v>
      </c>
    </row>
    <row r="28" hidden="1" spans="1:24">
      <c r="A28" s="2">
        <v>27</v>
      </c>
      <c r="B28" s="73" t="s">
        <v>948</v>
      </c>
      <c r="C28" s="9" t="s">
        <v>28</v>
      </c>
      <c r="D28" s="3" t="s">
        <v>31</v>
      </c>
      <c r="E28" s="74">
        <v>11</v>
      </c>
      <c r="F28" s="7" t="s">
        <v>247</v>
      </c>
      <c r="G28" s="7" t="s">
        <v>111</v>
      </c>
      <c r="H28" s="5" t="s">
        <v>34</v>
      </c>
      <c r="I28" s="3" t="s">
        <v>88</v>
      </c>
      <c r="J28" s="3" t="s">
        <v>69</v>
      </c>
      <c r="K28" s="3"/>
      <c r="L28" s="3" t="s">
        <v>89</v>
      </c>
      <c r="M28" s="3" t="s">
        <v>248</v>
      </c>
      <c r="N28" s="3"/>
      <c r="O28" s="18">
        <v>42767</v>
      </c>
      <c r="P28" s="3"/>
      <c r="Q28" s="3">
        <f t="shared" ref="Q28:Q74" si="6">IF(O28&gt;1,MONTH(O28),"")</f>
        <v>2</v>
      </c>
      <c r="R28" s="3">
        <f t="shared" ref="R28:R74" si="7">IF(O28&gt;1,DAY(O28),"")</f>
        <v>1</v>
      </c>
      <c r="S28" s="3" t="str">
        <f t="shared" ref="S28:S75" si="8">LEFT(L28,2)</f>
        <v>飛行</v>
      </c>
      <c r="T28" s="3" t="str">
        <f t="shared" ref="T28:T75" si="9">IF(ISERROR(FIND(" ",L28)),"",MID(L28,FIND(" ",L28)+1,2))</f>
        <v/>
      </c>
      <c r="U28" s="3" t="str">
        <f t="shared" ref="U28:U75" si="10">IF(LEN(T28)&gt;1,IF(ISERROR(FIND(" ",L28,FIND(" ",L28)+1)),"",MID(L28,FIND(" ",L28)+4,2)),"")</f>
        <v/>
      </c>
      <c r="V28" s="3"/>
      <c r="W28" s="3" t="str">
        <f t="shared" ref="W28:W75" si="11">IF(L28="","",L28&amp;IF(M28="","","&amp;br;"&amp;M28)&amp;IF(N28="","","&amp;br;"&amp;N28))</f>
        <v>飛行&amp;br;不朽3</v>
      </c>
      <c r="X28" s="19" t="e">
        <f>IF(G28="","",VLOOKUP(G28,AA:AC,3,FALSE))</f>
        <v>#N/A</v>
      </c>
    </row>
    <row r="29" hidden="1" spans="1:24">
      <c r="A29" s="2">
        <v>28</v>
      </c>
      <c r="B29" s="73" t="s">
        <v>948</v>
      </c>
      <c r="C29" s="9" t="s">
        <v>28</v>
      </c>
      <c r="D29" s="3" t="s">
        <v>31</v>
      </c>
      <c r="E29" s="74">
        <v>6</v>
      </c>
      <c r="F29" s="7" t="s">
        <v>250</v>
      </c>
      <c r="G29" s="7" t="s">
        <v>251</v>
      </c>
      <c r="H29" s="5" t="s">
        <v>34</v>
      </c>
      <c r="I29" s="3" t="s">
        <v>35</v>
      </c>
      <c r="J29" s="3" t="s">
        <v>36</v>
      </c>
      <c r="K29" s="3"/>
      <c r="L29" s="3" t="s">
        <v>252</v>
      </c>
      <c r="M29" s="3"/>
      <c r="N29" s="3"/>
      <c r="O29" s="18">
        <v>42769</v>
      </c>
      <c r="P29" s="3"/>
      <c r="Q29" s="3">
        <f t="shared" si="6"/>
        <v>2</v>
      </c>
      <c r="R29" s="3">
        <f t="shared" si="7"/>
        <v>3</v>
      </c>
      <c r="S29" s="3" t="str">
        <f t="shared" si="8"/>
        <v>あな</v>
      </c>
      <c r="T29" s="3" t="str">
        <f t="shared" si="9"/>
        <v/>
      </c>
      <c r="U29" s="3" t="str">
        <f t="shared" si="10"/>
        <v/>
      </c>
      <c r="V29" s="3"/>
      <c r="W29" s="3" t="str">
        <f t="shared" si="11"/>
        <v>あなたがカードをサイクリングしたとき、あなたのターン終了時まで、このクリーチャーは+1/+1の修整を受ける。</v>
      </c>
      <c r="X29" s="19" t="e">
        <f>IF(G29="","",VLOOKUP(G29,AA:AC,3,FALSE))</f>
        <v>#N/A</v>
      </c>
    </row>
    <row r="30" hidden="1" spans="1:24">
      <c r="A30" s="2">
        <v>29</v>
      </c>
      <c r="B30" s="73" t="s">
        <v>948</v>
      </c>
      <c r="C30" s="9" t="s">
        <v>28</v>
      </c>
      <c r="D30" s="3" t="s">
        <v>31</v>
      </c>
      <c r="E30" s="74">
        <v>15</v>
      </c>
      <c r="F30" s="7" t="s">
        <v>255</v>
      </c>
      <c r="G30" s="7" t="s">
        <v>256</v>
      </c>
      <c r="H30" s="5" t="s">
        <v>34</v>
      </c>
      <c r="I30" s="3" t="s">
        <v>35</v>
      </c>
      <c r="J30" s="3" t="s">
        <v>36</v>
      </c>
      <c r="K30" s="3"/>
      <c r="L30" s="3" t="s">
        <v>257</v>
      </c>
      <c r="M30" s="3" t="s">
        <v>258</v>
      </c>
      <c r="N30" s="3"/>
      <c r="O30" s="18">
        <v>42768</v>
      </c>
      <c r="P30" s="3"/>
      <c r="Q30" s="3">
        <f t="shared" si="6"/>
        <v>2</v>
      </c>
      <c r="R30" s="3">
        <f t="shared" si="7"/>
        <v>2</v>
      </c>
      <c r="S30" s="3" t="str">
        <f t="shared" si="8"/>
        <v>ディ</v>
      </c>
      <c r="T30" s="3" t="str">
        <f t="shared" si="9"/>
        <v/>
      </c>
      <c r="U30" s="3" t="str">
        <f t="shared" si="10"/>
        <v/>
      </c>
      <c r="V30" s="3"/>
      <c r="W30" s="3" t="str">
        <f t="shared" si="11"/>
        <v>ディフェンダー&amp;br;このクリーチャーが死亡したとき、あなたが唱えたかあなたがコントロールしていて破壊された最後の呪文をあなたの手札に戻す。</v>
      </c>
      <c r="X30" s="19" t="e">
        <f>IF(G30="","",VLOOKUP(G30,AA:AC,3,FALSE))</f>
        <v>#N/A</v>
      </c>
    </row>
    <row r="31" hidden="1" spans="1:24">
      <c r="A31" s="2">
        <v>30</v>
      </c>
      <c r="B31" s="73" t="s">
        <v>948</v>
      </c>
      <c r="C31" s="9" t="s">
        <v>28</v>
      </c>
      <c r="D31" s="3" t="s">
        <v>31</v>
      </c>
      <c r="E31" s="74">
        <v>13</v>
      </c>
      <c r="F31" s="7" t="s">
        <v>261</v>
      </c>
      <c r="G31" s="7" t="s">
        <v>262</v>
      </c>
      <c r="H31" s="5" t="s">
        <v>34</v>
      </c>
      <c r="I31" s="3" t="s">
        <v>263</v>
      </c>
      <c r="J31" s="3"/>
      <c r="K31" s="3"/>
      <c r="L31" s="3" t="s">
        <v>89</v>
      </c>
      <c r="M31" s="3" t="s">
        <v>203</v>
      </c>
      <c r="N31" s="3"/>
      <c r="O31" s="18">
        <v>42798</v>
      </c>
      <c r="P31" s="3"/>
      <c r="Q31" s="3">
        <f t="shared" si="6"/>
        <v>3</v>
      </c>
      <c r="R31" s="3">
        <f t="shared" si="7"/>
        <v>4</v>
      </c>
      <c r="S31" s="3" t="str">
        <f t="shared" si="8"/>
        <v>飛行</v>
      </c>
      <c r="T31" s="3" t="str">
        <f t="shared" si="9"/>
        <v/>
      </c>
      <c r="U31" s="3" t="str">
        <f t="shared" si="10"/>
        <v/>
      </c>
      <c r="V31" s="3"/>
      <c r="W31" s="3" t="str">
        <f t="shared" si="11"/>
        <v>飛行&amp;br;サイクリング2</v>
      </c>
      <c r="X31" s="19" t="e">
        <f>IF(G31="","",VLOOKUP(G31,AA:AC,3,FALSE))</f>
        <v>#N/A</v>
      </c>
    </row>
    <row r="32" hidden="1" spans="1:24">
      <c r="A32" s="2">
        <v>31</v>
      </c>
      <c r="B32" s="73" t="s">
        <v>948</v>
      </c>
      <c r="C32" s="9" t="s">
        <v>28</v>
      </c>
      <c r="D32" s="3" t="s">
        <v>31</v>
      </c>
      <c r="E32" s="74">
        <v>10</v>
      </c>
      <c r="F32" s="7" t="s">
        <v>266</v>
      </c>
      <c r="G32" s="7" t="s">
        <v>267</v>
      </c>
      <c r="H32" s="5" t="s">
        <v>34</v>
      </c>
      <c r="I32" s="3" t="s">
        <v>268</v>
      </c>
      <c r="J32" s="3" t="s">
        <v>69</v>
      </c>
      <c r="K32" s="3"/>
      <c r="L32" s="3" t="s">
        <v>248</v>
      </c>
      <c r="M32" s="3"/>
      <c r="N32" s="3"/>
      <c r="O32" s="18">
        <v>42767</v>
      </c>
      <c r="P32" s="3"/>
      <c r="Q32" s="3">
        <f t="shared" si="6"/>
        <v>2</v>
      </c>
      <c r="R32" s="3">
        <f t="shared" si="7"/>
        <v>1</v>
      </c>
      <c r="S32" s="3" t="str">
        <f t="shared" si="8"/>
        <v>不朽</v>
      </c>
      <c r="T32" s="3" t="str">
        <f t="shared" si="9"/>
        <v/>
      </c>
      <c r="U32" s="3" t="str">
        <f t="shared" si="10"/>
        <v/>
      </c>
      <c r="V32" s="3"/>
      <c r="W32" s="3" t="str">
        <f t="shared" si="11"/>
        <v>不朽3</v>
      </c>
      <c r="X32" s="19" t="e">
        <f>IF(G32="","",VLOOKUP(G32,AA:AC,3,FALSE))</f>
        <v>#N/A</v>
      </c>
    </row>
    <row r="33" hidden="1" spans="1:24">
      <c r="A33" s="2">
        <v>32</v>
      </c>
      <c r="B33" s="73" t="s">
        <v>948</v>
      </c>
      <c r="C33" s="9" t="s">
        <v>28</v>
      </c>
      <c r="D33" s="3" t="s">
        <v>31</v>
      </c>
      <c r="E33" s="74">
        <v>6</v>
      </c>
      <c r="F33" s="7" t="s">
        <v>271</v>
      </c>
      <c r="G33" s="7" t="s">
        <v>208</v>
      </c>
      <c r="H33" s="5" t="s">
        <v>131</v>
      </c>
      <c r="I33" s="3"/>
      <c r="J33" s="3"/>
      <c r="K33" s="3"/>
      <c r="L33" s="3" t="s">
        <v>272</v>
      </c>
      <c r="M33" s="3"/>
      <c r="N33" s="3"/>
      <c r="O33" s="18"/>
      <c r="P33" s="3"/>
      <c r="Q33" s="3" t="str">
        <f t="shared" si="6"/>
        <v/>
      </c>
      <c r="R33" s="3" t="str">
        <f t="shared" si="7"/>
        <v/>
      </c>
      <c r="S33" s="3" t="str">
        <f t="shared" si="8"/>
        <v>対戦</v>
      </c>
      <c r="T33" s="3" t="str">
        <f t="shared" si="9"/>
        <v/>
      </c>
      <c r="U33" s="3" t="str">
        <f t="shared" si="10"/>
        <v/>
      </c>
      <c r="V33" s="3"/>
      <c r="W33" s="3" t="str">
        <f t="shared" si="11"/>
        <v>対戦相手の手札の最初の呪文からすべてのマナを吸収する。</v>
      </c>
      <c r="X33" s="19" t="e">
        <f>IF(G33="","",VLOOKUP(G33,AA:AC,3,FALSE))</f>
        <v>#N/A</v>
      </c>
    </row>
    <row r="34" hidden="1" spans="1:24">
      <c r="A34" s="2">
        <v>33</v>
      </c>
      <c r="B34" s="73" t="s">
        <v>948</v>
      </c>
      <c r="C34" s="9" t="s">
        <v>28</v>
      </c>
      <c r="D34" s="3" t="s">
        <v>31</v>
      </c>
      <c r="E34" s="74">
        <v>12</v>
      </c>
      <c r="F34" s="7" t="s">
        <v>275</v>
      </c>
      <c r="G34" s="7" t="s">
        <v>269</v>
      </c>
      <c r="H34" s="5" t="s">
        <v>131</v>
      </c>
      <c r="I34" s="3"/>
      <c r="J34" s="3"/>
      <c r="K34" s="3"/>
      <c r="L34" s="3" t="s">
        <v>276</v>
      </c>
      <c r="M34" s="3" t="s">
        <v>122</v>
      </c>
      <c r="N34" s="3"/>
      <c r="O34" s="18"/>
      <c r="P34" s="3"/>
      <c r="Q34" s="3" t="str">
        <f t="shared" si="6"/>
        <v/>
      </c>
      <c r="R34" s="3" t="str">
        <f t="shared" si="7"/>
        <v/>
      </c>
      <c r="S34" s="3" t="str">
        <f t="shared" si="8"/>
        <v>対戦</v>
      </c>
      <c r="T34" s="3" t="str">
        <f t="shared" si="9"/>
        <v/>
      </c>
      <c r="U34" s="3" t="str">
        <f t="shared" si="10"/>
        <v/>
      </c>
      <c r="V34" s="3"/>
      <c r="W34" s="3" t="str">
        <f t="shared" si="11"/>
        <v>対戦相手のライブラリーの最初のカード2枚を追放する。&amp;br;サイクリング1</v>
      </c>
      <c r="X34" s="19" t="e">
        <f>IF(G34="","",VLOOKUP(G34,AA:AC,3,FALSE))</f>
        <v>#N/A</v>
      </c>
    </row>
    <row r="35" hidden="1" spans="1:24">
      <c r="A35" s="2">
        <v>34</v>
      </c>
      <c r="B35" s="73" t="s">
        <v>948</v>
      </c>
      <c r="C35" s="9" t="s">
        <v>28</v>
      </c>
      <c r="D35" s="3" t="s">
        <v>31</v>
      </c>
      <c r="E35" s="74">
        <v>6</v>
      </c>
      <c r="F35" s="7" t="s">
        <v>279</v>
      </c>
      <c r="G35" s="7" t="s">
        <v>280</v>
      </c>
      <c r="H35" s="5" t="s">
        <v>131</v>
      </c>
      <c r="I35" s="3"/>
      <c r="J35" s="3"/>
      <c r="K35" s="3"/>
      <c r="L35" s="3" t="s">
        <v>281</v>
      </c>
      <c r="M35" s="3"/>
      <c r="N35" s="3"/>
      <c r="O35" s="18"/>
      <c r="P35" s="3"/>
      <c r="Q35" s="3" t="str">
        <f t="shared" si="6"/>
        <v/>
      </c>
      <c r="R35" s="3" t="str">
        <f t="shared" si="7"/>
        <v/>
      </c>
      <c r="S35" s="3" t="str">
        <f t="shared" si="8"/>
        <v>対戦</v>
      </c>
      <c r="T35" s="3" t="str">
        <f t="shared" si="9"/>
        <v/>
      </c>
      <c r="U35" s="3" t="str">
        <f t="shared" si="10"/>
        <v/>
      </c>
      <c r="V35" s="3"/>
      <c r="W35" s="3" t="str">
        <f t="shared" si="11"/>
        <v>対戦相手の手札の最初のクリーチャーからすべてのマナを吸収する。</v>
      </c>
      <c r="X35" s="19" t="e">
        <f>IF(G35="","",VLOOKUP(G35,AA:AC,3,FALSE))</f>
        <v>#N/A</v>
      </c>
    </row>
    <row r="36" hidden="1" spans="1:24">
      <c r="A36" s="2">
        <v>35</v>
      </c>
      <c r="B36" s="73" t="s">
        <v>948</v>
      </c>
      <c r="C36" s="9" t="s">
        <v>28</v>
      </c>
      <c r="D36" s="3" t="s">
        <v>31</v>
      </c>
      <c r="E36" s="74">
        <v>4</v>
      </c>
      <c r="F36" s="7" t="s">
        <v>284</v>
      </c>
      <c r="G36" s="7" t="s">
        <v>285</v>
      </c>
      <c r="H36" s="5" t="s">
        <v>131</v>
      </c>
      <c r="I36" s="3"/>
      <c r="J36" s="3"/>
      <c r="K36" s="3"/>
      <c r="L36" s="3" t="s">
        <v>286</v>
      </c>
      <c r="M36" s="3" t="s">
        <v>122</v>
      </c>
      <c r="N36" s="3"/>
      <c r="O36" s="18"/>
      <c r="P36" s="3"/>
      <c r="Q36" s="3" t="str">
        <f t="shared" si="6"/>
        <v/>
      </c>
      <c r="R36" s="3" t="str">
        <f t="shared" si="7"/>
        <v/>
      </c>
      <c r="S36" s="3" t="str">
        <f t="shared" si="8"/>
        <v>あな</v>
      </c>
      <c r="T36" s="3" t="str">
        <f t="shared" si="9"/>
        <v/>
      </c>
      <c r="U36" s="3" t="str">
        <f t="shared" si="10"/>
        <v/>
      </c>
      <c r="V36" s="3"/>
      <c r="W36" s="3" t="str">
        <f t="shared" si="11"/>
        <v>あなたの次のターン開始時まで、戦場に出ている各クリーチャーのパワーは0になる。&amp;br;サイクリング1</v>
      </c>
      <c r="X36" s="19" t="e">
        <f>IF(G36="","",VLOOKUP(G36,AA:AC,3,FALSE))</f>
        <v>#N/A</v>
      </c>
    </row>
    <row r="37" hidden="1" spans="1:24">
      <c r="A37" s="2">
        <v>36</v>
      </c>
      <c r="B37" s="73" t="s">
        <v>948</v>
      </c>
      <c r="C37" s="9" t="s">
        <v>28</v>
      </c>
      <c r="D37" s="3" t="s">
        <v>31</v>
      </c>
      <c r="E37" s="74">
        <v>4</v>
      </c>
      <c r="F37" s="7" t="s">
        <v>289</v>
      </c>
      <c r="G37" s="7" t="s">
        <v>290</v>
      </c>
      <c r="H37" s="5" t="s">
        <v>131</v>
      </c>
      <c r="I37" s="3"/>
      <c r="J37" s="3"/>
      <c r="K37" s="3"/>
      <c r="L37" s="3" t="s">
        <v>291</v>
      </c>
      <c r="M37" s="3" t="s">
        <v>122</v>
      </c>
      <c r="N37" s="3"/>
      <c r="O37" s="18"/>
      <c r="P37" s="3"/>
      <c r="Q37" s="3" t="str">
        <f t="shared" si="6"/>
        <v/>
      </c>
      <c r="R37" s="3" t="str">
        <f t="shared" si="7"/>
        <v/>
      </c>
      <c r="S37" s="3" t="str">
        <f t="shared" si="8"/>
        <v>あな</v>
      </c>
      <c r="T37" s="3" t="str">
        <f t="shared" si="9"/>
        <v/>
      </c>
      <c r="U37" s="3" t="str">
        <f t="shared" si="10"/>
        <v/>
      </c>
      <c r="V37" s="3"/>
      <c r="W37" s="3" t="str">
        <f t="shared" si="11"/>
        <v>あなたはカードを2枚引く。&amp;br;サイクリング1</v>
      </c>
      <c r="X37" s="19" t="e">
        <f>IF(G37="","",VLOOKUP(G37,AA:AC,3,FALSE))</f>
        <v>#N/A</v>
      </c>
    </row>
    <row r="38" hidden="1" spans="1:24">
      <c r="A38" s="2">
        <v>37</v>
      </c>
      <c r="B38" s="73" t="s">
        <v>948</v>
      </c>
      <c r="C38" s="9" t="s">
        <v>28</v>
      </c>
      <c r="D38" s="3" t="s">
        <v>31</v>
      </c>
      <c r="E38" s="74">
        <v>4</v>
      </c>
      <c r="F38" s="7" t="s">
        <v>294</v>
      </c>
      <c r="G38" s="7" t="s">
        <v>295</v>
      </c>
      <c r="H38" s="5" t="s">
        <v>131</v>
      </c>
      <c r="I38" s="3"/>
      <c r="J38" s="3"/>
      <c r="K38" s="3"/>
      <c r="L38" s="3" t="s">
        <v>296</v>
      </c>
      <c r="M38" s="3"/>
      <c r="N38" s="3"/>
      <c r="O38" s="18"/>
      <c r="P38" s="3"/>
      <c r="Q38" s="3" t="str">
        <f t="shared" si="6"/>
        <v/>
      </c>
      <c r="R38" s="3" t="str">
        <f t="shared" si="7"/>
        <v/>
      </c>
      <c r="S38" s="3" t="str">
        <f t="shared" si="8"/>
        <v>対戦</v>
      </c>
      <c r="T38" s="3" t="str">
        <f t="shared" si="9"/>
        <v/>
      </c>
      <c r="U38" s="3" t="str">
        <f t="shared" si="10"/>
        <v/>
      </c>
      <c r="V38" s="3"/>
      <c r="W38" s="3" t="str">
        <f t="shared" si="11"/>
        <v>対戦相手の手札が5枚以下の場合、対戦相手のコントロールするクリーチャー2対を対象とし、それをプレイヤーの手札に戻し、その後、各プレイヤーのライブラリーの一番上から2枚のカードを破壊する。</v>
      </c>
      <c r="X38" s="19" t="e">
        <f>IF(G38="","",VLOOKUP(G38,AA:AC,3,FALSE))</f>
        <v>#N/A</v>
      </c>
    </row>
    <row r="39" hidden="1" spans="1:24">
      <c r="A39" s="2">
        <v>38</v>
      </c>
      <c r="B39" s="73" t="s">
        <v>948</v>
      </c>
      <c r="C39" s="9" t="s">
        <v>28</v>
      </c>
      <c r="D39" s="3" t="s">
        <v>31</v>
      </c>
      <c r="E39" s="74">
        <v>8</v>
      </c>
      <c r="F39" s="7" t="s">
        <v>299</v>
      </c>
      <c r="G39" s="7" t="s">
        <v>223</v>
      </c>
      <c r="H39" s="5" t="s">
        <v>159</v>
      </c>
      <c r="I39" s="3"/>
      <c r="J39" s="3"/>
      <c r="K39" s="3"/>
      <c r="L39" s="3" t="s">
        <v>300</v>
      </c>
      <c r="M39" s="3" t="s">
        <v>301</v>
      </c>
      <c r="N39" s="3"/>
      <c r="O39" s="18"/>
      <c r="P39" s="3">
        <v>3</v>
      </c>
      <c r="Q39" s="3" t="str">
        <f t="shared" si="6"/>
        <v/>
      </c>
      <c r="R39" s="3" t="str">
        <f t="shared" si="7"/>
        <v/>
      </c>
      <c r="S39" s="3" t="str">
        <f t="shared" si="8"/>
        <v>この</v>
      </c>
      <c r="T39" s="3" t="str">
        <f t="shared" si="9"/>
        <v/>
      </c>
      <c r="U39" s="3" t="str">
        <f t="shared" si="10"/>
        <v/>
      </c>
      <c r="V39" s="3"/>
      <c r="W39" s="3" t="str">
        <f t="shared" si="11"/>
        <v>このサポートがボードに出たとき、あなたはカードを1枚引く。&amp;br;このサポートがボード上にある間、あなたがコントロールする最初のクリーチャーは+2/+2の修整を受けるとともに飛行を得る。</v>
      </c>
      <c r="X39" s="19" t="e">
        <f>IF(G39="","",VLOOKUP(G39,AA:AC,3,FALSE))</f>
        <v>#N/A</v>
      </c>
    </row>
    <row r="40" hidden="1" spans="1:24">
      <c r="A40" s="2">
        <v>39</v>
      </c>
      <c r="B40" s="73" t="s">
        <v>948</v>
      </c>
      <c r="C40" s="9" t="s">
        <v>28</v>
      </c>
      <c r="D40" s="3" t="s">
        <v>54</v>
      </c>
      <c r="E40" s="74">
        <v>5</v>
      </c>
      <c r="F40" s="7" t="s">
        <v>303</v>
      </c>
      <c r="G40" s="7" t="s">
        <v>304</v>
      </c>
      <c r="H40" s="5" t="s">
        <v>34</v>
      </c>
      <c r="I40" s="3" t="s">
        <v>305</v>
      </c>
      <c r="J40" s="3" t="s">
        <v>69</v>
      </c>
      <c r="K40" s="3"/>
      <c r="L40" s="3" t="s">
        <v>306</v>
      </c>
      <c r="M40" s="3" t="s">
        <v>38</v>
      </c>
      <c r="N40" s="3"/>
      <c r="O40" s="18">
        <v>42798</v>
      </c>
      <c r="P40" s="3"/>
      <c r="Q40" s="3">
        <f t="shared" si="6"/>
        <v>3</v>
      </c>
      <c r="R40" s="3">
        <f t="shared" si="7"/>
        <v>4</v>
      </c>
      <c r="S40" s="3" t="str">
        <f t="shared" si="8"/>
        <v>この</v>
      </c>
      <c r="T40" s="3" t="str">
        <f t="shared" si="9"/>
        <v/>
      </c>
      <c r="U40" s="3" t="str">
        <f t="shared" si="10"/>
        <v/>
      </c>
      <c r="V40" s="3"/>
      <c r="W40" s="3" t="str">
        <f t="shared" si="11"/>
        <v>このクリーチャーが呪文の対象になったとき、このクリーチャーを破壊する。&amp;br;不朽2</v>
      </c>
      <c r="X40" s="19" t="e">
        <f>IF(G40="","",VLOOKUP(G40,AA:AC,3,FALSE))</f>
        <v>#N/A</v>
      </c>
    </row>
    <row r="41" hidden="1" spans="1:24">
      <c r="A41" s="2">
        <v>40</v>
      </c>
      <c r="B41" s="73" t="s">
        <v>948</v>
      </c>
      <c r="C41" s="9" t="s">
        <v>28</v>
      </c>
      <c r="D41" s="3" t="s">
        <v>54</v>
      </c>
      <c r="E41" s="74">
        <v>6</v>
      </c>
      <c r="F41" s="7" t="s">
        <v>309</v>
      </c>
      <c r="G41" s="7" t="s">
        <v>310</v>
      </c>
      <c r="H41" s="5" t="s">
        <v>34</v>
      </c>
      <c r="I41" s="3" t="s">
        <v>35</v>
      </c>
      <c r="J41" s="3" t="s">
        <v>36</v>
      </c>
      <c r="K41" s="3"/>
      <c r="L41" s="3" t="s">
        <v>311</v>
      </c>
      <c r="M41" s="3" t="s">
        <v>312</v>
      </c>
      <c r="N41" s="3" t="s">
        <v>313</v>
      </c>
      <c r="O41" s="18">
        <v>42770</v>
      </c>
      <c r="P41" s="3"/>
      <c r="Q41" s="3">
        <f t="shared" si="6"/>
        <v>2</v>
      </c>
      <c r="R41" s="3">
        <f t="shared" si="7"/>
        <v>4</v>
      </c>
      <c r="S41" s="3" t="str">
        <f t="shared" si="8"/>
        <v>この</v>
      </c>
      <c r="T41" s="3" t="str">
        <f t="shared" si="9"/>
        <v/>
      </c>
      <c r="U41" s="3" t="str">
        <f t="shared" si="10"/>
        <v/>
      </c>
      <c r="V41" s="3"/>
      <c r="W41" s="3" t="str">
        <f t="shared" si="11"/>
        <v>このクリーチャーが戦場に出たとき、あなたがコントロールする各クリーチャーは無効化を失う。&amp;br;サイクリング3&amp;br;あなたがこのカードをサイクリングしたとき、あなたがコントロールする各クリーチャーは無効化を失う。</v>
      </c>
      <c r="X41" s="19" t="e">
        <f>IF(G41="","",VLOOKUP(G41,AA:AC,3,FALSE))</f>
        <v>#N/A</v>
      </c>
    </row>
    <row r="42" hidden="1" spans="1:24">
      <c r="A42" s="2">
        <v>41</v>
      </c>
      <c r="B42" s="73" t="s">
        <v>948</v>
      </c>
      <c r="C42" s="9" t="s">
        <v>28</v>
      </c>
      <c r="D42" s="3" t="s">
        <v>54</v>
      </c>
      <c r="E42" s="74">
        <v>11</v>
      </c>
      <c r="F42" s="7" t="s">
        <v>315</v>
      </c>
      <c r="G42" s="7" t="s">
        <v>316</v>
      </c>
      <c r="H42" s="5" t="s">
        <v>34</v>
      </c>
      <c r="I42" s="3" t="s">
        <v>88</v>
      </c>
      <c r="J42" s="3" t="s">
        <v>61</v>
      </c>
      <c r="K42" s="3"/>
      <c r="L42" s="3" t="s">
        <v>89</v>
      </c>
      <c r="M42" s="3" t="s">
        <v>317</v>
      </c>
      <c r="N42" s="3"/>
      <c r="O42" s="18">
        <v>42829</v>
      </c>
      <c r="P42" s="3"/>
      <c r="Q42" s="3">
        <f t="shared" si="6"/>
        <v>4</v>
      </c>
      <c r="R42" s="3">
        <f t="shared" si="7"/>
        <v>4</v>
      </c>
      <c r="S42" s="3" t="str">
        <f t="shared" si="8"/>
        <v>飛行</v>
      </c>
      <c r="T42" s="3" t="str">
        <f t="shared" si="9"/>
        <v/>
      </c>
      <c r="U42" s="3" t="str">
        <f t="shared" si="10"/>
        <v/>
      </c>
      <c r="V42" s="3"/>
      <c r="W42" s="3" t="str">
        <f t="shared" si="11"/>
        <v>飛行&amp;br;あなたがカードをサイクリングしたとき、あなたのターン終了時まで、あなたがコントロールする各クリーチャーは飛行を得る。</v>
      </c>
      <c r="X42" s="19" t="e">
        <f>IF(G42="","",VLOOKUP(G42,AA:AC,3,FALSE))</f>
        <v>#N/A</v>
      </c>
    </row>
    <row r="43" hidden="1" spans="1:24">
      <c r="A43" s="2">
        <v>42</v>
      </c>
      <c r="B43" s="73" t="s">
        <v>948</v>
      </c>
      <c r="C43" s="9" t="s">
        <v>28</v>
      </c>
      <c r="D43" s="3" t="s">
        <v>54</v>
      </c>
      <c r="E43" s="74">
        <v>7</v>
      </c>
      <c r="F43" s="7" t="s">
        <v>320</v>
      </c>
      <c r="G43" s="7" t="s">
        <v>253</v>
      </c>
      <c r="H43" s="5" t="s">
        <v>131</v>
      </c>
      <c r="I43" s="3"/>
      <c r="J43" s="3"/>
      <c r="K43" s="3"/>
      <c r="L43" s="3" t="s">
        <v>321</v>
      </c>
      <c r="M43" s="3" t="s">
        <v>122</v>
      </c>
      <c r="N43" s="3"/>
      <c r="O43" s="18"/>
      <c r="P43" s="3"/>
      <c r="Q43" s="3" t="str">
        <f t="shared" si="6"/>
        <v/>
      </c>
      <c r="R43" s="3" t="str">
        <f t="shared" si="7"/>
        <v/>
      </c>
      <c r="S43" s="3" t="str">
        <f t="shared" si="8"/>
        <v>対戦</v>
      </c>
      <c r="T43" s="3" t="str">
        <f t="shared" si="9"/>
        <v/>
      </c>
      <c r="U43" s="3" t="str">
        <f t="shared" si="10"/>
        <v/>
      </c>
      <c r="V43" s="3"/>
      <c r="W43" s="3" t="str">
        <f t="shared" si="11"/>
        <v>対戦相手の手札の最初のカードからすべてのマナを吸収する。&amp;br;サイクリング1</v>
      </c>
      <c r="X43" s="19" t="e">
        <f>IF(G43="","",VLOOKUP(G43,AA:AC,3,FALSE))</f>
        <v>#N/A</v>
      </c>
    </row>
    <row r="44" hidden="1" spans="1:24">
      <c r="A44" s="2">
        <v>43</v>
      </c>
      <c r="B44" s="73" t="s">
        <v>948</v>
      </c>
      <c r="C44" s="9" t="s">
        <v>28</v>
      </c>
      <c r="D44" s="3" t="s">
        <v>55</v>
      </c>
      <c r="E44" s="74">
        <v>15</v>
      </c>
      <c r="F44" s="7" t="s">
        <v>324</v>
      </c>
      <c r="G44" s="7" t="s">
        <v>325</v>
      </c>
      <c r="H44" s="5" t="s">
        <v>34</v>
      </c>
      <c r="I44" s="3" t="s">
        <v>326</v>
      </c>
      <c r="J44" s="3"/>
      <c r="K44" s="3"/>
      <c r="L44" s="3" t="s">
        <v>89</v>
      </c>
      <c r="M44" s="3" t="s">
        <v>327</v>
      </c>
      <c r="N44" s="3" t="s">
        <v>110</v>
      </c>
      <c r="O44" s="18">
        <v>42892</v>
      </c>
      <c r="P44" s="3"/>
      <c r="Q44" s="3">
        <f t="shared" si="6"/>
        <v>6</v>
      </c>
      <c r="R44" s="3">
        <f t="shared" si="7"/>
        <v>6</v>
      </c>
      <c r="S44" s="3" t="str">
        <f t="shared" si="8"/>
        <v>飛行</v>
      </c>
      <c r="T44" s="3" t="str">
        <f t="shared" si="9"/>
        <v/>
      </c>
      <c r="U44" s="3" t="str">
        <f t="shared" si="10"/>
        <v/>
      </c>
      <c r="V44" s="3"/>
      <c r="W44" s="3" t="str">
        <f t="shared" si="11"/>
        <v>飛行&amp;br;対戦相手がこのクリーチャーに呪文を唱えたとき、代わりにその呪文を破壊し、それの効果は誘発せず、その後、あなたの次のターン終了時まで、このクリーチャーを無効化する。&amp;br;不朽1</v>
      </c>
      <c r="X44" s="19" t="e">
        <f>IF(G44="","",VLOOKUP(G44,AA:AC,3,FALSE))</f>
        <v>#N/A</v>
      </c>
    </row>
    <row r="45" hidden="1" spans="1:24">
      <c r="A45" s="2">
        <v>44</v>
      </c>
      <c r="B45" s="73" t="s">
        <v>948</v>
      </c>
      <c r="C45" s="9" t="s">
        <v>28</v>
      </c>
      <c r="D45" s="3" t="s">
        <v>55</v>
      </c>
      <c r="E45" s="74">
        <v>4</v>
      </c>
      <c r="F45" s="7" t="s">
        <v>330</v>
      </c>
      <c r="G45" s="7" t="s">
        <v>322</v>
      </c>
      <c r="H45" s="5" t="s">
        <v>159</v>
      </c>
      <c r="I45" s="3"/>
      <c r="J45" s="3"/>
      <c r="K45" s="3"/>
      <c r="L45" s="3" t="s">
        <v>331</v>
      </c>
      <c r="M45" s="3"/>
      <c r="N45" s="3"/>
      <c r="O45" s="18"/>
      <c r="P45" s="3">
        <v>3</v>
      </c>
      <c r="Q45" s="3" t="str">
        <f t="shared" si="6"/>
        <v/>
      </c>
      <c r="R45" s="3" t="str">
        <f t="shared" si="7"/>
        <v/>
      </c>
      <c r="S45" s="3" t="str">
        <f t="shared" si="8"/>
        <v>あな</v>
      </c>
      <c r="T45" s="3" t="str">
        <f t="shared" si="9"/>
        <v/>
      </c>
      <c r="U45" s="3" t="str">
        <f t="shared" si="10"/>
        <v/>
      </c>
      <c r="V45" s="3"/>
      <c r="W45" s="3" t="str">
        <f t="shared" si="11"/>
        <v>あなたがカードをサイクリングしたとき、飛行を持つ2/2のドレイク･トークンを2体召喚する。</v>
      </c>
      <c r="X45" s="19" t="e">
        <f>IF(G45="","",VLOOKUP(G45,AA:AC,3,FALSE))</f>
        <v>#N/A</v>
      </c>
    </row>
    <row r="46" hidden="1" spans="1:24">
      <c r="A46" s="2">
        <v>45</v>
      </c>
      <c r="B46" s="73" t="s">
        <v>948</v>
      </c>
      <c r="C46" s="9" t="s">
        <v>28</v>
      </c>
      <c r="D46" s="3" t="s">
        <v>55</v>
      </c>
      <c r="E46" s="74">
        <v>5</v>
      </c>
      <c r="F46" s="7" t="s">
        <v>334</v>
      </c>
      <c r="G46" s="7" t="s">
        <v>335</v>
      </c>
      <c r="H46" s="5" t="s">
        <v>159</v>
      </c>
      <c r="I46" s="3"/>
      <c r="J46" s="3"/>
      <c r="K46" s="3"/>
      <c r="L46" s="3" t="s">
        <v>336</v>
      </c>
      <c r="M46" s="3" t="s">
        <v>337</v>
      </c>
      <c r="N46" s="3"/>
      <c r="O46" s="18"/>
      <c r="P46" s="3">
        <v>3</v>
      </c>
      <c r="Q46" s="3" t="str">
        <f t="shared" si="6"/>
        <v/>
      </c>
      <c r="R46" s="3" t="str">
        <f t="shared" si="7"/>
        <v/>
      </c>
      <c r="S46" s="3" t="str">
        <f t="shared" si="8"/>
        <v>この</v>
      </c>
      <c r="T46" s="3" t="str">
        <f t="shared" si="9"/>
        <v/>
      </c>
      <c r="U46" s="3" t="str">
        <f t="shared" si="10"/>
        <v/>
      </c>
      <c r="V46" s="3"/>
      <c r="W46" s="3" t="str">
        <f t="shared" si="11"/>
        <v>このサポートがボード上にある間、あなたがサイクリングを持つカードを引いたとき、それは3マナを得る。&amp;br;このサポートがボードに出たとき、あなたの手札のサイクリングを持つ各カードは3マナを得て、その後あなたはカードを3枚引く。</v>
      </c>
      <c r="X46" s="19" t="e">
        <f>IF(G46="","",VLOOKUP(G46,AA:AC,3,FALSE))</f>
        <v>#N/A</v>
      </c>
    </row>
    <row r="47" hidden="1" spans="1:24">
      <c r="A47" s="2">
        <v>46</v>
      </c>
      <c r="B47" s="73" t="s">
        <v>948</v>
      </c>
      <c r="C47" s="9" t="s">
        <v>28</v>
      </c>
      <c r="D47" s="3" t="s">
        <v>55</v>
      </c>
      <c r="E47" s="74">
        <v>11</v>
      </c>
      <c r="F47" s="7" t="s">
        <v>340</v>
      </c>
      <c r="G47" s="7" t="s">
        <v>341</v>
      </c>
      <c r="H47" s="5" t="s">
        <v>159</v>
      </c>
      <c r="I47" s="3"/>
      <c r="J47" s="3"/>
      <c r="K47" s="3"/>
      <c r="L47" s="3" t="s">
        <v>342</v>
      </c>
      <c r="M47" s="3" t="s">
        <v>228</v>
      </c>
      <c r="N47" s="3" t="s">
        <v>229</v>
      </c>
      <c r="O47" s="18"/>
      <c r="P47" s="3">
        <v>3</v>
      </c>
      <c r="Q47" s="3" t="str">
        <f t="shared" si="6"/>
        <v/>
      </c>
      <c r="R47" s="3" t="str">
        <f t="shared" si="7"/>
        <v/>
      </c>
      <c r="S47" s="3" t="str">
        <f t="shared" si="8"/>
        <v>この</v>
      </c>
      <c r="T47" s="3" t="str">
        <f t="shared" si="9"/>
        <v/>
      </c>
      <c r="U47" s="3" t="str">
        <f t="shared" si="10"/>
        <v/>
      </c>
      <c r="V47" s="3"/>
      <c r="W47" s="3" t="str">
        <f t="shared" si="11"/>
        <v>このサポートがボードに出たとき、あなたはカードを3枚引く。&amp;br;あなたがコントロールするカルトーシュ・サポートがボードに出たとき、このサポートをあなたの手札に戻す。&amp;br;このサポートは強化されない。</v>
      </c>
      <c r="X47" s="19" t="e">
        <f>IF(G47="","",VLOOKUP(G47,AA:AC,3,FALSE))</f>
        <v>#N/A</v>
      </c>
    </row>
    <row r="48" hidden="1" spans="1:24">
      <c r="A48" s="2">
        <v>47</v>
      </c>
      <c r="B48" s="73" t="s">
        <v>948</v>
      </c>
      <c r="C48" s="9" t="s">
        <v>28</v>
      </c>
      <c r="D48" s="3" t="s">
        <v>56</v>
      </c>
      <c r="E48" s="74">
        <v>10</v>
      </c>
      <c r="F48" s="7" t="s">
        <v>345</v>
      </c>
      <c r="G48" s="7" t="s">
        <v>282</v>
      </c>
      <c r="H48" s="5" t="s">
        <v>34</v>
      </c>
      <c r="I48" s="3" t="s">
        <v>326</v>
      </c>
      <c r="J48" s="3"/>
      <c r="K48" s="3"/>
      <c r="L48" s="3" t="s">
        <v>89</v>
      </c>
      <c r="M48" s="3" t="s">
        <v>346</v>
      </c>
      <c r="N48" s="3" t="s">
        <v>203</v>
      </c>
      <c r="O48" s="18">
        <v>42892</v>
      </c>
      <c r="P48" s="3"/>
      <c r="Q48" s="3">
        <f t="shared" si="6"/>
        <v>6</v>
      </c>
      <c r="R48" s="3">
        <f t="shared" si="7"/>
        <v>6</v>
      </c>
      <c r="S48" s="3" t="str">
        <f t="shared" si="8"/>
        <v>飛行</v>
      </c>
      <c r="T48" s="3" t="str">
        <f t="shared" si="9"/>
        <v/>
      </c>
      <c r="U48" s="3" t="str">
        <f t="shared" si="10"/>
        <v/>
      </c>
      <c r="V48" s="3"/>
      <c r="W48" s="3" t="str">
        <f t="shared" si="11"/>
        <v>飛行&amp;br;あなたが他のカードをサイクリングしたとき、あなたはカードを1枚引く。&amp;br;サイクリング2</v>
      </c>
      <c r="X48" s="19" t="e">
        <f>IF(G48="","",VLOOKUP(G48,AA:AC,3,FALSE))</f>
        <v>#N/A</v>
      </c>
    </row>
    <row r="49" hidden="1" spans="1:24">
      <c r="A49" s="2">
        <v>48</v>
      </c>
      <c r="B49" s="73" t="s">
        <v>948</v>
      </c>
      <c r="C49" s="9" t="s">
        <v>28</v>
      </c>
      <c r="D49" s="3" t="s">
        <v>56</v>
      </c>
      <c r="E49" s="74">
        <v>10</v>
      </c>
      <c r="F49" s="7" t="s">
        <v>348</v>
      </c>
      <c r="G49" s="7" t="s">
        <v>349</v>
      </c>
      <c r="H49" s="5" t="s">
        <v>34</v>
      </c>
      <c r="I49" s="3" t="s">
        <v>237</v>
      </c>
      <c r="J49" s="3"/>
      <c r="K49" s="3"/>
      <c r="L49" s="3" t="s">
        <v>350</v>
      </c>
      <c r="M49" s="3" t="s">
        <v>351</v>
      </c>
      <c r="N49" s="3" t="s">
        <v>352</v>
      </c>
      <c r="O49" s="18">
        <v>42860</v>
      </c>
      <c r="P49" s="3"/>
      <c r="Q49" s="3">
        <f t="shared" si="6"/>
        <v>5</v>
      </c>
      <c r="R49" s="3">
        <f t="shared" si="7"/>
        <v>5</v>
      </c>
      <c r="S49" s="3" t="str">
        <f t="shared" si="8"/>
        <v>飛行</v>
      </c>
      <c r="T49" s="3" t="str">
        <f t="shared" si="9"/>
        <v>ダメ</v>
      </c>
      <c r="U49" s="3" t="str">
        <f t="shared" si="10"/>
        <v/>
      </c>
      <c r="V49" s="3"/>
      <c r="W49" s="3" t="str">
        <f t="shared" si="11"/>
        <v>飛行 ダメージ軽減&amp;br;ジェム2個を起動する：あなたはカードを2枚引く。&amp;br;あなたの手札のカードが少なくとも5枚でないかぎり、このクリーチャーは攻撃できずブロックできない。</v>
      </c>
      <c r="X49" s="19" t="e">
        <f>IF(G49="","",VLOOKUP(G49,AA:AC,3,FALSE))</f>
        <v>#N/A</v>
      </c>
    </row>
    <row r="50" hidden="1" spans="1:24">
      <c r="A50" s="2">
        <v>49</v>
      </c>
      <c r="B50" s="73" t="s">
        <v>948</v>
      </c>
      <c r="C50" s="9" t="s">
        <v>28</v>
      </c>
      <c r="D50" s="3" t="s">
        <v>56</v>
      </c>
      <c r="E50" s="74">
        <v>7</v>
      </c>
      <c r="F50" s="7" t="s">
        <v>355</v>
      </c>
      <c r="G50" s="7" t="s">
        <v>356</v>
      </c>
      <c r="H50" s="5" t="s">
        <v>34</v>
      </c>
      <c r="I50" s="3" t="s">
        <v>357</v>
      </c>
      <c r="J50" s="3" t="s">
        <v>36</v>
      </c>
      <c r="K50" s="3"/>
      <c r="L50" s="3" t="s">
        <v>358</v>
      </c>
      <c r="M50" s="3" t="s">
        <v>110</v>
      </c>
      <c r="N50" s="3"/>
      <c r="O50" s="18">
        <v>42736</v>
      </c>
      <c r="P50" s="3"/>
      <c r="Q50" s="3">
        <f t="shared" si="6"/>
        <v>1</v>
      </c>
      <c r="R50" s="3">
        <f t="shared" si="7"/>
        <v>1</v>
      </c>
      <c r="S50" s="3" t="str">
        <f t="shared" si="8"/>
        <v>この</v>
      </c>
      <c r="T50" s="3" t="str">
        <f t="shared" si="9"/>
        <v/>
      </c>
      <c r="U50" s="3" t="str">
        <f t="shared" si="10"/>
        <v/>
      </c>
      <c r="V50" s="3"/>
      <c r="W50" s="3" t="str">
        <f t="shared" si="11"/>
        <v>このクリーチャーが戦場に出たとき、それは+X/+Yの修整を受ける。Xはあなたがコントロールする他の最初のクリーチャーのパワーに等しく、Yはあなたがコントロールする他の最初のクリーチャーのタフネスに等しい。&amp;br;不朽1</v>
      </c>
      <c r="X50" s="19" t="e">
        <f>IF(G50="","",VLOOKUP(G50,AA:AC,3,FALSE))</f>
        <v>#N/A</v>
      </c>
    </row>
    <row r="51" hidden="1" spans="1:24">
      <c r="A51" s="2">
        <v>50</v>
      </c>
      <c r="B51" s="73" t="s">
        <v>948</v>
      </c>
      <c r="C51" s="11" t="s">
        <v>42</v>
      </c>
      <c r="D51" s="3" t="s">
        <v>31</v>
      </c>
      <c r="E51" s="74">
        <v>8</v>
      </c>
      <c r="F51" s="7" t="s">
        <v>523</v>
      </c>
      <c r="G51" s="7" t="s">
        <v>318</v>
      </c>
      <c r="H51" s="5" t="s">
        <v>34</v>
      </c>
      <c r="I51" s="3" t="s">
        <v>35</v>
      </c>
      <c r="J51" s="3"/>
      <c r="K51" s="3"/>
      <c r="L51" s="3" t="s">
        <v>147</v>
      </c>
      <c r="M51" s="3" t="s">
        <v>524</v>
      </c>
      <c r="N51" s="3"/>
      <c r="O51" s="18">
        <v>42736</v>
      </c>
      <c r="P51" s="3"/>
      <c r="Q51" s="3">
        <f t="shared" si="6"/>
        <v>1</v>
      </c>
      <c r="R51" s="3">
        <f t="shared" si="7"/>
        <v>1</v>
      </c>
      <c r="S51" s="3" t="str">
        <f t="shared" si="8"/>
        <v>到達</v>
      </c>
      <c r="T51" s="3" t="str">
        <f t="shared" si="9"/>
        <v/>
      </c>
      <c r="U51" s="3" t="str">
        <f t="shared" si="10"/>
        <v/>
      </c>
      <c r="V51" s="3"/>
      <c r="W51" s="3" t="str">
        <f t="shared" si="11"/>
        <v>到達&amp;br;このクリーチャーが死亡したとき、あなたは2/2のゾンビ･トークンを1体召喚する。</v>
      </c>
      <c r="X51" s="19" t="e">
        <f>IF(G51="","",VLOOKUP(G51,AA:AC,3,FALSE))</f>
        <v>#N/A</v>
      </c>
    </row>
    <row r="52" hidden="1" spans="1:24">
      <c r="A52" s="2">
        <v>51</v>
      </c>
      <c r="B52" s="73" t="s">
        <v>948</v>
      </c>
      <c r="C52" s="11" t="s">
        <v>42</v>
      </c>
      <c r="D52" s="3" t="s">
        <v>31</v>
      </c>
      <c r="E52" s="74">
        <v>6</v>
      </c>
      <c r="F52" s="7" t="s">
        <v>525</v>
      </c>
      <c r="G52" s="7" t="s">
        <v>361</v>
      </c>
      <c r="H52" s="5" t="s">
        <v>34</v>
      </c>
      <c r="I52" s="3" t="s">
        <v>50</v>
      </c>
      <c r="J52" s="3"/>
      <c r="K52" s="3"/>
      <c r="L52" s="3" t="s">
        <v>526</v>
      </c>
      <c r="M52" s="3"/>
      <c r="N52" s="3"/>
      <c r="O52" s="18">
        <v>42736</v>
      </c>
      <c r="P52" s="3"/>
      <c r="Q52" s="3">
        <f t="shared" si="6"/>
        <v>1</v>
      </c>
      <c r="R52" s="3">
        <f t="shared" si="7"/>
        <v>1</v>
      </c>
      <c r="S52" s="3" t="str">
        <f t="shared" si="8"/>
        <v>この</v>
      </c>
      <c r="T52" s="3" t="str">
        <f t="shared" si="9"/>
        <v/>
      </c>
      <c r="U52" s="3" t="str">
        <f t="shared" si="10"/>
        <v/>
      </c>
      <c r="V52" s="3"/>
      <c r="W52" s="3" t="str">
        <f t="shared" si="11"/>
        <v>このクリーチャーが死亡したとき、対戦相手がコントロールする最初のクリーチャーは-1/-1の修整を受ける。</v>
      </c>
      <c r="X52" s="19" t="e">
        <f>IF(G52="","",VLOOKUP(G52,AA:AC,3,FALSE))</f>
        <v>#N/A</v>
      </c>
    </row>
    <row r="53" hidden="1" spans="1:24">
      <c r="A53" s="2">
        <v>52</v>
      </c>
      <c r="B53" s="73" t="s">
        <v>948</v>
      </c>
      <c r="C53" s="11" t="s">
        <v>42</v>
      </c>
      <c r="D53" s="3" t="s">
        <v>31</v>
      </c>
      <c r="E53" s="74">
        <v>10</v>
      </c>
      <c r="F53" s="7" t="s">
        <v>527</v>
      </c>
      <c r="G53" s="7" t="s">
        <v>405</v>
      </c>
      <c r="H53" s="5" t="s">
        <v>34</v>
      </c>
      <c r="I53" s="3" t="s">
        <v>528</v>
      </c>
      <c r="J53" s="3"/>
      <c r="K53" s="3"/>
      <c r="L53" s="3" t="s">
        <v>529</v>
      </c>
      <c r="M53" s="3" t="s">
        <v>122</v>
      </c>
      <c r="N53" s="3"/>
      <c r="O53" s="18">
        <v>42797</v>
      </c>
      <c r="P53" s="3"/>
      <c r="Q53" s="3">
        <f t="shared" si="6"/>
        <v>3</v>
      </c>
      <c r="R53" s="3">
        <f t="shared" si="7"/>
        <v>3</v>
      </c>
      <c r="S53" s="3" t="str">
        <f t="shared" si="8"/>
        <v>あな</v>
      </c>
      <c r="T53" s="3" t="str">
        <f t="shared" si="9"/>
        <v/>
      </c>
      <c r="U53" s="3" t="str">
        <f t="shared" si="10"/>
        <v/>
      </c>
      <c r="V53" s="3"/>
      <c r="W53" s="3" t="str">
        <f t="shared" si="11"/>
        <v>あなたがカードをサイクリングしたとき、あなたのターン終了時まで、このクリーチャーは+2/+1の修整を受ける。&amp;br;サイクリング1</v>
      </c>
      <c r="X53" s="19" t="e">
        <f>IF(G53="","",VLOOKUP(G53,AA:AC,3,FALSE))</f>
        <v>#N/A</v>
      </c>
    </row>
    <row r="54" hidden="1" spans="1:24">
      <c r="A54" s="2">
        <v>53</v>
      </c>
      <c r="B54" s="73" t="s">
        <v>948</v>
      </c>
      <c r="C54" s="11" t="s">
        <v>42</v>
      </c>
      <c r="D54" s="3" t="s">
        <v>31</v>
      </c>
      <c r="E54" s="74">
        <v>6</v>
      </c>
      <c r="F54" s="7" t="s">
        <v>530</v>
      </c>
      <c r="G54" s="7" t="s">
        <v>422</v>
      </c>
      <c r="H54" s="5" t="s">
        <v>34</v>
      </c>
      <c r="I54" s="3" t="s">
        <v>50</v>
      </c>
      <c r="J54" s="3" t="s">
        <v>531</v>
      </c>
      <c r="K54" s="3"/>
      <c r="L54" s="3" t="s">
        <v>532</v>
      </c>
      <c r="M54" s="3"/>
      <c r="N54" s="3"/>
      <c r="O54" s="18">
        <v>42768</v>
      </c>
      <c r="P54" s="3"/>
      <c r="Q54" s="3">
        <f t="shared" si="6"/>
        <v>2</v>
      </c>
      <c r="R54" s="3">
        <f t="shared" si="7"/>
        <v>2</v>
      </c>
      <c r="S54" s="3" t="str">
        <f t="shared" si="8"/>
        <v>この</v>
      </c>
      <c r="T54" s="3" t="str">
        <f t="shared" si="9"/>
        <v/>
      </c>
      <c r="U54" s="3" t="str">
        <f t="shared" si="10"/>
        <v/>
      </c>
      <c r="V54" s="3"/>
      <c r="W54" s="3" t="str">
        <f t="shared" si="11"/>
        <v>このクリーチャーが戦場に出たとき、各プレイヤーはカードを1枚捨てる。</v>
      </c>
      <c r="X54" s="19" t="e">
        <f>IF(G54="","",VLOOKUP(G54,AA:AC,3,FALSE))</f>
        <v>#N/A</v>
      </c>
    </row>
    <row r="55" hidden="1" spans="1:24">
      <c r="A55" s="2">
        <v>54</v>
      </c>
      <c r="B55" s="73" t="s">
        <v>948</v>
      </c>
      <c r="C55" s="11" t="s">
        <v>42</v>
      </c>
      <c r="D55" s="3" t="s">
        <v>31</v>
      </c>
      <c r="E55" s="74">
        <v>9</v>
      </c>
      <c r="F55" s="7" t="s">
        <v>533</v>
      </c>
      <c r="G55" s="7" t="s">
        <v>445</v>
      </c>
      <c r="H55" s="5" t="s">
        <v>34</v>
      </c>
      <c r="I55" s="3" t="s">
        <v>534</v>
      </c>
      <c r="J55" s="3" t="s">
        <v>36</v>
      </c>
      <c r="K55" s="3"/>
      <c r="L55" s="3" t="s">
        <v>535</v>
      </c>
      <c r="M55" s="3"/>
      <c r="N55" s="3"/>
      <c r="O55" s="18">
        <v>42796</v>
      </c>
      <c r="P55" s="3"/>
      <c r="Q55" s="3">
        <f t="shared" si="6"/>
        <v>3</v>
      </c>
      <c r="R55" s="3">
        <f t="shared" si="7"/>
        <v>2</v>
      </c>
      <c r="S55" s="3" t="str">
        <f t="shared" si="8"/>
        <v>あな</v>
      </c>
      <c r="T55" s="3" t="str">
        <f t="shared" si="9"/>
        <v/>
      </c>
      <c r="U55" s="3" t="str">
        <f t="shared" si="10"/>
        <v/>
      </c>
      <c r="V55" s="3"/>
      <c r="W55" s="3" t="str">
        <f t="shared" si="11"/>
        <v>あなたがカードをサイクリングしたとき、あなたのターン終了時まで、このクリーチャーはダメージ軽減とバーサーカーを得る。</v>
      </c>
      <c r="X55" s="19" t="e">
        <f>IF(G55="","",VLOOKUP(G55,AA:AC,3,FALSE))</f>
        <v>#N/A</v>
      </c>
    </row>
    <row r="56" hidden="1" spans="1:24">
      <c r="A56" s="2">
        <v>55</v>
      </c>
      <c r="B56" s="73" t="s">
        <v>948</v>
      </c>
      <c r="C56" s="11" t="s">
        <v>42</v>
      </c>
      <c r="D56" s="3" t="s">
        <v>31</v>
      </c>
      <c r="E56" s="74">
        <v>5</v>
      </c>
      <c r="F56" s="7" t="s">
        <v>536</v>
      </c>
      <c r="G56" s="7" t="s">
        <v>478</v>
      </c>
      <c r="H56" s="5" t="s">
        <v>34</v>
      </c>
      <c r="I56" s="3" t="s">
        <v>537</v>
      </c>
      <c r="J56" s="3" t="s">
        <v>538</v>
      </c>
      <c r="K56" s="3"/>
      <c r="L56" s="3" t="s">
        <v>539</v>
      </c>
      <c r="M56" s="3"/>
      <c r="N56" s="3"/>
      <c r="O56" s="18">
        <v>42830</v>
      </c>
      <c r="P56" s="3"/>
      <c r="Q56" s="3">
        <f t="shared" si="6"/>
        <v>4</v>
      </c>
      <c r="R56" s="3">
        <f t="shared" si="7"/>
        <v>5</v>
      </c>
      <c r="S56" s="3" t="str">
        <f t="shared" si="8"/>
        <v>この</v>
      </c>
      <c r="T56" s="3" t="str">
        <f t="shared" si="9"/>
        <v/>
      </c>
      <c r="U56" s="3" t="str">
        <f t="shared" si="10"/>
        <v/>
      </c>
      <c r="V56" s="3"/>
      <c r="W56" s="3" t="str">
        <f t="shared" si="11"/>
        <v>このクリーチャーが戦場に出たとき、あなたがコントロールする他の各クリーチャーは-3/-3の修整を受ける。</v>
      </c>
      <c r="X56" s="19" t="e">
        <f>IF(G56="","",VLOOKUP(G56,AA:AC,3,FALSE))</f>
        <v>#N/A</v>
      </c>
    </row>
    <row r="57" hidden="1" spans="1:24">
      <c r="A57" s="2">
        <v>56</v>
      </c>
      <c r="B57" s="73" t="s">
        <v>948</v>
      </c>
      <c r="C57" s="11" t="s">
        <v>42</v>
      </c>
      <c r="D57" s="3" t="s">
        <v>31</v>
      </c>
      <c r="E57" s="74">
        <v>7</v>
      </c>
      <c r="F57" s="7" t="s">
        <v>540</v>
      </c>
      <c r="G57" s="7" t="s">
        <v>365</v>
      </c>
      <c r="H57" s="5" t="s">
        <v>131</v>
      </c>
      <c r="I57" s="3"/>
      <c r="J57" s="3"/>
      <c r="K57" s="3"/>
      <c r="L57" s="3" t="s">
        <v>541</v>
      </c>
      <c r="M57" s="3"/>
      <c r="N57" s="3"/>
      <c r="O57" s="18"/>
      <c r="P57" s="3"/>
      <c r="Q57" s="3" t="str">
        <f t="shared" si="6"/>
        <v/>
      </c>
      <c r="R57" s="3" t="str">
        <f t="shared" si="7"/>
        <v/>
      </c>
      <c r="S57" s="3" t="str">
        <f t="shared" si="8"/>
        <v>クリ</v>
      </c>
      <c r="T57" s="3" t="str">
        <f t="shared" si="9"/>
        <v/>
      </c>
      <c r="U57" s="3" t="str">
        <f t="shared" si="10"/>
        <v/>
      </c>
      <c r="V57" s="3"/>
      <c r="W57" s="3" t="str">
        <f t="shared" si="11"/>
        <v>クリーチャー1体を対象とし、それを破壊する。</v>
      </c>
      <c r="X57" s="19" t="e">
        <f>IF(G57="","",VLOOKUP(G57,AA:AC,3,FALSE))</f>
        <v>#N/A</v>
      </c>
    </row>
    <row r="58" hidden="1" spans="1:24">
      <c r="A58" s="2">
        <v>57</v>
      </c>
      <c r="B58" s="73" t="s">
        <v>948</v>
      </c>
      <c r="C58" s="11" t="s">
        <v>42</v>
      </c>
      <c r="D58" s="3" t="s">
        <v>31</v>
      </c>
      <c r="E58" s="74">
        <v>10</v>
      </c>
      <c r="F58" s="7" t="s">
        <v>542</v>
      </c>
      <c r="G58" s="7" t="s">
        <v>441</v>
      </c>
      <c r="H58" s="5" t="s">
        <v>131</v>
      </c>
      <c r="I58" s="3"/>
      <c r="J58" s="3"/>
      <c r="K58" s="3"/>
      <c r="L58" s="3" t="s">
        <v>543</v>
      </c>
      <c r="M58" s="3"/>
      <c r="N58" s="3"/>
      <c r="O58" s="18"/>
      <c r="P58" s="3"/>
      <c r="Q58" s="3" t="str">
        <f t="shared" si="6"/>
        <v/>
      </c>
      <c r="R58" s="3" t="str">
        <f t="shared" si="7"/>
        <v/>
      </c>
      <c r="S58" s="3" t="str">
        <f t="shared" si="8"/>
        <v>プレ</v>
      </c>
      <c r="T58" s="3" t="str">
        <f t="shared" si="9"/>
        <v/>
      </c>
      <c r="U58" s="3" t="str">
        <f t="shared" si="10"/>
        <v/>
      </c>
      <c r="V58" s="3"/>
      <c r="W58" s="3" t="str">
        <f t="shared" si="11"/>
        <v>プレイヤー1人を対象とする。そのプレイヤーはカードを2枚引き、4点のダメージを受ける。</v>
      </c>
      <c r="X58" s="19" t="e">
        <f>IF(G58="","",VLOOKUP(G58,AA:AC,3,FALSE))</f>
        <v>#N/A</v>
      </c>
    </row>
    <row r="59" hidden="1" spans="1:24">
      <c r="A59" s="2">
        <v>58</v>
      </c>
      <c r="B59" s="73" t="s">
        <v>948</v>
      </c>
      <c r="C59" s="11" t="s">
        <v>42</v>
      </c>
      <c r="D59" s="3" t="s">
        <v>31</v>
      </c>
      <c r="E59" s="74">
        <v>5</v>
      </c>
      <c r="F59" s="7" t="s">
        <v>544</v>
      </c>
      <c r="G59" s="7" t="s">
        <v>488</v>
      </c>
      <c r="H59" s="5" t="s">
        <v>131</v>
      </c>
      <c r="I59" s="3"/>
      <c r="J59" s="3"/>
      <c r="K59" s="3"/>
      <c r="L59" s="3" t="s">
        <v>545</v>
      </c>
      <c r="M59" s="3"/>
      <c r="N59" s="3"/>
      <c r="O59" s="18"/>
      <c r="P59" s="3"/>
      <c r="Q59" s="3" t="str">
        <f t="shared" si="6"/>
        <v/>
      </c>
      <c r="R59" s="3" t="str">
        <f t="shared" si="7"/>
        <v/>
      </c>
      <c r="S59" s="3" t="str">
        <f t="shared" si="8"/>
        <v>クリ</v>
      </c>
      <c r="T59" s="3" t="str">
        <f t="shared" si="9"/>
        <v/>
      </c>
      <c r="U59" s="3" t="str">
        <f t="shared" si="10"/>
        <v/>
      </c>
      <c r="V59" s="3"/>
      <c r="W59" s="3" t="str">
        <f t="shared" si="11"/>
        <v>クリーチャー1体を対象とする。あなたのターン終了時まで、それは+2/0の修整を受けるとともに「このクリーチャーが死亡したとき、これを戦場に戻す。｣を得る。</v>
      </c>
      <c r="X59" s="19" t="e">
        <f>IF(G59="","",VLOOKUP(G59,AA:AC,3,FALSE))</f>
        <v>#N/A</v>
      </c>
    </row>
    <row r="60" hidden="1" spans="1:24">
      <c r="A60" s="2">
        <v>59</v>
      </c>
      <c r="B60" s="73" t="s">
        <v>948</v>
      </c>
      <c r="C60" s="11" t="s">
        <v>42</v>
      </c>
      <c r="D60" s="3" t="s">
        <v>31</v>
      </c>
      <c r="E60" s="74">
        <v>7</v>
      </c>
      <c r="F60" s="7" t="s">
        <v>546</v>
      </c>
      <c r="G60" s="7" t="s">
        <v>505</v>
      </c>
      <c r="H60" s="5" t="s">
        <v>131</v>
      </c>
      <c r="I60" s="3"/>
      <c r="J60" s="3"/>
      <c r="K60" s="3"/>
      <c r="L60" s="3" t="s">
        <v>547</v>
      </c>
      <c r="M60" s="3" t="s">
        <v>203</v>
      </c>
      <c r="N60" s="3"/>
      <c r="O60" s="18"/>
      <c r="P60" s="3"/>
      <c r="Q60" s="3" t="str">
        <f t="shared" si="6"/>
        <v/>
      </c>
      <c r="R60" s="3" t="str">
        <f t="shared" si="7"/>
        <v/>
      </c>
      <c r="S60" s="3" t="str">
        <f t="shared" si="8"/>
        <v>プレ</v>
      </c>
      <c r="T60" s="3" t="str">
        <f t="shared" si="9"/>
        <v/>
      </c>
      <c r="U60" s="3" t="str">
        <f t="shared" si="10"/>
        <v/>
      </c>
      <c r="V60" s="3"/>
      <c r="W60" s="3" t="str">
        <f t="shared" si="11"/>
        <v>プレイヤー1人を対象とする。そのプレイヤーはカードを2枚捨てる。&amp;br;サイクリング2</v>
      </c>
      <c r="X60" s="19" t="e">
        <f>IF(G60="","",VLOOKUP(G60,AA:AC,3,FALSE))</f>
        <v>#N/A</v>
      </c>
    </row>
    <row r="61" hidden="1" spans="1:24">
      <c r="A61" s="2">
        <v>60</v>
      </c>
      <c r="B61" s="73" t="s">
        <v>948</v>
      </c>
      <c r="C61" s="11" t="s">
        <v>42</v>
      </c>
      <c r="D61" s="3" t="s">
        <v>31</v>
      </c>
      <c r="E61" s="74">
        <v>9</v>
      </c>
      <c r="F61" s="7" t="s">
        <v>548</v>
      </c>
      <c r="G61" s="7" t="s">
        <v>513</v>
      </c>
      <c r="H61" s="5" t="s">
        <v>131</v>
      </c>
      <c r="I61" s="3"/>
      <c r="J61" s="3"/>
      <c r="K61" s="3"/>
      <c r="L61" s="3" t="s">
        <v>549</v>
      </c>
      <c r="M61" s="3" t="s">
        <v>203</v>
      </c>
      <c r="N61" s="3"/>
      <c r="O61" s="18"/>
      <c r="P61" s="3"/>
      <c r="Q61" s="3" t="str">
        <f t="shared" si="6"/>
        <v/>
      </c>
      <c r="R61" s="3" t="str">
        <f t="shared" si="7"/>
        <v/>
      </c>
      <c r="S61" s="3" t="str">
        <f t="shared" si="8"/>
        <v>あな</v>
      </c>
      <c r="T61" s="3" t="str">
        <f t="shared" si="9"/>
        <v/>
      </c>
      <c r="U61" s="3" t="str">
        <f t="shared" si="10"/>
        <v/>
      </c>
      <c r="V61" s="3"/>
      <c r="W61" s="3" t="str">
        <f t="shared" si="11"/>
        <v>あなたがコントロールしていて破壊されたクリーチャー2体をあなたの手札に戻す。&amp;br;サイクリング2</v>
      </c>
      <c r="X61" s="19" t="e">
        <f>IF(G61="","",VLOOKUP(G61,AA:AC,3,FALSE))</f>
        <v>#N/A</v>
      </c>
    </row>
    <row r="62" hidden="1" spans="1:24">
      <c r="A62" s="2">
        <v>61</v>
      </c>
      <c r="B62" s="73" t="s">
        <v>948</v>
      </c>
      <c r="C62" s="11" t="s">
        <v>42</v>
      </c>
      <c r="D62" s="3" t="s">
        <v>31</v>
      </c>
      <c r="E62" s="74">
        <v>9</v>
      </c>
      <c r="F62" s="7" t="s">
        <v>550</v>
      </c>
      <c r="G62" s="7" t="s">
        <v>218</v>
      </c>
      <c r="H62" s="5" t="s">
        <v>159</v>
      </c>
      <c r="I62" s="3"/>
      <c r="J62" s="3"/>
      <c r="K62" s="3"/>
      <c r="L62" s="3" t="s">
        <v>551</v>
      </c>
      <c r="M62" s="3" t="s">
        <v>552</v>
      </c>
      <c r="N62" s="3"/>
      <c r="O62" s="18"/>
      <c r="P62" s="3">
        <v>3</v>
      </c>
      <c r="Q62" s="3" t="str">
        <f t="shared" si="6"/>
        <v/>
      </c>
      <c r="R62" s="3" t="str">
        <f t="shared" si="7"/>
        <v/>
      </c>
      <c r="S62" s="3" t="str">
        <f t="shared" si="8"/>
        <v>この</v>
      </c>
      <c r="T62" s="3" t="str">
        <f t="shared" si="9"/>
        <v/>
      </c>
      <c r="U62" s="3" t="str">
        <f t="shared" si="10"/>
        <v/>
      </c>
      <c r="V62" s="3"/>
      <c r="W62" s="3" t="str">
        <f t="shared" si="11"/>
        <v>このサポートがボードに出たとき、クリーチャー1体を対象とする。それは-1/-1の修整を受ける。&amp;br;このサポートがボード上にある間、あなたがコントロールする最初のクリーチャーは+2/+2の修整を受けるとともに絆魂を得る。</v>
      </c>
      <c r="X62" s="19" t="e">
        <f>IF(G62="","",VLOOKUP(G62,AA:AC,3,FALSE))</f>
        <v>#N/A</v>
      </c>
    </row>
    <row r="63" hidden="1" spans="1:24">
      <c r="A63" s="2">
        <v>62</v>
      </c>
      <c r="B63" s="73" t="s">
        <v>948</v>
      </c>
      <c r="C63" s="11" t="s">
        <v>42</v>
      </c>
      <c r="D63" s="3" t="s">
        <v>54</v>
      </c>
      <c r="E63" s="74">
        <v>15</v>
      </c>
      <c r="F63" s="7" t="s">
        <v>553</v>
      </c>
      <c r="G63" s="7" t="s">
        <v>171</v>
      </c>
      <c r="H63" s="5" t="s">
        <v>34</v>
      </c>
      <c r="I63" s="3" t="s">
        <v>88</v>
      </c>
      <c r="J63" s="3"/>
      <c r="K63" s="3"/>
      <c r="L63" s="3" t="s">
        <v>554</v>
      </c>
      <c r="M63" s="3" t="s">
        <v>555</v>
      </c>
      <c r="N63" s="3"/>
      <c r="O63" s="18">
        <v>42828</v>
      </c>
      <c r="P63" s="3"/>
      <c r="Q63" s="3">
        <f t="shared" si="6"/>
        <v>4</v>
      </c>
      <c r="R63" s="3">
        <f t="shared" si="7"/>
        <v>3</v>
      </c>
      <c r="S63" s="3" t="str">
        <f t="shared" si="8"/>
        <v>接死</v>
      </c>
      <c r="T63" s="3" t="str">
        <f t="shared" si="9"/>
        <v>飛行</v>
      </c>
      <c r="U63" s="3" t="str">
        <f t="shared" si="10"/>
        <v/>
      </c>
      <c r="V63" s="3"/>
      <c r="W63" s="3" t="str">
        <f t="shared" si="11"/>
        <v>接死 飛行&amp;br;あなたがコントロールするクリーチャーが死亡したとき、このクリーチャーは3マナを得る。</v>
      </c>
      <c r="X63" s="19" t="e">
        <f>IF(G63="","",VLOOKUP(G63,AA:AC,3,FALSE))</f>
        <v>#N/A</v>
      </c>
    </row>
    <row r="64" hidden="1" spans="1:24">
      <c r="A64" s="2">
        <v>63</v>
      </c>
      <c r="B64" s="73" t="s">
        <v>948</v>
      </c>
      <c r="C64" s="11" t="s">
        <v>42</v>
      </c>
      <c r="D64" s="3" t="s">
        <v>54</v>
      </c>
      <c r="E64" s="74">
        <v>13</v>
      </c>
      <c r="F64" s="7" t="s">
        <v>556</v>
      </c>
      <c r="G64" s="7" t="s">
        <v>380</v>
      </c>
      <c r="H64" s="5" t="s">
        <v>34</v>
      </c>
      <c r="I64" s="3" t="s">
        <v>50</v>
      </c>
      <c r="J64" s="3"/>
      <c r="K64" s="3"/>
      <c r="L64" s="3" t="s">
        <v>557</v>
      </c>
      <c r="M64" s="3"/>
      <c r="N64" s="3"/>
      <c r="O64" s="18">
        <v>42829</v>
      </c>
      <c r="P64" s="3"/>
      <c r="Q64" s="3">
        <f t="shared" si="6"/>
        <v>4</v>
      </c>
      <c r="R64" s="3">
        <f t="shared" si="7"/>
        <v>4</v>
      </c>
      <c r="S64" s="3" t="str">
        <f t="shared" si="8"/>
        <v>この</v>
      </c>
      <c r="T64" s="3" t="str">
        <f t="shared" si="9"/>
        <v/>
      </c>
      <c r="U64" s="3" t="str">
        <f t="shared" si="10"/>
        <v/>
      </c>
      <c r="V64" s="3"/>
      <c r="W64" s="3" t="str">
        <f t="shared" si="11"/>
        <v>このクリーチャーが戦場に出たとき、あなたがコントロールしていて破壊された最後のクリーチャーをあなたの手札に戻す。</v>
      </c>
      <c r="X64" s="19" t="e">
        <f>IF(G64="","",VLOOKUP(G64,AA:AC,3,FALSE))</f>
        <v>#N/A</v>
      </c>
    </row>
    <row r="65" hidden="1" spans="1:24">
      <c r="A65" s="2">
        <v>64</v>
      </c>
      <c r="B65" s="73" t="s">
        <v>948</v>
      </c>
      <c r="C65" s="11" t="s">
        <v>42</v>
      </c>
      <c r="D65" s="3" t="s">
        <v>54</v>
      </c>
      <c r="E65" s="74">
        <v>14</v>
      </c>
      <c r="F65" s="7" t="s">
        <v>558</v>
      </c>
      <c r="G65" s="7" t="s">
        <v>418</v>
      </c>
      <c r="H65" s="5" t="s">
        <v>34</v>
      </c>
      <c r="I65" s="3" t="s">
        <v>50</v>
      </c>
      <c r="J65" s="3"/>
      <c r="K65" s="3"/>
      <c r="L65" s="3" t="s">
        <v>559</v>
      </c>
      <c r="M65" s="3" t="s">
        <v>560</v>
      </c>
      <c r="N65" s="3"/>
      <c r="O65" s="18">
        <v>42798</v>
      </c>
      <c r="P65" s="3"/>
      <c r="Q65" s="3">
        <f t="shared" si="6"/>
        <v>3</v>
      </c>
      <c r="R65" s="3">
        <f t="shared" si="7"/>
        <v>4</v>
      </c>
      <c r="S65" s="3" t="str">
        <f t="shared" si="8"/>
        <v>ジェ</v>
      </c>
      <c r="T65" s="3" t="str">
        <f t="shared" si="9"/>
        <v/>
      </c>
      <c r="U65" s="3" t="str">
        <f t="shared" si="10"/>
        <v/>
      </c>
      <c r="V65" s="3"/>
      <c r="W65" s="3" t="str">
        <f t="shared" si="11"/>
        <v>ジェム2個を起動する：あなたのターン終了時まで、あなたがコントロールする各ゾンビは威迫を得る。&amp;br;このクリーチャーが戦場に出ている間、あなたがコントロールする各ゾンビは+1/+1の修整を受ける。</v>
      </c>
      <c r="X65" s="19" t="e">
        <f>IF(G65="","",VLOOKUP(G65,AA:AC,3,FALSE))</f>
        <v>#N/A</v>
      </c>
    </row>
    <row r="66" hidden="1" spans="1:24">
      <c r="A66" s="2">
        <v>65</v>
      </c>
      <c r="B66" s="73" t="s">
        <v>948</v>
      </c>
      <c r="C66" s="11" t="s">
        <v>42</v>
      </c>
      <c r="D66" s="3" t="s">
        <v>54</v>
      </c>
      <c r="E66" s="74">
        <v>9</v>
      </c>
      <c r="F66" s="7" t="s">
        <v>561</v>
      </c>
      <c r="G66" s="7" t="s">
        <v>459</v>
      </c>
      <c r="H66" s="5" t="s">
        <v>34</v>
      </c>
      <c r="I66" s="3" t="s">
        <v>35</v>
      </c>
      <c r="J66" s="3" t="s">
        <v>562</v>
      </c>
      <c r="K66" s="3"/>
      <c r="L66" s="3" t="s">
        <v>563</v>
      </c>
      <c r="M66" s="3"/>
      <c r="N66" s="3"/>
      <c r="O66" s="18">
        <v>42798</v>
      </c>
      <c r="P66" s="3"/>
      <c r="Q66" s="3">
        <f t="shared" si="6"/>
        <v>3</v>
      </c>
      <c r="R66" s="3">
        <f t="shared" si="7"/>
        <v>4</v>
      </c>
      <c r="S66" s="3" t="str">
        <f t="shared" si="8"/>
        <v>あな</v>
      </c>
      <c r="T66" s="3" t="str">
        <f t="shared" si="9"/>
        <v/>
      </c>
      <c r="U66" s="3" t="str">
        <f t="shared" si="10"/>
        <v/>
      </c>
      <c r="V66" s="3"/>
      <c r="W66" s="3" t="str">
        <f t="shared" si="11"/>
        <v>あなたがカードをサイクリングしたとき、対戦相手がコントロールする最初のクリーチャーは-1/-1の修整を受ける。</v>
      </c>
      <c r="X66" s="19" t="e">
        <f>IF(G66="","",VLOOKUP(G66,AA:AC,3,FALSE))</f>
        <v>#N/A</v>
      </c>
    </row>
    <row r="67" hidden="1" spans="1:24">
      <c r="A67" s="2">
        <v>66</v>
      </c>
      <c r="B67" s="73" t="s">
        <v>948</v>
      </c>
      <c r="C67" s="11" t="s">
        <v>42</v>
      </c>
      <c r="D67" s="3" t="s">
        <v>54</v>
      </c>
      <c r="E67" s="74">
        <v>7</v>
      </c>
      <c r="F67" s="7" t="s">
        <v>564</v>
      </c>
      <c r="G67" s="7" t="s">
        <v>484</v>
      </c>
      <c r="H67" s="5" t="s">
        <v>131</v>
      </c>
      <c r="I67" s="3"/>
      <c r="J67" s="3"/>
      <c r="K67" s="3"/>
      <c r="L67" s="3" t="s">
        <v>565</v>
      </c>
      <c r="M67" s="3" t="s">
        <v>203</v>
      </c>
      <c r="N67" s="3" t="s">
        <v>566</v>
      </c>
      <c r="O67" s="18"/>
      <c r="P67" s="3"/>
      <c r="Q67" s="3" t="str">
        <f t="shared" si="6"/>
        <v/>
      </c>
      <c r="R67" s="3" t="str">
        <f t="shared" si="7"/>
        <v/>
      </c>
      <c r="S67" s="3" t="str">
        <f t="shared" si="8"/>
        <v>あな</v>
      </c>
      <c r="T67" s="3" t="str">
        <f t="shared" si="9"/>
        <v/>
      </c>
      <c r="U67" s="3" t="str">
        <f t="shared" si="10"/>
        <v/>
      </c>
      <c r="V67" s="3"/>
      <c r="W67" s="3" t="str">
        <f t="shared" si="11"/>
        <v>あなたは2/2のゾンビ・トークンを3体召喚する。&amp;br;サイクリング2&amp;br;あなたがこのカードをサイクリングしたとき、あなたは2/2のゾンビ・トークンを1体召喚する。</v>
      </c>
      <c r="X67" s="19" t="e">
        <f>IF(G67="","",VLOOKUP(G67,AA:AC,3,FALSE))</f>
        <v>#N/A</v>
      </c>
    </row>
    <row r="68" hidden="1" spans="1:24">
      <c r="A68" s="2">
        <v>67</v>
      </c>
      <c r="B68" s="73" t="s">
        <v>948</v>
      </c>
      <c r="C68" s="11" t="s">
        <v>42</v>
      </c>
      <c r="D68" s="3" t="s">
        <v>54</v>
      </c>
      <c r="E68" s="74">
        <v>5</v>
      </c>
      <c r="F68" s="7" t="s">
        <v>567</v>
      </c>
      <c r="G68" s="7" t="s">
        <v>359</v>
      </c>
      <c r="H68" s="5" t="s">
        <v>159</v>
      </c>
      <c r="I68" s="3"/>
      <c r="J68" s="3"/>
      <c r="K68" s="3"/>
      <c r="L68" s="3" t="s">
        <v>568</v>
      </c>
      <c r="M68" s="3"/>
      <c r="N68" s="3"/>
      <c r="O68" s="18"/>
      <c r="P68" s="3">
        <v>3</v>
      </c>
      <c r="Q68" s="3" t="str">
        <f t="shared" si="6"/>
        <v/>
      </c>
      <c r="R68" s="3" t="str">
        <f t="shared" si="7"/>
        <v/>
      </c>
      <c r="S68" s="3" t="str">
        <f t="shared" si="8"/>
        <v>あな</v>
      </c>
      <c r="T68" s="3" t="str">
        <f t="shared" si="9"/>
        <v/>
      </c>
      <c r="U68" s="3" t="str">
        <f t="shared" si="10"/>
        <v/>
      </c>
      <c r="V68" s="3"/>
      <c r="W68" s="3" t="str">
        <f t="shared" si="11"/>
        <v>あなたがカードをサイクリングしたとき、対戦相手は5点のダメージを受け、あなたは5点のライフを得る。</v>
      </c>
      <c r="X68" s="19" t="e">
        <f>IF(G68="","",VLOOKUP(G68,AA:AC,3,FALSE))</f>
        <v>#N/A</v>
      </c>
    </row>
    <row r="69" hidden="1" spans="1:24">
      <c r="A69" s="2">
        <v>68</v>
      </c>
      <c r="B69" s="73" t="s">
        <v>948</v>
      </c>
      <c r="C69" s="11" t="s">
        <v>42</v>
      </c>
      <c r="D69" s="3" t="s">
        <v>54</v>
      </c>
      <c r="E69" s="74">
        <v>8</v>
      </c>
      <c r="F69" s="7" t="s">
        <v>569</v>
      </c>
      <c r="G69" s="7" t="s">
        <v>497</v>
      </c>
      <c r="H69" s="5" t="s">
        <v>159</v>
      </c>
      <c r="I69" s="3"/>
      <c r="J69" s="3"/>
      <c r="K69" s="3"/>
      <c r="L69" s="3" t="s">
        <v>570</v>
      </c>
      <c r="M69" s="3" t="s">
        <v>228</v>
      </c>
      <c r="N69" s="3" t="s">
        <v>229</v>
      </c>
      <c r="O69" s="18"/>
      <c r="P69" s="3">
        <v>3</v>
      </c>
      <c r="Q69" s="3" t="str">
        <f t="shared" si="6"/>
        <v/>
      </c>
      <c r="R69" s="3" t="str">
        <f t="shared" si="7"/>
        <v/>
      </c>
      <c r="S69" s="3" t="str">
        <f t="shared" si="8"/>
        <v>この</v>
      </c>
      <c r="T69" s="3" t="str">
        <f t="shared" si="9"/>
        <v/>
      </c>
      <c r="U69" s="3" t="str">
        <f t="shared" si="10"/>
        <v/>
      </c>
      <c r="V69" s="3"/>
      <c r="W69" s="3" t="str">
        <f t="shared" si="11"/>
        <v>このサポートがボードに出たとき、対戦相手がコントロールするクリーチャー1体を対象とし、それを破壊する。&amp;br;あなたがコントロールするカルトーシュ・サポートがボードに出たとき、このサポートをあなたの手札に戻す。&amp;br;このサポートは強化されない。</v>
      </c>
      <c r="X69" s="19" t="e">
        <f>IF(G69="","",VLOOKUP(G69,AA:AC,3,FALSE))</f>
        <v>#N/A</v>
      </c>
    </row>
    <row r="70" hidden="1" spans="1:24">
      <c r="A70" s="2">
        <v>69</v>
      </c>
      <c r="B70" s="73" t="s">
        <v>948</v>
      </c>
      <c r="C70" s="11" t="s">
        <v>42</v>
      </c>
      <c r="D70" s="3" t="s">
        <v>55</v>
      </c>
      <c r="E70" s="74">
        <v>19</v>
      </c>
      <c r="F70" s="7" t="s">
        <v>571</v>
      </c>
      <c r="G70" s="7" t="s">
        <v>101</v>
      </c>
      <c r="H70" s="5" t="s">
        <v>34</v>
      </c>
      <c r="I70" s="3" t="s">
        <v>538</v>
      </c>
      <c r="J70" s="3"/>
      <c r="K70" s="3"/>
      <c r="L70" s="3" t="s">
        <v>89</v>
      </c>
      <c r="M70" s="3" t="s">
        <v>572</v>
      </c>
      <c r="N70" s="3" t="s">
        <v>573</v>
      </c>
      <c r="O70" s="18">
        <v>42859</v>
      </c>
      <c r="P70" s="3"/>
      <c r="Q70" s="3">
        <f t="shared" si="6"/>
        <v>5</v>
      </c>
      <c r="R70" s="3">
        <f t="shared" si="7"/>
        <v>4</v>
      </c>
      <c r="S70" s="3" t="str">
        <f t="shared" si="8"/>
        <v>飛行</v>
      </c>
      <c r="T70" s="3" t="str">
        <f t="shared" si="9"/>
        <v/>
      </c>
      <c r="U70" s="3" t="str">
        <f t="shared" si="10"/>
        <v/>
      </c>
      <c r="V70" s="3"/>
      <c r="W70" s="3" t="str">
        <f t="shared" si="11"/>
        <v>飛行&amp;br;あなたが他のカードをサイクリングしたとき、対戦相手がコントロールする最初のクリーチャーは-2/-2の修整を受ける。&amp;br;サイクリング4</v>
      </c>
      <c r="X70" s="19" t="e">
        <f>IF(G70="","",VLOOKUP(G70,AA:AC,3,FALSE))</f>
        <v>#N/A</v>
      </c>
    </row>
    <row r="71" hidden="1" spans="1:24">
      <c r="A71" s="2">
        <v>70</v>
      </c>
      <c r="B71" s="73" t="s">
        <v>948</v>
      </c>
      <c r="C71" s="11" t="s">
        <v>42</v>
      </c>
      <c r="D71" s="3" t="s">
        <v>55</v>
      </c>
      <c r="E71" s="74">
        <v>15</v>
      </c>
      <c r="F71" s="7" t="s">
        <v>574</v>
      </c>
      <c r="G71" s="7" t="s">
        <v>328</v>
      </c>
      <c r="H71" s="5" t="s">
        <v>34</v>
      </c>
      <c r="I71" s="3" t="s">
        <v>50</v>
      </c>
      <c r="J71" s="3" t="s">
        <v>531</v>
      </c>
      <c r="K71" s="3"/>
      <c r="L71" s="3" t="s">
        <v>257</v>
      </c>
      <c r="M71" s="3" t="s">
        <v>575</v>
      </c>
      <c r="N71" s="3" t="s">
        <v>576</v>
      </c>
      <c r="O71" s="18">
        <v>42828</v>
      </c>
      <c r="P71" s="3"/>
      <c r="Q71" s="3">
        <f t="shared" si="6"/>
        <v>4</v>
      </c>
      <c r="R71" s="3">
        <f t="shared" si="7"/>
        <v>3</v>
      </c>
      <c r="S71" s="3" t="str">
        <f t="shared" si="8"/>
        <v>ディ</v>
      </c>
      <c r="T71" s="3" t="str">
        <f t="shared" si="9"/>
        <v/>
      </c>
      <c r="U71" s="3" t="str">
        <f t="shared" si="10"/>
        <v/>
      </c>
      <c r="V71" s="3"/>
      <c r="W71" s="3" t="str">
        <f t="shared" si="11"/>
        <v>ディフェンダー&amp;br;ジェム2個を起動する：このクリーチャーを戦場に戻す。この能力はこのクリーチャーが破壊された後にのみ発動する。&amp;br;このクリーチャーが戦場に出たとき、あなたの次のターン開始時までこれを無効化する。</v>
      </c>
      <c r="X71" s="19" t="e">
        <f>IF(G71="","",VLOOKUP(G71,AA:AC,3,FALSE))</f>
        <v>#N/A</v>
      </c>
    </row>
    <row r="72" hidden="1" spans="1:24">
      <c r="A72" s="2">
        <v>71</v>
      </c>
      <c r="B72" s="73" t="s">
        <v>948</v>
      </c>
      <c r="C72" s="11" t="s">
        <v>42</v>
      </c>
      <c r="D72" s="3" t="s">
        <v>55</v>
      </c>
      <c r="E72" s="74">
        <v>12</v>
      </c>
      <c r="F72" s="7" t="s">
        <v>577</v>
      </c>
      <c r="G72" s="7" t="s">
        <v>447</v>
      </c>
      <c r="H72" s="5" t="s">
        <v>34</v>
      </c>
      <c r="I72" s="3" t="s">
        <v>50</v>
      </c>
      <c r="J72" s="3" t="s">
        <v>578</v>
      </c>
      <c r="K72" s="3"/>
      <c r="L72" s="3" t="s">
        <v>4</v>
      </c>
      <c r="M72" s="3" t="s">
        <v>579</v>
      </c>
      <c r="N72" s="3" t="s">
        <v>580</v>
      </c>
      <c r="O72" s="18">
        <v>42891</v>
      </c>
      <c r="P72" s="3"/>
      <c r="Q72" s="3">
        <f t="shared" si="6"/>
        <v>6</v>
      </c>
      <c r="R72" s="3">
        <f t="shared" si="7"/>
        <v>5</v>
      </c>
      <c r="S72" s="3" t="str">
        <f t="shared" si="8"/>
        <v>威迫</v>
      </c>
      <c r="T72" s="3" t="str">
        <f t="shared" si="9"/>
        <v/>
      </c>
      <c r="U72" s="3" t="str">
        <f t="shared" si="10"/>
        <v/>
      </c>
      <c r="V72" s="3"/>
      <c r="W72" s="3" t="str">
        <f t="shared" si="11"/>
        <v>威迫&amp;br;このクリーチャーが戦場に出たとき、あなたがコントロールする他の各クリーチャーは-1/-1の修整を受ける。&amp;br;あなたがコントロールするゾンビが死亡したとき、対戦相手は3点のダメージを受ける。</v>
      </c>
      <c r="X72" s="19" t="e">
        <f>IF(G72="","",VLOOKUP(G72,AA:AC,3,FALSE))</f>
        <v>#N/A</v>
      </c>
    </row>
    <row r="73" hidden="1" spans="1:24">
      <c r="A73" s="2">
        <v>72</v>
      </c>
      <c r="B73" s="73" t="s">
        <v>948</v>
      </c>
      <c r="C73" s="11" t="s">
        <v>42</v>
      </c>
      <c r="D73" s="3" t="s">
        <v>55</v>
      </c>
      <c r="E73" s="74">
        <v>12</v>
      </c>
      <c r="F73" s="7" t="s">
        <v>581</v>
      </c>
      <c r="G73" s="7" t="s">
        <v>467</v>
      </c>
      <c r="H73" s="5" t="s">
        <v>131</v>
      </c>
      <c r="I73" s="3"/>
      <c r="J73" s="3"/>
      <c r="K73" s="3"/>
      <c r="L73" s="3" t="s">
        <v>582</v>
      </c>
      <c r="M73" s="3"/>
      <c r="N73" s="3"/>
      <c r="O73" s="18"/>
      <c r="P73" s="3"/>
      <c r="Q73" s="3" t="str">
        <f t="shared" si="6"/>
        <v/>
      </c>
      <c r="R73" s="3" t="str">
        <f t="shared" si="7"/>
        <v/>
      </c>
      <c r="S73" s="3" t="str">
        <f t="shared" si="8"/>
        <v>あな</v>
      </c>
      <c r="T73" s="3" t="str">
        <f t="shared" si="9"/>
        <v/>
      </c>
      <c r="U73" s="3" t="str">
        <f t="shared" si="10"/>
        <v/>
      </c>
      <c r="V73" s="3"/>
      <c r="W73" s="3" t="str">
        <f t="shared" si="11"/>
        <v>あなたがコントロールしていて追放された各カードをあなたの手札に戻す。</v>
      </c>
      <c r="X73" s="19" t="e">
        <f>IF(G73="","",VLOOKUP(G73,AA:AC,3,FALSE))</f>
        <v>#N/A</v>
      </c>
    </row>
    <row r="74" hidden="1" spans="1:24">
      <c r="A74" s="2">
        <v>73</v>
      </c>
      <c r="B74" s="73" t="s">
        <v>948</v>
      </c>
      <c r="C74" s="11" t="s">
        <v>42</v>
      </c>
      <c r="D74" s="3" t="s">
        <v>56</v>
      </c>
      <c r="E74" s="74">
        <v>8</v>
      </c>
      <c r="F74" s="7" t="s">
        <v>583</v>
      </c>
      <c r="G74" s="7" t="s">
        <v>182</v>
      </c>
      <c r="H74" s="5" t="s">
        <v>34</v>
      </c>
      <c r="I74" s="3" t="s">
        <v>237</v>
      </c>
      <c r="J74" s="3"/>
      <c r="K74" s="3"/>
      <c r="L74" s="3" t="s">
        <v>584</v>
      </c>
      <c r="M74" s="3" t="s">
        <v>585</v>
      </c>
      <c r="N74" s="3" t="s">
        <v>586</v>
      </c>
      <c r="O74" s="18">
        <v>42955</v>
      </c>
      <c r="P74" s="3"/>
      <c r="Q74" s="3">
        <f t="shared" si="6"/>
        <v>8</v>
      </c>
      <c r="R74" s="3">
        <f t="shared" si="7"/>
        <v>8</v>
      </c>
      <c r="S74" s="3" t="str">
        <f t="shared" si="8"/>
        <v>威迫</v>
      </c>
      <c r="T74" s="3" t="str">
        <f t="shared" si="9"/>
        <v>ダメ</v>
      </c>
      <c r="U74" s="3" t="str">
        <f t="shared" si="10"/>
        <v/>
      </c>
      <c r="V74" s="3"/>
      <c r="W74" s="3" t="str">
        <f t="shared" si="11"/>
        <v>威迫 ダメージ軽減&amp;br;ジェム3個を起動する：あなたがコントロールする他の最初のクリーチャーを破壊する。その後、あなたはカードを1枚引き、対戦相手は5点のダメージを受け、あなたは5点のライフを得る。&amp;br;あなたがコントロールするクリーチャーが死亡したとき、あなたの次のターン開始時まで、このクリーチャーは「攻撃できない」と「ブロックできない」を失う。</v>
      </c>
      <c r="X74" s="19" t="e">
        <f>IF(G74="","",VLOOKUP(G74,AA:AC,3,FALSE))</f>
        <v>#N/A</v>
      </c>
    </row>
    <row r="75" hidden="1" spans="1:24">
      <c r="A75" s="2">
        <v>74</v>
      </c>
      <c r="B75" s="73" t="s">
        <v>948</v>
      </c>
      <c r="C75" s="11" t="s">
        <v>42</v>
      </c>
      <c r="D75" s="3" t="s">
        <v>56</v>
      </c>
      <c r="E75" s="74">
        <v>11</v>
      </c>
      <c r="F75" s="7" t="s">
        <v>779</v>
      </c>
      <c r="G75" s="7" t="s">
        <v>780</v>
      </c>
      <c r="H75" s="5" t="s">
        <v>159</v>
      </c>
      <c r="I75" s="3"/>
      <c r="J75" s="3"/>
      <c r="K75" s="3"/>
      <c r="L75" s="3" t="s">
        <v>781</v>
      </c>
      <c r="M75" s="3"/>
      <c r="N75" s="3"/>
      <c r="O75" s="18"/>
      <c r="P75" s="3">
        <v>2</v>
      </c>
      <c r="Q75" s="3"/>
      <c r="R75" s="3"/>
      <c r="S75" s="3" t="str">
        <f t="shared" si="8"/>
        <v>対戦</v>
      </c>
      <c r="T75" s="3" t="str">
        <f t="shared" si="9"/>
        <v/>
      </c>
      <c r="U75" s="3" t="str">
        <f t="shared" si="10"/>
        <v/>
      </c>
      <c r="V75" s="3"/>
      <c r="W75" s="3" t="str">
        <f t="shared" si="11"/>
        <v>対戦相手のターン開始時に、対戦相手がコントロールする最初のクリーチャーは-3/-3の修整を受ける。対戦相手がクリーチャーをコントロールしていない場合、代わりに、対戦相手は5点のダメージを受ける。</v>
      </c>
      <c r="X75" s="19" t="s">
        <v>949</v>
      </c>
    </row>
    <row r="76" hidden="1" spans="1:24">
      <c r="A76" s="2">
        <v>75</v>
      </c>
      <c r="B76" s="73" t="s">
        <v>948</v>
      </c>
      <c r="C76" s="13" t="s">
        <v>43</v>
      </c>
      <c r="D76" s="3" t="s">
        <v>31</v>
      </c>
      <c r="E76" s="74">
        <v>9</v>
      </c>
      <c r="F76" s="7" t="s">
        <v>587</v>
      </c>
      <c r="G76" s="7" t="s">
        <v>297</v>
      </c>
      <c r="H76" s="5" t="s">
        <v>34</v>
      </c>
      <c r="I76" s="3" t="s">
        <v>578</v>
      </c>
      <c r="J76" s="3"/>
      <c r="K76" s="3"/>
      <c r="L76" s="3" t="s">
        <v>122</v>
      </c>
      <c r="M76" s="3"/>
      <c r="N76" s="3"/>
      <c r="O76" s="18">
        <v>42828</v>
      </c>
      <c r="P76" s="3"/>
      <c r="Q76" s="3">
        <f t="shared" ref="Q76:Q135" si="12">IF(O76&gt;1,MONTH(O76),"")</f>
        <v>4</v>
      </c>
      <c r="R76" s="3">
        <f t="shared" ref="R76:R135" si="13">IF(O76&gt;1,DAY(O76),"")</f>
        <v>3</v>
      </c>
      <c r="S76" s="3" t="str">
        <f t="shared" ref="S76:S135" si="14">LEFT(L76,2)</f>
        <v>サイ</v>
      </c>
      <c r="T76" s="3" t="str">
        <f t="shared" ref="T76:T135" si="15">IF(ISERROR(FIND(" ",L76)),"",MID(L76,FIND(" ",L76)+1,2))</f>
        <v/>
      </c>
      <c r="U76" s="3" t="str">
        <f t="shared" ref="U76:U135" si="16">IF(LEN(T76)&gt;1,IF(ISERROR(FIND(" ",L76,FIND(" ",L76)+1)),"",MID(L76,FIND(" ",L76)+4,2)),"")</f>
        <v/>
      </c>
      <c r="V76" s="3"/>
      <c r="W76" s="3" t="str">
        <f t="shared" ref="W76:W135" si="17">IF(L76="","",L76&amp;IF(M76="","","&amp;br;"&amp;M76)&amp;IF(N76="","","&amp;br;"&amp;N76))</f>
        <v>サイクリング1</v>
      </c>
      <c r="X76" s="19" t="e">
        <f>IF(G76="","",VLOOKUP(G76,AA:AC,3,FALSE))</f>
        <v>#N/A</v>
      </c>
    </row>
    <row r="77" hidden="1" spans="1:24">
      <c r="A77" s="2">
        <v>76</v>
      </c>
      <c r="B77" s="73" t="s">
        <v>948</v>
      </c>
      <c r="C77" s="13" t="s">
        <v>43</v>
      </c>
      <c r="D77" s="3" t="s">
        <v>31</v>
      </c>
      <c r="E77" s="74">
        <v>6</v>
      </c>
      <c r="F77" s="7" t="s">
        <v>588</v>
      </c>
      <c r="G77" s="7" t="s">
        <v>338</v>
      </c>
      <c r="H77" s="5" t="s">
        <v>34</v>
      </c>
      <c r="I77" s="3" t="s">
        <v>534</v>
      </c>
      <c r="J77" s="3" t="s">
        <v>69</v>
      </c>
      <c r="K77" s="3"/>
      <c r="L77" s="3" t="s">
        <v>589</v>
      </c>
      <c r="M77" s="3"/>
      <c r="N77" s="3"/>
      <c r="O77" s="18">
        <v>42796</v>
      </c>
      <c r="P77" s="3"/>
      <c r="Q77" s="3">
        <f t="shared" si="12"/>
        <v>3</v>
      </c>
      <c r="R77" s="3">
        <f t="shared" si="13"/>
        <v>2</v>
      </c>
      <c r="S77" s="3" t="str">
        <f t="shared" si="14"/>
        <v>督励</v>
      </c>
      <c r="T77" s="3" t="str">
        <f t="shared" si="15"/>
        <v/>
      </c>
      <c r="U77" s="3" t="str">
        <f t="shared" si="16"/>
        <v/>
      </c>
      <c r="V77" s="3"/>
      <c r="W77" s="3" t="str">
        <f t="shared" si="17"/>
        <v>督励2：あなたのターン終了時まで、このクリーチャーは+1/+1の修整を受けるとともに威迫を得る。</v>
      </c>
      <c r="X77" s="19" t="e">
        <f>IF(G77="","",VLOOKUP(G77,AA:AC,3,FALSE))</f>
        <v>#N/A</v>
      </c>
    </row>
    <row r="78" hidden="1" spans="1:24">
      <c r="A78" s="2">
        <v>77</v>
      </c>
      <c r="B78" s="73" t="s">
        <v>948</v>
      </c>
      <c r="C78" s="13" t="s">
        <v>43</v>
      </c>
      <c r="D78" s="3" t="s">
        <v>31</v>
      </c>
      <c r="E78" s="74">
        <v>10</v>
      </c>
      <c r="F78" s="7" t="s">
        <v>590</v>
      </c>
      <c r="G78" s="7" t="s">
        <v>420</v>
      </c>
      <c r="H78" s="5" t="s">
        <v>34</v>
      </c>
      <c r="I78" s="3" t="s">
        <v>591</v>
      </c>
      <c r="J78" s="3"/>
      <c r="K78" s="3"/>
      <c r="L78" s="3" t="s">
        <v>592</v>
      </c>
      <c r="M78" s="3"/>
      <c r="N78" s="3"/>
      <c r="O78" s="18">
        <v>42796</v>
      </c>
      <c r="P78" s="3"/>
      <c r="Q78" s="3">
        <f t="shared" si="12"/>
        <v>3</v>
      </c>
      <c r="R78" s="3">
        <f t="shared" si="13"/>
        <v>2</v>
      </c>
      <c r="S78" s="3" t="str">
        <f t="shared" si="14"/>
        <v>この</v>
      </c>
      <c r="T78" s="3" t="str">
        <f t="shared" si="15"/>
        <v/>
      </c>
      <c r="U78" s="3" t="str">
        <f t="shared" si="16"/>
        <v/>
      </c>
      <c r="V78" s="3"/>
      <c r="W78" s="3" t="str">
        <f t="shared" si="17"/>
        <v>このクリーチャーが戦場に出たとき、あなたがコントロールする他の最初のクリーチャーは-1/-1の修整を受け、対戦相手は3点のダメージを受ける。</v>
      </c>
      <c r="X78" s="19" t="e">
        <f>IF(G78="","",VLOOKUP(G78,AA:AC,3,FALSE))</f>
        <v>#N/A</v>
      </c>
    </row>
    <row r="79" hidden="1" spans="1:24">
      <c r="A79" s="2">
        <v>78</v>
      </c>
      <c r="B79" s="73" t="s">
        <v>948</v>
      </c>
      <c r="C79" s="13" t="s">
        <v>43</v>
      </c>
      <c r="D79" s="3" t="s">
        <v>31</v>
      </c>
      <c r="E79" s="74">
        <v>16</v>
      </c>
      <c r="F79" s="7" t="s">
        <v>593</v>
      </c>
      <c r="G79" s="7" t="s">
        <v>424</v>
      </c>
      <c r="H79" s="5" t="s">
        <v>34</v>
      </c>
      <c r="I79" s="3" t="s">
        <v>534</v>
      </c>
      <c r="J79" s="3" t="s">
        <v>562</v>
      </c>
      <c r="K79" s="3"/>
      <c r="L79" s="3" t="s">
        <v>147</v>
      </c>
      <c r="M79" s="3" t="s">
        <v>594</v>
      </c>
      <c r="N79" s="3"/>
      <c r="O79" s="18">
        <v>42769</v>
      </c>
      <c r="P79" s="3"/>
      <c r="Q79" s="3">
        <f t="shared" si="12"/>
        <v>2</v>
      </c>
      <c r="R79" s="3">
        <f t="shared" si="13"/>
        <v>3</v>
      </c>
      <c r="S79" s="3" t="str">
        <f t="shared" si="14"/>
        <v>到達</v>
      </c>
      <c r="T79" s="3" t="str">
        <f t="shared" si="15"/>
        <v/>
      </c>
      <c r="U79" s="3" t="str">
        <f t="shared" si="16"/>
        <v/>
      </c>
      <c r="V79" s="3"/>
      <c r="W79" s="3" t="str">
        <f t="shared" si="17"/>
        <v>到達&amp;br;ジェム1個を起動する：あなたの次のターン開始時まで、このクリーチャーは+1/0の修整を受ける。</v>
      </c>
      <c r="X79" s="19" t="e">
        <f>IF(G79="","",VLOOKUP(G79,AA:AC,3,FALSE))</f>
        <v>#N/A</v>
      </c>
    </row>
    <row r="80" hidden="1" spans="1:24">
      <c r="A80" s="2">
        <v>79</v>
      </c>
      <c r="B80" s="73" t="s">
        <v>948</v>
      </c>
      <c r="C80" s="13" t="s">
        <v>43</v>
      </c>
      <c r="D80" s="3" t="s">
        <v>31</v>
      </c>
      <c r="E80" s="74">
        <v>5</v>
      </c>
      <c r="F80" s="7" t="s">
        <v>595</v>
      </c>
      <c r="G80" s="7" t="s">
        <v>428</v>
      </c>
      <c r="H80" s="5" t="s">
        <v>34</v>
      </c>
      <c r="I80" s="3" t="s">
        <v>35</v>
      </c>
      <c r="J80" s="3" t="s">
        <v>69</v>
      </c>
      <c r="K80" s="3"/>
      <c r="L80" s="3" t="s">
        <v>596</v>
      </c>
      <c r="M80" s="3" t="s">
        <v>597</v>
      </c>
      <c r="N80" s="3"/>
      <c r="O80" s="18">
        <v>42767</v>
      </c>
      <c r="P80" s="3"/>
      <c r="Q80" s="3">
        <f t="shared" si="12"/>
        <v>2</v>
      </c>
      <c r="R80" s="3">
        <f t="shared" si="13"/>
        <v>1</v>
      </c>
      <c r="S80" s="3" t="str">
        <f t="shared" si="14"/>
        <v>トラ</v>
      </c>
      <c r="T80" s="3" t="str">
        <f t="shared" si="15"/>
        <v/>
      </c>
      <c r="U80" s="3" t="str">
        <f t="shared" si="16"/>
        <v/>
      </c>
      <c r="V80" s="3"/>
      <c r="W80" s="3" t="str">
        <f t="shared" si="17"/>
        <v>トランプル&amp;br;督励2：あなたのターン終了時まで、このクリーチャーは+1/+2の修整を受ける。</v>
      </c>
      <c r="X80" s="19" t="e">
        <f>IF(G80="","",VLOOKUP(G80,AA:AC,3,FALSE))</f>
        <v>#N/A</v>
      </c>
    </row>
    <row r="81" hidden="1" spans="1:24">
      <c r="A81" s="2">
        <v>80</v>
      </c>
      <c r="B81" s="73" t="s">
        <v>948</v>
      </c>
      <c r="C81" s="13" t="s">
        <v>43</v>
      </c>
      <c r="D81" s="3" t="s">
        <v>31</v>
      </c>
      <c r="E81" s="74">
        <v>6</v>
      </c>
      <c r="F81" s="7" t="s">
        <v>598</v>
      </c>
      <c r="G81" s="7" t="s">
        <v>433</v>
      </c>
      <c r="H81" s="5" t="s">
        <v>34</v>
      </c>
      <c r="I81" s="3" t="s">
        <v>531</v>
      </c>
      <c r="J81" s="3" t="s">
        <v>69</v>
      </c>
      <c r="K81" s="3"/>
      <c r="L81" s="3" t="s">
        <v>599</v>
      </c>
      <c r="M81" s="3"/>
      <c r="N81" s="3"/>
      <c r="O81" s="18">
        <v>42738</v>
      </c>
      <c r="P81" s="3"/>
      <c r="Q81" s="3">
        <f t="shared" si="12"/>
        <v>1</v>
      </c>
      <c r="R81" s="3">
        <f t="shared" si="13"/>
        <v>3</v>
      </c>
      <c r="S81" s="3" t="str">
        <f t="shared" si="14"/>
        <v>あな</v>
      </c>
      <c r="T81" s="3" t="str">
        <f t="shared" si="15"/>
        <v/>
      </c>
      <c r="U81" s="3" t="str">
        <f t="shared" si="16"/>
        <v/>
      </c>
      <c r="V81" s="3"/>
      <c r="W81" s="3" t="str">
        <f t="shared" si="17"/>
        <v>あなたが呪文を唱えたとき、あなたのターン終了時までこのクリーチャーは+1/+1の修整を受ける。</v>
      </c>
      <c r="X81" s="19" t="e">
        <f>IF(G81="","",VLOOKUP(G81,AA:AC,3,FALSE))</f>
        <v>#N/A</v>
      </c>
    </row>
    <row r="82" hidden="1" spans="1:24">
      <c r="A82" s="2">
        <v>81</v>
      </c>
      <c r="B82" s="73" t="s">
        <v>948</v>
      </c>
      <c r="C82" s="13" t="s">
        <v>43</v>
      </c>
      <c r="D82" s="3" t="s">
        <v>31</v>
      </c>
      <c r="E82" s="74">
        <v>8</v>
      </c>
      <c r="F82" s="7" t="s">
        <v>600</v>
      </c>
      <c r="G82" s="7" t="s">
        <v>495</v>
      </c>
      <c r="H82" s="5" t="s">
        <v>34</v>
      </c>
      <c r="I82" s="3" t="s">
        <v>601</v>
      </c>
      <c r="J82" s="3"/>
      <c r="K82" s="3"/>
      <c r="L82" s="3" t="s">
        <v>602</v>
      </c>
      <c r="M82" s="3"/>
      <c r="N82" s="3"/>
      <c r="O82" s="18">
        <v>42796</v>
      </c>
      <c r="P82" s="3"/>
      <c r="Q82" s="3">
        <f t="shared" si="12"/>
        <v>3</v>
      </c>
      <c r="R82" s="3">
        <f t="shared" si="13"/>
        <v>2</v>
      </c>
      <c r="S82" s="3" t="str">
        <f t="shared" si="14"/>
        <v>あな</v>
      </c>
      <c r="T82" s="3" t="str">
        <f t="shared" si="15"/>
        <v/>
      </c>
      <c r="U82" s="3" t="str">
        <f t="shared" si="16"/>
        <v/>
      </c>
      <c r="V82" s="3"/>
      <c r="W82" s="3" t="str">
        <f t="shared" si="17"/>
        <v>あなたの手札が1枚以下の間、このクリーチャーは+1/+2の修整を受ける。</v>
      </c>
      <c r="X82" s="19" t="e">
        <f>IF(G82="","",VLOOKUP(G82,AA:AC,3,FALSE))</f>
        <v>#N/A</v>
      </c>
    </row>
    <row r="83" hidden="1" spans="1:24">
      <c r="A83" s="2">
        <v>82</v>
      </c>
      <c r="B83" s="73" t="s">
        <v>948</v>
      </c>
      <c r="C83" s="13" t="s">
        <v>43</v>
      </c>
      <c r="D83" s="3" t="s">
        <v>31</v>
      </c>
      <c r="E83" s="74">
        <v>3</v>
      </c>
      <c r="F83" s="7" t="s">
        <v>603</v>
      </c>
      <c r="G83" s="7" t="s">
        <v>204</v>
      </c>
      <c r="H83" s="5" t="s">
        <v>131</v>
      </c>
      <c r="I83" s="3"/>
      <c r="J83" s="3"/>
      <c r="K83" s="3"/>
      <c r="L83" s="3" t="s">
        <v>604</v>
      </c>
      <c r="M83" s="3"/>
      <c r="N83" s="3"/>
      <c r="O83" s="18"/>
      <c r="P83" s="3"/>
      <c r="Q83" s="3" t="str">
        <f t="shared" si="12"/>
        <v/>
      </c>
      <c r="R83" s="3" t="str">
        <f t="shared" si="13"/>
        <v/>
      </c>
      <c r="S83" s="3" t="str">
        <f t="shared" si="14"/>
        <v>クリ</v>
      </c>
      <c r="T83" s="3" t="str">
        <f t="shared" si="15"/>
        <v/>
      </c>
      <c r="U83" s="3" t="str">
        <f t="shared" si="16"/>
        <v/>
      </c>
      <c r="V83" s="3"/>
      <c r="W83" s="3" t="str">
        <f t="shared" si="17"/>
        <v>クリーチャー1体を対象とする。それは+3/+1の修整を受けるとともにトランプルを得る。</v>
      </c>
      <c r="X83" s="19" t="e">
        <f>IF(G83="","",VLOOKUP(G83,AA:AC,3,FALSE))</f>
        <v>#N/A</v>
      </c>
    </row>
    <row r="84" hidden="1" spans="1:24">
      <c r="A84" s="2">
        <v>83</v>
      </c>
      <c r="B84" s="73" t="s">
        <v>948</v>
      </c>
      <c r="C84" s="13" t="s">
        <v>43</v>
      </c>
      <c r="D84" s="3" t="s">
        <v>31</v>
      </c>
      <c r="E84" s="74">
        <v>8</v>
      </c>
      <c r="F84" s="7" t="s">
        <v>605</v>
      </c>
      <c r="G84" s="7" t="s">
        <v>332</v>
      </c>
      <c r="H84" s="5" t="s">
        <v>131</v>
      </c>
      <c r="I84" s="3"/>
      <c r="J84" s="3"/>
      <c r="K84" s="3"/>
      <c r="L84" s="3" t="s">
        <v>606</v>
      </c>
      <c r="M84" s="3"/>
      <c r="N84" s="3"/>
      <c r="O84" s="18"/>
      <c r="P84" s="3"/>
      <c r="Q84" s="3" t="str">
        <f t="shared" si="12"/>
        <v/>
      </c>
      <c r="R84" s="3" t="str">
        <f t="shared" si="13"/>
        <v/>
      </c>
      <c r="S84" s="3" t="str">
        <f t="shared" si="14"/>
        <v>クリ</v>
      </c>
      <c r="T84" s="3" t="str">
        <f t="shared" si="15"/>
        <v/>
      </c>
      <c r="U84" s="3" t="str">
        <f t="shared" si="16"/>
        <v/>
      </c>
      <c r="V84" s="3"/>
      <c r="W84" s="3" t="str">
        <f t="shared" si="17"/>
        <v>クリーチャー1体を対象とする。それは4点のダメージを受ける。</v>
      </c>
      <c r="X84" s="19" t="e">
        <f>IF(G84="","",VLOOKUP(G84,AA:AC,3,FALSE))</f>
        <v>#N/A</v>
      </c>
    </row>
    <row r="85" hidden="1" spans="1:24">
      <c r="A85" s="2">
        <v>84</v>
      </c>
      <c r="B85" s="73" t="s">
        <v>948</v>
      </c>
      <c r="C85" s="13" t="s">
        <v>43</v>
      </c>
      <c r="D85" s="3" t="s">
        <v>31</v>
      </c>
      <c r="E85" s="74">
        <v>4</v>
      </c>
      <c r="F85" s="7" t="s">
        <v>607</v>
      </c>
      <c r="G85" s="7" t="s">
        <v>450</v>
      </c>
      <c r="H85" s="5" t="s">
        <v>131</v>
      </c>
      <c r="I85" s="3"/>
      <c r="J85" s="3"/>
      <c r="K85" s="3"/>
      <c r="L85" s="3" t="s">
        <v>608</v>
      </c>
      <c r="M85" s="3" t="s">
        <v>203</v>
      </c>
      <c r="N85" s="3"/>
      <c r="O85" s="18"/>
      <c r="P85" s="3"/>
      <c r="Q85" s="3" t="str">
        <f t="shared" si="12"/>
        <v/>
      </c>
      <c r="R85" s="3" t="str">
        <f t="shared" si="13"/>
        <v/>
      </c>
      <c r="S85" s="3" t="str">
        <f t="shared" si="14"/>
        <v>あな</v>
      </c>
      <c r="T85" s="3" t="str">
        <f t="shared" si="15"/>
        <v/>
      </c>
      <c r="U85" s="3" t="str">
        <f t="shared" si="16"/>
        <v/>
      </c>
      <c r="V85" s="3"/>
      <c r="W85" s="3" t="str">
        <f t="shared" si="17"/>
        <v>あなたのターン終了時まで、あなたがこんとろーるする各クリーチャーは+2/0の修整を受ける。&amp;br;サイクリング2</v>
      </c>
      <c r="X85" s="19" t="e">
        <f>IF(G85="","",VLOOKUP(G85,AA:AC,3,FALSE))</f>
        <v>#N/A</v>
      </c>
    </row>
    <row r="86" hidden="1" spans="1:24">
      <c r="A86" s="2">
        <v>85</v>
      </c>
      <c r="B86" s="73" t="s">
        <v>948</v>
      </c>
      <c r="C86" s="13" t="s">
        <v>43</v>
      </c>
      <c r="D86" s="3" t="s">
        <v>31</v>
      </c>
      <c r="E86" s="74">
        <v>5</v>
      </c>
      <c r="F86" s="7" t="s">
        <v>609</v>
      </c>
      <c r="G86" s="7" t="s">
        <v>507</v>
      </c>
      <c r="H86" s="5" t="s">
        <v>131</v>
      </c>
      <c r="I86" s="3"/>
      <c r="J86" s="3"/>
      <c r="K86" s="3"/>
      <c r="L86" s="3" t="s">
        <v>610</v>
      </c>
      <c r="M86" s="3" t="s">
        <v>203</v>
      </c>
      <c r="N86" s="3"/>
      <c r="O86" s="18"/>
      <c r="P86" s="3"/>
      <c r="Q86" s="3" t="str">
        <f t="shared" si="12"/>
        <v/>
      </c>
      <c r="R86" s="3" t="str">
        <f t="shared" si="13"/>
        <v/>
      </c>
      <c r="S86" s="3" t="str">
        <f t="shared" si="14"/>
        <v>対戦</v>
      </c>
      <c r="T86" s="3" t="str">
        <f t="shared" si="15"/>
        <v/>
      </c>
      <c r="U86" s="3" t="str">
        <f t="shared" si="16"/>
        <v/>
      </c>
      <c r="V86" s="3"/>
      <c r="W86" s="3" t="str">
        <f t="shared" si="17"/>
        <v>対戦相手がコントロールするサポートを1個破壊する。&amp;br;サイクリング2</v>
      </c>
      <c r="X86" s="19" t="e">
        <f>IF(G86="","",VLOOKUP(G86,AA:AC,3,FALSE))</f>
        <v>#N/A</v>
      </c>
    </row>
    <row r="87" hidden="1" spans="1:24">
      <c r="A87" s="2">
        <v>86</v>
      </c>
      <c r="B87" s="73" t="s">
        <v>948</v>
      </c>
      <c r="C87" s="13" t="s">
        <v>43</v>
      </c>
      <c r="D87" s="3" t="s">
        <v>31</v>
      </c>
      <c r="E87" s="74">
        <v>6</v>
      </c>
      <c r="F87" s="7" t="s">
        <v>611</v>
      </c>
      <c r="G87" s="7" t="s">
        <v>241</v>
      </c>
      <c r="H87" s="5" t="s">
        <v>159</v>
      </c>
      <c r="I87" s="3"/>
      <c r="J87" s="3"/>
      <c r="K87" s="3"/>
      <c r="L87" s="3" t="s">
        <v>612</v>
      </c>
      <c r="M87" s="3" t="s">
        <v>613</v>
      </c>
      <c r="N87" s="3"/>
      <c r="O87" s="18"/>
      <c r="P87" s="3">
        <v>3</v>
      </c>
      <c r="Q87" s="3" t="str">
        <f t="shared" si="12"/>
        <v/>
      </c>
      <c r="R87" s="3" t="str">
        <f t="shared" si="13"/>
        <v/>
      </c>
      <c r="S87" s="3" t="str">
        <f t="shared" si="14"/>
        <v>この</v>
      </c>
      <c r="T87" s="3" t="str">
        <f t="shared" si="15"/>
        <v/>
      </c>
      <c r="U87" s="3" t="str">
        <f t="shared" si="16"/>
        <v/>
      </c>
      <c r="V87" s="3"/>
      <c r="W87" s="3" t="str">
        <f t="shared" si="17"/>
        <v>このサポートがボードに出たとき、クリーチャー1体を対象とする。あなたのターン終了時まで、それではブロックできない。&amp;br;このサポートがボード上にある間、あなたがコントロールする最初のクリーチャーは+2/+2の修整を受けるとともに速攻を得る。</v>
      </c>
      <c r="X87" s="19" t="e">
        <f>IF(G87="","",VLOOKUP(G87,AA:AC,3,FALSE))</f>
        <v>#N/A</v>
      </c>
    </row>
    <row r="88" hidden="1" spans="1:24">
      <c r="A88" s="2">
        <v>87</v>
      </c>
      <c r="B88" s="73" t="s">
        <v>948</v>
      </c>
      <c r="C88" s="13" t="s">
        <v>43</v>
      </c>
      <c r="D88" s="3" t="s">
        <v>54</v>
      </c>
      <c r="E88" s="74">
        <v>9</v>
      </c>
      <c r="F88" s="7" t="s">
        <v>614</v>
      </c>
      <c r="G88" s="7" t="s">
        <v>52</v>
      </c>
      <c r="H88" s="5" t="s">
        <v>34</v>
      </c>
      <c r="I88" s="3" t="s">
        <v>534</v>
      </c>
      <c r="J88" s="3" t="s">
        <v>69</v>
      </c>
      <c r="K88" s="3"/>
      <c r="L88" s="3" t="s">
        <v>116</v>
      </c>
      <c r="M88" s="3" t="s">
        <v>615</v>
      </c>
      <c r="N88" s="3"/>
      <c r="O88" s="18">
        <v>42828</v>
      </c>
      <c r="P88" s="3"/>
      <c r="Q88" s="3">
        <f t="shared" si="12"/>
        <v>4</v>
      </c>
      <c r="R88" s="3">
        <f t="shared" si="13"/>
        <v>3</v>
      </c>
      <c r="S88" s="3" t="str">
        <f t="shared" si="14"/>
        <v>速攻</v>
      </c>
      <c r="T88" s="3" t="str">
        <f t="shared" si="15"/>
        <v/>
      </c>
      <c r="U88" s="3" t="str">
        <f t="shared" si="16"/>
        <v/>
      </c>
      <c r="V88" s="3"/>
      <c r="W88" s="3" t="str">
        <f t="shared" si="17"/>
        <v>速攻&amp;br;督励2：あなたのターン終了時まで、対戦相手がコントロールする、ディフェンダーか到達か警戒を持つ最初のクリーチャーではブロックできない。</v>
      </c>
      <c r="X88" s="19" t="e">
        <f>IF(G88="","",VLOOKUP(G88,AA:AC,3,FALSE))</f>
        <v>#N/A</v>
      </c>
    </row>
    <row r="89" hidden="1" spans="1:24">
      <c r="A89" s="2">
        <v>88</v>
      </c>
      <c r="B89" s="73" t="s">
        <v>948</v>
      </c>
      <c r="C89" s="13" t="s">
        <v>43</v>
      </c>
      <c r="D89" s="3" t="s">
        <v>54</v>
      </c>
      <c r="E89" s="74">
        <v>7</v>
      </c>
      <c r="F89" s="7" t="s">
        <v>616</v>
      </c>
      <c r="G89" s="7" t="s">
        <v>143</v>
      </c>
      <c r="H89" s="5" t="s">
        <v>34</v>
      </c>
      <c r="I89" s="3" t="s">
        <v>531</v>
      </c>
      <c r="J89" s="3" t="s">
        <v>617</v>
      </c>
      <c r="K89" s="3"/>
      <c r="L89" s="3" t="s">
        <v>618</v>
      </c>
      <c r="M89" s="3"/>
      <c r="N89" s="3"/>
      <c r="O89" s="18">
        <v>42829</v>
      </c>
      <c r="P89" s="3"/>
      <c r="Q89" s="3">
        <f t="shared" si="12"/>
        <v>4</v>
      </c>
      <c r="R89" s="3">
        <f t="shared" si="13"/>
        <v>4</v>
      </c>
      <c r="S89" s="3" t="str">
        <f t="shared" si="14"/>
        <v>督励</v>
      </c>
      <c r="T89" s="3" t="str">
        <f t="shared" si="15"/>
        <v/>
      </c>
      <c r="U89" s="3" t="str">
        <f t="shared" si="16"/>
        <v/>
      </c>
      <c r="V89" s="3"/>
      <c r="W89" s="3" t="str">
        <f t="shared" si="17"/>
        <v>督励2：あなたはカードを1枚捨てて1枚引く。</v>
      </c>
      <c r="X89" s="19" t="e">
        <f>IF(G89="","",VLOOKUP(G89,AA:AC,3,FALSE))</f>
        <v>#N/A</v>
      </c>
    </row>
    <row r="90" hidden="1" spans="1:24">
      <c r="A90" s="2">
        <v>89</v>
      </c>
      <c r="B90" s="73" t="s">
        <v>948</v>
      </c>
      <c r="C90" s="13" t="s">
        <v>43</v>
      </c>
      <c r="D90" s="3" t="s">
        <v>54</v>
      </c>
      <c r="E90" s="74">
        <v>9</v>
      </c>
      <c r="F90" s="7" t="s">
        <v>619</v>
      </c>
      <c r="G90" s="7" t="s">
        <v>367</v>
      </c>
      <c r="H90" s="5" t="s">
        <v>34</v>
      </c>
      <c r="I90" s="3" t="s">
        <v>531</v>
      </c>
      <c r="J90" s="3" t="s">
        <v>69</v>
      </c>
      <c r="K90" s="3"/>
      <c r="L90" s="3" t="s">
        <v>4</v>
      </c>
      <c r="M90" s="3" t="s">
        <v>620</v>
      </c>
      <c r="N90" s="3"/>
      <c r="O90" s="18">
        <v>42798</v>
      </c>
      <c r="P90" s="3"/>
      <c r="Q90" s="3">
        <f t="shared" si="12"/>
        <v>3</v>
      </c>
      <c r="R90" s="3">
        <f t="shared" si="13"/>
        <v>4</v>
      </c>
      <c r="S90" s="3" t="str">
        <f t="shared" si="14"/>
        <v>威迫</v>
      </c>
      <c r="T90" s="3" t="str">
        <f t="shared" si="15"/>
        <v/>
      </c>
      <c r="U90" s="3" t="str">
        <f t="shared" si="16"/>
        <v/>
      </c>
      <c r="V90" s="3"/>
      <c r="W90" s="3" t="str">
        <f t="shared" si="17"/>
        <v>威迫&amp;br;あなたがカードをサイクリングしたとき、このクリーチャーは+1/0の修整を受ける。</v>
      </c>
      <c r="X90" s="19" t="e">
        <f>IF(G90="","",VLOOKUP(G90,AA:AC,3,FALSE))</f>
        <v>#N/A</v>
      </c>
    </row>
    <row r="91" hidden="1" spans="1:24">
      <c r="A91" s="2">
        <v>90</v>
      </c>
      <c r="B91" s="73" t="s">
        <v>948</v>
      </c>
      <c r="C91" s="13" t="s">
        <v>43</v>
      </c>
      <c r="D91" s="3" t="s">
        <v>54</v>
      </c>
      <c r="E91" s="74">
        <v>6</v>
      </c>
      <c r="F91" s="7" t="s">
        <v>621</v>
      </c>
      <c r="G91" s="7" t="s">
        <v>273</v>
      </c>
      <c r="H91" s="5" t="s">
        <v>131</v>
      </c>
      <c r="I91" s="3"/>
      <c r="J91" s="3"/>
      <c r="K91" s="3"/>
      <c r="L91" s="3" t="s">
        <v>622</v>
      </c>
      <c r="M91" s="3"/>
      <c r="N91" s="3"/>
      <c r="O91" s="18"/>
      <c r="P91" s="3"/>
      <c r="Q91" s="3" t="str">
        <f t="shared" si="12"/>
        <v/>
      </c>
      <c r="R91" s="3" t="str">
        <f t="shared" si="13"/>
        <v/>
      </c>
      <c r="S91" s="3" t="str">
        <f t="shared" si="14"/>
        <v>クリ</v>
      </c>
      <c r="T91" s="3" t="str">
        <f t="shared" si="15"/>
        <v/>
      </c>
      <c r="U91" s="3" t="str">
        <f t="shared" si="16"/>
        <v/>
      </c>
      <c r="V91" s="3"/>
      <c r="W91" s="3" t="str">
        <f t="shared" si="17"/>
        <v>クリーチャー1体を対象とする。それは+5/+5の修整を受けるとともに「あなたのターン開始時に、このクリーチャーは-1/-1の修整を受ける。」を得る。</v>
      </c>
      <c r="X91" s="19" t="e">
        <f>IF(G91="","",VLOOKUP(G91,AA:AC,3,FALSE))</f>
        <v>#N/A</v>
      </c>
    </row>
    <row r="92" hidden="1" spans="1:24">
      <c r="A92" s="2">
        <v>91</v>
      </c>
      <c r="B92" s="73" t="s">
        <v>948</v>
      </c>
      <c r="C92" s="13" t="s">
        <v>43</v>
      </c>
      <c r="D92" s="3" t="s">
        <v>54</v>
      </c>
      <c r="E92" s="74">
        <v>8</v>
      </c>
      <c r="F92" s="7" t="s">
        <v>623</v>
      </c>
      <c r="G92" s="7" t="s">
        <v>416</v>
      </c>
      <c r="H92" s="5" t="s">
        <v>131</v>
      </c>
      <c r="I92" s="3"/>
      <c r="J92" s="3"/>
      <c r="K92" s="3"/>
      <c r="L92" s="3" t="s">
        <v>624</v>
      </c>
      <c r="M92" s="3" t="s">
        <v>312</v>
      </c>
      <c r="N92" s="3"/>
      <c r="O92" s="18"/>
      <c r="P92" s="3"/>
      <c r="Q92" s="3" t="str">
        <f t="shared" si="12"/>
        <v/>
      </c>
      <c r="R92" s="3" t="str">
        <f t="shared" si="13"/>
        <v/>
      </c>
      <c r="S92" s="3" t="str">
        <f t="shared" si="14"/>
        <v>対戦</v>
      </c>
      <c r="T92" s="3" t="str">
        <f t="shared" si="15"/>
        <v/>
      </c>
      <c r="U92" s="3" t="str">
        <f t="shared" si="16"/>
        <v/>
      </c>
      <c r="V92" s="3"/>
      <c r="W92" s="3" t="str">
        <f t="shared" si="17"/>
        <v>対戦相手がコントロールするクリーチャー1体を対象とする。あなたのターン終了時まで、あなたはそれをコントロールし、それは速攻を得る。&amp;br;サイクリング3</v>
      </c>
      <c r="X92" s="19" t="e">
        <f>IF(G92="","",VLOOKUP(G92,AA:AC,3,FALSE))</f>
        <v>#N/A</v>
      </c>
    </row>
    <row r="93" hidden="1" spans="1:24">
      <c r="A93" s="2">
        <v>92</v>
      </c>
      <c r="B93" s="73" t="s">
        <v>948</v>
      </c>
      <c r="C93" s="13" t="s">
        <v>43</v>
      </c>
      <c r="D93" s="3" t="s">
        <v>55</v>
      </c>
      <c r="E93" s="74">
        <v>18</v>
      </c>
      <c r="F93" s="7" t="s">
        <v>625</v>
      </c>
      <c r="G93" s="7" t="s">
        <v>394</v>
      </c>
      <c r="H93" s="5" t="s">
        <v>34</v>
      </c>
      <c r="I93" s="3" t="s">
        <v>591</v>
      </c>
      <c r="J93" s="3"/>
      <c r="K93" s="3"/>
      <c r="L93" s="3" t="s">
        <v>626</v>
      </c>
      <c r="M93" s="3" t="s">
        <v>110</v>
      </c>
      <c r="N93" s="3"/>
      <c r="O93" s="18">
        <v>42891</v>
      </c>
      <c r="P93" s="3"/>
      <c r="Q93" s="3">
        <f t="shared" si="12"/>
        <v>6</v>
      </c>
      <c r="R93" s="3">
        <f t="shared" si="13"/>
        <v>5</v>
      </c>
      <c r="S93" s="3" t="str">
        <f t="shared" si="14"/>
        <v>この</v>
      </c>
      <c r="T93" s="3" t="str">
        <f t="shared" si="15"/>
        <v/>
      </c>
      <c r="U93" s="3" t="str">
        <f t="shared" si="16"/>
        <v/>
      </c>
      <c r="V93" s="3"/>
      <c r="W93" s="3" t="str">
        <f t="shared" si="17"/>
        <v>このクリーチャーが戦場に出たとき、対戦相手はX点のダメージを受ける。Xはあなたがコントロールする他の最初のクリーチャーのパワーの2倍に等しい。その後、そのクリーチャーを破壊する。&amp;br;不朽1</v>
      </c>
      <c r="X93" s="19" t="e">
        <f>IF(G93="","",VLOOKUP(G93,AA:AC,3,FALSE))</f>
        <v>#N/A</v>
      </c>
    </row>
    <row r="94" hidden="1" spans="1:24">
      <c r="A94" s="2">
        <v>93</v>
      </c>
      <c r="B94" s="73" t="s">
        <v>948</v>
      </c>
      <c r="C94" s="13" t="s">
        <v>43</v>
      </c>
      <c r="D94" s="3" t="s">
        <v>55</v>
      </c>
      <c r="E94" s="74">
        <v>11</v>
      </c>
      <c r="F94" s="7" t="s">
        <v>627</v>
      </c>
      <c r="G94" s="7" t="s">
        <v>292</v>
      </c>
      <c r="H94" s="5" t="s">
        <v>131</v>
      </c>
      <c r="I94" s="3"/>
      <c r="J94" s="3"/>
      <c r="K94" s="3"/>
      <c r="L94" s="3" t="s">
        <v>628</v>
      </c>
      <c r="M94" s="3" t="s">
        <v>573</v>
      </c>
      <c r="N94" s="3" t="s">
        <v>629</v>
      </c>
      <c r="O94" s="18"/>
      <c r="P94" s="3"/>
      <c r="Q94" s="3" t="str">
        <f t="shared" si="12"/>
        <v/>
      </c>
      <c r="R94" s="3" t="str">
        <f t="shared" si="13"/>
        <v/>
      </c>
      <c r="S94" s="3" t="str">
        <f t="shared" si="14"/>
        <v>クリ</v>
      </c>
      <c r="T94" s="3" t="str">
        <f t="shared" si="15"/>
        <v/>
      </c>
      <c r="U94" s="3" t="str">
        <f t="shared" si="16"/>
        <v/>
      </c>
      <c r="V94" s="3"/>
      <c r="W94" s="3" t="str">
        <f t="shared" si="17"/>
        <v>クリーチャー1体を対象とする。それは12点のダメージを受ける。&amp;br;サイクリング4&amp;br;あなたがこのカードをサイクリングしたとき、クリーチャー1体を対象とする。それは3点のダメージを受ける。</v>
      </c>
      <c r="X94" s="19" t="e">
        <f>IF(G94="","",VLOOKUP(G94,AA:AC,3,FALSE))</f>
        <v>#N/A</v>
      </c>
    </row>
    <row r="95" hidden="1" spans="1:24">
      <c r="A95" s="2">
        <v>94</v>
      </c>
      <c r="B95" s="73" t="s">
        <v>948</v>
      </c>
      <c r="C95" s="13" t="s">
        <v>43</v>
      </c>
      <c r="D95" s="3" t="s">
        <v>55</v>
      </c>
      <c r="E95" s="74">
        <v>11</v>
      </c>
      <c r="F95" s="7" t="s">
        <v>630</v>
      </c>
      <c r="G95" s="7" t="s">
        <v>490</v>
      </c>
      <c r="H95" s="5" t="s">
        <v>131</v>
      </c>
      <c r="I95" s="3"/>
      <c r="J95" s="3"/>
      <c r="K95" s="3"/>
      <c r="L95" s="3" t="s">
        <v>631</v>
      </c>
      <c r="M95" s="3" t="s">
        <v>312</v>
      </c>
      <c r="N95" s="3"/>
      <c r="O95" s="18"/>
      <c r="P95" s="3"/>
      <c r="Q95" s="3" t="str">
        <f t="shared" si="12"/>
        <v/>
      </c>
      <c r="R95" s="3" t="str">
        <f t="shared" si="13"/>
        <v/>
      </c>
      <c r="S95" s="3" t="str">
        <f t="shared" si="14"/>
        <v>各ク</v>
      </c>
      <c r="T95" s="3" t="str">
        <f t="shared" si="15"/>
        <v/>
      </c>
      <c r="U95" s="3" t="str">
        <f t="shared" si="16"/>
        <v/>
      </c>
      <c r="V95" s="3"/>
      <c r="W95" s="3" t="str">
        <f t="shared" si="17"/>
        <v>各クリーチャーは6点のダメージを受ける。&amp;br;サイクリング3</v>
      </c>
      <c r="X95" s="19" t="e">
        <f>IF(G95="","",VLOOKUP(G95,AA:AC,3,FALSE))</f>
        <v>#N/A</v>
      </c>
    </row>
    <row r="96" hidden="1" spans="1:24">
      <c r="A96" s="2">
        <v>95</v>
      </c>
      <c r="B96" s="73" t="s">
        <v>948</v>
      </c>
      <c r="C96" s="13" t="s">
        <v>43</v>
      </c>
      <c r="D96" s="3" t="s">
        <v>55</v>
      </c>
      <c r="E96" s="74">
        <v>5</v>
      </c>
      <c r="F96" s="7" t="s">
        <v>632</v>
      </c>
      <c r="G96" s="7" t="s">
        <v>390</v>
      </c>
      <c r="H96" s="5" t="s">
        <v>159</v>
      </c>
      <c r="I96" s="3"/>
      <c r="J96" s="3"/>
      <c r="K96" s="3"/>
      <c r="L96" s="3" t="s">
        <v>633</v>
      </c>
      <c r="M96" s="3"/>
      <c r="N96" s="3"/>
      <c r="O96" s="18"/>
      <c r="P96" s="3">
        <v>3</v>
      </c>
      <c r="Q96" s="3" t="str">
        <f t="shared" si="12"/>
        <v/>
      </c>
      <c r="R96" s="3" t="str">
        <f t="shared" si="13"/>
        <v/>
      </c>
      <c r="S96" s="3" t="str">
        <f t="shared" si="14"/>
        <v>あな</v>
      </c>
      <c r="T96" s="3" t="str">
        <f t="shared" si="15"/>
        <v/>
      </c>
      <c r="U96" s="3" t="str">
        <f t="shared" si="16"/>
        <v/>
      </c>
      <c r="V96" s="3"/>
      <c r="W96" s="3" t="str">
        <f t="shared" si="17"/>
        <v>あなたがコントロールするトークンでないクリーチャーが戦場に出たとき、そのクリーチャーは+2//0の修整を受けるとともに速攻を得る。</v>
      </c>
      <c r="X96" s="19" t="e">
        <f>IF(G96="","",VLOOKUP(G96,AA:AC,3,FALSE))</f>
        <v>#N/A</v>
      </c>
    </row>
    <row r="97" hidden="1" spans="1:24">
      <c r="A97" s="2">
        <v>96</v>
      </c>
      <c r="B97" s="73" t="s">
        <v>948</v>
      </c>
      <c r="C97" s="13" t="s">
        <v>43</v>
      </c>
      <c r="D97" s="3" t="s">
        <v>55</v>
      </c>
      <c r="E97" s="74">
        <v>17</v>
      </c>
      <c r="F97" s="7" t="s">
        <v>634</v>
      </c>
      <c r="G97" s="7" t="s">
        <v>503</v>
      </c>
      <c r="H97" s="5" t="s">
        <v>159</v>
      </c>
      <c r="I97" s="3"/>
      <c r="J97" s="3"/>
      <c r="K97" s="3"/>
      <c r="L97" s="3" t="s">
        <v>635</v>
      </c>
      <c r="M97" s="3" t="s">
        <v>228</v>
      </c>
      <c r="N97" s="3" t="s">
        <v>229</v>
      </c>
      <c r="O97" s="18"/>
      <c r="P97" s="3">
        <v>3</v>
      </c>
      <c r="Q97" s="3" t="str">
        <f t="shared" si="12"/>
        <v/>
      </c>
      <c r="R97" s="3" t="str">
        <f t="shared" si="13"/>
        <v/>
      </c>
      <c r="S97" s="3" t="str">
        <f t="shared" si="14"/>
        <v>この</v>
      </c>
      <c r="T97" s="3" t="str">
        <f t="shared" si="15"/>
        <v/>
      </c>
      <c r="U97" s="3" t="str">
        <f t="shared" si="16"/>
        <v/>
      </c>
      <c r="V97" s="3"/>
      <c r="W97" s="3" t="str">
        <f t="shared" si="17"/>
        <v>このサポートがボードに出たとき、クリーチャー1体かプレインズウォーカー1体を対象とする。それは8点のダメージを受ける。&amp;br;あなたがコントロールするカルトーシュ・サポートがボードに出たとき、このサポートをあなたの手札に戻す。&amp;br;このサポートは強化されない。</v>
      </c>
      <c r="X97" s="19" t="e">
        <f>IF(G97="","",VLOOKUP(G97,AA:AC,3,FALSE))</f>
        <v>#N/A</v>
      </c>
    </row>
    <row r="98" hidden="1" spans="1:24">
      <c r="A98" s="2">
        <v>97</v>
      </c>
      <c r="B98" s="73" t="s">
        <v>948</v>
      </c>
      <c r="C98" s="13" t="s">
        <v>43</v>
      </c>
      <c r="D98" s="3" t="s">
        <v>56</v>
      </c>
      <c r="E98" s="74">
        <v>6</v>
      </c>
      <c r="F98" s="7" t="s">
        <v>636</v>
      </c>
      <c r="G98" s="7" t="s">
        <v>264</v>
      </c>
      <c r="H98" s="5" t="s">
        <v>34</v>
      </c>
      <c r="I98" s="3" t="s">
        <v>35</v>
      </c>
      <c r="J98" s="3" t="s">
        <v>69</v>
      </c>
      <c r="K98" s="3"/>
      <c r="L98" s="3" t="s">
        <v>637</v>
      </c>
      <c r="M98" s="3"/>
      <c r="N98" s="3"/>
      <c r="O98" s="18">
        <v>42829</v>
      </c>
      <c r="P98" s="3"/>
      <c r="Q98" s="3">
        <f t="shared" si="12"/>
        <v>4</v>
      </c>
      <c r="R98" s="3">
        <f t="shared" si="13"/>
        <v>4</v>
      </c>
      <c r="S98" s="3" t="str">
        <f t="shared" si="14"/>
        <v>督励</v>
      </c>
      <c r="T98" s="3" t="str">
        <f t="shared" si="15"/>
        <v/>
      </c>
      <c r="U98" s="3" t="str">
        <f t="shared" si="16"/>
        <v/>
      </c>
      <c r="V98" s="3"/>
      <c r="W98" s="3" t="str">
        <f t="shared" si="17"/>
        <v>督励3：あなたのターン終了時まで、あなたがコントロールする各クリーチャーは無効化を失い、二段攻撃を得る。</v>
      </c>
      <c r="X98" s="19" t="e">
        <f>IF(G98="","",VLOOKUP(G98,AA:AC,3,FALSE))</f>
        <v>#N/A</v>
      </c>
    </row>
    <row r="99" hidden="1" spans="1:24">
      <c r="A99" s="2">
        <v>98</v>
      </c>
      <c r="B99" s="73" t="s">
        <v>948</v>
      </c>
      <c r="C99" s="13" t="s">
        <v>43</v>
      </c>
      <c r="D99" s="3" t="s">
        <v>56</v>
      </c>
      <c r="E99" s="74">
        <v>19</v>
      </c>
      <c r="F99" s="7" t="s">
        <v>638</v>
      </c>
      <c r="G99" s="7" t="s">
        <v>377</v>
      </c>
      <c r="H99" s="5" t="s">
        <v>34</v>
      </c>
      <c r="I99" s="3" t="s">
        <v>639</v>
      </c>
      <c r="J99" s="3"/>
      <c r="K99" s="3"/>
      <c r="L99" s="3" t="s">
        <v>640</v>
      </c>
      <c r="M99" s="3" t="s">
        <v>950</v>
      </c>
      <c r="N99" s="3"/>
      <c r="O99" s="18">
        <v>42955</v>
      </c>
      <c r="P99" s="3"/>
      <c r="Q99" s="3">
        <f t="shared" si="12"/>
        <v>8</v>
      </c>
      <c r="R99" s="3">
        <f t="shared" si="13"/>
        <v>8</v>
      </c>
      <c r="S99" s="3" t="str">
        <f t="shared" si="14"/>
        <v>飛行</v>
      </c>
      <c r="T99" s="3" t="str">
        <f t="shared" si="15"/>
        <v>速攻</v>
      </c>
      <c r="U99" s="3" t="str">
        <f t="shared" si="16"/>
        <v/>
      </c>
      <c r="V99" s="3"/>
      <c r="W99" s="3" t="str">
        <f t="shared" si="17"/>
        <v>飛行 速攻&amp;br;督励2：対戦相手がコントロールするドラゴンでない最初のクリーチャーは8点のダメージを受ける。</v>
      </c>
      <c r="X99" s="19" t="e">
        <f>IF(G99="","",VLOOKUP(G99,AA:AC,3,FALSE))</f>
        <v>#N/A</v>
      </c>
    </row>
    <row r="100" hidden="1" spans="1:24">
      <c r="A100" s="2">
        <v>99</v>
      </c>
      <c r="B100" s="73" t="s">
        <v>948</v>
      </c>
      <c r="C100" s="13" t="s">
        <v>43</v>
      </c>
      <c r="D100" s="3" t="s">
        <v>56</v>
      </c>
      <c r="E100" s="74">
        <v>10</v>
      </c>
      <c r="F100" s="7" t="s">
        <v>642</v>
      </c>
      <c r="G100" s="7" t="s">
        <v>388</v>
      </c>
      <c r="H100" s="5" t="s">
        <v>34</v>
      </c>
      <c r="I100" s="3" t="s">
        <v>237</v>
      </c>
      <c r="J100" s="3"/>
      <c r="K100" s="3"/>
      <c r="L100" s="3" t="s">
        <v>643</v>
      </c>
      <c r="M100" s="3" t="s">
        <v>644</v>
      </c>
      <c r="N100" s="3" t="s">
        <v>645</v>
      </c>
      <c r="O100" s="18">
        <v>42859</v>
      </c>
      <c r="P100" s="3"/>
      <c r="Q100" s="3">
        <f t="shared" si="12"/>
        <v>5</v>
      </c>
      <c r="R100" s="3">
        <f t="shared" si="13"/>
        <v>4</v>
      </c>
      <c r="S100" s="3" t="str">
        <f t="shared" si="14"/>
        <v>速攻</v>
      </c>
      <c r="T100" s="3" t="str">
        <f t="shared" si="15"/>
        <v>ダメ</v>
      </c>
      <c r="U100" s="3" t="str">
        <f t="shared" si="16"/>
        <v/>
      </c>
      <c r="V100" s="3"/>
      <c r="W100" s="3" t="str">
        <f t="shared" si="17"/>
        <v>速攻 ダメージ軽減&amp;br;ジェム2個を起動する：あなたはカードを1枚捨てる。その後対戦相手は6点のダメージを受ける。&amp;br;あなたの手札のカードが1枚以下でないかぎり、このクリーチャーは攻撃できずブロックできない。</v>
      </c>
      <c r="X100" s="19" t="e">
        <f>IF(G100="","",VLOOKUP(G100,AA:AC,3,FALSE))</f>
        <v>#N/A</v>
      </c>
    </row>
    <row r="101" hidden="1" spans="1:24">
      <c r="A101" s="2">
        <v>100</v>
      </c>
      <c r="B101" s="73" t="s">
        <v>948</v>
      </c>
      <c r="C101" s="13" t="s">
        <v>43</v>
      </c>
      <c r="D101" s="3" t="s">
        <v>56</v>
      </c>
      <c r="E101" s="74">
        <v>4</v>
      </c>
      <c r="F101" s="7" t="s">
        <v>646</v>
      </c>
      <c r="G101" s="7" t="s">
        <v>375</v>
      </c>
      <c r="H101" s="5" t="s">
        <v>131</v>
      </c>
      <c r="I101" s="3"/>
      <c r="J101" s="3"/>
      <c r="K101" s="3"/>
      <c r="L101" s="3" t="s">
        <v>647</v>
      </c>
      <c r="M101" s="3"/>
      <c r="N101" s="3"/>
      <c r="O101" s="18"/>
      <c r="P101" s="3"/>
      <c r="Q101" s="3" t="str">
        <f t="shared" si="12"/>
        <v/>
      </c>
      <c r="R101" s="3" t="str">
        <f t="shared" si="13"/>
        <v/>
      </c>
      <c r="S101" s="3" t="str">
        <f t="shared" si="14"/>
        <v>あな</v>
      </c>
      <c r="T101" s="3" t="str">
        <f t="shared" si="15"/>
        <v/>
      </c>
      <c r="U101" s="3" t="str">
        <f t="shared" si="16"/>
        <v/>
      </c>
      <c r="V101" s="3"/>
      <c r="W101" s="3" t="str">
        <f t="shared" si="17"/>
        <v>あなたがコントロールする各クリーチャーはトランプルとバーサーカーと先制攻撃とダメージ軽減を得るとともに強化される。あなたのターン終了時に、あなたがコントロールする各クリーチャーを破壊する。</v>
      </c>
      <c r="X101" s="19" t="e">
        <f>IF(G101="","",VLOOKUP(G101,AA:AC,3,FALSE))</f>
        <v>#N/A</v>
      </c>
    </row>
    <row r="102" hidden="1" spans="1:24">
      <c r="A102" s="2">
        <v>101</v>
      </c>
      <c r="B102" s="73" t="s">
        <v>948</v>
      </c>
      <c r="C102" s="15" t="s">
        <v>44</v>
      </c>
      <c r="D102" s="3" t="s">
        <v>31</v>
      </c>
      <c r="E102" s="74">
        <v>6</v>
      </c>
      <c r="F102" s="7" t="s">
        <v>648</v>
      </c>
      <c r="G102" s="7" t="s">
        <v>162</v>
      </c>
      <c r="H102" s="5" t="s">
        <v>34</v>
      </c>
      <c r="I102" s="3" t="s">
        <v>531</v>
      </c>
      <c r="J102" s="3" t="s">
        <v>69</v>
      </c>
      <c r="K102" s="3"/>
      <c r="L102" s="3" t="s">
        <v>649</v>
      </c>
      <c r="M102" s="3"/>
      <c r="N102" s="3"/>
      <c r="O102" s="18">
        <v>42768</v>
      </c>
      <c r="P102" s="3"/>
      <c r="Q102" s="3">
        <f t="shared" si="12"/>
        <v>2</v>
      </c>
      <c r="R102" s="3">
        <f t="shared" si="13"/>
        <v>2</v>
      </c>
      <c r="S102" s="3" t="str">
        <f t="shared" si="14"/>
        <v>督励</v>
      </c>
      <c r="T102" s="3" t="str">
        <f t="shared" si="15"/>
        <v/>
      </c>
      <c r="U102" s="3" t="str">
        <f t="shared" si="16"/>
        <v/>
      </c>
      <c r="V102" s="3"/>
      <c r="W102" s="3" t="str">
        <f t="shared" si="17"/>
        <v>督励2：あなたのターン終了時まで、このクリーチャーは+1/0の修整を受けるとともに接死を得る。</v>
      </c>
      <c r="X102" s="19" t="e">
        <f>IF(G102="","",VLOOKUP(G102,AA:AC,3,FALSE))</f>
        <v>#N/A</v>
      </c>
    </row>
    <row r="103" hidden="1" spans="1:24">
      <c r="A103" s="2">
        <v>102</v>
      </c>
      <c r="B103" s="73" t="s">
        <v>948</v>
      </c>
      <c r="C103" s="15" t="s">
        <v>44</v>
      </c>
      <c r="D103" s="3" t="s">
        <v>31</v>
      </c>
      <c r="E103" s="74">
        <v>15</v>
      </c>
      <c r="F103" s="7" t="s">
        <v>650</v>
      </c>
      <c r="G103" s="7" t="s">
        <v>371</v>
      </c>
      <c r="H103" s="5" t="s">
        <v>34</v>
      </c>
      <c r="I103" s="3" t="s">
        <v>651</v>
      </c>
      <c r="J103" s="3"/>
      <c r="K103" s="3"/>
      <c r="L103" s="3" t="s">
        <v>147</v>
      </c>
      <c r="M103" s="3"/>
      <c r="N103" s="3"/>
      <c r="O103" s="18">
        <v>42770</v>
      </c>
      <c r="P103" s="3"/>
      <c r="Q103" s="3">
        <f t="shared" si="12"/>
        <v>2</v>
      </c>
      <c r="R103" s="3">
        <f t="shared" si="13"/>
        <v>4</v>
      </c>
      <c r="S103" s="3" t="str">
        <f t="shared" si="14"/>
        <v>到達</v>
      </c>
      <c r="T103" s="3" t="str">
        <f t="shared" si="15"/>
        <v/>
      </c>
      <c r="U103" s="3" t="str">
        <f t="shared" si="16"/>
        <v/>
      </c>
      <c r="V103" s="3"/>
      <c r="W103" s="3" t="str">
        <f t="shared" si="17"/>
        <v>到達</v>
      </c>
      <c r="X103" s="19" t="e">
        <f>IF(G103="","",VLOOKUP(G103,AA:AC,3,FALSE))</f>
        <v>#N/A</v>
      </c>
    </row>
    <row r="104" hidden="1" spans="1:24">
      <c r="A104" s="2">
        <v>103</v>
      </c>
      <c r="B104" s="73" t="s">
        <v>948</v>
      </c>
      <c r="C104" s="15" t="s">
        <v>44</v>
      </c>
      <c r="D104" s="3" t="s">
        <v>31</v>
      </c>
      <c r="E104" s="74">
        <v>15</v>
      </c>
      <c r="F104" s="7" t="s">
        <v>652</v>
      </c>
      <c r="G104" s="7" t="s">
        <v>382</v>
      </c>
      <c r="H104" s="5" t="s">
        <v>34</v>
      </c>
      <c r="I104" s="3" t="s">
        <v>653</v>
      </c>
      <c r="J104" s="3"/>
      <c r="K104" s="3"/>
      <c r="L104" s="3" t="s">
        <v>122</v>
      </c>
      <c r="M104" s="3"/>
      <c r="N104" s="3"/>
      <c r="O104" s="18">
        <v>42860</v>
      </c>
      <c r="P104" s="3"/>
      <c r="Q104" s="3">
        <f t="shared" si="12"/>
        <v>5</v>
      </c>
      <c r="R104" s="3">
        <f t="shared" si="13"/>
        <v>5</v>
      </c>
      <c r="S104" s="3" t="str">
        <f t="shared" si="14"/>
        <v>サイ</v>
      </c>
      <c r="T104" s="3" t="str">
        <f t="shared" si="15"/>
        <v/>
      </c>
      <c r="U104" s="3" t="str">
        <f t="shared" si="16"/>
        <v/>
      </c>
      <c r="V104" s="3"/>
      <c r="W104" s="3" t="str">
        <f t="shared" si="17"/>
        <v>サイクリング1</v>
      </c>
      <c r="X104" s="19" t="e">
        <f>IF(G104="","",VLOOKUP(G104,AA:AC,3,FALSE))</f>
        <v>#N/A</v>
      </c>
    </row>
    <row r="105" hidden="1" spans="1:24">
      <c r="A105" s="2">
        <v>104</v>
      </c>
      <c r="B105" s="73" t="s">
        <v>948</v>
      </c>
      <c r="C105" s="15" t="s">
        <v>44</v>
      </c>
      <c r="D105" s="3" t="s">
        <v>31</v>
      </c>
      <c r="E105" s="74">
        <v>9</v>
      </c>
      <c r="F105" s="7" t="s">
        <v>654</v>
      </c>
      <c r="G105" s="7" t="s">
        <v>403</v>
      </c>
      <c r="H105" s="5" t="s">
        <v>34</v>
      </c>
      <c r="I105" s="3" t="s">
        <v>268</v>
      </c>
      <c r="J105" s="3" t="s">
        <v>69</v>
      </c>
      <c r="K105" s="3"/>
      <c r="L105" s="3" t="s">
        <v>655</v>
      </c>
      <c r="M105" s="3"/>
      <c r="N105" s="3"/>
      <c r="O105" s="18">
        <v>42796</v>
      </c>
      <c r="P105" s="3"/>
      <c r="Q105" s="3">
        <f t="shared" si="12"/>
        <v>3</v>
      </c>
      <c r="R105" s="3">
        <f t="shared" si="13"/>
        <v>2</v>
      </c>
      <c r="S105" s="3" t="str">
        <f t="shared" si="14"/>
        <v>督励</v>
      </c>
      <c r="T105" s="3" t="str">
        <f t="shared" si="15"/>
        <v/>
      </c>
      <c r="U105" s="3" t="str">
        <f t="shared" si="16"/>
        <v/>
      </c>
      <c r="V105" s="3"/>
      <c r="W105" s="3" t="str">
        <f t="shared" si="17"/>
        <v>督励3：あなたのターン終了時まで、このクリーチャーは+2/+2の修整を受ける。</v>
      </c>
      <c r="X105" s="19" t="e">
        <f>IF(G105="","",VLOOKUP(G105,AA:AC,3,FALSE))</f>
        <v>#N/A</v>
      </c>
    </row>
    <row r="106" hidden="1" spans="1:24">
      <c r="A106" s="2">
        <v>105</v>
      </c>
      <c r="B106" s="73" t="s">
        <v>948</v>
      </c>
      <c r="C106" s="15" t="s">
        <v>44</v>
      </c>
      <c r="D106" s="3" t="s">
        <v>31</v>
      </c>
      <c r="E106" s="74">
        <v>8</v>
      </c>
      <c r="F106" s="7" t="s">
        <v>656</v>
      </c>
      <c r="G106" s="7" t="s">
        <v>426</v>
      </c>
      <c r="H106" s="5" t="s">
        <v>34</v>
      </c>
      <c r="I106" s="3" t="s">
        <v>268</v>
      </c>
      <c r="J106" s="3" t="s">
        <v>657</v>
      </c>
      <c r="K106" s="3"/>
      <c r="L106" s="3" t="s">
        <v>658</v>
      </c>
      <c r="M106" s="3"/>
      <c r="N106" s="3"/>
      <c r="O106" s="18">
        <v>42737</v>
      </c>
      <c r="P106" s="3"/>
      <c r="Q106" s="3">
        <f t="shared" si="12"/>
        <v>1</v>
      </c>
      <c r="R106" s="3">
        <f t="shared" si="13"/>
        <v>2</v>
      </c>
      <c r="S106" s="3" t="str">
        <f t="shared" si="14"/>
        <v>あな</v>
      </c>
      <c r="T106" s="3" t="str">
        <f t="shared" si="15"/>
        <v/>
      </c>
      <c r="U106" s="3" t="str">
        <f t="shared" si="16"/>
        <v/>
      </c>
      <c r="V106" s="3"/>
      <c r="W106" s="3" t="str">
        <f t="shared" si="17"/>
        <v>あなたのターン開始時に、ジェム1個をあなたのプレインズウォーカーの色に変換する。</v>
      </c>
      <c r="X106" s="19" t="e">
        <f>IF(G106="","",VLOOKUP(G106,AA:AC,3,FALSE))</f>
        <v>#N/A</v>
      </c>
    </row>
    <row r="107" hidden="1" spans="1:24">
      <c r="A107" s="2">
        <v>106</v>
      </c>
      <c r="B107" s="73" t="s">
        <v>948</v>
      </c>
      <c r="C107" s="15" t="s">
        <v>44</v>
      </c>
      <c r="D107" s="3" t="s">
        <v>31</v>
      </c>
      <c r="E107" s="74">
        <v>4</v>
      </c>
      <c r="F107" s="7" t="s">
        <v>659</v>
      </c>
      <c r="G107" s="7" t="s">
        <v>307</v>
      </c>
      <c r="H107" s="5" t="s">
        <v>131</v>
      </c>
      <c r="I107" s="3"/>
      <c r="J107" s="3"/>
      <c r="K107" s="3"/>
      <c r="L107" s="3" t="s">
        <v>610</v>
      </c>
      <c r="M107" s="3" t="s">
        <v>122</v>
      </c>
      <c r="N107" s="3"/>
      <c r="O107" s="18"/>
      <c r="P107" s="3"/>
      <c r="Q107" s="3" t="str">
        <f t="shared" si="12"/>
        <v/>
      </c>
      <c r="R107" s="3" t="str">
        <f t="shared" si="13"/>
        <v/>
      </c>
      <c r="S107" s="3" t="str">
        <f t="shared" si="14"/>
        <v>対戦</v>
      </c>
      <c r="T107" s="3" t="str">
        <f t="shared" si="15"/>
        <v/>
      </c>
      <c r="U107" s="3" t="str">
        <f t="shared" si="16"/>
        <v/>
      </c>
      <c r="V107" s="3"/>
      <c r="W107" s="3" t="str">
        <f t="shared" si="17"/>
        <v>対戦相手がコントロールするサポートを1個破壊する。&amp;br;サイクリング1</v>
      </c>
      <c r="X107" s="19" t="e">
        <f>IF(G107="","",VLOOKUP(G107,AA:AC,3,FALSE))</f>
        <v>#N/A</v>
      </c>
    </row>
    <row r="108" hidden="1" spans="1:24">
      <c r="A108" s="2">
        <v>107</v>
      </c>
      <c r="B108" s="73" t="s">
        <v>948</v>
      </c>
      <c r="C108" s="15" t="s">
        <v>44</v>
      </c>
      <c r="D108" s="3" t="s">
        <v>31</v>
      </c>
      <c r="E108" s="74">
        <v>12</v>
      </c>
      <c r="F108" s="7" t="s">
        <v>660</v>
      </c>
      <c r="G108" s="7" t="s">
        <v>386</v>
      </c>
      <c r="H108" s="5" t="s">
        <v>131</v>
      </c>
      <c r="I108" s="3"/>
      <c r="J108" s="3"/>
      <c r="K108" s="3"/>
      <c r="L108" s="3" t="s">
        <v>661</v>
      </c>
      <c r="M108" s="3" t="s">
        <v>312</v>
      </c>
      <c r="N108" s="3"/>
      <c r="O108" s="18"/>
      <c r="P108" s="3"/>
      <c r="Q108" s="3" t="str">
        <f t="shared" si="12"/>
        <v/>
      </c>
      <c r="R108" s="3" t="str">
        <f t="shared" si="13"/>
        <v/>
      </c>
      <c r="S108" s="3" t="str">
        <f t="shared" si="14"/>
        <v>あな</v>
      </c>
      <c r="T108" s="3" t="str">
        <f t="shared" si="15"/>
        <v/>
      </c>
      <c r="U108" s="3" t="str">
        <f t="shared" si="16"/>
        <v/>
      </c>
      <c r="V108" s="3"/>
      <c r="W108" s="3" t="str">
        <f t="shared" si="17"/>
        <v>あなたの次のターン開始時まで、各クリーチャーと各プレインズウォーカーはダメージ軽減を得る。&amp;br;サイクリング3</v>
      </c>
      <c r="X108" s="19" t="e">
        <f>IF(G108="","",VLOOKUP(G108,AA:AC,3,FALSE))</f>
        <v>#N/A</v>
      </c>
    </row>
    <row r="109" hidden="1" spans="1:24">
      <c r="A109" s="2">
        <v>108</v>
      </c>
      <c r="B109" s="73" t="s">
        <v>948</v>
      </c>
      <c r="C109" s="15" t="s">
        <v>44</v>
      </c>
      <c r="D109" s="3" t="s">
        <v>31</v>
      </c>
      <c r="E109" s="74">
        <v>2</v>
      </c>
      <c r="F109" s="7" t="s">
        <v>662</v>
      </c>
      <c r="G109" s="7" t="s">
        <v>471</v>
      </c>
      <c r="H109" s="5" t="s">
        <v>131</v>
      </c>
      <c r="I109" s="3"/>
      <c r="J109" s="3"/>
      <c r="K109" s="3"/>
      <c r="L109" s="3" t="s">
        <v>663</v>
      </c>
      <c r="M109" s="3"/>
      <c r="N109" s="3"/>
      <c r="O109" s="18"/>
      <c r="P109" s="3"/>
      <c r="Q109" s="3" t="str">
        <f t="shared" si="12"/>
        <v/>
      </c>
      <c r="R109" s="3" t="str">
        <f t="shared" si="13"/>
        <v/>
      </c>
      <c r="S109" s="3" t="str">
        <f t="shared" si="14"/>
        <v>クリ</v>
      </c>
      <c r="T109" s="3" t="str">
        <f t="shared" si="15"/>
        <v/>
      </c>
      <c r="U109" s="3" t="str">
        <f t="shared" si="16"/>
        <v/>
      </c>
      <c r="V109" s="3"/>
      <c r="W109" s="3" t="str">
        <f t="shared" si="17"/>
        <v>クリーチャー1体を対象とする。あなたのターン終了時まで、それは+2/+2の修整を受ける。</v>
      </c>
      <c r="X109" s="19" t="e">
        <f>IF(G109="","",VLOOKUP(G109,AA:AC,3,FALSE))</f>
        <v>#N/A</v>
      </c>
    </row>
    <row r="110" hidden="1" spans="1:24">
      <c r="A110" s="2">
        <v>109</v>
      </c>
      <c r="B110" s="73" t="s">
        <v>948</v>
      </c>
      <c r="C110" s="15" t="s">
        <v>44</v>
      </c>
      <c r="D110" s="3" t="s">
        <v>31</v>
      </c>
      <c r="E110" s="74">
        <v>8</v>
      </c>
      <c r="F110" s="7" t="s">
        <v>664</v>
      </c>
      <c r="G110" s="7" t="s">
        <v>480</v>
      </c>
      <c r="H110" s="5" t="s">
        <v>131</v>
      </c>
      <c r="I110" s="3"/>
      <c r="J110" s="3"/>
      <c r="K110" s="3"/>
      <c r="L110" s="3" t="s">
        <v>665</v>
      </c>
      <c r="M110" s="3"/>
      <c r="N110" s="3"/>
      <c r="O110" s="18"/>
      <c r="P110" s="3"/>
      <c r="Q110" s="3" t="str">
        <f t="shared" si="12"/>
        <v/>
      </c>
      <c r="R110" s="3" t="str">
        <f t="shared" si="13"/>
        <v/>
      </c>
      <c r="S110" s="3" t="str">
        <f t="shared" si="14"/>
        <v>クリ</v>
      </c>
      <c r="T110" s="3" t="str">
        <f t="shared" si="15"/>
        <v/>
      </c>
      <c r="U110" s="3" t="str">
        <f t="shared" si="16"/>
        <v/>
      </c>
      <c r="V110" s="3"/>
      <c r="W110" s="3" t="str">
        <f t="shared" si="17"/>
        <v>クリーチャー1体を対象とする。あなたの次のターン開始時まで、それは+3/+3の修整を受けるとともに到達を得る。</v>
      </c>
      <c r="X110" s="19" t="e">
        <f>IF(G110="","",VLOOKUP(G110,AA:AC,3,FALSE))</f>
        <v>#N/A</v>
      </c>
    </row>
    <row r="111" hidden="1" spans="1:24">
      <c r="A111" s="2">
        <v>110</v>
      </c>
      <c r="B111" s="73" t="s">
        <v>948</v>
      </c>
      <c r="C111" s="15" t="s">
        <v>44</v>
      </c>
      <c r="D111" s="3" t="s">
        <v>31</v>
      </c>
      <c r="E111" s="74">
        <v>9</v>
      </c>
      <c r="F111" s="7" t="s">
        <v>666</v>
      </c>
      <c r="G111" s="7" t="s">
        <v>482</v>
      </c>
      <c r="H111" s="5" t="s">
        <v>131</v>
      </c>
      <c r="I111" s="3"/>
      <c r="J111" s="3"/>
      <c r="K111" s="3"/>
      <c r="L111" s="3" t="s">
        <v>667</v>
      </c>
      <c r="M111" s="3" t="s">
        <v>203</v>
      </c>
      <c r="N111" s="3"/>
      <c r="O111" s="18"/>
      <c r="P111" s="3"/>
      <c r="Q111" s="3" t="str">
        <f t="shared" si="12"/>
        <v/>
      </c>
      <c r="R111" s="3" t="str">
        <f t="shared" si="13"/>
        <v/>
      </c>
      <c r="S111" s="3" t="str">
        <f t="shared" si="14"/>
        <v>飛行</v>
      </c>
      <c r="T111" s="3" t="str">
        <f t="shared" si="15"/>
        <v/>
      </c>
      <c r="U111" s="3" t="str">
        <f t="shared" si="16"/>
        <v/>
      </c>
      <c r="V111" s="3"/>
      <c r="W111" s="3" t="str">
        <f t="shared" si="17"/>
        <v>飛行を持つクリーチャー1体を対象とする。それは-3/-3の修整を受ける。&amp;br;サイクリング2</v>
      </c>
      <c r="X111" s="19" t="e">
        <f>IF(G111="","",VLOOKUP(G111,AA:AC,3,FALSE))</f>
        <v>#N/A</v>
      </c>
    </row>
    <row r="112" hidden="1" spans="1:24">
      <c r="A112" s="2">
        <v>111</v>
      </c>
      <c r="B112" s="73" t="s">
        <v>948</v>
      </c>
      <c r="C112" s="15" t="s">
        <v>44</v>
      </c>
      <c r="D112" s="3" t="s">
        <v>31</v>
      </c>
      <c r="E112" s="74">
        <v>9</v>
      </c>
      <c r="F112" s="7" t="s">
        <v>668</v>
      </c>
      <c r="G112" s="7" t="s">
        <v>233</v>
      </c>
      <c r="H112" s="5" t="s">
        <v>159</v>
      </c>
      <c r="I112" s="3"/>
      <c r="J112" s="3"/>
      <c r="K112" s="3"/>
      <c r="L112" s="3" t="s">
        <v>669</v>
      </c>
      <c r="M112" s="3" t="s">
        <v>670</v>
      </c>
      <c r="N112" s="3"/>
      <c r="O112" s="18"/>
      <c r="P112" s="3">
        <v>3</v>
      </c>
      <c r="Q112" s="3" t="str">
        <f t="shared" si="12"/>
        <v/>
      </c>
      <c r="R112" s="3" t="str">
        <f t="shared" si="13"/>
        <v/>
      </c>
      <c r="S112" s="3" t="str">
        <f t="shared" si="14"/>
        <v>この</v>
      </c>
      <c r="T112" s="3" t="str">
        <f t="shared" si="15"/>
        <v/>
      </c>
      <c r="U112" s="3" t="str">
        <f t="shared" si="16"/>
        <v/>
      </c>
      <c r="V112" s="3"/>
      <c r="W112" s="3" t="str">
        <f t="shared" si="17"/>
        <v>このサポートがボードに出たとき、あなたがコントロールするクリーチャー1体を対象とする。それは+1/+1の修整を受ける。&amp;br;このサポートがボード上にある間、あなたがコントロールする最初のクリーチャーは+2/+2の修整を受けるとともにトランプルを得る。</v>
      </c>
      <c r="X112" s="19" t="e">
        <f>IF(G112="","",VLOOKUP(G112,AA:AC,3,FALSE))</f>
        <v>#N/A</v>
      </c>
    </row>
    <row r="113" hidden="1" spans="1:24">
      <c r="A113" s="2">
        <v>112</v>
      </c>
      <c r="B113" s="73" t="s">
        <v>948</v>
      </c>
      <c r="C113" s="15" t="s">
        <v>44</v>
      </c>
      <c r="D113" s="3" t="s">
        <v>31</v>
      </c>
      <c r="E113" s="74">
        <v>12</v>
      </c>
      <c r="F113" s="7" t="s">
        <v>671</v>
      </c>
      <c r="G113" s="7" t="s">
        <v>373</v>
      </c>
      <c r="H113" s="5" t="s">
        <v>159</v>
      </c>
      <c r="I113" s="3"/>
      <c r="J113" s="3"/>
      <c r="K113" s="3"/>
      <c r="L113" s="3" t="s">
        <v>672</v>
      </c>
      <c r="M113" s="3" t="s">
        <v>673</v>
      </c>
      <c r="N113" s="3"/>
      <c r="O113" s="18"/>
      <c r="P113" s="3">
        <v>3</v>
      </c>
      <c r="Q113" s="3" t="str">
        <f t="shared" si="12"/>
        <v/>
      </c>
      <c r="R113" s="3" t="str">
        <f t="shared" si="13"/>
        <v/>
      </c>
      <c r="S113" s="3" t="str">
        <f t="shared" si="14"/>
        <v>ジェ</v>
      </c>
      <c r="T113" s="3" t="str">
        <f t="shared" si="15"/>
        <v/>
      </c>
      <c r="U113" s="3" t="str">
        <f t="shared" si="16"/>
        <v/>
      </c>
      <c r="V113" s="3"/>
      <c r="W113" s="3" t="str">
        <f t="shared" si="17"/>
        <v>ジェム2個を起動する：あなたは2マナを得る。&amp;br;このサポートがボードに出たとき、あなたは3点のライフを得る。</v>
      </c>
      <c r="X113" s="19" t="e">
        <f>IF(G113="","",VLOOKUP(G113,AA:AC,3,FALSE))</f>
        <v>#N/A</v>
      </c>
    </row>
    <row r="114" hidden="1" spans="1:24">
      <c r="A114" s="2">
        <v>113</v>
      </c>
      <c r="B114" s="73" t="s">
        <v>948</v>
      </c>
      <c r="C114" s="15" t="s">
        <v>44</v>
      </c>
      <c r="D114" s="3" t="s">
        <v>54</v>
      </c>
      <c r="E114" s="74">
        <v>9</v>
      </c>
      <c r="F114" s="7" t="s">
        <v>674</v>
      </c>
      <c r="G114" s="7" t="s">
        <v>353</v>
      </c>
      <c r="H114" s="5" t="s">
        <v>34</v>
      </c>
      <c r="I114" s="3" t="s">
        <v>35</v>
      </c>
      <c r="J114" s="3" t="s">
        <v>69</v>
      </c>
      <c r="K114" s="3"/>
      <c r="L114" s="3" t="s">
        <v>675</v>
      </c>
      <c r="M114" s="3" t="s">
        <v>676</v>
      </c>
      <c r="N114" s="3"/>
      <c r="O114" s="18">
        <v>42829</v>
      </c>
      <c r="P114" s="3"/>
      <c r="Q114" s="3">
        <f t="shared" si="12"/>
        <v>4</v>
      </c>
      <c r="R114" s="3">
        <f t="shared" si="13"/>
        <v>4</v>
      </c>
      <c r="S114" s="3" t="str">
        <f t="shared" si="14"/>
        <v>この</v>
      </c>
      <c r="T114" s="3" t="str">
        <f t="shared" si="15"/>
        <v/>
      </c>
      <c r="U114" s="3" t="str">
        <f t="shared" si="16"/>
        <v/>
      </c>
      <c r="V114" s="3"/>
      <c r="W114" s="3" t="str">
        <f t="shared" si="17"/>
        <v>このクリーチャーが戦場に出たとき、あなたがコントロールする他の最初のクリーチャーは-3/-3の修整を受ける。&amp;br;このクリーチャーが攻撃したとき、あなたは3点のライフを得る。</v>
      </c>
      <c r="X114" s="19" t="e">
        <f>IF(G114="","",VLOOKUP(G114,AA:AC,3,FALSE))</f>
        <v>#N/A</v>
      </c>
    </row>
    <row r="115" hidden="1" spans="1:24">
      <c r="A115" s="2">
        <v>114</v>
      </c>
      <c r="B115" s="73" t="s">
        <v>948</v>
      </c>
      <c r="C115" s="15" t="s">
        <v>44</v>
      </c>
      <c r="D115" s="3" t="s">
        <v>54</v>
      </c>
      <c r="E115" s="74">
        <v>10</v>
      </c>
      <c r="F115" s="7" t="s">
        <v>677</v>
      </c>
      <c r="G115" s="7" t="s">
        <v>515</v>
      </c>
      <c r="H115" s="5" t="s">
        <v>34</v>
      </c>
      <c r="I115" s="3" t="s">
        <v>268</v>
      </c>
      <c r="J115" s="3" t="s">
        <v>61</v>
      </c>
      <c r="K115" s="3"/>
      <c r="L115" s="3" t="s">
        <v>678</v>
      </c>
      <c r="M115" s="3"/>
      <c r="N115" s="3"/>
      <c r="O115" s="18">
        <v>42829</v>
      </c>
      <c r="P115" s="3"/>
      <c r="Q115" s="3">
        <f t="shared" si="12"/>
        <v>4</v>
      </c>
      <c r="R115" s="3">
        <f t="shared" si="13"/>
        <v>4</v>
      </c>
      <c r="S115" s="3" t="str">
        <f t="shared" si="14"/>
        <v>督励</v>
      </c>
      <c r="T115" s="3" t="str">
        <f t="shared" si="15"/>
        <v/>
      </c>
      <c r="U115" s="3" t="str">
        <f t="shared" si="16"/>
        <v/>
      </c>
      <c r="V115" s="3"/>
      <c r="W115" s="3" t="str">
        <f t="shared" si="17"/>
        <v>督励1：あなたはカードを1枚引く。</v>
      </c>
      <c r="X115" s="19" t="e">
        <f>IF(G115="","",VLOOKUP(G115,AA:AC,3,FALSE))</f>
        <v>#N/A</v>
      </c>
    </row>
    <row r="116" hidden="1" spans="1:24">
      <c r="A116" s="2">
        <v>115</v>
      </c>
      <c r="B116" s="73" t="s">
        <v>948</v>
      </c>
      <c r="C116" s="15" t="s">
        <v>44</v>
      </c>
      <c r="D116" s="3" t="s">
        <v>55</v>
      </c>
      <c r="E116" s="74">
        <v>9</v>
      </c>
      <c r="F116" s="7" t="s">
        <v>679</v>
      </c>
      <c r="G116" s="7" t="s">
        <v>259</v>
      </c>
      <c r="H116" s="5" t="s">
        <v>34</v>
      </c>
      <c r="I116" s="3" t="s">
        <v>35</v>
      </c>
      <c r="J116" s="3" t="s">
        <v>657</v>
      </c>
      <c r="K116" s="3"/>
      <c r="L116" s="3" t="s">
        <v>680</v>
      </c>
      <c r="M116" s="3"/>
      <c r="N116" s="3"/>
      <c r="O116" s="18">
        <v>42861</v>
      </c>
      <c r="P116" s="3"/>
      <c r="Q116" s="3">
        <f t="shared" si="12"/>
        <v>5</v>
      </c>
      <c r="R116" s="3">
        <f t="shared" si="13"/>
        <v>6</v>
      </c>
      <c r="S116" s="3" t="str">
        <f t="shared" si="14"/>
        <v>あな</v>
      </c>
      <c r="T116" s="3" t="str">
        <f t="shared" si="15"/>
        <v/>
      </c>
      <c r="U116" s="3" t="str">
        <f t="shared" si="16"/>
        <v/>
      </c>
      <c r="V116" s="3"/>
      <c r="W116" s="3" t="str">
        <f t="shared" si="17"/>
        <v>あなたのターン開始jに、このクリーチャーは-1/-1の修整を受けr、ああなたは3つのジェムを緑に変換する。</v>
      </c>
      <c r="X116" s="19" t="e">
        <f>IF(G116="","",VLOOKUP(G116,AA:AC,3,FALSE))</f>
        <v>#N/A</v>
      </c>
    </row>
    <row r="117" hidden="1" spans="1:24">
      <c r="A117" s="2">
        <v>116</v>
      </c>
      <c r="B117" s="73" t="s">
        <v>948</v>
      </c>
      <c r="C117" s="15" t="s">
        <v>44</v>
      </c>
      <c r="D117" s="3" t="s">
        <v>55</v>
      </c>
      <c r="E117" s="74">
        <v>20</v>
      </c>
      <c r="F117" s="7" t="s">
        <v>681</v>
      </c>
      <c r="G117" s="7" t="s">
        <v>401</v>
      </c>
      <c r="H117" s="5" t="s">
        <v>34</v>
      </c>
      <c r="I117" s="3" t="s">
        <v>682</v>
      </c>
      <c r="J117" s="3"/>
      <c r="K117" s="3"/>
      <c r="L117" s="3" t="s">
        <v>596</v>
      </c>
      <c r="M117" s="3" t="s">
        <v>110</v>
      </c>
      <c r="N117" s="3"/>
      <c r="O117" s="18">
        <v>42955</v>
      </c>
      <c r="P117" s="3"/>
      <c r="Q117" s="3">
        <f t="shared" si="12"/>
        <v>8</v>
      </c>
      <c r="R117" s="3">
        <f t="shared" si="13"/>
        <v>8</v>
      </c>
      <c r="S117" s="3" t="str">
        <f t="shared" si="14"/>
        <v>トラ</v>
      </c>
      <c r="T117" s="3" t="str">
        <f t="shared" si="15"/>
        <v/>
      </c>
      <c r="U117" s="3" t="str">
        <f t="shared" si="16"/>
        <v/>
      </c>
      <c r="V117" s="3"/>
      <c r="W117" s="3" t="str">
        <f t="shared" si="17"/>
        <v>トランプル&amp;br;不朽1</v>
      </c>
      <c r="X117" s="19" t="e">
        <f>IF(G117="","",VLOOKUP(G117,AA:AC,3,FALSE))</f>
        <v>#N/A</v>
      </c>
    </row>
    <row r="118" hidden="1" spans="1:24">
      <c r="A118" s="2">
        <v>117</v>
      </c>
      <c r="B118" s="73" t="s">
        <v>948</v>
      </c>
      <c r="C118" s="15" t="s">
        <v>44</v>
      </c>
      <c r="D118" s="3" t="s">
        <v>55</v>
      </c>
      <c r="E118" s="74">
        <v>9</v>
      </c>
      <c r="F118" s="7" t="s">
        <v>683</v>
      </c>
      <c r="G118" s="7" t="s">
        <v>449</v>
      </c>
      <c r="H118" s="5" t="s">
        <v>34</v>
      </c>
      <c r="I118" s="3" t="s">
        <v>78</v>
      </c>
      <c r="J118" s="3" t="s">
        <v>684</v>
      </c>
      <c r="K118" s="3"/>
      <c r="L118" s="3"/>
      <c r="M118" s="3"/>
      <c r="N118" s="3"/>
      <c r="O118" s="18">
        <v>42891</v>
      </c>
      <c r="P118" s="3"/>
      <c r="Q118" s="3">
        <f t="shared" si="12"/>
        <v>6</v>
      </c>
      <c r="R118" s="3">
        <f t="shared" si="13"/>
        <v>5</v>
      </c>
      <c r="S118" s="3" t="str">
        <f t="shared" si="14"/>
        <v/>
      </c>
      <c r="T118" s="3" t="str">
        <f t="shared" si="15"/>
        <v/>
      </c>
      <c r="U118" s="3" t="str">
        <f t="shared" si="16"/>
        <v/>
      </c>
      <c r="V118" s="3"/>
      <c r="W118" s="3" t="str">
        <f t="shared" si="17"/>
        <v/>
      </c>
      <c r="X118" s="19" t="e">
        <f>IF(G118="","",VLOOKUP(G118,AA:AC,3,FALSE))</f>
        <v>#N/A</v>
      </c>
    </row>
    <row r="119" hidden="1" spans="1:24">
      <c r="A119" s="2">
        <v>118</v>
      </c>
      <c r="B119" s="73" t="s">
        <v>948</v>
      </c>
      <c r="C119" s="15" t="s">
        <v>44</v>
      </c>
      <c r="D119" s="3" t="s">
        <v>55</v>
      </c>
      <c r="E119" s="74">
        <v>12</v>
      </c>
      <c r="F119" s="7" t="s">
        <v>685</v>
      </c>
      <c r="G119" s="7" t="s">
        <v>473</v>
      </c>
      <c r="H119" s="5" t="s">
        <v>34</v>
      </c>
      <c r="I119" s="3" t="s">
        <v>601</v>
      </c>
      <c r="J119" s="3"/>
      <c r="K119" s="3"/>
      <c r="L119" s="3" t="s">
        <v>686</v>
      </c>
      <c r="M119" s="3" t="s">
        <v>687</v>
      </c>
      <c r="N119" s="3"/>
      <c r="O119" s="18">
        <v>42891</v>
      </c>
      <c r="P119" s="3"/>
      <c r="Q119" s="3">
        <f t="shared" si="12"/>
        <v>6</v>
      </c>
      <c r="R119" s="3">
        <f t="shared" si="13"/>
        <v>5</v>
      </c>
      <c r="S119" s="3" t="str">
        <f t="shared" si="14"/>
        <v>サイ</v>
      </c>
      <c r="T119" s="3" t="str">
        <f t="shared" si="15"/>
        <v/>
      </c>
      <c r="U119" s="3" t="str">
        <f t="shared" si="16"/>
        <v/>
      </c>
      <c r="V119" s="3"/>
      <c r="W119" s="3" t="str">
        <f t="shared" si="17"/>
        <v>サイクリング6&amp;br;あなたがこのカードをサイクリングしたとき、あなたはジェム9個を緑に変換する。</v>
      </c>
      <c r="X119" s="19" t="e">
        <f>IF(G119="","",VLOOKUP(G119,AA:AC,3,FALSE))</f>
        <v>#N/A</v>
      </c>
    </row>
    <row r="120" hidden="1" spans="1:24">
      <c r="A120" s="2">
        <v>119</v>
      </c>
      <c r="B120" s="73" t="s">
        <v>948</v>
      </c>
      <c r="C120" s="15" t="s">
        <v>44</v>
      </c>
      <c r="D120" s="3" t="s">
        <v>55</v>
      </c>
      <c r="E120" s="74">
        <v>14</v>
      </c>
      <c r="F120" s="7" t="s">
        <v>688</v>
      </c>
      <c r="G120" s="7" t="s">
        <v>501</v>
      </c>
      <c r="H120" s="5" t="s">
        <v>159</v>
      </c>
      <c r="I120" s="3"/>
      <c r="J120" s="3"/>
      <c r="K120" s="3"/>
      <c r="L120" s="3" t="s">
        <v>689</v>
      </c>
      <c r="M120" s="3" t="s">
        <v>228</v>
      </c>
      <c r="N120" s="3" t="s">
        <v>229</v>
      </c>
      <c r="O120" s="18"/>
      <c r="P120" s="3">
        <v>3</v>
      </c>
      <c r="Q120" s="3" t="str">
        <f t="shared" si="12"/>
        <v/>
      </c>
      <c r="R120" s="3" t="str">
        <f t="shared" si="13"/>
        <v/>
      </c>
      <c r="S120" s="3" t="str">
        <f t="shared" si="14"/>
        <v>この</v>
      </c>
      <c r="T120" s="3" t="str">
        <f t="shared" si="15"/>
        <v/>
      </c>
      <c r="U120" s="3" t="str">
        <f t="shared" si="16"/>
        <v/>
      </c>
      <c r="V120" s="3"/>
      <c r="W120" s="3" t="str">
        <f t="shared" si="17"/>
        <v>このサポートがボードに出たとき、あなたは6/4の活力獣・トークンを1体召喚する。&amp;br;あなたがコントロールするカルトーシュ・サポートがボードに出たとき、このサポートをあなたの手札に戻す。&amp;br;このサポートは強化されない。</v>
      </c>
      <c r="X120" s="19" t="e">
        <f>IF(G120="","",VLOOKUP(G120,AA:AC,3,FALSE))</f>
        <v>#N/A</v>
      </c>
    </row>
    <row r="121" hidden="1" spans="1:24">
      <c r="A121" s="2">
        <v>120</v>
      </c>
      <c r="B121" s="73" t="s">
        <v>948</v>
      </c>
      <c r="C121" s="15" t="s">
        <v>44</v>
      </c>
      <c r="D121" s="3" t="s">
        <v>56</v>
      </c>
      <c r="E121" s="74">
        <v>9</v>
      </c>
      <c r="F121" s="7" t="s">
        <v>690</v>
      </c>
      <c r="G121" s="7" t="s">
        <v>455</v>
      </c>
      <c r="H121" s="5" t="s">
        <v>34</v>
      </c>
      <c r="I121" s="3" t="s">
        <v>237</v>
      </c>
      <c r="J121" s="3"/>
      <c r="K121" s="3"/>
      <c r="L121" s="3" t="s">
        <v>691</v>
      </c>
      <c r="M121" s="3" t="s">
        <v>692</v>
      </c>
      <c r="N121" s="3" t="s">
        <v>693</v>
      </c>
      <c r="O121" s="18">
        <v>42892</v>
      </c>
      <c r="P121" s="3"/>
      <c r="Q121" s="3">
        <f t="shared" si="12"/>
        <v>6</v>
      </c>
      <c r="R121" s="3">
        <f t="shared" si="13"/>
        <v>6</v>
      </c>
      <c r="S121" s="3" t="str">
        <f t="shared" si="14"/>
        <v>接死</v>
      </c>
      <c r="T121" s="3" t="str">
        <f t="shared" si="15"/>
        <v>ダメ</v>
      </c>
      <c r="U121" s="3" t="str">
        <f t="shared" si="16"/>
        <v/>
      </c>
      <c r="V121" s="3"/>
      <c r="W121" s="3" t="str">
        <f t="shared" si="17"/>
        <v>接死 ダメージ軽減&amp;br;ジェム2個を起動する：あなたのターン終了時まで、あなたがコントロールする他の最初のクリーチャーは+4/0の修整を受ける。&amp;br;あなたが8以上のパワーを持つ他のクリーチャーをコントロールしていないかぎり、このクリーチャーは攻撃できずブロックできない。</v>
      </c>
      <c r="X121" s="19" t="e">
        <f>IF(G121="","",VLOOKUP(G121,AA:AC,3,FALSE))</f>
        <v>#N/A</v>
      </c>
    </row>
    <row r="122" hidden="1" spans="1:24">
      <c r="A122" s="2">
        <v>121</v>
      </c>
      <c r="B122" s="73" t="s">
        <v>948</v>
      </c>
      <c r="C122" s="15" t="s">
        <v>44</v>
      </c>
      <c r="D122" s="3" t="s">
        <v>56</v>
      </c>
      <c r="E122" s="74">
        <v>19</v>
      </c>
      <c r="F122" s="7" t="s">
        <v>694</v>
      </c>
      <c r="G122" s="7" t="s">
        <v>695</v>
      </c>
      <c r="H122" s="5" t="s">
        <v>34</v>
      </c>
      <c r="I122" s="3" t="s">
        <v>531</v>
      </c>
      <c r="J122" s="3" t="s">
        <v>69</v>
      </c>
      <c r="K122" s="3" t="s">
        <v>696</v>
      </c>
      <c r="L122" s="3" t="s">
        <v>697</v>
      </c>
      <c r="M122" s="3"/>
      <c r="N122" s="3"/>
      <c r="O122" s="18">
        <v>42797</v>
      </c>
      <c r="P122" s="3"/>
      <c r="Q122" s="3">
        <v>3</v>
      </c>
      <c r="R122" s="3">
        <v>3</v>
      </c>
      <c r="S122" s="3"/>
      <c r="T122" s="3"/>
      <c r="U122" s="3"/>
      <c r="V122" s="3"/>
      <c r="W122" s="3" t="str">
        <f t="shared" si="17"/>
        <v>督励3：あなたの手札の最初のクリーチャーを戦場に移動する。</v>
      </c>
      <c r="X122" s="19"/>
    </row>
    <row r="123" hidden="1" spans="1:24">
      <c r="A123" s="2">
        <v>122</v>
      </c>
      <c r="B123" s="73" t="s">
        <v>948</v>
      </c>
      <c r="C123" s="15" t="s">
        <v>44</v>
      </c>
      <c r="D123" s="3" t="s">
        <v>56</v>
      </c>
      <c r="E123" s="74">
        <v>20</v>
      </c>
      <c r="F123" s="7" t="s">
        <v>698</v>
      </c>
      <c r="G123" s="7" t="s">
        <v>510</v>
      </c>
      <c r="H123" s="5" t="s">
        <v>34</v>
      </c>
      <c r="I123" s="3" t="s">
        <v>268</v>
      </c>
      <c r="J123" s="3" t="s">
        <v>36</v>
      </c>
      <c r="K123" s="3"/>
      <c r="L123" s="3" t="s">
        <v>699</v>
      </c>
      <c r="M123" s="3" t="s">
        <v>700</v>
      </c>
      <c r="N123" s="3"/>
      <c r="O123" s="18">
        <v>42798</v>
      </c>
      <c r="P123" s="3"/>
      <c r="Q123" s="3">
        <f t="shared" ref="Q123:Q159" si="18">IF(O123&gt;1,MONTH(O123),"")</f>
        <v>3</v>
      </c>
      <c r="R123" s="3">
        <f t="shared" ref="R123:R159" si="19">IF(O123&gt;1,DAY(O123),"")</f>
        <v>4</v>
      </c>
      <c r="S123" s="3" t="str">
        <f t="shared" ref="S123:S159" si="20">LEFT(L123,2)</f>
        <v>あな</v>
      </c>
      <c r="T123" s="3" t="str">
        <f t="shared" ref="T123:T159" si="21">IF(ISERROR(FIND(" ",L123)),"",MID(L123,FIND(" ",L123)+1,2))</f>
        <v/>
      </c>
      <c r="U123" s="3" t="str">
        <f t="shared" ref="U123:U159" si="22">IF(LEN(T123)&gt;1,IF(ISERROR(FIND(" ",L123,FIND(" ",L123)+1)),"",MID(L123,FIND(" ",L123)+4,2)),"")</f>
        <v/>
      </c>
      <c r="V123" s="3"/>
      <c r="W123" s="3" t="str">
        <f t="shared" ref="W123:W159" si="23">IF(L123="","",L123&amp;IF(M123="","","&amp;br;"&amp;M123)&amp;IF(N123="","","&amp;br;"&amp;N123))</f>
        <v>あなたのターン開始時に、あなたのライブラリーの一番上のカードがクリーチャーであった場合、あなたはカードを1枚引く。&amp;br;あなたが3個以上のジェムをマッチさせたとき、あなたの手札の各クリーチャーは3マナ得る。</v>
      </c>
      <c r="X123" s="19" t="e">
        <f>IF(G123="","",VLOOKUP(G123,AA:AC,3,FALSE))</f>
        <v>#N/A</v>
      </c>
    </row>
    <row r="124" hidden="1" spans="1:24">
      <c r="A124" s="2">
        <v>123</v>
      </c>
      <c r="B124" s="73" t="s">
        <v>948</v>
      </c>
      <c r="C124" s="15" t="s">
        <v>44</v>
      </c>
      <c r="D124" s="3" t="s">
        <v>56</v>
      </c>
      <c r="E124" s="74">
        <v>15</v>
      </c>
      <c r="F124" s="7" t="s">
        <v>701</v>
      </c>
      <c r="G124" s="7" t="s">
        <v>462</v>
      </c>
      <c r="H124" s="5" t="s">
        <v>159</v>
      </c>
      <c r="I124" s="3"/>
      <c r="J124" s="3"/>
      <c r="K124" s="3"/>
      <c r="L124" s="3" t="s">
        <v>702</v>
      </c>
      <c r="M124" s="3" t="s">
        <v>703</v>
      </c>
      <c r="N124" s="3"/>
      <c r="O124" s="18"/>
      <c r="P124" s="3">
        <v>3</v>
      </c>
      <c r="Q124" s="3" t="str">
        <f t="shared" si="18"/>
        <v/>
      </c>
      <c r="R124" s="3" t="str">
        <f t="shared" si="19"/>
        <v/>
      </c>
      <c r="S124" s="3" t="str">
        <f t="shared" si="20"/>
        <v>この</v>
      </c>
      <c r="T124" s="3" t="str">
        <f t="shared" si="21"/>
        <v/>
      </c>
      <c r="U124" s="3" t="str">
        <f t="shared" si="22"/>
        <v/>
      </c>
      <c r="V124" s="3"/>
      <c r="W124" s="3" t="str">
        <f t="shared" si="23"/>
        <v>このサポートがボードにある間、対戦相手がコントロールする飛行を持つクリーチャーは攻撃できない。&amp;br;あなたのターン終了時に、5/5のワーム･トークンを1体召喚する。</v>
      </c>
      <c r="X124" s="19" t="e">
        <f>IF(G124="","",VLOOKUP(G124,AA:AC,3,FALSE))</f>
        <v>#N/A</v>
      </c>
    </row>
    <row r="125" hidden="1" spans="1:24">
      <c r="A125" s="2">
        <v>124</v>
      </c>
      <c r="B125" s="73" t="s">
        <v>948</v>
      </c>
      <c r="C125" s="20" t="s">
        <v>126</v>
      </c>
      <c r="D125" s="3" t="s">
        <v>54</v>
      </c>
      <c r="E125" s="74">
        <v>10</v>
      </c>
      <c r="F125" s="7" t="s">
        <v>705</v>
      </c>
      <c r="G125" s="7" t="s">
        <v>39</v>
      </c>
      <c r="H125" s="5" t="s">
        <v>34</v>
      </c>
      <c r="I125" s="3" t="s">
        <v>35</v>
      </c>
      <c r="J125" s="3" t="s">
        <v>69</v>
      </c>
      <c r="K125" s="3"/>
      <c r="L125" s="3" t="s">
        <v>706</v>
      </c>
      <c r="M125" s="3"/>
      <c r="N125" s="3"/>
      <c r="O125" s="18">
        <v>42829</v>
      </c>
      <c r="P125" s="3"/>
      <c r="Q125" s="3">
        <f t="shared" si="18"/>
        <v>4</v>
      </c>
      <c r="R125" s="3">
        <f t="shared" si="19"/>
        <v>4</v>
      </c>
      <c r="S125" s="3" t="str">
        <f t="shared" si="20"/>
        <v>督励</v>
      </c>
      <c r="T125" s="3" t="str">
        <f t="shared" si="21"/>
        <v/>
      </c>
      <c r="U125" s="3" t="str">
        <f t="shared" si="22"/>
        <v/>
      </c>
      <c r="V125" s="3"/>
      <c r="W125" s="3" t="str">
        <f t="shared" si="23"/>
        <v>督励2：あなたの次のターン開始時まで、あなたがコントロールする各クリーチャーは警戒を得る。</v>
      </c>
      <c r="X125" s="19" t="e">
        <f>IF(G125="","",VLOOKUP(G125,AA:AC,3,FALSE))</f>
        <v>#N/A</v>
      </c>
    </row>
    <row r="126" hidden="1" spans="1:24">
      <c r="A126" s="2">
        <v>125</v>
      </c>
      <c r="B126" s="73" t="s">
        <v>948</v>
      </c>
      <c r="C126" s="20" t="s">
        <v>83</v>
      </c>
      <c r="D126" s="3" t="s">
        <v>54</v>
      </c>
      <c r="E126" s="74">
        <v>17</v>
      </c>
      <c r="F126" s="7" t="s">
        <v>707</v>
      </c>
      <c r="G126" s="7" t="s">
        <v>134</v>
      </c>
      <c r="H126" s="5" t="s">
        <v>34</v>
      </c>
      <c r="I126" s="3" t="s">
        <v>88</v>
      </c>
      <c r="J126" s="3" t="s">
        <v>69</v>
      </c>
      <c r="K126" s="3"/>
      <c r="L126" s="3" t="s">
        <v>121</v>
      </c>
      <c r="M126" s="3" t="s">
        <v>708</v>
      </c>
      <c r="N126" s="3"/>
      <c r="O126" s="18">
        <v>42798</v>
      </c>
      <c r="P126" s="3"/>
      <c r="Q126" s="3">
        <f t="shared" si="18"/>
        <v>3</v>
      </c>
      <c r="R126" s="3">
        <f t="shared" si="19"/>
        <v>4</v>
      </c>
      <c r="S126" s="3" t="str">
        <f t="shared" si="20"/>
        <v>飛行</v>
      </c>
      <c r="T126" s="3" t="str">
        <f t="shared" si="21"/>
        <v>警戒</v>
      </c>
      <c r="U126" s="3" t="str">
        <f t="shared" si="22"/>
        <v/>
      </c>
      <c r="V126" s="3"/>
      <c r="W126" s="3" t="str">
        <f t="shared" si="23"/>
        <v>飛行 警戒&amp;br;このクリーチャーが戦場に出ている間、あなたがコントロールする各クリーチャー･トークンは飛行と警戒を得る。</v>
      </c>
      <c r="X126" s="19" t="e">
        <f>IF(G126="","",VLOOKUP(G126,AA:AC,3,FALSE))</f>
        <v>#N/A</v>
      </c>
    </row>
    <row r="127" hidden="1" spans="1:24">
      <c r="A127" s="2">
        <v>126</v>
      </c>
      <c r="B127" s="73" t="s">
        <v>948</v>
      </c>
      <c r="C127" s="20" t="s">
        <v>154</v>
      </c>
      <c r="D127" s="3" t="s">
        <v>54</v>
      </c>
      <c r="E127" s="74">
        <v>11</v>
      </c>
      <c r="F127" s="7" t="s">
        <v>709</v>
      </c>
      <c r="G127" s="7" t="s">
        <v>287</v>
      </c>
      <c r="H127" s="5" t="s">
        <v>34</v>
      </c>
      <c r="I127" s="3" t="s">
        <v>710</v>
      </c>
      <c r="J127" s="3"/>
      <c r="K127" s="3"/>
      <c r="L127" s="3" t="s">
        <v>711</v>
      </c>
      <c r="M127" s="3" t="s">
        <v>712</v>
      </c>
      <c r="N127" s="3"/>
      <c r="O127" s="18">
        <v>42830</v>
      </c>
      <c r="P127" s="3"/>
      <c r="Q127" s="3">
        <f t="shared" si="18"/>
        <v>4</v>
      </c>
      <c r="R127" s="3">
        <f t="shared" si="19"/>
        <v>5</v>
      </c>
      <c r="S127" s="3" t="str">
        <f t="shared" si="20"/>
        <v>この</v>
      </c>
      <c r="T127" s="3" t="str">
        <f t="shared" si="21"/>
        <v/>
      </c>
      <c r="U127" s="3" t="str">
        <f t="shared" si="22"/>
        <v/>
      </c>
      <c r="V127" s="3"/>
      <c r="W127" s="3" t="str">
        <f t="shared" si="23"/>
        <v>このクリーチャーが戦場に出たとき、あなたがコントロールする他の最初のクリーチャーは-1/-1の修整を受ける。&amp;br;このクリーチャーが攻撃したとき、対戦相手がコントロールする、ディフェンダーか到達か警戒を持つ最初のクリーチャーは-1/-1の修整を受ける。</v>
      </c>
      <c r="X127" s="19" t="e">
        <f>IF(G127="","",VLOOKUP(G127,AA:AC,3,FALSE))</f>
        <v>#N/A</v>
      </c>
    </row>
    <row r="128" hidden="1" spans="1:24">
      <c r="A128" s="2">
        <v>127</v>
      </c>
      <c r="B128" s="73" t="s">
        <v>948</v>
      </c>
      <c r="C128" s="20" t="s">
        <v>146</v>
      </c>
      <c r="D128" s="3" t="s">
        <v>54</v>
      </c>
      <c r="E128" s="74">
        <v>12</v>
      </c>
      <c r="F128" s="7" t="s">
        <v>713</v>
      </c>
      <c r="G128" s="7" t="s">
        <v>343</v>
      </c>
      <c r="H128" s="5" t="s">
        <v>34</v>
      </c>
      <c r="I128" s="3" t="s">
        <v>263</v>
      </c>
      <c r="J128" s="3"/>
      <c r="K128" s="3"/>
      <c r="L128" s="3" t="s">
        <v>89</v>
      </c>
      <c r="M128" s="3" t="s">
        <v>714</v>
      </c>
      <c r="N128" s="3"/>
      <c r="O128" s="18">
        <v>42736</v>
      </c>
      <c r="P128" s="3"/>
      <c r="Q128" s="3">
        <f t="shared" si="18"/>
        <v>1</v>
      </c>
      <c r="R128" s="3">
        <f t="shared" si="19"/>
        <v>1</v>
      </c>
      <c r="S128" s="3" t="str">
        <f t="shared" si="20"/>
        <v>飛行</v>
      </c>
      <c r="T128" s="3" t="str">
        <f t="shared" si="21"/>
        <v/>
      </c>
      <c r="U128" s="3" t="str">
        <f t="shared" si="22"/>
        <v/>
      </c>
      <c r="V128" s="3"/>
      <c r="W128" s="3" t="str">
        <f t="shared" si="23"/>
        <v>飛行&amp;br;このクリーチャーが戦場に出たとき、これは+X/+Xの修整を受ける。Xはあなたの墓地にある呪文の総数に等しい。</v>
      </c>
      <c r="X128" s="19" t="e">
        <f>IF(G128="","",VLOOKUP(G128,AA:AC,3,FALSE))</f>
        <v>#N/A</v>
      </c>
    </row>
    <row r="129" hidden="1" spans="1:24">
      <c r="A129" s="2">
        <v>128</v>
      </c>
      <c r="B129" s="73" t="s">
        <v>948</v>
      </c>
      <c r="C129" s="20" t="s">
        <v>115</v>
      </c>
      <c r="D129" s="3" t="s">
        <v>54</v>
      </c>
      <c r="E129" s="74">
        <v>12</v>
      </c>
      <c r="F129" s="7" t="s">
        <v>715</v>
      </c>
      <c r="G129" s="7" t="s">
        <v>413</v>
      </c>
      <c r="H129" s="5" t="s">
        <v>34</v>
      </c>
      <c r="I129" s="3" t="s">
        <v>531</v>
      </c>
      <c r="J129" s="3" t="s">
        <v>69</v>
      </c>
      <c r="K129" s="3"/>
      <c r="L129" s="3" t="s">
        <v>716</v>
      </c>
      <c r="M129" s="3"/>
      <c r="N129" s="3"/>
      <c r="O129" s="18">
        <v>42829</v>
      </c>
      <c r="P129" s="3"/>
      <c r="Q129" s="3">
        <f t="shared" si="18"/>
        <v>4</v>
      </c>
      <c r="R129" s="3">
        <f t="shared" si="19"/>
        <v>4</v>
      </c>
      <c r="S129" s="3" t="str">
        <f t="shared" si="20"/>
        <v>この</v>
      </c>
      <c r="T129" s="3" t="str">
        <f t="shared" si="21"/>
        <v/>
      </c>
      <c r="U129" s="3" t="str">
        <f t="shared" si="22"/>
        <v/>
      </c>
      <c r="V129" s="3"/>
      <c r="W129" s="3" t="str">
        <f t="shared" si="23"/>
        <v>このクリーチャーが戦場に出ている間、あなたがコントロールする各クリーチャーはトランプルを得る。</v>
      </c>
      <c r="X129" s="19" t="e">
        <f>IF(G129="","",VLOOKUP(G129,AA:AC,3,FALSE))</f>
        <v>#N/A</v>
      </c>
    </row>
    <row r="130" hidden="1" spans="1:24">
      <c r="A130" s="2">
        <v>129</v>
      </c>
      <c r="B130" s="73" t="s">
        <v>948</v>
      </c>
      <c r="C130" s="20" t="s">
        <v>96</v>
      </c>
      <c r="D130" s="3" t="s">
        <v>54</v>
      </c>
      <c r="E130" s="74">
        <v>10</v>
      </c>
      <c r="F130" s="7" t="s">
        <v>717</v>
      </c>
      <c r="G130" s="7" t="s">
        <v>469</v>
      </c>
      <c r="H130" s="5" t="s">
        <v>34</v>
      </c>
      <c r="I130" s="3" t="s">
        <v>35</v>
      </c>
      <c r="J130" s="3" t="s">
        <v>36</v>
      </c>
      <c r="K130" s="3"/>
      <c r="L130" s="3" t="s">
        <v>89</v>
      </c>
      <c r="M130" s="3" t="s">
        <v>718</v>
      </c>
      <c r="N130" s="3"/>
      <c r="O130" s="18">
        <v>42738</v>
      </c>
      <c r="P130" s="3"/>
      <c r="Q130" s="3">
        <f t="shared" si="18"/>
        <v>1</v>
      </c>
      <c r="R130" s="3">
        <f t="shared" si="19"/>
        <v>3</v>
      </c>
      <c r="S130" s="3" t="str">
        <f t="shared" si="20"/>
        <v>飛行</v>
      </c>
      <c r="T130" s="3" t="str">
        <f t="shared" si="21"/>
        <v/>
      </c>
      <c r="U130" s="3" t="str">
        <f t="shared" si="22"/>
        <v/>
      </c>
      <c r="V130" s="3"/>
      <c r="W130" s="3" t="str">
        <f t="shared" si="23"/>
        <v>飛行&amp;br;あなたがカードをサイクリングしたとき、このクリーチャーは+1/+1の修整を受ける。</v>
      </c>
      <c r="X130" s="19" t="e">
        <f>IF(G130="","",VLOOKUP(G130,AA:AC,3,FALSE))</f>
        <v>#N/A</v>
      </c>
    </row>
    <row r="131" hidden="1" spans="1:24">
      <c r="A131" s="2">
        <v>130</v>
      </c>
      <c r="B131" s="73" t="s">
        <v>948</v>
      </c>
      <c r="C131" s="20" t="s">
        <v>137</v>
      </c>
      <c r="D131" s="3" t="s">
        <v>54</v>
      </c>
      <c r="E131" s="74">
        <v>14</v>
      </c>
      <c r="F131" s="7" t="s">
        <v>719</v>
      </c>
      <c r="G131" s="7" t="s">
        <v>517</v>
      </c>
      <c r="H131" s="5" t="s">
        <v>34</v>
      </c>
      <c r="I131" s="3" t="s">
        <v>50</v>
      </c>
      <c r="J131" s="3"/>
      <c r="K131" s="3"/>
      <c r="L131" s="3" t="s">
        <v>720</v>
      </c>
      <c r="M131" s="3"/>
      <c r="N131" s="3"/>
      <c r="O131" s="18">
        <v>42829</v>
      </c>
      <c r="P131" s="3"/>
      <c r="Q131" s="3">
        <f t="shared" si="18"/>
        <v>4</v>
      </c>
      <c r="R131" s="3">
        <f t="shared" si="19"/>
        <v>4</v>
      </c>
      <c r="S131" s="3" t="str">
        <f t="shared" si="20"/>
        <v>あな</v>
      </c>
      <c r="T131" s="3" t="str">
        <f t="shared" si="21"/>
        <v/>
      </c>
      <c r="U131" s="3" t="str">
        <f t="shared" si="22"/>
        <v/>
      </c>
      <c r="V131" s="3"/>
      <c r="W131" s="3" t="str">
        <f t="shared" si="23"/>
        <v>あなたがコントロールするゾンビが戦場に出たとき、あなたは2点のライフを得て、対戦相手は2点のダメージを受ける。</v>
      </c>
      <c r="X131" s="19" t="e">
        <f>IF(G131="","",VLOOKUP(G131,AA:AC,3,FALSE))</f>
        <v>#N/A</v>
      </c>
    </row>
    <row r="132" hidden="1" spans="1:24">
      <c r="A132" s="2">
        <v>131</v>
      </c>
      <c r="B132" s="73" t="s">
        <v>948</v>
      </c>
      <c r="C132" s="20" t="s">
        <v>174</v>
      </c>
      <c r="D132" s="3" t="s">
        <v>54</v>
      </c>
      <c r="E132" s="74">
        <v>14</v>
      </c>
      <c r="F132" s="7" t="s">
        <v>721</v>
      </c>
      <c r="G132" s="7" t="s">
        <v>519</v>
      </c>
      <c r="H132" s="5" t="s">
        <v>34</v>
      </c>
      <c r="I132" s="3" t="s">
        <v>268</v>
      </c>
      <c r="J132" s="3" t="s">
        <v>657</v>
      </c>
      <c r="K132" s="3"/>
      <c r="L132" s="3" t="s">
        <v>722</v>
      </c>
      <c r="M132" s="3"/>
      <c r="N132" s="3"/>
      <c r="O132" s="18">
        <v>42829</v>
      </c>
      <c r="P132" s="3"/>
      <c r="Q132" s="3">
        <f t="shared" si="18"/>
        <v>4</v>
      </c>
      <c r="R132" s="3">
        <f t="shared" si="19"/>
        <v>4</v>
      </c>
      <c r="S132" s="3" t="str">
        <f t="shared" si="20"/>
        <v>ジェ</v>
      </c>
      <c r="T132" s="3" t="str">
        <f t="shared" si="21"/>
        <v/>
      </c>
      <c r="U132" s="3" t="str">
        <f t="shared" si="22"/>
        <v/>
      </c>
      <c r="V132" s="3"/>
      <c r="W132" s="3" t="str">
        <f t="shared" si="23"/>
        <v>ジェム2個を起動する：あなたは4マナを得る。</v>
      </c>
      <c r="X132" s="19" t="e">
        <f>IF(G132="","",VLOOKUP(G132,AA:AC,3,FALSE))</f>
        <v>#N/A</v>
      </c>
    </row>
    <row r="133" hidden="1" spans="1:24">
      <c r="A133" s="2">
        <v>132</v>
      </c>
      <c r="B133" s="73" t="s">
        <v>948</v>
      </c>
      <c r="C133" s="20" t="s">
        <v>154</v>
      </c>
      <c r="D133" s="3" t="s">
        <v>55</v>
      </c>
      <c r="E133" s="74">
        <v>17</v>
      </c>
      <c r="F133" s="7" t="s">
        <v>723</v>
      </c>
      <c r="G133" s="7" t="s">
        <v>384</v>
      </c>
      <c r="H133" s="5" t="s">
        <v>34</v>
      </c>
      <c r="I133" s="3" t="s">
        <v>35</v>
      </c>
      <c r="J133" s="3" t="s">
        <v>36</v>
      </c>
      <c r="K133" s="3"/>
      <c r="L133" s="3" t="s">
        <v>724</v>
      </c>
      <c r="M133" s="3"/>
      <c r="N133" s="3"/>
      <c r="O133" s="18">
        <v>42892</v>
      </c>
      <c r="P133" s="3"/>
      <c r="Q133" s="3">
        <f t="shared" si="18"/>
        <v>6</v>
      </c>
      <c r="R133" s="3">
        <f t="shared" si="19"/>
        <v>6</v>
      </c>
      <c r="S133" s="3" t="str">
        <f t="shared" si="20"/>
        <v>この</v>
      </c>
      <c r="T133" s="3" t="str">
        <f t="shared" si="21"/>
        <v/>
      </c>
      <c r="U133" s="3" t="str">
        <f t="shared" si="22"/>
        <v/>
      </c>
      <c r="V133" s="3"/>
      <c r="W133" s="3" t="str">
        <f t="shared" si="23"/>
        <v>このクリーチャーがプレインズウォーカーに戦闘ダメージを与えたとき、対戦相手がコントロールする最初のクリーチャーは-1/-1の修整を受け、あなたは接死を持つ1/1の蛇･トークンを1体召喚する。</v>
      </c>
      <c r="X133" s="19" t="e">
        <f>IF(G133="","",VLOOKUP(G133,AA:AC,3,FALSE))</f>
        <v>#N/A</v>
      </c>
    </row>
    <row r="134" hidden="1" spans="1:24">
      <c r="A134" s="2">
        <v>133</v>
      </c>
      <c r="B134" s="73" t="s">
        <v>948</v>
      </c>
      <c r="C134" s="20" t="s">
        <v>174</v>
      </c>
      <c r="D134" s="3" t="s">
        <v>55</v>
      </c>
      <c r="E134" s="74">
        <v>8</v>
      </c>
      <c r="F134" s="7" t="s">
        <v>725</v>
      </c>
      <c r="G134" s="7" t="s">
        <v>196</v>
      </c>
      <c r="H134" s="5" t="s">
        <v>159</v>
      </c>
      <c r="I134" s="3"/>
      <c r="J134" s="3"/>
      <c r="K134" s="3"/>
      <c r="L134" s="3" t="s">
        <v>726</v>
      </c>
      <c r="M134" s="3"/>
      <c r="N134" s="3"/>
      <c r="O134" s="18"/>
      <c r="P134" s="3">
        <v>3</v>
      </c>
      <c r="Q134" s="3" t="str">
        <f t="shared" si="18"/>
        <v/>
      </c>
      <c r="R134" s="3" t="str">
        <f t="shared" si="19"/>
        <v/>
      </c>
      <c r="S134" s="3" t="str">
        <f t="shared" si="20"/>
        <v>1タ</v>
      </c>
      <c r="T134" s="3" t="str">
        <f t="shared" si="21"/>
        <v/>
      </c>
      <c r="U134" s="3" t="str">
        <f t="shared" si="22"/>
        <v/>
      </c>
      <c r="V134" s="3"/>
      <c r="W134" s="3" t="str">
        <f t="shared" si="23"/>
        <v>1ターンのカウントダウン付きジェム1個を起動する：あなたは5マナを得る。</v>
      </c>
      <c r="X134" s="19" t="e">
        <f>IF(G134="","",VLOOKUP(G134,AA:AC,3,FALSE))</f>
        <v>#N/A</v>
      </c>
    </row>
    <row r="135" hidden="1" spans="1:24">
      <c r="A135" s="2">
        <v>134</v>
      </c>
      <c r="B135" s="73" t="s">
        <v>948</v>
      </c>
      <c r="C135" s="20" t="s">
        <v>105</v>
      </c>
      <c r="D135" s="3" t="s">
        <v>56</v>
      </c>
      <c r="E135" s="74">
        <v>11</v>
      </c>
      <c r="F135" s="7" t="s">
        <v>728</v>
      </c>
      <c r="G135" s="7" t="s">
        <v>430</v>
      </c>
      <c r="H135" s="5" t="s">
        <v>34</v>
      </c>
      <c r="I135" s="3" t="s">
        <v>534</v>
      </c>
      <c r="J135" s="3" t="s">
        <v>69</v>
      </c>
      <c r="K135" s="3"/>
      <c r="L135" s="3" t="s">
        <v>729</v>
      </c>
      <c r="M135" s="3" t="s">
        <v>730</v>
      </c>
      <c r="N135" s="3" t="s">
        <v>731</v>
      </c>
      <c r="O135" s="18">
        <v>42829</v>
      </c>
      <c r="P135" s="3"/>
      <c r="Q135" s="3">
        <f t="shared" si="18"/>
        <v>4</v>
      </c>
      <c r="R135" s="3">
        <f t="shared" si="19"/>
        <v>4</v>
      </c>
      <c r="S135" s="3" t="str">
        <f t="shared" si="20"/>
        <v>この</v>
      </c>
      <c r="T135" s="3" t="str">
        <f t="shared" si="21"/>
        <v/>
      </c>
      <c r="U135" s="3" t="str">
        <f t="shared" si="22"/>
        <v/>
      </c>
      <c r="V135" s="3"/>
      <c r="W135" s="3" t="str">
        <f t="shared" si="23"/>
        <v>このクリーチャーが戦場に出ている間、あなたがコントロールする各ミノタウルスは先制攻撃を得る。&amp;br;このクリーチャーが戦場に出ている間、あなたの手札が1枚以下の場合、あなたがコントロールする各ミノタウルスは+6/0の修整を受ける。&amp;br;このクリーチャーが対戦相手に戦闘ダメージを与えたとき、あなたと対戦相手はカードを1枚捨てる。</v>
      </c>
      <c r="X135" s="19" t="e">
        <f>IF(G135="","",VLOOKUP(G135,AA:AC,3,FALSE))</f>
        <v>#N/A</v>
      </c>
    </row>
    <row r="136" hidden="1" spans="1:24">
      <c r="A136" s="2">
        <v>135</v>
      </c>
      <c r="B136" s="73" t="s">
        <v>948</v>
      </c>
      <c r="C136" s="20" t="s">
        <v>83</v>
      </c>
      <c r="D136" s="3" t="s">
        <v>56</v>
      </c>
      <c r="E136" s="74">
        <v>14</v>
      </c>
      <c r="F136" s="7" t="s">
        <v>732</v>
      </c>
      <c r="G136" s="7" t="s">
        <v>493</v>
      </c>
      <c r="H136" s="5" t="s">
        <v>34</v>
      </c>
      <c r="I136" s="3" t="s">
        <v>35</v>
      </c>
      <c r="J136" s="3" t="s">
        <v>36</v>
      </c>
      <c r="K136" s="3"/>
      <c r="L136" s="3" t="s">
        <v>733</v>
      </c>
      <c r="M136" s="3" t="s">
        <v>110</v>
      </c>
      <c r="N136" s="3"/>
      <c r="O136" s="18">
        <v>42955</v>
      </c>
      <c r="P136" s="3"/>
      <c r="Q136" s="3">
        <f t="shared" si="18"/>
        <v>8</v>
      </c>
      <c r="R136" s="3">
        <f t="shared" si="19"/>
        <v>8</v>
      </c>
      <c r="S136" s="3" t="str">
        <f t="shared" si="20"/>
        <v>あな</v>
      </c>
      <c r="T136" s="3" t="str">
        <f t="shared" si="21"/>
        <v/>
      </c>
      <c r="U136" s="3" t="str">
        <f t="shared" si="22"/>
        <v/>
      </c>
      <c r="V136" s="3"/>
      <c r="W136" s="3" t="str">
        <f t="shared" si="23"/>
        <v>あなたのターンの戦闘開始時に、あなたのターン終了時まで、あなたがコントロールする各クリーチャー･トークンは+4/+4の修整を受ける。&amp;br;不朽1</v>
      </c>
      <c r="X136" s="19" t="e">
        <f>IF(G136="","",VLOOKUP(G136,AA:AC,3,FALSE))</f>
        <v>#N/A</v>
      </c>
    </row>
    <row r="137" hidden="1" spans="1:24">
      <c r="A137" s="2">
        <v>136</v>
      </c>
      <c r="B137" s="73" t="s">
        <v>948</v>
      </c>
      <c r="C137" s="17" t="s">
        <v>73</v>
      </c>
      <c r="D137" s="3" t="s">
        <v>31</v>
      </c>
      <c r="E137" s="74">
        <v>5</v>
      </c>
      <c r="F137" s="7" t="s">
        <v>734</v>
      </c>
      <c r="G137" s="7" t="s">
        <v>398</v>
      </c>
      <c r="H137" s="5" t="s">
        <v>131</v>
      </c>
      <c r="I137" s="3"/>
      <c r="J137" s="3"/>
      <c r="K137" s="3"/>
      <c r="L137" s="3" t="s">
        <v>735</v>
      </c>
      <c r="M137" s="3"/>
      <c r="N137" s="3"/>
      <c r="O137" s="18"/>
      <c r="P137" s="3"/>
      <c r="Q137" s="3" t="str">
        <f t="shared" si="18"/>
        <v/>
      </c>
      <c r="R137" s="3" t="str">
        <f t="shared" si="19"/>
        <v/>
      </c>
      <c r="S137" s="3" t="str">
        <f t="shared" si="20"/>
        <v>クリ</v>
      </c>
      <c r="T137" s="3" t="str">
        <f t="shared" si="21"/>
        <v/>
      </c>
      <c r="U137" s="3" t="str">
        <f t="shared" si="22"/>
        <v/>
      </c>
      <c r="V137" s="3"/>
      <c r="W137" s="3" t="str">
        <f t="shared" si="23"/>
        <v>クリーチャー1体を対象とする。それは+2/+2の修整を受ける。</v>
      </c>
      <c r="X137" s="19" t="e">
        <f>IF(G137="","",VLOOKUP(G137,AA:AC,3,FALSE))</f>
        <v>#N/A</v>
      </c>
    </row>
    <row r="138" hidden="1" spans="1:24">
      <c r="A138" s="2">
        <v>137</v>
      </c>
      <c r="B138" s="73" t="s">
        <v>948</v>
      </c>
      <c r="C138" s="17" t="s">
        <v>73</v>
      </c>
      <c r="D138" s="3" t="s">
        <v>31</v>
      </c>
      <c r="E138" s="74">
        <v>7</v>
      </c>
      <c r="F138" s="7" t="s">
        <v>736</v>
      </c>
      <c r="G138" s="7" t="s">
        <v>277</v>
      </c>
      <c r="H138" s="5" t="s">
        <v>159</v>
      </c>
      <c r="I138" s="3"/>
      <c r="J138" s="3"/>
      <c r="K138" s="3"/>
      <c r="L138" s="3" t="s">
        <v>737</v>
      </c>
      <c r="M138" s="3" t="s">
        <v>738</v>
      </c>
      <c r="N138" s="3"/>
      <c r="O138" s="18"/>
      <c r="P138" s="3">
        <v>3</v>
      </c>
      <c r="Q138" s="3" t="str">
        <f t="shared" si="18"/>
        <v/>
      </c>
      <c r="R138" s="3" t="str">
        <f t="shared" si="19"/>
        <v/>
      </c>
      <c r="S138" s="3" t="str">
        <f t="shared" si="20"/>
        <v>ジェ</v>
      </c>
      <c r="T138" s="3" t="str">
        <f t="shared" si="21"/>
        <v/>
      </c>
      <c r="U138" s="3" t="str">
        <f t="shared" si="22"/>
        <v/>
      </c>
      <c r="V138" s="3"/>
      <c r="W138" s="3" t="str">
        <f t="shared" si="23"/>
        <v>ジェム1個を起動する：あなたは2/2のゾンビ･トークンを1個召喚し、このサポートを破壊する。&amp;br;あなたのターン開始時に、あなたは2マナを得る。</v>
      </c>
      <c r="X138" s="19" t="e">
        <f>IF(G138="","",VLOOKUP(G138,AA:AC,3,FALSE))</f>
        <v>#N/A</v>
      </c>
    </row>
    <row r="139" hidden="1" spans="1:24">
      <c r="A139" s="2">
        <v>138</v>
      </c>
      <c r="B139" s="73" t="s">
        <v>948</v>
      </c>
      <c r="C139" s="17" t="s">
        <v>73</v>
      </c>
      <c r="D139" s="3" t="s">
        <v>31</v>
      </c>
      <c r="E139" s="74">
        <v>5</v>
      </c>
      <c r="F139" s="7" t="s">
        <v>739</v>
      </c>
      <c r="G139" s="7" t="s">
        <v>443</v>
      </c>
      <c r="H139" s="5" t="s">
        <v>159</v>
      </c>
      <c r="I139" s="3"/>
      <c r="J139" s="3"/>
      <c r="K139" s="3"/>
      <c r="L139" s="3" t="s">
        <v>658</v>
      </c>
      <c r="M139" s="3"/>
      <c r="N139" s="3"/>
      <c r="O139" s="18"/>
      <c r="P139" s="3">
        <v>3</v>
      </c>
      <c r="Q139" s="3" t="str">
        <f t="shared" si="18"/>
        <v/>
      </c>
      <c r="R139" s="3" t="str">
        <f t="shared" si="19"/>
        <v/>
      </c>
      <c r="S139" s="3" t="str">
        <f t="shared" si="20"/>
        <v>あな</v>
      </c>
      <c r="T139" s="3" t="str">
        <f t="shared" si="21"/>
        <v/>
      </c>
      <c r="U139" s="3" t="str">
        <f t="shared" si="22"/>
        <v/>
      </c>
      <c r="V139" s="3"/>
      <c r="W139" s="3" t="str">
        <f t="shared" si="23"/>
        <v>あなたのターン開始時に、ジェム1個をあなたのプレインズウォーカーの色に変換する。</v>
      </c>
      <c r="X139" s="19" t="e">
        <f>IF(G139="","",VLOOKUP(G139,AA:AC,3,FALSE))</f>
        <v>#N/A</v>
      </c>
    </row>
    <row r="140" hidden="1" spans="1:24">
      <c r="A140" s="2">
        <v>139</v>
      </c>
      <c r="B140" s="73" t="s">
        <v>948</v>
      </c>
      <c r="C140" s="17" t="s">
        <v>73</v>
      </c>
      <c r="D140" s="3" t="s">
        <v>31</v>
      </c>
      <c r="E140" s="74">
        <v>17</v>
      </c>
      <c r="F140" s="7" t="s">
        <v>740</v>
      </c>
      <c r="G140" s="7" t="s">
        <v>486</v>
      </c>
      <c r="H140" s="5" t="s">
        <v>159</v>
      </c>
      <c r="I140" s="3"/>
      <c r="J140" s="3"/>
      <c r="K140" s="3"/>
      <c r="L140" s="3" t="s">
        <v>741</v>
      </c>
      <c r="M140" s="3" t="s">
        <v>738</v>
      </c>
      <c r="N140" s="3"/>
      <c r="O140" s="18"/>
      <c r="P140" s="3">
        <v>3</v>
      </c>
      <c r="Q140" s="3" t="str">
        <f t="shared" si="18"/>
        <v/>
      </c>
      <c r="R140" s="3" t="str">
        <f t="shared" si="19"/>
        <v/>
      </c>
      <c r="S140" s="3" t="str">
        <f t="shared" si="20"/>
        <v>この</v>
      </c>
      <c r="T140" s="3" t="str">
        <f t="shared" si="21"/>
        <v/>
      </c>
      <c r="U140" s="3" t="str">
        <f t="shared" si="22"/>
        <v/>
      </c>
      <c r="V140" s="3"/>
      <c r="W140" s="3" t="str">
        <f t="shared" si="23"/>
        <v>このサポートがボードに出たとき、対戦相手は3点のダメージを受ける。&amp;br;あなたのターン開始時に、あなたは2マナを得る。</v>
      </c>
      <c r="X140" s="19" t="e">
        <f>IF(G140="","",VLOOKUP(G140,AA:AC,3,FALSE))</f>
        <v>#N/A</v>
      </c>
    </row>
    <row r="141" hidden="1" spans="1:24">
      <c r="A141" s="2">
        <v>140</v>
      </c>
      <c r="B141" s="73" t="s">
        <v>948</v>
      </c>
      <c r="C141" s="17" t="s">
        <v>73</v>
      </c>
      <c r="D141" s="3" t="s">
        <v>54</v>
      </c>
      <c r="E141" s="74">
        <v>16</v>
      </c>
      <c r="F141" s="7" t="s">
        <v>742</v>
      </c>
      <c r="G141" s="7" t="s">
        <v>188</v>
      </c>
      <c r="H141" s="5" t="s">
        <v>159</v>
      </c>
      <c r="I141" s="3"/>
      <c r="J141" s="3"/>
      <c r="K141" s="3"/>
      <c r="L141" s="3" t="s">
        <v>743</v>
      </c>
      <c r="M141" s="3" t="s">
        <v>744</v>
      </c>
      <c r="N141" s="3" t="s">
        <v>745</v>
      </c>
      <c r="O141" s="18"/>
      <c r="P141" s="3">
        <v>3</v>
      </c>
      <c r="Q141" s="3" t="str">
        <f t="shared" si="18"/>
        <v/>
      </c>
      <c r="R141" s="3" t="str">
        <f t="shared" si="19"/>
        <v/>
      </c>
      <c r="S141" s="3" t="str">
        <f t="shared" si="20"/>
        <v>この</v>
      </c>
      <c r="T141" s="3" t="str">
        <f t="shared" si="21"/>
        <v/>
      </c>
      <c r="U141" s="3" t="str">
        <f t="shared" si="22"/>
        <v/>
      </c>
      <c r="V141" s="3"/>
      <c r="W141" s="3" t="str">
        <f t="shared" si="23"/>
        <v>このサポートがボードに出たとき、あなたの手札の黒の各クリーチャーは3マナを得る。&amp;br;あなたが黒のクリーチャーを引いたとき、そのクリーチャーは3マナを得る。&amp;br;あなたがクリーチャーを唱えたとき、あなたは2点のライフを得て、対戦相手は2点のダメージを受ける。</v>
      </c>
      <c r="X141" s="19" t="e">
        <f>IF(G141="","",VLOOKUP(G141,AA:AC,3,FALSE))</f>
        <v>#N/A</v>
      </c>
    </row>
    <row r="142" hidden="1" spans="1:24">
      <c r="A142" s="2">
        <v>141</v>
      </c>
      <c r="B142" s="73" t="s">
        <v>948</v>
      </c>
      <c r="C142" s="17" t="s">
        <v>73</v>
      </c>
      <c r="D142" s="3" t="s">
        <v>54</v>
      </c>
      <c r="E142" s="74">
        <v>14</v>
      </c>
      <c r="F142" s="7" t="s">
        <v>746</v>
      </c>
      <c r="G142" s="7" t="s">
        <v>392</v>
      </c>
      <c r="H142" s="5" t="s">
        <v>159</v>
      </c>
      <c r="I142" s="3"/>
      <c r="J142" s="3"/>
      <c r="K142" s="3"/>
      <c r="L142" s="3" t="s">
        <v>747</v>
      </c>
      <c r="M142" s="3" t="s">
        <v>748</v>
      </c>
      <c r="N142" s="3" t="s">
        <v>749</v>
      </c>
      <c r="O142" s="18"/>
      <c r="P142" s="3">
        <v>3</v>
      </c>
      <c r="Q142" s="3" t="str">
        <f t="shared" si="18"/>
        <v/>
      </c>
      <c r="R142" s="3" t="str">
        <f t="shared" si="19"/>
        <v/>
      </c>
      <c r="S142" s="3" t="str">
        <f t="shared" si="20"/>
        <v>この</v>
      </c>
      <c r="T142" s="3" t="str">
        <f t="shared" si="21"/>
        <v/>
      </c>
      <c r="U142" s="3" t="str">
        <f t="shared" si="22"/>
        <v/>
      </c>
      <c r="V142" s="3"/>
      <c r="W142" s="3" t="str">
        <f t="shared" si="23"/>
        <v>このサポートがボードに出たとき、あなたの手札の赤の各クリーチャーは3マナを得る。&amp;br;あなたが赤のクリーチャーを引いたとき、そのクリーチャーは3マナを得る。&amp;br;あなたがクリーチャーを唱えたとき、あなたはカードを1枚捨てて1枚引く。</v>
      </c>
      <c r="X142" s="19" t="e">
        <f>IF(G142="","",VLOOKUP(G142,AA:AC,3,FALSE))</f>
        <v>#N/A</v>
      </c>
    </row>
    <row r="143" hidden="1" spans="1:24">
      <c r="A143" s="2">
        <v>142</v>
      </c>
      <c r="B143" s="73" t="s">
        <v>948</v>
      </c>
      <c r="C143" s="17" t="s">
        <v>73</v>
      </c>
      <c r="D143" s="3" t="s">
        <v>54</v>
      </c>
      <c r="E143" s="74">
        <v>16</v>
      </c>
      <c r="F143" s="7" t="s">
        <v>750</v>
      </c>
      <c r="G143" s="7" t="s">
        <v>411</v>
      </c>
      <c r="H143" s="5" t="s">
        <v>159</v>
      </c>
      <c r="I143" s="3"/>
      <c r="J143" s="3"/>
      <c r="K143" s="3"/>
      <c r="L143" s="3" t="s">
        <v>751</v>
      </c>
      <c r="M143" s="3" t="s">
        <v>752</v>
      </c>
      <c r="N143" s="3" t="s">
        <v>753</v>
      </c>
      <c r="O143" s="18"/>
      <c r="P143" s="3">
        <v>3</v>
      </c>
      <c r="Q143" s="3" t="str">
        <f t="shared" si="18"/>
        <v/>
      </c>
      <c r="R143" s="3" t="str">
        <f t="shared" si="19"/>
        <v/>
      </c>
      <c r="S143" s="3" t="str">
        <f t="shared" si="20"/>
        <v>この</v>
      </c>
      <c r="T143" s="3" t="str">
        <f t="shared" si="21"/>
        <v/>
      </c>
      <c r="U143" s="3" t="str">
        <f t="shared" si="22"/>
        <v/>
      </c>
      <c r="V143" s="3"/>
      <c r="W143" s="3" t="str">
        <f t="shared" si="23"/>
        <v>このサポートがボードに出たとき、あなたの手札の青の各クリーチャーは3マナを得る。&amp;br;あなたが青のクリーチャーを引いたとき、そのクリーチャーは3マナを得る。&amp;br;あなたがクリーチャーを唱えたとき、あなたの次のターン開始時まで、対戦相手がコントロールする無効化されていない最初のクリーチャーを無効化する。</v>
      </c>
      <c r="X143" s="19" t="e">
        <f>IF(G143="","",VLOOKUP(G143,AA:AC,3,FALSE))</f>
        <v>#N/A</v>
      </c>
    </row>
    <row r="144" hidden="1" spans="1:24">
      <c r="A144" s="2">
        <v>143</v>
      </c>
      <c r="B144" s="73" t="s">
        <v>948</v>
      </c>
      <c r="C144" s="17" t="s">
        <v>73</v>
      </c>
      <c r="D144" s="3" t="s">
        <v>54</v>
      </c>
      <c r="E144" s="74">
        <v>15</v>
      </c>
      <c r="F144" s="7" t="s">
        <v>754</v>
      </c>
      <c r="G144" s="7" t="s">
        <v>437</v>
      </c>
      <c r="H144" s="5" t="s">
        <v>159</v>
      </c>
      <c r="I144" s="3"/>
      <c r="J144" s="3"/>
      <c r="K144" s="3"/>
      <c r="L144" s="3" t="s">
        <v>755</v>
      </c>
      <c r="M144" s="3" t="s">
        <v>756</v>
      </c>
      <c r="N144" s="3" t="s">
        <v>757</v>
      </c>
      <c r="O144" s="18"/>
      <c r="P144" s="3">
        <v>3</v>
      </c>
      <c r="Q144" s="3" t="str">
        <f t="shared" si="18"/>
        <v/>
      </c>
      <c r="R144" s="3" t="str">
        <f t="shared" si="19"/>
        <v/>
      </c>
      <c r="S144" s="3" t="str">
        <f t="shared" si="20"/>
        <v>この</v>
      </c>
      <c r="T144" s="3" t="str">
        <f t="shared" si="21"/>
        <v/>
      </c>
      <c r="U144" s="3" t="str">
        <f t="shared" si="22"/>
        <v/>
      </c>
      <c r="V144" s="3"/>
      <c r="W144" s="3" t="str">
        <f t="shared" si="23"/>
        <v>このサポートがボードに出たとき、あなたの手札の白の各クリーチャーは3マナを得る。&amp;br;あなたが白のクリーチャーを引いたとき、そのクリーチャーは3マナを得る。&amp;br;あなたがクリーチャーを唱えたとき、あなたは警戒を持つ1/1の戦士･トークンを1体召喚する。</v>
      </c>
      <c r="X144" s="19" t="e">
        <f>IF(G144="","",VLOOKUP(G144,AA:AC,3,FALSE))</f>
        <v>#N/A</v>
      </c>
    </row>
    <row r="145" hidden="1" spans="1:24">
      <c r="A145" s="2">
        <v>144</v>
      </c>
      <c r="B145" s="73" t="s">
        <v>948</v>
      </c>
      <c r="C145" s="17" t="s">
        <v>73</v>
      </c>
      <c r="D145" s="3" t="s">
        <v>54</v>
      </c>
      <c r="E145" s="74">
        <v>15</v>
      </c>
      <c r="F145" s="7" t="s">
        <v>758</v>
      </c>
      <c r="G145" s="7" t="s">
        <v>457</v>
      </c>
      <c r="H145" s="5" t="s">
        <v>159</v>
      </c>
      <c r="I145" s="3"/>
      <c r="J145" s="3"/>
      <c r="K145" s="3"/>
      <c r="L145" s="3" t="s">
        <v>759</v>
      </c>
      <c r="M145" s="3" t="s">
        <v>760</v>
      </c>
      <c r="N145" s="3" t="s">
        <v>761</v>
      </c>
      <c r="O145" s="18"/>
      <c r="P145" s="3">
        <v>3</v>
      </c>
      <c r="Q145" s="3" t="str">
        <f t="shared" si="18"/>
        <v/>
      </c>
      <c r="R145" s="3" t="str">
        <f t="shared" si="19"/>
        <v/>
      </c>
      <c r="S145" s="3" t="str">
        <f t="shared" si="20"/>
        <v>この</v>
      </c>
      <c r="T145" s="3" t="str">
        <f t="shared" si="21"/>
        <v/>
      </c>
      <c r="U145" s="3" t="str">
        <f t="shared" si="22"/>
        <v/>
      </c>
      <c r="V145" s="3"/>
      <c r="W145" s="3" t="str">
        <f t="shared" si="23"/>
        <v>このサポートがボードに出たとき、あなたの手札の緑の各クリーチャーは3マナを得る。&amp;br;あなたが緑のクリーチャーを引いたとき、そのクリーチャーは3マナを得る。&amp;br;あなたがクリーチャーを唱えたとき、あなたのターン終了時まで、あなたがコントロールする最初のクリーチャーは+2/+2の修整を受けるとともにトランプルを得る。</v>
      </c>
      <c r="X145" s="19" t="e">
        <f>IF(G145="","",VLOOKUP(G145,AA:AC,3,FALSE))</f>
        <v>#N/A</v>
      </c>
    </row>
    <row r="146" hidden="1" spans="1:24">
      <c r="A146" s="2">
        <v>145</v>
      </c>
      <c r="B146" s="73" t="s">
        <v>948</v>
      </c>
      <c r="C146" s="17" t="s">
        <v>73</v>
      </c>
      <c r="D146" s="3" t="s">
        <v>55</v>
      </c>
      <c r="E146" s="74">
        <v>6</v>
      </c>
      <c r="F146" s="7" t="s">
        <v>762</v>
      </c>
      <c r="G146" s="7" t="s">
        <v>214</v>
      </c>
      <c r="H146" s="5" t="s">
        <v>159</v>
      </c>
      <c r="I146" s="3"/>
      <c r="J146" s="3"/>
      <c r="K146" s="3"/>
      <c r="L146" s="3" t="s">
        <v>763</v>
      </c>
      <c r="M146" s="3" t="s">
        <v>573</v>
      </c>
      <c r="N146" s="3"/>
      <c r="O146" s="18"/>
      <c r="P146" s="3">
        <v>3</v>
      </c>
      <c r="Q146" s="3" t="str">
        <f t="shared" si="18"/>
        <v/>
      </c>
      <c r="R146" s="3" t="str">
        <f t="shared" si="19"/>
        <v/>
      </c>
      <c r="S146" s="3" t="str">
        <f t="shared" si="20"/>
        <v>あな</v>
      </c>
      <c r="T146" s="3" t="str">
        <f t="shared" si="21"/>
        <v/>
      </c>
      <c r="U146" s="3" t="str">
        <f t="shared" si="22"/>
        <v/>
      </c>
      <c r="V146" s="3"/>
      <c r="W146" s="3" t="str">
        <f t="shared" si="23"/>
        <v>あなたのターン開始時にジェム2個を赤か黒に変換する。&amp;br;サイクリング4</v>
      </c>
      <c r="X146" s="19" t="e">
        <f>IF(G146="","",VLOOKUP(G146,AA:AC,3,FALSE))</f>
        <v>#N/A</v>
      </c>
    </row>
    <row r="147" hidden="1" spans="1:24">
      <c r="A147" s="2">
        <v>146</v>
      </c>
      <c r="B147" s="73" t="s">
        <v>948</v>
      </c>
      <c r="C147" s="17" t="s">
        <v>73</v>
      </c>
      <c r="D147" s="3" t="s">
        <v>55</v>
      </c>
      <c r="E147" s="74">
        <v>6</v>
      </c>
      <c r="F147" s="7" t="s">
        <v>764</v>
      </c>
      <c r="G147" s="7" t="s">
        <v>363</v>
      </c>
      <c r="H147" s="5" t="s">
        <v>159</v>
      </c>
      <c r="I147" s="3"/>
      <c r="J147" s="3"/>
      <c r="K147" s="3"/>
      <c r="L147" s="3" t="s">
        <v>765</v>
      </c>
      <c r="M147" s="3" t="s">
        <v>573</v>
      </c>
      <c r="N147" s="3"/>
      <c r="O147" s="18"/>
      <c r="P147" s="3">
        <v>3</v>
      </c>
      <c r="Q147" s="3" t="str">
        <f t="shared" si="18"/>
        <v/>
      </c>
      <c r="R147" s="3" t="str">
        <f t="shared" si="19"/>
        <v/>
      </c>
      <c r="S147" s="3" t="str">
        <f t="shared" si="20"/>
        <v>あな</v>
      </c>
      <c r="T147" s="3" t="str">
        <f t="shared" si="21"/>
        <v/>
      </c>
      <c r="U147" s="3" t="str">
        <f t="shared" si="22"/>
        <v/>
      </c>
      <c r="V147" s="3"/>
      <c r="W147" s="3" t="str">
        <f t="shared" si="23"/>
        <v>あなたのターン開始時にジェム2個を青か黒に変換する。&amp;br;サイクリング4</v>
      </c>
      <c r="X147" s="19" t="e">
        <f>IF(G147="","",VLOOKUP(G147,AA:AC,3,FALSE))</f>
        <v>#N/A</v>
      </c>
    </row>
    <row r="148" hidden="1" spans="1:24">
      <c r="A148" s="2">
        <v>147</v>
      </c>
      <c r="B148" s="73" t="s">
        <v>948</v>
      </c>
      <c r="C148" s="17" t="s">
        <v>73</v>
      </c>
      <c r="D148" s="3" t="s">
        <v>55</v>
      </c>
      <c r="E148" s="74">
        <v>6</v>
      </c>
      <c r="F148" s="7" t="s">
        <v>766</v>
      </c>
      <c r="G148" s="7" t="s">
        <v>408</v>
      </c>
      <c r="H148" s="5" t="s">
        <v>159</v>
      </c>
      <c r="I148" s="3"/>
      <c r="J148" s="3"/>
      <c r="K148" s="3"/>
      <c r="L148" s="3" t="s">
        <v>767</v>
      </c>
      <c r="M148" s="3" t="s">
        <v>573</v>
      </c>
      <c r="N148" s="3"/>
      <c r="O148" s="18"/>
      <c r="P148" s="3">
        <v>3</v>
      </c>
      <c r="Q148" s="3" t="str">
        <f t="shared" si="18"/>
        <v/>
      </c>
      <c r="R148" s="3" t="str">
        <f t="shared" si="19"/>
        <v/>
      </c>
      <c r="S148" s="3" t="str">
        <f t="shared" si="20"/>
        <v>あな</v>
      </c>
      <c r="T148" s="3" t="str">
        <f t="shared" si="21"/>
        <v/>
      </c>
      <c r="U148" s="3" t="str">
        <f t="shared" si="22"/>
        <v/>
      </c>
      <c r="V148" s="3"/>
      <c r="W148" s="3" t="str">
        <f t="shared" si="23"/>
        <v>あなたのターン開始時にジェム2個を白か青に変換する。&amp;br;サイクリング4</v>
      </c>
      <c r="X148" s="19" t="e">
        <f>IF(G148="","",VLOOKUP(G148,AA:AC,3,FALSE))</f>
        <v>#N/A</v>
      </c>
    </row>
    <row r="149" hidden="1" spans="1:24">
      <c r="A149" s="2">
        <v>148</v>
      </c>
      <c r="B149" s="73" t="s">
        <v>948</v>
      </c>
      <c r="C149" s="17" t="s">
        <v>73</v>
      </c>
      <c r="D149" s="3" t="s">
        <v>55</v>
      </c>
      <c r="E149" s="74">
        <v>6</v>
      </c>
      <c r="F149" s="7" t="s">
        <v>768</v>
      </c>
      <c r="G149" s="7" t="s">
        <v>464</v>
      </c>
      <c r="H149" s="5" t="s">
        <v>159</v>
      </c>
      <c r="I149" s="3"/>
      <c r="J149" s="3"/>
      <c r="K149" s="3"/>
      <c r="L149" s="3" t="s">
        <v>769</v>
      </c>
      <c r="M149" s="3" t="s">
        <v>573</v>
      </c>
      <c r="N149" s="3"/>
      <c r="O149" s="18"/>
      <c r="P149" s="3">
        <v>3</v>
      </c>
      <c r="Q149" s="3" t="str">
        <f t="shared" si="18"/>
        <v/>
      </c>
      <c r="R149" s="3" t="str">
        <f t="shared" si="19"/>
        <v/>
      </c>
      <c r="S149" s="3" t="str">
        <f t="shared" si="20"/>
        <v>あな</v>
      </c>
      <c r="T149" s="3" t="str">
        <f t="shared" si="21"/>
        <v/>
      </c>
      <c r="U149" s="3" t="str">
        <f t="shared" si="22"/>
        <v/>
      </c>
      <c r="V149" s="3"/>
      <c r="W149" s="3" t="str">
        <f t="shared" si="23"/>
        <v>あなたのターン開始時にジェム2個を白か緑に変換する。&amp;br;サイクリング4</v>
      </c>
      <c r="X149" s="19" t="e">
        <f>IF(G149="","",VLOOKUP(G149,AA:AC,3,FALSE))</f>
        <v>#N/A</v>
      </c>
    </row>
    <row r="150" hidden="1" spans="1:24">
      <c r="A150" s="2">
        <v>149</v>
      </c>
      <c r="B150" s="73" t="s">
        <v>948</v>
      </c>
      <c r="C150" s="17" t="s">
        <v>73</v>
      </c>
      <c r="D150" s="3" t="s">
        <v>55</v>
      </c>
      <c r="E150" s="74">
        <v>6</v>
      </c>
      <c r="F150" s="7" t="s">
        <v>770</v>
      </c>
      <c r="G150" s="7" t="s">
        <v>475</v>
      </c>
      <c r="H150" s="5" t="s">
        <v>159</v>
      </c>
      <c r="I150" s="3"/>
      <c r="J150" s="3"/>
      <c r="K150" s="3"/>
      <c r="L150" s="3" t="s">
        <v>771</v>
      </c>
      <c r="M150" s="3" t="s">
        <v>573</v>
      </c>
      <c r="N150" s="3"/>
      <c r="O150" s="18"/>
      <c r="P150" s="3">
        <v>3</v>
      </c>
      <c r="Q150" s="3" t="str">
        <f t="shared" si="18"/>
        <v/>
      </c>
      <c r="R150" s="3" t="str">
        <f t="shared" si="19"/>
        <v/>
      </c>
      <c r="S150" s="3" t="str">
        <f t="shared" si="20"/>
        <v>あな</v>
      </c>
      <c r="T150" s="3" t="str">
        <f t="shared" si="21"/>
        <v/>
      </c>
      <c r="U150" s="3" t="str">
        <f t="shared" si="22"/>
        <v/>
      </c>
      <c r="V150" s="3"/>
      <c r="W150" s="3" t="str">
        <f t="shared" si="23"/>
        <v>あなたのターン開始時にジェム2個を赤か緑に変換する。&amp;br;サイクリング4</v>
      </c>
      <c r="X150" s="19" t="e">
        <f>IF(G150="","",VLOOKUP(G150,AA:AC,3,FALSE))</f>
        <v>#N/A</v>
      </c>
    </row>
    <row r="151" hidden="1" spans="1:24">
      <c r="A151" s="2">
        <v>150</v>
      </c>
      <c r="B151" s="73" t="s">
        <v>948</v>
      </c>
      <c r="C151" s="17" t="s">
        <v>73</v>
      </c>
      <c r="D151" s="3" t="s">
        <v>56</v>
      </c>
      <c r="E151" s="74">
        <v>13</v>
      </c>
      <c r="F151" s="7" t="s">
        <v>772</v>
      </c>
      <c r="G151" s="7" t="s">
        <v>245</v>
      </c>
      <c r="H151" s="5" t="s">
        <v>159</v>
      </c>
      <c r="I151" s="3"/>
      <c r="J151" s="3"/>
      <c r="K151" s="3"/>
      <c r="L151" s="3" t="s">
        <v>773</v>
      </c>
      <c r="M151" s="3"/>
      <c r="N151" s="3"/>
      <c r="O151" s="18"/>
      <c r="P151" s="3">
        <v>3</v>
      </c>
      <c r="Q151" s="3" t="str">
        <f t="shared" si="18"/>
        <v/>
      </c>
      <c r="R151" s="3" t="str">
        <f t="shared" si="19"/>
        <v/>
      </c>
      <c r="S151" s="3" t="str">
        <f t="shared" si="20"/>
        <v>3タ</v>
      </c>
      <c r="T151" s="3" t="str">
        <f t="shared" si="21"/>
        <v/>
      </c>
      <c r="U151" s="3" t="str">
        <f t="shared" si="22"/>
        <v/>
      </c>
      <c r="V151" s="3"/>
      <c r="W151" s="3" t="str">
        <f t="shared" si="23"/>
        <v>3ターンのカウントダウン付きジェム1個を起動する：あなたの手札の各カードは3マナを得る。</v>
      </c>
      <c r="X151" s="19" t="e">
        <f>IF(G151="","",VLOOKUP(G151,AA:AC,3,FALSE))</f>
        <v>#N/A</v>
      </c>
    </row>
    <row r="152" hidden="1" spans="1:24">
      <c r="A152" s="2">
        <v>151</v>
      </c>
      <c r="B152" s="73" t="s">
        <v>948</v>
      </c>
      <c r="C152" s="17" t="s">
        <v>73</v>
      </c>
      <c r="D152" s="3" t="s">
        <v>56</v>
      </c>
      <c r="E152" s="74">
        <v>7</v>
      </c>
      <c r="F152" s="7" t="s">
        <v>774</v>
      </c>
      <c r="G152" s="7" t="s">
        <v>439</v>
      </c>
      <c r="H152" s="5" t="s">
        <v>159</v>
      </c>
      <c r="I152" s="3"/>
      <c r="J152" s="3"/>
      <c r="K152" s="3"/>
      <c r="L152" s="3" t="s">
        <v>775</v>
      </c>
      <c r="M152" s="3"/>
      <c r="N152" s="3"/>
      <c r="O152" s="18"/>
      <c r="P152" s="3">
        <v>3</v>
      </c>
      <c r="Q152" s="3" t="str">
        <f t="shared" si="18"/>
        <v/>
      </c>
      <c r="R152" s="3" t="str">
        <f t="shared" si="19"/>
        <v/>
      </c>
      <c r="S152" s="3" t="str">
        <f t="shared" si="20"/>
        <v>ジェ</v>
      </c>
      <c r="T152" s="3" t="str">
        <f t="shared" si="21"/>
        <v/>
      </c>
      <c r="U152" s="3" t="str">
        <f t="shared" si="22"/>
        <v/>
      </c>
      <c r="V152" s="3"/>
      <c r="W152" s="3" t="str">
        <f t="shared" si="23"/>
        <v>ジェム2個を起動する：カードを1枚引く。そのカードはXマナを得る。Xはこのサポートが持つシールドの数に等しい。</v>
      </c>
      <c r="X152" s="19" t="e">
        <f>IF(G152="","",VLOOKUP(G152,AA:AC,3,FALSE))</f>
        <v>#N/A</v>
      </c>
    </row>
    <row r="153" hidden="1" spans="1:24">
      <c r="A153" s="2">
        <v>152</v>
      </c>
      <c r="B153" s="73" t="s">
        <v>948</v>
      </c>
      <c r="C153" s="17" t="s">
        <v>73</v>
      </c>
      <c r="D153" s="3" t="s">
        <v>56</v>
      </c>
      <c r="E153" s="74">
        <v>5</v>
      </c>
      <c r="F153" s="7" t="s">
        <v>776</v>
      </c>
      <c r="G153" s="7" t="s">
        <v>777</v>
      </c>
      <c r="H153" s="5" t="s">
        <v>159</v>
      </c>
      <c r="I153" s="3"/>
      <c r="J153" s="3"/>
      <c r="K153" s="3" t="s">
        <v>696</v>
      </c>
      <c r="L153" s="3" t="s">
        <v>778</v>
      </c>
      <c r="M153" s="3"/>
      <c r="N153" s="3"/>
      <c r="O153" s="18"/>
      <c r="P153" s="3">
        <v>3</v>
      </c>
      <c r="Q153" s="3" t="str">
        <f t="shared" si="18"/>
        <v/>
      </c>
      <c r="R153" s="3" t="str">
        <f t="shared" si="19"/>
        <v/>
      </c>
      <c r="S153" s="3" t="str">
        <f t="shared" si="20"/>
        <v>あな</v>
      </c>
      <c r="T153" s="3" t="str">
        <f t="shared" si="21"/>
        <v/>
      </c>
      <c r="U153" s="3" t="str">
        <f t="shared" si="22"/>
        <v/>
      </c>
      <c r="V153" s="3"/>
      <c r="W153" s="3" t="str">
        <f t="shared" si="23"/>
        <v>あなたのターン開始時に、あなたはXマナを得る。Xはこのサポートが持つシールドの数に等しい。</v>
      </c>
      <c r="X153" s="19" t="s">
        <v>951</v>
      </c>
    </row>
    <row r="154" hidden="1" spans="1:24">
      <c r="A154" s="2">
        <v>153</v>
      </c>
      <c r="B154" s="73" t="s">
        <v>952</v>
      </c>
      <c r="C154" s="4" t="s">
        <v>3</v>
      </c>
      <c r="D154" s="3" t="s">
        <v>782</v>
      </c>
      <c r="E154" s="74">
        <v>18</v>
      </c>
      <c r="F154" s="7" t="s">
        <v>783</v>
      </c>
      <c r="G154" s="7" t="s">
        <v>784</v>
      </c>
      <c r="H154" s="5" t="s">
        <v>34</v>
      </c>
      <c r="I154" s="3" t="s">
        <v>35</v>
      </c>
      <c r="J154" s="3" t="s">
        <v>785</v>
      </c>
      <c r="K154" s="3"/>
      <c r="L154" s="3" t="s">
        <v>147</v>
      </c>
      <c r="M154" s="3" t="s">
        <v>786</v>
      </c>
      <c r="N154" s="3"/>
      <c r="O154" s="18">
        <v>42860</v>
      </c>
      <c r="P154" s="3"/>
      <c r="Q154" s="3">
        <f t="shared" si="18"/>
        <v>5</v>
      </c>
      <c r="R154" s="3">
        <f t="shared" si="19"/>
        <v>5</v>
      </c>
      <c r="S154" s="3" t="str">
        <f t="shared" si="20"/>
        <v>到達</v>
      </c>
      <c r="T154" s="3" t="str">
        <f t="shared" si="21"/>
        <v/>
      </c>
      <c r="U154" s="3" t="str">
        <f t="shared" si="22"/>
        <v/>
      </c>
      <c r="V154" s="3"/>
      <c r="W154" s="3" t="str">
        <f t="shared" si="23"/>
        <v>到達&amp;br;このクリーチャーが死亡したとき、あなたがコントロールしていて破壊された忠臣でない最後の3体のクリーチャーを戦場に戻す。</v>
      </c>
      <c r="X154" s="19" t="s">
        <v>788</v>
      </c>
    </row>
    <row r="155" hidden="1" spans="1:24">
      <c r="A155" s="2">
        <v>154</v>
      </c>
      <c r="B155" s="73" t="s">
        <v>952</v>
      </c>
      <c r="C155" s="4" t="s">
        <v>3</v>
      </c>
      <c r="D155" s="3" t="s">
        <v>782</v>
      </c>
      <c r="E155" s="74">
        <v>7</v>
      </c>
      <c r="F155" s="7" t="s">
        <v>789</v>
      </c>
      <c r="G155" s="7" t="s">
        <v>790</v>
      </c>
      <c r="H155" s="5" t="s">
        <v>131</v>
      </c>
      <c r="I155" s="3"/>
      <c r="J155" s="3"/>
      <c r="K155" s="3"/>
      <c r="L155" s="3" t="s">
        <v>791</v>
      </c>
      <c r="M155" s="3"/>
      <c r="N155" s="3"/>
      <c r="O155" s="18"/>
      <c r="P155" s="3"/>
      <c r="Q155" s="3" t="str">
        <f t="shared" si="18"/>
        <v/>
      </c>
      <c r="R155" s="3" t="str">
        <f t="shared" si="19"/>
        <v/>
      </c>
      <c r="S155" s="3" t="str">
        <f t="shared" si="20"/>
        <v>戦場</v>
      </c>
      <c r="T155" s="3" t="str">
        <f t="shared" si="21"/>
        <v/>
      </c>
      <c r="U155" s="3" t="str">
        <f t="shared" si="22"/>
        <v/>
      </c>
      <c r="V155" s="3"/>
      <c r="W155" s="3" t="str">
        <f t="shared" si="23"/>
        <v>戦場に出ている各クリーチャーを追放する。</v>
      </c>
      <c r="X155" s="19" t="s">
        <v>793</v>
      </c>
    </row>
    <row r="156" hidden="1" spans="1:24">
      <c r="A156" s="2">
        <v>155</v>
      </c>
      <c r="B156" s="73" t="s">
        <v>952</v>
      </c>
      <c r="C156" s="9" t="s">
        <v>28</v>
      </c>
      <c r="D156" s="3" t="s">
        <v>782</v>
      </c>
      <c r="E156" s="74">
        <v>16</v>
      </c>
      <c r="F156" s="7" t="s">
        <v>794</v>
      </c>
      <c r="G156" s="7" t="s">
        <v>795</v>
      </c>
      <c r="H156" s="5" t="s">
        <v>34</v>
      </c>
      <c r="I156" s="3" t="s">
        <v>326</v>
      </c>
      <c r="J156" s="3"/>
      <c r="K156" s="3"/>
      <c r="L156" s="3" t="s">
        <v>89</v>
      </c>
      <c r="M156" s="3" t="s">
        <v>796</v>
      </c>
      <c r="N156" s="3"/>
      <c r="O156" s="18">
        <v>42770</v>
      </c>
      <c r="P156" s="3"/>
      <c r="Q156" s="3">
        <f t="shared" si="18"/>
        <v>2</v>
      </c>
      <c r="R156" s="3">
        <f t="shared" si="19"/>
        <v>4</v>
      </c>
      <c r="S156" s="3" t="str">
        <f t="shared" si="20"/>
        <v>飛行</v>
      </c>
      <c r="T156" s="3" t="str">
        <f t="shared" si="21"/>
        <v/>
      </c>
      <c r="U156" s="3" t="str">
        <f t="shared" si="22"/>
        <v/>
      </c>
      <c r="V156" s="3"/>
      <c r="W156" s="3" t="str">
        <f t="shared" si="23"/>
        <v>飛行&amp;br;対戦相手がカードを引いたとき、このクリーチャーは+3/+3の修整を受ける。</v>
      </c>
      <c r="X156" s="19" t="s">
        <v>798</v>
      </c>
    </row>
    <row r="157" hidden="1" spans="1:24">
      <c r="A157" s="2">
        <v>156</v>
      </c>
      <c r="B157" s="73" t="s">
        <v>952</v>
      </c>
      <c r="C157" s="9" t="s">
        <v>28</v>
      </c>
      <c r="D157" s="3" t="s">
        <v>782</v>
      </c>
      <c r="E157" s="74">
        <v>16</v>
      </c>
      <c r="F157" s="7" t="s">
        <v>799</v>
      </c>
      <c r="G157" s="7" t="s">
        <v>800</v>
      </c>
      <c r="H157" s="5" t="s">
        <v>131</v>
      </c>
      <c r="I157" s="3"/>
      <c r="J157" s="3"/>
      <c r="K157" s="3"/>
      <c r="L157" s="3" t="s">
        <v>801</v>
      </c>
      <c r="M157" s="3"/>
      <c r="N157" s="3"/>
      <c r="O157" s="18"/>
      <c r="P157" s="3"/>
      <c r="Q157" s="3" t="str">
        <f t="shared" si="18"/>
        <v/>
      </c>
      <c r="R157" s="3" t="str">
        <f t="shared" si="19"/>
        <v/>
      </c>
      <c r="S157" s="3" t="str">
        <f t="shared" si="20"/>
        <v>対戦</v>
      </c>
      <c r="T157" s="3" t="str">
        <f t="shared" si="21"/>
        <v/>
      </c>
      <c r="U157" s="3" t="str">
        <f t="shared" si="22"/>
        <v/>
      </c>
      <c r="V157" s="3"/>
      <c r="W157" s="3" t="str">
        <f t="shared" si="23"/>
        <v>対戦相手は手札の各呪文を捨てる。</v>
      </c>
      <c r="X157" s="19" t="s">
        <v>803</v>
      </c>
    </row>
    <row r="158" hidden="1" spans="1:24">
      <c r="A158" s="2">
        <v>157</v>
      </c>
      <c r="B158" s="73" t="s">
        <v>952</v>
      </c>
      <c r="C158" s="11" t="s">
        <v>42</v>
      </c>
      <c r="D158" s="3" t="s">
        <v>782</v>
      </c>
      <c r="E158" s="74">
        <v>6</v>
      </c>
      <c r="F158" s="7" t="s">
        <v>804</v>
      </c>
      <c r="G158" s="7" t="s">
        <v>805</v>
      </c>
      <c r="H158" s="5" t="s">
        <v>131</v>
      </c>
      <c r="I158" s="3"/>
      <c r="J158" s="3"/>
      <c r="K158" s="3"/>
      <c r="L158" s="3" t="s">
        <v>806</v>
      </c>
      <c r="M158" s="3"/>
      <c r="N158" s="3"/>
      <c r="O158" s="18"/>
      <c r="P158" s="3"/>
      <c r="Q158" s="3" t="str">
        <f t="shared" si="18"/>
        <v/>
      </c>
      <c r="R158" s="3" t="str">
        <f t="shared" si="19"/>
        <v/>
      </c>
      <c r="S158" s="3" t="str">
        <f t="shared" si="20"/>
        <v>あな</v>
      </c>
      <c r="T158" s="3" t="str">
        <f t="shared" si="21"/>
        <v/>
      </c>
      <c r="U158" s="3" t="str">
        <f t="shared" si="22"/>
        <v/>
      </c>
      <c r="V158" s="3"/>
      <c r="W158" s="3" t="str">
        <f t="shared" si="23"/>
        <v>あなたの手札の最初のカードはいっぱいのマナを得る。</v>
      </c>
      <c r="X158" s="19" t="s">
        <v>808</v>
      </c>
    </row>
    <row r="159" hidden="1" spans="1:24">
      <c r="A159" s="2">
        <v>158</v>
      </c>
      <c r="B159" s="73" t="s">
        <v>952</v>
      </c>
      <c r="C159" s="13" t="s">
        <v>43</v>
      </c>
      <c r="D159" s="3" t="s">
        <v>782</v>
      </c>
      <c r="E159" s="74">
        <v>8</v>
      </c>
      <c r="F159" s="7" t="s">
        <v>809</v>
      </c>
      <c r="G159" s="7" t="s">
        <v>810</v>
      </c>
      <c r="H159" s="5" t="s">
        <v>131</v>
      </c>
      <c r="I159" s="3"/>
      <c r="J159" s="3"/>
      <c r="K159" s="3"/>
      <c r="L159" s="3" t="s">
        <v>811</v>
      </c>
      <c r="M159" s="3"/>
      <c r="N159" s="3"/>
      <c r="O159" s="18"/>
      <c r="P159" s="3"/>
      <c r="Q159" s="3" t="str">
        <f t="shared" si="18"/>
        <v/>
      </c>
      <c r="R159" s="3" t="str">
        <f t="shared" si="19"/>
        <v/>
      </c>
      <c r="S159" s="3" t="str">
        <f t="shared" si="20"/>
        <v>クリ</v>
      </c>
      <c r="T159" s="3" t="str">
        <f t="shared" si="21"/>
        <v/>
      </c>
      <c r="U159" s="3" t="str">
        <f t="shared" si="22"/>
        <v/>
      </c>
      <c r="V159" s="3"/>
      <c r="W159" s="3" t="str">
        <f t="shared" si="23"/>
        <v>クリーチャー1体かプレインズウォーカー1体を対象とする。それは5点のダメージを受ける。ボード上に3個以上の赤ジェムがある場合、2個の赤ジェムを他の色に変換し、この呪文をあなたの手札に戻す。</v>
      </c>
      <c r="X159" s="19" t="s">
        <v>813</v>
      </c>
    </row>
    <row r="160" hidden="1" spans="1:24">
      <c r="A160" s="2">
        <v>159</v>
      </c>
      <c r="B160" s="73" t="s">
        <v>952</v>
      </c>
      <c r="C160" s="13" t="s">
        <v>43</v>
      </c>
      <c r="D160" s="3" t="s">
        <v>782</v>
      </c>
      <c r="E160" s="74">
        <v>13</v>
      </c>
      <c r="F160" s="7" t="s">
        <v>814</v>
      </c>
      <c r="G160" s="7" t="s">
        <v>815</v>
      </c>
      <c r="H160" s="5" t="s">
        <v>159</v>
      </c>
      <c r="I160" s="3"/>
      <c r="J160" s="3"/>
      <c r="K160" s="3"/>
      <c r="L160" s="3" t="s">
        <v>816</v>
      </c>
      <c r="M160" s="3"/>
      <c r="N160" s="3"/>
      <c r="O160" s="18"/>
      <c r="P160" s="3">
        <v>3</v>
      </c>
      <c r="Q160" s="3" t="str">
        <f t="shared" ref="Q160:Q204" si="24">IF(O160&gt;1,MONTH(O160),"")</f>
        <v/>
      </c>
      <c r="R160" s="3" t="str">
        <f t="shared" ref="R160:R204" si="25">IF(O160&gt;1,DAY(O160),"")</f>
        <v/>
      </c>
      <c r="S160" s="3" t="str">
        <f t="shared" ref="S160:S223" si="26">LEFT(L160,2)</f>
        <v>赤ジ</v>
      </c>
      <c r="T160" s="3" t="str">
        <f t="shared" ref="T160:T223" si="27">IF(ISERROR(FIND(" ",L160)),"",MID(L160,FIND(" ",L160)+1,2))</f>
        <v/>
      </c>
      <c r="U160" s="3" t="str">
        <f t="shared" ref="U160:U223" si="28">IF(LEN(T160)&gt;1,IF(ISERROR(FIND(" ",L160,FIND(" ",L160)+1)),"",MID(L160,FIND(" ",L160)+4,2)),"")</f>
        <v/>
      </c>
      <c r="V160" s="3"/>
      <c r="W160" s="3" t="str">
        <f t="shared" ref="W160:W223" si="29">IF(L160="","",L160&amp;IF(M160="","","&amp;br;"&amp;M160)&amp;IF(N160="","","&amp;br;"&amp;N160))</f>
        <v>赤ジェム3個を起動する：あなたは1回の入れ替えを得る。</v>
      </c>
      <c r="X160" s="19" t="s">
        <v>818</v>
      </c>
    </row>
    <row r="161" hidden="1" spans="1:24">
      <c r="A161" s="2">
        <v>160</v>
      </c>
      <c r="B161" s="73" t="s">
        <v>952</v>
      </c>
      <c r="C161" s="20" t="s">
        <v>137</v>
      </c>
      <c r="D161" s="3" t="s">
        <v>782</v>
      </c>
      <c r="E161" s="74">
        <v>8</v>
      </c>
      <c r="F161" s="7" t="s">
        <v>819</v>
      </c>
      <c r="G161" s="7" t="s">
        <v>820</v>
      </c>
      <c r="H161" s="5" t="s">
        <v>131</v>
      </c>
      <c r="I161" s="3"/>
      <c r="J161" s="3"/>
      <c r="K161" s="3"/>
      <c r="L161" s="3" t="s">
        <v>821</v>
      </c>
      <c r="M161" s="3"/>
      <c r="N161" s="3"/>
      <c r="O161" s="18"/>
      <c r="P161" s="3"/>
      <c r="Q161" s="3" t="str">
        <f t="shared" si="24"/>
        <v/>
      </c>
      <c r="R161" s="3" t="str">
        <f t="shared" si="25"/>
        <v/>
      </c>
      <c r="S161" s="3" t="str">
        <f t="shared" si="26"/>
        <v>クリ</v>
      </c>
      <c r="T161" s="3" t="str">
        <f t="shared" si="27"/>
        <v/>
      </c>
      <c r="U161" s="3" t="str">
        <f t="shared" si="28"/>
        <v/>
      </c>
      <c r="V161" s="3"/>
      <c r="W161" s="3" t="str">
        <f t="shared" si="29"/>
        <v>クリーチャー1体を対象とし、それを追放する。</v>
      </c>
      <c r="X161" s="19" t="s">
        <v>822</v>
      </c>
    </row>
    <row r="162" hidden="1" spans="1:24">
      <c r="A162" s="2">
        <v>161</v>
      </c>
      <c r="B162" s="73" t="s">
        <v>952</v>
      </c>
      <c r="C162" s="20" t="s">
        <v>154</v>
      </c>
      <c r="D162" s="3" t="s">
        <v>782</v>
      </c>
      <c r="E162" s="74">
        <v>6</v>
      </c>
      <c r="F162" s="7" t="s">
        <v>823</v>
      </c>
      <c r="G162" s="7" t="s">
        <v>824</v>
      </c>
      <c r="H162" s="5" t="s">
        <v>131</v>
      </c>
      <c r="I162" s="3"/>
      <c r="J162" s="3"/>
      <c r="K162" s="3"/>
      <c r="L162" s="3" t="s">
        <v>825</v>
      </c>
      <c r="M162" s="3"/>
      <c r="N162" s="3"/>
      <c r="O162" s="18"/>
      <c r="P162" s="3"/>
      <c r="Q162" s="3" t="str">
        <f t="shared" si="24"/>
        <v/>
      </c>
      <c r="R162" s="3" t="str">
        <f t="shared" si="25"/>
        <v/>
      </c>
      <c r="S162" s="3" t="str">
        <f t="shared" si="26"/>
        <v>対戦</v>
      </c>
      <c r="T162" s="3" t="str">
        <f t="shared" si="27"/>
        <v/>
      </c>
      <c r="U162" s="3" t="str">
        <f t="shared" si="28"/>
        <v/>
      </c>
      <c r="V162" s="3"/>
      <c r="W162" s="3" t="str">
        <f t="shared" si="29"/>
        <v>対戦相手がコントロールする各クリーチャー･トークンと各サポート･トークンを破壊する。</v>
      </c>
      <c r="X162" s="19" t="s">
        <v>826</v>
      </c>
    </row>
    <row r="163" hidden="1" spans="1:24">
      <c r="A163" s="2">
        <v>162</v>
      </c>
      <c r="B163" s="77" t="s">
        <v>952</v>
      </c>
      <c r="C163" s="21" t="s">
        <v>73</v>
      </c>
      <c r="D163" s="3" t="s">
        <v>782</v>
      </c>
      <c r="E163" s="74">
        <v>2</v>
      </c>
      <c r="F163" s="7" t="s">
        <v>827</v>
      </c>
      <c r="G163" s="7" t="s">
        <v>828</v>
      </c>
      <c r="H163" s="5" t="s">
        <v>159</v>
      </c>
      <c r="I163" s="3"/>
      <c r="J163" s="3"/>
      <c r="K163" s="3"/>
      <c r="L163" s="3" t="s">
        <v>829</v>
      </c>
      <c r="M163" s="3"/>
      <c r="N163" s="3"/>
      <c r="O163" s="18"/>
      <c r="P163" s="3">
        <v>10</v>
      </c>
      <c r="Q163" s="3" t="str">
        <f t="shared" si="24"/>
        <v/>
      </c>
      <c r="R163" s="3" t="str">
        <f t="shared" si="25"/>
        <v/>
      </c>
      <c r="S163" s="3" t="str">
        <f t="shared" si="26"/>
        <v>この</v>
      </c>
      <c r="T163" s="3" t="str">
        <f t="shared" si="27"/>
        <v/>
      </c>
      <c r="U163" s="3" t="str">
        <f t="shared" si="28"/>
        <v/>
      </c>
      <c r="V163" s="3"/>
      <c r="W163" s="3" t="str">
        <f t="shared" si="29"/>
        <v>このサポートがボード上にある間、いずれかのプレイヤーが次に唱えるカードを破壊し、それの効果は誘発せず、その後、このサポートを破壊する。</v>
      </c>
      <c r="X163" s="19" t="s">
        <v>831</v>
      </c>
    </row>
    <row r="164" hidden="1" spans="1:24">
      <c r="A164" s="2">
        <v>163</v>
      </c>
      <c r="B164" s="3"/>
      <c r="C164" s="3"/>
      <c r="D164" s="5"/>
      <c r="E164" s="6"/>
      <c r="F164" s="7"/>
      <c r="G164" s="7"/>
      <c r="H164" s="5"/>
      <c r="I164" s="3"/>
      <c r="J164" s="3"/>
      <c r="K164" s="3"/>
      <c r="L164" s="3"/>
      <c r="M164" s="3"/>
      <c r="N164" s="3"/>
      <c r="O164" s="18"/>
      <c r="P164" s="3"/>
      <c r="Q164" s="3" t="str">
        <f t="shared" si="24"/>
        <v/>
      </c>
      <c r="R164" s="3" t="str">
        <f t="shared" si="25"/>
        <v/>
      </c>
      <c r="S164" s="3" t="str">
        <f t="shared" si="26"/>
        <v/>
      </c>
      <c r="T164" s="3" t="str">
        <f t="shared" si="27"/>
        <v/>
      </c>
      <c r="U164" s="3" t="str">
        <f t="shared" si="28"/>
        <v/>
      </c>
      <c r="V164" s="3"/>
      <c r="W164" s="3" t="str">
        <f t="shared" si="29"/>
        <v/>
      </c>
      <c r="X164" s="19" t="str">
        <f>IF(G164="","",VLOOKUP(G164,AA:AC,3,FALSE))</f>
        <v/>
      </c>
    </row>
    <row r="165" hidden="1" spans="1:24">
      <c r="A165" s="2">
        <v>164</v>
      </c>
      <c r="B165" s="3" t="s">
        <v>948</v>
      </c>
      <c r="C165" s="4" t="s">
        <v>3</v>
      </c>
      <c r="D165" s="5" t="s">
        <v>54</v>
      </c>
      <c r="E165" s="6">
        <v>10</v>
      </c>
      <c r="F165" s="7" t="s">
        <v>843</v>
      </c>
      <c r="G165" s="7" t="s">
        <v>844</v>
      </c>
      <c r="H165" s="5" t="s">
        <v>34</v>
      </c>
      <c r="I165" s="3" t="s">
        <v>35</v>
      </c>
      <c r="J165" s="3" t="s">
        <v>69</v>
      </c>
      <c r="K165" s="3"/>
      <c r="L165" s="3" t="s">
        <v>845</v>
      </c>
      <c r="M165" s="3" t="s">
        <v>38</v>
      </c>
      <c r="N165" s="3"/>
      <c r="O165" s="18">
        <v>42768</v>
      </c>
      <c r="P165" s="3"/>
      <c r="Q165" s="3">
        <f t="shared" si="24"/>
        <v>2</v>
      </c>
      <c r="R165" s="3">
        <f t="shared" si="25"/>
        <v>2</v>
      </c>
      <c r="S165" s="3" t="str">
        <f t="shared" si="26"/>
        <v>ディ</v>
      </c>
      <c r="T165" s="3" t="str">
        <f t="shared" si="27"/>
        <v>先制</v>
      </c>
      <c r="U165" s="3" t="str">
        <f t="shared" si="28"/>
        <v/>
      </c>
      <c r="V165" s="3"/>
      <c r="W165" s="3" t="str">
        <f t="shared" si="29"/>
        <v>ディフェンダー 先制攻撃&amp;br;不朽2</v>
      </c>
      <c r="X165" s="19" t="s">
        <v>846</v>
      </c>
    </row>
    <row r="166" hidden="1" spans="1:24">
      <c r="A166" s="2">
        <v>165</v>
      </c>
      <c r="B166" s="3" t="s">
        <v>948</v>
      </c>
      <c r="C166" s="4" t="s">
        <v>3</v>
      </c>
      <c r="D166" s="5" t="s">
        <v>54</v>
      </c>
      <c r="E166" s="6">
        <v>12</v>
      </c>
      <c r="F166" s="7" t="s">
        <v>847</v>
      </c>
      <c r="G166" s="7" t="s">
        <v>848</v>
      </c>
      <c r="H166" s="5" t="s">
        <v>34</v>
      </c>
      <c r="I166" s="3" t="s">
        <v>35</v>
      </c>
      <c r="J166" s="3" t="s">
        <v>36</v>
      </c>
      <c r="K166" s="3"/>
      <c r="L166" s="3" t="s">
        <v>849</v>
      </c>
      <c r="M166" s="3"/>
      <c r="N166" s="3"/>
      <c r="O166" s="18">
        <v>42828</v>
      </c>
      <c r="P166" s="3"/>
      <c r="Q166" s="3">
        <f t="shared" si="24"/>
        <v>4</v>
      </c>
      <c r="R166" s="3">
        <f t="shared" si="25"/>
        <v>3</v>
      </c>
      <c r="S166" s="3" t="str">
        <f t="shared" si="26"/>
        <v>この</v>
      </c>
      <c r="T166" s="3" t="str">
        <f t="shared" si="27"/>
        <v/>
      </c>
      <c r="U166" s="3" t="str">
        <f t="shared" si="28"/>
        <v/>
      </c>
      <c r="V166" s="3"/>
      <c r="W166" s="3" t="str">
        <f t="shared" si="29"/>
        <v>このクリーチャーが戦場に出たとき、あなたがコントロールする各クリーチャーは+1/+1の修整を受ける。</v>
      </c>
      <c r="X166" s="19" t="s">
        <v>850</v>
      </c>
    </row>
    <row r="167" hidden="1" spans="1:24">
      <c r="A167" s="2">
        <v>166</v>
      </c>
      <c r="B167" s="3" t="s">
        <v>948</v>
      </c>
      <c r="C167" s="4" t="s">
        <v>3</v>
      </c>
      <c r="D167" s="5" t="s">
        <v>55</v>
      </c>
      <c r="E167" s="6">
        <v>8</v>
      </c>
      <c r="F167" s="7" t="s">
        <v>851</v>
      </c>
      <c r="G167" s="7" t="s">
        <v>852</v>
      </c>
      <c r="H167" s="5" t="s">
        <v>34</v>
      </c>
      <c r="I167" s="3" t="s">
        <v>35</v>
      </c>
      <c r="J167" s="3" t="s">
        <v>69</v>
      </c>
      <c r="K167" s="3"/>
      <c r="L167" s="3" t="s">
        <v>853</v>
      </c>
      <c r="M167" s="3"/>
      <c r="N167" s="3"/>
      <c r="O167" s="18">
        <v>42829</v>
      </c>
      <c r="P167" s="3"/>
      <c r="Q167" s="3">
        <f t="shared" si="24"/>
        <v>4</v>
      </c>
      <c r="R167" s="3">
        <f t="shared" si="25"/>
        <v>4</v>
      </c>
      <c r="S167" s="3" t="str">
        <f t="shared" si="26"/>
        <v>督励</v>
      </c>
      <c r="T167" s="3" t="str">
        <f t="shared" si="27"/>
        <v/>
      </c>
      <c r="U167" s="3" t="str">
        <f t="shared" si="28"/>
        <v/>
      </c>
      <c r="V167" s="3"/>
      <c r="W167" s="3" t="str">
        <f t="shared" si="29"/>
        <v>督励3：このクリーチャーは+3/+2の修整を受けるとともに絆魂を得る。</v>
      </c>
      <c r="X167" s="19" t="s">
        <v>854</v>
      </c>
    </row>
    <row r="168" hidden="1" spans="1:24">
      <c r="A168" s="2">
        <v>167</v>
      </c>
      <c r="B168" s="3" t="s">
        <v>948</v>
      </c>
      <c r="C168" s="4" t="s">
        <v>3</v>
      </c>
      <c r="D168" s="5" t="s">
        <v>55</v>
      </c>
      <c r="E168" s="6">
        <v>7</v>
      </c>
      <c r="F168" s="8" t="s">
        <v>855</v>
      </c>
      <c r="G168" s="7" t="s">
        <v>856</v>
      </c>
      <c r="H168" s="5" t="s">
        <v>34</v>
      </c>
      <c r="I168" s="3" t="s">
        <v>120</v>
      </c>
      <c r="J168" s="3"/>
      <c r="K168" s="3"/>
      <c r="L168" s="3" t="s">
        <v>350</v>
      </c>
      <c r="M168" s="3" t="s">
        <v>857</v>
      </c>
      <c r="N168" s="3" t="s">
        <v>858</v>
      </c>
      <c r="O168" s="18">
        <v>42829</v>
      </c>
      <c r="P168" s="3"/>
      <c r="Q168" s="3">
        <f t="shared" si="24"/>
        <v>4</v>
      </c>
      <c r="R168" s="3">
        <f t="shared" si="25"/>
        <v>4</v>
      </c>
      <c r="S168" s="3" t="str">
        <f t="shared" si="26"/>
        <v>飛行</v>
      </c>
      <c r="T168" s="3" t="str">
        <f t="shared" si="27"/>
        <v>ダメ</v>
      </c>
      <c r="U168" s="3" t="str">
        <f t="shared" si="28"/>
        <v/>
      </c>
      <c r="V168" s="3"/>
      <c r="W168" s="3" t="str">
        <f t="shared" si="29"/>
        <v>飛行 ダメージ軽減&amp;br;このクリーチャーがダメージを受ける場合、代わりにあなたのプレインズウォーカーが6点のダメージを受ける。&amp;br;このクリーチャーではブロックできない。</v>
      </c>
      <c r="X168" s="19" t="s">
        <v>953</v>
      </c>
    </row>
    <row r="169" hidden="1" spans="1:24">
      <c r="A169" s="2">
        <v>168</v>
      </c>
      <c r="B169" s="3" t="s">
        <v>948</v>
      </c>
      <c r="C169" s="9" t="s">
        <v>28</v>
      </c>
      <c r="D169" s="5" t="s">
        <v>54</v>
      </c>
      <c r="E169" s="6">
        <v>12</v>
      </c>
      <c r="F169" s="7" t="s">
        <v>860</v>
      </c>
      <c r="G169" s="7" t="s">
        <v>861</v>
      </c>
      <c r="H169" s="5" t="s">
        <v>34</v>
      </c>
      <c r="I169" s="3" t="s">
        <v>263</v>
      </c>
      <c r="J169" s="3"/>
      <c r="K169" s="3"/>
      <c r="L169" s="3" t="s">
        <v>89</v>
      </c>
      <c r="M169" s="3" t="s">
        <v>862</v>
      </c>
      <c r="N169" s="3"/>
      <c r="O169" s="18">
        <v>42829</v>
      </c>
      <c r="P169" s="3"/>
      <c r="Q169" s="3">
        <f t="shared" si="24"/>
        <v>4</v>
      </c>
      <c r="R169" s="3">
        <f t="shared" si="25"/>
        <v>4</v>
      </c>
      <c r="S169" s="3" t="str">
        <f t="shared" si="26"/>
        <v>飛行</v>
      </c>
      <c r="T169" s="3" t="str">
        <f t="shared" si="27"/>
        <v/>
      </c>
      <c r="U169" s="3" t="str">
        <f t="shared" si="28"/>
        <v/>
      </c>
      <c r="V169" s="3"/>
      <c r="W169" s="3" t="str">
        <f t="shared" si="29"/>
        <v>飛行&amp;br;このクリーチャーが戦場に出たとき、対戦相手の手札が5枚以下の場合、対戦相手がコントロールするクリーチャー1体を対象とし、それをプレイヤーの手札に戻す。</v>
      </c>
      <c r="X169" s="19" t="s">
        <v>863</v>
      </c>
    </row>
    <row r="170" hidden="1" spans="1:24">
      <c r="A170" s="2">
        <v>169</v>
      </c>
      <c r="B170" s="3" t="s">
        <v>948</v>
      </c>
      <c r="C170" s="9" t="s">
        <v>28</v>
      </c>
      <c r="D170" s="5" t="s">
        <v>54</v>
      </c>
      <c r="E170" s="6">
        <v>6</v>
      </c>
      <c r="F170" s="7" t="s">
        <v>864</v>
      </c>
      <c r="G170" s="7" t="s">
        <v>865</v>
      </c>
      <c r="H170" s="5" t="s">
        <v>131</v>
      </c>
      <c r="I170" s="3"/>
      <c r="J170" s="3"/>
      <c r="K170" s="3"/>
      <c r="L170" s="3" t="s">
        <v>866</v>
      </c>
      <c r="M170" s="3"/>
      <c r="N170" s="3"/>
      <c r="O170" s="18"/>
      <c r="P170" s="3"/>
      <c r="Q170" s="3" t="str">
        <f t="shared" si="24"/>
        <v/>
      </c>
      <c r="R170" s="3" t="str">
        <f t="shared" si="25"/>
        <v/>
      </c>
      <c r="S170" s="3" t="str">
        <f t="shared" si="26"/>
        <v>対戦</v>
      </c>
      <c r="T170" s="3" t="str">
        <f t="shared" si="27"/>
        <v/>
      </c>
      <c r="U170" s="3" t="str">
        <f t="shared" si="28"/>
        <v/>
      </c>
      <c r="V170" s="3"/>
      <c r="W170" s="3" t="str">
        <f t="shared" si="29"/>
        <v>対戦相手の手札が5枚以下の場合、対戦相手のコントロールするクリーチャー1体を対象とする。それをオーナーの手札に移動し、あなたはカードを1枚引く。</v>
      </c>
      <c r="X170" s="19" t="s">
        <v>867</v>
      </c>
    </row>
    <row r="171" hidden="1" spans="1:24">
      <c r="A171" s="2">
        <v>170</v>
      </c>
      <c r="B171" s="3" t="s">
        <v>948</v>
      </c>
      <c r="C171" s="9" t="s">
        <v>28</v>
      </c>
      <c r="D171" s="5" t="s">
        <v>54</v>
      </c>
      <c r="E171" s="6">
        <v>10</v>
      </c>
      <c r="F171" s="7" t="s">
        <v>868</v>
      </c>
      <c r="G171" s="7" t="s">
        <v>869</v>
      </c>
      <c r="H171" s="5" t="s">
        <v>131</v>
      </c>
      <c r="I171" s="3"/>
      <c r="J171" s="3"/>
      <c r="K171" s="3"/>
      <c r="L171" s="3" t="s">
        <v>870</v>
      </c>
      <c r="M171" s="3"/>
      <c r="N171" s="3"/>
      <c r="O171" s="18"/>
      <c r="P171" s="3"/>
      <c r="Q171" s="3" t="str">
        <f t="shared" si="24"/>
        <v/>
      </c>
      <c r="R171" s="3" t="str">
        <f t="shared" si="25"/>
        <v/>
      </c>
      <c r="S171" s="3" t="str">
        <f t="shared" si="26"/>
        <v>あな</v>
      </c>
      <c r="T171" s="3" t="str">
        <f t="shared" si="27"/>
        <v/>
      </c>
      <c r="U171" s="3" t="str">
        <f t="shared" si="28"/>
        <v/>
      </c>
      <c r="V171" s="3"/>
      <c r="W171" s="3" t="str">
        <f t="shared" si="29"/>
        <v>あなたのターン終了時まで、あなたがコントロールする各クリーチャーは「ブロックされない｣と「このクリーチャーがダメージを与えたとき、あなたはカードを1枚引く。」を得る。</v>
      </c>
      <c r="X171" s="19" t="s">
        <v>871</v>
      </c>
    </row>
    <row r="172" hidden="1" spans="1:24">
      <c r="A172" s="2">
        <v>171</v>
      </c>
      <c r="B172" s="3" t="s">
        <v>948</v>
      </c>
      <c r="C172" s="9" t="s">
        <v>28</v>
      </c>
      <c r="D172" s="5" t="s">
        <v>55</v>
      </c>
      <c r="E172" s="6">
        <v>17</v>
      </c>
      <c r="F172" s="10" t="s">
        <v>872</v>
      </c>
      <c r="G172" s="7" t="s">
        <v>873</v>
      </c>
      <c r="H172" s="5" t="s">
        <v>34</v>
      </c>
      <c r="I172" s="3" t="s">
        <v>874</v>
      </c>
      <c r="J172" s="3"/>
      <c r="K172" s="3"/>
      <c r="L172" s="3" t="s">
        <v>875</v>
      </c>
      <c r="M172" s="3"/>
      <c r="N172" s="3"/>
      <c r="O172" s="18">
        <v>42954</v>
      </c>
      <c r="P172" s="3"/>
      <c r="Q172" s="3">
        <f t="shared" si="24"/>
        <v>8</v>
      </c>
      <c r="R172" s="3">
        <f t="shared" si="25"/>
        <v>7</v>
      </c>
      <c r="S172" s="3" t="str">
        <f t="shared" si="26"/>
        <v>あな</v>
      </c>
      <c r="T172" s="3" t="str">
        <f t="shared" si="27"/>
        <v/>
      </c>
      <c r="U172" s="3" t="str">
        <f t="shared" si="28"/>
        <v/>
      </c>
      <c r="V172" s="3"/>
      <c r="W172" s="3" t="str">
        <f t="shared" si="29"/>
        <v>あなたが呪文を唱えたとき、このクリーチャーは1マナを得る。</v>
      </c>
      <c r="X172" s="19" t="s">
        <v>876</v>
      </c>
    </row>
    <row r="173" hidden="1" spans="1:24">
      <c r="A173" s="2">
        <v>172</v>
      </c>
      <c r="B173" s="3" t="s">
        <v>948</v>
      </c>
      <c r="C173" s="9" t="s">
        <v>28</v>
      </c>
      <c r="D173" s="5" t="s">
        <v>55</v>
      </c>
      <c r="E173" s="6">
        <v>2</v>
      </c>
      <c r="F173" s="7" t="s">
        <v>877</v>
      </c>
      <c r="G173" s="7" t="s">
        <v>878</v>
      </c>
      <c r="H173" s="5" t="s">
        <v>131</v>
      </c>
      <c r="I173" s="3"/>
      <c r="J173" s="3"/>
      <c r="K173" s="3"/>
      <c r="L173" s="3" t="s">
        <v>879</v>
      </c>
      <c r="M173" s="3"/>
      <c r="N173" s="3"/>
      <c r="O173" s="18"/>
      <c r="P173" s="3"/>
      <c r="Q173" s="3" t="str">
        <f t="shared" si="24"/>
        <v/>
      </c>
      <c r="R173" s="3" t="str">
        <f t="shared" si="25"/>
        <v/>
      </c>
      <c r="S173" s="3" t="str">
        <f t="shared" si="26"/>
        <v>あな</v>
      </c>
      <c r="T173" s="3" t="str">
        <f t="shared" si="27"/>
        <v/>
      </c>
      <c r="U173" s="3" t="str">
        <f t="shared" si="28"/>
        <v/>
      </c>
      <c r="V173" s="3"/>
      <c r="W173" s="3" t="str">
        <f t="shared" si="29"/>
        <v>あなたはカードを1枚捨てて5枚引く。</v>
      </c>
      <c r="X173" s="19" t="s">
        <v>880</v>
      </c>
    </row>
    <row r="174" hidden="1" spans="1:24">
      <c r="A174" s="2">
        <v>173</v>
      </c>
      <c r="B174" s="3" t="s">
        <v>948</v>
      </c>
      <c r="C174" s="9" t="s">
        <v>28</v>
      </c>
      <c r="D174" s="5" t="s">
        <v>56</v>
      </c>
      <c r="E174" s="6">
        <v>8</v>
      </c>
      <c r="F174" s="7" t="s">
        <v>840</v>
      </c>
      <c r="G174" s="7" t="s">
        <v>841</v>
      </c>
      <c r="H174" s="5" t="s">
        <v>159</v>
      </c>
      <c r="I174" s="3"/>
      <c r="J174" s="3"/>
      <c r="K174" s="3"/>
      <c r="L174" s="3" t="s">
        <v>842</v>
      </c>
      <c r="M174" s="3"/>
      <c r="N174" s="3"/>
      <c r="O174" s="18"/>
      <c r="P174" s="3">
        <v>2</v>
      </c>
      <c r="Q174" s="3" t="str">
        <f t="shared" si="24"/>
        <v/>
      </c>
      <c r="R174" s="3" t="str">
        <f t="shared" si="25"/>
        <v/>
      </c>
      <c r="S174" s="3" t="str">
        <f t="shared" si="26"/>
        <v>あな</v>
      </c>
      <c r="T174" s="3" t="str">
        <f t="shared" si="27"/>
        <v/>
      </c>
      <c r="U174" s="3" t="str">
        <f t="shared" si="28"/>
        <v/>
      </c>
      <c r="V174" s="3"/>
      <c r="W174" s="3" t="str">
        <f t="shared" si="29"/>
        <v>あなたのターン開始時に、あなたはXマナを得る。Xはあなたがコントロールするサポートの総数に等しい。</v>
      </c>
      <c r="X174" s="19" t="s">
        <v>881</v>
      </c>
    </row>
    <row r="175" hidden="1" spans="1:24">
      <c r="A175" s="2">
        <v>174</v>
      </c>
      <c r="B175" s="3" t="s">
        <v>948</v>
      </c>
      <c r="C175" s="11" t="s">
        <v>42</v>
      </c>
      <c r="D175" s="5" t="s">
        <v>54</v>
      </c>
      <c r="E175" s="6">
        <v>10</v>
      </c>
      <c r="F175" s="7" t="s">
        <v>882</v>
      </c>
      <c r="G175" s="12" t="s">
        <v>883</v>
      </c>
      <c r="H175" s="5" t="s">
        <v>34</v>
      </c>
      <c r="I175" s="3" t="s">
        <v>884</v>
      </c>
      <c r="J175" s="3" t="s">
        <v>538</v>
      </c>
      <c r="K175" s="3"/>
      <c r="L175" s="3" t="s">
        <v>46</v>
      </c>
      <c r="M175" s="3" t="s">
        <v>711</v>
      </c>
      <c r="N175" s="3"/>
      <c r="O175" s="18">
        <v>42828</v>
      </c>
      <c r="P175" s="3"/>
      <c r="Q175" s="3">
        <f t="shared" si="24"/>
        <v>4</v>
      </c>
      <c r="R175" s="3">
        <f t="shared" si="25"/>
        <v>3</v>
      </c>
      <c r="S175" s="3" t="str">
        <f t="shared" si="26"/>
        <v>絆魂</v>
      </c>
      <c r="T175" s="3" t="str">
        <f t="shared" si="27"/>
        <v/>
      </c>
      <c r="U175" s="3" t="str">
        <f t="shared" si="28"/>
        <v/>
      </c>
      <c r="V175" s="3"/>
      <c r="W175" s="3" t="str">
        <f t="shared" si="29"/>
        <v>絆魂&amp;br;このクリーチャーが戦場に出たとき、あなたがコントロールする他の最初のクリーチャーは-1/-1の修整を受ける。</v>
      </c>
      <c r="X175" s="19" t="s">
        <v>954</v>
      </c>
    </row>
    <row r="176" hidden="1" spans="1:24">
      <c r="A176" s="2">
        <v>175</v>
      </c>
      <c r="B176" s="3" t="s">
        <v>948</v>
      </c>
      <c r="C176" s="11" t="s">
        <v>42</v>
      </c>
      <c r="D176" s="5" t="s">
        <v>54</v>
      </c>
      <c r="E176" s="6">
        <v>9</v>
      </c>
      <c r="F176" s="7" t="s">
        <v>886</v>
      </c>
      <c r="G176" s="7" t="s">
        <v>887</v>
      </c>
      <c r="H176" s="5" t="s">
        <v>34</v>
      </c>
      <c r="I176" s="3" t="s">
        <v>528</v>
      </c>
      <c r="J176" s="3"/>
      <c r="K176" s="3"/>
      <c r="L176" s="3" t="s">
        <v>888</v>
      </c>
      <c r="M176" s="3"/>
      <c r="N176" s="3"/>
      <c r="O176" s="18">
        <v>42892</v>
      </c>
      <c r="P176" s="3"/>
      <c r="Q176" s="3">
        <f t="shared" si="24"/>
        <v>6</v>
      </c>
      <c r="R176" s="3">
        <f t="shared" si="25"/>
        <v>6</v>
      </c>
      <c r="S176" s="3" t="str">
        <f t="shared" si="26"/>
        <v>この</v>
      </c>
      <c r="T176" s="3" t="str">
        <f t="shared" si="27"/>
        <v/>
      </c>
      <c r="U176" s="3" t="str">
        <f t="shared" si="28"/>
        <v/>
      </c>
      <c r="V176" s="3"/>
      <c r="W176" s="3" t="str">
        <f t="shared" si="29"/>
        <v>このクリーチャーが戦場に出たとき、このクリーチャーは-X/-Xの修整を受ける。Xはあなたの手札のカードの枚数に等しい。</v>
      </c>
      <c r="X176" s="19" t="s">
        <v>889</v>
      </c>
    </row>
    <row r="177" hidden="1" spans="1:24">
      <c r="A177" s="2">
        <v>176</v>
      </c>
      <c r="B177" s="3" t="s">
        <v>948</v>
      </c>
      <c r="C177" s="11" t="s">
        <v>42</v>
      </c>
      <c r="D177" s="5" t="s">
        <v>55</v>
      </c>
      <c r="E177" s="6">
        <v>8</v>
      </c>
      <c r="F177" s="7" t="s">
        <v>890</v>
      </c>
      <c r="G177" s="7" t="s">
        <v>891</v>
      </c>
      <c r="H177" s="5" t="s">
        <v>131</v>
      </c>
      <c r="I177" s="3"/>
      <c r="J177" s="3"/>
      <c r="K177" s="3"/>
      <c r="L177" s="3" t="s">
        <v>892</v>
      </c>
      <c r="M177" s="3"/>
      <c r="N177" s="3"/>
      <c r="O177" s="18"/>
      <c r="P177" s="3"/>
      <c r="Q177" s="3" t="str">
        <f t="shared" si="24"/>
        <v/>
      </c>
      <c r="R177" s="3" t="str">
        <f t="shared" si="25"/>
        <v/>
      </c>
      <c r="S177" s="3" t="str">
        <f t="shared" si="26"/>
        <v>対戦</v>
      </c>
      <c r="T177" s="3" t="str">
        <f t="shared" si="27"/>
        <v/>
      </c>
      <c r="U177" s="3" t="str">
        <f t="shared" si="28"/>
        <v/>
      </c>
      <c r="V177" s="3"/>
      <c r="W177" s="3" t="str">
        <f t="shared" si="29"/>
        <v>対戦相手のライブラリーの最初の2個のサポートを追放する。</v>
      </c>
      <c r="X177" s="19" t="s">
        <v>893</v>
      </c>
    </row>
    <row r="178" hidden="1" spans="1:24">
      <c r="A178" s="2">
        <v>177</v>
      </c>
      <c r="B178" s="3" t="s">
        <v>948</v>
      </c>
      <c r="C178" s="11" t="s">
        <v>42</v>
      </c>
      <c r="D178" s="5" t="s">
        <v>55</v>
      </c>
      <c r="E178" s="6">
        <v>13</v>
      </c>
      <c r="F178" s="7" t="s">
        <v>894</v>
      </c>
      <c r="G178" s="7" t="s">
        <v>895</v>
      </c>
      <c r="H178" s="5" t="s">
        <v>159</v>
      </c>
      <c r="I178" s="3"/>
      <c r="J178" s="3"/>
      <c r="K178" s="3"/>
      <c r="L178" s="3" t="s">
        <v>896</v>
      </c>
      <c r="M178" s="3" t="s">
        <v>897</v>
      </c>
      <c r="N178" s="3"/>
      <c r="O178" s="18"/>
      <c r="P178" s="3"/>
      <c r="Q178" s="3" t="str">
        <f t="shared" si="24"/>
        <v/>
      </c>
      <c r="R178" s="3" t="str">
        <f t="shared" si="25"/>
        <v/>
      </c>
      <c r="S178" s="3" t="str">
        <f t="shared" si="26"/>
        <v>この</v>
      </c>
      <c r="T178" s="3" t="str">
        <f t="shared" si="27"/>
        <v/>
      </c>
      <c r="U178" s="3" t="str">
        <f t="shared" si="28"/>
        <v/>
      </c>
      <c r="V178" s="3"/>
      <c r="W178" s="3" t="str">
        <f t="shared" si="29"/>
        <v>このサポートがボード上にある間、あなたがコントロールする各ゾンビは+2/+2の修整を受ける。&amp;br;このサポートがボード上に出たとき、2/2のゾンビ･トークンを3体召喚する。</v>
      </c>
      <c r="X178" s="19" t="s">
        <v>898</v>
      </c>
    </row>
    <row r="179" hidden="1" spans="1:24">
      <c r="A179" s="2">
        <v>178</v>
      </c>
      <c r="B179" s="3" t="s">
        <v>948</v>
      </c>
      <c r="C179" s="13" t="s">
        <v>43</v>
      </c>
      <c r="D179" s="5" t="s">
        <v>54</v>
      </c>
      <c r="E179" s="6">
        <v>8</v>
      </c>
      <c r="F179" s="7" t="s">
        <v>899</v>
      </c>
      <c r="G179" s="12" t="s">
        <v>900</v>
      </c>
      <c r="H179" s="5" t="s">
        <v>34</v>
      </c>
      <c r="I179" s="3" t="s">
        <v>534</v>
      </c>
      <c r="J179" s="3" t="s">
        <v>69</v>
      </c>
      <c r="K179" s="3"/>
      <c r="L179" s="3" t="s">
        <v>901</v>
      </c>
      <c r="M179" s="3"/>
      <c r="N179" s="3"/>
      <c r="O179" s="18">
        <v>42828</v>
      </c>
      <c r="P179" s="3"/>
      <c r="Q179" s="3">
        <f t="shared" si="24"/>
        <v>4</v>
      </c>
      <c r="R179" s="3">
        <f t="shared" si="25"/>
        <v>3</v>
      </c>
      <c r="S179" s="3" t="str">
        <f t="shared" si="26"/>
        <v>この</v>
      </c>
      <c r="T179" s="3" t="str">
        <f t="shared" si="27"/>
        <v/>
      </c>
      <c r="U179" s="3" t="str">
        <f t="shared" si="28"/>
        <v/>
      </c>
      <c r="V179" s="3"/>
      <c r="W179" s="3" t="str">
        <f t="shared" si="29"/>
        <v>このクリーチャーが戦場に出たとき、あなたがカードを1枚捨てる。</v>
      </c>
      <c r="X179" s="19" t="s">
        <v>902</v>
      </c>
    </row>
    <row r="180" hidden="1" spans="1:24">
      <c r="A180" s="2">
        <v>179</v>
      </c>
      <c r="B180" s="3" t="s">
        <v>948</v>
      </c>
      <c r="C180" s="13" t="s">
        <v>43</v>
      </c>
      <c r="D180" s="5" t="s">
        <v>54</v>
      </c>
      <c r="E180" s="6">
        <v>14</v>
      </c>
      <c r="F180" s="7" t="s">
        <v>903</v>
      </c>
      <c r="G180" s="7" t="s">
        <v>904</v>
      </c>
      <c r="H180" s="5" t="s">
        <v>34</v>
      </c>
      <c r="I180" s="3" t="s">
        <v>534</v>
      </c>
      <c r="J180" s="3" t="s">
        <v>69</v>
      </c>
      <c r="K180" s="3"/>
      <c r="L180" s="3" t="s">
        <v>905</v>
      </c>
      <c r="M180" s="3"/>
      <c r="N180" s="3"/>
      <c r="O180" s="18">
        <v>42769</v>
      </c>
      <c r="P180" s="3"/>
      <c r="Q180" s="3">
        <f t="shared" si="24"/>
        <v>2</v>
      </c>
      <c r="R180" s="3">
        <f t="shared" si="25"/>
        <v>3</v>
      </c>
      <c r="S180" s="3" t="str">
        <f t="shared" si="26"/>
        <v>この</v>
      </c>
      <c r="T180" s="3" t="str">
        <f t="shared" si="27"/>
        <v/>
      </c>
      <c r="U180" s="3" t="str">
        <f t="shared" si="28"/>
        <v/>
      </c>
      <c r="V180" s="3"/>
      <c r="W180" s="3" t="str">
        <f t="shared" si="29"/>
        <v>このクリーチャーが戦場に出たとき、対戦相手がコントロールするクリーチャー1体を対象とする。それはX点のダメージを受ける。Xはあなたの墓地にある呪文の総数に等しい。</v>
      </c>
      <c r="X180" s="19" t="s">
        <v>906</v>
      </c>
    </row>
    <row r="181" hidden="1" spans="1:24">
      <c r="A181" s="2">
        <v>180</v>
      </c>
      <c r="B181" s="3" t="s">
        <v>948</v>
      </c>
      <c r="C181" s="13" t="s">
        <v>43</v>
      </c>
      <c r="D181" s="5" t="s">
        <v>54</v>
      </c>
      <c r="E181" s="6">
        <v>16</v>
      </c>
      <c r="F181" s="14" t="s">
        <v>907</v>
      </c>
      <c r="G181" s="7" t="s">
        <v>908</v>
      </c>
      <c r="H181" s="5" t="s">
        <v>131</v>
      </c>
      <c r="I181" s="3"/>
      <c r="J181" s="3"/>
      <c r="K181" s="3"/>
      <c r="L181" s="3" t="s">
        <v>909</v>
      </c>
      <c r="M181" s="3"/>
      <c r="N181" s="3"/>
      <c r="O181" s="18"/>
      <c r="P181" s="3"/>
      <c r="Q181" s="3" t="str">
        <f t="shared" si="24"/>
        <v/>
      </c>
      <c r="R181" s="3" t="str">
        <f t="shared" si="25"/>
        <v/>
      </c>
      <c r="S181" s="3" t="str">
        <f t="shared" si="26"/>
        <v>対戦</v>
      </c>
      <c r="T181" s="3" t="str">
        <f t="shared" si="27"/>
        <v/>
      </c>
      <c r="U181" s="3" t="str">
        <f t="shared" si="28"/>
        <v/>
      </c>
      <c r="V181" s="3"/>
      <c r="W181" s="3" t="str">
        <f t="shared" si="29"/>
        <v>対戦相手がコントロールするサポートを3個破壊する。</v>
      </c>
      <c r="X181" s="19" t="s">
        <v>910</v>
      </c>
    </row>
    <row r="182" hidden="1" spans="1:24">
      <c r="A182" s="2">
        <v>181</v>
      </c>
      <c r="B182" s="3" t="s">
        <v>948</v>
      </c>
      <c r="C182" s="13" t="s">
        <v>43</v>
      </c>
      <c r="D182" s="5" t="s">
        <v>55</v>
      </c>
      <c r="E182" s="6">
        <v>9</v>
      </c>
      <c r="F182" s="7" t="s">
        <v>838</v>
      </c>
      <c r="G182" s="7" t="s">
        <v>839</v>
      </c>
      <c r="H182" s="5" t="s">
        <v>34</v>
      </c>
      <c r="I182" s="3" t="s">
        <v>35</v>
      </c>
      <c r="J182" s="3" t="s">
        <v>36</v>
      </c>
      <c r="K182" s="3"/>
      <c r="L182" s="3" t="s">
        <v>911</v>
      </c>
      <c r="M182" s="3"/>
      <c r="N182" s="3"/>
      <c r="O182" s="18">
        <v>42829</v>
      </c>
      <c r="P182" s="3"/>
      <c r="Q182" s="3">
        <f t="shared" si="24"/>
        <v>4</v>
      </c>
      <c r="R182" s="3">
        <f t="shared" si="25"/>
        <v>4</v>
      </c>
      <c r="S182" s="3" t="str">
        <f t="shared" si="26"/>
        <v>対戦</v>
      </c>
      <c r="T182" s="3" t="str">
        <f t="shared" si="27"/>
        <v/>
      </c>
      <c r="U182" s="3" t="str">
        <f t="shared" si="28"/>
        <v/>
      </c>
      <c r="V182" s="3"/>
      <c r="W182" s="3" t="str">
        <f t="shared" si="29"/>
        <v>対戦相手がカードを唱えたとき、対戦相手は3点のダメージを受ける。</v>
      </c>
      <c r="X182" s="19" t="s">
        <v>912</v>
      </c>
    </row>
    <row r="183" hidden="1" spans="1:24">
      <c r="A183" s="2">
        <v>182</v>
      </c>
      <c r="B183" s="3" t="s">
        <v>948</v>
      </c>
      <c r="C183" s="13" t="s">
        <v>43</v>
      </c>
      <c r="D183" s="5" t="s">
        <v>55</v>
      </c>
      <c r="E183" s="6">
        <v>19</v>
      </c>
      <c r="F183" s="7" t="s">
        <v>913</v>
      </c>
      <c r="G183" s="7" t="s">
        <v>914</v>
      </c>
      <c r="H183" s="5" t="s">
        <v>34</v>
      </c>
      <c r="I183" s="3" t="s">
        <v>35</v>
      </c>
      <c r="J183" s="3" t="s">
        <v>61</v>
      </c>
      <c r="K183" s="3"/>
      <c r="L183" s="3" t="s">
        <v>915</v>
      </c>
      <c r="M183" s="3"/>
      <c r="N183" s="3"/>
      <c r="O183" s="18">
        <v>42829</v>
      </c>
      <c r="P183" s="3"/>
      <c r="Q183" s="3">
        <f t="shared" si="24"/>
        <v>4</v>
      </c>
      <c r="R183" s="3">
        <f t="shared" si="25"/>
        <v>4</v>
      </c>
      <c r="S183" s="3" t="str">
        <f t="shared" si="26"/>
        <v>あな</v>
      </c>
      <c r="T183" s="3" t="str">
        <f t="shared" si="27"/>
        <v/>
      </c>
      <c r="U183" s="3" t="str">
        <f t="shared" si="28"/>
        <v/>
      </c>
      <c r="V183" s="3"/>
      <c r="W183" s="3" t="str">
        <f t="shared" si="29"/>
        <v>あなたが呪文を唱えたとき、あなたのターン終了時まで、このクリーチャーは+2/+2の修整を受ける。対戦相手がコントロールする最初のクリーチャーは-1/-1の修整を受ける。</v>
      </c>
      <c r="X183" s="19" t="s">
        <v>916</v>
      </c>
    </row>
    <row r="184" hidden="1" spans="1:24">
      <c r="A184" s="2">
        <v>183</v>
      </c>
      <c r="B184" s="3" t="s">
        <v>948</v>
      </c>
      <c r="C184" s="15" t="s">
        <v>44</v>
      </c>
      <c r="D184" s="5" t="s">
        <v>54</v>
      </c>
      <c r="E184" s="6">
        <v>10</v>
      </c>
      <c r="F184" s="7" t="s">
        <v>917</v>
      </c>
      <c r="G184" s="12" t="s">
        <v>918</v>
      </c>
      <c r="H184" s="5" t="s">
        <v>34</v>
      </c>
      <c r="I184" s="3" t="s">
        <v>884</v>
      </c>
      <c r="J184" s="3"/>
      <c r="K184" s="3"/>
      <c r="L184" s="3" t="s">
        <v>116</v>
      </c>
      <c r="M184" s="3" t="s">
        <v>711</v>
      </c>
      <c r="N184" s="3"/>
      <c r="O184" s="18">
        <v>42859</v>
      </c>
      <c r="P184" s="3"/>
      <c r="Q184" s="3">
        <f t="shared" si="24"/>
        <v>5</v>
      </c>
      <c r="R184" s="3">
        <f t="shared" si="25"/>
        <v>4</v>
      </c>
      <c r="S184" s="3" t="str">
        <f t="shared" si="26"/>
        <v>速攻</v>
      </c>
      <c r="T184" s="3" t="str">
        <f t="shared" si="27"/>
        <v/>
      </c>
      <c r="U184" s="3" t="str">
        <f t="shared" si="28"/>
        <v/>
      </c>
      <c r="V184" s="3"/>
      <c r="W184" s="3" t="str">
        <f t="shared" si="29"/>
        <v>速攻&amp;br;このクリーチャーが戦場に出たとき、あなたがコントロールする他の最初のクリーチャーは-1/-1の修整を受ける。</v>
      </c>
      <c r="X184" s="19" t="s">
        <v>955</v>
      </c>
    </row>
    <row r="185" hidden="1" spans="1:24">
      <c r="A185" s="2">
        <v>184</v>
      </c>
      <c r="B185" s="3" t="s">
        <v>948</v>
      </c>
      <c r="C185" s="15" t="s">
        <v>44</v>
      </c>
      <c r="D185" s="5" t="s">
        <v>54</v>
      </c>
      <c r="E185" s="6">
        <v>8</v>
      </c>
      <c r="F185" s="7" t="s">
        <v>919</v>
      </c>
      <c r="G185" s="7" t="s">
        <v>920</v>
      </c>
      <c r="H185" s="5" t="s">
        <v>34</v>
      </c>
      <c r="I185" s="3" t="s">
        <v>921</v>
      </c>
      <c r="J185" s="3"/>
      <c r="K185" s="3"/>
      <c r="L185" s="3" t="s">
        <v>579</v>
      </c>
      <c r="M185" s="3"/>
      <c r="N185" s="3"/>
      <c r="O185" s="18">
        <v>42861</v>
      </c>
      <c r="P185" s="3"/>
      <c r="Q185" s="3">
        <f t="shared" si="24"/>
        <v>5</v>
      </c>
      <c r="R185" s="3">
        <f t="shared" si="25"/>
        <v>6</v>
      </c>
      <c r="S185" s="3" t="str">
        <f t="shared" si="26"/>
        <v>この</v>
      </c>
      <c r="T185" s="3" t="str">
        <f t="shared" si="27"/>
        <v/>
      </c>
      <c r="U185" s="3" t="str">
        <f t="shared" si="28"/>
        <v/>
      </c>
      <c r="V185" s="3"/>
      <c r="W185" s="3" t="str">
        <f t="shared" si="29"/>
        <v>このクリーチャーが戦場に出たとき、あなたがコントロールする他の各クリーチャーは-1/-1の修整を受ける。</v>
      </c>
      <c r="X185" s="19" t="s">
        <v>922</v>
      </c>
    </row>
    <row r="186" hidden="1" spans="1:24">
      <c r="A186" s="2">
        <v>185</v>
      </c>
      <c r="B186" s="3" t="s">
        <v>948</v>
      </c>
      <c r="C186" s="15" t="s">
        <v>44</v>
      </c>
      <c r="D186" s="5" t="s">
        <v>54</v>
      </c>
      <c r="E186" s="6">
        <v>9</v>
      </c>
      <c r="F186" s="7" t="s">
        <v>923</v>
      </c>
      <c r="G186" s="7" t="s">
        <v>924</v>
      </c>
      <c r="H186" s="5" t="s">
        <v>131</v>
      </c>
      <c r="I186" s="3"/>
      <c r="J186" s="3"/>
      <c r="K186" s="3"/>
      <c r="L186" s="3" t="s">
        <v>925</v>
      </c>
      <c r="M186" s="3"/>
      <c r="N186" s="3"/>
      <c r="O186" s="18"/>
      <c r="P186" s="3"/>
      <c r="Q186" s="3" t="str">
        <f t="shared" si="24"/>
        <v/>
      </c>
      <c r="R186" s="3" t="str">
        <f t="shared" si="25"/>
        <v/>
      </c>
      <c r="S186" s="3" t="str">
        <f t="shared" si="26"/>
        <v>あな</v>
      </c>
      <c r="T186" s="3" t="str">
        <f t="shared" si="27"/>
        <v/>
      </c>
      <c r="U186" s="3" t="str">
        <f t="shared" si="28"/>
        <v/>
      </c>
      <c r="V186" s="3"/>
      <c r="W186" s="3" t="str">
        <f t="shared" si="29"/>
        <v>あなたがコントロールするクリーチャー1体を対象とする。それは「このクリーチャーが戦闘ダメージを与えたとき、これのオーナーはカードを1枚引く。」を得る。</v>
      </c>
      <c r="X186" s="19" t="s">
        <v>926</v>
      </c>
    </row>
    <row r="187" hidden="1" spans="1:24">
      <c r="A187" s="2">
        <v>186</v>
      </c>
      <c r="B187" s="3" t="s">
        <v>948</v>
      </c>
      <c r="C187" s="15" t="s">
        <v>44</v>
      </c>
      <c r="D187" s="5" t="s">
        <v>55</v>
      </c>
      <c r="E187" s="6">
        <v>14</v>
      </c>
      <c r="F187" s="7" t="s">
        <v>832</v>
      </c>
      <c r="G187" s="7" t="s">
        <v>833</v>
      </c>
      <c r="H187" s="5" t="s">
        <v>34</v>
      </c>
      <c r="I187" s="3" t="s">
        <v>578</v>
      </c>
      <c r="J187" s="3"/>
      <c r="K187" s="3"/>
      <c r="L187" s="3" t="s">
        <v>834</v>
      </c>
      <c r="M187" s="3" t="s">
        <v>835</v>
      </c>
      <c r="N187" s="3"/>
      <c r="O187" s="18">
        <v>42892</v>
      </c>
      <c r="P187" s="3"/>
      <c r="Q187" s="3">
        <f t="shared" si="24"/>
        <v>6</v>
      </c>
      <c r="R187" s="3">
        <f t="shared" si="25"/>
        <v>6</v>
      </c>
      <c r="S187" s="3" t="str">
        <f t="shared" si="26"/>
        <v>この</v>
      </c>
      <c r="T187" s="3" t="str">
        <f t="shared" si="27"/>
        <v/>
      </c>
      <c r="U187" s="3" t="str">
        <f t="shared" si="28"/>
        <v/>
      </c>
      <c r="V187" s="3"/>
      <c r="W187" s="3" t="str">
        <f t="shared" si="29"/>
        <v>このクリーチャーが戦場に出たとき、対戦相手がコントロールするサポートジェムを1個破壊する。&amp;br;あなたのターン開始時に、対戦相手がコントロールするサポート1個は1シールドを失う。</v>
      </c>
      <c r="X187" s="19" t="s">
        <v>927</v>
      </c>
    </row>
    <row r="188" hidden="1" spans="1:24">
      <c r="A188" s="2">
        <v>187</v>
      </c>
      <c r="B188" s="3" t="s">
        <v>948</v>
      </c>
      <c r="C188" s="15" t="s">
        <v>44</v>
      </c>
      <c r="D188" s="5" t="s">
        <v>55</v>
      </c>
      <c r="E188" s="6">
        <v>7</v>
      </c>
      <c r="F188" s="7" t="s">
        <v>928</v>
      </c>
      <c r="G188" s="7" t="s">
        <v>929</v>
      </c>
      <c r="H188" s="5" t="s">
        <v>131</v>
      </c>
      <c r="I188" s="3"/>
      <c r="J188" s="3"/>
      <c r="K188" s="3"/>
      <c r="L188" s="3" t="s">
        <v>930</v>
      </c>
      <c r="M188" s="3"/>
      <c r="N188" s="3"/>
      <c r="O188" s="18"/>
      <c r="P188" s="3"/>
      <c r="Q188" s="3" t="str">
        <f t="shared" si="24"/>
        <v/>
      </c>
      <c r="R188" s="3" t="str">
        <f t="shared" si="25"/>
        <v/>
      </c>
      <c r="S188" s="3" t="str">
        <f t="shared" si="26"/>
        <v>ジェ</v>
      </c>
      <c r="T188" s="3" t="str">
        <f t="shared" si="27"/>
        <v/>
      </c>
      <c r="U188" s="3" t="str">
        <f t="shared" si="28"/>
        <v/>
      </c>
      <c r="V188" s="3"/>
      <c r="W188" s="3" t="str">
        <f t="shared" si="29"/>
        <v>ジェムX個を緑ジェムに変換する。Xはあなたがコントロールするクリーチャーの総数の4倍に等しい。</v>
      </c>
      <c r="X188" s="19" t="s">
        <v>931</v>
      </c>
    </row>
    <row r="189" hidden="1" spans="1:24">
      <c r="A189" s="2">
        <v>188</v>
      </c>
      <c r="B189" s="3" t="s">
        <v>948</v>
      </c>
      <c r="C189" s="16" t="s">
        <v>105</v>
      </c>
      <c r="D189" s="5" t="s">
        <v>54</v>
      </c>
      <c r="E189" s="6">
        <v>12</v>
      </c>
      <c r="F189" s="7" t="s">
        <v>932</v>
      </c>
      <c r="G189" s="7" t="s">
        <v>933</v>
      </c>
      <c r="H189" s="5" t="s">
        <v>34</v>
      </c>
      <c r="I189" s="3" t="s">
        <v>534</v>
      </c>
      <c r="J189" s="3" t="s">
        <v>69</v>
      </c>
      <c r="K189" s="3"/>
      <c r="L189" s="3" t="s">
        <v>934</v>
      </c>
      <c r="M189" s="3"/>
      <c r="N189" s="3"/>
      <c r="O189" s="18">
        <v>42827</v>
      </c>
      <c r="P189" s="3"/>
      <c r="Q189" s="3">
        <f t="shared" si="24"/>
        <v>4</v>
      </c>
      <c r="R189" s="3">
        <f t="shared" si="25"/>
        <v>2</v>
      </c>
      <c r="S189" s="3" t="str">
        <f t="shared" si="26"/>
        <v>ジェ</v>
      </c>
      <c r="T189" s="3" t="str">
        <f t="shared" si="27"/>
        <v/>
      </c>
      <c r="U189" s="3" t="str">
        <f t="shared" si="28"/>
        <v/>
      </c>
      <c r="V189" s="3"/>
      <c r="W189" s="3" t="str">
        <f t="shared" si="29"/>
        <v>ジェム3個を起動する：対戦相手がコントロールする、ディフェンダーか到達か警戒を持つ最初のクリーチャーは-1/-1の修整を受ける。あなたのターン終了時まで、それはブロックできない。</v>
      </c>
      <c r="X189" s="19" t="s">
        <v>935</v>
      </c>
    </row>
    <row r="190" hidden="1" spans="1:24">
      <c r="A190" s="2">
        <v>189</v>
      </c>
      <c r="B190" s="3" t="s">
        <v>948</v>
      </c>
      <c r="C190" s="16" t="s">
        <v>165</v>
      </c>
      <c r="D190" s="5" t="s">
        <v>54</v>
      </c>
      <c r="E190" s="6">
        <v>12</v>
      </c>
      <c r="F190" s="7" t="s">
        <v>936</v>
      </c>
      <c r="G190" s="7" t="s">
        <v>937</v>
      </c>
      <c r="H190" s="5" t="s">
        <v>34</v>
      </c>
      <c r="I190" s="3" t="s">
        <v>35</v>
      </c>
      <c r="J190" s="3" t="s">
        <v>69</v>
      </c>
      <c r="K190" s="3"/>
      <c r="L190" s="3" t="s">
        <v>257</v>
      </c>
      <c r="M190" s="3" t="s">
        <v>938</v>
      </c>
      <c r="N190" s="3"/>
      <c r="O190" s="18">
        <v>42828</v>
      </c>
      <c r="P190" s="3"/>
      <c r="Q190" s="3">
        <f t="shared" si="24"/>
        <v>4</v>
      </c>
      <c r="R190" s="3">
        <f t="shared" si="25"/>
        <v>3</v>
      </c>
      <c r="S190" s="3" t="str">
        <f t="shared" si="26"/>
        <v>ディ</v>
      </c>
      <c r="T190" s="3" t="str">
        <f t="shared" si="27"/>
        <v/>
      </c>
      <c r="U190" s="3" t="str">
        <f t="shared" si="28"/>
        <v/>
      </c>
      <c r="V190" s="3"/>
      <c r="W190" s="3" t="str">
        <f t="shared" si="29"/>
        <v>ディフェンダー&amp;br;このクリーチャーが攻撃したとき、あなたのターン終了時まであなたの他の各クリーチャーは+2/0の修整を受ける。</v>
      </c>
      <c r="X190" s="19" t="s">
        <v>939</v>
      </c>
    </row>
    <row r="191" hidden="1" spans="1:24">
      <c r="A191" s="2">
        <v>190</v>
      </c>
      <c r="B191" s="3" t="s">
        <v>948</v>
      </c>
      <c r="C191" s="16" t="s">
        <v>115</v>
      </c>
      <c r="D191" s="5" t="s">
        <v>56</v>
      </c>
      <c r="E191" s="6">
        <v>24</v>
      </c>
      <c r="F191" s="7" t="s">
        <v>836</v>
      </c>
      <c r="G191" s="7" t="s">
        <v>837</v>
      </c>
      <c r="H191" s="5" t="s">
        <v>34</v>
      </c>
      <c r="I191" s="3" t="s">
        <v>35</v>
      </c>
      <c r="J191" s="3" t="s">
        <v>69</v>
      </c>
      <c r="K191" s="3"/>
      <c r="L191" s="3" t="s">
        <v>940</v>
      </c>
      <c r="M191" s="3" t="s">
        <v>941</v>
      </c>
      <c r="N191" s="3" t="s">
        <v>942</v>
      </c>
      <c r="O191" s="18">
        <v>42924</v>
      </c>
      <c r="P191" s="3"/>
      <c r="Q191" s="3">
        <f t="shared" si="24"/>
        <v>7</v>
      </c>
      <c r="R191" s="3">
        <f t="shared" si="25"/>
        <v>8</v>
      </c>
      <c r="S191" s="3" t="str">
        <f t="shared" si="26"/>
        <v>二段</v>
      </c>
      <c r="T191" s="3" t="str">
        <f t="shared" si="27"/>
        <v/>
      </c>
      <c r="U191" s="3" t="str">
        <f t="shared" si="28"/>
        <v/>
      </c>
      <c r="V191" s="3"/>
      <c r="W191" s="3" t="str">
        <f t="shared" si="29"/>
        <v>二段攻撃&amp;br;ジェム2個を起動する：ターン終了時まで、あなたがコントロールする他の最初のクリーチャーは二段攻撃を得る。&amp;br;このクリーチャーが戦場に出ている間、あなたがコントロールする各クリーチャーは速攻を得る。</v>
      </c>
      <c r="X191" s="19" t="s">
        <v>956</v>
      </c>
    </row>
    <row r="192" hidden="1" spans="1:24">
      <c r="A192" s="2">
        <v>191</v>
      </c>
      <c r="B192" s="3" t="s">
        <v>948</v>
      </c>
      <c r="C192" s="17" t="s">
        <v>73</v>
      </c>
      <c r="D192" s="5" t="s">
        <v>56</v>
      </c>
      <c r="E192" s="6">
        <v>19</v>
      </c>
      <c r="F192" s="7" t="s">
        <v>944</v>
      </c>
      <c r="G192" s="7" t="s">
        <v>945</v>
      </c>
      <c r="H192" s="5" t="s">
        <v>159</v>
      </c>
      <c r="I192" s="3"/>
      <c r="J192" s="3"/>
      <c r="K192" s="3"/>
      <c r="L192" s="3" t="s">
        <v>946</v>
      </c>
      <c r="M192" s="3"/>
      <c r="N192" s="3"/>
      <c r="O192" s="18"/>
      <c r="P192" s="3">
        <v>3</v>
      </c>
      <c r="Q192" s="3" t="str">
        <f t="shared" si="24"/>
        <v/>
      </c>
      <c r="R192" s="3" t="str">
        <f t="shared" si="25"/>
        <v/>
      </c>
      <c r="S192" s="3" t="str">
        <f t="shared" si="26"/>
        <v>あな</v>
      </c>
      <c r="T192" s="3" t="str">
        <f t="shared" si="27"/>
        <v/>
      </c>
      <c r="U192" s="3" t="str">
        <f t="shared" si="28"/>
        <v/>
      </c>
      <c r="V192" s="3"/>
      <c r="W192" s="3" t="str">
        <f t="shared" si="29"/>
        <v>あなたがコントロールするクリーチャーが攻撃したとき、対戦相手はX点のダメージを受ける。Xはあなたがコントロールするクリーチャーの総数の2倍に等しい。</v>
      </c>
      <c r="X192" s="19" t="s">
        <v>947</v>
      </c>
    </row>
    <row r="193" hidden="1" spans="1:24">
      <c r="A193" s="2">
        <v>192</v>
      </c>
      <c r="B193" s="3"/>
      <c r="C193" s="3"/>
      <c r="D193" s="5"/>
      <c r="E193" s="6"/>
      <c r="F193" s="7"/>
      <c r="G193" s="7"/>
      <c r="H193" s="5"/>
      <c r="I193" s="3"/>
      <c r="J193" s="3"/>
      <c r="K193" s="3"/>
      <c r="L193" s="3"/>
      <c r="M193" s="3"/>
      <c r="N193" s="3"/>
      <c r="O193" s="18"/>
      <c r="P193" s="3"/>
      <c r="Q193" s="3" t="str">
        <f t="shared" si="24"/>
        <v/>
      </c>
      <c r="R193" s="3" t="str">
        <f t="shared" si="25"/>
        <v/>
      </c>
      <c r="S193" s="3" t="str">
        <f t="shared" si="26"/>
        <v/>
      </c>
      <c r="T193" s="3" t="str">
        <f t="shared" si="27"/>
        <v/>
      </c>
      <c r="U193" s="3" t="str">
        <f t="shared" si="28"/>
        <v/>
      </c>
      <c r="V193" s="3"/>
      <c r="W193" s="3" t="str">
        <f t="shared" si="29"/>
        <v/>
      </c>
      <c r="X193" s="19" t="str">
        <f>IF(G193="","",VLOOKUP(G193,AA:AC,3,FALSE))</f>
        <v/>
      </c>
    </row>
    <row r="194" hidden="1" spans="1:24">
      <c r="A194" s="2">
        <v>193</v>
      </c>
      <c r="B194" s="3" t="s">
        <v>957</v>
      </c>
      <c r="C194" s="4" t="s">
        <v>3</v>
      </c>
      <c r="D194" s="5" t="s">
        <v>31</v>
      </c>
      <c r="E194" s="74">
        <v>8</v>
      </c>
      <c r="F194" s="7" t="s">
        <v>958</v>
      </c>
      <c r="G194" s="7" t="s">
        <v>959</v>
      </c>
      <c r="H194" s="5" t="s">
        <v>34</v>
      </c>
      <c r="I194" s="3" t="s">
        <v>88</v>
      </c>
      <c r="J194" s="3" t="s">
        <v>36</v>
      </c>
      <c r="K194" s="3"/>
      <c r="L194" s="3" t="s">
        <v>89</v>
      </c>
      <c r="M194" s="3" t="s">
        <v>960</v>
      </c>
      <c r="N194" s="3"/>
      <c r="O194" s="18">
        <v>42768</v>
      </c>
      <c r="P194" s="3"/>
      <c r="Q194" s="3">
        <f t="shared" si="24"/>
        <v>2</v>
      </c>
      <c r="R194" s="3">
        <f t="shared" si="25"/>
        <v>2</v>
      </c>
      <c r="S194" s="3" t="str">
        <f t="shared" si="26"/>
        <v>飛行</v>
      </c>
      <c r="T194" s="3" t="str">
        <f t="shared" si="27"/>
        <v/>
      </c>
      <c r="U194" s="3" t="str">
        <f t="shared" si="28"/>
        <v/>
      </c>
      <c r="V194" s="3"/>
      <c r="W194" s="3" t="str">
        <f t="shared" si="29"/>
        <v>飛行&amp;br;このクリーチャーが戦場に出たとき、あなたは3点のライフを得る。</v>
      </c>
      <c r="X194" s="19" t="s">
        <v>961</v>
      </c>
    </row>
    <row r="195" hidden="1" spans="1:24">
      <c r="A195" s="2">
        <v>194</v>
      </c>
      <c r="B195" s="3" t="s">
        <v>957</v>
      </c>
      <c r="C195" s="4" t="s">
        <v>3</v>
      </c>
      <c r="D195" s="5" t="s">
        <v>31</v>
      </c>
      <c r="E195" s="74">
        <v>6</v>
      </c>
      <c r="F195" s="7" t="s">
        <v>962</v>
      </c>
      <c r="G195" s="7" t="s">
        <v>963</v>
      </c>
      <c r="H195" s="5" t="s">
        <v>34</v>
      </c>
      <c r="I195" s="3" t="s">
        <v>88</v>
      </c>
      <c r="J195" s="3" t="s">
        <v>69</v>
      </c>
      <c r="K195" s="3"/>
      <c r="L195" s="3" t="s">
        <v>89</v>
      </c>
      <c r="M195" s="3" t="s">
        <v>964</v>
      </c>
      <c r="N195" s="3"/>
      <c r="O195" s="18">
        <v>42767</v>
      </c>
      <c r="P195" s="3"/>
      <c r="Q195" s="3">
        <f t="shared" si="24"/>
        <v>2</v>
      </c>
      <c r="R195" s="3">
        <f t="shared" si="25"/>
        <v>1</v>
      </c>
      <c r="S195" s="3" t="str">
        <f t="shared" si="26"/>
        <v>飛行</v>
      </c>
      <c r="T195" s="3" t="str">
        <f t="shared" si="27"/>
        <v/>
      </c>
      <c r="U195" s="3" t="str">
        <f t="shared" si="28"/>
        <v/>
      </c>
      <c r="V195" s="3"/>
      <c r="W195" s="3" t="str">
        <f t="shared" si="29"/>
        <v>飛行&amp;br;このクリーチャーが攻撃したとき、あなたがコントロールする無効化されている最初のクリーチャーを有効化する。</v>
      </c>
      <c r="X195" s="19" t="s">
        <v>965</v>
      </c>
    </row>
    <row r="196" hidden="1" spans="1:24">
      <c r="A196" s="2">
        <v>195</v>
      </c>
      <c r="B196" s="3" t="s">
        <v>957</v>
      </c>
      <c r="C196" s="4" t="s">
        <v>3</v>
      </c>
      <c r="D196" s="5" t="s">
        <v>31</v>
      </c>
      <c r="E196" s="74">
        <v>8</v>
      </c>
      <c r="F196" s="7" t="s">
        <v>966</v>
      </c>
      <c r="G196" s="7" t="s">
        <v>967</v>
      </c>
      <c r="H196" s="5" t="s">
        <v>34</v>
      </c>
      <c r="I196" s="3" t="s">
        <v>50</v>
      </c>
      <c r="J196" s="3" t="s">
        <v>531</v>
      </c>
      <c r="K196" s="3"/>
      <c r="L196" s="3" t="s">
        <v>968</v>
      </c>
      <c r="M196" s="3"/>
      <c r="N196" s="3"/>
      <c r="O196" s="18">
        <v>42738</v>
      </c>
      <c r="P196" s="3"/>
      <c r="Q196" s="3">
        <f t="shared" si="24"/>
        <v>1</v>
      </c>
      <c r="R196" s="3">
        <f t="shared" si="25"/>
        <v>3</v>
      </c>
      <c r="S196" s="3" t="str">
        <f t="shared" si="26"/>
        <v>この</v>
      </c>
      <c r="T196" s="3" t="str">
        <f t="shared" si="27"/>
        <v/>
      </c>
      <c r="U196" s="3" t="str">
        <f t="shared" si="28"/>
        <v/>
      </c>
      <c r="V196" s="3"/>
      <c r="W196" s="3" t="str">
        <f t="shared" si="29"/>
        <v>このクリーチャーが戦場に出たとき、対戦相手の墓地に置かれた不朽か余波か永遠を持つ最後のクリーチャーを追放する。</v>
      </c>
      <c r="X196" s="19" t="s">
        <v>969</v>
      </c>
    </row>
    <row r="197" hidden="1" spans="1:24">
      <c r="A197" s="2">
        <v>196</v>
      </c>
      <c r="B197" s="3" t="s">
        <v>957</v>
      </c>
      <c r="C197" s="4" t="s">
        <v>3</v>
      </c>
      <c r="D197" s="5" t="s">
        <v>31</v>
      </c>
      <c r="E197" s="74">
        <v>10</v>
      </c>
      <c r="F197" s="7" t="s">
        <v>970</v>
      </c>
      <c r="G197" s="7" t="s">
        <v>971</v>
      </c>
      <c r="H197" s="5" t="s">
        <v>34</v>
      </c>
      <c r="I197" s="3" t="s">
        <v>50</v>
      </c>
      <c r="J197" s="3"/>
      <c r="K197" s="3"/>
      <c r="L197" s="3" t="s">
        <v>257</v>
      </c>
      <c r="M197" s="3"/>
      <c r="N197" s="3"/>
      <c r="O197" s="18">
        <v>42771</v>
      </c>
      <c r="P197" s="3"/>
      <c r="Q197" s="3">
        <f t="shared" si="24"/>
        <v>2</v>
      </c>
      <c r="R197" s="3">
        <f t="shared" si="25"/>
        <v>5</v>
      </c>
      <c r="S197" s="3" t="str">
        <f t="shared" si="26"/>
        <v>ディ</v>
      </c>
      <c r="T197" s="3" t="str">
        <f t="shared" si="27"/>
        <v/>
      </c>
      <c r="U197" s="3" t="str">
        <f t="shared" si="28"/>
        <v/>
      </c>
      <c r="V197" s="3"/>
      <c r="W197" s="3" t="str">
        <f t="shared" si="29"/>
        <v>ディフェンダー</v>
      </c>
      <c r="X197" s="19"/>
    </row>
    <row r="198" hidden="1" spans="1:24">
      <c r="A198" s="2">
        <v>197</v>
      </c>
      <c r="B198" s="3" t="s">
        <v>957</v>
      </c>
      <c r="C198" s="4" t="s">
        <v>3</v>
      </c>
      <c r="D198" s="5" t="s">
        <v>31</v>
      </c>
      <c r="E198" s="74">
        <v>5</v>
      </c>
      <c r="F198" s="7" t="s">
        <v>972</v>
      </c>
      <c r="G198" s="7" t="s">
        <v>973</v>
      </c>
      <c r="H198" s="5" t="s">
        <v>34</v>
      </c>
      <c r="I198" s="3" t="s">
        <v>50</v>
      </c>
      <c r="J198" s="3"/>
      <c r="K198" s="3"/>
      <c r="L198" s="3" t="s">
        <v>974</v>
      </c>
      <c r="M198" s="3"/>
      <c r="N198" s="3"/>
      <c r="O198" s="18">
        <v>42768</v>
      </c>
      <c r="P198" s="3"/>
      <c r="Q198" s="3">
        <f t="shared" si="24"/>
        <v>2</v>
      </c>
      <c r="R198" s="3">
        <f t="shared" si="25"/>
        <v>2</v>
      </c>
      <c r="S198" s="3" t="str">
        <f t="shared" si="26"/>
        <v>ゾン</v>
      </c>
      <c r="T198" s="3" t="str">
        <f t="shared" si="27"/>
        <v/>
      </c>
      <c r="U198" s="3" t="str">
        <f t="shared" si="28"/>
        <v/>
      </c>
      <c r="V198" s="3"/>
      <c r="W198" s="3" t="str">
        <f t="shared" si="29"/>
        <v>ゾンビが戦場に出たとき、あなたのターン終了時まで、このクリーチャーは+1/+1の修整を受ける。</v>
      </c>
      <c r="X198" s="19" t="s">
        <v>975</v>
      </c>
    </row>
    <row r="199" hidden="1" spans="1:24">
      <c r="A199" s="2">
        <v>198</v>
      </c>
      <c r="B199" s="3" t="s">
        <v>957</v>
      </c>
      <c r="C199" s="4" t="s">
        <v>3</v>
      </c>
      <c r="D199" s="5" t="s">
        <v>31</v>
      </c>
      <c r="E199" s="74">
        <v>5</v>
      </c>
      <c r="F199" s="7" t="s">
        <v>976</v>
      </c>
      <c r="G199" s="7" t="s">
        <v>977</v>
      </c>
      <c r="H199" s="5" t="s">
        <v>34</v>
      </c>
      <c r="I199" s="3" t="s">
        <v>35</v>
      </c>
      <c r="J199" s="3" t="s">
        <v>69</v>
      </c>
      <c r="K199" s="3"/>
      <c r="L199" s="3" t="s">
        <v>978</v>
      </c>
      <c r="M199" s="3"/>
      <c r="N199" s="3"/>
      <c r="O199" s="18">
        <v>42795</v>
      </c>
      <c r="P199" s="3"/>
      <c r="Q199" s="3">
        <f t="shared" si="24"/>
        <v>3</v>
      </c>
      <c r="R199" s="3">
        <f t="shared" si="25"/>
        <v>1</v>
      </c>
      <c r="S199" s="3" t="str">
        <f t="shared" si="26"/>
        <v>督励</v>
      </c>
      <c r="T199" s="3" t="str">
        <f t="shared" si="27"/>
        <v/>
      </c>
      <c r="U199" s="3" t="str">
        <f t="shared" si="28"/>
        <v/>
      </c>
      <c r="V199" s="3"/>
      <c r="W199" s="3" t="str">
        <f t="shared" si="29"/>
        <v>督励2：あなたのターン終了時まで、このクリーチャーはダメージ軽減とバーサーカーを得る。</v>
      </c>
      <c r="X199" s="19" t="s">
        <v>979</v>
      </c>
    </row>
    <row r="200" hidden="1" spans="1:24">
      <c r="A200" s="2">
        <v>199</v>
      </c>
      <c r="B200" s="3" t="s">
        <v>957</v>
      </c>
      <c r="C200" s="4" t="s">
        <v>3</v>
      </c>
      <c r="D200" s="5" t="s">
        <v>31</v>
      </c>
      <c r="E200" s="74">
        <v>5</v>
      </c>
      <c r="F200" s="7" t="s">
        <v>980</v>
      </c>
      <c r="G200" s="7" t="s">
        <v>981</v>
      </c>
      <c r="H200" s="5" t="s">
        <v>34</v>
      </c>
      <c r="I200" s="3" t="s">
        <v>982</v>
      </c>
      <c r="J200" s="3"/>
      <c r="K200" s="3"/>
      <c r="L200" s="3" t="s">
        <v>983</v>
      </c>
      <c r="M200" s="3"/>
      <c r="N200" s="3"/>
      <c r="O200" s="18">
        <v>42768</v>
      </c>
      <c r="P200" s="3"/>
      <c r="Q200" s="3">
        <f t="shared" si="24"/>
        <v>2</v>
      </c>
      <c r="R200" s="3">
        <f t="shared" si="25"/>
        <v>2</v>
      </c>
      <c r="S200" s="3" t="str">
        <f t="shared" si="26"/>
        <v>この</v>
      </c>
      <c r="T200" s="3" t="str">
        <f t="shared" si="27"/>
        <v/>
      </c>
      <c r="U200" s="3" t="str">
        <f t="shared" si="28"/>
        <v/>
      </c>
      <c r="V200" s="3"/>
      <c r="W200" s="3" t="str">
        <f t="shared" si="29"/>
        <v>このクリーチャーが戦場に出たとき、あなたの墓地に砂漠がある場合、このクリーチャーは絆魂を得る。</v>
      </c>
      <c r="X200" s="19" t="s">
        <v>984</v>
      </c>
    </row>
    <row r="201" hidden="1" spans="1:24">
      <c r="A201" s="2">
        <v>200</v>
      </c>
      <c r="B201" s="3" t="s">
        <v>957</v>
      </c>
      <c r="C201" s="4" t="s">
        <v>3</v>
      </c>
      <c r="D201" s="5" t="s">
        <v>31</v>
      </c>
      <c r="E201" s="74">
        <v>12</v>
      </c>
      <c r="F201" s="7" t="s">
        <v>985</v>
      </c>
      <c r="G201" s="7" t="s">
        <v>986</v>
      </c>
      <c r="H201" s="5" t="s">
        <v>34</v>
      </c>
      <c r="I201" s="3" t="s">
        <v>35</v>
      </c>
      <c r="J201" s="3" t="s">
        <v>36</v>
      </c>
      <c r="K201" s="3"/>
      <c r="L201" s="3" t="s">
        <v>57</v>
      </c>
      <c r="M201" s="3" t="s">
        <v>987</v>
      </c>
      <c r="N201" s="3"/>
      <c r="O201" s="18">
        <v>42768</v>
      </c>
      <c r="P201" s="3"/>
      <c r="Q201" s="3">
        <f t="shared" si="24"/>
        <v>2</v>
      </c>
      <c r="R201" s="3">
        <f t="shared" si="25"/>
        <v>2</v>
      </c>
      <c r="S201" s="3" t="str">
        <f t="shared" si="26"/>
        <v>警戒</v>
      </c>
      <c r="T201" s="3" t="str">
        <f t="shared" si="27"/>
        <v/>
      </c>
      <c r="U201" s="3" t="str">
        <f t="shared" si="28"/>
        <v/>
      </c>
      <c r="V201" s="3"/>
      <c r="W201" s="3" t="str">
        <f t="shared" si="29"/>
        <v>警戒&amp;br;永遠1</v>
      </c>
      <c r="X201" s="19" t="s">
        <v>988</v>
      </c>
    </row>
    <row r="202" hidden="1" spans="1:24">
      <c r="A202" s="2">
        <v>201</v>
      </c>
      <c r="B202" s="3" t="s">
        <v>957</v>
      </c>
      <c r="C202" s="4" t="s">
        <v>3</v>
      </c>
      <c r="D202" s="5" t="s">
        <v>31</v>
      </c>
      <c r="E202" s="74">
        <v>2</v>
      </c>
      <c r="F202" s="7" t="s">
        <v>989</v>
      </c>
      <c r="G202" s="7" t="s">
        <v>990</v>
      </c>
      <c r="H202" s="5" t="s">
        <v>131</v>
      </c>
      <c r="I202" s="3"/>
      <c r="J202" s="3"/>
      <c r="K202" s="3"/>
      <c r="L202" s="3" t="s">
        <v>991</v>
      </c>
      <c r="M202" s="3"/>
      <c r="N202" s="3"/>
      <c r="O202" s="18"/>
      <c r="P202" s="3"/>
      <c r="Q202" s="3" t="str">
        <f t="shared" si="24"/>
        <v/>
      </c>
      <c r="R202" s="3" t="str">
        <f t="shared" si="25"/>
        <v/>
      </c>
      <c r="S202" s="3" t="str">
        <f t="shared" si="26"/>
        <v>クリ</v>
      </c>
      <c r="T202" s="3" t="str">
        <f t="shared" si="27"/>
        <v/>
      </c>
      <c r="U202" s="3" t="str">
        <f t="shared" si="28"/>
        <v/>
      </c>
      <c r="V202" s="3"/>
      <c r="W202" s="3" t="str">
        <f t="shared" si="29"/>
        <v>クリーチャー1体を対象とする。それは有効化される。その後、あなたの次のターン開始時まで、それは+2/+2の修整を受けるとともにディフェンダーを得る。</v>
      </c>
      <c r="X202" s="19" t="s">
        <v>992</v>
      </c>
    </row>
    <row r="203" hidden="1" spans="1:24">
      <c r="A203" s="2">
        <v>315</v>
      </c>
      <c r="B203" s="3" t="s">
        <v>957</v>
      </c>
      <c r="C203" s="4" t="s">
        <v>3</v>
      </c>
      <c r="D203" s="5" t="s">
        <v>31</v>
      </c>
      <c r="E203" s="74">
        <v>6</v>
      </c>
      <c r="F203" s="3" t="s">
        <v>993</v>
      </c>
      <c r="G203" s="7" t="s">
        <v>994</v>
      </c>
      <c r="H203" s="5" t="s">
        <v>131</v>
      </c>
      <c r="I203" s="3" t="s">
        <v>995</v>
      </c>
      <c r="J203" s="3"/>
      <c r="K203" s="3"/>
      <c r="L203" s="3" t="s">
        <v>996</v>
      </c>
      <c r="M203" s="3" t="s">
        <v>203</v>
      </c>
      <c r="N203" s="3"/>
      <c r="O203" s="18"/>
      <c r="P203" s="3"/>
      <c r="Q203" s="3" t="str">
        <f t="shared" si="24"/>
        <v/>
      </c>
      <c r="R203" s="3" t="str">
        <f t="shared" si="25"/>
        <v/>
      </c>
      <c r="S203" s="3" t="str">
        <f t="shared" si="26"/>
        <v>あな</v>
      </c>
      <c r="T203" s="3" t="str">
        <f t="shared" si="27"/>
        <v/>
      </c>
      <c r="U203" s="3" t="str">
        <f t="shared" si="28"/>
        <v/>
      </c>
      <c r="V203" s="3"/>
      <c r="W203" s="3" t="str">
        <f t="shared" si="29"/>
        <v>あなたの手札の各カードは2マナを得る。&amp;br;サイクリング2</v>
      </c>
      <c r="X203" s="19" t="s">
        <v>997</v>
      </c>
    </row>
    <row r="204" hidden="1" spans="1:24">
      <c r="A204" s="2">
        <v>202</v>
      </c>
      <c r="B204" s="3" t="s">
        <v>957</v>
      </c>
      <c r="C204" s="4" t="s">
        <v>3</v>
      </c>
      <c r="D204" s="5" t="s">
        <v>31</v>
      </c>
      <c r="E204" s="74">
        <v>6</v>
      </c>
      <c r="F204" s="7" t="s">
        <v>998</v>
      </c>
      <c r="G204" s="7" t="s">
        <v>999</v>
      </c>
      <c r="H204" s="5" t="s">
        <v>159</v>
      </c>
      <c r="I204" s="3"/>
      <c r="J204" s="3"/>
      <c r="K204" s="3"/>
      <c r="L204" s="3" t="s">
        <v>1000</v>
      </c>
      <c r="M204" s="3" t="s">
        <v>1001</v>
      </c>
      <c r="N204" s="3"/>
      <c r="O204" s="18"/>
      <c r="P204" s="3">
        <v>10</v>
      </c>
      <c r="Q204" s="3" t="str">
        <f t="shared" si="24"/>
        <v/>
      </c>
      <c r="R204" s="3" t="str">
        <f t="shared" si="25"/>
        <v/>
      </c>
      <c r="S204" s="3" t="str">
        <f t="shared" si="26"/>
        <v>あな</v>
      </c>
      <c r="T204" s="3" t="str">
        <f t="shared" si="27"/>
        <v/>
      </c>
      <c r="U204" s="3" t="str">
        <f t="shared" si="28"/>
        <v/>
      </c>
      <c r="V204" s="3"/>
      <c r="W204" s="3" t="str">
        <f t="shared" si="29"/>
        <v>あなたがコントロールするクリーチャーがブロックされたとき、ブロックしたクリーチャーは5点のダメージを受ける。このサポートを破壊する。&amp;br;対戦相手がコントロールするクリーチャーが攻撃したとき、そのクリーチャーは5点のダメージを受ける。このサポートを破壊する。</v>
      </c>
      <c r="X204" s="19" t="s">
        <v>1002</v>
      </c>
    </row>
    <row r="205" hidden="1" spans="1:24">
      <c r="A205" s="2">
        <v>203</v>
      </c>
      <c r="B205" s="3" t="s">
        <v>957</v>
      </c>
      <c r="C205" s="4" t="s">
        <v>3</v>
      </c>
      <c r="D205" s="5" t="s">
        <v>54</v>
      </c>
      <c r="E205" s="74">
        <v>4</v>
      </c>
      <c r="F205" s="7" t="s">
        <v>1003</v>
      </c>
      <c r="G205" s="7" t="s">
        <v>1004</v>
      </c>
      <c r="H205" s="5" t="s">
        <v>34</v>
      </c>
      <c r="I205" s="3" t="s">
        <v>35</v>
      </c>
      <c r="J205" s="3" t="s">
        <v>61</v>
      </c>
      <c r="K205" s="3"/>
      <c r="L205" s="3" t="s">
        <v>1005</v>
      </c>
      <c r="M205" s="3"/>
      <c r="N205" s="3"/>
      <c r="O205" s="18" t="s">
        <v>1006</v>
      </c>
      <c r="P205" s="3"/>
      <c r="Q205" s="3">
        <v>0</v>
      </c>
      <c r="R205" s="3">
        <v>4</v>
      </c>
      <c r="S205" s="3" t="str">
        <f t="shared" si="26"/>
        <v>(あ</v>
      </c>
      <c r="T205" s="3" t="str">
        <f t="shared" si="27"/>
        <v/>
      </c>
      <c r="U205" s="3" t="str">
        <f t="shared" si="28"/>
        <v/>
      </c>
      <c r="V205" s="3"/>
      <c r="W205" s="3" t="str">
        <f t="shared" si="29"/>
        <v>(あなたがクリーチャーか呪文かサポートを唱えるたびに、あなたは1点のライフを得る。)</v>
      </c>
      <c r="X205" s="19" t="s">
        <v>1007</v>
      </c>
    </row>
    <row r="206" hidden="1" spans="1:24">
      <c r="A206" s="2">
        <v>204</v>
      </c>
      <c r="B206" s="3" t="s">
        <v>957</v>
      </c>
      <c r="C206" s="4" t="s">
        <v>3</v>
      </c>
      <c r="D206" s="5" t="s">
        <v>54</v>
      </c>
      <c r="E206" s="74">
        <v>13</v>
      </c>
      <c r="F206" s="7" t="s">
        <v>1008</v>
      </c>
      <c r="G206" s="7" t="s">
        <v>1009</v>
      </c>
      <c r="H206" s="5" t="s">
        <v>34</v>
      </c>
      <c r="I206" s="3" t="s">
        <v>35</v>
      </c>
      <c r="J206" s="3" t="s">
        <v>61</v>
      </c>
      <c r="K206" s="3"/>
      <c r="L206" s="3" t="s">
        <v>1010</v>
      </c>
      <c r="M206" s="3" t="s">
        <v>987</v>
      </c>
      <c r="N206" s="3"/>
      <c r="O206" s="18">
        <v>42769</v>
      </c>
      <c r="P206" s="3"/>
      <c r="Q206" s="3">
        <f t="shared" ref="Q206:Q223" si="30">IF(O206&gt;1,MONTH(O206),"")</f>
        <v>2</v>
      </c>
      <c r="R206" s="3">
        <f t="shared" ref="R206:R223" si="31">IF(O206&gt;1,DAY(O206),"")</f>
        <v>3</v>
      </c>
      <c r="S206" s="3" t="str">
        <f t="shared" si="26"/>
        <v>この</v>
      </c>
      <c r="T206" s="3" t="str">
        <f t="shared" si="27"/>
        <v/>
      </c>
      <c r="U206" s="3" t="str">
        <f t="shared" si="28"/>
        <v/>
      </c>
      <c r="V206" s="3"/>
      <c r="W206" s="3" t="str">
        <f t="shared" si="29"/>
        <v>このクリーチャーが戦場に出たとき、あなたはX点のライフを得る。Xはこのクリーチャーのパワーに等しい。&amp;br;永遠1</v>
      </c>
      <c r="X206" s="19" t="s">
        <v>1011</v>
      </c>
    </row>
    <row r="207" hidden="1" spans="1:24">
      <c r="A207" s="2">
        <v>205</v>
      </c>
      <c r="B207" s="3" t="s">
        <v>957</v>
      </c>
      <c r="C207" s="4" t="s">
        <v>3</v>
      </c>
      <c r="D207" s="5" t="s">
        <v>54</v>
      </c>
      <c r="E207" s="74">
        <v>4</v>
      </c>
      <c r="F207" s="7" t="s">
        <v>1012</v>
      </c>
      <c r="G207" s="7" t="s">
        <v>1013</v>
      </c>
      <c r="H207" s="5" t="s">
        <v>159</v>
      </c>
      <c r="I207" s="3" t="s">
        <v>1014</v>
      </c>
      <c r="J207" s="3"/>
      <c r="K207" s="3"/>
      <c r="L207" s="3" t="s">
        <v>1015</v>
      </c>
      <c r="M207" s="3" t="s">
        <v>1016</v>
      </c>
      <c r="N207" s="3"/>
      <c r="O207" s="18"/>
      <c r="P207" s="3">
        <v>1</v>
      </c>
      <c r="Q207" s="3" t="str">
        <f t="shared" si="30"/>
        <v/>
      </c>
      <c r="R207" s="3" t="str">
        <f t="shared" si="31"/>
        <v/>
      </c>
      <c r="S207" s="3" t="str">
        <f t="shared" si="26"/>
        <v>対戦</v>
      </c>
      <c r="T207" s="3" t="str">
        <f t="shared" si="27"/>
        <v/>
      </c>
      <c r="U207" s="3" t="str">
        <f t="shared" si="28"/>
        <v/>
      </c>
      <c r="V207" s="3"/>
      <c r="W207" s="3" t="str">
        <f t="shared" si="29"/>
        <v>対戦相手がコントロールする最初のクリーチャーを無効化する。&amp;br;あなたがこのカードを唱えたとき、あなたの墓地に砂漠･呪文がある場合、あなたは5点のライフを得る。</v>
      </c>
      <c r="X207" s="19" t="s">
        <v>1017</v>
      </c>
    </row>
    <row r="208" hidden="1" spans="1:24">
      <c r="A208" s="2">
        <v>206</v>
      </c>
      <c r="B208" s="3" t="s">
        <v>957</v>
      </c>
      <c r="C208" s="4" t="s">
        <v>3</v>
      </c>
      <c r="D208" s="5" t="s">
        <v>55</v>
      </c>
      <c r="E208" s="74">
        <v>6</v>
      </c>
      <c r="F208" s="7" t="s">
        <v>1018</v>
      </c>
      <c r="G208" s="7" t="s">
        <v>1019</v>
      </c>
      <c r="H208" s="5" t="s">
        <v>34</v>
      </c>
      <c r="I208" s="3" t="s">
        <v>78</v>
      </c>
      <c r="J208" s="3"/>
      <c r="K208" s="3"/>
      <c r="L208" s="3" t="s">
        <v>940</v>
      </c>
      <c r="M208" s="3" t="s">
        <v>987</v>
      </c>
      <c r="N208" s="3"/>
      <c r="O208" s="18">
        <v>42736</v>
      </c>
      <c r="P208" s="3"/>
      <c r="Q208" s="3">
        <f t="shared" si="30"/>
        <v>1</v>
      </c>
      <c r="R208" s="3">
        <f t="shared" si="31"/>
        <v>1</v>
      </c>
      <c r="S208" s="3" t="str">
        <f t="shared" si="26"/>
        <v>二段</v>
      </c>
      <c r="T208" s="3" t="str">
        <f t="shared" si="27"/>
        <v/>
      </c>
      <c r="U208" s="3" t="str">
        <f t="shared" si="28"/>
        <v/>
      </c>
      <c r="V208" s="3"/>
      <c r="W208" s="3" t="str">
        <f t="shared" si="29"/>
        <v>二段攻撃&amp;br;永遠1</v>
      </c>
      <c r="X208" s="19" t="s">
        <v>1020</v>
      </c>
    </row>
    <row r="209" hidden="1" spans="1:24">
      <c r="A209" s="2">
        <v>207</v>
      </c>
      <c r="B209" s="3" t="s">
        <v>957</v>
      </c>
      <c r="C209" s="4" t="s">
        <v>3</v>
      </c>
      <c r="D209" s="5" t="s">
        <v>55</v>
      </c>
      <c r="E209" s="74">
        <v>5</v>
      </c>
      <c r="F209" s="7" t="s">
        <v>1021</v>
      </c>
      <c r="G209" s="7" t="s">
        <v>1022</v>
      </c>
      <c r="H209" s="5" t="s">
        <v>34</v>
      </c>
      <c r="I209" s="3" t="s">
        <v>35</v>
      </c>
      <c r="J209" s="3" t="s">
        <v>69</v>
      </c>
      <c r="K209" s="3"/>
      <c r="L209" s="3" t="s">
        <v>1023</v>
      </c>
      <c r="M209" s="3"/>
      <c r="N209" s="3"/>
      <c r="O209" s="18">
        <v>42829</v>
      </c>
      <c r="P209" s="3"/>
      <c r="Q209" s="3">
        <f t="shared" si="30"/>
        <v>4</v>
      </c>
      <c r="R209" s="3">
        <f t="shared" si="31"/>
        <v>4</v>
      </c>
      <c r="S209" s="3" t="str">
        <f t="shared" si="26"/>
        <v>督励</v>
      </c>
      <c r="T209" s="3" t="str">
        <f t="shared" si="27"/>
        <v/>
      </c>
      <c r="U209" s="3" t="str">
        <f t="shared" si="28"/>
        <v/>
      </c>
      <c r="V209" s="3"/>
      <c r="W209" s="3" t="str">
        <f t="shared" si="29"/>
        <v>督励1：あなたは警戒を持つ1/1の戦士･トークンを1体召喚する。</v>
      </c>
      <c r="X209" s="19" t="s">
        <v>1024</v>
      </c>
    </row>
    <row r="210" hidden="1" spans="1:24">
      <c r="A210" s="2">
        <v>208</v>
      </c>
      <c r="B210" s="3" t="s">
        <v>957</v>
      </c>
      <c r="C210" s="4" t="s">
        <v>3</v>
      </c>
      <c r="D210" s="5" t="s">
        <v>55</v>
      </c>
      <c r="E210" s="74">
        <v>12</v>
      </c>
      <c r="F210" s="7" t="s">
        <v>1025</v>
      </c>
      <c r="G210" s="7" t="s">
        <v>1026</v>
      </c>
      <c r="H210" s="5" t="s">
        <v>34</v>
      </c>
      <c r="I210" s="3" t="s">
        <v>35</v>
      </c>
      <c r="J210" s="3" t="s">
        <v>36</v>
      </c>
      <c r="K210" s="3"/>
      <c r="L210" s="3" t="s">
        <v>1027</v>
      </c>
      <c r="M210" s="3"/>
      <c r="N210" s="3"/>
      <c r="O210" s="18">
        <v>42891</v>
      </c>
      <c r="P210" s="3"/>
      <c r="Q210" s="3">
        <f t="shared" si="30"/>
        <v>6</v>
      </c>
      <c r="R210" s="3">
        <f t="shared" si="31"/>
        <v>5</v>
      </c>
      <c r="S210" s="3" t="str">
        <f t="shared" si="26"/>
        <v>あな</v>
      </c>
      <c r="T210" s="3" t="str">
        <f t="shared" si="27"/>
        <v/>
      </c>
      <c r="U210" s="3" t="str">
        <f t="shared" si="28"/>
        <v/>
      </c>
      <c r="V210" s="3"/>
      <c r="W210" s="3" t="str">
        <f t="shared" si="29"/>
        <v>あなたがコントロールするクリーチャーが攻撃したとき、あなたのターン終了時まで、対戦相手がコントロールする無効化されていない最初のクリーチャーを無効化する。</v>
      </c>
      <c r="X210" s="19" t="s">
        <v>1028</v>
      </c>
    </row>
    <row r="211" hidden="1" spans="1:24">
      <c r="A211" s="2">
        <v>209</v>
      </c>
      <c r="B211" s="3" t="s">
        <v>957</v>
      </c>
      <c r="C211" s="4" t="s">
        <v>3</v>
      </c>
      <c r="D211" s="5" t="s">
        <v>55</v>
      </c>
      <c r="E211" s="74">
        <v>9</v>
      </c>
      <c r="F211" s="7" t="s">
        <v>1029</v>
      </c>
      <c r="G211" s="7" t="s">
        <v>1030</v>
      </c>
      <c r="H211" s="5" t="s">
        <v>159</v>
      </c>
      <c r="I211" s="3"/>
      <c r="J211" s="3"/>
      <c r="K211" s="3"/>
      <c r="L211" s="3" t="s">
        <v>1031</v>
      </c>
      <c r="M211" s="3"/>
      <c r="N211" s="3"/>
      <c r="O211" s="18"/>
      <c r="P211" s="3">
        <v>2</v>
      </c>
      <c r="Q211" s="3" t="str">
        <f t="shared" si="30"/>
        <v/>
      </c>
      <c r="R211" s="3" t="str">
        <f t="shared" si="31"/>
        <v/>
      </c>
      <c r="S211" s="3" t="str">
        <f t="shared" si="26"/>
        <v>対戦</v>
      </c>
      <c r="T211" s="3" t="str">
        <f t="shared" si="27"/>
        <v/>
      </c>
      <c r="U211" s="3" t="str">
        <f t="shared" si="28"/>
        <v/>
      </c>
      <c r="V211" s="3"/>
      <c r="W211" s="3" t="str">
        <f t="shared" si="29"/>
        <v>対戦相手がコントロールするクリーチャーが攻撃したとき、それを追放する。その後あなたは5点のライフを得て、このサポートを破壊する。</v>
      </c>
      <c r="X211" s="19" t="s">
        <v>1032</v>
      </c>
    </row>
    <row r="212" hidden="1" spans="1:24">
      <c r="A212" s="2">
        <v>210</v>
      </c>
      <c r="B212" s="3" t="s">
        <v>957</v>
      </c>
      <c r="C212" s="4" t="s">
        <v>3</v>
      </c>
      <c r="D212" s="5" t="s">
        <v>55</v>
      </c>
      <c r="E212" s="74">
        <v>9</v>
      </c>
      <c r="F212" s="7" t="s">
        <v>1033</v>
      </c>
      <c r="G212" s="7" t="s">
        <v>1034</v>
      </c>
      <c r="H212" s="5" t="s">
        <v>159</v>
      </c>
      <c r="I212" s="3"/>
      <c r="J212" s="3"/>
      <c r="K212" s="3"/>
      <c r="L212" s="3" t="s">
        <v>1035</v>
      </c>
      <c r="M212" s="3"/>
      <c r="N212" s="3"/>
      <c r="O212" s="18"/>
      <c r="P212" s="3">
        <v>3</v>
      </c>
      <c r="Q212" s="3" t="str">
        <f t="shared" si="30"/>
        <v/>
      </c>
      <c r="R212" s="3" t="str">
        <f t="shared" si="31"/>
        <v/>
      </c>
      <c r="S212" s="3" t="str">
        <f t="shared" si="26"/>
        <v>対戦</v>
      </c>
      <c r="T212" s="3" t="str">
        <f t="shared" si="27"/>
        <v/>
      </c>
      <c r="U212" s="3" t="str">
        <f t="shared" si="28"/>
        <v/>
      </c>
      <c r="V212" s="3"/>
      <c r="W212" s="3" t="str">
        <f t="shared" si="29"/>
        <v>対戦相手がカードをサイクリングしたとき、対戦相手の手札の最後のカードを破壊する。</v>
      </c>
      <c r="X212" s="19" t="s">
        <v>1036</v>
      </c>
    </row>
    <row r="213" hidden="1" spans="1:24">
      <c r="A213" s="2">
        <v>211</v>
      </c>
      <c r="B213" s="3" t="s">
        <v>957</v>
      </c>
      <c r="C213" s="4" t="s">
        <v>3</v>
      </c>
      <c r="D213" s="5" t="s">
        <v>56</v>
      </c>
      <c r="E213" s="74">
        <v>22</v>
      </c>
      <c r="F213" s="7" t="s">
        <v>1037</v>
      </c>
      <c r="G213" s="7" t="s">
        <v>1038</v>
      </c>
      <c r="H213" s="5" t="s">
        <v>34</v>
      </c>
      <c r="I213" s="3" t="s">
        <v>120</v>
      </c>
      <c r="J213" s="3"/>
      <c r="K213" s="3"/>
      <c r="L213" s="3" t="s">
        <v>121</v>
      </c>
      <c r="M213" s="3" t="s">
        <v>1039</v>
      </c>
      <c r="N213" s="3"/>
      <c r="O213" s="18">
        <v>42892</v>
      </c>
      <c r="P213" s="3"/>
      <c r="Q213" s="3">
        <f t="shared" si="30"/>
        <v>6</v>
      </c>
      <c r="R213" s="3">
        <f t="shared" si="31"/>
        <v>6</v>
      </c>
      <c r="S213" s="3" t="str">
        <f t="shared" si="26"/>
        <v>飛行</v>
      </c>
      <c r="T213" s="3" t="str">
        <f t="shared" si="27"/>
        <v>警戒</v>
      </c>
      <c r="U213" s="3" t="str">
        <f t="shared" si="28"/>
        <v/>
      </c>
      <c r="V213" s="3"/>
      <c r="W213" s="3" t="str">
        <f t="shared" si="29"/>
        <v>飛行 警戒&amp;br;督励3：対戦相手がコントロールする最初のクリーチャーを追放する。</v>
      </c>
      <c r="X213" s="19" t="s">
        <v>1040</v>
      </c>
    </row>
    <row r="214" hidden="1" spans="1:24">
      <c r="A214" s="2">
        <v>212</v>
      </c>
      <c r="B214" s="3" t="s">
        <v>957</v>
      </c>
      <c r="C214" s="4" t="s">
        <v>3</v>
      </c>
      <c r="D214" s="5" t="s">
        <v>56</v>
      </c>
      <c r="E214" s="74">
        <v>12</v>
      </c>
      <c r="F214" s="7" t="s">
        <v>1041</v>
      </c>
      <c r="G214" s="7" t="s">
        <v>1042</v>
      </c>
      <c r="H214" s="5" t="s">
        <v>34</v>
      </c>
      <c r="I214" s="3" t="s">
        <v>1043</v>
      </c>
      <c r="J214" s="3"/>
      <c r="K214" s="3"/>
      <c r="L214" s="3" t="s">
        <v>1044</v>
      </c>
      <c r="M214" s="3" t="s">
        <v>1045</v>
      </c>
      <c r="N214" s="3"/>
      <c r="O214" s="18">
        <v>42860</v>
      </c>
      <c r="P214" s="3"/>
      <c r="Q214" s="3">
        <f t="shared" si="30"/>
        <v>5</v>
      </c>
      <c r="R214" s="3">
        <f t="shared" si="31"/>
        <v>5</v>
      </c>
      <c r="S214" s="3" t="str">
        <f t="shared" si="26"/>
        <v>あな</v>
      </c>
      <c r="T214" s="3" t="str">
        <f t="shared" si="27"/>
        <v/>
      </c>
      <c r="U214" s="3" t="str">
        <f t="shared" si="28"/>
        <v/>
      </c>
      <c r="V214" s="3"/>
      <c r="W214" s="3" t="str">
        <f t="shared" si="29"/>
        <v>あなたがコントロールする他の各馬はダメージ軽減を得る。&amp;br;あなたがライフを得たとき、あなたのターン終了時まで(翻訳ミス：あなたのターン終了時に)、このクリーチャーは5/5の馬･トークンを1体召喚する。</v>
      </c>
      <c r="X214" s="19" t="s">
        <v>1046</v>
      </c>
    </row>
    <row r="215" hidden="1" spans="1:24">
      <c r="A215" s="2">
        <v>213</v>
      </c>
      <c r="B215" s="3" t="s">
        <v>957</v>
      </c>
      <c r="C215" s="4" t="s">
        <v>3</v>
      </c>
      <c r="D215" s="5" t="s">
        <v>56</v>
      </c>
      <c r="E215" s="74">
        <v>14</v>
      </c>
      <c r="F215" s="7" t="s">
        <v>1047</v>
      </c>
      <c r="G215" s="7" t="s">
        <v>1048</v>
      </c>
      <c r="H215" s="5" t="s">
        <v>34</v>
      </c>
      <c r="I215" s="3" t="s">
        <v>35</v>
      </c>
      <c r="J215" s="3" t="s">
        <v>69</v>
      </c>
      <c r="K215" s="3"/>
      <c r="L215" s="3" t="s">
        <v>57</v>
      </c>
      <c r="M215" s="3" t="s">
        <v>1049</v>
      </c>
      <c r="N215" s="3"/>
      <c r="O215" s="18">
        <v>42828</v>
      </c>
      <c r="P215" s="3"/>
      <c r="Q215" s="3">
        <f t="shared" si="30"/>
        <v>4</v>
      </c>
      <c r="R215" s="3">
        <f t="shared" si="31"/>
        <v>3</v>
      </c>
      <c r="S215" s="3" t="str">
        <f t="shared" si="26"/>
        <v>警戒</v>
      </c>
      <c r="T215" s="3" t="str">
        <f t="shared" si="27"/>
        <v/>
      </c>
      <c r="U215" s="3" t="str">
        <f t="shared" si="28"/>
        <v/>
      </c>
      <c r="V215" s="3"/>
      <c r="W215" s="3" t="str">
        <f t="shared" si="29"/>
        <v>警戒&amp;br;(あなたが受けるダメージを10軽減させる。)</v>
      </c>
      <c r="X215" s="19" t="s">
        <v>1050</v>
      </c>
    </row>
    <row r="216" hidden="1" spans="1:24">
      <c r="A216" s="2">
        <v>214</v>
      </c>
      <c r="B216" s="3" t="s">
        <v>957</v>
      </c>
      <c r="C216" s="4" t="s">
        <v>3</v>
      </c>
      <c r="D216" s="5" t="s">
        <v>56</v>
      </c>
      <c r="E216" s="74">
        <v>12</v>
      </c>
      <c r="F216" s="7" t="s">
        <v>1051</v>
      </c>
      <c r="G216" s="7" t="s">
        <v>1052</v>
      </c>
      <c r="H216" s="5" t="s">
        <v>159</v>
      </c>
      <c r="I216" s="3" t="s">
        <v>1014</v>
      </c>
      <c r="J216" s="3" t="s">
        <v>1053</v>
      </c>
      <c r="K216" s="3"/>
      <c r="L216" s="3" t="s">
        <v>1054</v>
      </c>
      <c r="M216" s="3"/>
      <c r="N216" s="3"/>
      <c r="O216" s="18"/>
      <c r="P216" s="3">
        <v>4</v>
      </c>
      <c r="Q216" s="3" t="str">
        <f t="shared" si="30"/>
        <v/>
      </c>
      <c r="R216" s="3" t="str">
        <f t="shared" si="31"/>
        <v/>
      </c>
      <c r="S216" s="3" t="str">
        <f t="shared" si="26"/>
        <v>対戦</v>
      </c>
      <c r="T216" s="3" t="str">
        <f t="shared" si="27"/>
        <v/>
      </c>
      <c r="U216" s="3" t="str">
        <f t="shared" si="28"/>
        <v/>
      </c>
      <c r="V216" s="3"/>
      <c r="W216" s="3" t="str">
        <f t="shared" si="29"/>
        <v>対戦相手の手札の各カードはマナ･コストが6マナ多くなる。</v>
      </c>
      <c r="X216" s="19" t="s">
        <v>1055</v>
      </c>
    </row>
    <row r="217" hidden="1" spans="1:24">
      <c r="A217" s="2">
        <v>215</v>
      </c>
      <c r="B217" s="3" t="s">
        <v>957</v>
      </c>
      <c r="C217" s="9" t="s">
        <v>28</v>
      </c>
      <c r="D217" s="5" t="s">
        <v>31</v>
      </c>
      <c r="E217" s="74">
        <v>10</v>
      </c>
      <c r="F217" s="7" t="s">
        <v>1056</v>
      </c>
      <c r="G217" s="7" t="s">
        <v>1057</v>
      </c>
      <c r="H217" s="5" t="s">
        <v>34</v>
      </c>
      <c r="I217" s="3" t="s">
        <v>263</v>
      </c>
      <c r="J217" s="3"/>
      <c r="K217" s="3"/>
      <c r="L217" s="3" t="s">
        <v>89</v>
      </c>
      <c r="M217" s="3" t="s">
        <v>1058</v>
      </c>
      <c r="N217" s="3"/>
      <c r="O217" s="18">
        <v>42768</v>
      </c>
      <c r="P217" s="3"/>
      <c r="Q217" s="3">
        <f t="shared" si="30"/>
        <v>2</v>
      </c>
      <c r="R217" s="3">
        <f t="shared" si="31"/>
        <v>2</v>
      </c>
      <c r="S217" s="3" t="str">
        <f t="shared" si="26"/>
        <v>飛行</v>
      </c>
      <c r="T217" s="3" t="str">
        <f t="shared" si="27"/>
        <v/>
      </c>
      <c r="U217" s="3" t="str">
        <f t="shared" si="28"/>
        <v/>
      </c>
      <c r="V217" s="3"/>
      <c r="W217" s="3" t="str">
        <f t="shared" si="29"/>
        <v>飛行&amp;br;あなたのターンの戦闘開始時に、あなたのターン終了時まで、あなたが紺とトールする飛行を持たない最初のクリーチャーは飛行を得る。</v>
      </c>
      <c r="X217" s="19" t="s">
        <v>1059</v>
      </c>
    </row>
    <row r="218" hidden="1" spans="1:24">
      <c r="A218" s="2">
        <v>216</v>
      </c>
      <c r="B218" s="3" t="s">
        <v>957</v>
      </c>
      <c r="C218" s="9" t="s">
        <v>28</v>
      </c>
      <c r="D218" s="5" t="s">
        <v>31</v>
      </c>
      <c r="E218" s="74">
        <v>11</v>
      </c>
      <c r="F218" s="7" t="s">
        <v>1060</v>
      </c>
      <c r="G218" s="7" t="s">
        <v>1061</v>
      </c>
      <c r="H218" s="5" t="s">
        <v>34</v>
      </c>
      <c r="I218" s="3" t="s">
        <v>88</v>
      </c>
      <c r="J218" s="3" t="s">
        <v>69</v>
      </c>
      <c r="K218" s="3"/>
      <c r="L218" s="3" t="s">
        <v>1062</v>
      </c>
      <c r="M218" s="3"/>
      <c r="N218" s="3"/>
      <c r="O218" s="18">
        <v>42769</v>
      </c>
      <c r="P218" s="3"/>
      <c r="Q218" s="3">
        <f t="shared" si="30"/>
        <v>2</v>
      </c>
      <c r="R218" s="3">
        <f t="shared" si="31"/>
        <v>3</v>
      </c>
      <c r="S218" s="3" t="str">
        <f t="shared" si="26"/>
        <v>飛行</v>
      </c>
      <c r="T218" s="3" t="str">
        <f t="shared" si="27"/>
        <v>ディ</v>
      </c>
      <c r="U218" s="3" t="str">
        <f t="shared" si="28"/>
        <v/>
      </c>
      <c r="V218" s="3"/>
      <c r="W218" s="3" t="str">
        <f t="shared" si="29"/>
        <v>飛行 ディフェンダー</v>
      </c>
      <c r="X218" s="19"/>
    </row>
    <row r="219" hidden="1" spans="1:24">
      <c r="A219" s="2">
        <v>217</v>
      </c>
      <c r="B219" s="3" t="s">
        <v>957</v>
      </c>
      <c r="C219" s="9" t="s">
        <v>28</v>
      </c>
      <c r="D219" s="5" t="s">
        <v>31</v>
      </c>
      <c r="E219" s="74">
        <v>7</v>
      </c>
      <c r="F219" s="3" t="s">
        <v>1063</v>
      </c>
      <c r="G219" s="7" t="s">
        <v>1064</v>
      </c>
      <c r="H219" s="5" t="s">
        <v>34</v>
      </c>
      <c r="I219" s="3" t="s">
        <v>35</v>
      </c>
      <c r="J219" s="3" t="s">
        <v>69</v>
      </c>
      <c r="K219" s="3"/>
      <c r="L219" s="3" t="s">
        <v>1065</v>
      </c>
      <c r="M219" s="3"/>
      <c r="N219" s="3"/>
      <c r="O219" s="18">
        <v>42738</v>
      </c>
      <c r="P219" s="3"/>
      <c r="Q219" s="3">
        <f t="shared" si="30"/>
        <v>1</v>
      </c>
      <c r="R219" s="3">
        <f t="shared" si="31"/>
        <v>3</v>
      </c>
      <c r="S219" s="3" t="str">
        <f t="shared" si="26"/>
        <v>あな</v>
      </c>
      <c r="T219" s="3" t="str">
        <f t="shared" si="27"/>
        <v/>
      </c>
      <c r="U219" s="3" t="str">
        <f t="shared" si="28"/>
        <v/>
      </c>
      <c r="V219" s="3"/>
      <c r="W219" s="3" t="str">
        <f t="shared" si="29"/>
        <v>あなたがカードをサイクリングしたとき、あなたのターン終了時まで、このクリーチャーは+1/0の修整を受けるとともにブロックされない。</v>
      </c>
      <c r="X219" s="19" t="s">
        <v>1066</v>
      </c>
    </row>
    <row r="220" hidden="1" spans="1:24">
      <c r="A220" s="2">
        <v>218</v>
      </c>
      <c r="B220" s="3" t="s">
        <v>957</v>
      </c>
      <c r="C220" s="9" t="s">
        <v>28</v>
      </c>
      <c r="D220" s="5" t="s">
        <v>31</v>
      </c>
      <c r="E220" s="74">
        <v>7</v>
      </c>
      <c r="F220" s="3" t="s">
        <v>1067</v>
      </c>
      <c r="G220" s="7" t="s">
        <v>1068</v>
      </c>
      <c r="H220" s="5" t="s">
        <v>34</v>
      </c>
      <c r="I220" s="3" t="s">
        <v>35</v>
      </c>
      <c r="J220" s="3" t="s">
        <v>69</v>
      </c>
      <c r="K220" s="3"/>
      <c r="L220" s="3" t="s">
        <v>987</v>
      </c>
      <c r="M220" s="3"/>
      <c r="N220" s="3"/>
      <c r="O220" s="18">
        <v>42736</v>
      </c>
      <c r="P220" s="3"/>
      <c r="Q220" s="3">
        <f t="shared" si="30"/>
        <v>1</v>
      </c>
      <c r="R220" s="3">
        <f t="shared" si="31"/>
        <v>1</v>
      </c>
      <c r="S220" s="3" t="str">
        <f t="shared" si="26"/>
        <v>永遠</v>
      </c>
      <c r="T220" s="3" t="str">
        <f t="shared" si="27"/>
        <v/>
      </c>
      <c r="U220" s="3" t="str">
        <f t="shared" si="28"/>
        <v/>
      </c>
      <c r="V220" s="3"/>
      <c r="W220" s="3" t="str">
        <f t="shared" si="29"/>
        <v>永遠1</v>
      </c>
      <c r="X220" s="19" t="s">
        <v>988</v>
      </c>
    </row>
    <row r="221" hidden="1" spans="1:24">
      <c r="A221" s="2">
        <v>219</v>
      </c>
      <c r="B221" s="3" t="s">
        <v>957</v>
      </c>
      <c r="C221" s="9" t="s">
        <v>28</v>
      </c>
      <c r="D221" s="5" t="s">
        <v>31</v>
      </c>
      <c r="E221" s="74">
        <v>8</v>
      </c>
      <c r="F221" s="3" t="s">
        <v>1069</v>
      </c>
      <c r="G221" s="7" t="s">
        <v>1070</v>
      </c>
      <c r="H221" s="5" t="s">
        <v>34</v>
      </c>
      <c r="I221" s="3" t="s">
        <v>268</v>
      </c>
      <c r="J221" s="3" t="s">
        <v>36</v>
      </c>
      <c r="K221" s="3"/>
      <c r="L221" s="3" t="s">
        <v>257</v>
      </c>
      <c r="M221" s="3"/>
      <c r="N221" s="3"/>
      <c r="O221" s="18">
        <v>42739</v>
      </c>
      <c r="P221" s="3"/>
      <c r="Q221" s="3">
        <f t="shared" si="30"/>
        <v>1</v>
      </c>
      <c r="R221" s="3">
        <f t="shared" si="31"/>
        <v>4</v>
      </c>
      <c r="S221" s="3" t="str">
        <f t="shared" si="26"/>
        <v>ディ</v>
      </c>
      <c r="T221" s="3" t="str">
        <f t="shared" si="27"/>
        <v/>
      </c>
      <c r="U221" s="3" t="str">
        <f t="shared" si="28"/>
        <v/>
      </c>
      <c r="V221" s="3"/>
      <c r="W221" s="3" t="str">
        <f t="shared" si="29"/>
        <v>ディフェンダー</v>
      </c>
      <c r="X221" s="19"/>
    </row>
    <row r="222" hidden="1" spans="1:24">
      <c r="A222" s="2">
        <v>220</v>
      </c>
      <c r="B222" s="3" t="s">
        <v>957</v>
      </c>
      <c r="C222" s="9" t="s">
        <v>28</v>
      </c>
      <c r="D222" s="5" t="s">
        <v>31</v>
      </c>
      <c r="E222" s="74">
        <v>7</v>
      </c>
      <c r="F222" s="7" t="s">
        <v>1071</v>
      </c>
      <c r="G222" s="7" t="s">
        <v>1072</v>
      </c>
      <c r="H222" s="5" t="s">
        <v>131</v>
      </c>
      <c r="I222" s="3"/>
      <c r="J222" s="3"/>
      <c r="K222" s="3"/>
      <c r="L222" s="3" t="s">
        <v>1073</v>
      </c>
      <c r="M222" s="3" t="s">
        <v>203</v>
      </c>
      <c r="N222" s="3"/>
      <c r="O222" s="18"/>
      <c r="P222" s="3"/>
      <c r="Q222" s="3" t="str">
        <f t="shared" si="30"/>
        <v/>
      </c>
      <c r="R222" s="3" t="str">
        <f t="shared" si="31"/>
        <v/>
      </c>
      <c r="S222" s="3" t="str">
        <f t="shared" si="26"/>
        <v>対戦</v>
      </c>
      <c r="T222" s="3" t="str">
        <f t="shared" si="27"/>
        <v/>
      </c>
      <c r="U222" s="3" t="str">
        <f t="shared" si="28"/>
        <v/>
      </c>
      <c r="V222" s="3"/>
      <c r="W222" s="3" t="str">
        <f t="shared" si="29"/>
        <v>対戦相手の手札の最初のカードのマナを完全に吸収する。&amp;br;サイクリング2</v>
      </c>
      <c r="X222" s="19" t="s">
        <v>1074</v>
      </c>
    </row>
    <row r="223" hidden="1" spans="1:24">
      <c r="A223" s="2">
        <v>314</v>
      </c>
      <c r="B223" s="3" t="s">
        <v>957</v>
      </c>
      <c r="C223" s="9" t="s">
        <v>28</v>
      </c>
      <c r="D223" s="5" t="s">
        <v>31</v>
      </c>
      <c r="E223" s="74">
        <v>3</v>
      </c>
      <c r="F223" s="3" t="s">
        <v>1075</v>
      </c>
      <c r="G223" s="7" t="s">
        <v>1076</v>
      </c>
      <c r="H223" s="5" t="s">
        <v>131</v>
      </c>
      <c r="I223" s="3" t="s">
        <v>995</v>
      </c>
      <c r="J223" s="3"/>
      <c r="K223" s="3"/>
      <c r="L223" s="3" t="s">
        <v>1077</v>
      </c>
      <c r="M223" s="3" t="s">
        <v>203</v>
      </c>
      <c r="N223" s="3"/>
      <c r="O223" s="18"/>
      <c r="P223" s="3"/>
      <c r="Q223" s="3" t="str">
        <f t="shared" si="30"/>
        <v/>
      </c>
      <c r="R223" s="3" t="str">
        <f t="shared" si="31"/>
        <v/>
      </c>
      <c r="S223" s="3" t="str">
        <f t="shared" si="26"/>
        <v>あな</v>
      </c>
      <c r="T223" s="3" t="str">
        <f t="shared" si="27"/>
        <v/>
      </c>
      <c r="U223" s="3" t="str">
        <f t="shared" si="28"/>
        <v/>
      </c>
      <c r="V223" s="3"/>
      <c r="W223" s="3" t="str">
        <f t="shared" si="29"/>
        <v>あなたは6マナを得る。&amp;br;サイクリング2</v>
      </c>
      <c r="X223" s="19" t="s">
        <v>1078</v>
      </c>
    </row>
    <row r="224" hidden="1" spans="1:24">
      <c r="A224" s="2">
        <v>221</v>
      </c>
      <c r="B224" s="3" t="s">
        <v>957</v>
      </c>
      <c r="C224" s="9" t="s">
        <v>28</v>
      </c>
      <c r="D224" s="5" t="s">
        <v>31</v>
      </c>
      <c r="E224" s="74">
        <v>2</v>
      </c>
      <c r="F224" s="3" t="s">
        <v>1079</v>
      </c>
      <c r="G224" s="7" t="s">
        <v>1080</v>
      </c>
      <c r="H224" s="5" t="s">
        <v>131</v>
      </c>
      <c r="I224" s="3"/>
      <c r="J224" s="3"/>
      <c r="K224" s="3"/>
      <c r="L224" s="3" t="s">
        <v>1081</v>
      </c>
      <c r="M224" s="3"/>
      <c r="N224" s="3"/>
      <c r="O224" s="18"/>
      <c r="P224" s="3"/>
      <c r="Q224" s="3" t="str">
        <f t="shared" ref="Q224:Q248" si="32">IF(O224&gt;1,MONTH(O224),"")</f>
        <v/>
      </c>
      <c r="R224" s="3" t="str">
        <f t="shared" ref="R224:R248" si="33">IF(O224&gt;1,DAY(O224),"")</f>
        <v/>
      </c>
      <c r="S224" s="3" t="str">
        <f t="shared" ref="S224:S248" si="34">LEFT(L224,2)</f>
        <v>あな</v>
      </c>
      <c r="T224" s="3" t="str">
        <f t="shared" ref="T224:T248" si="35">IF(ISERROR(FIND(" ",L224)),"",MID(L224,FIND(" ",L224)+1,2))</f>
        <v/>
      </c>
      <c r="U224" s="3" t="str">
        <f t="shared" ref="U224:U248" si="36">IF(LEN(T224)&gt;1,IF(ISERROR(FIND(" ",L224,FIND(" ",L224)+1)),"",MID(L224,FIND(" ",L224)+4,2)),"")</f>
        <v/>
      </c>
      <c r="V224" s="3"/>
      <c r="W224" s="3" t="str">
        <f t="shared" ref="W224:W248" si="37">IF(L224="","",L224&amp;IF(M224="","","&amp;br;"&amp;M224)&amp;IF(N224="","","&amp;br;"&amp;N224))</f>
        <v>あなたのライブラリーの次の3枚のカードから1枚を取ってくる。その後、他のカードを破壊する。</v>
      </c>
      <c r="X224" s="19" t="s">
        <v>1082</v>
      </c>
    </row>
    <row r="225" hidden="1" spans="1:24">
      <c r="A225" s="2">
        <v>222</v>
      </c>
      <c r="B225" s="3" t="s">
        <v>957</v>
      </c>
      <c r="C225" s="9" t="s">
        <v>28</v>
      </c>
      <c r="D225" s="5" t="s">
        <v>31</v>
      </c>
      <c r="E225" s="74">
        <v>2</v>
      </c>
      <c r="F225" s="7" t="s">
        <v>1083</v>
      </c>
      <c r="G225" s="7" t="s">
        <v>1084</v>
      </c>
      <c r="H225" s="5" t="s">
        <v>131</v>
      </c>
      <c r="I225" s="3"/>
      <c r="J225" s="3"/>
      <c r="K225" s="3"/>
      <c r="L225" s="3" t="s">
        <v>1085</v>
      </c>
      <c r="M225" s="3"/>
      <c r="N225" s="3"/>
      <c r="O225" s="18"/>
      <c r="P225" s="3"/>
      <c r="Q225" s="3" t="str">
        <f t="shared" si="32"/>
        <v/>
      </c>
      <c r="R225" s="3" t="str">
        <f t="shared" si="33"/>
        <v/>
      </c>
      <c r="S225" s="3" t="str">
        <f t="shared" si="34"/>
        <v>あな</v>
      </c>
      <c r="T225" s="3" t="str">
        <f t="shared" si="35"/>
        <v/>
      </c>
      <c r="U225" s="3" t="str">
        <f t="shared" si="36"/>
        <v/>
      </c>
      <c r="V225" s="3"/>
      <c r="W225" s="3" t="str">
        <f t="shared" si="37"/>
        <v>あなたはカードを2枚引く。あなたから3マナ吸収する。</v>
      </c>
      <c r="X225" s="19" t="s">
        <v>1086</v>
      </c>
    </row>
    <row r="226" hidden="1" spans="1:24">
      <c r="A226" s="2">
        <v>223</v>
      </c>
      <c r="B226" s="3" t="s">
        <v>957</v>
      </c>
      <c r="C226" s="9" t="s">
        <v>28</v>
      </c>
      <c r="D226" s="5" t="s">
        <v>31</v>
      </c>
      <c r="E226" s="74">
        <v>2</v>
      </c>
      <c r="F226" s="3" t="s">
        <v>1087</v>
      </c>
      <c r="G226" s="7" t="s">
        <v>1088</v>
      </c>
      <c r="H226" s="5" t="s">
        <v>131</v>
      </c>
      <c r="I226" s="3"/>
      <c r="J226" s="3"/>
      <c r="K226" s="3"/>
      <c r="L226" s="3" t="s">
        <v>1089</v>
      </c>
      <c r="M226" s="3"/>
      <c r="N226" s="3"/>
      <c r="O226" s="18"/>
      <c r="P226" s="3"/>
      <c r="Q226" s="3" t="str">
        <f t="shared" si="32"/>
        <v/>
      </c>
      <c r="R226" s="3" t="str">
        <f t="shared" si="33"/>
        <v/>
      </c>
      <c r="S226" s="3" t="str">
        <f t="shared" si="34"/>
        <v>あな</v>
      </c>
      <c r="T226" s="3" t="str">
        <f t="shared" si="35"/>
        <v/>
      </c>
      <c r="U226" s="3" t="str">
        <f t="shared" si="36"/>
        <v/>
      </c>
      <c r="V226" s="3"/>
      <c r="W226" s="3" t="str">
        <f t="shared" si="37"/>
        <v>あなたの墓地に砂漠がある場合、クリーチャー1体を対象とする。あなたの次のターン開始時まで、それを無効化する。そうでない場合、あなたのターン終了時まで、それを無効化する。</v>
      </c>
      <c r="X226" s="19" t="s">
        <v>1090</v>
      </c>
    </row>
    <row r="227" hidden="1" spans="1:24">
      <c r="A227" s="2">
        <v>224</v>
      </c>
      <c r="B227" s="3" t="s">
        <v>957</v>
      </c>
      <c r="C227" s="9" t="s">
        <v>28</v>
      </c>
      <c r="D227" s="5" t="s">
        <v>31</v>
      </c>
      <c r="E227" s="74">
        <v>4</v>
      </c>
      <c r="F227" s="3" t="s">
        <v>1091</v>
      </c>
      <c r="G227" s="7" t="s">
        <v>1092</v>
      </c>
      <c r="H227" s="5" t="s">
        <v>131</v>
      </c>
      <c r="I227" s="3"/>
      <c r="J227" s="3"/>
      <c r="K227" s="3"/>
      <c r="L227" s="3" t="s">
        <v>1093</v>
      </c>
      <c r="M227" s="3"/>
      <c r="N227" s="3"/>
      <c r="O227" s="18"/>
      <c r="P227" s="3"/>
      <c r="Q227" s="3" t="str">
        <f t="shared" si="32"/>
        <v/>
      </c>
      <c r="R227" s="3" t="str">
        <f t="shared" si="33"/>
        <v/>
      </c>
      <c r="S227" s="3" t="str">
        <f t="shared" si="34"/>
        <v>対戦</v>
      </c>
      <c r="T227" s="3" t="str">
        <f t="shared" si="35"/>
        <v/>
      </c>
      <c r="U227" s="3" t="str">
        <f t="shared" si="36"/>
        <v/>
      </c>
      <c r="V227" s="3"/>
      <c r="W227" s="3" t="str">
        <f t="shared" si="37"/>
        <v>対戦相手の手札が5枚以下の場合、対戦相手がコントロールするクリーチャー1対を対象とし、それを対戦相手の手札に戻す。</v>
      </c>
      <c r="X227" s="19" t="s">
        <v>1094</v>
      </c>
    </row>
    <row r="228" hidden="1" spans="1:24">
      <c r="A228" s="2">
        <v>225</v>
      </c>
      <c r="B228" s="3" t="s">
        <v>957</v>
      </c>
      <c r="C228" s="9" t="s">
        <v>28</v>
      </c>
      <c r="D228" s="5" t="s">
        <v>54</v>
      </c>
      <c r="E228" s="74">
        <v>14</v>
      </c>
      <c r="F228" s="3" t="s">
        <v>1095</v>
      </c>
      <c r="G228" s="7" t="s">
        <v>1096</v>
      </c>
      <c r="H228" s="5" t="s">
        <v>34</v>
      </c>
      <c r="I228" s="3" t="s">
        <v>50</v>
      </c>
      <c r="J228" s="3" t="s">
        <v>36</v>
      </c>
      <c r="K228" s="3"/>
      <c r="L228" s="3" t="s">
        <v>1097</v>
      </c>
      <c r="M228" s="3" t="s">
        <v>1098</v>
      </c>
      <c r="N228" s="3"/>
      <c r="O228" s="18">
        <v>42770</v>
      </c>
      <c r="P228" s="3"/>
      <c r="Q228" s="3">
        <f t="shared" si="32"/>
        <v>2</v>
      </c>
      <c r="R228" s="3">
        <f t="shared" si="33"/>
        <v>4</v>
      </c>
      <c r="S228" s="3" t="str">
        <f t="shared" si="34"/>
        <v>この</v>
      </c>
      <c r="T228" s="3" t="str">
        <f t="shared" si="35"/>
        <v/>
      </c>
      <c r="U228" s="3" t="str">
        <f t="shared" si="36"/>
        <v/>
      </c>
      <c r="V228" s="3"/>
      <c r="W228" s="3" t="str">
        <f t="shared" si="37"/>
        <v>このクリーチャーが対戦相手に戦闘ダメージを与えたとき、あなたはカードを1枚引く。&amp;br;加虐</v>
      </c>
      <c r="X228" s="19" t="s">
        <v>1099</v>
      </c>
    </row>
    <row r="229" hidden="1" spans="1:24">
      <c r="A229" s="2">
        <v>226</v>
      </c>
      <c r="B229" s="3" t="s">
        <v>957</v>
      </c>
      <c r="C229" s="9" t="s">
        <v>28</v>
      </c>
      <c r="D229" s="5" t="s">
        <v>54</v>
      </c>
      <c r="E229" s="74">
        <v>11</v>
      </c>
      <c r="F229" s="3" t="s">
        <v>1100</v>
      </c>
      <c r="G229" s="7" t="s">
        <v>1101</v>
      </c>
      <c r="H229" s="5" t="s">
        <v>34</v>
      </c>
      <c r="I229" s="3" t="s">
        <v>268</v>
      </c>
      <c r="J229" s="3" t="s">
        <v>69</v>
      </c>
      <c r="K229" s="3"/>
      <c r="L229" s="3" t="s">
        <v>1102</v>
      </c>
      <c r="M229" s="3" t="s">
        <v>1103</v>
      </c>
      <c r="N229" s="3"/>
      <c r="O229" s="18">
        <v>42768</v>
      </c>
      <c r="P229" s="3"/>
      <c r="Q229" s="3">
        <f t="shared" si="32"/>
        <v>2</v>
      </c>
      <c r="R229" s="3">
        <f t="shared" si="33"/>
        <v>2</v>
      </c>
      <c r="S229" s="3" t="str">
        <f t="shared" si="34"/>
        <v>ジェ</v>
      </c>
      <c r="T229" s="3" t="str">
        <f t="shared" si="35"/>
        <v/>
      </c>
      <c r="U229" s="3" t="str">
        <f t="shared" si="36"/>
        <v/>
      </c>
      <c r="V229" s="3"/>
      <c r="W229" s="3" t="str">
        <f t="shared" si="37"/>
        <v>ジェム1個を起動する：クリーチャー1体を対象とする。あなたのターン終了時まで、それは+1/+1の修整を受ける。&amp;br;永遠2</v>
      </c>
      <c r="X229" s="19" t="s">
        <v>1104</v>
      </c>
    </row>
    <row r="230" hidden="1" spans="1:24">
      <c r="A230" s="2">
        <v>227</v>
      </c>
      <c r="B230" s="3" t="s">
        <v>957</v>
      </c>
      <c r="C230" s="9" t="s">
        <v>28</v>
      </c>
      <c r="D230" s="5" t="s">
        <v>54</v>
      </c>
      <c r="E230" s="74">
        <v>3</v>
      </c>
      <c r="F230" s="3" t="s">
        <v>1105</v>
      </c>
      <c r="G230" s="7" t="s">
        <v>1106</v>
      </c>
      <c r="H230" s="5" t="s">
        <v>131</v>
      </c>
      <c r="I230" s="3"/>
      <c r="J230" s="3"/>
      <c r="K230" s="3"/>
      <c r="L230" s="3" t="s">
        <v>1107</v>
      </c>
      <c r="M230" s="3"/>
      <c r="N230" s="3"/>
      <c r="O230" s="18"/>
      <c r="P230" s="3"/>
      <c r="Q230" s="3" t="str">
        <f t="shared" si="32"/>
        <v/>
      </c>
      <c r="R230" s="3" t="str">
        <f t="shared" si="33"/>
        <v/>
      </c>
      <c r="S230" s="3" t="str">
        <f t="shared" si="34"/>
        <v>あな</v>
      </c>
      <c r="T230" s="3" t="str">
        <f t="shared" si="35"/>
        <v/>
      </c>
      <c r="U230" s="3" t="str">
        <f t="shared" si="36"/>
        <v/>
      </c>
      <c r="V230" s="3"/>
      <c r="W230" s="3" t="str">
        <f t="shared" si="37"/>
        <v>あなたのライブラリーの次の4枚のカードから1枚を取ってくる。その後、他の3枚のカードをあなたのライブラリーの一番下に移動する。</v>
      </c>
      <c r="X230" s="19" t="s">
        <v>1108</v>
      </c>
    </row>
    <row r="231" hidden="1" spans="1:24">
      <c r="A231" s="2">
        <v>228</v>
      </c>
      <c r="B231" s="3" t="s">
        <v>957</v>
      </c>
      <c r="C231" s="9" t="s">
        <v>28</v>
      </c>
      <c r="D231" s="5" t="s">
        <v>55</v>
      </c>
      <c r="E231" s="74">
        <v>9</v>
      </c>
      <c r="F231" s="7" t="s">
        <v>1109</v>
      </c>
      <c r="G231" s="7" t="s">
        <v>1110</v>
      </c>
      <c r="H231" s="5" t="s">
        <v>34</v>
      </c>
      <c r="I231" s="3" t="s">
        <v>268</v>
      </c>
      <c r="J231" s="3" t="s">
        <v>61</v>
      </c>
      <c r="K231" s="3"/>
      <c r="L231" s="3" t="s">
        <v>1111</v>
      </c>
      <c r="M231" s="3" t="s">
        <v>987</v>
      </c>
      <c r="N231" s="3"/>
      <c r="O231" s="18">
        <v>42767</v>
      </c>
      <c r="P231" s="3"/>
      <c r="Q231" s="3">
        <f t="shared" si="32"/>
        <v>2</v>
      </c>
      <c r="R231" s="3">
        <f t="shared" si="33"/>
        <v>1</v>
      </c>
      <c r="S231" s="3" t="str">
        <f t="shared" si="34"/>
        <v>この</v>
      </c>
      <c r="T231" s="3" t="str">
        <f t="shared" si="35"/>
        <v/>
      </c>
      <c r="U231" s="3" t="str">
        <f t="shared" si="36"/>
        <v/>
      </c>
      <c r="V231" s="3"/>
      <c r="W231" s="3" t="str">
        <f t="shared" si="37"/>
        <v>このクリーチャーが戦場に出たとき、あなたはカードを1枚捨てて、その後カードを2枚引く。&amp;br;永遠1</v>
      </c>
      <c r="X231" s="19" t="s">
        <v>1112</v>
      </c>
    </row>
    <row r="232" hidden="1" spans="1:24">
      <c r="A232" s="2">
        <v>229</v>
      </c>
      <c r="B232" s="3" t="s">
        <v>957</v>
      </c>
      <c r="C232" s="9" t="s">
        <v>28</v>
      </c>
      <c r="D232" s="5" t="s">
        <v>55</v>
      </c>
      <c r="E232" s="74">
        <v>18</v>
      </c>
      <c r="F232" s="3" t="s">
        <v>1113</v>
      </c>
      <c r="G232" s="7" t="s">
        <v>1114</v>
      </c>
      <c r="H232" s="5" t="s">
        <v>34</v>
      </c>
      <c r="I232" s="3" t="s">
        <v>88</v>
      </c>
      <c r="J232" s="3" t="s">
        <v>61</v>
      </c>
      <c r="K232" s="3"/>
      <c r="L232" s="3" t="s">
        <v>89</v>
      </c>
      <c r="M232" s="3" t="s">
        <v>1115</v>
      </c>
      <c r="N232" s="3" t="s">
        <v>686</v>
      </c>
      <c r="O232" s="18">
        <v>42891</v>
      </c>
      <c r="P232" s="3"/>
      <c r="Q232" s="3">
        <f t="shared" si="32"/>
        <v>6</v>
      </c>
      <c r="R232" s="3">
        <f t="shared" si="33"/>
        <v>5</v>
      </c>
      <c r="S232" s="3" t="str">
        <f t="shared" si="34"/>
        <v>飛行</v>
      </c>
      <c r="T232" s="3" t="str">
        <f t="shared" si="35"/>
        <v/>
      </c>
      <c r="U232" s="3" t="str">
        <f t="shared" si="36"/>
        <v/>
      </c>
      <c r="V232" s="3"/>
      <c r="W232" s="3" t="str">
        <f t="shared" si="37"/>
        <v>飛行&amp;br;あなたがこのカードをサイクリングしたとき、対戦相手がコントロールする各起動ジェムを破壊する。&amp;br;サイクリング6</v>
      </c>
      <c r="X232" s="19" t="s">
        <v>1116</v>
      </c>
    </row>
    <row r="233" hidden="1" spans="1:24">
      <c r="A233" s="2">
        <v>230</v>
      </c>
      <c r="B233" s="3" t="s">
        <v>957</v>
      </c>
      <c r="C233" s="9" t="s">
        <v>28</v>
      </c>
      <c r="D233" s="5" t="s">
        <v>55</v>
      </c>
      <c r="E233" s="74">
        <v>22</v>
      </c>
      <c r="F233" s="3" t="s">
        <v>1117</v>
      </c>
      <c r="G233" s="7" t="s">
        <v>1118</v>
      </c>
      <c r="H233" s="5" t="s">
        <v>34</v>
      </c>
      <c r="I233" s="3" t="s">
        <v>326</v>
      </c>
      <c r="J233" s="3"/>
      <c r="K233" s="3"/>
      <c r="L233" s="3" t="s">
        <v>89</v>
      </c>
      <c r="M233" s="3" t="s">
        <v>1119</v>
      </c>
      <c r="N233" s="3"/>
      <c r="O233" s="18">
        <v>42892</v>
      </c>
      <c r="P233" s="3"/>
      <c r="Q233" s="3">
        <f t="shared" si="32"/>
        <v>6</v>
      </c>
      <c r="R233" s="3">
        <f t="shared" si="33"/>
        <v>6</v>
      </c>
      <c r="S233" s="3" t="str">
        <f t="shared" si="34"/>
        <v>飛行</v>
      </c>
      <c r="T233" s="3" t="str">
        <f t="shared" si="35"/>
        <v/>
      </c>
      <c r="U233" s="3" t="str">
        <f t="shared" si="36"/>
        <v/>
      </c>
      <c r="V233" s="3"/>
      <c r="W233" s="3" t="str">
        <f t="shared" si="37"/>
        <v>飛行&amp;br;あなたがカードをサイクリングしたとき、あなたの次のターン開始時まで、対戦相手がコントロールする最初のクリーチャーは-4/0の修整を受ける。</v>
      </c>
      <c r="X233" s="19" t="s">
        <v>1120</v>
      </c>
    </row>
    <row r="234" hidden="1" spans="1:24">
      <c r="A234" s="2">
        <v>231</v>
      </c>
      <c r="B234" s="3" t="s">
        <v>957</v>
      </c>
      <c r="C234" s="9" t="s">
        <v>28</v>
      </c>
      <c r="D234" s="5" t="s">
        <v>55</v>
      </c>
      <c r="E234" s="74">
        <v>10</v>
      </c>
      <c r="F234" s="3" t="s">
        <v>1121</v>
      </c>
      <c r="G234" s="7" t="s">
        <v>1122</v>
      </c>
      <c r="H234" s="5" t="s">
        <v>34</v>
      </c>
      <c r="I234" s="3" t="s">
        <v>35</v>
      </c>
      <c r="J234" s="3" t="s">
        <v>36</v>
      </c>
      <c r="K234" s="3"/>
      <c r="L234" s="3" t="s">
        <v>1123</v>
      </c>
      <c r="M234" s="3" t="s">
        <v>1124</v>
      </c>
      <c r="N234" s="3"/>
      <c r="O234" s="18">
        <v>42831</v>
      </c>
      <c r="P234" s="3"/>
      <c r="Q234" s="3">
        <f t="shared" si="32"/>
        <v>4</v>
      </c>
      <c r="R234" s="3">
        <f t="shared" si="33"/>
        <v>6</v>
      </c>
      <c r="S234" s="3" t="str">
        <f t="shared" si="34"/>
        <v>この</v>
      </c>
      <c r="T234" s="3" t="str">
        <f t="shared" si="35"/>
        <v/>
      </c>
      <c r="U234" s="3" t="str">
        <f t="shared" si="36"/>
        <v/>
      </c>
      <c r="V234" s="3"/>
      <c r="W234" s="3" t="str">
        <f t="shared" si="37"/>
        <v>このクリーチャーが戦場に出たとき、不朽か永遠を持つあなたのライブラリーの最初のクリーチャーを破壊する。&amp;br;ゾンビが1体あなたのコントロール下で戦場に出たとき、あなたはカードを1枚引く。</v>
      </c>
      <c r="X234" s="19" t="s">
        <v>1125</v>
      </c>
    </row>
    <row r="235" hidden="1" spans="1:24">
      <c r="A235" s="2">
        <v>232</v>
      </c>
      <c r="B235" s="3" t="s">
        <v>957</v>
      </c>
      <c r="C235" s="9" t="s">
        <v>28</v>
      </c>
      <c r="D235" s="5" t="s">
        <v>55</v>
      </c>
      <c r="E235" s="74">
        <v>5</v>
      </c>
      <c r="F235" s="3" t="s">
        <v>1126</v>
      </c>
      <c r="G235" s="7" t="s">
        <v>1127</v>
      </c>
      <c r="H235" s="5" t="s">
        <v>131</v>
      </c>
      <c r="I235" s="3"/>
      <c r="J235" s="3"/>
      <c r="K235" s="3"/>
      <c r="L235" s="3" t="s">
        <v>1128</v>
      </c>
      <c r="M235" s="3" t="s">
        <v>573</v>
      </c>
      <c r="N235" s="3"/>
      <c r="O235" s="18"/>
      <c r="P235" s="3"/>
      <c r="Q235" s="3" t="str">
        <f t="shared" si="32"/>
        <v/>
      </c>
      <c r="R235" s="3" t="str">
        <f t="shared" si="33"/>
        <v/>
      </c>
      <c r="S235" s="3" t="str">
        <f t="shared" si="34"/>
        <v>あな</v>
      </c>
      <c r="T235" s="3" t="str">
        <f t="shared" si="35"/>
        <v/>
      </c>
      <c r="U235" s="3" t="str">
        <f t="shared" si="36"/>
        <v/>
      </c>
      <c r="V235" s="3"/>
      <c r="W235" s="3" t="str">
        <f t="shared" si="37"/>
        <v>あなたの次のターン開始時まで、対戦相手がコントロールする各クリーチャーを無効化する。&amp;br;サイクリング4</v>
      </c>
      <c r="X235" s="19" t="s">
        <v>1129</v>
      </c>
    </row>
    <row r="236" hidden="1" spans="1:24">
      <c r="A236" s="2">
        <v>233</v>
      </c>
      <c r="B236" s="3" t="s">
        <v>957</v>
      </c>
      <c r="C236" s="9" t="s">
        <v>28</v>
      </c>
      <c r="D236" s="5" t="s">
        <v>56</v>
      </c>
      <c r="E236" s="74">
        <v>16</v>
      </c>
      <c r="F236" s="3" t="s">
        <v>1130</v>
      </c>
      <c r="G236" s="7" t="s">
        <v>1131</v>
      </c>
      <c r="H236" s="5" t="s">
        <v>34</v>
      </c>
      <c r="I236" s="3" t="s">
        <v>326</v>
      </c>
      <c r="J236" s="3"/>
      <c r="K236" s="3"/>
      <c r="L236" s="3" t="s">
        <v>89</v>
      </c>
      <c r="M236" s="3" t="s">
        <v>1132</v>
      </c>
      <c r="N236" s="3" t="s">
        <v>1133</v>
      </c>
      <c r="O236" s="18">
        <v>42955</v>
      </c>
      <c r="P236" s="3"/>
      <c r="Q236" s="3">
        <f t="shared" si="32"/>
        <v>8</v>
      </c>
      <c r="R236" s="3">
        <f t="shared" si="33"/>
        <v>8</v>
      </c>
      <c r="S236" s="3" t="str">
        <f t="shared" si="34"/>
        <v>飛行</v>
      </c>
      <c r="T236" s="3" t="str">
        <f t="shared" si="35"/>
        <v/>
      </c>
      <c r="U236" s="3" t="str">
        <f t="shared" si="36"/>
        <v/>
      </c>
      <c r="V236" s="3"/>
      <c r="W236" s="3" t="str">
        <f t="shared" si="37"/>
        <v>飛行&amp;br;あなたの手札のスフィンクス･クリーチャーはマナ･コストが6少なくなる。&amp;br;このクリーチャーが戦場に出たとき、あなたが手札でコントロールするカードが4枚以下の場合、対戦相手のライブラリーの最初の2枚のカードをあなたの手札に取ってくる。</v>
      </c>
      <c r="X236" s="19" t="s">
        <v>1134</v>
      </c>
    </row>
    <row r="237" hidden="1" spans="1:24">
      <c r="A237" s="2">
        <v>234</v>
      </c>
      <c r="B237" s="16" t="s">
        <v>957</v>
      </c>
      <c r="C237" s="9" t="s">
        <v>28</v>
      </c>
      <c r="D237" s="5" t="s">
        <v>56</v>
      </c>
      <c r="E237" s="74">
        <v>13</v>
      </c>
      <c r="F237" s="16" t="s">
        <v>1135</v>
      </c>
      <c r="G237" s="7" t="s">
        <v>1136</v>
      </c>
      <c r="H237" s="5" t="s">
        <v>131</v>
      </c>
      <c r="I237" s="3"/>
      <c r="J237" s="3"/>
      <c r="K237" s="3"/>
      <c r="L237" s="3" t="s">
        <v>1137</v>
      </c>
      <c r="M237" s="3"/>
      <c r="N237" s="3"/>
      <c r="O237" s="18"/>
      <c r="P237" s="3"/>
      <c r="Q237" s="3" t="str">
        <f t="shared" si="32"/>
        <v/>
      </c>
      <c r="R237" s="3" t="str">
        <f t="shared" si="33"/>
        <v/>
      </c>
      <c r="S237" s="3" t="str">
        <f t="shared" si="34"/>
        <v>(4</v>
      </c>
      <c r="T237" s="3" t="str">
        <f t="shared" si="35"/>
        <v/>
      </c>
      <c r="U237" s="3" t="str">
        <f t="shared" si="36"/>
        <v/>
      </c>
      <c r="V237" s="3"/>
      <c r="W237" s="3" t="str">
        <f t="shared" si="37"/>
        <v>(4/4のゾンビトークンをX体召喚する。Xはあなたの墓地にあるクリーチャーカードの総数に等しい。その後、あなたの墓地の各クリーチャーを追放する。)</v>
      </c>
      <c r="X237" s="19" t="s">
        <v>1138</v>
      </c>
    </row>
    <row r="238" hidden="1" spans="1:24">
      <c r="A238" s="2">
        <v>235</v>
      </c>
      <c r="B238" s="3" t="s">
        <v>957</v>
      </c>
      <c r="C238" s="9" t="s">
        <v>28</v>
      </c>
      <c r="D238" s="5" t="s">
        <v>56</v>
      </c>
      <c r="E238" s="74">
        <v>20</v>
      </c>
      <c r="F238" s="3" t="s">
        <v>1139</v>
      </c>
      <c r="G238" s="7" t="s">
        <v>1140</v>
      </c>
      <c r="H238" s="5" t="s">
        <v>159</v>
      </c>
      <c r="I238" s="3" t="s">
        <v>1014</v>
      </c>
      <c r="J238" s="3" t="s">
        <v>1053</v>
      </c>
      <c r="K238" s="3"/>
      <c r="L238" s="3" t="s">
        <v>1141</v>
      </c>
      <c r="M238" s="3"/>
      <c r="N238" s="3"/>
      <c r="O238" s="18"/>
      <c r="P238" s="3"/>
      <c r="Q238" s="3" t="str">
        <f t="shared" si="32"/>
        <v/>
      </c>
      <c r="R238" s="3" t="str">
        <f t="shared" si="33"/>
        <v/>
      </c>
      <c r="S238" s="3" t="str">
        <f t="shared" si="34"/>
        <v>対戦</v>
      </c>
      <c r="T238" s="3" t="str">
        <f t="shared" si="35"/>
        <v/>
      </c>
      <c r="U238" s="3" t="str">
        <f t="shared" si="36"/>
        <v/>
      </c>
      <c r="V238" s="3"/>
      <c r="W238" s="3" t="str">
        <f t="shared" si="37"/>
        <v>対戦相手のターン終了時に対戦相手から5マナを吸収する。</v>
      </c>
      <c r="X238" s="19" t="s">
        <v>1142</v>
      </c>
    </row>
    <row r="239" hidden="1" spans="1:24">
      <c r="A239" s="2">
        <v>236</v>
      </c>
      <c r="B239" s="3" t="s">
        <v>957</v>
      </c>
      <c r="C239" s="9" t="s">
        <v>28</v>
      </c>
      <c r="D239" s="5" t="s">
        <v>56</v>
      </c>
      <c r="E239" s="74">
        <v>13</v>
      </c>
      <c r="F239" s="3" t="s">
        <v>1143</v>
      </c>
      <c r="G239" s="7" t="s">
        <v>1144</v>
      </c>
      <c r="H239" s="5" t="s">
        <v>159</v>
      </c>
      <c r="I239" s="3"/>
      <c r="J239" s="3"/>
      <c r="K239" s="3"/>
      <c r="L239" s="3" t="s">
        <v>1145</v>
      </c>
      <c r="M239" s="3"/>
      <c r="N239" s="3"/>
      <c r="O239" s="18"/>
      <c r="P239" s="3">
        <v>4</v>
      </c>
      <c r="Q239" s="3" t="str">
        <f t="shared" si="32"/>
        <v/>
      </c>
      <c r="R239" s="3" t="str">
        <f t="shared" si="33"/>
        <v/>
      </c>
      <c r="S239" s="3" t="str">
        <f t="shared" si="34"/>
        <v>あな</v>
      </c>
      <c r="T239" s="3" t="str">
        <f t="shared" si="35"/>
        <v/>
      </c>
      <c r="U239" s="3" t="str">
        <f t="shared" si="36"/>
        <v/>
      </c>
      <c r="V239" s="3"/>
      <c r="W239" s="3" t="str">
        <f t="shared" si="37"/>
        <v>あなたが呪文を唱えたとき、あなたの手札の次の呪文はいっぱいのマナを得る。その後このサポートは1シールドを失う。</v>
      </c>
      <c r="X239" s="19" t="s">
        <v>1146</v>
      </c>
    </row>
    <row r="240" hidden="1" spans="1:24">
      <c r="A240" s="2">
        <v>237</v>
      </c>
      <c r="B240" s="3" t="s">
        <v>957</v>
      </c>
      <c r="C240" s="11" t="s">
        <v>42</v>
      </c>
      <c r="D240" s="5" t="s">
        <v>31</v>
      </c>
      <c r="E240" s="74">
        <v>8</v>
      </c>
      <c r="F240" s="3" t="s">
        <v>1147</v>
      </c>
      <c r="G240" s="7" t="s">
        <v>1148</v>
      </c>
      <c r="H240" s="5" t="s">
        <v>34</v>
      </c>
      <c r="I240" s="3" t="s">
        <v>50</v>
      </c>
      <c r="J240" s="3" t="s">
        <v>88</v>
      </c>
      <c r="K240" s="3"/>
      <c r="L240" s="3" t="s">
        <v>89</v>
      </c>
      <c r="M240" s="3"/>
      <c r="N240" s="3"/>
      <c r="O240" s="18">
        <v>42795</v>
      </c>
      <c r="P240" s="3"/>
      <c r="Q240" s="3">
        <f t="shared" si="32"/>
        <v>3</v>
      </c>
      <c r="R240" s="3">
        <f t="shared" si="33"/>
        <v>1</v>
      </c>
      <c r="S240" s="3" t="str">
        <f t="shared" si="34"/>
        <v>飛行</v>
      </c>
      <c r="T240" s="3" t="str">
        <f t="shared" si="35"/>
        <v/>
      </c>
      <c r="U240" s="3" t="str">
        <f t="shared" si="36"/>
        <v/>
      </c>
      <c r="V240" s="3"/>
      <c r="W240" s="3" t="str">
        <f t="shared" si="37"/>
        <v>飛行</v>
      </c>
      <c r="X240" s="19"/>
    </row>
    <row r="241" hidden="1" spans="1:24">
      <c r="A241" s="2">
        <v>238</v>
      </c>
      <c r="B241" s="3" t="s">
        <v>957</v>
      </c>
      <c r="C241" s="11" t="s">
        <v>42</v>
      </c>
      <c r="D241" s="5" t="s">
        <v>31</v>
      </c>
      <c r="E241" s="74">
        <v>5</v>
      </c>
      <c r="F241" s="3" t="s">
        <v>1149</v>
      </c>
      <c r="G241" s="7" t="s">
        <v>1150</v>
      </c>
      <c r="H241" s="5" t="s">
        <v>34</v>
      </c>
      <c r="I241" s="3" t="s">
        <v>534</v>
      </c>
      <c r="J241" s="3" t="s">
        <v>69</v>
      </c>
      <c r="K241" s="3"/>
      <c r="L241" s="3" t="s">
        <v>1151</v>
      </c>
      <c r="M241" s="3"/>
      <c r="N241" s="3"/>
      <c r="O241" s="18">
        <v>42737</v>
      </c>
      <c r="P241" s="3"/>
      <c r="Q241" s="3">
        <f t="shared" si="32"/>
        <v>1</v>
      </c>
      <c r="R241" s="3">
        <f t="shared" si="33"/>
        <v>2</v>
      </c>
      <c r="S241" s="3" t="str">
        <f t="shared" si="34"/>
        <v>あな</v>
      </c>
      <c r="T241" s="3" t="str">
        <f t="shared" si="35"/>
        <v/>
      </c>
      <c r="U241" s="3" t="str">
        <f t="shared" si="36"/>
        <v/>
      </c>
      <c r="V241" s="3"/>
      <c r="W241" s="3" t="str">
        <f t="shared" si="37"/>
        <v>あなたがカードをサイクリングしたとき、あなたのターン終了時まで、このクリーチャーは+2/+0の修整を受ける。</v>
      </c>
      <c r="X241" s="19" t="s">
        <v>1152</v>
      </c>
    </row>
    <row r="242" hidden="1" spans="1:24">
      <c r="A242" s="2">
        <v>239</v>
      </c>
      <c r="B242" s="3" t="s">
        <v>957</v>
      </c>
      <c r="C242" s="11" t="s">
        <v>42</v>
      </c>
      <c r="D242" s="5" t="s">
        <v>31</v>
      </c>
      <c r="E242" s="74">
        <v>8</v>
      </c>
      <c r="F242" s="3" t="s">
        <v>1153</v>
      </c>
      <c r="G242" s="7" t="s">
        <v>1154</v>
      </c>
      <c r="H242" s="5" t="s">
        <v>34</v>
      </c>
      <c r="I242" s="3" t="s">
        <v>50</v>
      </c>
      <c r="J242" s="3" t="s">
        <v>531</v>
      </c>
      <c r="K242" s="3" t="s">
        <v>69</v>
      </c>
      <c r="L242" s="3" t="s">
        <v>1098</v>
      </c>
      <c r="M242" s="3"/>
      <c r="N242" s="3"/>
      <c r="O242" s="18">
        <v>42768</v>
      </c>
      <c r="P242" s="3"/>
      <c r="Q242" s="3">
        <f t="shared" si="32"/>
        <v>2</v>
      </c>
      <c r="R242" s="3">
        <f t="shared" si="33"/>
        <v>2</v>
      </c>
      <c r="S242" s="3" t="str">
        <f t="shared" si="34"/>
        <v>加虐</v>
      </c>
      <c r="T242" s="3" t="str">
        <f t="shared" si="35"/>
        <v/>
      </c>
      <c r="U242" s="3" t="str">
        <f t="shared" si="36"/>
        <v/>
      </c>
      <c r="V242" s="3"/>
      <c r="W242" s="3" t="str">
        <f t="shared" si="37"/>
        <v>加虐</v>
      </c>
      <c r="X242" s="19" t="s">
        <v>1155</v>
      </c>
    </row>
    <row r="243" hidden="1" spans="1:24">
      <c r="A243" s="2">
        <v>240</v>
      </c>
      <c r="B243" s="3" t="s">
        <v>957</v>
      </c>
      <c r="C243" s="11" t="s">
        <v>42</v>
      </c>
      <c r="D243" s="5" t="s">
        <v>31</v>
      </c>
      <c r="E243" s="74">
        <v>10</v>
      </c>
      <c r="F243" s="3" t="s">
        <v>1156</v>
      </c>
      <c r="G243" s="7" t="s">
        <v>1157</v>
      </c>
      <c r="H243" s="5" t="s">
        <v>34</v>
      </c>
      <c r="I243" s="3" t="s">
        <v>50</v>
      </c>
      <c r="J243" s="3" t="s">
        <v>578</v>
      </c>
      <c r="K243" s="3"/>
      <c r="L243" s="3" t="s">
        <v>312</v>
      </c>
      <c r="M243" s="3"/>
      <c r="N243" s="3"/>
      <c r="O243" s="18">
        <v>42827</v>
      </c>
      <c r="P243" s="3"/>
      <c r="Q243" s="3">
        <f t="shared" si="32"/>
        <v>4</v>
      </c>
      <c r="R243" s="3">
        <f t="shared" si="33"/>
        <v>2</v>
      </c>
      <c r="S243" s="3" t="str">
        <f t="shared" si="34"/>
        <v>サイ</v>
      </c>
      <c r="T243" s="3" t="str">
        <f t="shared" si="35"/>
        <v/>
      </c>
      <c r="U243" s="3" t="str">
        <f t="shared" si="36"/>
        <v/>
      </c>
      <c r="V243" s="3"/>
      <c r="W243" s="3" t="str">
        <f t="shared" si="37"/>
        <v>サイクリング3</v>
      </c>
      <c r="X243" s="19" t="s">
        <v>1158</v>
      </c>
    </row>
    <row r="244" hidden="1" spans="1:24">
      <c r="A244" s="2">
        <v>241</v>
      </c>
      <c r="B244" s="3" t="s">
        <v>957</v>
      </c>
      <c r="C244" s="11" t="s">
        <v>42</v>
      </c>
      <c r="D244" s="5" t="s">
        <v>31</v>
      </c>
      <c r="E244" s="74">
        <v>6</v>
      </c>
      <c r="F244" s="3" t="s">
        <v>1159</v>
      </c>
      <c r="G244" s="7" t="s">
        <v>1160</v>
      </c>
      <c r="H244" s="5" t="s">
        <v>34</v>
      </c>
      <c r="I244" s="3" t="s">
        <v>50</v>
      </c>
      <c r="J244" s="3" t="s">
        <v>534</v>
      </c>
      <c r="K244" s="3"/>
      <c r="L244" s="3"/>
      <c r="M244" s="3"/>
      <c r="N244" s="3"/>
      <c r="O244" s="18">
        <v>42768</v>
      </c>
      <c r="P244" s="3"/>
      <c r="Q244" s="3">
        <f t="shared" si="32"/>
        <v>2</v>
      </c>
      <c r="R244" s="3">
        <f t="shared" si="33"/>
        <v>2</v>
      </c>
      <c r="S244" s="3" t="str">
        <f t="shared" si="34"/>
        <v/>
      </c>
      <c r="T244" s="3" t="str">
        <f t="shared" si="35"/>
        <v/>
      </c>
      <c r="U244" s="3" t="str">
        <f t="shared" si="36"/>
        <v/>
      </c>
      <c r="V244" s="3"/>
      <c r="W244" s="3" t="str">
        <f t="shared" si="37"/>
        <v/>
      </c>
      <c r="X244" s="19"/>
    </row>
    <row r="245" hidden="1" spans="1:24">
      <c r="A245" s="2">
        <v>242</v>
      </c>
      <c r="B245" s="3" t="s">
        <v>957</v>
      </c>
      <c r="C245" s="11" t="s">
        <v>42</v>
      </c>
      <c r="D245" s="5" t="s">
        <v>31</v>
      </c>
      <c r="E245" s="74">
        <v>15</v>
      </c>
      <c r="F245" s="3" t="s">
        <v>1161</v>
      </c>
      <c r="G245" s="7" t="s">
        <v>1162</v>
      </c>
      <c r="H245" s="5" t="s">
        <v>34</v>
      </c>
      <c r="I245" s="3" t="s">
        <v>50</v>
      </c>
      <c r="J245" s="3" t="s">
        <v>1163</v>
      </c>
      <c r="K245" s="3"/>
      <c r="L245" s="3" t="s">
        <v>257</v>
      </c>
      <c r="M245" s="3" t="s">
        <v>203</v>
      </c>
      <c r="N245" s="3"/>
      <c r="O245" s="18">
        <v>42740</v>
      </c>
      <c r="P245" s="3"/>
      <c r="Q245" s="3">
        <f t="shared" si="32"/>
        <v>1</v>
      </c>
      <c r="R245" s="3">
        <f t="shared" si="33"/>
        <v>5</v>
      </c>
      <c r="S245" s="3" t="str">
        <f t="shared" si="34"/>
        <v>ディ</v>
      </c>
      <c r="T245" s="3" t="str">
        <f t="shared" si="35"/>
        <v/>
      </c>
      <c r="U245" s="3" t="str">
        <f t="shared" si="36"/>
        <v/>
      </c>
      <c r="V245" s="3"/>
      <c r="W245" s="3" t="str">
        <f t="shared" si="37"/>
        <v>ディフェンダー&amp;br;サイクリング2</v>
      </c>
      <c r="X245" s="19" t="s">
        <v>1164</v>
      </c>
    </row>
    <row r="246" hidden="1" spans="1:24">
      <c r="A246" s="2">
        <v>243</v>
      </c>
      <c r="B246" s="3" t="s">
        <v>957</v>
      </c>
      <c r="C246" s="11" t="s">
        <v>42</v>
      </c>
      <c r="D246" s="5" t="s">
        <v>31</v>
      </c>
      <c r="E246" s="74">
        <v>19</v>
      </c>
      <c r="F246" s="3" t="s">
        <v>1165</v>
      </c>
      <c r="G246" s="7" t="s">
        <v>1166</v>
      </c>
      <c r="H246" s="5" t="s">
        <v>34</v>
      </c>
      <c r="I246" s="3" t="s">
        <v>528</v>
      </c>
      <c r="J246" s="3"/>
      <c r="K246" s="3"/>
      <c r="L246" s="3" t="s">
        <v>46</v>
      </c>
      <c r="M246" s="3"/>
      <c r="N246" s="3"/>
      <c r="O246" s="18">
        <v>42798</v>
      </c>
      <c r="P246" s="3"/>
      <c r="Q246" s="3">
        <f t="shared" si="32"/>
        <v>3</v>
      </c>
      <c r="R246" s="3">
        <f t="shared" si="33"/>
        <v>4</v>
      </c>
      <c r="S246" s="3" t="str">
        <f t="shared" si="34"/>
        <v>絆魂</v>
      </c>
      <c r="T246" s="3" t="str">
        <f t="shared" si="35"/>
        <v/>
      </c>
      <c r="U246" s="3" t="str">
        <f t="shared" si="36"/>
        <v/>
      </c>
      <c r="V246" s="3"/>
      <c r="W246" s="3" t="str">
        <f t="shared" si="37"/>
        <v>絆魂</v>
      </c>
      <c r="X246" s="19"/>
    </row>
    <row r="247" hidden="1" spans="1:24">
      <c r="A247" s="2">
        <v>244</v>
      </c>
      <c r="B247" s="3" t="s">
        <v>957</v>
      </c>
      <c r="C247" s="11" t="s">
        <v>42</v>
      </c>
      <c r="D247" s="5" t="s">
        <v>31</v>
      </c>
      <c r="E247" s="74">
        <v>6</v>
      </c>
      <c r="F247" s="3" t="s">
        <v>1167</v>
      </c>
      <c r="G247" s="7" t="s">
        <v>1168</v>
      </c>
      <c r="H247" s="5" t="s">
        <v>34</v>
      </c>
      <c r="I247" s="3" t="s">
        <v>50</v>
      </c>
      <c r="J247" s="3" t="s">
        <v>982</v>
      </c>
      <c r="K247" s="3"/>
      <c r="L247" s="3" t="s">
        <v>1169</v>
      </c>
      <c r="M247" s="3"/>
      <c r="N247" s="3"/>
      <c r="O247" s="18">
        <v>42767</v>
      </c>
      <c r="P247" s="3"/>
      <c r="Q247" s="3">
        <f t="shared" si="32"/>
        <v>2</v>
      </c>
      <c r="R247" s="3">
        <f t="shared" si="33"/>
        <v>1</v>
      </c>
      <c r="S247" s="3" t="str">
        <f t="shared" si="34"/>
        <v>この</v>
      </c>
      <c r="T247" s="3" t="str">
        <f t="shared" si="35"/>
        <v/>
      </c>
      <c r="U247" s="3" t="str">
        <f t="shared" si="36"/>
        <v/>
      </c>
      <c r="V247" s="3"/>
      <c r="W247" s="3" t="str">
        <f t="shared" si="37"/>
        <v>このクリーチャーが死亡したとき、あなたの墓地に砂漠がある場合、対戦相手はカードを1枚捨てる。</v>
      </c>
      <c r="X247" s="19" t="s">
        <v>1170</v>
      </c>
    </row>
    <row r="248" hidden="1" spans="1:24">
      <c r="A248" s="2">
        <v>312</v>
      </c>
      <c r="B248" s="3" t="s">
        <v>957</v>
      </c>
      <c r="C248" s="11" t="s">
        <v>42</v>
      </c>
      <c r="D248" s="5" t="s">
        <v>31</v>
      </c>
      <c r="E248" s="74">
        <v>1</v>
      </c>
      <c r="F248" s="3" t="s">
        <v>1171</v>
      </c>
      <c r="G248" s="7" t="s">
        <v>1172</v>
      </c>
      <c r="H248" s="5" t="s">
        <v>131</v>
      </c>
      <c r="I248" s="3" t="s">
        <v>995</v>
      </c>
      <c r="J248" s="3"/>
      <c r="K248" s="3"/>
      <c r="L248" s="3" t="s">
        <v>1173</v>
      </c>
      <c r="M248" s="3" t="s">
        <v>203</v>
      </c>
      <c r="N248" s="3"/>
      <c r="O248" s="18"/>
      <c r="P248" s="3"/>
      <c r="Q248" s="3" t="str">
        <f t="shared" si="32"/>
        <v/>
      </c>
      <c r="R248" s="3" t="str">
        <f t="shared" si="33"/>
        <v/>
      </c>
      <c r="S248" s="3" t="str">
        <f t="shared" si="34"/>
        <v>あな</v>
      </c>
      <c r="T248" s="3" t="str">
        <f t="shared" si="35"/>
        <v/>
      </c>
      <c r="U248" s="3" t="str">
        <f t="shared" si="36"/>
        <v/>
      </c>
      <c r="V248" s="3"/>
      <c r="W248" s="3" t="str">
        <f t="shared" si="37"/>
        <v>あなたが3点のダメージを受けて6マナを得る。&amp;br;サイクリング2</v>
      </c>
      <c r="X248" s="19" t="s">
        <v>1174</v>
      </c>
    </row>
    <row r="249" hidden="1" spans="1:24">
      <c r="A249" s="2">
        <v>245</v>
      </c>
      <c r="B249" s="3" t="s">
        <v>957</v>
      </c>
      <c r="C249" s="11" t="s">
        <v>42</v>
      </c>
      <c r="D249" s="5" t="s">
        <v>31</v>
      </c>
      <c r="E249" s="74">
        <v>3</v>
      </c>
      <c r="F249" s="3" t="s">
        <v>1175</v>
      </c>
      <c r="G249" s="7" t="s">
        <v>1176</v>
      </c>
      <c r="H249" s="5" t="s">
        <v>131</v>
      </c>
      <c r="I249" s="3"/>
      <c r="J249" s="3"/>
      <c r="K249" s="3"/>
      <c r="L249" s="3" t="s">
        <v>1177</v>
      </c>
      <c r="M249" s="3"/>
      <c r="N249" s="3"/>
      <c r="O249" s="18"/>
      <c r="P249" s="3"/>
      <c r="Q249" s="3" t="str">
        <f t="shared" ref="Q249:Q269" si="38">IF(O249&gt;1,MONTH(O249),"")</f>
        <v/>
      </c>
      <c r="R249" s="3" t="str">
        <f t="shared" ref="R249:R269" si="39">IF(O249&gt;1,DAY(O249),"")</f>
        <v/>
      </c>
      <c r="S249" s="3" t="str">
        <f t="shared" ref="S249:S269" si="40">LEFT(L249,2)</f>
        <v>あな</v>
      </c>
      <c r="T249" s="3" t="str">
        <f t="shared" ref="T249:T269" si="41">IF(ISERROR(FIND(" ",L249)),"",MID(L249,FIND(" ",L249)+1,2))</f>
        <v/>
      </c>
      <c r="U249" s="3" t="str">
        <f t="shared" ref="U249:U269" si="42">IF(LEN(T249)&gt;1,IF(ISERROR(FIND(" ",L249,FIND(" ",L249)+1)),"",MID(L249,FIND(" ",L249)+4,2)),"")</f>
        <v/>
      </c>
      <c r="V249" s="3"/>
      <c r="W249" s="3" t="str">
        <f t="shared" ref="W249:W269" si="43">IF(L249="","",L249&amp;IF(M249="","","&amp;br;"&amp;M249)&amp;IF(N249="","","&amp;br;"&amp;N249))</f>
        <v>あなたがコントロールするクリーチャー1体を対象とする。それは-1/-1の修整を受ける。クリーチャー1体を対象とする。それを破壊する。</v>
      </c>
      <c r="X249" s="19" t="s">
        <v>1178</v>
      </c>
    </row>
    <row r="250" hidden="1" spans="1:24">
      <c r="A250" s="2">
        <v>246</v>
      </c>
      <c r="B250" s="3" t="s">
        <v>957</v>
      </c>
      <c r="C250" s="11" t="s">
        <v>42</v>
      </c>
      <c r="D250" s="5" t="s">
        <v>31</v>
      </c>
      <c r="E250" s="74">
        <v>3</v>
      </c>
      <c r="F250" s="3" t="s">
        <v>1179</v>
      </c>
      <c r="G250" s="7" t="s">
        <v>1180</v>
      </c>
      <c r="H250" s="5" t="s">
        <v>131</v>
      </c>
      <c r="I250" s="3"/>
      <c r="J250" s="3"/>
      <c r="K250" s="3"/>
      <c r="L250" s="3" t="s">
        <v>1181</v>
      </c>
      <c r="M250" s="3" t="s">
        <v>203</v>
      </c>
      <c r="N250" s="3"/>
      <c r="O250" s="18"/>
      <c r="P250" s="3"/>
      <c r="Q250" s="3" t="str">
        <f t="shared" si="38"/>
        <v/>
      </c>
      <c r="R250" s="3" t="str">
        <f t="shared" si="39"/>
        <v/>
      </c>
      <c r="S250" s="3" t="str">
        <f t="shared" si="40"/>
        <v>あな</v>
      </c>
      <c r="T250" s="3" t="str">
        <f t="shared" si="41"/>
        <v/>
      </c>
      <c r="U250" s="3" t="str">
        <f t="shared" si="42"/>
        <v/>
      </c>
      <c r="V250" s="3"/>
      <c r="W250" s="3" t="str">
        <f t="shared" si="43"/>
        <v>あなたがコントロールするクリーチャー1体を対象とする。あなたのターン終了時まで、それはダメージ軽減を得る。&amp;br;サイクリング2</v>
      </c>
      <c r="X250" s="19" t="s">
        <v>1170</v>
      </c>
    </row>
    <row r="251" hidden="1" spans="1:24">
      <c r="A251" s="2">
        <v>247</v>
      </c>
      <c r="B251" s="3" t="s">
        <v>957</v>
      </c>
      <c r="C251" s="11" t="s">
        <v>42</v>
      </c>
      <c r="D251" s="5" t="s">
        <v>54</v>
      </c>
      <c r="E251" s="74">
        <v>20</v>
      </c>
      <c r="F251" s="3" t="s">
        <v>1182</v>
      </c>
      <c r="G251" s="7" t="s">
        <v>1183</v>
      </c>
      <c r="H251" s="5" t="s">
        <v>34</v>
      </c>
      <c r="I251" s="3" t="s">
        <v>50</v>
      </c>
      <c r="J251" s="3" t="s">
        <v>36</v>
      </c>
      <c r="K251" s="3"/>
      <c r="L251" s="3" t="s">
        <v>1184</v>
      </c>
      <c r="M251" s="3" t="s">
        <v>1098</v>
      </c>
      <c r="N251" s="3"/>
      <c r="O251" s="18">
        <v>42768</v>
      </c>
      <c r="P251" s="3"/>
      <c r="Q251" s="3">
        <f t="shared" si="38"/>
        <v>2</v>
      </c>
      <c r="R251" s="3">
        <f t="shared" si="39"/>
        <v>2</v>
      </c>
      <c r="S251" s="3" t="str">
        <f t="shared" si="40"/>
        <v>ジェ</v>
      </c>
      <c r="T251" s="3" t="str">
        <f t="shared" si="41"/>
        <v/>
      </c>
      <c r="U251" s="3" t="str">
        <f t="shared" si="42"/>
        <v/>
      </c>
      <c r="V251" s="3"/>
      <c r="W251" s="3" t="str">
        <f t="shared" si="43"/>
        <v>ジェム2個を起動する：クリーチャー1体を対象とする。あなたのターン終了時まで、それは+4/+4の修整を受ける。&amp;br;加虐</v>
      </c>
      <c r="X251" s="19" t="s">
        <v>1185</v>
      </c>
    </row>
    <row r="252" hidden="1" spans="1:24">
      <c r="A252" s="2">
        <v>248</v>
      </c>
      <c r="B252" s="3" t="s">
        <v>957</v>
      </c>
      <c r="C252" s="11" t="s">
        <v>42</v>
      </c>
      <c r="D252" s="5" t="s">
        <v>54</v>
      </c>
      <c r="E252" s="74">
        <v>9</v>
      </c>
      <c r="F252" s="3" t="s">
        <v>1186</v>
      </c>
      <c r="G252" s="7" t="s">
        <v>1187</v>
      </c>
      <c r="H252" s="5" t="s">
        <v>34</v>
      </c>
      <c r="I252" s="3" t="s">
        <v>528</v>
      </c>
      <c r="J252" s="3"/>
      <c r="K252" s="3"/>
      <c r="L252" s="3" t="s">
        <v>1188</v>
      </c>
      <c r="M252" s="3" t="s">
        <v>203</v>
      </c>
      <c r="N252" s="3"/>
      <c r="O252" s="18" t="s">
        <v>1006</v>
      </c>
      <c r="P252" s="3"/>
      <c r="Q252" s="3">
        <v>0</v>
      </c>
      <c r="R252" s="3">
        <v>4</v>
      </c>
      <c r="S252" s="3" t="str">
        <f t="shared" si="40"/>
        <v>この</v>
      </c>
      <c r="T252" s="3" t="str">
        <f t="shared" si="41"/>
        <v/>
      </c>
      <c r="U252" s="3" t="str">
        <f t="shared" si="42"/>
        <v/>
      </c>
      <c r="V252" s="3"/>
      <c r="W252" s="3" t="str">
        <f t="shared" si="43"/>
        <v>このクリーチャーが戦場に出たとき、これは+X/0の修整を受ける。Xはあなたの墓地のサイクリングを持つカードの枚数に等しい。&amp;br;サイクリング2</v>
      </c>
      <c r="X252" s="19" t="s">
        <v>1189</v>
      </c>
    </row>
    <row r="253" hidden="1" spans="1:24">
      <c r="A253" s="2">
        <v>249</v>
      </c>
      <c r="B253" s="3" t="s">
        <v>957</v>
      </c>
      <c r="C253" s="11" t="s">
        <v>42</v>
      </c>
      <c r="D253" s="5" t="s">
        <v>54</v>
      </c>
      <c r="E253" s="74">
        <v>9</v>
      </c>
      <c r="F253" s="3" t="s">
        <v>1190</v>
      </c>
      <c r="G253" s="7" t="s">
        <v>1191</v>
      </c>
      <c r="H253" s="5" t="s">
        <v>131</v>
      </c>
      <c r="I253" s="3"/>
      <c r="J253" s="3"/>
      <c r="K253" s="3"/>
      <c r="L253" s="3" t="s">
        <v>1192</v>
      </c>
      <c r="M253" s="3"/>
      <c r="N253" s="3"/>
      <c r="O253" s="18"/>
      <c r="P253" s="3"/>
      <c r="Q253" s="3" t="str">
        <f t="shared" si="38"/>
        <v/>
      </c>
      <c r="R253" s="3" t="str">
        <f t="shared" si="39"/>
        <v/>
      </c>
      <c r="S253" s="3" t="str">
        <f t="shared" si="40"/>
        <v>クリ</v>
      </c>
      <c r="T253" s="3" t="str">
        <f t="shared" si="41"/>
        <v/>
      </c>
      <c r="U253" s="3" t="str">
        <f t="shared" si="42"/>
        <v/>
      </c>
      <c r="V253" s="3"/>
      <c r="W253" s="3" t="str">
        <f t="shared" si="43"/>
        <v>クリーチャー1体を対象とし、それを破壊する。対戦相手は3点のダメージを受ける。</v>
      </c>
      <c r="X253" s="19" t="s">
        <v>1193</v>
      </c>
    </row>
    <row r="254" hidden="1" spans="1:24">
      <c r="A254" s="2">
        <v>250</v>
      </c>
      <c r="B254" s="3" t="s">
        <v>957</v>
      </c>
      <c r="C254" s="11" t="s">
        <v>42</v>
      </c>
      <c r="D254" s="5" t="s">
        <v>54</v>
      </c>
      <c r="E254" s="74">
        <v>5</v>
      </c>
      <c r="F254" s="3" t="s">
        <v>1194</v>
      </c>
      <c r="G254" s="7" t="s">
        <v>1195</v>
      </c>
      <c r="H254" s="5" t="s">
        <v>131</v>
      </c>
      <c r="I254" s="3"/>
      <c r="J254" s="3"/>
      <c r="K254" s="3"/>
      <c r="L254" s="3" t="s">
        <v>1196</v>
      </c>
      <c r="M254" s="3" t="s">
        <v>203</v>
      </c>
      <c r="N254" s="3"/>
      <c r="O254" s="18"/>
      <c r="P254" s="3"/>
      <c r="Q254" s="3" t="str">
        <f t="shared" si="38"/>
        <v/>
      </c>
      <c r="R254" s="3" t="str">
        <f t="shared" si="39"/>
        <v/>
      </c>
      <c r="S254" s="3" t="str">
        <f t="shared" si="40"/>
        <v>あな</v>
      </c>
      <c r="T254" s="3" t="str">
        <f t="shared" si="41"/>
        <v/>
      </c>
      <c r="U254" s="3" t="str">
        <f t="shared" si="42"/>
        <v/>
      </c>
      <c r="V254" s="3"/>
      <c r="W254" s="3" t="str">
        <f t="shared" si="43"/>
        <v>あなたのライブラリーの次の4枚のカードのうち1枚を取ってくる。&amp;br;サイクリング2</v>
      </c>
      <c r="X254" s="19" t="s">
        <v>1197</v>
      </c>
    </row>
    <row r="255" hidden="1" spans="1:24">
      <c r="A255" s="2">
        <v>251</v>
      </c>
      <c r="B255" s="3" t="s">
        <v>957</v>
      </c>
      <c r="C255" s="11" t="s">
        <v>42</v>
      </c>
      <c r="D255" s="5" t="s">
        <v>55</v>
      </c>
      <c r="E255" s="74">
        <v>13</v>
      </c>
      <c r="F255" s="3" t="s">
        <v>1198</v>
      </c>
      <c r="G255" s="7" t="s">
        <v>1199</v>
      </c>
      <c r="H255" s="5" t="s">
        <v>34</v>
      </c>
      <c r="I255" s="3" t="s">
        <v>50</v>
      </c>
      <c r="J255" s="3"/>
      <c r="K255" s="3"/>
      <c r="L255" s="3" t="s">
        <v>1200</v>
      </c>
      <c r="M255" s="3"/>
      <c r="N255" s="3"/>
      <c r="O255" s="18">
        <v>42892</v>
      </c>
      <c r="P255" s="3"/>
      <c r="Q255" s="3">
        <f t="shared" si="38"/>
        <v>6</v>
      </c>
      <c r="R255" s="3">
        <f t="shared" si="39"/>
        <v>6</v>
      </c>
      <c r="S255" s="3" t="str">
        <f t="shared" si="40"/>
        <v>ジェ</v>
      </c>
      <c r="T255" s="3" t="str">
        <f t="shared" si="41"/>
        <v/>
      </c>
      <c r="U255" s="3" t="str">
        <f t="shared" si="42"/>
        <v/>
      </c>
      <c r="V255" s="3"/>
      <c r="W255" s="3" t="str">
        <f t="shared" si="43"/>
        <v>ジェム2個を起動する：あなたのターン終了時まで、あなたがコントロールする各ゾンビはダメージ軽減を得る。</v>
      </c>
      <c r="X255" s="19" t="s">
        <v>1201</v>
      </c>
    </row>
    <row r="256" hidden="1" spans="1:24">
      <c r="A256" s="2">
        <v>252</v>
      </c>
      <c r="B256" s="3" t="s">
        <v>957</v>
      </c>
      <c r="C256" s="11" t="s">
        <v>42</v>
      </c>
      <c r="D256" s="5" t="s">
        <v>55</v>
      </c>
      <c r="E256" s="74">
        <v>10</v>
      </c>
      <c r="F256" s="3" t="s">
        <v>1202</v>
      </c>
      <c r="G256" s="7" t="s">
        <v>1203</v>
      </c>
      <c r="H256" s="5" t="s">
        <v>34</v>
      </c>
      <c r="I256" s="3" t="s">
        <v>50</v>
      </c>
      <c r="J256" s="3" t="s">
        <v>884</v>
      </c>
      <c r="K256" s="3" t="s">
        <v>538</v>
      </c>
      <c r="L256" s="3" t="s">
        <v>1204</v>
      </c>
      <c r="M256" s="3" t="s">
        <v>1205</v>
      </c>
      <c r="N256" s="3" t="s">
        <v>1098</v>
      </c>
      <c r="O256" s="18">
        <v>42892</v>
      </c>
      <c r="P256" s="3"/>
      <c r="Q256" s="3">
        <f t="shared" si="38"/>
        <v>6</v>
      </c>
      <c r="R256" s="3">
        <f t="shared" si="39"/>
        <v>6</v>
      </c>
      <c r="S256" s="3" t="str">
        <f t="shared" si="40"/>
        <v>対戦</v>
      </c>
      <c r="T256" s="3" t="str">
        <f t="shared" si="41"/>
        <v/>
      </c>
      <c r="U256" s="3" t="str">
        <f t="shared" si="42"/>
        <v/>
      </c>
      <c r="V256" s="3"/>
      <c r="W256" s="3" t="str">
        <f t="shared" si="43"/>
        <v>対戦相手がクリーチャーか呪文かサポートを唱えたとき、このクリーチャーは-1/-1の修整を受ける。&amp;br;このクリーチャーが対戦相手に戦闘ダメージを与えたとき、このクリーチャーは+1/+1の修整を受ける。&amp;br;加虐</v>
      </c>
      <c r="X256" s="19" t="s">
        <v>1206</v>
      </c>
    </row>
    <row r="257" hidden="1" spans="1:24">
      <c r="A257" s="2">
        <v>253</v>
      </c>
      <c r="B257" s="3" t="s">
        <v>957</v>
      </c>
      <c r="C257" s="11" t="s">
        <v>42</v>
      </c>
      <c r="D257" s="5" t="s">
        <v>55</v>
      </c>
      <c r="E257" s="74">
        <v>16</v>
      </c>
      <c r="F257" s="3" t="s">
        <v>1207</v>
      </c>
      <c r="G257" s="7" t="s">
        <v>1208</v>
      </c>
      <c r="H257" s="5" t="s">
        <v>34</v>
      </c>
      <c r="I257" s="3" t="s">
        <v>35</v>
      </c>
      <c r="J257" s="3" t="s">
        <v>61</v>
      </c>
      <c r="K257" s="3"/>
      <c r="L257" s="3" t="s">
        <v>4</v>
      </c>
      <c r="M257" s="3" t="s">
        <v>1209</v>
      </c>
      <c r="N257" s="3" t="s">
        <v>987</v>
      </c>
      <c r="O257" s="18">
        <v>42737</v>
      </c>
      <c r="P257" s="3"/>
      <c r="Q257" s="3">
        <f t="shared" si="38"/>
        <v>1</v>
      </c>
      <c r="R257" s="3">
        <f t="shared" si="39"/>
        <v>2</v>
      </c>
      <c r="S257" s="3" t="str">
        <f t="shared" si="40"/>
        <v>威迫</v>
      </c>
      <c r="T257" s="3" t="str">
        <f t="shared" si="41"/>
        <v/>
      </c>
      <c r="U257" s="3" t="str">
        <f t="shared" si="42"/>
        <v/>
      </c>
      <c r="V257" s="3"/>
      <c r="W257" s="3" t="str">
        <f t="shared" si="43"/>
        <v>威迫&amp;br;このクリーチャーが対戦相手に戦闘ダメージを与えたとき、対戦相手はカードを1枚捨てる。&amp;br;永遠1</v>
      </c>
      <c r="X257" s="19" t="s">
        <v>1210</v>
      </c>
    </row>
    <row r="258" hidden="1" spans="1:24">
      <c r="A258" s="2">
        <v>254</v>
      </c>
      <c r="B258" s="3" t="s">
        <v>957</v>
      </c>
      <c r="C258" s="11" t="s">
        <v>42</v>
      </c>
      <c r="D258" s="5" t="s">
        <v>55</v>
      </c>
      <c r="E258" s="74">
        <v>11</v>
      </c>
      <c r="F258" s="3" t="s">
        <v>1211</v>
      </c>
      <c r="G258" s="7" t="s">
        <v>1212</v>
      </c>
      <c r="H258" s="5" t="s">
        <v>131</v>
      </c>
      <c r="I258" s="3"/>
      <c r="J258" s="3"/>
      <c r="K258" s="3"/>
      <c r="L258" s="3" t="s">
        <v>1213</v>
      </c>
      <c r="M258" s="3" t="s">
        <v>1214</v>
      </c>
      <c r="N258" s="3"/>
      <c r="O258" s="18"/>
      <c r="P258" s="3"/>
      <c r="Q258" s="3" t="str">
        <f t="shared" si="38"/>
        <v/>
      </c>
      <c r="R258" s="3" t="str">
        <f t="shared" si="39"/>
        <v/>
      </c>
      <c r="S258" s="3" t="str">
        <f t="shared" si="40"/>
        <v>対戦</v>
      </c>
      <c r="T258" s="3" t="str">
        <f t="shared" si="41"/>
        <v/>
      </c>
      <c r="U258" s="3" t="str">
        <f t="shared" si="42"/>
        <v/>
      </c>
      <c r="V258" s="3"/>
      <c r="W258" s="3" t="str">
        <f t="shared" si="43"/>
        <v>対戦相手がコントロールする最初のクリーチャーを追放する。&amp;br;対戦相手の手札の最初のカードを追放する。</v>
      </c>
      <c r="X258" s="19" t="s">
        <v>1215</v>
      </c>
    </row>
    <row r="259" hidden="1" spans="1:24">
      <c r="A259" s="2">
        <v>255</v>
      </c>
      <c r="B259" s="3" t="s">
        <v>957</v>
      </c>
      <c r="C259" s="11" t="s">
        <v>42</v>
      </c>
      <c r="D259" s="5" t="s">
        <v>56</v>
      </c>
      <c r="E259" s="74">
        <v>15</v>
      </c>
      <c r="F259" s="3" t="s">
        <v>1216</v>
      </c>
      <c r="G259" s="7" t="s">
        <v>1217</v>
      </c>
      <c r="H259" s="5" t="s">
        <v>34</v>
      </c>
      <c r="I259" s="3" t="s">
        <v>538</v>
      </c>
      <c r="J259" s="3"/>
      <c r="K259" s="3"/>
      <c r="L259" s="3" t="s">
        <v>89</v>
      </c>
      <c r="M259" s="3" t="s">
        <v>1218</v>
      </c>
      <c r="N259" s="3"/>
      <c r="O259" s="18">
        <v>42736</v>
      </c>
      <c r="P259" s="3"/>
      <c r="Q259" s="3">
        <f t="shared" si="38"/>
        <v>1</v>
      </c>
      <c r="R259" s="3">
        <f t="shared" si="39"/>
        <v>1</v>
      </c>
      <c r="S259" s="3" t="str">
        <f t="shared" si="40"/>
        <v>飛行</v>
      </c>
      <c r="T259" s="3" t="str">
        <f t="shared" si="41"/>
        <v/>
      </c>
      <c r="U259" s="3" t="str">
        <f t="shared" si="42"/>
        <v/>
      </c>
      <c r="V259" s="3"/>
      <c r="W259" s="3" t="str">
        <f t="shared" si="43"/>
        <v>飛行&amp;br;このクリーチャーが戦場に出たとき、これは+X/+Xの修整を受ける。Xはあなたの墓地のカードの枚数に等しい。</v>
      </c>
      <c r="X259" s="19" t="s">
        <v>1219</v>
      </c>
    </row>
    <row r="260" hidden="1" spans="1:24">
      <c r="A260" s="2">
        <v>256</v>
      </c>
      <c r="B260" s="3" t="s">
        <v>957</v>
      </c>
      <c r="C260" s="11" t="s">
        <v>42</v>
      </c>
      <c r="D260" s="5" t="s">
        <v>56</v>
      </c>
      <c r="E260" s="74">
        <v>18</v>
      </c>
      <c r="F260" s="3" t="s">
        <v>1220</v>
      </c>
      <c r="G260" s="7" t="s">
        <v>1221</v>
      </c>
      <c r="H260" s="5" t="s">
        <v>34</v>
      </c>
      <c r="I260" s="3" t="s">
        <v>538</v>
      </c>
      <c r="J260" s="3"/>
      <c r="K260" s="3"/>
      <c r="L260" s="3" t="s">
        <v>1222</v>
      </c>
      <c r="M260" s="3" t="s">
        <v>1223</v>
      </c>
      <c r="N260" s="3"/>
      <c r="O260" s="18">
        <v>42955</v>
      </c>
      <c r="P260" s="3"/>
      <c r="Q260" s="3">
        <f t="shared" si="38"/>
        <v>8</v>
      </c>
      <c r="R260" s="3">
        <f t="shared" si="39"/>
        <v>8</v>
      </c>
      <c r="S260" s="3" t="str">
        <f t="shared" si="40"/>
        <v>飛行</v>
      </c>
      <c r="T260" s="3" t="str">
        <f t="shared" si="41"/>
        <v>トラ</v>
      </c>
      <c r="U260" s="3" t="str">
        <f t="shared" si="42"/>
        <v/>
      </c>
      <c r="V260" s="3"/>
      <c r="W260" s="3" t="str">
        <f t="shared" si="43"/>
        <v>飛行 トランプル&amp;br;あなたがコントロールするクリーチャーが死亡したとき、あなたは10点のダメージを受ける。その後、あなたのライブラリーの最初のクリーチャーを取ってきて、それに10マナを与える。</v>
      </c>
      <c r="X260" s="19" t="s">
        <v>1224</v>
      </c>
    </row>
    <row r="261" hidden="1" spans="1:24">
      <c r="A261" s="2">
        <v>257</v>
      </c>
      <c r="B261" s="3" t="s">
        <v>957</v>
      </c>
      <c r="C261" s="11" t="s">
        <v>42</v>
      </c>
      <c r="D261" s="5" t="s">
        <v>56</v>
      </c>
      <c r="E261" s="74">
        <v>17</v>
      </c>
      <c r="F261" s="3" t="s">
        <v>1225</v>
      </c>
      <c r="G261" s="7" t="s">
        <v>1226</v>
      </c>
      <c r="H261" s="5" t="s">
        <v>131</v>
      </c>
      <c r="I261" s="3"/>
      <c r="J261" s="3"/>
      <c r="K261" s="3"/>
      <c r="L261" s="3" t="s">
        <v>1227</v>
      </c>
      <c r="M261" s="3"/>
      <c r="N261" s="3"/>
      <c r="O261" s="18"/>
      <c r="P261" s="3"/>
      <c r="Q261" s="3" t="str">
        <f t="shared" si="38"/>
        <v/>
      </c>
      <c r="R261" s="3" t="str">
        <f t="shared" si="39"/>
        <v/>
      </c>
      <c r="S261" s="3" t="str">
        <f t="shared" si="40"/>
        <v>対戦</v>
      </c>
      <c r="T261" s="3" t="str">
        <f t="shared" si="41"/>
        <v/>
      </c>
      <c r="U261" s="3" t="str">
        <f t="shared" si="42"/>
        <v/>
      </c>
      <c r="V261" s="3"/>
      <c r="W261" s="3" t="str">
        <f t="shared" si="43"/>
        <v>対戦相手はX点のダメージを受ける。Xは、対戦相手がコントロールするクリーチャーの総数の3倍と、対戦相手がコントロールするサポートの総数の2倍と、対戦相手が手札でコントロールするカードの枚数の合計に等しい。</v>
      </c>
      <c r="X261" s="19" t="s">
        <v>1228</v>
      </c>
    </row>
    <row r="262" hidden="1" spans="1:24">
      <c r="A262" s="2">
        <v>258</v>
      </c>
      <c r="B262" s="3" t="s">
        <v>957</v>
      </c>
      <c r="C262" s="13" t="s">
        <v>43</v>
      </c>
      <c r="D262" s="5" t="s">
        <v>31</v>
      </c>
      <c r="E262" s="74">
        <v>5</v>
      </c>
      <c r="F262" s="3" t="s">
        <v>1229</v>
      </c>
      <c r="G262" s="7" t="s">
        <v>1230</v>
      </c>
      <c r="H262" s="5" t="s">
        <v>34</v>
      </c>
      <c r="I262" s="3" t="s">
        <v>531</v>
      </c>
      <c r="J262" s="3" t="s">
        <v>69</v>
      </c>
      <c r="K262" s="3"/>
      <c r="L262" s="3"/>
      <c r="M262" s="3"/>
      <c r="N262" s="3"/>
      <c r="O262" s="18">
        <v>42768</v>
      </c>
      <c r="P262" s="3"/>
      <c r="Q262" s="3">
        <f t="shared" si="38"/>
        <v>2</v>
      </c>
      <c r="R262" s="3">
        <f t="shared" si="39"/>
        <v>2</v>
      </c>
      <c r="S262" s="3" t="str">
        <f t="shared" si="40"/>
        <v/>
      </c>
      <c r="T262" s="3" t="str">
        <f t="shared" si="41"/>
        <v/>
      </c>
      <c r="U262" s="3" t="str">
        <f t="shared" si="42"/>
        <v/>
      </c>
      <c r="V262" s="3"/>
      <c r="W262" s="3" t="str">
        <f t="shared" si="43"/>
        <v/>
      </c>
      <c r="X262" s="19"/>
    </row>
    <row r="263" hidden="1" spans="1:24">
      <c r="A263" s="2">
        <v>259</v>
      </c>
      <c r="B263" s="3" t="s">
        <v>957</v>
      </c>
      <c r="C263" s="13" t="s">
        <v>43</v>
      </c>
      <c r="D263" s="5" t="s">
        <v>31</v>
      </c>
      <c r="E263" s="74">
        <v>14</v>
      </c>
      <c r="F263" s="3" t="s">
        <v>1231</v>
      </c>
      <c r="G263" s="7" t="s">
        <v>1232</v>
      </c>
      <c r="H263" s="5" t="s">
        <v>34</v>
      </c>
      <c r="I263" s="3" t="s">
        <v>50</v>
      </c>
      <c r="J263" s="3" t="s">
        <v>534</v>
      </c>
      <c r="K263" s="3" t="s">
        <v>69</v>
      </c>
      <c r="L263" s="3" t="s">
        <v>1233</v>
      </c>
      <c r="M263" s="3" t="s">
        <v>1234</v>
      </c>
      <c r="N263" s="3" t="s">
        <v>1098</v>
      </c>
      <c r="O263" s="18">
        <v>42768</v>
      </c>
      <c r="P263" s="3"/>
      <c r="Q263" s="3">
        <f t="shared" si="38"/>
        <v>2</v>
      </c>
      <c r="R263" s="3">
        <f t="shared" si="39"/>
        <v>2</v>
      </c>
      <c r="S263" s="3" t="str">
        <f t="shared" si="40"/>
        <v>バー</v>
      </c>
      <c r="T263" s="3" t="str">
        <f t="shared" si="41"/>
        <v/>
      </c>
      <c r="U263" s="3" t="str">
        <f t="shared" si="42"/>
        <v/>
      </c>
      <c r="V263" s="3"/>
      <c r="W263" s="3" t="str">
        <f t="shared" si="43"/>
        <v>バーサーカー&amp;br;ジェム3個を起動する：クリーチャー1体を対象とする。あなたのターン終了時まで、それは+1/0の修整を受ける。&amp;br;加虐</v>
      </c>
      <c r="X263" s="19" t="s">
        <v>1235</v>
      </c>
    </row>
    <row r="264" hidden="1" spans="1:24">
      <c r="A264" s="2">
        <v>260</v>
      </c>
      <c r="B264" s="3" t="s">
        <v>957</v>
      </c>
      <c r="C264" s="13" t="s">
        <v>43</v>
      </c>
      <c r="D264" s="5" t="s">
        <v>31</v>
      </c>
      <c r="E264" s="74">
        <v>6</v>
      </c>
      <c r="F264" s="3" t="s">
        <v>1236</v>
      </c>
      <c r="G264" s="7" t="s">
        <v>1237</v>
      </c>
      <c r="H264" s="5" t="s">
        <v>34</v>
      </c>
      <c r="I264" s="3" t="s">
        <v>578</v>
      </c>
      <c r="J264" s="3"/>
      <c r="K264" s="3"/>
      <c r="L264" s="3" t="s">
        <v>1238</v>
      </c>
      <c r="M264" s="3"/>
      <c r="N264" s="3"/>
      <c r="O264" s="18">
        <v>42768</v>
      </c>
      <c r="P264" s="3"/>
      <c r="Q264" s="3">
        <f t="shared" si="38"/>
        <v>2</v>
      </c>
      <c r="R264" s="3">
        <f t="shared" si="39"/>
        <v>2</v>
      </c>
      <c r="S264" s="3" t="str">
        <f t="shared" si="40"/>
        <v>この</v>
      </c>
      <c r="T264" s="3" t="str">
        <f t="shared" si="41"/>
        <v/>
      </c>
      <c r="U264" s="3" t="str">
        <f t="shared" si="42"/>
        <v/>
      </c>
      <c r="V264" s="3"/>
      <c r="W264" s="3" t="str">
        <f t="shared" si="43"/>
        <v>このクリーチャーが攻撃したとき、あなたの墓地に砂漠がある場合、あなたのターン終了時まで、対戦相手がコントロールするディフェンダーか到達か警戒を持つ最初のクリーチャーはブロックできない。</v>
      </c>
      <c r="X264" s="19" t="s">
        <v>1239</v>
      </c>
    </row>
    <row r="265" hidden="1" spans="1:24">
      <c r="A265" s="2">
        <v>261</v>
      </c>
      <c r="B265" s="3" t="s">
        <v>957</v>
      </c>
      <c r="C265" s="13" t="s">
        <v>43</v>
      </c>
      <c r="D265" s="5" t="s">
        <v>31</v>
      </c>
      <c r="E265" s="74">
        <v>6</v>
      </c>
      <c r="F265" s="3" t="s">
        <v>1240</v>
      </c>
      <c r="G265" s="7" t="s">
        <v>1241</v>
      </c>
      <c r="H265" s="5" t="s">
        <v>34</v>
      </c>
      <c r="I265" s="3" t="s">
        <v>531</v>
      </c>
      <c r="J265" s="3" t="s">
        <v>69</v>
      </c>
      <c r="K265" s="3"/>
      <c r="L265" s="3" t="s">
        <v>4</v>
      </c>
      <c r="M265" s="3" t="s">
        <v>1242</v>
      </c>
      <c r="N265" s="3"/>
      <c r="O265" s="18">
        <v>42768</v>
      </c>
      <c r="P265" s="3"/>
      <c r="Q265" s="3">
        <f t="shared" si="38"/>
        <v>2</v>
      </c>
      <c r="R265" s="3">
        <f t="shared" si="39"/>
        <v>2</v>
      </c>
      <c r="S265" s="3" t="str">
        <f t="shared" si="40"/>
        <v>威迫</v>
      </c>
      <c r="T265" s="3" t="str">
        <f t="shared" si="41"/>
        <v/>
      </c>
      <c r="U265" s="3" t="str">
        <f t="shared" si="42"/>
        <v/>
      </c>
      <c r="V265" s="3"/>
      <c r="W265" s="3" t="str">
        <f t="shared" si="43"/>
        <v>威迫&amp;br;督励2：クリーチャー1体を対象とする。あなたのターン終了時まで、それは+2/0の修整を受ける。</v>
      </c>
      <c r="X265" s="19" t="s">
        <v>1243</v>
      </c>
    </row>
    <row r="266" hidden="1" spans="1:24">
      <c r="A266" s="2">
        <v>262</v>
      </c>
      <c r="B266" s="3" t="s">
        <v>957</v>
      </c>
      <c r="C266" s="13" t="s">
        <v>43</v>
      </c>
      <c r="D266" s="5" t="s">
        <v>31</v>
      </c>
      <c r="E266" s="74">
        <v>6</v>
      </c>
      <c r="F266" s="3" t="s">
        <v>1244</v>
      </c>
      <c r="G266" s="7" t="s">
        <v>1245</v>
      </c>
      <c r="H266" s="5" t="s">
        <v>34</v>
      </c>
      <c r="I266" s="3" t="s">
        <v>601</v>
      </c>
      <c r="J266" s="3"/>
      <c r="K266" s="3"/>
      <c r="L266" s="3" t="s">
        <v>1246</v>
      </c>
      <c r="M266" s="3" t="s">
        <v>1247</v>
      </c>
      <c r="N266" s="3"/>
      <c r="O266" s="18">
        <v>42768</v>
      </c>
      <c r="P266" s="3"/>
      <c r="Q266" s="3">
        <f t="shared" si="38"/>
        <v>2</v>
      </c>
      <c r="R266" s="3">
        <f t="shared" si="39"/>
        <v>2</v>
      </c>
      <c r="S266" s="3" t="str">
        <f t="shared" si="40"/>
        <v>あな</v>
      </c>
      <c r="T266" s="3" t="str">
        <f t="shared" si="41"/>
        <v/>
      </c>
      <c r="U266" s="3" t="str">
        <f t="shared" si="42"/>
        <v/>
      </c>
      <c r="V266" s="3"/>
      <c r="W266" s="3" t="str">
        <f t="shared" si="43"/>
        <v>あなたが呪文かサポートを唱えたとき、あなたのターン終了時まで、このクリーチャーは+1/+1の修整を受ける。&amp;br;このクリーチャーが攻撃したとき、あなたのターン終了時まで、先制攻撃を得る。</v>
      </c>
      <c r="X266" s="19" t="s">
        <v>1248</v>
      </c>
    </row>
    <row r="267" hidden="1" spans="1:24">
      <c r="A267" s="2">
        <v>263</v>
      </c>
      <c r="B267" s="3" t="s">
        <v>957</v>
      </c>
      <c r="C267" s="13" t="s">
        <v>43</v>
      </c>
      <c r="D267" s="5" t="s">
        <v>31</v>
      </c>
      <c r="E267" s="74">
        <v>8</v>
      </c>
      <c r="F267" s="3" t="s">
        <v>1249</v>
      </c>
      <c r="G267" s="7" t="s">
        <v>1250</v>
      </c>
      <c r="H267" s="5" t="s">
        <v>131</v>
      </c>
      <c r="I267" s="3"/>
      <c r="J267" s="3"/>
      <c r="K267" s="3"/>
      <c r="L267" s="3" t="s">
        <v>1251</v>
      </c>
      <c r="M267" s="3"/>
      <c r="N267" s="3"/>
      <c r="O267" s="18"/>
      <c r="P267" s="3"/>
      <c r="Q267" s="3" t="str">
        <f t="shared" si="38"/>
        <v/>
      </c>
      <c r="R267" s="3" t="str">
        <f t="shared" si="39"/>
        <v/>
      </c>
      <c r="S267" s="3" t="str">
        <f t="shared" si="40"/>
        <v>対戦</v>
      </c>
      <c r="T267" s="3" t="str">
        <f t="shared" si="41"/>
        <v/>
      </c>
      <c r="U267" s="3" t="str">
        <f t="shared" si="42"/>
        <v/>
      </c>
      <c r="V267" s="3"/>
      <c r="W267" s="3" t="str">
        <f t="shared" si="43"/>
        <v>対戦相手がコントロールするクリーチャー1体を対象とする。それは-1/-1の修整を受ける。対戦相手は3点のダメージを受ける。</v>
      </c>
      <c r="X267" s="19" t="s">
        <v>1252</v>
      </c>
    </row>
    <row r="268" hidden="1" spans="1:24">
      <c r="A268" s="2">
        <v>264</v>
      </c>
      <c r="B268" s="3" t="s">
        <v>957</v>
      </c>
      <c r="C268" s="13" t="s">
        <v>43</v>
      </c>
      <c r="D268" s="5" t="s">
        <v>31</v>
      </c>
      <c r="E268" s="74">
        <v>8</v>
      </c>
      <c r="F268" s="3" t="s">
        <v>1253</v>
      </c>
      <c r="G268" s="7" t="s">
        <v>1254</v>
      </c>
      <c r="H268" s="5" t="s">
        <v>131</v>
      </c>
      <c r="I268" s="3"/>
      <c r="J268" s="3"/>
      <c r="K268" s="3"/>
      <c r="L268" s="3" t="s">
        <v>1255</v>
      </c>
      <c r="M268" s="3"/>
      <c r="N268" s="3"/>
      <c r="O268" s="18"/>
      <c r="P268" s="3"/>
      <c r="Q268" s="3" t="str">
        <f t="shared" si="38"/>
        <v/>
      </c>
      <c r="R268" s="3" t="str">
        <f t="shared" si="39"/>
        <v/>
      </c>
      <c r="S268" s="3" t="str">
        <f t="shared" si="40"/>
        <v>あな</v>
      </c>
      <c r="T268" s="3" t="str">
        <f t="shared" si="41"/>
        <v/>
      </c>
      <c r="U268" s="3" t="str">
        <f t="shared" si="42"/>
        <v/>
      </c>
      <c r="V268" s="3"/>
      <c r="W268" s="3" t="str">
        <f t="shared" si="43"/>
        <v>あなたのターン終了時まで、あなたがコントロールする各クリーチャーはバーサーカーとトランプルを得る。あなたはカードを1枚引く。</v>
      </c>
      <c r="X268" s="19" t="s">
        <v>1256</v>
      </c>
    </row>
    <row r="269" hidden="1" spans="1:24">
      <c r="A269" s="2">
        <v>311</v>
      </c>
      <c r="B269" s="3" t="s">
        <v>957</v>
      </c>
      <c r="C269" s="13" t="s">
        <v>43</v>
      </c>
      <c r="D269" s="5" t="s">
        <v>31</v>
      </c>
      <c r="E269" s="74">
        <v>4</v>
      </c>
      <c r="F269" s="3" t="s">
        <v>1257</v>
      </c>
      <c r="G269" s="7" t="s">
        <v>1258</v>
      </c>
      <c r="H269" s="5" t="s">
        <v>131</v>
      </c>
      <c r="I269" s="3" t="s">
        <v>995</v>
      </c>
      <c r="J269" s="3"/>
      <c r="K269" s="3"/>
      <c r="L269" s="3" t="s">
        <v>1259</v>
      </c>
      <c r="M269" s="3" t="s">
        <v>203</v>
      </c>
      <c r="N269" s="3"/>
      <c r="O269" s="18"/>
      <c r="P269" s="3"/>
      <c r="Q269" s="3" t="str">
        <f t="shared" si="38"/>
        <v/>
      </c>
      <c r="R269" s="3" t="str">
        <f t="shared" si="39"/>
        <v/>
      </c>
      <c r="S269" s="3" t="str">
        <f t="shared" si="40"/>
        <v>ジェ</v>
      </c>
      <c r="T269" s="3" t="str">
        <f t="shared" si="41"/>
        <v/>
      </c>
      <c r="U269" s="3" t="str">
        <f t="shared" si="42"/>
        <v/>
      </c>
      <c r="V269" s="3"/>
      <c r="W269" s="3" t="str">
        <f t="shared" si="43"/>
        <v>ジェム3個を破壊する。&amp;br;サイクリング2</v>
      </c>
      <c r="X269" s="19" t="s">
        <v>1260</v>
      </c>
    </row>
    <row r="270" hidden="1" spans="1:24">
      <c r="A270" s="2">
        <v>265</v>
      </c>
      <c r="B270" s="3" t="s">
        <v>957</v>
      </c>
      <c r="C270" s="13" t="s">
        <v>43</v>
      </c>
      <c r="D270" s="5" t="s">
        <v>31</v>
      </c>
      <c r="E270" s="74">
        <v>1</v>
      </c>
      <c r="F270" s="3" t="s">
        <v>1261</v>
      </c>
      <c r="G270" s="7" t="s">
        <v>1262</v>
      </c>
      <c r="H270" s="5" t="s">
        <v>131</v>
      </c>
      <c r="I270" s="3"/>
      <c r="J270" s="3"/>
      <c r="K270" s="3"/>
      <c r="L270" s="3" t="s">
        <v>1263</v>
      </c>
      <c r="M270" s="3"/>
      <c r="N270" s="3"/>
      <c r="O270" s="18"/>
      <c r="P270" s="3"/>
      <c r="Q270" s="3" t="str">
        <f t="shared" ref="Q270:Q300" si="44">IF(O270&gt;1,MONTH(O270),"")</f>
        <v/>
      </c>
      <c r="R270" s="3" t="str">
        <f t="shared" ref="R270:R300" si="45">IF(O270&gt;1,DAY(O270),"")</f>
        <v/>
      </c>
      <c r="S270" s="3" t="str">
        <f t="shared" ref="S270:S300" si="46">LEFT(L270,2)</f>
        <v>クリ</v>
      </c>
      <c r="T270" s="3" t="str">
        <f t="shared" ref="T270:T300" si="47">IF(ISERROR(FIND(" ",L270)),"",MID(L270,FIND(" ",L270)+1,2))</f>
        <v/>
      </c>
      <c r="U270" s="3" t="str">
        <f t="shared" ref="U270:U300" si="48">IF(LEN(T270)&gt;1,IF(ISERROR(FIND(" ",L270,FIND(" ",L270)+1)),"",MID(L270,FIND(" ",L270)+4,2)),"")</f>
        <v/>
      </c>
      <c r="V270" s="3"/>
      <c r="W270" s="3" t="str">
        <f t="shared" ref="W270:W300" si="49">IF(L270="","",L270&amp;IF(M270="","","&amp;br;"&amp;M270)&amp;IF(N270="","","&amp;br;"&amp;N270))</f>
        <v>クリーチャー1体を対象とする。あなたのターン終了時まで、それは+1/0の修整を受けるとともに先制攻撃を得る。</v>
      </c>
      <c r="X270" s="19" t="s">
        <v>1264</v>
      </c>
    </row>
    <row r="271" hidden="1" spans="1:24">
      <c r="A271" s="2">
        <v>266</v>
      </c>
      <c r="B271" s="3" t="s">
        <v>957</v>
      </c>
      <c r="C271" s="13" t="s">
        <v>43</v>
      </c>
      <c r="D271" s="5" t="s">
        <v>31</v>
      </c>
      <c r="E271" s="74">
        <v>6</v>
      </c>
      <c r="F271" s="3" t="s">
        <v>1265</v>
      </c>
      <c r="G271" s="7" t="s">
        <v>1266</v>
      </c>
      <c r="H271" s="5" t="s">
        <v>131</v>
      </c>
      <c r="I271" s="3"/>
      <c r="J271" s="3"/>
      <c r="K271" s="3"/>
      <c r="L271" s="3" t="s">
        <v>1267</v>
      </c>
      <c r="M271" s="3"/>
      <c r="N271" s="3"/>
      <c r="O271" s="18"/>
      <c r="P271" s="3"/>
      <c r="Q271" s="3" t="str">
        <f t="shared" si="44"/>
        <v/>
      </c>
      <c r="R271" s="3" t="str">
        <f t="shared" si="45"/>
        <v/>
      </c>
      <c r="S271" s="3" t="str">
        <f t="shared" si="46"/>
        <v>クリ</v>
      </c>
      <c r="T271" s="3" t="str">
        <f t="shared" si="47"/>
        <v/>
      </c>
      <c r="U271" s="3" t="str">
        <f t="shared" si="48"/>
        <v/>
      </c>
      <c r="V271" s="3"/>
      <c r="W271" s="3" t="str">
        <f t="shared" si="49"/>
        <v>クリーチャー1体かプレインズウォーカー1体を対象とする。それは3点のダメージを受ける。</v>
      </c>
      <c r="X271" s="19" t="s">
        <v>1268</v>
      </c>
    </row>
    <row r="272" hidden="1" spans="1:24">
      <c r="A272" s="2">
        <v>267</v>
      </c>
      <c r="B272" s="3" t="s">
        <v>957</v>
      </c>
      <c r="C272" s="13" t="s">
        <v>43</v>
      </c>
      <c r="D272" s="5" t="s">
        <v>31</v>
      </c>
      <c r="E272" s="74">
        <v>10</v>
      </c>
      <c r="F272" s="3" t="s">
        <v>1269</v>
      </c>
      <c r="G272" s="7" t="s">
        <v>1270</v>
      </c>
      <c r="H272" s="5" t="s">
        <v>131</v>
      </c>
      <c r="I272" s="3"/>
      <c r="J272" s="3"/>
      <c r="K272" s="3"/>
      <c r="L272" s="3" t="s">
        <v>1271</v>
      </c>
      <c r="M272" s="3"/>
      <c r="N272" s="3"/>
      <c r="O272" s="18"/>
      <c r="P272" s="3"/>
      <c r="Q272" s="3" t="str">
        <f t="shared" si="44"/>
        <v/>
      </c>
      <c r="R272" s="3" t="str">
        <f t="shared" si="45"/>
        <v/>
      </c>
      <c r="S272" s="3" t="str">
        <f t="shared" si="46"/>
        <v>クリ</v>
      </c>
      <c r="T272" s="3" t="str">
        <f t="shared" si="47"/>
        <v/>
      </c>
      <c r="U272" s="3" t="str">
        <f t="shared" si="48"/>
        <v/>
      </c>
      <c r="V272" s="3"/>
      <c r="W272" s="3" t="str">
        <f t="shared" si="49"/>
        <v>クリーチャー1体を対象とする。それは5点のダメージを受ける。</v>
      </c>
      <c r="X272" s="19" t="s">
        <v>1272</v>
      </c>
    </row>
    <row r="273" hidden="1" spans="1:24">
      <c r="A273" s="2">
        <v>268</v>
      </c>
      <c r="B273" s="3" t="s">
        <v>957</v>
      </c>
      <c r="C273" s="13" t="s">
        <v>43</v>
      </c>
      <c r="D273" s="5" t="s">
        <v>54</v>
      </c>
      <c r="E273" s="74">
        <v>9</v>
      </c>
      <c r="F273" s="3" t="s">
        <v>1273</v>
      </c>
      <c r="G273" s="7" t="s">
        <v>1274</v>
      </c>
      <c r="H273" s="5" t="s">
        <v>34</v>
      </c>
      <c r="I273" s="3" t="s">
        <v>35</v>
      </c>
      <c r="J273" s="3" t="s">
        <v>61</v>
      </c>
      <c r="K273" s="3"/>
      <c r="L273" s="3" t="s">
        <v>1275</v>
      </c>
      <c r="M273" s="3"/>
      <c r="N273" s="3"/>
      <c r="O273" s="18">
        <v>42795</v>
      </c>
      <c r="P273" s="3"/>
      <c r="Q273" s="3">
        <f t="shared" si="44"/>
        <v>3</v>
      </c>
      <c r="R273" s="3">
        <f t="shared" si="45"/>
        <v>1</v>
      </c>
      <c r="S273" s="3" t="str">
        <f t="shared" si="46"/>
        <v>督励</v>
      </c>
      <c r="T273" s="3" t="str">
        <f t="shared" si="47"/>
        <v/>
      </c>
      <c r="U273" s="3" t="str">
        <f t="shared" si="48"/>
        <v/>
      </c>
      <c r="V273" s="3"/>
      <c r="W273" s="3" t="str">
        <f t="shared" si="49"/>
        <v>督励2：対戦相手は3点のダメージを受ける。その後、対戦相手がコントロールする最初のクリーチャーは3点のダメージを受ける。</v>
      </c>
      <c r="X273" s="19" t="s">
        <v>1276</v>
      </c>
    </row>
    <row r="274" hidden="1" spans="1:24">
      <c r="A274" s="2">
        <v>269</v>
      </c>
      <c r="B274" s="3" t="s">
        <v>957</v>
      </c>
      <c r="C274" s="13" t="s">
        <v>43</v>
      </c>
      <c r="D274" s="5" t="s">
        <v>54</v>
      </c>
      <c r="E274" s="74">
        <v>9</v>
      </c>
      <c r="F274" s="3" t="s">
        <v>1277</v>
      </c>
      <c r="G274" s="7" t="s">
        <v>1278</v>
      </c>
      <c r="H274" s="5" t="s">
        <v>34</v>
      </c>
      <c r="I274" s="3" t="s">
        <v>578</v>
      </c>
      <c r="J274" s="3"/>
      <c r="K274" s="3"/>
      <c r="L274" s="3" t="s">
        <v>1279</v>
      </c>
      <c r="M274" s="3"/>
      <c r="N274" s="3"/>
      <c r="O274" s="18">
        <v>42797</v>
      </c>
      <c r="P274" s="3"/>
      <c r="Q274" s="3">
        <f t="shared" si="44"/>
        <v>3</v>
      </c>
      <c r="R274" s="3">
        <f t="shared" si="45"/>
        <v>3</v>
      </c>
      <c r="S274" s="3" t="str">
        <f t="shared" si="46"/>
        <v>この</v>
      </c>
      <c r="T274" s="3" t="str">
        <f t="shared" si="47"/>
        <v/>
      </c>
      <c r="U274" s="3" t="str">
        <f t="shared" si="48"/>
        <v/>
      </c>
      <c r="V274" s="3"/>
      <c r="W274" s="3" t="str">
        <f t="shared" si="49"/>
        <v>このクリーチャーが戦場に出たとき、あなたの墓地に砂漠がある場合、クリーチャー1体を対象とする。それは4点のダメージを受ける。</v>
      </c>
      <c r="X274" s="19" t="s">
        <v>1280</v>
      </c>
    </row>
    <row r="275" hidden="1" spans="1:24">
      <c r="A275" s="2">
        <v>270</v>
      </c>
      <c r="B275" s="3" t="s">
        <v>957</v>
      </c>
      <c r="C275" s="13" t="s">
        <v>43</v>
      </c>
      <c r="D275" s="5" t="s">
        <v>54</v>
      </c>
      <c r="E275" s="74">
        <v>3</v>
      </c>
      <c r="F275" s="3" t="s">
        <v>1281</v>
      </c>
      <c r="G275" s="7" t="s">
        <v>1282</v>
      </c>
      <c r="H275" s="5" t="s">
        <v>131</v>
      </c>
      <c r="I275" s="3"/>
      <c r="J275" s="3"/>
      <c r="K275" s="3"/>
      <c r="L275" s="3" t="s">
        <v>1283</v>
      </c>
      <c r="M275" s="3"/>
      <c r="N275" s="3"/>
      <c r="O275" s="18"/>
      <c r="P275" s="3"/>
      <c r="Q275" s="3" t="str">
        <f t="shared" si="44"/>
        <v/>
      </c>
      <c r="R275" s="3" t="str">
        <f t="shared" si="45"/>
        <v/>
      </c>
      <c r="S275" s="3" t="str">
        <f t="shared" si="46"/>
        <v>赤の</v>
      </c>
      <c r="T275" s="3" t="str">
        <f t="shared" si="47"/>
        <v/>
      </c>
      <c r="U275" s="3" t="str">
        <f t="shared" si="48"/>
        <v/>
      </c>
      <c r="V275" s="3"/>
      <c r="W275" s="3" t="str">
        <f t="shared" si="49"/>
        <v>赤のクリーチャー1体を対象とする。それは10点のダメージを受ける。</v>
      </c>
      <c r="X275" s="19" t="s">
        <v>1284</v>
      </c>
    </row>
    <row r="276" hidden="1" spans="1:24">
      <c r="A276" s="2">
        <v>271</v>
      </c>
      <c r="B276" s="3" t="s">
        <v>957</v>
      </c>
      <c r="C276" s="13" t="s">
        <v>43</v>
      </c>
      <c r="D276" s="5" t="s">
        <v>55</v>
      </c>
      <c r="E276" s="74">
        <v>14</v>
      </c>
      <c r="F276" s="3" t="s">
        <v>1285</v>
      </c>
      <c r="G276" s="7" t="s">
        <v>1286</v>
      </c>
      <c r="H276" s="5" t="s">
        <v>34</v>
      </c>
      <c r="I276" s="3" t="s">
        <v>534</v>
      </c>
      <c r="J276" s="3" t="s">
        <v>61</v>
      </c>
      <c r="K276" s="3"/>
      <c r="L276" s="3" t="s">
        <v>1287</v>
      </c>
      <c r="M276" s="3" t="s">
        <v>1288</v>
      </c>
      <c r="N276" s="3" t="s">
        <v>1289</v>
      </c>
      <c r="O276" s="18">
        <v>42891</v>
      </c>
      <c r="P276" s="3"/>
      <c r="Q276" s="3">
        <f t="shared" si="44"/>
        <v>6</v>
      </c>
      <c r="R276" s="3">
        <f t="shared" si="45"/>
        <v>5</v>
      </c>
      <c r="S276" s="3" t="str">
        <f t="shared" si="46"/>
        <v>先制</v>
      </c>
      <c r="T276" s="3" t="str">
        <f t="shared" si="47"/>
        <v/>
      </c>
      <c r="U276" s="3" t="str">
        <f t="shared" si="48"/>
        <v/>
      </c>
      <c r="V276" s="3"/>
      <c r="W276" s="3" t="str">
        <f t="shared" si="49"/>
        <v>先制攻撃&amp;br;ジェム3個を起動する；あなたはカードを1枚捨てる。&amp;br;あなたがカードを1枚捨てたとき、このクリーチャーは+2/0の修整を受ける。</v>
      </c>
      <c r="X276" s="19" t="s">
        <v>1290</v>
      </c>
    </row>
    <row r="277" hidden="1" spans="1:24">
      <c r="A277" s="2">
        <v>272</v>
      </c>
      <c r="B277" s="3" t="s">
        <v>957</v>
      </c>
      <c r="C277" s="13" t="s">
        <v>43</v>
      </c>
      <c r="D277" s="5" t="s">
        <v>55</v>
      </c>
      <c r="E277" s="74">
        <v>17</v>
      </c>
      <c r="F277" s="3" t="s">
        <v>1291</v>
      </c>
      <c r="G277" s="7" t="s">
        <v>1292</v>
      </c>
      <c r="H277" s="5" t="s">
        <v>34</v>
      </c>
      <c r="I277" s="3" t="s">
        <v>1293</v>
      </c>
      <c r="J277" s="3"/>
      <c r="K277" s="3"/>
      <c r="L277" s="3" t="s">
        <v>1294</v>
      </c>
      <c r="M277" s="3"/>
      <c r="N277" s="3"/>
      <c r="O277" s="18">
        <v>42892</v>
      </c>
      <c r="P277" s="3"/>
      <c r="Q277" s="3">
        <f t="shared" si="44"/>
        <v>6</v>
      </c>
      <c r="R277" s="3">
        <f t="shared" si="45"/>
        <v>6</v>
      </c>
      <c r="S277" s="3" t="str">
        <f t="shared" si="46"/>
        <v>この</v>
      </c>
      <c r="T277" s="3" t="str">
        <f t="shared" si="47"/>
        <v/>
      </c>
      <c r="U277" s="3" t="str">
        <f t="shared" si="48"/>
        <v/>
      </c>
      <c r="V277" s="3"/>
      <c r="W277" s="3" t="str">
        <f t="shared" si="49"/>
        <v>このクリーチャーが戦場に出たとき、他の各クリーチャーは5点のダメージを受ける。</v>
      </c>
      <c r="X277" s="19" t="s">
        <v>1295</v>
      </c>
    </row>
    <row r="278" hidden="1" spans="1:24">
      <c r="A278" s="2">
        <v>273</v>
      </c>
      <c r="B278" s="3" t="s">
        <v>957</v>
      </c>
      <c r="C278" s="13" t="s">
        <v>43</v>
      </c>
      <c r="D278" s="5" t="s">
        <v>55</v>
      </c>
      <c r="E278" s="74">
        <v>7</v>
      </c>
      <c r="F278" s="3" t="s">
        <v>1296</v>
      </c>
      <c r="G278" s="7" t="s">
        <v>1297</v>
      </c>
      <c r="H278" s="5" t="s">
        <v>34</v>
      </c>
      <c r="I278" s="3" t="s">
        <v>531</v>
      </c>
      <c r="J278" s="3" t="s">
        <v>69</v>
      </c>
      <c r="K278" s="3"/>
      <c r="L278" s="3" t="s">
        <v>116</v>
      </c>
      <c r="M278" s="3" t="s">
        <v>1298</v>
      </c>
      <c r="N278" s="3" t="s">
        <v>987</v>
      </c>
      <c r="O278" s="18">
        <v>42767</v>
      </c>
      <c r="P278" s="3"/>
      <c r="Q278" s="3">
        <f t="shared" si="44"/>
        <v>2</v>
      </c>
      <c r="R278" s="3">
        <f t="shared" si="45"/>
        <v>1</v>
      </c>
      <c r="S278" s="3" t="str">
        <f t="shared" si="46"/>
        <v>速攻</v>
      </c>
      <c r="T278" s="3" t="str">
        <f t="shared" si="47"/>
        <v/>
      </c>
      <c r="U278" s="3" t="str">
        <f t="shared" si="48"/>
        <v/>
      </c>
      <c r="V278" s="3"/>
      <c r="W278" s="3" t="str">
        <f t="shared" si="49"/>
        <v>速攻&amp;br;このクリーチャーが戦場に出たとき、パワーが6以下でディフェンダーか到達か警戒を持つ最初のクリーチャーはブロックできない。&amp;br;永遠1</v>
      </c>
      <c r="X278" s="19" t="s">
        <v>1299</v>
      </c>
    </row>
    <row r="279" hidden="1" spans="1:24">
      <c r="A279" s="2">
        <v>274</v>
      </c>
      <c r="B279" s="3" t="s">
        <v>957</v>
      </c>
      <c r="C279" s="13" t="s">
        <v>43</v>
      </c>
      <c r="D279" s="5" t="s">
        <v>55</v>
      </c>
      <c r="E279" s="74">
        <v>8</v>
      </c>
      <c r="F279" s="3" t="s">
        <v>1300</v>
      </c>
      <c r="G279" s="7" t="s">
        <v>1301</v>
      </c>
      <c r="H279" s="5" t="s">
        <v>34</v>
      </c>
      <c r="I279" s="3" t="s">
        <v>1302</v>
      </c>
      <c r="J279" s="3"/>
      <c r="K279" s="3"/>
      <c r="L279" s="3" t="s">
        <v>1303</v>
      </c>
      <c r="M279" s="3" t="s">
        <v>1304</v>
      </c>
      <c r="N279" s="3"/>
      <c r="O279" s="18">
        <v>42892</v>
      </c>
      <c r="P279" s="3"/>
      <c r="Q279" s="3">
        <f t="shared" si="44"/>
        <v>6</v>
      </c>
      <c r="R279" s="3">
        <f t="shared" si="45"/>
        <v>6</v>
      </c>
      <c r="S279" s="3" t="str">
        <f t="shared" si="46"/>
        <v>あな</v>
      </c>
      <c r="T279" s="3" t="str">
        <f t="shared" si="47"/>
        <v/>
      </c>
      <c r="U279" s="3" t="str">
        <f t="shared" si="48"/>
        <v/>
      </c>
      <c r="V279" s="3"/>
      <c r="W279" s="3" t="str">
        <f t="shared" si="49"/>
        <v>あなたのターン開始時に、このクリーチャーは-2/-2の修整を受ける。&amp;br;あなたが呪文かサポートを唱えたとき、このクリーチャーは+1/+1の修整を受ける。</v>
      </c>
      <c r="X279" s="19" t="s">
        <v>1305</v>
      </c>
    </row>
    <row r="280" hidden="1" spans="1:24">
      <c r="A280" s="2">
        <v>275</v>
      </c>
      <c r="B280" s="3" t="s">
        <v>957</v>
      </c>
      <c r="C280" s="13" t="s">
        <v>43</v>
      </c>
      <c r="D280" s="5" t="s">
        <v>55</v>
      </c>
      <c r="E280" s="74">
        <v>10</v>
      </c>
      <c r="F280" s="3" t="s">
        <v>1306</v>
      </c>
      <c r="G280" s="7" t="s">
        <v>1307</v>
      </c>
      <c r="H280" s="5" t="s">
        <v>131</v>
      </c>
      <c r="I280" s="3"/>
      <c r="J280" s="3"/>
      <c r="K280" s="3"/>
      <c r="L280" s="3" t="s">
        <v>1308</v>
      </c>
      <c r="M280" s="3" t="s">
        <v>573</v>
      </c>
      <c r="N280" s="3"/>
      <c r="O280" s="18"/>
      <c r="P280" s="3"/>
      <c r="Q280" s="3" t="str">
        <f t="shared" si="44"/>
        <v/>
      </c>
      <c r="R280" s="3" t="str">
        <f t="shared" si="45"/>
        <v/>
      </c>
      <c r="S280" s="3" t="str">
        <f t="shared" si="46"/>
        <v>対戦</v>
      </c>
      <c r="T280" s="3" t="str">
        <f t="shared" si="47"/>
        <v/>
      </c>
      <c r="U280" s="3" t="str">
        <f t="shared" si="48"/>
        <v/>
      </c>
      <c r="V280" s="3"/>
      <c r="W280" s="3" t="str">
        <f t="shared" si="49"/>
        <v>対戦相手は12点のダメージを受ける。&amp;br;サイクリング4</v>
      </c>
      <c r="X280" s="19" t="s">
        <v>1309</v>
      </c>
    </row>
    <row r="281" hidden="1" spans="1:24">
      <c r="A281" s="2">
        <v>276</v>
      </c>
      <c r="B281" s="3" t="s">
        <v>957</v>
      </c>
      <c r="C281" s="13" t="s">
        <v>43</v>
      </c>
      <c r="D281" s="5" t="s">
        <v>56</v>
      </c>
      <c r="E281" s="74">
        <v>18</v>
      </c>
      <c r="F281" s="3" t="s">
        <v>1310</v>
      </c>
      <c r="G281" s="7" t="s">
        <v>1311</v>
      </c>
      <c r="H281" s="5" t="s">
        <v>34</v>
      </c>
      <c r="I281" s="3" t="s">
        <v>50</v>
      </c>
      <c r="J281" s="3" t="s">
        <v>534</v>
      </c>
      <c r="K281" s="3" t="s">
        <v>69</v>
      </c>
      <c r="L281" s="3" t="s">
        <v>1312</v>
      </c>
      <c r="M281" s="3" t="s">
        <v>1098</v>
      </c>
      <c r="N281" s="3"/>
      <c r="O281" s="18">
        <v>42925</v>
      </c>
      <c r="P281" s="3"/>
      <c r="Q281" s="3">
        <f t="shared" si="44"/>
        <v>7</v>
      </c>
      <c r="R281" s="3">
        <f t="shared" si="45"/>
        <v>9</v>
      </c>
      <c r="S281" s="3" t="str">
        <f t="shared" si="46"/>
        <v>この</v>
      </c>
      <c r="T281" s="3" t="str">
        <f t="shared" si="47"/>
        <v/>
      </c>
      <c r="U281" s="3" t="str">
        <f t="shared" si="48"/>
        <v/>
      </c>
      <c r="V281" s="3"/>
      <c r="W281" s="3" t="str">
        <f t="shared" si="49"/>
        <v>このクリーチャーがプレインズウォーカーに戦闘ダメージを与えたとき、あなたは4マナを得る。&amp;br;加虐</v>
      </c>
      <c r="X281" s="19" t="s">
        <v>1313</v>
      </c>
    </row>
    <row r="282" hidden="1" spans="1:24">
      <c r="A282" s="2">
        <v>277</v>
      </c>
      <c r="B282" s="3" t="s">
        <v>957</v>
      </c>
      <c r="C282" s="13" t="s">
        <v>43</v>
      </c>
      <c r="D282" s="5" t="s">
        <v>56</v>
      </c>
      <c r="E282" s="74">
        <v>21</v>
      </c>
      <c r="F282" s="3" t="s">
        <v>1314</v>
      </c>
      <c r="G282" s="7" t="s">
        <v>1315</v>
      </c>
      <c r="H282" s="5" t="s">
        <v>34</v>
      </c>
      <c r="I282" s="3" t="s">
        <v>50</v>
      </c>
      <c r="J282" s="3" t="s">
        <v>531</v>
      </c>
      <c r="K282" s="3" t="s">
        <v>36</v>
      </c>
      <c r="L282" s="3" t="s">
        <v>1316</v>
      </c>
      <c r="M282" s="3" t="s">
        <v>1098</v>
      </c>
      <c r="N282" s="3"/>
      <c r="O282" s="18">
        <v>42833</v>
      </c>
      <c r="P282" s="3"/>
      <c r="Q282" s="3">
        <f t="shared" si="44"/>
        <v>4</v>
      </c>
      <c r="R282" s="3">
        <f t="shared" si="45"/>
        <v>8</v>
      </c>
      <c r="S282" s="3" t="str">
        <f t="shared" si="46"/>
        <v>この</v>
      </c>
      <c r="T282" s="3" t="str">
        <f t="shared" si="47"/>
        <v/>
      </c>
      <c r="U282" s="3" t="str">
        <f t="shared" si="48"/>
        <v/>
      </c>
      <c r="V282" s="3"/>
      <c r="W282" s="3" t="str">
        <f t="shared" si="49"/>
        <v>このクリーチャーがプレインズウォーカーにダメージを与えたとき、あなたの手札の最初の呪文はいっぱいのマナを得る。&amp;br;加虐</v>
      </c>
      <c r="X282" s="19" t="s">
        <v>1317</v>
      </c>
    </row>
    <row r="283" hidden="1" spans="1:24">
      <c r="A283" s="2">
        <v>278</v>
      </c>
      <c r="B283" s="3" t="s">
        <v>957</v>
      </c>
      <c r="C283" s="13" t="s">
        <v>43</v>
      </c>
      <c r="D283" s="5" t="s">
        <v>56</v>
      </c>
      <c r="E283" s="74">
        <v>10</v>
      </c>
      <c r="F283" s="3" t="s">
        <v>1318</v>
      </c>
      <c r="G283" s="7" t="s">
        <v>1319</v>
      </c>
      <c r="H283" s="5" t="s">
        <v>159</v>
      </c>
      <c r="I283" s="3"/>
      <c r="J283" s="3"/>
      <c r="K283" s="3"/>
      <c r="L283" s="3" t="s">
        <v>1320</v>
      </c>
      <c r="M283" s="3"/>
      <c r="N283" s="3"/>
      <c r="O283" s="18"/>
      <c r="P283" s="3">
        <v>1</v>
      </c>
      <c r="Q283" s="3" t="str">
        <f t="shared" si="44"/>
        <v/>
      </c>
      <c r="R283" s="3" t="str">
        <f t="shared" si="45"/>
        <v/>
      </c>
      <c r="S283" s="3" t="str">
        <f t="shared" si="46"/>
        <v>あな</v>
      </c>
      <c r="T283" s="3" t="str">
        <f t="shared" si="47"/>
        <v/>
      </c>
      <c r="U283" s="3" t="str">
        <f t="shared" si="48"/>
        <v/>
      </c>
      <c r="V283" s="3"/>
      <c r="W283" s="3" t="str">
        <f t="shared" si="49"/>
        <v>あなたが呪文を唱えたとき、対戦相手はX点のダメージを受ける。Xはこのサポートのシールドの値に等しい。その後、このサポートは1シールドを得る。</v>
      </c>
      <c r="X283" s="19" t="s">
        <v>1321</v>
      </c>
    </row>
    <row r="284" hidden="1" spans="1:24">
      <c r="A284" s="2">
        <v>279</v>
      </c>
      <c r="B284" s="3" t="s">
        <v>957</v>
      </c>
      <c r="C284" s="15" t="s">
        <v>44</v>
      </c>
      <c r="D284" s="5" t="s">
        <v>31</v>
      </c>
      <c r="E284" s="74">
        <v>13</v>
      </c>
      <c r="F284" s="3" t="s">
        <v>1322</v>
      </c>
      <c r="G284" s="7" t="s">
        <v>1323</v>
      </c>
      <c r="H284" s="5" t="s">
        <v>34</v>
      </c>
      <c r="I284" s="3" t="s">
        <v>78</v>
      </c>
      <c r="J284" s="3"/>
      <c r="K284" s="3"/>
      <c r="L284" s="3" t="s">
        <v>257</v>
      </c>
      <c r="M284" s="3" t="s">
        <v>1324</v>
      </c>
      <c r="N284" s="3"/>
      <c r="O284" s="18">
        <v>42738</v>
      </c>
      <c r="P284" s="3"/>
      <c r="Q284" s="3">
        <f t="shared" si="44"/>
        <v>1</v>
      </c>
      <c r="R284" s="3">
        <f t="shared" si="45"/>
        <v>3</v>
      </c>
      <c r="S284" s="3" t="str">
        <f t="shared" si="46"/>
        <v>ディ</v>
      </c>
      <c r="T284" s="3" t="str">
        <f t="shared" si="47"/>
        <v/>
      </c>
      <c r="U284" s="3" t="str">
        <f t="shared" si="48"/>
        <v/>
      </c>
      <c r="V284" s="3"/>
      <c r="W284" s="3" t="str">
        <f t="shared" si="49"/>
        <v>ディフェンダー&amp;br;このクリーチャーが死亡したとき、あなたはカードを1枚引く。</v>
      </c>
      <c r="X284" s="19" t="s">
        <v>1325</v>
      </c>
    </row>
    <row r="285" hidden="1" spans="1:24">
      <c r="A285" s="2">
        <v>280</v>
      </c>
      <c r="B285" s="3" t="s">
        <v>957</v>
      </c>
      <c r="C285" s="15" t="s">
        <v>44</v>
      </c>
      <c r="D285" s="5" t="s">
        <v>31</v>
      </c>
      <c r="E285" s="74">
        <v>4</v>
      </c>
      <c r="F285" s="3" t="s">
        <v>1326</v>
      </c>
      <c r="G285" s="7" t="s">
        <v>1327</v>
      </c>
      <c r="H285" s="5" t="s">
        <v>34</v>
      </c>
      <c r="I285" s="3" t="s">
        <v>601</v>
      </c>
      <c r="J285" s="3"/>
      <c r="K285" s="3"/>
      <c r="L285" s="3" t="s">
        <v>1328</v>
      </c>
      <c r="M285" s="3"/>
      <c r="N285" s="3"/>
      <c r="O285" s="18">
        <v>42736</v>
      </c>
      <c r="P285" s="3"/>
      <c r="Q285" s="3">
        <f t="shared" si="44"/>
        <v>1</v>
      </c>
      <c r="R285" s="3">
        <f t="shared" si="45"/>
        <v>1</v>
      </c>
      <c r="S285" s="3" t="str">
        <f t="shared" si="46"/>
        <v>ジェ</v>
      </c>
      <c r="T285" s="3" t="str">
        <f t="shared" si="47"/>
        <v/>
      </c>
      <c r="U285" s="3" t="str">
        <f t="shared" si="48"/>
        <v/>
      </c>
      <c r="V285" s="3"/>
      <c r="W285" s="3" t="str">
        <f t="shared" si="49"/>
        <v>ジェム1個を起動する：クリーチャー1体を対象とする。あなたのターン終了時まで、それは+2/+2の修整を受ける。</v>
      </c>
      <c r="X285" s="19" t="s">
        <v>1329</v>
      </c>
    </row>
    <row r="286" hidden="1" spans="1:24">
      <c r="A286" s="2">
        <v>281</v>
      </c>
      <c r="B286" s="3" t="s">
        <v>957</v>
      </c>
      <c r="C286" s="15" t="s">
        <v>44</v>
      </c>
      <c r="D286" s="5" t="s">
        <v>31</v>
      </c>
      <c r="E286" s="74">
        <v>6</v>
      </c>
      <c r="F286" s="3" t="s">
        <v>1330</v>
      </c>
      <c r="G286" s="7" t="s">
        <v>1331</v>
      </c>
      <c r="H286" s="5" t="s">
        <v>34</v>
      </c>
      <c r="I286" s="3" t="s">
        <v>268</v>
      </c>
      <c r="J286" s="3" t="s">
        <v>69</v>
      </c>
      <c r="K286" s="3"/>
      <c r="L286" s="3"/>
      <c r="M286" s="3"/>
      <c r="N286" s="3"/>
      <c r="O286" s="18">
        <v>42768</v>
      </c>
      <c r="P286" s="3"/>
      <c r="Q286" s="3">
        <f t="shared" si="44"/>
        <v>2</v>
      </c>
      <c r="R286" s="3">
        <f t="shared" si="45"/>
        <v>2</v>
      </c>
      <c r="S286" s="3" t="str">
        <f t="shared" si="46"/>
        <v/>
      </c>
      <c r="T286" s="3" t="str">
        <f t="shared" si="47"/>
        <v/>
      </c>
      <c r="U286" s="3" t="str">
        <f t="shared" si="48"/>
        <v/>
      </c>
      <c r="V286" s="3"/>
      <c r="W286" s="3" t="str">
        <f t="shared" si="49"/>
        <v/>
      </c>
      <c r="X286" s="19"/>
    </row>
    <row r="287" hidden="1" spans="1:24">
      <c r="A287" s="2">
        <v>282</v>
      </c>
      <c r="B287" s="3" t="s">
        <v>957</v>
      </c>
      <c r="C287" s="15" t="s">
        <v>44</v>
      </c>
      <c r="D287" s="5" t="s">
        <v>31</v>
      </c>
      <c r="E287" s="74">
        <v>8</v>
      </c>
      <c r="F287" s="3" t="s">
        <v>1332</v>
      </c>
      <c r="G287" s="7" t="s">
        <v>1333</v>
      </c>
      <c r="H287" s="5" t="s">
        <v>34</v>
      </c>
      <c r="I287" s="3" t="s">
        <v>268</v>
      </c>
      <c r="J287" s="3" t="s">
        <v>657</v>
      </c>
      <c r="K287" s="3"/>
      <c r="L287" s="3" t="s">
        <v>1334</v>
      </c>
      <c r="M287" s="3"/>
      <c r="N287" s="3"/>
      <c r="O287" s="18">
        <v>42738</v>
      </c>
      <c r="P287" s="3"/>
      <c r="Q287" s="3">
        <f t="shared" si="44"/>
        <v>1</v>
      </c>
      <c r="R287" s="3">
        <f t="shared" si="45"/>
        <v>3</v>
      </c>
      <c r="S287" s="3" t="str">
        <f t="shared" si="46"/>
        <v>督励</v>
      </c>
      <c r="T287" s="3" t="str">
        <f t="shared" si="47"/>
        <v/>
      </c>
      <c r="U287" s="3" t="str">
        <f t="shared" si="48"/>
        <v/>
      </c>
      <c r="V287" s="3"/>
      <c r="W287" s="3" t="str">
        <f t="shared" si="49"/>
        <v>督励2：ジェム4個を緑に変換する。</v>
      </c>
      <c r="X287" s="19" t="s">
        <v>1335</v>
      </c>
    </row>
    <row r="288" hidden="1" spans="1:24">
      <c r="A288" s="2">
        <v>283</v>
      </c>
      <c r="B288" s="3" t="s">
        <v>957</v>
      </c>
      <c r="C288" s="15" t="s">
        <v>44</v>
      </c>
      <c r="D288" s="5" t="s">
        <v>31</v>
      </c>
      <c r="E288" s="74">
        <v>23</v>
      </c>
      <c r="F288" s="3" t="s">
        <v>1336</v>
      </c>
      <c r="G288" s="7" t="s">
        <v>1337</v>
      </c>
      <c r="H288" s="5" t="s">
        <v>34</v>
      </c>
      <c r="I288" s="3" t="s">
        <v>921</v>
      </c>
      <c r="J288" s="3"/>
      <c r="K288" s="3"/>
      <c r="L288" s="3" t="s">
        <v>596</v>
      </c>
      <c r="M288" s="3" t="s">
        <v>312</v>
      </c>
      <c r="N288" s="3"/>
      <c r="O288" s="18">
        <v>42861</v>
      </c>
      <c r="P288" s="3"/>
      <c r="Q288" s="3">
        <f t="shared" si="44"/>
        <v>5</v>
      </c>
      <c r="R288" s="3">
        <f t="shared" si="45"/>
        <v>6</v>
      </c>
      <c r="S288" s="3" t="str">
        <f t="shared" si="46"/>
        <v>トラ</v>
      </c>
      <c r="T288" s="3" t="str">
        <f t="shared" si="47"/>
        <v/>
      </c>
      <c r="U288" s="3" t="str">
        <f t="shared" si="48"/>
        <v/>
      </c>
      <c r="V288" s="3"/>
      <c r="W288" s="3" t="str">
        <f t="shared" si="49"/>
        <v>トランプル&amp;br;サイクリング3</v>
      </c>
      <c r="X288" s="19" t="s">
        <v>1158</v>
      </c>
    </row>
    <row r="289" hidden="1" spans="1:24">
      <c r="A289" s="2">
        <v>284</v>
      </c>
      <c r="B289" s="3" t="s">
        <v>957</v>
      </c>
      <c r="C289" s="15" t="s">
        <v>44</v>
      </c>
      <c r="D289" s="5" t="s">
        <v>31</v>
      </c>
      <c r="E289" s="74">
        <v>7</v>
      </c>
      <c r="F289" s="3" t="s">
        <v>1338</v>
      </c>
      <c r="G289" s="7" t="s">
        <v>1339</v>
      </c>
      <c r="H289" s="5" t="s">
        <v>34</v>
      </c>
      <c r="I289" s="3" t="s">
        <v>35</v>
      </c>
      <c r="J289" s="3" t="s">
        <v>69</v>
      </c>
      <c r="K289" s="3"/>
      <c r="L289" s="3" t="s">
        <v>1340</v>
      </c>
      <c r="M289" s="3"/>
      <c r="N289" s="3"/>
      <c r="O289" s="18">
        <v>42768</v>
      </c>
      <c r="P289" s="3"/>
      <c r="Q289" s="3">
        <f t="shared" si="44"/>
        <v>2</v>
      </c>
      <c r="R289" s="3">
        <f t="shared" si="45"/>
        <v>2</v>
      </c>
      <c r="S289" s="3" t="str">
        <f t="shared" si="46"/>
        <v>督励</v>
      </c>
      <c r="T289" s="3" t="str">
        <f t="shared" si="47"/>
        <v/>
      </c>
      <c r="U289" s="3" t="str">
        <f t="shared" si="48"/>
        <v/>
      </c>
      <c r="V289" s="3"/>
      <c r="W289" s="3" t="str">
        <f t="shared" si="49"/>
        <v>督励2：あなたのターン終了時まで、このクリーチャーは+1/+1の修整を受けるとともにブロックできない。</v>
      </c>
      <c r="X289" s="19" t="s">
        <v>1341</v>
      </c>
    </row>
    <row r="290" hidden="1" spans="1:24">
      <c r="A290" s="2">
        <v>285</v>
      </c>
      <c r="B290" s="3" t="s">
        <v>957</v>
      </c>
      <c r="C290" s="15" t="s">
        <v>44</v>
      </c>
      <c r="D290" s="5" t="s">
        <v>31</v>
      </c>
      <c r="E290" s="74">
        <v>8</v>
      </c>
      <c r="F290" s="3" t="s">
        <v>1342</v>
      </c>
      <c r="G290" s="7" t="s">
        <v>1343</v>
      </c>
      <c r="H290" s="5" t="s">
        <v>34</v>
      </c>
      <c r="I290" s="3" t="s">
        <v>268</v>
      </c>
      <c r="J290" s="3" t="s">
        <v>69</v>
      </c>
      <c r="K290" s="3"/>
      <c r="L290" s="3" t="s">
        <v>1344</v>
      </c>
      <c r="M290" s="3"/>
      <c r="N290" s="3"/>
      <c r="O290" s="18">
        <v>42768</v>
      </c>
      <c r="P290" s="3"/>
      <c r="Q290" s="3">
        <f t="shared" si="44"/>
        <v>2</v>
      </c>
      <c r="R290" s="3">
        <f t="shared" si="45"/>
        <v>2</v>
      </c>
      <c r="S290" s="3" t="str">
        <f t="shared" si="46"/>
        <v>この</v>
      </c>
      <c r="T290" s="3" t="str">
        <f t="shared" si="47"/>
        <v/>
      </c>
      <c r="U290" s="3" t="str">
        <f t="shared" si="48"/>
        <v/>
      </c>
      <c r="V290" s="3"/>
      <c r="W290" s="3" t="str">
        <f t="shared" si="49"/>
        <v>このクリーチャーが戦場に出たとき、あなたの墓地に砂漠がある場合、このクリーチャーは+1/0の修整を受けるとともにトランプルを得る。</v>
      </c>
      <c r="X290" s="19" t="s">
        <v>1345</v>
      </c>
    </row>
    <row r="291" hidden="1" spans="1:24">
      <c r="A291" s="2">
        <v>286</v>
      </c>
      <c r="B291" s="3" t="s">
        <v>957</v>
      </c>
      <c r="C291" s="15" t="s">
        <v>44</v>
      </c>
      <c r="D291" s="5" t="s">
        <v>31</v>
      </c>
      <c r="E291" s="74">
        <v>10</v>
      </c>
      <c r="F291" s="3" t="s">
        <v>1346</v>
      </c>
      <c r="G291" s="7" t="s">
        <v>1347</v>
      </c>
      <c r="H291" s="5" t="s">
        <v>131</v>
      </c>
      <c r="I291" s="3"/>
      <c r="J291" s="3"/>
      <c r="K291" s="3"/>
      <c r="L291" s="3" t="s">
        <v>1348</v>
      </c>
      <c r="M291" s="3" t="s">
        <v>203</v>
      </c>
      <c r="N291" s="3"/>
      <c r="O291" s="18"/>
      <c r="P291" s="3"/>
      <c r="Q291" s="3" t="str">
        <f t="shared" si="44"/>
        <v/>
      </c>
      <c r="R291" s="3" t="str">
        <f t="shared" si="45"/>
        <v/>
      </c>
      <c r="S291" s="3" t="str">
        <f t="shared" si="46"/>
        <v>ジェ</v>
      </c>
      <c r="T291" s="3" t="str">
        <f t="shared" si="47"/>
        <v/>
      </c>
      <c r="U291" s="3" t="str">
        <f t="shared" si="48"/>
        <v/>
      </c>
      <c r="V291" s="3"/>
      <c r="W291" s="3" t="str">
        <f t="shared" si="49"/>
        <v>ジェム8個を緑に変換する。&amp;br;サイクリング2</v>
      </c>
      <c r="X291" s="19" t="s">
        <v>1349</v>
      </c>
    </row>
    <row r="292" hidden="1" spans="1:24">
      <c r="A292" s="2">
        <v>313</v>
      </c>
      <c r="B292" s="3" t="s">
        <v>957</v>
      </c>
      <c r="C292" s="15" t="s">
        <v>44</v>
      </c>
      <c r="D292" s="5" t="s">
        <v>31</v>
      </c>
      <c r="E292" s="74">
        <v>5</v>
      </c>
      <c r="F292" s="3" t="s">
        <v>1350</v>
      </c>
      <c r="G292" s="7" t="s">
        <v>1351</v>
      </c>
      <c r="H292" s="5" t="s">
        <v>131</v>
      </c>
      <c r="I292" s="3" t="s">
        <v>995</v>
      </c>
      <c r="J292" s="3"/>
      <c r="K292" s="3"/>
      <c r="L292" s="3" t="s">
        <v>1352</v>
      </c>
      <c r="M292" s="3" t="s">
        <v>203</v>
      </c>
      <c r="N292" s="3"/>
      <c r="O292" s="18"/>
      <c r="P292" s="3"/>
      <c r="Q292" s="3" t="str">
        <f t="shared" si="44"/>
        <v/>
      </c>
      <c r="R292" s="3" t="str">
        <f t="shared" si="45"/>
        <v/>
      </c>
      <c r="S292" s="3" t="str">
        <f t="shared" si="46"/>
        <v>ジェ</v>
      </c>
      <c r="T292" s="3" t="str">
        <f t="shared" si="47"/>
        <v/>
      </c>
      <c r="U292" s="3" t="str">
        <f t="shared" si="48"/>
        <v/>
      </c>
      <c r="V292" s="3"/>
      <c r="W292" s="3" t="str">
        <f t="shared" si="49"/>
        <v>ジェム4個を緑に変換する。&amp;br;サイクリング2</v>
      </c>
      <c r="X292" s="19" t="s">
        <v>1353</v>
      </c>
    </row>
    <row r="293" hidden="1" spans="1:24">
      <c r="A293" s="2">
        <v>287</v>
      </c>
      <c r="B293" s="3" t="s">
        <v>957</v>
      </c>
      <c r="C293" s="15" t="s">
        <v>44</v>
      </c>
      <c r="D293" s="5" t="s">
        <v>31</v>
      </c>
      <c r="E293" s="74">
        <v>6</v>
      </c>
      <c r="F293" s="3" t="s">
        <v>1354</v>
      </c>
      <c r="G293" s="7" t="s">
        <v>1355</v>
      </c>
      <c r="H293" s="5" t="s">
        <v>131</v>
      </c>
      <c r="I293" s="3"/>
      <c r="J293" s="3"/>
      <c r="K293" s="3"/>
      <c r="L293" s="3" t="s">
        <v>1356</v>
      </c>
      <c r="M293" s="3"/>
      <c r="N293" s="3"/>
      <c r="O293" s="18"/>
      <c r="P293" s="3"/>
      <c r="Q293" s="3" t="str">
        <f t="shared" si="44"/>
        <v/>
      </c>
      <c r="R293" s="3" t="str">
        <f t="shared" si="45"/>
        <v/>
      </c>
      <c r="S293" s="3" t="str">
        <f t="shared" si="46"/>
        <v>あな</v>
      </c>
      <c r="T293" s="3" t="str">
        <f t="shared" si="47"/>
        <v/>
      </c>
      <c r="U293" s="3" t="str">
        <f t="shared" si="48"/>
        <v/>
      </c>
      <c r="V293" s="3"/>
      <c r="W293" s="3" t="str">
        <f t="shared" si="49"/>
        <v>あなたは6点のライフを得る。</v>
      </c>
      <c r="X293" s="19" t="s">
        <v>1357</v>
      </c>
    </row>
    <row r="294" hidden="1" spans="1:24">
      <c r="A294" s="2">
        <v>288</v>
      </c>
      <c r="B294" s="3" t="s">
        <v>957</v>
      </c>
      <c r="C294" s="15" t="s">
        <v>44</v>
      </c>
      <c r="D294" s="5" t="s">
        <v>54</v>
      </c>
      <c r="E294" s="74">
        <v>9</v>
      </c>
      <c r="F294" s="3" t="s">
        <v>1358</v>
      </c>
      <c r="G294" s="7" t="s">
        <v>1359</v>
      </c>
      <c r="H294" s="5" t="s">
        <v>34</v>
      </c>
      <c r="I294" s="3" t="s">
        <v>268</v>
      </c>
      <c r="J294" s="3" t="s">
        <v>61</v>
      </c>
      <c r="K294" s="3"/>
      <c r="L294" s="3" t="s">
        <v>1360</v>
      </c>
      <c r="M294" s="3"/>
      <c r="N294" s="3"/>
      <c r="O294" s="18">
        <v>42828</v>
      </c>
      <c r="P294" s="3"/>
      <c r="Q294" s="3">
        <f t="shared" si="44"/>
        <v>4</v>
      </c>
      <c r="R294" s="3">
        <f t="shared" si="45"/>
        <v>3</v>
      </c>
      <c r="S294" s="3" t="str">
        <f t="shared" si="46"/>
        <v>ジェ</v>
      </c>
      <c r="T294" s="3" t="str">
        <f t="shared" si="47"/>
        <v/>
      </c>
      <c r="U294" s="3" t="str">
        <f t="shared" si="48"/>
        <v/>
      </c>
      <c r="V294" s="3"/>
      <c r="W294" s="3" t="str">
        <f t="shared" si="49"/>
        <v>ジェム1個を起動する：あなたのターン終了時まで、あなたがコントロールする最初のクリーチャーは+3/+3の修整を受ける。</v>
      </c>
      <c r="X294" s="19" t="s">
        <v>1361</v>
      </c>
    </row>
    <row r="295" hidden="1" spans="1:24">
      <c r="A295" s="2">
        <v>289</v>
      </c>
      <c r="B295" s="3" t="s">
        <v>957</v>
      </c>
      <c r="C295" s="15" t="s">
        <v>44</v>
      </c>
      <c r="D295" s="5" t="s">
        <v>54</v>
      </c>
      <c r="E295" s="74">
        <v>7</v>
      </c>
      <c r="F295" s="3" t="s">
        <v>1362</v>
      </c>
      <c r="G295" s="7" t="s">
        <v>1363</v>
      </c>
      <c r="H295" s="5" t="s">
        <v>34</v>
      </c>
      <c r="I295" s="3" t="s">
        <v>268</v>
      </c>
      <c r="J295" s="3" t="s">
        <v>36</v>
      </c>
      <c r="K295" s="3"/>
      <c r="L295" s="3" t="s">
        <v>1364</v>
      </c>
      <c r="M295" s="3"/>
      <c r="N295" s="3"/>
      <c r="O295" s="18">
        <v>42769</v>
      </c>
      <c r="P295" s="3"/>
      <c r="Q295" s="3">
        <f t="shared" si="44"/>
        <v>2</v>
      </c>
      <c r="R295" s="3">
        <f t="shared" si="45"/>
        <v>3</v>
      </c>
      <c r="S295" s="3" t="str">
        <f t="shared" si="46"/>
        <v>ジェ</v>
      </c>
      <c r="T295" s="3" t="str">
        <f t="shared" si="47"/>
        <v/>
      </c>
      <c r="U295" s="3" t="str">
        <f t="shared" si="48"/>
        <v/>
      </c>
      <c r="V295" s="3"/>
      <c r="W295" s="3" t="str">
        <f t="shared" si="49"/>
        <v>ジェム3個を起動する：あなたの墓地に砂漠･呪文がある場合、あなたは1点のライフを得る。</v>
      </c>
      <c r="X295" s="19" t="s">
        <v>1365</v>
      </c>
    </row>
    <row r="296" hidden="1" spans="1:24">
      <c r="A296" s="2">
        <v>290</v>
      </c>
      <c r="B296" s="3" t="s">
        <v>957</v>
      </c>
      <c r="C296" s="15" t="s">
        <v>44</v>
      </c>
      <c r="D296" s="5" t="s">
        <v>54</v>
      </c>
      <c r="E296" s="74">
        <v>19</v>
      </c>
      <c r="F296" s="3" t="s">
        <v>1366</v>
      </c>
      <c r="G296" s="7" t="s">
        <v>1367</v>
      </c>
      <c r="H296" s="5" t="s">
        <v>34</v>
      </c>
      <c r="I296" s="3" t="s">
        <v>884</v>
      </c>
      <c r="J296" s="3"/>
      <c r="K296" s="3"/>
      <c r="L296" s="3" t="s">
        <v>1368</v>
      </c>
      <c r="M296" s="3"/>
      <c r="N296" s="3"/>
      <c r="O296" s="18">
        <v>42829</v>
      </c>
      <c r="P296" s="3"/>
      <c r="Q296" s="3">
        <f t="shared" si="44"/>
        <v>4</v>
      </c>
      <c r="R296" s="3">
        <f t="shared" si="45"/>
        <v>4</v>
      </c>
      <c r="S296" s="3" t="str">
        <f t="shared" si="46"/>
        <v>警戒</v>
      </c>
      <c r="T296" s="3" t="str">
        <f t="shared" si="47"/>
        <v>接死</v>
      </c>
      <c r="U296" s="3" t="str">
        <f t="shared" si="48"/>
        <v/>
      </c>
      <c r="V296" s="3"/>
      <c r="W296" s="3" t="str">
        <f t="shared" si="49"/>
        <v>警戒 接死</v>
      </c>
      <c r="X296" s="19"/>
    </row>
    <row r="297" hidden="1" spans="1:24">
      <c r="A297" s="2">
        <v>291</v>
      </c>
      <c r="B297" s="3" t="s">
        <v>957</v>
      </c>
      <c r="C297" s="15" t="s">
        <v>44</v>
      </c>
      <c r="D297" s="5" t="s">
        <v>54</v>
      </c>
      <c r="E297" s="74">
        <v>6</v>
      </c>
      <c r="F297" s="3" t="s">
        <v>1369</v>
      </c>
      <c r="G297" s="7" t="s">
        <v>1370</v>
      </c>
      <c r="H297" s="5" t="s">
        <v>131</v>
      </c>
      <c r="I297" s="3"/>
      <c r="J297" s="3"/>
      <c r="K297" s="3"/>
      <c r="L297" s="3" t="s">
        <v>665</v>
      </c>
      <c r="M297" s="3"/>
      <c r="N297" s="3"/>
      <c r="O297" s="18"/>
      <c r="P297" s="3"/>
      <c r="Q297" s="3" t="str">
        <f t="shared" si="44"/>
        <v/>
      </c>
      <c r="R297" s="3" t="str">
        <f t="shared" si="45"/>
        <v/>
      </c>
      <c r="S297" s="3" t="str">
        <f t="shared" si="46"/>
        <v>クリ</v>
      </c>
      <c r="T297" s="3" t="str">
        <f t="shared" si="47"/>
        <v/>
      </c>
      <c r="U297" s="3" t="str">
        <f t="shared" si="48"/>
        <v/>
      </c>
      <c r="V297" s="3"/>
      <c r="W297" s="3" t="str">
        <f t="shared" si="49"/>
        <v>クリーチャー1体を対象とする。あなたの次のターン開始時まで、それは+3/+3の修整を受けるとともに到達を得る。</v>
      </c>
      <c r="X297" s="19" t="s">
        <v>481</v>
      </c>
    </row>
    <row r="298" hidden="1" spans="1:24">
      <c r="A298" s="2">
        <v>292</v>
      </c>
      <c r="B298" s="3" t="s">
        <v>957</v>
      </c>
      <c r="C298" s="15" t="s">
        <v>44</v>
      </c>
      <c r="D298" s="5" t="s">
        <v>55</v>
      </c>
      <c r="E298" s="74">
        <v>18</v>
      </c>
      <c r="F298" s="3" t="s">
        <v>1371</v>
      </c>
      <c r="G298" s="7" t="s">
        <v>1372</v>
      </c>
      <c r="H298" s="5" t="s">
        <v>34</v>
      </c>
      <c r="I298" s="3" t="s">
        <v>710</v>
      </c>
      <c r="J298" s="3"/>
      <c r="K298" s="3"/>
      <c r="L298" s="3" t="s">
        <v>1373</v>
      </c>
      <c r="M298" s="3"/>
      <c r="N298" s="3"/>
      <c r="O298" s="18">
        <v>42861</v>
      </c>
      <c r="P298" s="3"/>
      <c r="Q298" s="3">
        <f t="shared" si="44"/>
        <v>5</v>
      </c>
      <c r="R298" s="3">
        <f t="shared" si="45"/>
        <v>6</v>
      </c>
      <c r="S298" s="3" t="str">
        <f t="shared" si="46"/>
        <v>この</v>
      </c>
      <c r="T298" s="3" t="str">
        <f t="shared" si="47"/>
        <v/>
      </c>
      <c r="U298" s="3" t="str">
        <f t="shared" si="48"/>
        <v/>
      </c>
      <c r="V298" s="3"/>
      <c r="W298" s="3" t="str">
        <f t="shared" si="49"/>
        <v>このクリーチャーが戦場に出たとき、ジェムX個を緑に変換する。Xはあなたの墓地にある呪文の総数の2倍に等しい。</v>
      </c>
      <c r="X298" s="19" t="s">
        <v>1374</v>
      </c>
    </row>
    <row r="299" hidden="1" spans="1:24">
      <c r="A299" s="2">
        <v>293</v>
      </c>
      <c r="B299" s="3" t="s">
        <v>957</v>
      </c>
      <c r="C299" s="15" t="s">
        <v>44</v>
      </c>
      <c r="D299" s="5" t="s">
        <v>55</v>
      </c>
      <c r="E299" s="74">
        <v>9</v>
      </c>
      <c r="F299" s="3" t="s">
        <v>1375</v>
      </c>
      <c r="G299" s="7" t="s">
        <v>1376</v>
      </c>
      <c r="H299" s="5" t="s">
        <v>34</v>
      </c>
      <c r="I299" s="3" t="s">
        <v>268</v>
      </c>
      <c r="J299" s="3" t="s">
        <v>36</v>
      </c>
      <c r="K299" s="3"/>
      <c r="L299" s="3" t="s">
        <v>1377</v>
      </c>
      <c r="M299" s="3"/>
      <c r="N299" s="3"/>
      <c r="O299" s="18">
        <v>42769</v>
      </c>
      <c r="P299" s="3"/>
      <c r="Q299" s="3">
        <f t="shared" si="44"/>
        <v>2</v>
      </c>
      <c r="R299" s="3">
        <f t="shared" si="45"/>
        <v>3</v>
      </c>
      <c r="S299" s="3" t="str">
        <f t="shared" si="46"/>
        <v>あな</v>
      </c>
      <c r="T299" s="3" t="str">
        <f t="shared" si="47"/>
        <v/>
      </c>
      <c r="U299" s="3" t="str">
        <f t="shared" si="48"/>
        <v/>
      </c>
      <c r="V299" s="3"/>
      <c r="W299" s="3" t="str">
        <f t="shared" si="49"/>
        <v>あなたが3個以上のジェムをマッチさせたとき、あなたは1マナを得る。</v>
      </c>
      <c r="X299" s="19" t="s">
        <v>1378</v>
      </c>
    </row>
    <row r="300" hidden="1" spans="1:24">
      <c r="A300" s="2">
        <v>294</v>
      </c>
      <c r="B300" s="3" t="s">
        <v>957</v>
      </c>
      <c r="C300" s="15" t="s">
        <v>44</v>
      </c>
      <c r="D300" s="5" t="s">
        <v>55</v>
      </c>
      <c r="E300" s="74">
        <v>11</v>
      </c>
      <c r="F300" s="3" t="s">
        <v>1379</v>
      </c>
      <c r="G300" s="7" t="s">
        <v>1380</v>
      </c>
      <c r="H300" s="5" t="s">
        <v>34</v>
      </c>
      <c r="I300" s="3" t="s">
        <v>531</v>
      </c>
      <c r="J300" s="3" t="s">
        <v>61</v>
      </c>
      <c r="K300" s="3"/>
      <c r="L300" s="3" t="s">
        <v>1381</v>
      </c>
      <c r="M300" s="3" t="s">
        <v>987</v>
      </c>
      <c r="N300" s="3"/>
      <c r="O300" s="18">
        <v>42768</v>
      </c>
      <c r="P300" s="3"/>
      <c r="Q300" s="3">
        <f t="shared" si="44"/>
        <v>2</v>
      </c>
      <c r="R300" s="3">
        <f t="shared" si="45"/>
        <v>2</v>
      </c>
      <c r="S300" s="3" t="str">
        <f t="shared" si="46"/>
        <v>この</v>
      </c>
      <c r="T300" s="3" t="str">
        <f t="shared" si="47"/>
        <v/>
      </c>
      <c r="U300" s="3" t="str">
        <f t="shared" si="48"/>
        <v/>
      </c>
      <c r="V300" s="3"/>
      <c r="W300" s="3" t="str">
        <f t="shared" si="49"/>
        <v>このクリーチャーが戦場に出たとき、あなたがコントロールする他の最初のクリーチャーは+2/+2の修整を受ける。&amp;br;永遠1</v>
      </c>
      <c r="X300" s="19" t="s">
        <v>1382</v>
      </c>
    </row>
    <row r="301" hidden="1" spans="1:24">
      <c r="A301" s="2">
        <v>295</v>
      </c>
      <c r="B301" s="3" t="s">
        <v>957</v>
      </c>
      <c r="C301" s="15" t="s">
        <v>44</v>
      </c>
      <c r="D301" s="5" t="s">
        <v>55</v>
      </c>
      <c r="E301" s="74">
        <v>21</v>
      </c>
      <c r="F301" s="3" t="s">
        <v>1383</v>
      </c>
      <c r="G301" s="7" t="s">
        <v>1384</v>
      </c>
      <c r="H301" s="5" t="s">
        <v>34</v>
      </c>
      <c r="I301" s="3" t="s">
        <v>653</v>
      </c>
      <c r="J301" s="3"/>
      <c r="K301" s="3"/>
      <c r="L301" s="3" t="s">
        <v>596</v>
      </c>
      <c r="M301" s="3" t="s">
        <v>1385</v>
      </c>
      <c r="N301" s="3"/>
      <c r="O301" s="18">
        <v>42923</v>
      </c>
      <c r="P301" s="3"/>
      <c r="Q301" s="3">
        <f t="shared" ref="Q301:Q327" si="50">IF(O301&gt;1,MONTH(O301),"")</f>
        <v>7</v>
      </c>
      <c r="R301" s="3">
        <f t="shared" ref="R301:R327" si="51">IF(O301&gt;1,DAY(O301),"")</f>
        <v>7</v>
      </c>
      <c r="S301" s="3" t="str">
        <f t="shared" ref="S301:S327" si="52">LEFT(L301,2)</f>
        <v>トラ</v>
      </c>
      <c r="T301" s="3" t="str">
        <f t="shared" ref="T301:T327" si="53">IF(ISERROR(FIND(" ",L301)),"",MID(L301,FIND(" ",L301)+1,2))</f>
        <v/>
      </c>
      <c r="U301" s="3" t="str">
        <f t="shared" ref="U301:U327" si="54">IF(LEN(T301)&gt;1,IF(ISERROR(FIND(" ",L301,FIND(" ",L301)+1)),"",MID(L301,FIND(" ",L301)+4,2)),"")</f>
        <v/>
      </c>
      <c r="V301" s="3"/>
      <c r="W301" s="3" t="str">
        <f t="shared" ref="W301:W327" si="55">IF(L301="","",L301&amp;IF(M301="","","&amp;br;"&amp;M301)&amp;IF(N301="","","&amp;br;"&amp;N301))</f>
        <v>トランプル&amp;br;このクリーチャーが戦場に出たとき、あなたはX点のライフを得る。Xはあなたのライブラリーの最初のカードのマナ･コストに等しい。</v>
      </c>
      <c r="X301" s="19" t="s">
        <v>1386</v>
      </c>
    </row>
    <row r="302" hidden="1" spans="1:24">
      <c r="A302" s="2">
        <v>296</v>
      </c>
      <c r="B302" s="3" t="s">
        <v>957</v>
      </c>
      <c r="C302" s="15" t="s">
        <v>44</v>
      </c>
      <c r="D302" s="5" t="s">
        <v>55</v>
      </c>
      <c r="E302" s="74">
        <v>8</v>
      </c>
      <c r="F302" s="3" t="s">
        <v>1387</v>
      </c>
      <c r="G302" s="7" t="s">
        <v>1388</v>
      </c>
      <c r="H302" s="5" t="s">
        <v>131</v>
      </c>
      <c r="I302" s="3"/>
      <c r="J302" s="3"/>
      <c r="K302" s="3"/>
      <c r="L302" s="3" t="s">
        <v>1389</v>
      </c>
      <c r="M302" s="3"/>
      <c r="N302" s="3"/>
      <c r="O302" s="18"/>
      <c r="P302" s="3"/>
      <c r="Q302" s="3" t="str">
        <f t="shared" si="50"/>
        <v/>
      </c>
      <c r="R302" s="3" t="str">
        <f t="shared" si="51"/>
        <v/>
      </c>
      <c r="S302" s="3" t="str">
        <f t="shared" si="52"/>
        <v>あな</v>
      </c>
      <c r="T302" s="3" t="str">
        <f t="shared" si="53"/>
        <v/>
      </c>
      <c r="U302" s="3" t="str">
        <f t="shared" si="54"/>
        <v/>
      </c>
      <c r="V302" s="3"/>
      <c r="W302" s="3" t="str">
        <f t="shared" si="55"/>
        <v>あなたのターン終了時まで、あなたがコントロールする各クリーチャーは+8/+8の修整を受けるとともにトランプルとバーサーカーを得る。</v>
      </c>
      <c r="X302" s="19" t="s">
        <v>1390</v>
      </c>
    </row>
    <row r="303" hidden="1" spans="1:24">
      <c r="A303" s="2">
        <v>297</v>
      </c>
      <c r="B303" s="3" t="s">
        <v>957</v>
      </c>
      <c r="C303" s="15" t="s">
        <v>44</v>
      </c>
      <c r="D303" s="5" t="s">
        <v>56</v>
      </c>
      <c r="E303" s="74">
        <v>14</v>
      </c>
      <c r="F303" s="3" t="s">
        <v>1391</v>
      </c>
      <c r="G303" s="7" t="s">
        <v>1392</v>
      </c>
      <c r="H303" s="5" t="s">
        <v>34</v>
      </c>
      <c r="I303" s="3" t="s">
        <v>1393</v>
      </c>
      <c r="J303" s="3"/>
      <c r="K303" s="3"/>
      <c r="L303" s="3" t="s">
        <v>1394</v>
      </c>
      <c r="M303" s="3" t="s">
        <v>1395</v>
      </c>
      <c r="N303" s="3"/>
      <c r="O303" s="18">
        <v>42736</v>
      </c>
      <c r="P303" s="3"/>
      <c r="Q303" s="3">
        <f t="shared" si="50"/>
        <v>1</v>
      </c>
      <c r="R303" s="3">
        <f t="shared" si="51"/>
        <v>1</v>
      </c>
      <c r="S303" s="3" t="str">
        <f t="shared" si="52"/>
        <v>ディ</v>
      </c>
      <c r="T303" s="3" t="str">
        <f t="shared" si="53"/>
        <v>飛行</v>
      </c>
      <c r="U303" s="3" t="str">
        <f t="shared" si="54"/>
        <v>呪禁</v>
      </c>
      <c r="V303" s="3"/>
      <c r="W303" s="3" t="str">
        <f t="shared" si="55"/>
        <v>ディフェンダー 飛行 呪禁&amp;br;このクリーチャーが戦場に出たとき、これは+X/+Xの修整を受ける。Xはあなたがコントロールするクリーチャーの総数の3倍に等しい。</v>
      </c>
      <c r="X303" s="19" t="s">
        <v>1396</v>
      </c>
    </row>
    <row r="304" hidden="1" spans="1:24">
      <c r="A304" s="2">
        <v>298</v>
      </c>
      <c r="B304" s="3" t="s">
        <v>957</v>
      </c>
      <c r="C304" s="15" t="s">
        <v>44</v>
      </c>
      <c r="D304" s="5" t="s">
        <v>56</v>
      </c>
      <c r="E304" s="74">
        <v>18</v>
      </c>
      <c r="F304" s="3" t="s">
        <v>1397</v>
      </c>
      <c r="G304" s="7" t="s">
        <v>1398</v>
      </c>
      <c r="H304" s="5" t="s">
        <v>34</v>
      </c>
      <c r="I304" s="3" t="s">
        <v>78</v>
      </c>
      <c r="J304" s="3"/>
      <c r="K304" s="3"/>
      <c r="L304" s="3" t="s">
        <v>1399</v>
      </c>
      <c r="M304" s="3" t="s">
        <v>1400</v>
      </c>
      <c r="N304" s="3"/>
      <c r="O304" s="18">
        <v>42829</v>
      </c>
      <c r="P304" s="3"/>
      <c r="Q304" s="3">
        <f t="shared" si="50"/>
        <v>4</v>
      </c>
      <c r="R304" s="3">
        <f t="shared" si="51"/>
        <v>4</v>
      </c>
      <c r="S304" s="3" t="str">
        <f t="shared" si="52"/>
        <v>(他</v>
      </c>
      <c r="T304" s="3" t="str">
        <f t="shared" si="53"/>
        <v/>
      </c>
      <c r="U304" s="3" t="str">
        <f t="shared" si="54"/>
        <v/>
      </c>
      <c r="V304" s="3"/>
      <c r="W304" s="3" t="str">
        <f t="shared" si="55"/>
        <v>(他の猫があなたのコントロール下で戦場に出るたび、これは+2/+2の修整を得る。)&amp;br;(督励2：絆魂を持つ1/1の猫・トークンを2体召喚する。)</v>
      </c>
      <c r="X304" s="19" t="s">
        <v>1401</v>
      </c>
    </row>
    <row r="305" hidden="1" spans="1:24">
      <c r="A305" s="2">
        <v>299</v>
      </c>
      <c r="B305" s="3" t="s">
        <v>957</v>
      </c>
      <c r="C305" s="15" t="s">
        <v>44</v>
      </c>
      <c r="D305" s="5" t="s">
        <v>56</v>
      </c>
      <c r="E305" s="74">
        <v>16</v>
      </c>
      <c r="F305" s="3" t="s">
        <v>1402</v>
      </c>
      <c r="G305" s="7" t="s">
        <v>1403</v>
      </c>
      <c r="H305" s="5" t="s">
        <v>34</v>
      </c>
      <c r="I305" s="3" t="s">
        <v>684</v>
      </c>
      <c r="J305" s="3" t="s">
        <v>682</v>
      </c>
      <c r="K305" s="3"/>
      <c r="L305" s="3" t="s">
        <v>1404</v>
      </c>
      <c r="M305" s="3" t="s">
        <v>1405</v>
      </c>
      <c r="N305" s="3" t="s">
        <v>1406</v>
      </c>
      <c r="O305" s="18">
        <v>42829</v>
      </c>
      <c r="P305" s="3"/>
      <c r="Q305" s="3">
        <f t="shared" si="50"/>
        <v>4</v>
      </c>
      <c r="R305" s="3">
        <f t="shared" si="51"/>
        <v>4</v>
      </c>
      <c r="S305" s="3" t="str">
        <f t="shared" si="52"/>
        <v>到達</v>
      </c>
      <c r="T305" s="3" t="str">
        <f t="shared" si="53"/>
        <v>トラ</v>
      </c>
      <c r="U305" s="3" t="str">
        <f t="shared" si="54"/>
        <v/>
      </c>
      <c r="V305" s="3"/>
      <c r="W305" s="3" t="str">
        <f t="shared" si="55"/>
        <v>到達 トランプル&amp;br;このクリーチャーが戦場に出たとき、これは+X/+Xの修整を受ける。Xはあなたの墓地の砂漠・呪文の総数に等しい。&amp;br;あなたが砂漠･呪文を唱えたとき、このクリーチャーは+1/+1の修整を受ける。</v>
      </c>
      <c r="X305" s="19" t="s">
        <v>1407</v>
      </c>
    </row>
    <row r="306" hidden="1" spans="1:24">
      <c r="A306" s="2">
        <v>300</v>
      </c>
      <c r="B306" s="3" t="s">
        <v>957</v>
      </c>
      <c r="C306" s="15" t="s">
        <v>44</v>
      </c>
      <c r="D306" s="5" t="s">
        <v>56</v>
      </c>
      <c r="E306" s="74">
        <v>10</v>
      </c>
      <c r="F306" s="3" t="s">
        <v>1408</v>
      </c>
      <c r="G306" s="7" t="s">
        <v>1409</v>
      </c>
      <c r="H306" s="5" t="s">
        <v>131</v>
      </c>
      <c r="I306" s="3"/>
      <c r="J306" s="3"/>
      <c r="K306" s="3"/>
      <c r="L306" s="3" t="s">
        <v>1410</v>
      </c>
      <c r="M306" s="3"/>
      <c r="N306" s="3"/>
      <c r="O306" s="18"/>
      <c r="P306" s="3"/>
      <c r="Q306" s="3" t="str">
        <f t="shared" si="50"/>
        <v/>
      </c>
      <c r="R306" s="3" t="str">
        <f t="shared" si="51"/>
        <v/>
      </c>
      <c r="S306" s="3" t="str">
        <f t="shared" si="52"/>
        <v>あな</v>
      </c>
      <c r="T306" s="3" t="str">
        <f t="shared" si="53"/>
        <v/>
      </c>
      <c r="U306" s="3" t="str">
        <f t="shared" si="54"/>
        <v/>
      </c>
      <c r="V306" s="3"/>
      <c r="W306" s="3" t="str">
        <f t="shared" si="55"/>
        <v>あなたのライブラリーからクリーチャーを6体取ってくる。</v>
      </c>
      <c r="X306" s="19" t="s">
        <v>1411</v>
      </c>
    </row>
    <row r="307" hidden="1" spans="1:24">
      <c r="A307" s="2">
        <v>301</v>
      </c>
      <c r="B307" s="3" t="s">
        <v>957</v>
      </c>
      <c r="C307" s="16" t="s">
        <v>96</v>
      </c>
      <c r="D307" s="5" t="s">
        <v>56</v>
      </c>
      <c r="E307" s="74">
        <v>27</v>
      </c>
      <c r="F307" s="3" t="s">
        <v>1412</v>
      </c>
      <c r="G307" s="7" t="s">
        <v>1413</v>
      </c>
      <c r="H307" s="5" t="s">
        <v>34</v>
      </c>
      <c r="I307" s="3" t="s">
        <v>237</v>
      </c>
      <c r="J307" s="3"/>
      <c r="K307" s="3"/>
      <c r="L307" s="3" t="s">
        <v>1414</v>
      </c>
      <c r="M307" s="3" t="s">
        <v>1415</v>
      </c>
      <c r="N307" s="3" t="s">
        <v>1416</v>
      </c>
      <c r="O307" s="18">
        <v>42955</v>
      </c>
      <c r="P307" s="3"/>
      <c r="Q307" s="3">
        <f t="shared" si="50"/>
        <v>8</v>
      </c>
      <c r="R307" s="3">
        <f t="shared" si="51"/>
        <v>8</v>
      </c>
      <c r="S307" s="3" t="str">
        <f t="shared" si="52"/>
        <v>ジェ</v>
      </c>
      <c r="T307" s="3" t="str">
        <f t="shared" si="53"/>
        <v/>
      </c>
      <c r="U307" s="3" t="str">
        <f t="shared" si="54"/>
        <v/>
      </c>
      <c r="V307" s="3"/>
      <c r="W307" s="3" t="str">
        <f t="shared" si="55"/>
        <v>ジェム1個を起動する：あなたの墓地に置かれた最後のクリーチャーはゾンビを得る。それを戦場に戻す。そのクリーチャーが死亡したとき、それを追放する。&amp;br;あなたのターン開始時に、対戦相手はX点のダメージを受ける。Xはあなたがコントロールするゾンビの総数の5倍に等しい。その後、あなたはカードをX枚引く。Xはあなたがコントロールするゾンビの総数に等しい。&amp;br;あなたのターン開始時に、このクリーチャーがあなたの墓地にあった場合、これをあなたの手札に戻す。</v>
      </c>
      <c r="X307" s="19" t="s">
        <v>1417</v>
      </c>
    </row>
    <row r="308" hidden="1" spans="1:24">
      <c r="A308" s="2">
        <v>302</v>
      </c>
      <c r="B308" s="3" t="s">
        <v>957</v>
      </c>
      <c r="C308" s="16" t="s">
        <v>105</v>
      </c>
      <c r="D308" s="5" t="s">
        <v>56</v>
      </c>
      <c r="E308" s="74">
        <v>18</v>
      </c>
      <c r="F308" s="3" t="s">
        <v>1418</v>
      </c>
      <c r="G308" s="7" t="s">
        <v>1419</v>
      </c>
      <c r="H308" s="5" t="s">
        <v>34</v>
      </c>
      <c r="I308" s="3" t="s">
        <v>237</v>
      </c>
      <c r="J308" s="3"/>
      <c r="K308" s="3"/>
      <c r="L308" s="3" t="s">
        <v>1420</v>
      </c>
      <c r="M308" s="3" t="s">
        <v>1421</v>
      </c>
      <c r="N308" s="3" t="s">
        <v>1422</v>
      </c>
      <c r="O308" s="18">
        <v>42955</v>
      </c>
      <c r="P308" s="3"/>
      <c r="Q308" s="3">
        <f t="shared" si="50"/>
        <v>8</v>
      </c>
      <c r="R308" s="3">
        <f t="shared" si="51"/>
        <v>8</v>
      </c>
      <c r="S308" s="3" t="str">
        <f t="shared" si="52"/>
        <v>(ジ</v>
      </c>
      <c r="T308" s="3" t="str">
        <f t="shared" si="53"/>
        <v/>
      </c>
      <c r="U308" s="3" t="str">
        <f t="shared" si="54"/>
        <v/>
      </c>
      <c r="V308" s="3"/>
      <c r="W308" s="3" t="str">
        <f t="shared" si="55"/>
        <v>(ジェム2個を起動する：対戦相手の最初のクリーチャーに-3/-3の修整を与える。)&amp;br;(クリーチャーが死亡するたび、あなたはカードを1枚引く。)&amp;br;(あなたのターン開始時に、このクリーチャーがあなたの墓地にあった場合、これをあなたの手札に戻す。)</v>
      </c>
      <c r="X308" s="19" t="s">
        <v>1423</v>
      </c>
    </row>
    <row r="309" hidden="1" spans="1:24">
      <c r="A309" s="2">
        <v>303</v>
      </c>
      <c r="B309" s="3" t="s">
        <v>957</v>
      </c>
      <c r="C309" s="16" t="s">
        <v>137</v>
      </c>
      <c r="D309" s="5" t="s">
        <v>54</v>
      </c>
      <c r="E309" s="74">
        <v>8</v>
      </c>
      <c r="F309" s="3" t="s">
        <v>1424</v>
      </c>
      <c r="G309" s="7" t="s">
        <v>1425</v>
      </c>
      <c r="H309" s="5" t="s">
        <v>34</v>
      </c>
      <c r="I309" s="3" t="s">
        <v>50</v>
      </c>
      <c r="J309" s="3"/>
      <c r="K309" s="3"/>
      <c r="L309" s="3" t="s">
        <v>1426</v>
      </c>
      <c r="M309" s="3"/>
      <c r="N309" s="3"/>
      <c r="O309" s="18">
        <v>42798</v>
      </c>
      <c r="P309" s="3"/>
      <c r="Q309" s="3">
        <f t="shared" si="50"/>
        <v>3</v>
      </c>
      <c r="R309" s="3">
        <f t="shared" si="51"/>
        <v>4</v>
      </c>
      <c r="S309" s="3" t="str">
        <f t="shared" si="52"/>
        <v>ジェ</v>
      </c>
      <c r="T309" s="3" t="str">
        <f t="shared" si="53"/>
        <v/>
      </c>
      <c r="U309" s="3" t="str">
        <f t="shared" si="54"/>
        <v/>
      </c>
      <c r="V309" s="3"/>
      <c r="W309" s="3" t="str">
        <f t="shared" si="55"/>
        <v>ジェム1個を起動する：あなたのターン終了時まで、あなたのコントロールする最初のゾンビは絆魂と接死を得る。</v>
      </c>
      <c r="X309" s="19" t="s">
        <v>1427</v>
      </c>
    </row>
    <row r="310" hidden="1" spans="1:24">
      <c r="A310" s="2">
        <v>304</v>
      </c>
      <c r="B310" s="3" t="s">
        <v>957</v>
      </c>
      <c r="C310" s="16" t="s">
        <v>146</v>
      </c>
      <c r="D310" s="5" t="s">
        <v>54</v>
      </c>
      <c r="E310" s="74">
        <v>15</v>
      </c>
      <c r="F310" s="3" t="s">
        <v>1428</v>
      </c>
      <c r="G310" s="7" t="s">
        <v>1429</v>
      </c>
      <c r="H310" s="5" t="s">
        <v>34</v>
      </c>
      <c r="I310" s="3" t="s">
        <v>1302</v>
      </c>
      <c r="J310" s="3"/>
      <c r="K310" s="3"/>
      <c r="L310" s="3" t="s">
        <v>89</v>
      </c>
      <c r="M310" s="3" t="s">
        <v>1430</v>
      </c>
      <c r="N310" s="3" t="s">
        <v>1431</v>
      </c>
      <c r="O310" s="18">
        <v>42768</v>
      </c>
      <c r="P310" s="3"/>
      <c r="Q310" s="3">
        <f t="shared" si="50"/>
        <v>2</v>
      </c>
      <c r="R310" s="3">
        <f t="shared" si="51"/>
        <v>2</v>
      </c>
      <c r="S310" s="3" t="str">
        <f t="shared" si="52"/>
        <v>飛行</v>
      </c>
      <c r="T310" s="3" t="str">
        <f t="shared" si="53"/>
        <v/>
      </c>
      <c r="U310" s="3" t="str">
        <f t="shared" si="54"/>
        <v/>
      </c>
      <c r="V310" s="3"/>
      <c r="W310" s="3" t="str">
        <f t="shared" si="55"/>
        <v>飛行&amp;br;あなたが呪文を唱えたとき、あなたのターン終了時まで、このクリーチャーは+1/+1の修整を受ける。&amp;br;このクリーチャーが戦場に出たとき、あなたの墓地に置かれた最後の呪文をあなたのライブラリーの一番上へ移動する。</v>
      </c>
      <c r="X310" s="19" t="s">
        <v>1432</v>
      </c>
    </row>
    <row r="311" hidden="1" spans="1:24">
      <c r="A311" s="2">
        <v>305</v>
      </c>
      <c r="B311" s="3" t="s">
        <v>957</v>
      </c>
      <c r="C311" s="16" t="s">
        <v>146</v>
      </c>
      <c r="D311" s="5" t="s">
        <v>56</v>
      </c>
      <c r="E311" s="74">
        <v>22</v>
      </c>
      <c r="F311" s="3" t="s">
        <v>1433</v>
      </c>
      <c r="G311" s="7" t="s">
        <v>1434</v>
      </c>
      <c r="H311" s="5" t="s">
        <v>34</v>
      </c>
      <c r="I311" s="3" t="s">
        <v>237</v>
      </c>
      <c r="J311" s="3"/>
      <c r="K311" s="3"/>
      <c r="L311" s="3" t="s">
        <v>89</v>
      </c>
      <c r="M311" s="3" t="s">
        <v>1435</v>
      </c>
      <c r="N311" s="3" t="s">
        <v>1422</v>
      </c>
      <c r="O311" s="18">
        <v>42955</v>
      </c>
      <c r="P311" s="3"/>
      <c r="Q311" s="3">
        <f t="shared" si="50"/>
        <v>8</v>
      </c>
      <c r="R311" s="3">
        <f t="shared" si="51"/>
        <v>8</v>
      </c>
      <c r="S311" s="3" t="str">
        <f t="shared" si="52"/>
        <v>飛行</v>
      </c>
      <c r="T311" s="3" t="str">
        <f t="shared" si="53"/>
        <v/>
      </c>
      <c r="U311" s="3" t="str">
        <f t="shared" si="54"/>
        <v/>
      </c>
      <c r="V311" s="3"/>
      <c r="W311" s="3" t="str">
        <f t="shared" si="55"/>
        <v>飛行&amp;br;(ジェム3個を起動する：あなたは手札を1枚捨てて、カードを1枚引く。&amp;br;あなたがカードを1枚引くたび、飛行と速攻を持つ1/1の昆虫・トークンを1体召喚する。)&amp;br;(あなたのターン開始時に、このクリーチャーがあなたの墓地にあった場合、これをあなたの手札に戻す。)</v>
      </c>
      <c r="X311" s="19" t="s">
        <v>1436</v>
      </c>
    </row>
    <row r="312" hidden="1" spans="1:24">
      <c r="A312" s="2">
        <v>306</v>
      </c>
      <c r="B312" s="3" t="s">
        <v>957</v>
      </c>
      <c r="C312" s="16" t="s">
        <v>154</v>
      </c>
      <c r="D312" s="5" t="s">
        <v>55</v>
      </c>
      <c r="E312" s="74">
        <v>16</v>
      </c>
      <c r="F312" s="3" t="s">
        <v>1437</v>
      </c>
      <c r="G312" s="7" t="s">
        <v>1438</v>
      </c>
      <c r="H312" s="5" t="s">
        <v>34</v>
      </c>
      <c r="I312" s="3" t="s">
        <v>651</v>
      </c>
      <c r="J312" s="3"/>
      <c r="K312" s="3"/>
      <c r="L312" s="3" t="s">
        <v>147</v>
      </c>
      <c r="M312" s="3" t="s">
        <v>1439</v>
      </c>
      <c r="N312" s="3"/>
      <c r="O312" s="18">
        <v>42746</v>
      </c>
      <c r="P312" s="3"/>
      <c r="Q312" s="3">
        <f t="shared" si="50"/>
        <v>1</v>
      </c>
      <c r="R312" s="3">
        <f t="shared" si="51"/>
        <v>11</v>
      </c>
      <c r="S312" s="3" t="str">
        <f t="shared" si="52"/>
        <v>到達</v>
      </c>
      <c r="T312" s="3" t="str">
        <f t="shared" si="53"/>
        <v/>
      </c>
      <c r="U312" s="3" t="str">
        <f t="shared" si="54"/>
        <v/>
      </c>
      <c r="V312" s="3"/>
      <c r="W312" s="3" t="str">
        <f t="shared" si="55"/>
        <v>到達&amp;br;このクリーチャーがクリーチャーにダメージを与えたとき、そのダメージを与えられたクリーチャーは-1/-1の修整を受ける。その後、あなたは4点のライフを得て、対戦相手は4点のライフを失う。</v>
      </c>
      <c r="X312" s="19" t="s">
        <v>1440</v>
      </c>
    </row>
    <row r="313" hidden="1" spans="1:24">
      <c r="A313" s="2">
        <v>307</v>
      </c>
      <c r="B313" s="3" t="s">
        <v>957</v>
      </c>
      <c r="C313" s="16" t="s">
        <v>165</v>
      </c>
      <c r="D313" s="5" t="s">
        <v>54</v>
      </c>
      <c r="E313" s="74">
        <v>9</v>
      </c>
      <c r="F313" s="3" t="s">
        <v>1441</v>
      </c>
      <c r="G313" s="7" t="s">
        <v>1442</v>
      </c>
      <c r="H313" s="5" t="s">
        <v>34</v>
      </c>
      <c r="I313" s="3" t="s">
        <v>35</v>
      </c>
      <c r="J313" s="3" t="s">
        <v>69</v>
      </c>
      <c r="K313" s="3"/>
      <c r="L313" s="3" t="s">
        <v>1443</v>
      </c>
      <c r="M313" s="3"/>
      <c r="N313" s="3"/>
      <c r="O313" s="18">
        <v>42829</v>
      </c>
      <c r="P313" s="3"/>
      <c r="Q313" s="3">
        <f t="shared" si="50"/>
        <v>4</v>
      </c>
      <c r="R313" s="3">
        <f t="shared" si="51"/>
        <v>4</v>
      </c>
      <c r="S313" s="3" t="str">
        <f t="shared" si="52"/>
        <v>督励</v>
      </c>
      <c r="T313" s="3" t="str">
        <f t="shared" si="53"/>
        <v/>
      </c>
      <c r="U313" s="3" t="str">
        <f t="shared" si="54"/>
        <v/>
      </c>
      <c r="V313" s="3"/>
      <c r="W313" s="3" t="str">
        <f t="shared" si="55"/>
        <v>督励2：対戦相手は1点のダメージを受け、あなたは1点のライフを得る。</v>
      </c>
      <c r="X313" s="19" t="s">
        <v>1444</v>
      </c>
    </row>
    <row r="314" hidden="1" spans="1:24">
      <c r="A314" s="2">
        <v>308</v>
      </c>
      <c r="B314" s="3" t="s">
        <v>957</v>
      </c>
      <c r="C314" s="16" t="s">
        <v>174</v>
      </c>
      <c r="D314" s="5" t="s">
        <v>54</v>
      </c>
      <c r="E314" s="74">
        <v>17</v>
      </c>
      <c r="F314" s="3" t="s">
        <v>1445</v>
      </c>
      <c r="G314" s="7" t="s">
        <v>1446</v>
      </c>
      <c r="H314" s="5" t="s">
        <v>34</v>
      </c>
      <c r="I314" s="3" t="s">
        <v>88</v>
      </c>
      <c r="J314" s="3"/>
      <c r="K314" s="3"/>
      <c r="L314" s="3" t="s">
        <v>89</v>
      </c>
      <c r="M314" s="3" t="s">
        <v>1447</v>
      </c>
      <c r="N314" s="3"/>
      <c r="O314" s="18">
        <v>42799</v>
      </c>
      <c r="P314" s="3"/>
      <c r="Q314" s="3">
        <f t="shared" si="50"/>
        <v>3</v>
      </c>
      <c r="R314" s="3">
        <f t="shared" si="51"/>
        <v>5</v>
      </c>
      <c r="S314" s="3" t="str">
        <f t="shared" si="52"/>
        <v>飛行</v>
      </c>
      <c r="T314" s="3" t="str">
        <f t="shared" si="53"/>
        <v/>
      </c>
      <c r="U314" s="3" t="str">
        <f t="shared" si="54"/>
        <v/>
      </c>
      <c r="V314" s="3"/>
      <c r="W314" s="3" t="str">
        <f t="shared" si="55"/>
        <v>飛行&amp;br;ジェム1個を起動する：あなたは3点のライフを得て、カードを1枚引く。</v>
      </c>
      <c r="X314" s="19" t="s">
        <v>1448</v>
      </c>
    </row>
    <row r="315" hidden="1" spans="1:24">
      <c r="A315" s="2">
        <v>309</v>
      </c>
      <c r="B315" s="3" t="s">
        <v>957</v>
      </c>
      <c r="C315" s="17" t="s">
        <v>73</v>
      </c>
      <c r="D315" s="5" t="s">
        <v>31</v>
      </c>
      <c r="E315" s="74">
        <v>5</v>
      </c>
      <c r="F315" s="3" t="s">
        <v>1449</v>
      </c>
      <c r="G315" s="7" t="s">
        <v>1450</v>
      </c>
      <c r="H315" s="5" t="s">
        <v>34</v>
      </c>
      <c r="I315" s="3" t="s">
        <v>528</v>
      </c>
      <c r="J315" s="3"/>
      <c r="K315" s="3"/>
      <c r="L315" s="3" t="s">
        <v>1451</v>
      </c>
      <c r="M315" s="3"/>
      <c r="N315" s="3"/>
      <c r="O315" s="18">
        <v>42795</v>
      </c>
      <c r="P315" s="3"/>
      <c r="Q315" s="3">
        <f t="shared" si="50"/>
        <v>3</v>
      </c>
      <c r="R315" s="3">
        <f t="shared" si="51"/>
        <v>1</v>
      </c>
      <c r="S315" s="3" t="str">
        <f t="shared" si="52"/>
        <v>この</v>
      </c>
      <c r="T315" s="3" t="str">
        <f t="shared" si="53"/>
        <v/>
      </c>
      <c r="U315" s="3" t="str">
        <f t="shared" si="54"/>
        <v/>
      </c>
      <c r="V315" s="3"/>
      <c r="W315" s="3" t="str">
        <f t="shared" si="55"/>
        <v>このクリーチャーが攻撃したとき、対戦相手の墓地に置かれた最後のカードを追放する。</v>
      </c>
      <c r="X315" s="19" t="s">
        <v>1452</v>
      </c>
    </row>
    <row r="316" hidden="1" spans="1:24">
      <c r="A316" s="2">
        <v>310</v>
      </c>
      <c r="B316" s="3" t="s">
        <v>957</v>
      </c>
      <c r="C316" s="17" t="s">
        <v>73</v>
      </c>
      <c r="D316" s="5" t="s">
        <v>31</v>
      </c>
      <c r="E316" s="74">
        <v>7</v>
      </c>
      <c r="F316" s="3" t="s">
        <v>1453</v>
      </c>
      <c r="G316" s="7" t="s">
        <v>1454</v>
      </c>
      <c r="H316" s="5" t="s">
        <v>34</v>
      </c>
      <c r="I316" s="3" t="s">
        <v>1163</v>
      </c>
      <c r="J316" s="3"/>
      <c r="K316" s="3"/>
      <c r="L316" s="3" t="s">
        <v>257</v>
      </c>
      <c r="M316" s="3" t="s">
        <v>1455</v>
      </c>
      <c r="N316" s="3"/>
      <c r="O316" s="18">
        <v>42739</v>
      </c>
      <c r="P316" s="3"/>
      <c r="Q316" s="3">
        <f t="shared" si="50"/>
        <v>1</v>
      </c>
      <c r="R316" s="3">
        <f t="shared" si="51"/>
        <v>4</v>
      </c>
      <c r="S316" s="3" t="str">
        <f t="shared" si="52"/>
        <v>ディ</v>
      </c>
      <c r="T316" s="3" t="str">
        <f t="shared" si="53"/>
        <v/>
      </c>
      <c r="U316" s="3" t="str">
        <f t="shared" si="54"/>
        <v/>
      </c>
      <c r="V316" s="3"/>
      <c r="W316" s="3" t="str">
        <f t="shared" si="55"/>
        <v>ディフェンダー&amp;br;ジェム1個を起動する：あなたの墓地に砂漠がある場合、対戦相手は3点のダメージを受ける。</v>
      </c>
      <c r="X316" s="19" t="s">
        <v>1456</v>
      </c>
    </row>
    <row r="317" hidden="1" spans="1:24">
      <c r="A317" s="2">
        <v>316</v>
      </c>
      <c r="B317" s="3" t="s">
        <v>957</v>
      </c>
      <c r="C317" s="17" t="s">
        <v>73</v>
      </c>
      <c r="D317" s="5" t="s">
        <v>31</v>
      </c>
      <c r="E317" s="74">
        <v>2</v>
      </c>
      <c r="F317" s="3" t="s">
        <v>1457</v>
      </c>
      <c r="G317" s="7" t="s">
        <v>1458</v>
      </c>
      <c r="H317" s="5" t="s">
        <v>131</v>
      </c>
      <c r="I317" s="3" t="s">
        <v>995</v>
      </c>
      <c r="J317" s="3"/>
      <c r="K317" s="3"/>
      <c r="L317" s="3" t="s">
        <v>1459</v>
      </c>
      <c r="M317" s="3"/>
      <c r="N317" s="3"/>
      <c r="O317" s="18"/>
      <c r="P317" s="3"/>
      <c r="Q317" s="3" t="str">
        <f t="shared" si="50"/>
        <v/>
      </c>
      <c r="R317" s="3" t="str">
        <f t="shared" si="51"/>
        <v/>
      </c>
      <c r="S317" s="3" t="str">
        <f t="shared" si="52"/>
        <v>あな</v>
      </c>
      <c r="T317" s="3" t="str">
        <f t="shared" si="53"/>
        <v/>
      </c>
      <c r="U317" s="3" t="str">
        <f t="shared" si="54"/>
        <v/>
      </c>
      <c r="V317" s="3"/>
      <c r="W317" s="3" t="str">
        <f t="shared" si="55"/>
        <v>あなたのターン終了時まで、あなたがコントロールするクリーチャー1体を無効化する。あなたは6マナを得る。</v>
      </c>
      <c r="X317" s="19" t="s">
        <v>1460</v>
      </c>
    </row>
    <row r="318" hidden="1" spans="1:24">
      <c r="A318" s="2">
        <v>317</v>
      </c>
      <c r="B318" s="3" t="s">
        <v>957</v>
      </c>
      <c r="C318" s="17" t="s">
        <v>73</v>
      </c>
      <c r="D318" s="5" t="s">
        <v>31</v>
      </c>
      <c r="E318" s="74">
        <v>3</v>
      </c>
      <c r="F318" s="3" t="s">
        <v>1461</v>
      </c>
      <c r="G318" s="7" t="s">
        <v>1462</v>
      </c>
      <c r="H318" s="5" t="s">
        <v>131</v>
      </c>
      <c r="I318" s="3"/>
      <c r="J318" s="3"/>
      <c r="K318" s="3"/>
      <c r="L318" s="3" t="s">
        <v>1463</v>
      </c>
      <c r="M318" s="3"/>
      <c r="N318" s="3"/>
      <c r="O318" s="18"/>
      <c r="P318" s="3"/>
      <c r="Q318" s="3" t="str">
        <f t="shared" si="50"/>
        <v/>
      </c>
      <c r="R318" s="3" t="str">
        <f t="shared" si="51"/>
        <v/>
      </c>
      <c r="S318" s="3" t="str">
        <f t="shared" si="52"/>
        <v>ジェ</v>
      </c>
      <c r="T318" s="3" t="str">
        <f t="shared" si="53"/>
        <v/>
      </c>
      <c r="U318" s="3" t="str">
        <f t="shared" si="54"/>
        <v/>
      </c>
      <c r="V318" s="3"/>
      <c r="W318" s="3" t="str">
        <f t="shared" si="55"/>
        <v>ジェム2個をあなたのプレインズウォーカーの色に変換する。</v>
      </c>
      <c r="X318" s="19" t="s">
        <v>1464</v>
      </c>
    </row>
    <row r="319" hidden="1" spans="1:24">
      <c r="A319" s="2">
        <v>318</v>
      </c>
      <c r="B319" s="3" t="s">
        <v>957</v>
      </c>
      <c r="C319" s="17" t="s">
        <v>73</v>
      </c>
      <c r="D319" s="5" t="s">
        <v>31</v>
      </c>
      <c r="E319" s="74">
        <v>5</v>
      </c>
      <c r="F319" s="3" t="s">
        <v>1465</v>
      </c>
      <c r="G319" s="7" t="s">
        <v>1466</v>
      </c>
      <c r="H319" s="5" t="s">
        <v>159</v>
      </c>
      <c r="I319" s="3"/>
      <c r="J319" s="3"/>
      <c r="K319" s="3"/>
      <c r="L319" s="3" t="s">
        <v>738</v>
      </c>
      <c r="M319" s="3"/>
      <c r="N319" s="3"/>
      <c r="O319" s="18"/>
      <c r="P319" s="3">
        <v>3</v>
      </c>
      <c r="Q319" s="3" t="str">
        <f t="shared" si="50"/>
        <v/>
      </c>
      <c r="R319" s="3" t="str">
        <f t="shared" si="51"/>
        <v/>
      </c>
      <c r="S319" s="3" t="str">
        <f t="shared" si="52"/>
        <v>あな</v>
      </c>
      <c r="T319" s="3" t="str">
        <f t="shared" si="53"/>
        <v/>
      </c>
      <c r="U319" s="3" t="str">
        <f t="shared" si="54"/>
        <v/>
      </c>
      <c r="V319" s="3"/>
      <c r="W319" s="3" t="str">
        <f t="shared" si="55"/>
        <v>あなたのターン開始時に、あなたは2マナを得る。</v>
      </c>
      <c r="X319" s="19" t="s">
        <v>1467</v>
      </c>
    </row>
    <row r="320" hidden="1" spans="1:24">
      <c r="A320" s="2">
        <v>319</v>
      </c>
      <c r="B320" s="3" t="s">
        <v>957</v>
      </c>
      <c r="C320" s="17" t="s">
        <v>73</v>
      </c>
      <c r="D320" s="5" t="s">
        <v>54</v>
      </c>
      <c r="E320" s="74">
        <v>2</v>
      </c>
      <c r="F320" s="3" t="s">
        <v>1468</v>
      </c>
      <c r="G320" s="7" t="s">
        <v>1469</v>
      </c>
      <c r="H320" s="5" t="s">
        <v>131</v>
      </c>
      <c r="I320" s="3" t="s">
        <v>995</v>
      </c>
      <c r="J320" s="3"/>
      <c r="K320" s="3"/>
      <c r="L320" s="3" t="s">
        <v>1470</v>
      </c>
      <c r="M320" s="3"/>
      <c r="N320" s="3"/>
      <c r="O320" s="18"/>
      <c r="P320" s="3"/>
      <c r="Q320" s="3" t="str">
        <f t="shared" si="50"/>
        <v/>
      </c>
      <c r="R320" s="3" t="str">
        <f t="shared" si="51"/>
        <v/>
      </c>
      <c r="S320" s="3" t="str">
        <f t="shared" si="52"/>
        <v>あな</v>
      </c>
      <c r="T320" s="3" t="str">
        <f t="shared" si="53"/>
        <v/>
      </c>
      <c r="U320" s="3" t="str">
        <f t="shared" si="54"/>
        <v/>
      </c>
      <c r="V320" s="3"/>
      <c r="W320" s="3" t="str">
        <f t="shared" si="55"/>
        <v>あなたは2/2のゾンビ･トークンを1体召喚する。</v>
      </c>
      <c r="X320" s="19" t="s">
        <v>1471</v>
      </c>
    </row>
    <row r="321" hidden="1" spans="1:24">
      <c r="A321" s="2">
        <v>320</v>
      </c>
      <c r="B321" s="3" t="s">
        <v>957</v>
      </c>
      <c r="C321" s="17" t="s">
        <v>73</v>
      </c>
      <c r="D321" s="5" t="s">
        <v>54</v>
      </c>
      <c r="E321" s="74">
        <v>4</v>
      </c>
      <c r="F321" s="3" t="s">
        <v>1472</v>
      </c>
      <c r="G321" s="7" t="s">
        <v>1473</v>
      </c>
      <c r="H321" s="5" t="s">
        <v>131</v>
      </c>
      <c r="I321" s="3" t="s">
        <v>995</v>
      </c>
      <c r="J321" s="3"/>
      <c r="K321" s="3"/>
      <c r="L321" s="3" t="s">
        <v>1474</v>
      </c>
      <c r="M321" s="3"/>
      <c r="N321" s="3"/>
      <c r="O321" s="18"/>
      <c r="P321" s="3"/>
      <c r="Q321" s="3" t="str">
        <f t="shared" si="50"/>
        <v/>
      </c>
      <c r="R321" s="3" t="str">
        <f t="shared" si="51"/>
        <v/>
      </c>
      <c r="S321" s="3" t="str">
        <f t="shared" si="52"/>
        <v>クリ</v>
      </c>
      <c r="T321" s="3" t="str">
        <f t="shared" si="53"/>
        <v/>
      </c>
      <c r="U321" s="3" t="str">
        <f t="shared" si="54"/>
        <v/>
      </c>
      <c r="V321" s="3"/>
      <c r="W321" s="3" t="str">
        <f t="shared" si="55"/>
        <v>クリーチャー1体を対象とする。あなたのターン終了時まで、それは+4/+4の修整を受ける。</v>
      </c>
      <c r="X321" s="19" t="s">
        <v>1475</v>
      </c>
    </row>
    <row r="322" hidden="1" spans="1:24">
      <c r="A322" s="2">
        <v>321</v>
      </c>
      <c r="B322" s="3" t="s">
        <v>957</v>
      </c>
      <c r="C322" s="17" t="s">
        <v>73</v>
      </c>
      <c r="D322" s="5" t="s">
        <v>54</v>
      </c>
      <c r="E322" s="74">
        <v>5</v>
      </c>
      <c r="F322" s="3" t="s">
        <v>1476</v>
      </c>
      <c r="G322" s="7" t="s">
        <v>1477</v>
      </c>
      <c r="H322" s="5" t="s">
        <v>131</v>
      </c>
      <c r="I322" s="3" t="s">
        <v>995</v>
      </c>
      <c r="J322" s="3"/>
      <c r="K322" s="3"/>
      <c r="L322" s="3" t="s">
        <v>1478</v>
      </c>
      <c r="M322" s="3"/>
      <c r="N322" s="3"/>
      <c r="O322" s="18"/>
      <c r="P322" s="3"/>
      <c r="Q322" s="3" t="str">
        <f t="shared" si="50"/>
        <v/>
      </c>
      <c r="R322" s="3" t="str">
        <f t="shared" si="51"/>
        <v/>
      </c>
      <c r="S322" s="3" t="str">
        <f t="shared" si="52"/>
        <v>クリ</v>
      </c>
      <c r="T322" s="3" t="str">
        <f t="shared" si="53"/>
        <v/>
      </c>
      <c r="U322" s="3" t="str">
        <f t="shared" si="54"/>
        <v/>
      </c>
      <c r="V322" s="3"/>
      <c r="W322" s="3" t="str">
        <f t="shared" si="55"/>
        <v>クリーチャー1体を対象とする。それは-2/-2の修整を受ける。</v>
      </c>
      <c r="X322" s="19" t="s">
        <v>1479</v>
      </c>
    </row>
    <row r="323" hidden="1" spans="1:24">
      <c r="A323" s="2">
        <v>322</v>
      </c>
      <c r="B323" s="3" t="s">
        <v>957</v>
      </c>
      <c r="C323" s="17" t="s">
        <v>73</v>
      </c>
      <c r="D323" s="5" t="s">
        <v>54</v>
      </c>
      <c r="E323" s="74">
        <v>11</v>
      </c>
      <c r="F323" s="3" t="s">
        <v>1480</v>
      </c>
      <c r="G323" s="7" t="s">
        <v>1481</v>
      </c>
      <c r="H323" s="5" t="s">
        <v>131</v>
      </c>
      <c r="I323" s="3" t="s">
        <v>995</v>
      </c>
      <c r="J323" s="3"/>
      <c r="K323" s="3"/>
      <c r="L323" s="3" t="s">
        <v>1482</v>
      </c>
      <c r="M323" s="3"/>
      <c r="N323" s="3"/>
      <c r="O323" s="18"/>
      <c r="P323" s="3"/>
      <c r="Q323" s="3" t="str">
        <f t="shared" si="50"/>
        <v/>
      </c>
      <c r="R323" s="3" t="str">
        <f t="shared" si="51"/>
        <v/>
      </c>
      <c r="S323" s="3" t="str">
        <f t="shared" si="52"/>
        <v>対戦</v>
      </c>
      <c r="T323" s="3" t="str">
        <f t="shared" si="53"/>
        <v/>
      </c>
      <c r="U323" s="3" t="str">
        <f t="shared" si="54"/>
        <v/>
      </c>
      <c r="V323" s="3"/>
      <c r="W323" s="3" t="str">
        <f t="shared" si="55"/>
        <v>対戦相手から6マナを吸収する。</v>
      </c>
      <c r="X323" s="19" t="s">
        <v>1483</v>
      </c>
    </row>
    <row r="324" hidden="1" spans="1:24">
      <c r="A324" s="2">
        <v>323</v>
      </c>
      <c r="B324" s="3" t="s">
        <v>957</v>
      </c>
      <c r="C324" s="17" t="s">
        <v>73</v>
      </c>
      <c r="D324" s="5" t="s">
        <v>54</v>
      </c>
      <c r="E324" s="74">
        <v>5</v>
      </c>
      <c r="F324" s="3" t="s">
        <v>1484</v>
      </c>
      <c r="G324" s="7" t="s">
        <v>1485</v>
      </c>
      <c r="H324" s="5" t="s">
        <v>131</v>
      </c>
      <c r="I324" s="3" t="s">
        <v>995</v>
      </c>
      <c r="J324" s="3"/>
      <c r="K324" s="3"/>
      <c r="L324" s="3" t="s">
        <v>1486</v>
      </c>
      <c r="M324" s="3"/>
      <c r="N324" s="3"/>
      <c r="O324" s="18"/>
      <c r="P324" s="3"/>
      <c r="Q324" s="3" t="str">
        <f t="shared" si="50"/>
        <v/>
      </c>
      <c r="R324" s="3" t="str">
        <f t="shared" si="51"/>
        <v/>
      </c>
      <c r="S324" s="3" t="str">
        <f t="shared" si="52"/>
        <v>対戦</v>
      </c>
      <c r="T324" s="3" t="str">
        <f t="shared" si="53"/>
        <v/>
      </c>
      <c r="U324" s="3" t="str">
        <f t="shared" si="54"/>
        <v/>
      </c>
      <c r="V324" s="3"/>
      <c r="W324" s="3" t="str">
        <f t="shared" si="55"/>
        <v>対戦相手は4点のダメージを受ける。</v>
      </c>
      <c r="X324" s="19" t="s">
        <v>1487</v>
      </c>
    </row>
    <row r="325" hidden="1" spans="1:24">
      <c r="A325" s="2">
        <v>324</v>
      </c>
      <c r="B325" s="3" t="s">
        <v>957</v>
      </c>
      <c r="C325" s="17" t="s">
        <v>73</v>
      </c>
      <c r="D325" s="5" t="s">
        <v>54</v>
      </c>
      <c r="E325" s="74">
        <v>13</v>
      </c>
      <c r="F325" s="3" t="s">
        <v>1488</v>
      </c>
      <c r="G325" s="7" t="s">
        <v>1489</v>
      </c>
      <c r="H325" s="5" t="s">
        <v>131</v>
      </c>
      <c r="I325" s="3" t="s">
        <v>995</v>
      </c>
      <c r="J325" s="3"/>
      <c r="K325" s="3"/>
      <c r="L325" s="3" t="s">
        <v>1490</v>
      </c>
      <c r="M325" s="3"/>
      <c r="N325" s="3"/>
      <c r="O325" s="18"/>
      <c r="P325" s="3"/>
      <c r="Q325" s="3" t="str">
        <f t="shared" si="50"/>
        <v/>
      </c>
      <c r="R325" s="3" t="str">
        <f t="shared" si="51"/>
        <v/>
      </c>
      <c r="S325" s="3" t="str">
        <f t="shared" si="52"/>
        <v>あな</v>
      </c>
      <c r="T325" s="3" t="str">
        <f t="shared" si="53"/>
        <v/>
      </c>
      <c r="U325" s="3" t="str">
        <f t="shared" si="54"/>
        <v/>
      </c>
      <c r="V325" s="3"/>
      <c r="W325" s="3" t="str">
        <f t="shared" si="55"/>
        <v>あなたがコントロールする各クリーチャーは+2/+2の修整を受ける。</v>
      </c>
      <c r="X325" s="19" t="s">
        <v>1491</v>
      </c>
    </row>
    <row r="326" hidden="1" spans="1:24">
      <c r="A326" s="2">
        <v>325</v>
      </c>
      <c r="B326" s="3" t="s">
        <v>957</v>
      </c>
      <c r="C326" s="17" t="s">
        <v>73</v>
      </c>
      <c r="D326" s="5" t="s">
        <v>54</v>
      </c>
      <c r="E326" s="74">
        <v>4</v>
      </c>
      <c r="F326" s="3" t="s">
        <v>1492</v>
      </c>
      <c r="G326" s="7" t="s">
        <v>1493</v>
      </c>
      <c r="H326" s="5" t="s">
        <v>159</v>
      </c>
      <c r="I326" s="3"/>
      <c r="J326" s="3"/>
      <c r="K326" s="3"/>
      <c r="L326" s="3" t="s">
        <v>1494</v>
      </c>
      <c r="M326" s="3"/>
      <c r="N326" s="3"/>
      <c r="O326" s="18"/>
      <c r="P326" s="3">
        <v>3</v>
      </c>
      <c r="Q326" s="3" t="str">
        <f t="shared" si="50"/>
        <v/>
      </c>
      <c r="R326" s="3" t="str">
        <f t="shared" si="51"/>
        <v/>
      </c>
      <c r="S326" s="3" t="str">
        <f t="shared" si="52"/>
        <v>ジェ</v>
      </c>
      <c r="T326" s="3" t="str">
        <f t="shared" si="53"/>
        <v/>
      </c>
      <c r="U326" s="3" t="str">
        <f t="shared" si="54"/>
        <v/>
      </c>
      <c r="V326" s="3"/>
      <c r="W326" s="3" t="str">
        <f t="shared" si="55"/>
        <v>ジェム2個を起動する：対戦相手が墓地に置かれた不朽か永遠か余波を持つ最後のカードを追放する。</v>
      </c>
      <c r="X326" s="19" t="s">
        <v>1495</v>
      </c>
    </row>
    <row r="327" hidden="1" spans="1:24">
      <c r="A327" s="2">
        <v>326</v>
      </c>
      <c r="B327" s="3" t="s">
        <v>957</v>
      </c>
      <c r="C327" s="17" t="s">
        <v>73</v>
      </c>
      <c r="D327" s="5" t="s">
        <v>54</v>
      </c>
      <c r="E327" s="74">
        <v>13</v>
      </c>
      <c r="F327" s="3" t="s">
        <v>1496</v>
      </c>
      <c r="G327" s="7" t="s">
        <v>1497</v>
      </c>
      <c r="H327" s="5" t="s">
        <v>159</v>
      </c>
      <c r="I327" s="3"/>
      <c r="J327" s="3"/>
      <c r="K327" s="3"/>
      <c r="L327" s="3" t="s">
        <v>1498</v>
      </c>
      <c r="M327" s="3"/>
      <c r="N327" s="3"/>
      <c r="O327" s="18"/>
      <c r="P327" s="3">
        <v>3</v>
      </c>
      <c r="Q327" s="3" t="str">
        <f t="shared" si="50"/>
        <v/>
      </c>
      <c r="R327" s="3" t="str">
        <f t="shared" si="51"/>
        <v/>
      </c>
      <c r="S327" s="3" t="str">
        <f t="shared" si="52"/>
        <v>あな</v>
      </c>
      <c r="T327" s="3" t="str">
        <f t="shared" si="53"/>
        <v/>
      </c>
      <c r="U327" s="3" t="str">
        <f t="shared" si="54"/>
        <v/>
      </c>
      <c r="V327" s="3"/>
      <c r="W327" s="3" t="str">
        <f t="shared" si="55"/>
        <v>あなたのターン開始時に、ジェム3個を黒か青か赤に変換する。</v>
      </c>
      <c r="X327" s="19" t="s">
        <v>1499</v>
      </c>
    </row>
    <row r="328" hidden="1" spans="1:24">
      <c r="A328" s="2">
        <v>327</v>
      </c>
      <c r="B328" s="3" t="s">
        <v>957</v>
      </c>
      <c r="C328" s="17" t="s">
        <v>73</v>
      </c>
      <c r="D328" s="5" t="s">
        <v>54</v>
      </c>
      <c r="E328" s="74">
        <v>4</v>
      </c>
      <c r="F328" s="3" t="s">
        <v>1500</v>
      </c>
      <c r="G328" s="7" t="s">
        <v>1501</v>
      </c>
      <c r="H328" s="5" t="s">
        <v>159</v>
      </c>
      <c r="I328" s="3" t="s">
        <v>1502</v>
      </c>
      <c r="J328" s="3"/>
      <c r="K328" s="3"/>
      <c r="L328" s="3" t="s">
        <v>1503</v>
      </c>
      <c r="M328" s="3"/>
      <c r="N328" s="3"/>
      <c r="O328" s="18"/>
      <c r="P328" s="3">
        <v>3</v>
      </c>
      <c r="Q328" s="3" t="str">
        <f t="shared" ref="Q328:Q359" si="56">IF(O328&gt;1,MONTH(O328),"")</f>
        <v/>
      </c>
      <c r="R328" s="3" t="str">
        <f t="shared" ref="R328:R359" si="57">IF(O328&gt;1,DAY(O328),"")</f>
        <v/>
      </c>
      <c r="S328" s="3" t="str">
        <f t="shared" ref="S328:S359" si="58">LEFT(L328,2)</f>
        <v>あな</v>
      </c>
      <c r="T328" s="3" t="str">
        <f t="shared" ref="T328:T359" si="59">IF(ISERROR(FIND(" ",L328)),"",MID(L328,FIND(" ",L328)+1,2))</f>
        <v/>
      </c>
      <c r="U328" s="3" t="str">
        <f t="shared" ref="U328:U359" si="60">IF(LEN(T328)&gt;1,IF(ISERROR(FIND(" ",L328,FIND(" ",L328)+1)),"",MID(L328,FIND(" ",L328)+4,2)),"")</f>
        <v/>
      </c>
      <c r="V328" s="3"/>
      <c r="W328" s="3" t="str">
        <f t="shared" ref="W328:W359" si="61">IF(L328="","",L328&amp;IF(M328="","","&amp;br;"&amp;M328)&amp;IF(N328="","","&amp;br;"&amp;N328))</f>
        <v>あなたがコントロールする最初のクリーチャーは+2/0の修整を受けるとともに加虐を得る。</v>
      </c>
      <c r="X328" s="19" t="s">
        <v>1504</v>
      </c>
    </row>
    <row r="329" hidden="1" spans="1:24">
      <c r="A329" s="2">
        <v>328</v>
      </c>
      <c r="B329" s="3" t="s">
        <v>957</v>
      </c>
      <c r="C329" s="17" t="s">
        <v>73</v>
      </c>
      <c r="D329" s="5" t="s">
        <v>54</v>
      </c>
      <c r="E329" s="74">
        <v>4</v>
      </c>
      <c r="F329" s="3" t="s">
        <v>1505</v>
      </c>
      <c r="G329" s="7" t="s">
        <v>1506</v>
      </c>
      <c r="H329" s="5" t="s">
        <v>159</v>
      </c>
      <c r="I329" s="3"/>
      <c r="J329" s="3"/>
      <c r="K329" s="3"/>
      <c r="L329" s="3" t="s">
        <v>1507</v>
      </c>
      <c r="M329" s="3"/>
      <c r="N329" s="3"/>
      <c r="O329" s="18"/>
      <c r="P329" s="3">
        <v>3</v>
      </c>
      <c r="Q329" s="3" t="str">
        <f t="shared" si="56"/>
        <v/>
      </c>
      <c r="R329" s="3" t="str">
        <f t="shared" si="57"/>
        <v/>
      </c>
      <c r="S329" s="3" t="str">
        <f t="shared" si="58"/>
        <v>あな</v>
      </c>
      <c r="T329" s="3" t="str">
        <f t="shared" si="59"/>
        <v/>
      </c>
      <c r="U329" s="3" t="str">
        <f t="shared" si="60"/>
        <v/>
      </c>
      <c r="V329" s="3"/>
      <c r="W329" s="3" t="str">
        <f t="shared" si="61"/>
        <v>あなたのターン開始時に、あなたはカードを1枚引く。その後、このサポートは1シールドを失う。</v>
      </c>
      <c r="X329" s="19" t="s">
        <v>1508</v>
      </c>
    </row>
    <row r="330" hidden="1" spans="1:24">
      <c r="A330" s="2">
        <v>329</v>
      </c>
      <c r="B330" s="3"/>
      <c r="C330" s="3"/>
      <c r="D330" s="5"/>
      <c r="E330" s="6"/>
      <c r="F330" s="3"/>
      <c r="G330" s="7"/>
      <c r="H330" s="5"/>
      <c r="I330" s="3"/>
      <c r="J330" s="3"/>
      <c r="K330" s="3"/>
      <c r="L330" s="3"/>
      <c r="M330" s="3"/>
      <c r="N330" s="3"/>
      <c r="O330" s="18"/>
      <c r="P330" s="3"/>
      <c r="Q330" s="3" t="str">
        <f t="shared" si="56"/>
        <v/>
      </c>
      <c r="R330" s="3" t="str">
        <f t="shared" si="57"/>
        <v/>
      </c>
      <c r="S330" s="3" t="str">
        <f t="shared" si="58"/>
        <v/>
      </c>
      <c r="T330" s="3" t="str">
        <f t="shared" si="59"/>
        <v/>
      </c>
      <c r="U330" s="3" t="str">
        <f t="shared" si="60"/>
        <v/>
      </c>
      <c r="V330" s="3"/>
      <c r="W330" s="3" t="str">
        <f t="shared" si="61"/>
        <v/>
      </c>
      <c r="X330" s="19" t="str">
        <f>IF(G330="","",VLOOKUP(G330,AA:AC,3,FALSE))</f>
        <v/>
      </c>
    </row>
    <row r="331" hidden="1" spans="1:24">
      <c r="A331" s="2">
        <v>330</v>
      </c>
      <c r="B331" s="3" t="s">
        <v>957</v>
      </c>
      <c r="C331" s="16" t="s">
        <v>83</v>
      </c>
      <c r="D331" s="5" t="s">
        <v>54</v>
      </c>
      <c r="E331" s="74">
        <v>10</v>
      </c>
      <c r="F331" s="3" t="s">
        <v>1509</v>
      </c>
      <c r="G331" s="7" t="s">
        <v>1510</v>
      </c>
      <c r="H331" s="5" t="s">
        <v>159</v>
      </c>
      <c r="I331" s="3"/>
      <c r="J331" s="3"/>
      <c r="K331" s="3"/>
      <c r="L331" s="3" t="s">
        <v>1511</v>
      </c>
      <c r="M331" s="3" t="s">
        <v>1512</v>
      </c>
      <c r="N331" s="3"/>
      <c r="O331" s="18"/>
      <c r="P331" s="3">
        <v>1</v>
      </c>
      <c r="Q331" s="3" t="str">
        <f t="shared" si="56"/>
        <v/>
      </c>
      <c r="R331" s="3" t="str">
        <f t="shared" si="57"/>
        <v/>
      </c>
      <c r="S331" s="3" t="str">
        <f t="shared" si="58"/>
        <v>対戦</v>
      </c>
      <c r="T331" s="3" t="str">
        <f t="shared" si="59"/>
        <v/>
      </c>
      <c r="U331" s="3" t="str">
        <f t="shared" si="60"/>
        <v/>
      </c>
      <c r="V331" s="3"/>
      <c r="W331" s="3" t="str">
        <f t="shared" si="61"/>
        <v>対戦相手がコントロールする次に攻撃したクリーチャーを破壊し、その後このサポートを破壊する。&amp;br;余波</v>
      </c>
      <c r="X331" s="19" t="s">
        <v>1513</v>
      </c>
    </row>
    <row r="332" hidden="1" spans="1:24">
      <c r="A332" s="2">
        <v>331</v>
      </c>
      <c r="B332" s="3" t="s">
        <v>957</v>
      </c>
      <c r="C332" s="16" t="s">
        <v>83</v>
      </c>
      <c r="D332" s="5" t="s">
        <v>54</v>
      </c>
      <c r="E332" s="74">
        <v>0</v>
      </c>
      <c r="F332" s="3" t="s">
        <v>1514</v>
      </c>
      <c r="G332" s="7" t="s">
        <v>1515</v>
      </c>
      <c r="H332" s="5" t="s">
        <v>131</v>
      </c>
      <c r="I332" s="3"/>
      <c r="J332" s="3"/>
      <c r="K332" s="3"/>
      <c r="L332" s="3" t="s">
        <v>1516</v>
      </c>
      <c r="M332" s="3"/>
      <c r="N332" s="3"/>
      <c r="O332" s="18"/>
      <c r="P332" s="3"/>
      <c r="Q332" s="3" t="str">
        <f t="shared" si="56"/>
        <v/>
      </c>
      <c r="R332" s="3" t="str">
        <f t="shared" si="57"/>
        <v/>
      </c>
      <c r="S332" s="3" t="str">
        <f t="shared" si="58"/>
        <v>余波</v>
      </c>
      <c r="T332" s="3" t="str">
        <f t="shared" si="59"/>
        <v/>
      </c>
      <c r="U332" s="3" t="str">
        <f t="shared" si="60"/>
        <v/>
      </c>
      <c r="V332" s="3"/>
      <c r="W332" s="3" t="str">
        <f t="shared" si="61"/>
        <v>余波2：あなたはカードを2枚捨てて2枚引く。</v>
      </c>
      <c r="X332" s="19" t="s">
        <v>1517</v>
      </c>
    </row>
    <row r="333" hidden="1" spans="1:24">
      <c r="A333" s="2">
        <v>332</v>
      </c>
      <c r="B333" s="3" t="s">
        <v>957</v>
      </c>
      <c r="C333" s="16" t="s">
        <v>96</v>
      </c>
      <c r="D333" s="5" t="s">
        <v>54</v>
      </c>
      <c r="E333" s="74">
        <v>7</v>
      </c>
      <c r="F333" s="3" t="s">
        <v>1518</v>
      </c>
      <c r="G333" s="7" t="s">
        <v>1519</v>
      </c>
      <c r="H333" s="5" t="s">
        <v>131</v>
      </c>
      <c r="I333" s="3"/>
      <c r="J333" s="3"/>
      <c r="K333" s="3"/>
      <c r="L333" s="3" t="s">
        <v>1520</v>
      </c>
      <c r="M333" s="3" t="s">
        <v>1512</v>
      </c>
      <c r="N333" s="3"/>
      <c r="O333" s="18"/>
      <c r="P333" s="3"/>
      <c r="Q333" s="3" t="str">
        <f t="shared" si="56"/>
        <v/>
      </c>
      <c r="R333" s="3" t="str">
        <f t="shared" si="57"/>
        <v/>
      </c>
      <c r="S333" s="3" t="str">
        <f t="shared" si="58"/>
        <v>対戦</v>
      </c>
      <c r="T333" s="3" t="str">
        <f t="shared" si="59"/>
        <v/>
      </c>
      <c r="U333" s="3" t="str">
        <f t="shared" si="60"/>
        <v/>
      </c>
      <c r="V333" s="3"/>
      <c r="W333" s="3" t="str">
        <f t="shared" si="61"/>
        <v>対戦相手の手札が5枚以下の場合、対戦相手がコントロールするクリーチャー1体を対象とし、それを対戦相手の手札に戻す。&amp;br;余波</v>
      </c>
      <c r="X333" s="19" t="s">
        <v>1521</v>
      </c>
    </row>
    <row r="334" hidden="1" spans="1:24">
      <c r="A334" s="2">
        <v>333</v>
      </c>
      <c r="B334" s="3" t="s">
        <v>957</v>
      </c>
      <c r="C334" s="16" t="s">
        <v>96</v>
      </c>
      <c r="D334" s="5" t="s">
        <v>54</v>
      </c>
      <c r="E334" s="74">
        <v>0</v>
      </c>
      <c r="F334" s="3" t="s">
        <v>1522</v>
      </c>
      <c r="G334" s="7" t="s">
        <v>1523</v>
      </c>
      <c r="H334" s="5" t="s">
        <v>131</v>
      </c>
      <c r="I334" s="3"/>
      <c r="J334" s="3"/>
      <c r="K334" s="3"/>
      <c r="L334" s="3" t="s">
        <v>1524</v>
      </c>
      <c r="M334" s="3"/>
      <c r="N334" s="3"/>
      <c r="O334" s="18"/>
      <c r="P334" s="3"/>
      <c r="Q334" s="3" t="str">
        <f t="shared" si="56"/>
        <v/>
      </c>
      <c r="R334" s="3" t="str">
        <f t="shared" si="57"/>
        <v/>
      </c>
      <c r="S334" s="3" t="str">
        <f t="shared" si="58"/>
        <v>余波</v>
      </c>
      <c r="T334" s="3" t="str">
        <f t="shared" si="59"/>
        <v/>
      </c>
      <c r="U334" s="3" t="str">
        <f t="shared" si="60"/>
        <v/>
      </c>
      <c r="V334" s="3"/>
      <c r="W334" s="3" t="str">
        <f t="shared" si="61"/>
        <v>余波1：対戦相手はカードを2枚捨てる。</v>
      </c>
      <c r="X334" s="19" t="s">
        <v>1525</v>
      </c>
    </row>
    <row r="335" hidden="1" spans="1:24">
      <c r="A335" s="2">
        <v>334</v>
      </c>
      <c r="B335" s="3" t="s">
        <v>957</v>
      </c>
      <c r="C335" s="16" t="s">
        <v>105</v>
      </c>
      <c r="D335" s="5" t="s">
        <v>54</v>
      </c>
      <c r="E335" s="74">
        <v>11</v>
      </c>
      <c r="F335" s="3" t="s">
        <v>1526</v>
      </c>
      <c r="G335" s="7" t="s">
        <v>1527</v>
      </c>
      <c r="H335" s="5" t="s">
        <v>131</v>
      </c>
      <c r="I335" s="3"/>
      <c r="J335" s="3"/>
      <c r="K335" s="3"/>
      <c r="L335" s="3" t="s">
        <v>1528</v>
      </c>
      <c r="M335" s="3" t="s">
        <v>1512</v>
      </c>
      <c r="N335" s="3"/>
      <c r="O335" s="18"/>
      <c r="P335" s="3"/>
      <c r="Q335" s="3" t="str">
        <f t="shared" si="56"/>
        <v/>
      </c>
      <c r="R335" s="3" t="str">
        <f t="shared" si="57"/>
        <v/>
      </c>
      <c r="S335" s="3" t="str">
        <f t="shared" si="58"/>
        <v>あな</v>
      </c>
      <c r="T335" s="3" t="str">
        <f t="shared" si="59"/>
        <v/>
      </c>
      <c r="U335" s="3" t="str">
        <f t="shared" si="60"/>
        <v/>
      </c>
      <c r="V335" s="3"/>
      <c r="W335" s="3" t="str">
        <f t="shared" si="61"/>
        <v>あなたの墓地に置かれたマナ･コストが12以下の最後のクリーチャーを戦場に戻す。&amp;br;余波</v>
      </c>
      <c r="X335" s="19" t="s">
        <v>1529</v>
      </c>
    </row>
    <row r="336" hidden="1" spans="1:24">
      <c r="A336" s="2">
        <v>335</v>
      </c>
      <c r="B336" s="3" t="s">
        <v>957</v>
      </c>
      <c r="C336" s="16" t="s">
        <v>105</v>
      </c>
      <c r="D336" s="5" t="s">
        <v>54</v>
      </c>
      <c r="E336" s="74">
        <v>0</v>
      </c>
      <c r="F336" s="3" t="s">
        <v>1530</v>
      </c>
      <c r="G336" s="7" t="s">
        <v>1531</v>
      </c>
      <c r="H336" s="5" t="s">
        <v>131</v>
      </c>
      <c r="I336" s="3"/>
      <c r="J336" s="3"/>
      <c r="K336" s="3"/>
      <c r="L336" s="3" t="s">
        <v>1532</v>
      </c>
      <c r="M336" s="3"/>
      <c r="N336" s="3"/>
      <c r="O336" s="18"/>
      <c r="P336" s="3"/>
      <c r="Q336" s="3" t="str">
        <f t="shared" si="56"/>
        <v/>
      </c>
      <c r="R336" s="3" t="str">
        <f t="shared" si="57"/>
        <v/>
      </c>
      <c r="S336" s="3" t="str">
        <f t="shared" si="58"/>
        <v>余波</v>
      </c>
      <c r="T336" s="3" t="str">
        <f t="shared" si="59"/>
        <v/>
      </c>
      <c r="U336" s="3" t="str">
        <f t="shared" si="60"/>
        <v/>
      </c>
      <c r="V336" s="3"/>
      <c r="W336" s="3" t="str">
        <f t="shared" si="61"/>
        <v>余波4：あなたのターン終了時まで、あなたがコントロールする最初のクリーチャーは、+4/0の修整を受けるとともに速攻を得る。</v>
      </c>
      <c r="X336" s="19" t="s">
        <v>1533</v>
      </c>
    </row>
    <row r="337" hidden="1" spans="1:24">
      <c r="A337" s="2">
        <v>336</v>
      </c>
      <c r="B337" s="3" t="s">
        <v>957</v>
      </c>
      <c r="C337" s="16" t="s">
        <v>115</v>
      </c>
      <c r="D337" s="5" t="s">
        <v>54</v>
      </c>
      <c r="E337" s="74">
        <v>15</v>
      </c>
      <c r="F337" s="3" t="s">
        <v>1534</v>
      </c>
      <c r="G337" s="7" t="s">
        <v>1535</v>
      </c>
      <c r="H337" s="5" t="s">
        <v>131</v>
      </c>
      <c r="I337" s="3"/>
      <c r="J337" s="3"/>
      <c r="K337" s="3"/>
      <c r="L337" s="3" t="s">
        <v>1536</v>
      </c>
      <c r="M337" s="3" t="s">
        <v>1512</v>
      </c>
      <c r="N337" s="3"/>
      <c r="O337" s="18"/>
      <c r="P337" s="3"/>
      <c r="Q337" s="3" t="str">
        <f t="shared" si="56"/>
        <v/>
      </c>
      <c r="R337" s="3" t="str">
        <f t="shared" si="57"/>
        <v/>
      </c>
      <c r="S337" s="3" t="str">
        <f t="shared" si="58"/>
        <v>クリ</v>
      </c>
      <c r="T337" s="3" t="str">
        <f t="shared" si="59"/>
        <v/>
      </c>
      <c r="U337" s="3" t="str">
        <f t="shared" si="60"/>
        <v/>
      </c>
      <c r="V337" s="3"/>
      <c r="W337" s="3" t="str">
        <f t="shared" si="61"/>
        <v>クリーチャー1体を対象とする。それはX点のダメージを受ける。Xはボード上の赤ジェムの総数に等しい。&amp;br;余波</v>
      </c>
      <c r="X337" s="19" t="s">
        <v>1537</v>
      </c>
    </row>
    <row r="338" hidden="1" spans="1:24">
      <c r="A338" s="2">
        <v>337</v>
      </c>
      <c r="B338" s="3" t="s">
        <v>957</v>
      </c>
      <c r="C338" s="16" t="s">
        <v>115</v>
      </c>
      <c r="D338" s="5" t="s">
        <v>54</v>
      </c>
      <c r="E338" s="74">
        <v>0</v>
      </c>
      <c r="F338" s="3" t="s">
        <v>1538</v>
      </c>
      <c r="G338" s="7" t="s">
        <v>1539</v>
      </c>
      <c r="H338" s="5" t="s">
        <v>131</v>
      </c>
      <c r="I338" s="3"/>
      <c r="J338" s="3"/>
      <c r="K338" s="3"/>
      <c r="L338" s="3" t="s">
        <v>1540</v>
      </c>
      <c r="M338" s="3"/>
      <c r="N338" s="3"/>
      <c r="O338" s="18"/>
      <c r="P338" s="3"/>
      <c r="Q338" s="3" t="str">
        <f t="shared" si="56"/>
        <v/>
      </c>
      <c r="R338" s="3" t="str">
        <f t="shared" si="57"/>
        <v/>
      </c>
      <c r="S338" s="3" t="str">
        <f t="shared" si="58"/>
        <v>余波</v>
      </c>
      <c r="T338" s="3" t="str">
        <f t="shared" si="59"/>
        <v/>
      </c>
      <c r="U338" s="3" t="str">
        <f t="shared" si="60"/>
        <v/>
      </c>
      <c r="V338" s="3"/>
      <c r="W338" s="3" t="str">
        <f t="shared" si="61"/>
        <v>余波1：各プレイヤーの追放領域の各クリーチャーをそれぞれの墓地に戻す。</v>
      </c>
      <c r="X338" s="19" t="s">
        <v>1541</v>
      </c>
    </row>
    <row r="339" hidden="1" spans="1:24">
      <c r="A339" s="2">
        <v>338</v>
      </c>
      <c r="B339" s="3" t="s">
        <v>957</v>
      </c>
      <c r="C339" s="16" t="s">
        <v>126</v>
      </c>
      <c r="D339" s="5" t="s">
        <v>54</v>
      </c>
      <c r="E339" s="74">
        <v>5</v>
      </c>
      <c r="F339" s="3" t="s">
        <v>1542</v>
      </c>
      <c r="G339" s="7" t="s">
        <v>1543</v>
      </c>
      <c r="H339" s="5" t="s">
        <v>131</v>
      </c>
      <c r="I339" s="3"/>
      <c r="J339" s="3"/>
      <c r="K339" s="3"/>
      <c r="L339" s="3" t="s">
        <v>1544</v>
      </c>
      <c r="M339" s="3" t="s">
        <v>1512</v>
      </c>
      <c r="N339" s="3"/>
      <c r="O339" s="18"/>
      <c r="P339" s="3"/>
      <c r="Q339" s="3" t="str">
        <f t="shared" si="56"/>
        <v/>
      </c>
      <c r="R339" s="3" t="str">
        <f t="shared" si="57"/>
        <v/>
      </c>
      <c r="S339" s="3" t="str">
        <f t="shared" si="58"/>
        <v>クリ</v>
      </c>
      <c r="T339" s="3" t="str">
        <f t="shared" si="59"/>
        <v/>
      </c>
      <c r="U339" s="3" t="str">
        <f t="shared" si="60"/>
        <v/>
      </c>
      <c r="V339" s="3"/>
      <c r="W339" s="3" t="str">
        <f t="shared" si="61"/>
        <v>クリーチャー1体を対象とする。あなたが次のターン開始時まで、それは+X/+Xの修整を受ける。Xはあなたがコントロールするクリーチャーの総数に等しい。&amp;br;余波</v>
      </c>
      <c r="X339" s="19" t="s">
        <v>1545</v>
      </c>
    </row>
    <row r="340" hidden="1" spans="1:24">
      <c r="A340" s="2">
        <v>339</v>
      </c>
      <c r="B340" s="3" t="s">
        <v>957</v>
      </c>
      <c r="C340" s="16" t="s">
        <v>126</v>
      </c>
      <c r="D340" s="5" t="s">
        <v>54</v>
      </c>
      <c r="E340" s="74">
        <v>0</v>
      </c>
      <c r="F340" s="3" t="s">
        <v>1546</v>
      </c>
      <c r="G340" s="7" t="s">
        <v>1547</v>
      </c>
      <c r="H340" s="5" t="s">
        <v>131</v>
      </c>
      <c r="I340" s="3"/>
      <c r="J340" s="3"/>
      <c r="K340" s="3"/>
      <c r="L340" s="3" t="s">
        <v>1548</v>
      </c>
      <c r="M340" s="3"/>
      <c r="N340" s="3"/>
      <c r="O340" s="18"/>
      <c r="P340" s="3"/>
      <c r="Q340" s="3" t="str">
        <f t="shared" si="56"/>
        <v/>
      </c>
      <c r="R340" s="3" t="str">
        <f t="shared" si="57"/>
        <v/>
      </c>
      <c r="S340" s="3" t="str">
        <f t="shared" si="58"/>
        <v>余波</v>
      </c>
      <c r="T340" s="3" t="str">
        <f t="shared" si="59"/>
        <v/>
      </c>
      <c r="U340" s="3" t="str">
        <f t="shared" si="60"/>
        <v/>
      </c>
      <c r="V340" s="3"/>
      <c r="W340" s="3" t="str">
        <f t="shared" si="61"/>
        <v>余波3：あなたのターン終了時まで、対戦相手がコントロールする最初の2体のクリーチャーを無効化する。あなたの次のターン開始時まで、あなたがコントロールする各クリーチャーは警戒を得る。</v>
      </c>
      <c r="X340" s="19" t="s">
        <v>1549</v>
      </c>
    </row>
    <row r="341" hidden="1" spans="1:24">
      <c r="A341" s="2">
        <v>340</v>
      </c>
      <c r="B341" s="3" t="s">
        <v>957</v>
      </c>
      <c r="C341" s="16" t="s">
        <v>165</v>
      </c>
      <c r="D341" s="5" t="s">
        <v>55</v>
      </c>
      <c r="E341" s="74">
        <v>13</v>
      </c>
      <c r="F341" s="3" t="s">
        <v>1550</v>
      </c>
      <c r="G341" s="7" t="s">
        <v>1551</v>
      </c>
      <c r="H341" s="5" t="s">
        <v>131</v>
      </c>
      <c r="I341" s="3"/>
      <c r="J341" s="3"/>
      <c r="K341" s="3"/>
      <c r="L341" s="3" t="s">
        <v>1552</v>
      </c>
      <c r="M341" s="3" t="s">
        <v>1512</v>
      </c>
      <c r="N341" s="3"/>
      <c r="O341" s="18"/>
      <c r="P341" s="3"/>
      <c r="Q341" s="3" t="str">
        <f t="shared" si="56"/>
        <v/>
      </c>
      <c r="R341" s="3" t="str">
        <f t="shared" si="57"/>
        <v/>
      </c>
      <c r="S341" s="3" t="str">
        <f t="shared" si="58"/>
        <v>あな</v>
      </c>
      <c r="T341" s="3" t="str">
        <f t="shared" si="59"/>
        <v/>
      </c>
      <c r="U341" s="3" t="str">
        <f t="shared" si="60"/>
        <v/>
      </c>
      <c r="V341" s="3"/>
      <c r="W341" s="3" t="str">
        <f t="shared" si="61"/>
        <v>あなたがコントロールする各クリーチャーをあなたの手札に戻す。&amp;br;余波</v>
      </c>
      <c r="X341" s="19" t="s">
        <v>1553</v>
      </c>
    </row>
    <row r="342" hidden="1" spans="1:24">
      <c r="A342" s="2">
        <v>341</v>
      </c>
      <c r="B342" s="3" t="s">
        <v>957</v>
      </c>
      <c r="C342" s="16" t="s">
        <v>165</v>
      </c>
      <c r="D342" s="5" t="s">
        <v>55</v>
      </c>
      <c r="E342" s="74">
        <v>0</v>
      </c>
      <c r="F342" s="3" t="s">
        <v>1554</v>
      </c>
      <c r="G342" s="7" t="s">
        <v>1555</v>
      </c>
      <c r="H342" s="5" t="s">
        <v>131</v>
      </c>
      <c r="I342" s="3"/>
      <c r="J342" s="3"/>
      <c r="K342" s="3"/>
      <c r="L342" s="3" t="s">
        <v>1556</v>
      </c>
      <c r="M342" s="3"/>
      <c r="N342" s="3"/>
      <c r="O342" s="18"/>
      <c r="P342" s="3"/>
      <c r="Q342" s="3" t="str">
        <f t="shared" si="56"/>
        <v/>
      </c>
      <c r="R342" s="3" t="str">
        <f t="shared" si="57"/>
        <v/>
      </c>
      <c r="S342" s="3" t="str">
        <f t="shared" si="58"/>
        <v>余波</v>
      </c>
      <c r="T342" s="3" t="str">
        <f t="shared" si="59"/>
        <v/>
      </c>
      <c r="U342" s="3" t="str">
        <f t="shared" si="60"/>
        <v/>
      </c>
      <c r="V342" s="3"/>
      <c r="W342" s="3" t="str">
        <f t="shared" si="61"/>
        <v>余波2：あなたの手札のカードを4枚捨てて、その後カードを4枚引く。</v>
      </c>
      <c r="X342" s="19" t="s">
        <v>1557</v>
      </c>
    </row>
    <row r="343" hidden="1" spans="1:24">
      <c r="A343" s="2">
        <v>342</v>
      </c>
      <c r="B343" s="3" t="s">
        <v>957</v>
      </c>
      <c r="C343" s="16" t="s">
        <v>174</v>
      </c>
      <c r="D343" s="5" t="s">
        <v>55</v>
      </c>
      <c r="E343" s="74">
        <v>11</v>
      </c>
      <c r="F343" s="3" t="s">
        <v>1558</v>
      </c>
      <c r="G343" s="7" t="s">
        <v>1559</v>
      </c>
      <c r="H343" s="5" t="s">
        <v>131</v>
      </c>
      <c r="I343" s="3"/>
      <c r="J343" s="3"/>
      <c r="K343" s="3"/>
      <c r="L343" s="3" t="s">
        <v>1560</v>
      </c>
      <c r="M343" s="3" t="s">
        <v>1512</v>
      </c>
      <c r="N343" s="3"/>
      <c r="O343" s="18"/>
      <c r="P343" s="3"/>
      <c r="Q343" s="3" t="str">
        <f t="shared" si="56"/>
        <v/>
      </c>
      <c r="R343" s="3" t="str">
        <f t="shared" si="57"/>
        <v/>
      </c>
      <c r="S343" s="3" t="str">
        <f t="shared" si="58"/>
        <v>あな</v>
      </c>
      <c r="T343" s="3" t="str">
        <f t="shared" si="59"/>
        <v/>
      </c>
      <c r="U343" s="3" t="str">
        <f t="shared" si="60"/>
        <v/>
      </c>
      <c r="V343" s="3"/>
      <c r="W343" s="3" t="str">
        <f t="shared" si="61"/>
        <v>あなたはカードを3枚引く。&amp;br;余波</v>
      </c>
      <c r="X343" s="19" t="s">
        <v>1561</v>
      </c>
    </row>
    <row r="344" hidden="1" spans="1:24">
      <c r="A344" s="2">
        <v>343</v>
      </c>
      <c r="B344" s="3" t="s">
        <v>957</v>
      </c>
      <c r="C344" s="16" t="s">
        <v>174</v>
      </c>
      <c r="D344" s="5" t="s">
        <v>55</v>
      </c>
      <c r="E344" s="74">
        <v>0</v>
      </c>
      <c r="F344" s="3" t="s">
        <v>1562</v>
      </c>
      <c r="G344" s="7" t="s">
        <v>1563</v>
      </c>
      <c r="H344" s="5" t="s">
        <v>131</v>
      </c>
      <c r="I344" s="3"/>
      <c r="J344" s="3"/>
      <c r="K344" s="3"/>
      <c r="L344" s="3" t="s">
        <v>1564</v>
      </c>
      <c r="M344" s="3"/>
      <c r="N344" s="3"/>
      <c r="O344" s="18"/>
      <c r="P344" s="3"/>
      <c r="Q344" s="3" t="str">
        <f t="shared" si="56"/>
        <v/>
      </c>
      <c r="R344" s="3" t="str">
        <f t="shared" si="57"/>
        <v/>
      </c>
      <c r="S344" s="3" t="str">
        <f t="shared" si="58"/>
        <v>余波</v>
      </c>
      <c r="T344" s="3" t="str">
        <f t="shared" si="59"/>
        <v/>
      </c>
      <c r="U344" s="3" t="str">
        <f t="shared" si="60"/>
        <v/>
      </c>
      <c r="V344" s="3"/>
      <c r="W344" s="3" t="str">
        <f t="shared" si="61"/>
        <v>余波1：あなたのライブラリーの最初のクリーチャーを戦場に移動する。</v>
      </c>
      <c r="X344" s="19" t="s">
        <v>1565</v>
      </c>
    </row>
    <row r="345" hidden="1" spans="1:24">
      <c r="A345" s="2">
        <v>344</v>
      </c>
      <c r="B345" s="3" t="s">
        <v>957</v>
      </c>
      <c r="C345" s="16" t="s">
        <v>137</v>
      </c>
      <c r="D345" s="5" t="s">
        <v>55</v>
      </c>
      <c r="E345" s="74">
        <v>13</v>
      </c>
      <c r="F345" s="3" t="s">
        <v>1566</v>
      </c>
      <c r="G345" s="7" t="s">
        <v>1567</v>
      </c>
      <c r="H345" s="5" t="s">
        <v>131</v>
      </c>
      <c r="I345" s="3"/>
      <c r="J345" s="3"/>
      <c r="K345" s="3"/>
      <c r="L345" s="3" t="s">
        <v>1568</v>
      </c>
      <c r="M345" s="3" t="s">
        <v>1512</v>
      </c>
      <c r="N345" s="3"/>
      <c r="O345" s="18"/>
      <c r="P345" s="3"/>
      <c r="Q345" s="3" t="str">
        <f t="shared" si="56"/>
        <v/>
      </c>
      <c r="R345" s="3" t="str">
        <f t="shared" si="57"/>
        <v/>
      </c>
      <c r="S345" s="3" t="str">
        <f t="shared" si="58"/>
        <v>対戦</v>
      </c>
      <c r="T345" s="3" t="str">
        <f t="shared" si="59"/>
        <v/>
      </c>
      <c r="U345" s="3" t="str">
        <f t="shared" si="60"/>
        <v/>
      </c>
      <c r="V345" s="3"/>
      <c r="W345" s="3" t="str">
        <f t="shared" si="61"/>
        <v>対戦相手がコントロールする各クリーチャーは-2/-2の修整を受ける。&amp;br;余波</v>
      </c>
      <c r="X345" s="19" t="s">
        <v>1569</v>
      </c>
    </row>
    <row r="346" hidden="1" spans="1:24">
      <c r="A346" s="2">
        <v>345</v>
      </c>
      <c r="B346" s="3" t="s">
        <v>957</v>
      </c>
      <c r="C346" s="16" t="s">
        <v>137</v>
      </c>
      <c r="D346" s="5" t="s">
        <v>55</v>
      </c>
      <c r="E346" s="74">
        <v>0</v>
      </c>
      <c r="F346" s="3" t="s">
        <v>1570</v>
      </c>
      <c r="G346" s="7" t="s">
        <v>1571</v>
      </c>
      <c r="H346" s="5" t="s">
        <v>131</v>
      </c>
      <c r="I346" s="3"/>
      <c r="J346" s="3"/>
      <c r="K346" s="3"/>
      <c r="L346" s="3" t="s">
        <v>1572</v>
      </c>
      <c r="M346" s="3"/>
      <c r="N346" s="3"/>
      <c r="O346" s="18"/>
      <c r="P346" s="3"/>
      <c r="Q346" s="3" t="str">
        <f t="shared" si="56"/>
        <v/>
      </c>
      <c r="R346" s="3" t="str">
        <f t="shared" si="57"/>
        <v/>
      </c>
      <c r="S346" s="3" t="str">
        <f t="shared" si="58"/>
        <v>余波</v>
      </c>
      <c r="T346" s="3" t="str">
        <f t="shared" si="59"/>
        <v/>
      </c>
      <c r="U346" s="3" t="str">
        <f t="shared" si="60"/>
        <v/>
      </c>
      <c r="V346" s="3"/>
      <c r="W346" s="3" t="str">
        <f t="shared" si="61"/>
        <v>余波2：対戦相手がコントロールする最初のクリーチャーを追放する。</v>
      </c>
      <c r="X346" s="19" t="s">
        <v>1573</v>
      </c>
    </row>
    <row r="347" hidden="1" spans="1:24">
      <c r="A347" s="2">
        <v>346</v>
      </c>
      <c r="B347" s="3" t="s">
        <v>957</v>
      </c>
      <c r="C347" s="16" t="s">
        <v>146</v>
      </c>
      <c r="D347" s="5" t="s">
        <v>55</v>
      </c>
      <c r="E347" s="74">
        <v>11</v>
      </c>
      <c r="F347" s="3" t="s">
        <v>1574</v>
      </c>
      <c r="G347" s="7" t="s">
        <v>1575</v>
      </c>
      <c r="H347" s="5" t="s">
        <v>159</v>
      </c>
      <c r="I347" s="3"/>
      <c r="J347" s="3"/>
      <c r="K347" s="3"/>
      <c r="L347" s="3" t="s">
        <v>1576</v>
      </c>
      <c r="M347" s="3" t="s">
        <v>1512</v>
      </c>
      <c r="N347" s="3"/>
      <c r="O347" s="18"/>
      <c r="P347" s="3">
        <v>10</v>
      </c>
      <c r="Q347" s="3" t="str">
        <f t="shared" si="56"/>
        <v/>
      </c>
      <c r="R347" s="3" t="str">
        <f t="shared" si="57"/>
        <v/>
      </c>
      <c r="S347" s="3" t="str">
        <f t="shared" si="58"/>
        <v>対戦</v>
      </c>
      <c r="T347" s="3" t="str">
        <f t="shared" si="59"/>
        <v/>
      </c>
      <c r="U347" s="3" t="str">
        <f t="shared" si="60"/>
        <v/>
      </c>
      <c r="V347" s="3"/>
      <c r="W347" s="3" t="str">
        <f t="shared" si="61"/>
        <v>対戦相手が呪文を唱えたとき、対戦相手はX点のダメージを受ける。Xはその呪文を唱えるコストに等しい。その後、サポートを破壊する。&amp;br;余波</v>
      </c>
      <c r="X347" s="19" t="s">
        <v>1577</v>
      </c>
    </row>
    <row r="348" hidden="1" spans="1:24">
      <c r="A348" s="2">
        <v>347</v>
      </c>
      <c r="B348" s="3" t="s">
        <v>957</v>
      </c>
      <c r="C348" s="16" t="s">
        <v>146</v>
      </c>
      <c r="D348" s="5" t="s">
        <v>55</v>
      </c>
      <c r="E348" s="74">
        <v>0</v>
      </c>
      <c r="F348" s="3" t="s">
        <v>1578</v>
      </c>
      <c r="G348" s="7" t="s">
        <v>1579</v>
      </c>
      <c r="H348" s="5" t="s">
        <v>131</v>
      </c>
      <c r="I348" s="3"/>
      <c r="J348" s="3"/>
      <c r="K348" s="3"/>
      <c r="L348" s="3" t="s">
        <v>1580</v>
      </c>
      <c r="M348" s="3"/>
      <c r="N348" s="3"/>
      <c r="O348" s="18"/>
      <c r="P348" s="3"/>
      <c r="Q348" s="3" t="str">
        <f t="shared" si="56"/>
        <v/>
      </c>
      <c r="R348" s="3" t="str">
        <f t="shared" si="57"/>
        <v/>
      </c>
      <c r="S348" s="3" t="str">
        <f t="shared" si="58"/>
        <v>余波</v>
      </c>
      <c r="T348" s="3" t="str">
        <f t="shared" si="59"/>
        <v/>
      </c>
      <c r="U348" s="3" t="str">
        <f t="shared" si="60"/>
        <v/>
      </c>
      <c r="V348" s="3"/>
      <c r="W348" s="3" t="str">
        <f t="shared" si="61"/>
        <v>余波3：対戦相手の墓地に置かれた際その呪文をあなたがコントロールする。それをあなたの手札に移動する。</v>
      </c>
      <c r="X348" s="19" t="s">
        <v>1581</v>
      </c>
    </row>
    <row r="349" hidden="1" spans="1:24">
      <c r="A349" s="2">
        <v>348</v>
      </c>
      <c r="B349" s="3" t="s">
        <v>957</v>
      </c>
      <c r="C349" s="16" t="s">
        <v>154</v>
      </c>
      <c r="D349" s="5" t="s">
        <v>55</v>
      </c>
      <c r="E349" s="74">
        <v>11</v>
      </c>
      <c r="F349" s="3" t="s">
        <v>1582</v>
      </c>
      <c r="G349" s="7" t="s">
        <v>1583</v>
      </c>
      <c r="H349" s="5" t="s">
        <v>131</v>
      </c>
      <c r="I349" s="3"/>
      <c r="J349" s="3"/>
      <c r="K349" s="3"/>
      <c r="L349" s="3" t="s">
        <v>1584</v>
      </c>
      <c r="M349" s="3" t="s">
        <v>1512</v>
      </c>
      <c r="N349" s="3"/>
      <c r="O349" s="18"/>
      <c r="P349" s="3"/>
      <c r="Q349" s="3" t="str">
        <f t="shared" si="56"/>
        <v/>
      </c>
      <c r="R349" s="3" t="str">
        <f t="shared" si="57"/>
        <v/>
      </c>
      <c r="S349" s="3" t="str">
        <f t="shared" si="58"/>
        <v>あな</v>
      </c>
      <c r="T349" s="3" t="str">
        <f t="shared" si="59"/>
        <v/>
      </c>
      <c r="U349" s="3" t="str">
        <f t="shared" si="60"/>
        <v/>
      </c>
      <c r="V349" s="3"/>
      <c r="W349" s="3" t="str">
        <f t="shared" si="61"/>
        <v>あなたのターン終了時まで、あなたがコントロールす各クリーチャーはトランプルとバーサーカーと「このクリーチャーが攻撃したとき、あなたはカードを1枚引く。」を得る。&amp;br;余波</v>
      </c>
      <c r="X349" s="19" t="s">
        <v>1585</v>
      </c>
    </row>
    <row r="350" hidden="1" spans="1:24">
      <c r="A350" s="2">
        <v>349</v>
      </c>
      <c r="B350" s="3" t="s">
        <v>957</v>
      </c>
      <c r="C350" s="16" t="s">
        <v>154</v>
      </c>
      <c r="D350" s="5" t="s">
        <v>55</v>
      </c>
      <c r="E350" s="74">
        <v>0</v>
      </c>
      <c r="F350" s="3" t="s">
        <v>1586</v>
      </c>
      <c r="G350" s="7" t="s">
        <v>1587</v>
      </c>
      <c r="H350" s="5" t="s">
        <v>131</v>
      </c>
      <c r="I350" s="3"/>
      <c r="J350" s="3"/>
      <c r="K350" s="3"/>
      <c r="L350" s="3" t="s">
        <v>1588</v>
      </c>
      <c r="M350" s="3"/>
      <c r="N350" s="3"/>
      <c r="O350" s="18"/>
      <c r="P350" s="3"/>
      <c r="Q350" s="3" t="str">
        <f t="shared" si="56"/>
        <v/>
      </c>
      <c r="R350" s="3" t="str">
        <f t="shared" si="57"/>
        <v/>
      </c>
      <c r="S350" s="3" t="str">
        <f t="shared" si="58"/>
        <v>余波</v>
      </c>
      <c r="T350" s="3" t="str">
        <f t="shared" si="59"/>
        <v/>
      </c>
      <c r="U350" s="3" t="str">
        <f t="shared" si="60"/>
        <v/>
      </c>
      <c r="V350" s="3"/>
      <c r="W350" s="3" t="str">
        <f t="shared" si="61"/>
        <v>余波3：あなたがコントロールする各クリーチャーは威迫と｢このクリーチャーが戦闘ダメージを与えたとき、対戦相手はカードを1枚捨てる。」を得る。</v>
      </c>
      <c r="X350" s="19" t="s">
        <v>1589</v>
      </c>
    </row>
    <row r="351" hidden="1" spans="1:24">
      <c r="A351" s="2">
        <v>350</v>
      </c>
      <c r="B351" s="3"/>
      <c r="C351" s="3"/>
      <c r="D351" s="5"/>
      <c r="E351" s="6"/>
      <c r="F351" s="3"/>
      <c r="G351" s="7"/>
      <c r="H351" s="5"/>
      <c r="I351" s="3"/>
      <c r="J351" s="3"/>
      <c r="K351" s="3"/>
      <c r="L351" s="3"/>
      <c r="M351" s="3"/>
      <c r="N351" s="3"/>
      <c r="O351" s="18"/>
      <c r="P351" s="3"/>
      <c r="Q351" s="3" t="str">
        <f t="shared" si="56"/>
        <v/>
      </c>
      <c r="R351" s="3" t="str">
        <f t="shared" si="57"/>
        <v/>
      </c>
      <c r="S351" s="3" t="str">
        <f t="shared" si="58"/>
        <v/>
      </c>
      <c r="T351" s="3" t="str">
        <f t="shared" si="59"/>
        <v/>
      </c>
      <c r="U351" s="3" t="str">
        <f t="shared" si="60"/>
        <v/>
      </c>
      <c r="V351" s="3"/>
      <c r="W351" s="3" t="str">
        <f t="shared" si="61"/>
        <v/>
      </c>
      <c r="X351" s="19" t="str">
        <f>IF(G351="","",VLOOKUP(G351,AA:AC,3,FALSE))</f>
        <v/>
      </c>
    </row>
    <row r="352" spans="1:24">
      <c r="A352" s="2">
        <v>351</v>
      </c>
      <c r="B352" s="16" t="s">
        <v>957</v>
      </c>
      <c r="C352" s="4" t="s">
        <v>3</v>
      </c>
      <c r="D352" s="78" t="s">
        <v>54</v>
      </c>
      <c r="E352" s="74">
        <v>10</v>
      </c>
      <c r="F352" s="16" t="s">
        <v>1590</v>
      </c>
      <c r="G352" s="7" t="s">
        <v>1591</v>
      </c>
      <c r="H352" s="5" t="s">
        <v>34</v>
      </c>
      <c r="I352" s="3" t="s">
        <v>120</v>
      </c>
      <c r="J352" s="3"/>
      <c r="K352" s="3"/>
      <c r="L352" s="3" t="s">
        <v>89</v>
      </c>
      <c r="M352" s="3" t="s">
        <v>312</v>
      </c>
      <c r="N352" s="3"/>
      <c r="O352" s="18">
        <v>42829</v>
      </c>
      <c r="P352" s="3"/>
      <c r="Q352" s="3">
        <f t="shared" si="56"/>
        <v>4</v>
      </c>
      <c r="R352" s="3">
        <f t="shared" si="57"/>
        <v>4</v>
      </c>
      <c r="S352" s="3" t="str">
        <f t="shared" si="58"/>
        <v>飛行</v>
      </c>
      <c r="T352" s="3" t="str">
        <f t="shared" si="59"/>
        <v/>
      </c>
      <c r="U352" s="3" t="str">
        <f t="shared" si="60"/>
        <v/>
      </c>
      <c r="V352" s="3"/>
      <c r="W352" s="3" t="str">
        <f t="shared" si="61"/>
        <v>飛行&amp;br;サイクリング3</v>
      </c>
      <c r="X352" s="19" t="s">
        <v>1158</v>
      </c>
    </row>
    <row r="353" hidden="1" spans="1:24">
      <c r="A353" s="2">
        <v>352</v>
      </c>
      <c r="B353" s="16" t="s">
        <v>957</v>
      </c>
      <c r="C353" s="4" t="s">
        <v>3</v>
      </c>
      <c r="D353" s="78" t="s">
        <v>31</v>
      </c>
      <c r="E353" s="74">
        <v>3</v>
      </c>
      <c r="F353" s="3" t="s">
        <v>1592</v>
      </c>
      <c r="G353" s="7" t="s">
        <v>1593</v>
      </c>
      <c r="H353" s="5" t="s">
        <v>131</v>
      </c>
      <c r="I353" s="3"/>
      <c r="J353" s="3"/>
      <c r="K353" s="3"/>
      <c r="L353" s="3" t="s">
        <v>1594</v>
      </c>
      <c r="M353" s="3" t="s">
        <v>203</v>
      </c>
      <c r="N353" s="3"/>
      <c r="O353" s="18"/>
      <c r="P353" s="3"/>
      <c r="Q353" s="3" t="str">
        <f t="shared" si="56"/>
        <v/>
      </c>
      <c r="R353" s="3" t="str">
        <f t="shared" si="57"/>
        <v/>
      </c>
      <c r="S353" s="3" t="str">
        <f t="shared" si="58"/>
        <v>あな</v>
      </c>
      <c r="T353" s="3" t="str">
        <f t="shared" si="59"/>
        <v/>
      </c>
      <c r="U353" s="3" t="str">
        <f t="shared" si="60"/>
        <v/>
      </c>
      <c r="V353" s="3"/>
      <c r="W353" s="3" t="str">
        <f t="shared" si="61"/>
        <v>あなたの次のターン開始時まで、対戦相手がコントロールする最初の2体のクリーチャーを無効化する。&amp;br;サイクリング2</v>
      </c>
      <c r="X353" s="19" t="s">
        <v>1595</v>
      </c>
    </row>
    <row r="354" hidden="1" spans="1:24">
      <c r="A354" s="2">
        <v>353</v>
      </c>
      <c r="B354" s="16" t="s">
        <v>957</v>
      </c>
      <c r="C354" s="4" t="s">
        <v>3</v>
      </c>
      <c r="D354" s="78" t="s">
        <v>56</v>
      </c>
      <c r="E354" s="74">
        <v>18</v>
      </c>
      <c r="F354" s="16" t="s">
        <v>1596</v>
      </c>
      <c r="G354" s="7" t="s">
        <v>1597</v>
      </c>
      <c r="H354" s="5" t="s">
        <v>131</v>
      </c>
      <c r="I354" s="3"/>
      <c r="J354" s="3"/>
      <c r="K354" s="3"/>
      <c r="L354" s="3" t="s">
        <v>1598</v>
      </c>
      <c r="M354" s="3"/>
      <c r="N354" s="3"/>
      <c r="O354" s="18"/>
      <c r="P354" s="3"/>
      <c r="Q354" s="3" t="str">
        <f t="shared" si="56"/>
        <v/>
      </c>
      <c r="R354" s="3" t="str">
        <f t="shared" si="57"/>
        <v/>
      </c>
      <c r="S354" s="3" t="str">
        <f t="shared" si="58"/>
        <v>各ク</v>
      </c>
      <c r="T354" s="3" t="str">
        <f t="shared" si="59"/>
        <v/>
      </c>
      <c r="U354" s="3" t="str">
        <f t="shared" si="60"/>
        <v/>
      </c>
      <c r="V354" s="3"/>
      <c r="W354" s="3" t="str">
        <f t="shared" si="61"/>
        <v>各クリーチャーとサポートを破壊する。</v>
      </c>
      <c r="X354" s="19" t="s">
        <v>1599</v>
      </c>
    </row>
    <row r="355" hidden="1" spans="1:24">
      <c r="A355" s="2">
        <v>354</v>
      </c>
      <c r="B355" s="16" t="s">
        <v>957</v>
      </c>
      <c r="C355" s="4" t="s">
        <v>3</v>
      </c>
      <c r="D355" s="78" t="s">
        <v>55</v>
      </c>
      <c r="E355" s="74">
        <v>24</v>
      </c>
      <c r="F355" s="16" t="s">
        <v>1600</v>
      </c>
      <c r="G355" s="7" t="s">
        <v>1601</v>
      </c>
      <c r="H355" s="5" t="s">
        <v>131</v>
      </c>
      <c r="I355" s="3"/>
      <c r="J355" s="3"/>
      <c r="K355" s="3"/>
      <c r="L355" s="3" t="s">
        <v>1602</v>
      </c>
      <c r="M355" s="3"/>
      <c r="N355" s="3"/>
      <c r="O355" s="18"/>
      <c r="P355" s="3"/>
      <c r="Q355" s="3" t="str">
        <f t="shared" si="56"/>
        <v/>
      </c>
      <c r="R355" s="3" t="str">
        <f t="shared" si="57"/>
        <v/>
      </c>
      <c r="S355" s="3" t="str">
        <f t="shared" si="58"/>
        <v>あな</v>
      </c>
      <c r="T355" s="3" t="str">
        <f t="shared" si="59"/>
        <v/>
      </c>
      <c r="U355" s="3" t="str">
        <f t="shared" si="60"/>
        <v/>
      </c>
      <c r="V355" s="3"/>
      <c r="W355" s="3" t="str">
        <f t="shared" si="61"/>
        <v>あなたはライフを完全し、あなたの手札の各カードからマナを完全に吸収する。</v>
      </c>
      <c r="X355" s="19" t="s">
        <v>1603</v>
      </c>
    </row>
    <row r="356" hidden="1" spans="1:25">
      <c r="A356" s="2">
        <v>355</v>
      </c>
      <c r="B356" s="16" t="s">
        <v>957</v>
      </c>
      <c r="C356" s="4" t="s">
        <v>3</v>
      </c>
      <c r="D356" s="78" t="s">
        <v>54</v>
      </c>
      <c r="E356" s="74">
        <v>6</v>
      </c>
      <c r="F356" s="3" t="s">
        <v>1604</v>
      </c>
      <c r="G356" s="7" t="s">
        <v>1605</v>
      </c>
      <c r="H356" s="5" t="s">
        <v>131</v>
      </c>
      <c r="I356" s="3"/>
      <c r="J356" s="3"/>
      <c r="K356" s="3"/>
      <c r="L356" s="3" t="s">
        <v>1606</v>
      </c>
      <c r="M356" s="3"/>
      <c r="N356" s="3"/>
      <c r="O356" s="18"/>
      <c r="P356" s="3"/>
      <c r="Q356" s="3" t="str">
        <f t="shared" si="56"/>
        <v/>
      </c>
      <c r="R356" s="3" t="str">
        <f t="shared" si="57"/>
        <v/>
      </c>
      <c r="S356" s="3" t="str">
        <f t="shared" si="58"/>
        <v>(ク</v>
      </c>
      <c r="T356" s="3" t="str">
        <f t="shared" si="59"/>
        <v/>
      </c>
      <c r="U356" s="3" t="str">
        <f t="shared" si="60"/>
        <v/>
      </c>
      <c r="V356" s="3"/>
      <c r="W356" s="3" t="str">
        <f t="shared" si="61"/>
        <v>(クリーチャー1体を対象とする。それは+0/+8の修整とディフェンダーを得る。)</v>
      </c>
      <c r="X356" s="19" t="s">
        <v>1607</v>
      </c>
      <c r="Y356" s="1" t="s">
        <v>164</v>
      </c>
    </row>
    <row r="357" spans="1:24">
      <c r="A357" s="2">
        <v>356</v>
      </c>
      <c r="B357" s="16" t="s">
        <v>957</v>
      </c>
      <c r="C357" s="4" t="s">
        <v>3</v>
      </c>
      <c r="D357" s="78" t="s">
        <v>54</v>
      </c>
      <c r="E357" s="74">
        <v>13</v>
      </c>
      <c r="F357" s="16" t="s">
        <v>1608</v>
      </c>
      <c r="G357" s="7" t="s">
        <v>1609</v>
      </c>
      <c r="H357" s="5" t="s">
        <v>131</v>
      </c>
      <c r="I357" s="3"/>
      <c r="J357" s="3"/>
      <c r="K357" s="3"/>
      <c r="L357" s="3" t="s">
        <v>1610</v>
      </c>
      <c r="M357" s="3" t="s">
        <v>1611</v>
      </c>
      <c r="N357" s="3"/>
      <c r="O357" s="18"/>
      <c r="P357" s="3"/>
      <c r="Q357" s="3" t="str">
        <f t="shared" si="56"/>
        <v/>
      </c>
      <c r="R357" s="3" t="str">
        <f t="shared" si="57"/>
        <v/>
      </c>
      <c r="S357" s="3" t="str">
        <f t="shared" si="58"/>
        <v>(ク</v>
      </c>
      <c r="T357" s="3" t="str">
        <f t="shared" si="59"/>
        <v/>
      </c>
      <c r="U357" s="3" t="str">
        <f t="shared" si="60"/>
        <v/>
      </c>
      <c r="V357" s="3"/>
      <c r="W357" s="3" t="str">
        <f t="shared" si="61"/>
        <v>(クリーチャー1体を対象とする。あなたの次のターン開始時までそれは+3/+3の修整を受けるとともに飛行とディフェンダーを得る。)&amp;br;(ゾンビがあなたのコントロール下で戦場に出るたび、これが墓地にあるならあなたの手札に戻す。)</v>
      </c>
      <c r="X357" s="19" t="s">
        <v>1612</v>
      </c>
    </row>
    <row r="358" spans="1:24">
      <c r="A358" s="2">
        <v>357</v>
      </c>
      <c r="B358" s="16" t="s">
        <v>957</v>
      </c>
      <c r="C358" s="9" t="s">
        <v>28</v>
      </c>
      <c r="D358" s="78" t="s">
        <v>54</v>
      </c>
      <c r="E358" s="74">
        <v>6</v>
      </c>
      <c r="F358" s="16" t="s">
        <v>1613</v>
      </c>
      <c r="G358" s="7" t="s">
        <v>1614</v>
      </c>
      <c r="H358" s="5" t="s">
        <v>159</v>
      </c>
      <c r="I358" s="3"/>
      <c r="J358" s="3"/>
      <c r="K358" s="3"/>
      <c r="L358" s="3" t="s">
        <v>1615</v>
      </c>
      <c r="M358" s="3"/>
      <c r="N358" s="3"/>
      <c r="O358" s="18"/>
      <c r="P358" s="3"/>
      <c r="Q358" s="3" t="str">
        <f t="shared" ref="Q358:Q384" si="62">IF(O358&gt;1,MONTH(O358),"")</f>
        <v/>
      </c>
      <c r="R358" s="3" t="str">
        <f t="shared" ref="R358:R384" si="63">IF(O358&gt;1,DAY(O358),"")</f>
        <v/>
      </c>
      <c r="S358" s="3" t="str">
        <f t="shared" ref="S358:S384" si="64">LEFT(L358,2)</f>
        <v>(対</v>
      </c>
      <c r="T358" s="3" t="str">
        <f t="shared" ref="T358:T384" si="65">IF(ISERROR(FIND(" ",L358)),"",MID(L358,FIND(" ",L358)+1,2))</f>
        <v/>
      </c>
      <c r="U358" s="3" t="str">
        <f t="shared" ref="U358:U384" si="66">IF(LEN(T358)&gt;1,IF(ISERROR(FIND(" ",L358,FIND(" ",L358)+1)),"",MID(L358,FIND(" ",L358)+4,2)),"")</f>
        <v/>
      </c>
      <c r="V358" s="3"/>
      <c r="W358" s="3" t="str">
        <f t="shared" ref="W358:W384" si="67">IF(L358="","",L358&amp;IF(M358="","","&amp;br;"&amp;M358)&amp;IF(N358="","","&amp;br;"&amp;N358))</f>
        <v>(対戦相手が次に唱える呪文を破壊する。それは何も誘発させない。その後、このサポートを破壊する。)</v>
      </c>
      <c r="X358" s="19" t="s">
        <v>1616</v>
      </c>
    </row>
    <row r="359" hidden="1" spans="1:24">
      <c r="A359" s="2">
        <v>358</v>
      </c>
      <c r="B359" s="16" t="s">
        <v>957</v>
      </c>
      <c r="C359" s="9" t="s">
        <v>28</v>
      </c>
      <c r="D359" s="78" t="s">
        <v>55</v>
      </c>
      <c r="E359" s="74">
        <v>11</v>
      </c>
      <c r="F359" s="16" t="s">
        <v>1617</v>
      </c>
      <c r="G359" s="7" t="s">
        <v>1618</v>
      </c>
      <c r="H359" s="5" t="s">
        <v>131</v>
      </c>
      <c r="I359" s="3"/>
      <c r="J359" s="3"/>
      <c r="K359" s="3"/>
      <c r="L359" s="3" t="s">
        <v>1619</v>
      </c>
      <c r="M359" s="3"/>
      <c r="N359" s="3"/>
      <c r="O359" s="18"/>
      <c r="P359" s="3"/>
      <c r="Q359" s="3" t="str">
        <f t="shared" si="62"/>
        <v/>
      </c>
      <c r="R359" s="3" t="str">
        <f t="shared" si="63"/>
        <v/>
      </c>
      <c r="S359" s="3" t="str">
        <f t="shared" si="64"/>
        <v>あな</v>
      </c>
      <c r="T359" s="3" t="str">
        <f t="shared" si="65"/>
        <v/>
      </c>
      <c r="U359" s="3" t="str">
        <f t="shared" si="66"/>
        <v/>
      </c>
      <c r="V359" s="3"/>
      <c r="W359" s="3" t="str">
        <f t="shared" si="67"/>
        <v>あなたがコントロールするクリーチャーが2体以下である場合、クリーチャー1体を対象とする。あなたはそれをコントロールする。その後、あなたの手札の各カードからマナを完全に吸収する。</v>
      </c>
      <c r="X359" s="19" t="s">
        <v>1620</v>
      </c>
    </row>
    <row r="360" hidden="1" spans="1:24">
      <c r="A360" s="2">
        <v>359</v>
      </c>
      <c r="B360" s="16" t="s">
        <v>957</v>
      </c>
      <c r="C360" s="9" t="s">
        <v>28</v>
      </c>
      <c r="D360" s="78" t="s">
        <v>54</v>
      </c>
      <c r="E360" s="74">
        <v>7</v>
      </c>
      <c r="F360" s="3" t="s">
        <v>1621</v>
      </c>
      <c r="G360" s="7" t="s">
        <v>1622</v>
      </c>
      <c r="H360" s="5" t="s">
        <v>159</v>
      </c>
      <c r="I360" s="3"/>
      <c r="J360" s="3"/>
      <c r="K360" s="3"/>
      <c r="L360" s="3" t="s">
        <v>1623</v>
      </c>
      <c r="M360" s="3"/>
      <c r="N360" s="3"/>
      <c r="O360" s="18"/>
      <c r="P360" s="3">
        <v>2</v>
      </c>
      <c r="Q360" s="3" t="str">
        <f t="shared" si="62"/>
        <v/>
      </c>
      <c r="R360" s="3" t="str">
        <f t="shared" si="63"/>
        <v/>
      </c>
      <c r="S360" s="3" t="str">
        <f t="shared" si="64"/>
        <v>(あ</v>
      </c>
      <c r="T360" s="3" t="str">
        <f t="shared" si="65"/>
        <v/>
      </c>
      <c r="U360" s="3" t="str">
        <f t="shared" si="66"/>
        <v/>
      </c>
      <c r="V360" s="3"/>
      <c r="W360" s="3" t="str">
        <f t="shared" si="67"/>
        <v>(あなたが呪文かサポートを唱えるたび、飛行と速攻を持つ1/1のスフィンクストークンを戦場に出す。ターン終了時にそれらを破壊する。)</v>
      </c>
      <c r="X360" s="19" t="s">
        <v>1624</v>
      </c>
    </row>
    <row r="361" spans="1:24">
      <c r="A361" s="2">
        <v>360</v>
      </c>
      <c r="B361" s="16" t="s">
        <v>957</v>
      </c>
      <c r="C361" s="9" t="s">
        <v>28</v>
      </c>
      <c r="D361" s="78" t="s">
        <v>54</v>
      </c>
      <c r="E361" s="74">
        <v>8</v>
      </c>
      <c r="F361" s="16" t="s">
        <v>1625</v>
      </c>
      <c r="G361" s="7" t="s">
        <v>1626</v>
      </c>
      <c r="H361" s="5" t="s">
        <v>34</v>
      </c>
      <c r="I361" s="3" t="s">
        <v>50</v>
      </c>
      <c r="J361" s="3" t="s">
        <v>268</v>
      </c>
      <c r="K361" s="3" t="s">
        <v>61</v>
      </c>
      <c r="L361" s="3" t="s">
        <v>1627</v>
      </c>
      <c r="M361" s="3" t="s">
        <v>1098</v>
      </c>
      <c r="N361" s="3"/>
      <c r="O361" s="18">
        <v>42796</v>
      </c>
      <c r="P361" s="3"/>
      <c r="Q361" s="3">
        <f t="shared" si="62"/>
        <v>3</v>
      </c>
      <c r="R361" s="3">
        <f t="shared" si="63"/>
        <v>2</v>
      </c>
      <c r="S361" s="3" t="str">
        <f t="shared" si="64"/>
        <v>(あ</v>
      </c>
      <c r="T361" s="3" t="str">
        <f t="shared" si="65"/>
        <v/>
      </c>
      <c r="U361" s="3" t="str">
        <f t="shared" si="66"/>
        <v/>
      </c>
      <c r="V361" s="3"/>
      <c r="W361" s="3" t="str">
        <f t="shared" si="67"/>
        <v>(あなたが呪文を唱えるたび、ターン終了時までこれは+1/+1の修整を受ける。)&amp;br;加虐</v>
      </c>
      <c r="X361" s="19" t="s">
        <v>1628</v>
      </c>
    </row>
    <row r="362" hidden="1" spans="1:24">
      <c r="A362" s="2">
        <v>361</v>
      </c>
      <c r="B362" s="16" t="s">
        <v>957</v>
      </c>
      <c r="C362" s="9" t="s">
        <v>28</v>
      </c>
      <c r="D362" s="78" t="s">
        <v>54</v>
      </c>
      <c r="E362" s="74">
        <v>10</v>
      </c>
      <c r="F362" s="3" t="s">
        <v>1629</v>
      </c>
      <c r="G362" s="7" t="s">
        <v>1630</v>
      </c>
      <c r="H362" s="5" t="s">
        <v>34</v>
      </c>
      <c r="I362" s="3" t="s">
        <v>874</v>
      </c>
      <c r="J362" s="3"/>
      <c r="K362" s="3"/>
      <c r="L362" s="3" t="s">
        <v>84</v>
      </c>
      <c r="M362" s="3" t="s">
        <v>312</v>
      </c>
      <c r="N362" s="3"/>
      <c r="O362" s="18">
        <v>42860</v>
      </c>
      <c r="P362" s="3"/>
      <c r="Q362" s="3">
        <f t="shared" si="62"/>
        <v>5</v>
      </c>
      <c r="R362" s="3">
        <f t="shared" si="63"/>
        <v>5</v>
      </c>
      <c r="S362" s="3" t="str">
        <f t="shared" si="64"/>
        <v>呪禁</v>
      </c>
      <c r="T362" s="3" t="str">
        <f t="shared" si="65"/>
        <v/>
      </c>
      <c r="U362" s="3" t="str">
        <f t="shared" si="66"/>
        <v/>
      </c>
      <c r="V362" s="3"/>
      <c r="W362" s="3" t="str">
        <f t="shared" si="67"/>
        <v>呪禁&amp;br;サイクリング3</v>
      </c>
      <c r="X362" s="19" t="s">
        <v>1631</v>
      </c>
    </row>
    <row r="363" spans="1:24">
      <c r="A363" s="2">
        <v>362</v>
      </c>
      <c r="B363" s="16" t="s">
        <v>957</v>
      </c>
      <c r="C363" s="11" t="s">
        <v>42</v>
      </c>
      <c r="D363" s="78" t="s">
        <v>54</v>
      </c>
      <c r="E363" s="74">
        <v>12</v>
      </c>
      <c r="F363" s="16" t="s">
        <v>1632</v>
      </c>
      <c r="G363" s="7" t="s">
        <v>1633</v>
      </c>
      <c r="H363" s="5" t="s">
        <v>34</v>
      </c>
      <c r="I363" s="3" t="s">
        <v>35</v>
      </c>
      <c r="J363" s="3" t="s">
        <v>69</v>
      </c>
      <c r="K363" s="3"/>
      <c r="L363" s="3" t="s">
        <v>257</v>
      </c>
      <c r="M363" s="3" t="s">
        <v>1634</v>
      </c>
      <c r="N363" s="3" t="s">
        <v>1635</v>
      </c>
      <c r="O363" s="18">
        <v>42768</v>
      </c>
      <c r="P363" s="3"/>
      <c r="Q363" s="3">
        <f t="shared" si="62"/>
        <v>2</v>
      </c>
      <c r="R363" s="3">
        <f t="shared" si="63"/>
        <v>2</v>
      </c>
      <c r="S363" s="3" t="str">
        <f t="shared" si="64"/>
        <v>ディ</v>
      </c>
      <c r="T363" s="3" t="str">
        <f t="shared" si="65"/>
        <v/>
      </c>
      <c r="U363" s="3" t="str">
        <f t="shared" si="66"/>
        <v/>
      </c>
      <c r="V363" s="3"/>
      <c r="W363" s="3" t="str">
        <f t="shared" si="67"/>
        <v>ディフェンダー&amp;br;(このクリーチャーが戦場に出たとき、クリーチャー1体を対象とし、-1/-1の修整を与える。)&amp;br;(このクリーチャーが死亡したとき、対戦相手がコントロールする最初のクリーチャーを破壊する。)</v>
      </c>
      <c r="X363" s="19" t="s">
        <v>1636</v>
      </c>
    </row>
    <row r="364" hidden="1" spans="1:24">
      <c r="A364" s="2">
        <v>363</v>
      </c>
      <c r="B364" s="16" t="s">
        <v>957</v>
      </c>
      <c r="C364" s="11" t="s">
        <v>42</v>
      </c>
      <c r="D364" s="78" t="s">
        <v>55</v>
      </c>
      <c r="E364" s="74">
        <v>12</v>
      </c>
      <c r="F364" s="16" t="s">
        <v>1637</v>
      </c>
      <c r="G364" s="7" t="s">
        <v>1638</v>
      </c>
      <c r="H364" s="5" t="s">
        <v>131</v>
      </c>
      <c r="I364" s="3"/>
      <c r="J364" s="3"/>
      <c r="K364" s="3"/>
      <c r="L364" s="3" t="s">
        <v>1639</v>
      </c>
      <c r="M364" s="3"/>
      <c r="N364" s="3"/>
      <c r="O364" s="18"/>
      <c r="P364" s="3"/>
      <c r="Q364" s="3" t="str">
        <f t="shared" si="62"/>
        <v/>
      </c>
      <c r="R364" s="3" t="str">
        <f t="shared" si="63"/>
        <v/>
      </c>
      <c r="S364" s="3" t="str">
        <f t="shared" si="64"/>
        <v>各ク</v>
      </c>
      <c r="T364" s="3" t="str">
        <f t="shared" si="65"/>
        <v/>
      </c>
      <c r="U364" s="3" t="str">
        <f t="shared" si="66"/>
        <v/>
      </c>
      <c r="V364" s="3"/>
      <c r="W364" s="3" t="str">
        <f t="shared" si="67"/>
        <v>各クリーチャーを破壊する。あなたの手札の各カードからマナを完全に吸収する。</v>
      </c>
      <c r="X364" s="19" t="s">
        <v>1640</v>
      </c>
    </row>
    <row r="365" hidden="1" spans="1:24">
      <c r="A365" s="2">
        <v>364</v>
      </c>
      <c r="B365" s="16" t="s">
        <v>957</v>
      </c>
      <c r="C365" s="11" t="s">
        <v>42</v>
      </c>
      <c r="D365" s="78" t="s">
        <v>56</v>
      </c>
      <c r="E365" s="74">
        <v>11</v>
      </c>
      <c r="F365" s="16" t="s">
        <v>1641</v>
      </c>
      <c r="G365" s="7" t="s">
        <v>1642</v>
      </c>
      <c r="H365" s="5" t="s">
        <v>131</v>
      </c>
      <c r="I365" s="3"/>
      <c r="J365" s="3"/>
      <c r="K365" s="3"/>
      <c r="L365" s="3" t="s">
        <v>1643</v>
      </c>
      <c r="M365" s="3"/>
      <c r="N365" s="3"/>
      <c r="O365" s="18"/>
      <c r="P365" s="3"/>
      <c r="Q365" s="3" t="str">
        <f t="shared" si="62"/>
        <v/>
      </c>
      <c r="R365" s="3" t="str">
        <f t="shared" si="63"/>
        <v/>
      </c>
      <c r="S365" s="3" t="str">
        <f t="shared" si="64"/>
        <v>(ク</v>
      </c>
      <c r="T365" s="3" t="str">
        <f t="shared" si="65"/>
        <v/>
      </c>
      <c r="U365" s="3" t="str">
        <f t="shared" si="66"/>
        <v/>
      </c>
      <c r="V365" s="3"/>
      <c r="W365" s="3" t="str">
        <f t="shared" si="67"/>
        <v>(クリーチャー1体を対象とし、それを追放する。そのクリーチャーのコントローラーにX点のダメージを与える。Xはそのクリーチャーの基本のパワーに等しい。)</v>
      </c>
      <c r="X365" s="19" t="s">
        <v>1644</v>
      </c>
    </row>
    <row r="366" hidden="1" spans="1:24">
      <c r="A366" s="2">
        <v>365</v>
      </c>
      <c r="B366" s="16" t="s">
        <v>957</v>
      </c>
      <c r="C366" s="11" t="s">
        <v>42</v>
      </c>
      <c r="D366" s="78" t="s">
        <v>54</v>
      </c>
      <c r="E366" s="74">
        <v>6</v>
      </c>
      <c r="F366" s="3" t="s">
        <v>1645</v>
      </c>
      <c r="G366" s="7" t="s">
        <v>1646</v>
      </c>
      <c r="H366" s="5" t="s">
        <v>34</v>
      </c>
      <c r="I366" s="3" t="s">
        <v>1647</v>
      </c>
      <c r="J366" s="3"/>
      <c r="K366" s="3"/>
      <c r="L366" s="3" t="s">
        <v>1648</v>
      </c>
      <c r="M366" s="3"/>
      <c r="N366" s="3"/>
      <c r="O366" s="18">
        <v>42736</v>
      </c>
      <c r="P366" s="3"/>
      <c r="Q366" s="3">
        <f t="shared" si="62"/>
        <v>1</v>
      </c>
      <c r="R366" s="3">
        <f t="shared" si="63"/>
        <v>1</v>
      </c>
      <c r="S366" s="3" t="str">
        <f t="shared" si="64"/>
        <v>(こ</v>
      </c>
      <c r="T366" s="3" t="str">
        <f t="shared" si="65"/>
        <v/>
      </c>
      <c r="U366" s="3" t="str">
        <f t="shared" si="66"/>
        <v/>
      </c>
      <c r="V366" s="3"/>
      <c r="W366" s="3" t="str">
        <f t="shared" si="67"/>
        <v>(このクリーチャーが死亡したとき、対戦相手の墓地にある最後に破壊された不朽か永遠か余波を持つカードを追放する。)</v>
      </c>
      <c r="X366" s="19" t="s">
        <v>1649</v>
      </c>
    </row>
    <row r="367" spans="1:24">
      <c r="A367" s="2">
        <v>366</v>
      </c>
      <c r="B367" s="16" t="s">
        <v>957</v>
      </c>
      <c r="C367" s="11" t="s">
        <v>42</v>
      </c>
      <c r="D367" s="78" t="s">
        <v>54</v>
      </c>
      <c r="E367" s="74">
        <v>14</v>
      </c>
      <c r="F367" s="16" t="s">
        <v>1650</v>
      </c>
      <c r="G367" s="7" t="s">
        <v>1651</v>
      </c>
      <c r="H367" s="5" t="s">
        <v>159</v>
      </c>
      <c r="I367" s="3" t="s">
        <v>1014</v>
      </c>
      <c r="J367" s="3" t="s">
        <v>1053</v>
      </c>
      <c r="K367" s="3"/>
      <c r="L367" s="3" t="s">
        <v>1652</v>
      </c>
      <c r="M367" s="3"/>
      <c r="N367" s="3"/>
      <c r="O367" s="18"/>
      <c r="P367" s="3"/>
      <c r="Q367" s="3" t="str">
        <f t="shared" si="62"/>
        <v/>
      </c>
      <c r="R367" s="3" t="str">
        <f t="shared" si="63"/>
        <v/>
      </c>
      <c r="S367" s="3" t="str">
        <f t="shared" si="64"/>
        <v>(対</v>
      </c>
      <c r="T367" s="3" t="str">
        <f t="shared" si="65"/>
        <v/>
      </c>
      <c r="U367" s="3" t="str">
        <f t="shared" si="66"/>
        <v/>
      </c>
      <c r="V367" s="3"/>
      <c r="W367" s="3" t="str">
        <f t="shared" si="67"/>
        <v>(対戦相手のターン開始時に、対戦相手は3点のダメージを受ける。)</v>
      </c>
      <c r="X367" s="19" t="s">
        <v>1653</v>
      </c>
    </row>
    <row r="368" hidden="1" spans="1:24">
      <c r="A368" s="2">
        <v>367</v>
      </c>
      <c r="B368" s="16" t="s">
        <v>957</v>
      </c>
      <c r="C368" s="11" t="s">
        <v>42</v>
      </c>
      <c r="D368" s="78" t="s">
        <v>54</v>
      </c>
      <c r="E368" s="74">
        <v>9</v>
      </c>
      <c r="F368" s="3" t="s">
        <v>1654</v>
      </c>
      <c r="G368" s="7" t="s">
        <v>1655</v>
      </c>
      <c r="H368" s="5" t="s">
        <v>131</v>
      </c>
      <c r="I368" s="3"/>
      <c r="J368" s="3"/>
      <c r="K368" s="3"/>
      <c r="L368" s="3" t="s">
        <v>1656</v>
      </c>
      <c r="M368" s="3"/>
      <c r="N368" s="3"/>
      <c r="O368" s="18"/>
      <c r="P368" s="3"/>
      <c r="Q368" s="3" t="str">
        <f t="shared" si="62"/>
        <v/>
      </c>
      <c r="R368" s="3" t="str">
        <f t="shared" si="63"/>
        <v/>
      </c>
      <c r="S368" s="3" t="str">
        <f t="shared" si="64"/>
        <v>(対</v>
      </c>
      <c r="T368" s="3" t="str">
        <f t="shared" si="65"/>
        <v/>
      </c>
      <c r="U368" s="3" t="str">
        <f t="shared" si="66"/>
        <v/>
      </c>
      <c r="V368" s="3"/>
      <c r="W368" s="3" t="str">
        <f t="shared" si="67"/>
        <v>(対戦相手のクリーチャー1体を対象とし、それに-3/-3の修整を与える。対戦相手は3点のダメージを受ける。)</v>
      </c>
      <c r="X368" s="19" t="s">
        <v>1657</v>
      </c>
    </row>
    <row r="369" spans="1:24">
      <c r="A369" s="2">
        <v>368</v>
      </c>
      <c r="B369" s="16" t="s">
        <v>957</v>
      </c>
      <c r="C369" s="13" t="s">
        <v>43</v>
      </c>
      <c r="D369" s="78" t="s">
        <v>54</v>
      </c>
      <c r="E369" s="74">
        <v>13</v>
      </c>
      <c r="F369" s="16" t="s">
        <v>1658</v>
      </c>
      <c r="G369" s="7" t="s">
        <v>1659</v>
      </c>
      <c r="H369" s="5" t="s">
        <v>131</v>
      </c>
      <c r="I369" s="3"/>
      <c r="J369" s="3"/>
      <c r="K369" s="3"/>
      <c r="L369" s="3" t="s">
        <v>1660</v>
      </c>
      <c r="M369" s="3"/>
      <c r="N369" s="3"/>
      <c r="O369" s="18"/>
      <c r="P369" s="3"/>
      <c r="Q369" s="3" t="str">
        <f t="shared" si="62"/>
        <v/>
      </c>
      <c r="R369" s="3" t="str">
        <f t="shared" si="63"/>
        <v/>
      </c>
      <c r="S369" s="3" t="str">
        <f t="shared" si="64"/>
        <v>(ク</v>
      </c>
      <c r="T369" s="3" t="str">
        <f t="shared" si="65"/>
        <v/>
      </c>
      <c r="U369" s="3" t="str">
        <f t="shared" si="66"/>
        <v/>
      </c>
      <c r="V369" s="3"/>
      <c r="W369" s="3" t="str">
        <f t="shared" si="67"/>
        <v>(クリーチャー1体を対象とし、それに6点のダメージを与える。その後、対戦相手がコントロールするサポートを1つ破壊する。)</v>
      </c>
      <c r="X369" s="19" t="s">
        <v>1661</v>
      </c>
    </row>
    <row r="370" hidden="1" spans="1:24">
      <c r="A370" s="2">
        <v>369</v>
      </c>
      <c r="B370" s="16" t="s">
        <v>957</v>
      </c>
      <c r="C370" s="13" t="s">
        <v>43</v>
      </c>
      <c r="D370" s="78" t="s">
        <v>54</v>
      </c>
      <c r="E370" s="74">
        <v>9</v>
      </c>
      <c r="F370" s="3" t="s">
        <v>1662</v>
      </c>
      <c r="G370" s="7" t="s">
        <v>1663</v>
      </c>
      <c r="H370" s="5" t="s">
        <v>34</v>
      </c>
      <c r="I370" s="3" t="s">
        <v>35</v>
      </c>
      <c r="J370" s="3" t="s">
        <v>562</v>
      </c>
      <c r="K370" s="3"/>
      <c r="L370" s="3" t="s">
        <v>1664</v>
      </c>
      <c r="M370" s="3"/>
      <c r="N370" s="3"/>
      <c r="O370" s="18">
        <v>42796</v>
      </c>
      <c r="P370" s="3"/>
      <c r="Q370" s="3">
        <f t="shared" si="62"/>
        <v>3</v>
      </c>
      <c r="R370" s="3">
        <f t="shared" si="63"/>
        <v>2</v>
      </c>
      <c r="S370" s="3" t="str">
        <f t="shared" si="64"/>
        <v>(あ</v>
      </c>
      <c r="T370" s="3" t="str">
        <f t="shared" si="65"/>
        <v/>
      </c>
      <c r="U370" s="3" t="str">
        <f t="shared" si="66"/>
        <v/>
      </c>
      <c r="V370" s="3"/>
      <c r="W370" s="3" t="str">
        <f t="shared" si="67"/>
        <v>(あなたが呪文かサポートをを唱えるたび、対戦相手に2点のダメージを与える。)</v>
      </c>
      <c r="X370" s="19" t="s">
        <v>1665</v>
      </c>
    </row>
    <row r="371" spans="1:24">
      <c r="A371" s="2">
        <v>370</v>
      </c>
      <c r="B371" s="16" t="s">
        <v>957</v>
      </c>
      <c r="C371" s="13" t="s">
        <v>43</v>
      </c>
      <c r="D371" s="78" t="s">
        <v>54</v>
      </c>
      <c r="E371" s="74">
        <v>11</v>
      </c>
      <c r="F371" s="16" t="s">
        <v>1666</v>
      </c>
      <c r="G371" s="7" t="s">
        <v>1667</v>
      </c>
      <c r="H371" s="5" t="s">
        <v>34</v>
      </c>
      <c r="I371" s="3" t="s">
        <v>1302</v>
      </c>
      <c r="J371" s="3"/>
      <c r="K371" s="3"/>
      <c r="L371" s="3" t="s">
        <v>4</v>
      </c>
      <c r="M371" s="3" t="s">
        <v>312</v>
      </c>
      <c r="N371" s="3"/>
      <c r="O371" s="18">
        <v>42859</v>
      </c>
      <c r="P371" s="3"/>
      <c r="Q371" s="3">
        <f t="shared" si="62"/>
        <v>5</v>
      </c>
      <c r="R371" s="3">
        <f t="shared" si="63"/>
        <v>4</v>
      </c>
      <c r="S371" s="3" t="str">
        <f t="shared" si="64"/>
        <v>威迫</v>
      </c>
      <c r="T371" s="3" t="str">
        <f t="shared" si="65"/>
        <v/>
      </c>
      <c r="U371" s="3" t="str">
        <f t="shared" si="66"/>
        <v/>
      </c>
      <c r="V371" s="3"/>
      <c r="W371" s="3" t="str">
        <f t="shared" si="67"/>
        <v>威迫&amp;br;サイクリング3</v>
      </c>
      <c r="X371" s="19" t="s">
        <v>1158</v>
      </c>
    </row>
    <row r="372" hidden="1" spans="1:24">
      <c r="A372" s="2">
        <v>371</v>
      </c>
      <c r="B372" s="16" t="s">
        <v>957</v>
      </c>
      <c r="C372" s="13" t="s">
        <v>43</v>
      </c>
      <c r="D372" s="78" t="s">
        <v>55</v>
      </c>
      <c r="E372" s="74">
        <v>21</v>
      </c>
      <c r="F372" s="16" t="s">
        <v>1668</v>
      </c>
      <c r="G372" s="7" t="s">
        <v>1669</v>
      </c>
      <c r="H372" s="5" t="s">
        <v>131</v>
      </c>
      <c r="I372" s="3"/>
      <c r="J372" s="3"/>
      <c r="K372" s="3"/>
      <c r="L372" s="3" t="s">
        <v>1670</v>
      </c>
      <c r="M372" s="3"/>
      <c r="N372" s="3"/>
      <c r="O372" s="18"/>
      <c r="P372" s="3"/>
      <c r="Q372" s="3" t="str">
        <f t="shared" si="62"/>
        <v/>
      </c>
      <c r="R372" s="3" t="str">
        <f t="shared" si="63"/>
        <v/>
      </c>
      <c r="S372" s="3" t="str">
        <f t="shared" si="64"/>
        <v>ライ</v>
      </c>
      <c r="T372" s="3" t="str">
        <f t="shared" si="65"/>
        <v/>
      </c>
      <c r="U372" s="3" t="str">
        <f t="shared" si="66"/>
        <v/>
      </c>
      <c r="V372" s="3"/>
      <c r="W372" s="3" t="str">
        <f t="shared" si="67"/>
        <v>ライブラリーから最初の4つの呪文を取ってくる。それらのマナ･コストは0になる。あなたの手札の各カードからマナを完全に吸収する。この呪文でこれと同じカードを取ってくることはできない。</v>
      </c>
      <c r="X372" s="19" t="s">
        <v>1671</v>
      </c>
    </row>
    <row r="373" hidden="1" spans="1:24">
      <c r="A373" s="2">
        <v>372</v>
      </c>
      <c r="B373" s="16" t="s">
        <v>957</v>
      </c>
      <c r="C373" s="13" t="s">
        <v>43</v>
      </c>
      <c r="D373" s="78" t="s">
        <v>56</v>
      </c>
      <c r="E373" s="74">
        <v>15</v>
      </c>
      <c r="F373" s="3" t="s">
        <v>1672</v>
      </c>
      <c r="G373" s="7" t="s">
        <v>1673</v>
      </c>
      <c r="H373" s="5" t="s">
        <v>131</v>
      </c>
      <c r="I373" s="3"/>
      <c r="J373" s="3"/>
      <c r="K373" s="3"/>
      <c r="L373" s="3" t="s">
        <v>1674</v>
      </c>
      <c r="M373" s="3"/>
      <c r="N373" s="3"/>
      <c r="O373" s="18"/>
      <c r="P373" s="3"/>
      <c r="Q373" s="3" t="str">
        <f t="shared" si="62"/>
        <v/>
      </c>
      <c r="R373" s="3" t="str">
        <f t="shared" si="63"/>
        <v/>
      </c>
      <c r="S373" s="3" t="str">
        <f t="shared" si="64"/>
        <v>(対</v>
      </c>
      <c r="T373" s="3" t="str">
        <f t="shared" si="65"/>
        <v/>
      </c>
      <c r="U373" s="3" t="str">
        <f t="shared" si="66"/>
        <v/>
      </c>
      <c r="V373" s="3"/>
      <c r="W373" s="3" t="str">
        <f t="shared" si="67"/>
        <v>(対戦相手がコントロールする各クリーチャーはダメージ軽減を失う。対戦相手と対戦相手がコントロールする各クリーチャーに12点のダメージを与える。)</v>
      </c>
      <c r="X373" s="19" t="s">
        <v>1675</v>
      </c>
    </row>
    <row r="374" hidden="1" spans="1:24">
      <c r="A374" s="2">
        <v>373</v>
      </c>
      <c r="B374" s="16" t="s">
        <v>957</v>
      </c>
      <c r="C374" s="13" t="s">
        <v>43</v>
      </c>
      <c r="D374" s="78" t="s">
        <v>54</v>
      </c>
      <c r="E374" s="74">
        <v>10</v>
      </c>
      <c r="F374" s="3" t="s">
        <v>1676</v>
      </c>
      <c r="G374" s="7" t="s">
        <v>1677</v>
      </c>
      <c r="H374" s="5" t="s">
        <v>34</v>
      </c>
      <c r="I374" s="3" t="s">
        <v>50</v>
      </c>
      <c r="J374" s="3" t="s">
        <v>591</v>
      </c>
      <c r="K374" s="3"/>
      <c r="L374" s="3" t="s">
        <v>1098</v>
      </c>
      <c r="M374" s="3"/>
      <c r="N374" s="3"/>
      <c r="O374" s="18">
        <v>42859</v>
      </c>
      <c r="P374" s="3"/>
      <c r="Q374" s="3">
        <f t="shared" si="62"/>
        <v>5</v>
      </c>
      <c r="R374" s="3">
        <f t="shared" si="63"/>
        <v>4</v>
      </c>
      <c r="S374" s="3" t="str">
        <f t="shared" si="64"/>
        <v>加虐</v>
      </c>
      <c r="T374" s="3" t="str">
        <f t="shared" si="65"/>
        <v/>
      </c>
      <c r="U374" s="3" t="str">
        <f t="shared" si="66"/>
        <v/>
      </c>
      <c r="V374" s="3"/>
      <c r="W374" s="3" t="str">
        <f t="shared" si="67"/>
        <v>加虐</v>
      </c>
      <c r="X374" s="19" t="s">
        <v>1155</v>
      </c>
    </row>
    <row r="375" spans="1:24">
      <c r="A375" s="2">
        <v>374</v>
      </c>
      <c r="B375" s="16" t="s">
        <v>957</v>
      </c>
      <c r="C375" s="15" t="s">
        <v>44</v>
      </c>
      <c r="D375" s="78" t="s">
        <v>54</v>
      </c>
      <c r="E375" s="74">
        <v>7</v>
      </c>
      <c r="F375" s="16" t="s">
        <v>1678</v>
      </c>
      <c r="G375" s="7" t="s">
        <v>1679</v>
      </c>
      <c r="H375" s="5" t="s">
        <v>131</v>
      </c>
      <c r="I375" s="3"/>
      <c r="J375" s="3"/>
      <c r="K375" s="3"/>
      <c r="L375" s="3" t="s">
        <v>1680</v>
      </c>
      <c r="M375" s="3"/>
      <c r="N375" s="3"/>
      <c r="O375" s="18"/>
      <c r="P375" s="3"/>
      <c r="Q375" s="3" t="str">
        <f t="shared" si="62"/>
        <v/>
      </c>
      <c r="R375" s="3" t="str">
        <f t="shared" si="63"/>
        <v/>
      </c>
      <c r="S375" s="3" t="str">
        <f t="shared" si="64"/>
        <v>(あ</v>
      </c>
      <c r="T375" s="3" t="str">
        <f t="shared" si="65"/>
        <v/>
      </c>
      <c r="U375" s="3" t="str">
        <f t="shared" si="66"/>
        <v/>
      </c>
      <c r="V375" s="3"/>
      <c r="W375" s="3" t="str">
        <f t="shared" si="67"/>
        <v>(あなたがコントロールする最初のクリーチャーに+2/+0の修整を与える。その後、対戦相手の最初のクリーチャーにX点のダメージを与える。Xはあなたの最初のクリーチャーのパワーに等しい。)</v>
      </c>
      <c r="X375" s="19" t="s">
        <v>1681</v>
      </c>
    </row>
    <row r="376" spans="1:24">
      <c r="A376" s="2">
        <v>375</v>
      </c>
      <c r="B376" s="16" t="s">
        <v>957</v>
      </c>
      <c r="C376" s="15" t="s">
        <v>44</v>
      </c>
      <c r="D376" s="78" t="s">
        <v>54</v>
      </c>
      <c r="E376" s="74">
        <v>12</v>
      </c>
      <c r="F376" s="16" t="s">
        <v>1682</v>
      </c>
      <c r="G376" s="7" t="s">
        <v>1683</v>
      </c>
      <c r="H376" s="5" t="s">
        <v>34</v>
      </c>
      <c r="I376" s="3" t="s">
        <v>531</v>
      </c>
      <c r="J376" s="3" t="s">
        <v>562</v>
      </c>
      <c r="K376" s="3"/>
      <c r="L376" s="3" t="s">
        <v>147</v>
      </c>
      <c r="M376" s="3"/>
      <c r="N376" s="3"/>
      <c r="O376" s="18">
        <v>42829</v>
      </c>
      <c r="P376" s="3"/>
      <c r="Q376" s="3">
        <f t="shared" si="62"/>
        <v>4</v>
      </c>
      <c r="R376" s="3">
        <f t="shared" si="63"/>
        <v>4</v>
      </c>
      <c r="S376" s="3" t="str">
        <f t="shared" si="64"/>
        <v>到達</v>
      </c>
      <c r="T376" s="3" t="str">
        <f t="shared" si="65"/>
        <v/>
      </c>
      <c r="U376" s="3" t="str">
        <f t="shared" si="66"/>
        <v/>
      </c>
      <c r="V376" s="3"/>
      <c r="W376" s="3" t="str">
        <f t="shared" si="67"/>
        <v>到達</v>
      </c>
      <c r="X376" s="19" t="e">
        <f>IF(G376="","",VLOOKUP(G376,AA:AC,3,FALSE))</f>
        <v>#N/A</v>
      </c>
    </row>
    <row r="377" hidden="1" spans="1:24">
      <c r="A377" s="2">
        <v>376</v>
      </c>
      <c r="B377" s="16" t="s">
        <v>957</v>
      </c>
      <c r="C377" s="15" t="s">
        <v>44</v>
      </c>
      <c r="D377" s="78" t="s">
        <v>54</v>
      </c>
      <c r="E377" s="74">
        <v>13</v>
      </c>
      <c r="F377" s="3" t="s">
        <v>1684</v>
      </c>
      <c r="G377" s="7" t="s">
        <v>1685</v>
      </c>
      <c r="H377" s="5" t="s">
        <v>34</v>
      </c>
      <c r="I377" s="3" t="s">
        <v>35</v>
      </c>
      <c r="J377" s="3" t="s">
        <v>657</v>
      </c>
      <c r="K377" s="3"/>
      <c r="L377" s="3" t="s">
        <v>1686</v>
      </c>
      <c r="M377" s="3"/>
      <c r="N377" s="3"/>
      <c r="O377" s="18">
        <v>42829</v>
      </c>
      <c r="P377" s="3"/>
      <c r="Q377" s="3">
        <f t="shared" si="62"/>
        <v>4</v>
      </c>
      <c r="R377" s="3">
        <f t="shared" si="63"/>
        <v>4</v>
      </c>
      <c r="S377" s="3" t="str">
        <f t="shared" si="64"/>
        <v>(督</v>
      </c>
      <c r="T377" s="3" t="str">
        <f t="shared" si="65"/>
        <v/>
      </c>
      <c r="U377" s="3" t="str">
        <f t="shared" si="66"/>
        <v/>
      </c>
      <c r="V377" s="3"/>
      <c r="W377" s="3" t="str">
        <f t="shared" si="67"/>
        <v>(督励3：ジェムを6つ緑に変換する。)</v>
      </c>
      <c r="X377" s="19" t="s">
        <v>1687</v>
      </c>
    </row>
    <row r="378" hidden="1" spans="1:24">
      <c r="A378" s="2">
        <v>377</v>
      </c>
      <c r="B378" s="16" t="s">
        <v>957</v>
      </c>
      <c r="C378" s="15" t="s">
        <v>44</v>
      </c>
      <c r="D378" s="78" t="s">
        <v>56</v>
      </c>
      <c r="E378" s="74">
        <v>11</v>
      </c>
      <c r="F378" s="3" t="s">
        <v>1688</v>
      </c>
      <c r="G378" s="7" t="s">
        <v>1689</v>
      </c>
      <c r="H378" s="5" t="s">
        <v>131</v>
      </c>
      <c r="I378" s="3"/>
      <c r="J378" s="3"/>
      <c r="K378" s="3"/>
      <c r="L378" s="3" t="s">
        <v>1690</v>
      </c>
      <c r="M378" s="3"/>
      <c r="N378" s="3"/>
      <c r="O378" s="18"/>
      <c r="P378" s="3"/>
      <c r="Q378" s="3" t="str">
        <f t="shared" si="62"/>
        <v/>
      </c>
      <c r="R378" s="3" t="str">
        <f t="shared" si="63"/>
        <v/>
      </c>
      <c r="S378" s="3" t="str">
        <f t="shared" si="64"/>
        <v>(ジ</v>
      </c>
      <c r="T378" s="3" t="str">
        <f t="shared" si="65"/>
        <v/>
      </c>
      <c r="U378" s="3" t="str">
        <f t="shared" si="66"/>
        <v/>
      </c>
      <c r="V378" s="3"/>
      <c r="W378" s="3" t="str">
        <f t="shared" si="67"/>
        <v>(ジェムを15個緑に変換する。あなたの墓地に砂漠呪文が3枚以上ある場合、4/4のゾンビトークンを2体召喚する。)</v>
      </c>
      <c r="X378" s="19" t="s">
        <v>1691</v>
      </c>
    </row>
    <row r="379" hidden="1" spans="1:24">
      <c r="A379" s="2">
        <v>378</v>
      </c>
      <c r="B379" s="16" t="s">
        <v>957</v>
      </c>
      <c r="C379" s="15" t="s">
        <v>44</v>
      </c>
      <c r="D379" s="78" t="s">
        <v>54</v>
      </c>
      <c r="E379" s="74">
        <v>7</v>
      </c>
      <c r="F379" s="3" t="s">
        <v>1692</v>
      </c>
      <c r="G379" s="7" t="s">
        <v>1693</v>
      </c>
      <c r="H379" s="5" t="s">
        <v>131</v>
      </c>
      <c r="I379" s="3"/>
      <c r="J379" s="3"/>
      <c r="K379" s="3"/>
      <c r="L379" s="3" t="s">
        <v>1694</v>
      </c>
      <c r="M379" s="3"/>
      <c r="N379" s="3"/>
      <c r="O379" s="18"/>
      <c r="P379" s="3"/>
      <c r="Q379" s="3" t="str">
        <f t="shared" si="62"/>
        <v/>
      </c>
      <c r="R379" s="3" t="str">
        <f t="shared" si="63"/>
        <v/>
      </c>
      <c r="S379" s="3" t="str">
        <f t="shared" si="64"/>
        <v>(対</v>
      </c>
      <c r="T379" s="3" t="str">
        <f t="shared" si="65"/>
        <v/>
      </c>
      <c r="U379" s="3" t="str">
        <f t="shared" si="66"/>
        <v/>
      </c>
      <c r="V379" s="3"/>
      <c r="W379" s="3" t="str">
        <f t="shared" si="67"/>
        <v>(対戦相手がコントロールするサポートジェムを1つ破壊する。あなたは1枚カードを引く。)</v>
      </c>
      <c r="X379" s="19" t="s">
        <v>1695</v>
      </c>
    </row>
    <row r="380" hidden="1" spans="1:24">
      <c r="A380" s="2">
        <v>379</v>
      </c>
      <c r="B380" s="16" t="s">
        <v>957</v>
      </c>
      <c r="C380" s="15" t="s">
        <v>44</v>
      </c>
      <c r="D380" s="78" t="s">
        <v>55</v>
      </c>
      <c r="E380" s="74">
        <v>7</v>
      </c>
      <c r="F380" s="16" t="s">
        <v>1696</v>
      </c>
      <c r="G380" s="7" t="s">
        <v>1697</v>
      </c>
      <c r="H380" s="5" t="s">
        <v>131</v>
      </c>
      <c r="I380" s="3"/>
      <c r="J380" s="3"/>
      <c r="K380" s="3"/>
      <c r="L380" s="3" t="s">
        <v>1698</v>
      </c>
      <c r="M380" s="3"/>
      <c r="N380" s="3"/>
      <c r="O380" s="18"/>
      <c r="P380" s="3"/>
      <c r="Q380" s="3" t="str">
        <f t="shared" si="62"/>
        <v/>
      </c>
      <c r="R380" s="3" t="str">
        <f t="shared" si="63"/>
        <v/>
      </c>
      <c r="S380" s="3" t="str">
        <f t="shared" si="64"/>
        <v>(7</v>
      </c>
      <c r="T380" s="3" t="str">
        <f t="shared" si="65"/>
        <v/>
      </c>
      <c r="U380" s="3" t="str">
        <f t="shared" si="66"/>
        <v/>
      </c>
      <c r="V380" s="3"/>
      <c r="W380" s="3" t="str">
        <f t="shared" si="67"/>
        <v>(7/6のロナスの蛇トークンを1体召喚する。あなたの手札の各カードからマナを完全に吸収する。</v>
      </c>
      <c r="X380" s="19" t="s">
        <v>1699</v>
      </c>
    </row>
    <row r="381" hidden="1" spans="1:24">
      <c r="A381" s="2">
        <v>380</v>
      </c>
      <c r="B381" s="16" t="s">
        <v>957</v>
      </c>
      <c r="C381" s="17" t="s">
        <v>73</v>
      </c>
      <c r="D381" s="78" t="s">
        <v>55</v>
      </c>
      <c r="E381" s="74">
        <v>12</v>
      </c>
      <c r="F381" s="3" t="s">
        <v>1700</v>
      </c>
      <c r="G381" s="7" t="s">
        <v>1701</v>
      </c>
      <c r="H381" s="5" t="s">
        <v>131</v>
      </c>
      <c r="I381" s="3" t="s">
        <v>995</v>
      </c>
      <c r="J381" s="3"/>
      <c r="K381" s="3"/>
      <c r="L381" s="3" t="s">
        <v>1702</v>
      </c>
      <c r="M381" s="3"/>
      <c r="N381" s="3"/>
      <c r="O381" s="18"/>
      <c r="P381" s="3"/>
      <c r="Q381" s="3" t="str">
        <f t="shared" si="62"/>
        <v/>
      </c>
      <c r="R381" s="3" t="str">
        <f t="shared" si="63"/>
        <v/>
      </c>
      <c r="S381" s="3" t="str">
        <f t="shared" si="64"/>
        <v>(最</v>
      </c>
      <c r="T381" s="3" t="str">
        <f t="shared" si="65"/>
        <v/>
      </c>
      <c r="U381" s="3" t="str">
        <f t="shared" si="66"/>
        <v/>
      </c>
      <c r="V381" s="3"/>
      <c r="W381" s="3" t="str">
        <f t="shared" si="67"/>
        <v>(最後に追放されたあなたのカードを手札に加える。それは6マナを得る。)</v>
      </c>
      <c r="X381" s="19" t="s">
        <v>1703</v>
      </c>
    </row>
    <row r="382" hidden="1" spans="1:24">
      <c r="A382" s="2">
        <v>381</v>
      </c>
      <c r="B382" s="16" t="s">
        <v>957</v>
      </c>
      <c r="C382" s="17" t="s">
        <v>73</v>
      </c>
      <c r="D382" s="78" t="s">
        <v>55</v>
      </c>
      <c r="E382" s="74">
        <v>11</v>
      </c>
      <c r="F382" s="3" t="s">
        <v>1704</v>
      </c>
      <c r="G382" s="7" t="s">
        <v>1705</v>
      </c>
      <c r="H382" s="5" t="s">
        <v>159</v>
      </c>
      <c r="I382" s="3"/>
      <c r="J382" s="3"/>
      <c r="K382" s="3"/>
      <c r="L382" s="3" t="s">
        <v>1706</v>
      </c>
      <c r="M382" s="3"/>
      <c r="N382" s="3"/>
      <c r="O382" s="18"/>
      <c r="P382" s="3"/>
      <c r="Q382" s="3" t="str">
        <f t="shared" si="62"/>
        <v/>
      </c>
      <c r="R382" s="3" t="str">
        <f t="shared" si="63"/>
        <v/>
      </c>
      <c r="S382" s="3" t="str">
        <f t="shared" si="64"/>
        <v>(あ</v>
      </c>
      <c r="T382" s="3" t="str">
        <f t="shared" si="65"/>
        <v/>
      </c>
      <c r="U382" s="3" t="str">
        <f t="shared" si="66"/>
        <v/>
      </c>
      <c r="V382" s="3"/>
      <c r="W382" s="3" t="str">
        <f t="shared" si="67"/>
        <v>(あなたのターン開始時、あなたの最後の墓地のクリーチャーを戦場に戻す。それはゾンビと速攻を得る。ターン終了時、それを追放する。)</v>
      </c>
      <c r="X382" s="19" t="s">
        <v>1707</v>
      </c>
    </row>
    <row r="383" hidden="1" spans="1:24">
      <c r="A383" s="2">
        <v>382</v>
      </c>
      <c r="B383" s="16" t="s">
        <v>957</v>
      </c>
      <c r="C383" s="17" t="s">
        <v>73</v>
      </c>
      <c r="D383" s="78" t="s">
        <v>55</v>
      </c>
      <c r="E383" s="74">
        <v>16</v>
      </c>
      <c r="F383" s="3" t="s">
        <v>1708</v>
      </c>
      <c r="G383" s="7" t="s">
        <v>1709</v>
      </c>
      <c r="H383" s="5" t="s">
        <v>34</v>
      </c>
      <c r="I383" s="3" t="s">
        <v>1710</v>
      </c>
      <c r="J383" s="3"/>
      <c r="K383" s="3"/>
      <c r="L383" s="3" t="s">
        <v>1711</v>
      </c>
      <c r="M383" s="3" t="s">
        <v>573</v>
      </c>
      <c r="N383" s="3"/>
      <c r="O383" s="18">
        <v>42892</v>
      </c>
      <c r="P383" s="3"/>
      <c r="Q383" s="3">
        <f t="shared" si="62"/>
        <v>6</v>
      </c>
      <c r="R383" s="3">
        <f t="shared" si="63"/>
        <v>6</v>
      </c>
      <c r="S383" s="3" t="str">
        <f t="shared" si="64"/>
        <v>(あ</v>
      </c>
      <c r="T383" s="3" t="str">
        <f t="shared" si="65"/>
        <v/>
      </c>
      <c r="U383" s="3" t="str">
        <f t="shared" si="66"/>
        <v/>
      </c>
      <c r="V383" s="3"/>
      <c r="W383" s="3" t="str">
        <f t="shared" si="67"/>
        <v>(あなたがカードをサイクリングするたび、ターン終了時まで手札にあるこのカードのコストは4軽減される。)&amp;br;サイクリング4</v>
      </c>
      <c r="X383" s="19" t="s">
        <v>1712</v>
      </c>
    </row>
    <row r="384" hidden="1" spans="1:24">
      <c r="A384" s="2">
        <v>383</v>
      </c>
      <c r="B384" s="16" t="s">
        <v>957</v>
      </c>
      <c r="C384" s="17" t="s">
        <v>73</v>
      </c>
      <c r="D384" s="78" t="s">
        <v>55</v>
      </c>
      <c r="E384" s="74">
        <v>9</v>
      </c>
      <c r="F384" s="3" t="s">
        <v>1713</v>
      </c>
      <c r="G384" s="7" t="s">
        <v>1714</v>
      </c>
      <c r="H384" s="5" t="s">
        <v>131</v>
      </c>
      <c r="I384" s="3" t="s">
        <v>995</v>
      </c>
      <c r="J384" s="3"/>
      <c r="K384" s="3"/>
      <c r="L384" s="3" t="s">
        <v>1715</v>
      </c>
      <c r="M384" s="3"/>
      <c r="N384" s="3"/>
      <c r="O384" s="18"/>
      <c r="P384" s="3"/>
      <c r="Q384" s="3" t="str">
        <f t="shared" si="62"/>
        <v/>
      </c>
      <c r="R384" s="3" t="str">
        <f t="shared" si="63"/>
        <v/>
      </c>
      <c r="S384" s="3" t="str">
        <f t="shared" si="64"/>
        <v>(ク</v>
      </c>
      <c r="T384" s="3" t="str">
        <f t="shared" si="65"/>
        <v/>
      </c>
      <c r="U384" s="3" t="str">
        <f t="shared" si="66"/>
        <v/>
      </c>
      <c r="V384" s="3"/>
      <c r="W384" s="3" t="str">
        <f t="shared" si="67"/>
        <v>(クリーチャー1体を対象とし、それに+X/+Xの修整を与える。Xはあなたの墓地にある砂漠・カードの総数に2を加えた数である。)</v>
      </c>
      <c r="X384" s="19" t="s">
        <v>1716</v>
      </c>
    </row>
    <row r="385" hidden="1" spans="1:24">
      <c r="A385" s="2">
        <v>384</v>
      </c>
      <c r="B385" s="16" t="s">
        <v>957</v>
      </c>
      <c r="C385" s="17" t="s">
        <v>73</v>
      </c>
      <c r="D385" s="78" t="s">
        <v>55</v>
      </c>
      <c r="E385" s="74">
        <v>8</v>
      </c>
      <c r="F385" s="3" t="s">
        <v>1717</v>
      </c>
      <c r="G385" s="7" t="s">
        <v>1718</v>
      </c>
      <c r="H385" s="5" t="s">
        <v>131</v>
      </c>
      <c r="I385" s="3" t="s">
        <v>995</v>
      </c>
      <c r="J385" s="3"/>
      <c r="K385" s="3"/>
      <c r="L385" s="3" t="s">
        <v>1719</v>
      </c>
      <c r="M385" s="3"/>
      <c r="N385" s="3"/>
      <c r="O385" s="18"/>
      <c r="P385" s="3"/>
      <c r="Q385" s="3" t="str">
        <f t="shared" ref="Q385:Q416" si="68">IF(O385&gt;1,MONTH(O385),"")</f>
        <v/>
      </c>
      <c r="R385" s="3" t="str">
        <f t="shared" ref="R385:R416" si="69">IF(O385&gt;1,DAY(O385),"")</f>
        <v/>
      </c>
      <c r="S385" s="3" t="str">
        <f t="shared" ref="S385:S416" si="70">LEFT(L385,2)</f>
        <v>(各</v>
      </c>
      <c r="T385" s="3" t="str">
        <f t="shared" ref="T385:T416" si="71">IF(ISERROR(FIND(" ",L385)),"",MID(L385,FIND(" ",L385)+1,2))</f>
        <v/>
      </c>
      <c r="U385" s="3" t="str">
        <f t="shared" ref="U385:U416" si="72">IF(LEN(T385)&gt;1,IF(ISERROR(FIND(" ",L385,FIND(" ",L385)+1)),"",MID(L385,FIND(" ",L385)+4,2)),"")</f>
        <v/>
      </c>
      <c r="V385" s="3"/>
      <c r="W385" s="3" t="str">
        <f t="shared" ref="W385:W416" si="73">IF(L385="","",L385&amp;IF(M385="","","&amp;br;"&amp;M385)&amp;IF(N385="","","&amp;br;"&amp;N385))</f>
        <v>(各プレイヤーの墓地を追放する。)</v>
      </c>
      <c r="X385" s="19" t="s">
        <v>1720</v>
      </c>
    </row>
    <row r="386" hidden="1" spans="1:24">
      <c r="A386" s="2">
        <v>385</v>
      </c>
      <c r="B386" s="3"/>
      <c r="C386" s="3"/>
      <c r="D386" s="5"/>
      <c r="E386" s="6"/>
      <c r="F386" s="3"/>
      <c r="G386" s="7"/>
      <c r="H386" s="5"/>
      <c r="I386" s="3"/>
      <c r="J386" s="3"/>
      <c r="K386" s="3"/>
      <c r="L386" s="3"/>
      <c r="M386" s="3"/>
      <c r="N386" s="3"/>
      <c r="O386" s="18"/>
      <c r="P386" s="3"/>
      <c r="Q386" s="3" t="str">
        <f t="shared" si="68"/>
        <v/>
      </c>
      <c r="R386" s="3" t="str">
        <f t="shared" si="69"/>
        <v/>
      </c>
      <c r="S386" s="3" t="str">
        <f t="shared" si="70"/>
        <v/>
      </c>
      <c r="T386" s="3" t="str">
        <f t="shared" si="71"/>
        <v/>
      </c>
      <c r="U386" s="3" t="str">
        <f t="shared" si="72"/>
        <v/>
      </c>
      <c r="V386" s="3"/>
      <c r="W386" s="3" t="str">
        <f t="shared" si="73"/>
        <v/>
      </c>
      <c r="X386" s="19" t="str">
        <f>IF(G386="","",VLOOKUP(G386,AA:AC,3,FALSE))</f>
        <v/>
      </c>
    </row>
    <row r="387" hidden="1" spans="1:24">
      <c r="A387" s="2">
        <v>386</v>
      </c>
      <c r="B387" s="3" t="s">
        <v>1721</v>
      </c>
      <c r="C387" s="4" t="s">
        <v>3</v>
      </c>
      <c r="D387" s="5" t="s">
        <v>782</v>
      </c>
      <c r="E387" s="74">
        <v>19</v>
      </c>
      <c r="F387" s="3" t="s">
        <v>1722</v>
      </c>
      <c r="G387" s="7" t="s">
        <v>1723</v>
      </c>
      <c r="H387" s="5" t="s">
        <v>131</v>
      </c>
      <c r="I387" s="3"/>
      <c r="J387" s="3"/>
      <c r="K387" s="3"/>
      <c r="L387" s="3" t="s">
        <v>1724</v>
      </c>
      <c r="M387" s="3"/>
      <c r="N387" s="3"/>
      <c r="O387" s="18"/>
      <c r="P387" s="3"/>
      <c r="Q387" s="3" t="str">
        <f t="shared" si="68"/>
        <v/>
      </c>
      <c r="R387" s="3" t="str">
        <f t="shared" si="69"/>
        <v/>
      </c>
      <c r="S387" s="3" t="str">
        <f t="shared" si="70"/>
        <v>サポ</v>
      </c>
      <c r="T387" s="3" t="str">
        <f t="shared" si="71"/>
        <v/>
      </c>
      <c r="U387" s="3" t="str">
        <f t="shared" si="72"/>
        <v/>
      </c>
      <c r="V387" s="3"/>
      <c r="W387" s="3" t="str">
        <f t="shared" si="73"/>
        <v>サポートでも起動ジェムでもない各ジェムを破壊する。</v>
      </c>
      <c r="X387" s="19" t="s">
        <v>1725</v>
      </c>
    </row>
    <row r="388" hidden="1" spans="1:24">
      <c r="A388" s="2">
        <v>387</v>
      </c>
      <c r="B388" s="3" t="s">
        <v>1721</v>
      </c>
      <c r="C388" s="11" t="s">
        <v>42</v>
      </c>
      <c r="D388" s="5" t="s">
        <v>782</v>
      </c>
      <c r="E388" s="74">
        <v>30</v>
      </c>
      <c r="F388" s="3" t="s">
        <v>1726</v>
      </c>
      <c r="G388" s="7" t="s">
        <v>1727</v>
      </c>
      <c r="H388" s="5" t="s">
        <v>34</v>
      </c>
      <c r="I388" s="3" t="s">
        <v>1728</v>
      </c>
      <c r="J388" s="3"/>
      <c r="K388" s="3"/>
      <c r="L388" s="3" t="s">
        <v>1729</v>
      </c>
      <c r="M388" s="3"/>
      <c r="N388" s="3"/>
      <c r="O388" s="18">
        <v>43081</v>
      </c>
      <c r="P388" s="3"/>
      <c r="Q388" s="3">
        <f t="shared" si="68"/>
        <v>12</v>
      </c>
      <c r="R388" s="3">
        <f t="shared" si="69"/>
        <v>12</v>
      </c>
      <c r="S388" s="3" t="str">
        <f t="shared" si="70"/>
        <v>クリ</v>
      </c>
      <c r="T388" s="3" t="str">
        <f t="shared" si="71"/>
        <v/>
      </c>
      <c r="U388" s="3" t="str">
        <f t="shared" si="72"/>
        <v/>
      </c>
      <c r="V388" s="3"/>
      <c r="W388" s="3" t="str">
        <f t="shared" si="73"/>
        <v>クリーチャーが死亡したとき、このクリーチャーは6マナを得る。</v>
      </c>
      <c r="X388" s="19" t="s">
        <v>1730</v>
      </c>
    </row>
    <row r="389" hidden="1" spans="1:24">
      <c r="A389" s="2">
        <v>388</v>
      </c>
      <c r="B389" s="3" t="s">
        <v>1721</v>
      </c>
      <c r="C389" s="13" t="s">
        <v>43</v>
      </c>
      <c r="D389" s="5" t="s">
        <v>782</v>
      </c>
      <c r="E389" s="74">
        <v>6</v>
      </c>
      <c r="F389" s="3" t="s">
        <v>1731</v>
      </c>
      <c r="G389" s="7" t="s">
        <v>1732</v>
      </c>
      <c r="H389" s="5" t="s">
        <v>131</v>
      </c>
      <c r="I389" s="3"/>
      <c r="J389" s="3"/>
      <c r="K389" s="3"/>
      <c r="L389" s="3" t="s">
        <v>1733</v>
      </c>
      <c r="M389" s="3"/>
      <c r="N389" s="3"/>
      <c r="O389" s="18"/>
      <c r="P389" s="3"/>
      <c r="Q389" s="3" t="str">
        <f t="shared" si="68"/>
        <v/>
      </c>
      <c r="R389" s="3" t="str">
        <f t="shared" si="69"/>
        <v/>
      </c>
      <c r="S389" s="3" t="str">
        <f t="shared" si="70"/>
        <v>対戦</v>
      </c>
      <c r="T389" s="3" t="str">
        <f t="shared" si="71"/>
        <v/>
      </c>
      <c r="U389" s="3" t="str">
        <f t="shared" si="72"/>
        <v/>
      </c>
      <c r="V389" s="3"/>
      <c r="W389" s="3" t="str">
        <f t="shared" si="73"/>
        <v>対戦相手がコントロールする青の各サポートを破壊し、その後すべての青ジェムを破壊する。</v>
      </c>
      <c r="X389" s="19" t="s">
        <v>1734</v>
      </c>
    </row>
    <row r="390" hidden="1" spans="1:24">
      <c r="A390" s="2">
        <v>389</v>
      </c>
      <c r="B390" s="3" t="s">
        <v>1721</v>
      </c>
      <c r="C390" s="15" t="s">
        <v>44</v>
      </c>
      <c r="D390" s="5" t="s">
        <v>782</v>
      </c>
      <c r="E390" s="74">
        <v>6</v>
      </c>
      <c r="F390" s="3" t="s">
        <v>1735</v>
      </c>
      <c r="G390" s="7" t="s">
        <v>1736</v>
      </c>
      <c r="H390" s="5" t="s">
        <v>159</v>
      </c>
      <c r="I390" s="3"/>
      <c r="J390" s="3"/>
      <c r="K390" s="3"/>
      <c r="L390" s="3" t="s">
        <v>1737</v>
      </c>
      <c r="M390" s="3"/>
      <c r="N390" s="3"/>
      <c r="O390" s="18"/>
      <c r="P390" s="3"/>
      <c r="Q390" s="3" t="str">
        <f t="shared" si="68"/>
        <v/>
      </c>
      <c r="R390" s="3" t="str">
        <f t="shared" si="69"/>
        <v/>
      </c>
      <c r="S390" s="3" t="str">
        <f t="shared" si="70"/>
        <v>対戦</v>
      </c>
      <c r="T390" s="3" t="str">
        <f t="shared" si="71"/>
        <v/>
      </c>
      <c r="U390" s="3" t="str">
        <f t="shared" si="72"/>
        <v/>
      </c>
      <c r="V390" s="3"/>
      <c r="W390" s="3" t="str">
        <f t="shared" si="73"/>
        <v>対戦相手が3個以上の青ジェムをマッチさせたとき、対戦相手から6マナを吸収する。</v>
      </c>
      <c r="X390" s="19" t="s">
        <v>1738</v>
      </c>
    </row>
    <row r="391" hidden="1" spans="1:24">
      <c r="A391" s="2">
        <v>390</v>
      </c>
      <c r="B391" s="3" t="s">
        <v>1721</v>
      </c>
      <c r="C391" s="16" t="s">
        <v>154</v>
      </c>
      <c r="D391" s="5" t="s">
        <v>782</v>
      </c>
      <c r="E391" s="74">
        <v>21</v>
      </c>
      <c r="F391" s="3" t="s">
        <v>1739</v>
      </c>
      <c r="G391" s="7" t="s">
        <v>1740</v>
      </c>
      <c r="H391" s="5" t="s">
        <v>34</v>
      </c>
      <c r="I391" s="3" t="s">
        <v>1302</v>
      </c>
      <c r="J391" s="3"/>
      <c r="K391" s="3"/>
      <c r="L391" s="3" t="s">
        <v>1741</v>
      </c>
      <c r="M391" s="3"/>
      <c r="N391" s="3"/>
      <c r="O391" s="18">
        <v>42736</v>
      </c>
      <c r="P391" s="3"/>
      <c r="Q391" s="3">
        <f t="shared" si="68"/>
        <v>1</v>
      </c>
      <c r="R391" s="3">
        <f t="shared" si="69"/>
        <v>1</v>
      </c>
      <c r="S391" s="3" t="str">
        <f t="shared" si="70"/>
        <v>この</v>
      </c>
      <c r="T391" s="3" t="str">
        <f t="shared" si="71"/>
        <v/>
      </c>
      <c r="U391" s="3" t="str">
        <f t="shared" si="72"/>
        <v/>
      </c>
      <c r="V391" s="3"/>
      <c r="W391" s="3" t="str">
        <f t="shared" si="73"/>
        <v>このクリーチャーが戦場に出たとき、これは+X/+Xの修整を受ける。Xは両プレイヤーの墓地のカードの枚数に等しい。</v>
      </c>
      <c r="X391" s="19" t="s">
        <v>1742</v>
      </c>
    </row>
    <row r="392" hidden="1" spans="1:24">
      <c r="A392" s="2">
        <v>391</v>
      </c>
      <c r="B392" s="3" t="s">
        <v>1721</v>
      </c>
      <c r="C392" s="11" t="s">
        <v>42</v>
      </c>
      <c r="D392" s="5" t="s">
        <v>782</v>
      </c>
      <c r="E392" s="74">
        <v>12</v>
      </c>
      <c r="F392" s="3" t="s">
        <v>1743</v>
      </c>
      <c r="G392" s="7" t="s">
        <v>1744</v>
      </c>
      <c r="H392" s="5" t="s">
        <v>159</v>
      </c>
      <c r="I392" s="3"/>
      <c r="J392" s="3"/>
      <c r="K392" s="3"/>
      <c r="L392" s="3" t="s">
        <v>1745</v>
      </c>
      <c r="M392" s="3"/>
      <c r="N392" s="3"/>
      <c r="O392" s="18"/>
      <c r="P392" s="3"/>
      <c r="Q392" s="3" t="str">
        <f t="shared" si="68"/>
        <v/>
      </c>
      <c r="R392" s="3" t="str">
        <f t="shared" si="69"/>
        <v/>
      </c>
      <c r="S392" s="3" t="str">
        <f t="shared" si="70"/>
        <v>対戦</v>
      </c>
      <c r="T392" s="3" t="str">
        <f t="shared" si="71"/>
        <v/>
      </c>
      <c r="U392" s="3" t="str">
        <f t="shared" si="72"/>
        <v/>
      </c>
      <c r="V392" s="3"/>
      <c r="W392" s="3" t="str">
        <f t="shared" si="73"/>
        <v>対戦相手がコントロールするクリーチャーが戦闘ダメージを与えたとき、そのクリーチャーを破壊する。その後、このサポートは1シールドを失う。</v>
      </c>
      <c r="X392" s="19" t="s">
        <v>1746</v>
      </c>
    </row>
    <row r="393" hidden="1" spans="1:24">
      <c r="A393" s="2">
        <v>392</v>
      </c>
      <c r="B393" s="3" t="s">
        <v>1721</v>
      </c>
      <c r="C393" s="9" t="s">
        <v>28</v>
      </c>
      <c r="D393" s="5" t="s">
        <v>782</v>
      </c>
      <c r="E393" s="74">
        <v>17</v>
      </c>
      <c r="F393" s="3" t="s">
        <v>1747</v>
      </c>
      <c r="G393" s="7" t="s">
        <v>1748</v>
      </c>
      <c r="H393" s="5" t="s">
        <v>159</v>
      </c>
      <c r="I393" s="3"/>
      <c r="J393" s="3"/>
      <c r="K393" s="3"/>
      <c r="L393" s="3" t="s">
        <v>1749</v>
      </c>
      <c r="M393" s="3" t="s">
        <v>1750</v>
      </c>
      <c r="N393" s="3"/>
      <c r="O393" s="18"/>
      <c r="P393" s="3"/>
      <c r="Q393" s="3" t="str">
        <f t="shared" si="68"/>
        <v/>
      </c>
      <c r="R393" s="3" t="str">
        <f t="shared" si="69"/>
        <v/>
      </c>
      <c r="S393" s="3" t="str">
        <f t="shared" si="70"/>
        <v>あな</v>
      </c>
      <c r="T393" s="3" t="str">
        <f t="shared" si="71"/>
        <v/>
      </c>
      <c r="U393" s="3" t="str">
        <f t="shared" si="72"/>
        <v/>
      </c>
      <c r="V393" s="3"/>
      <c r="W393" s="3" t="str">
        <f t="shared" si="73"/>
        <v>あなたの手札の各カードのマナ･コストは0マナになる。&amp;br;あなたがクリーチャーか呪文かサポートを唱えたとき、このサポートは1シールドを失う。</v>
      </c>
      <c r="X393" s="19" t="s">
        <v>1751</v>
      </c>
    </row>
    <row r="394" hidden="1" spans="1:24">
      <c r="A394" s="2">
        <v>393</v>
      </c>
      <c r="B394" s="3" t="s">
        <v>1721</v>
      </c>
      <c r="C394" s="13" t="s">
        <v>43</v>
      </c>
      <c r="D394" s="5" t="s">
        <v>782</v>
      </c>
      <c r="E394" s="74">
        <v>7</v>
      </c>
      <c r="F394" s="3" t="s">
        <v>1752</v>
      </c>
      <c r="G394" s="7" t="s">
        <v>1753</v>
      </c>
      <c r="H394" s="5" t="s">
        <v>131</v>
      </c>
      <c r="I394" s="3"/>
      <c r="J394" s="3"/>
      <c r="K394" s="3"/>
      <c r="L394" s="3" t="s">
        <v>1754</v>
      </c>
      <c r="M394" s="3"/>
      <c r="N394" s="3"/>
      <c r="O394" s="18"/>
      <c r="P394" s="3"/>
      <c r="Q394" s="3" t="str">
        <f t="shared" si="68"/>
        <v/>
      </c>
      <c r="R394" s="3" t="str">
        <f t="shared" si="69"/>
        <v/>
      </c>
      <c r="S394" s="3" t="str">
        <f t="shared" si="70"/>
        <v>各サ</v>
      </c>
      <c r="T394" s="3" t="str">
        <f t="shared" si="71"/>
        <v/>
      </c>
      <c r="U394" s="3" t="str">
        <f t="shared" si="72"/>
        <v/>
      </c>
      <c r="V394" s="3"/>
      <c r="W394" s="3" t="str">
        <f t="shared" si="73"/>
        <v>各サポートを破壊する。</v>
      </c>
      <c r="X394" s="19" t="s">
        <v>1755</v>
      </c>
    </row>
    <row r="395" hidden="1" spans="1:24">
      <c r="A395" s="2">
        <v>394</v>
      </c>
      <c r="B395" s="3" t="s">
        <v>1721</v>
      </c>
      <c r="C395" s="11" t="s">
        <v>42</v>
      </c>
      <c r="D395" s="5" t="s">
        <v>782</v>
      </c>
      <c r="E395" s="74">
        <v>1</v>
      </c>
      <c r="F395" s="3" t="s">
        <v>1756</v>
      </c>
      <c r="G395" s="7" t="s">
        <v>1757</v>
      </c>
      <c r="H395" s="5" t="s">
        <v>131</v>
      </c>
      <c r="I395" s="3"/>
      <c r="J395" s="3"/>
      <c r="K395" s="3"/>
      <c r="L395" s="3" t="s">
        <v>1758</v>
      </c>
      <c r="M395" s="3"/>
      <c r="N395" s="3"/>
      <c r="O395" s="18"/>
      <c r="P395" s="3"/>
      <c r="Q395" s="3" t="str">
        <f t="shared" si="68"/>
        <v/>
      </c>
      <c r="R395" s="3" t="str">
        <f t="shared" si="69"/>
        <v/>
      </c>
      <c r="S395" s="3" t="str">
        <f t="shared" si="70"/>
        <v>クリ</v>
      </c>
      <c r="T395" s="3" t="str">
        <f t="shared" si="71"/>
        <v/>
      </c>
      <c r="U395" s="3" t="str">
        <f t="shared" si="72"/>
        <v/>
      </c>
      <c r="V395" s="3"/>
      <c r="W395" s="3" t="str">
        <f t="shared" si="73"/>
        <v>クリーチャー1体を対象とし、それを破壊する。その後あなたは10点のダメージを受ける。</v>
      </c>
      <c r="X395" s="19" t="s">
        <v>1759</v>
      </c>
    </row>
    <row r="396" hidden="1" spans="1:24">
      <c r="A396" s="2">
        <v>395</v>
      </c>
      <c r="B396" s="3" t="s">
        <v>1721</v>
      </c>
      <c r="C396" s="9" t="s">
        <v>28</v>
      </c>
      <c r="D396" s="5" t="s">
        <v>782</v>
      </c>
      <c r="E396" s="74">
        <v>14</v>
      </c>
      <c r="F396" s="3" t="s">
        <v>1760</v>
      </c>
      <c r="G396" s="7" t="s">
        <v>1761</v>
      </c>
      <c r="H396" s="5" t="s">
        <v>131</v>
      </c>
      <c r="I396" s="3"/>
      <c r="J396" s="3"/>
      <c r="K396" s="3"/>
      <c r="L396" s="3" t="s">
        <v>1762</v>
      </c>
      <c r="M396" s="3"/>
      <c r="N396" s="3"/>
      <c r="O396" s="18"/>
      <c r="P396" s="3"/>
      <c r="Q396" s="3" t="str">
        <f t="shared" si="68"/>
        <v/>
      </c>
      <c r="R396" s="3" t="str">
        <f t="shared" si="69"/>
        <v/>
      </c>
      <c r="S396" s="3" t="str">
        <f t="shared" si="70"/>
        <v>両プ</v>
      </c>
      <c r="T396" s="3" t="str">
        <f t="shared" si="71"/>
        <v/>
      </c>
      <c r="U396" s="3" t="str">
        <f t="shared" si="72"/>
        <v/>
      </c>
      <c r="V396" s="3"/>
      <c r="W396" s="3" t="str">
        <f t="shared" si="73"/>
        <v>両プレイヤーの手札の各カードからすべてのマナを吸収する。</v>
      </c>
      <c r="X396" s="19" t="s">
        <v>1763</v>
      </c>
    </row>
    <row r="397" hidden="1" spans="1:24">
      <c r="A397" s="2">
        <v>396</v>
      </c>
      <c r="B397" s="3"/>
      <c r="C397" s="3"/>
      <c r="D397" s="5"/>
      <c r="E397" s="6"/>
      <c r="F397" s="3"/>
      <c r="G397" s="7"/>
      <c r="H397" s="5"/>
      <c r="I397" s="3"/>
      <c r="J397" s="3"/>
      <c r="K397" s="3"/>
      <c r="L397" s="3"/>
      <c r="M397" s="3"/>
      <c r="N397" s="3"/>
      <c r="O397" s="18"/>
      <c r="P397" s="3"/>
      <c r="Q397" s="3" t="str">
        <f t="shared" si="68"/>
        <v/>
      </c>
      <c r="R397" s="3" t="str">
        <f t="shared" si="69"/>
        <v/>
      </c>
      <c r="S397" s="3" t="str">
        <f t="shared" si="70"/>
        <v/>
      </c>
      <c r="T397" s="3" t="str">
        <f t="shared" si="71"/>
        <v/>
      </c>
      <c r="U397" s="3" t="str">
        <f t="shared" si="72"/>
        <v/>
      </c>
      <c r="V397" s="3"/>
      <c r="W397" s="3" t="str">
        <f t="shared" si="73"/>
        <v/>
      </c>
      <c r="X397" s="19" t="str">
        <f>IF(G397="","",VLOOKUP(G397,AA:AC,3,FALSE))</f>
        <v/>
      </c>
    </row>
    <row r="398" hidden="1" spans="12:14">
      <c r="L398" s="66" t="s">
        <v>1764</v>
      </c>
      <c r="M398" s="66" t="s">
        <v>1764</v>
      </c>
      <c r="N398" s="66" t="s">
        <v>1764</v>
      </c>
    </row>
    <row r="399" hidden="1" spans="13:13">
      <c r="M399" s="66" t="s">
        <v>164</v>
      </c>
    </row>
    <row r="411" spans="8:14">
      <c r="H411" s="66">
        <v>149</v>
      </c>
      <c r="M411" s="3" t="s">
        <v>228</v>
      </c>
      <c r="N411" s="3" t="s">
        <v>229</v>
      </c>
    </row>
    <row r="412" spans="8:8">
      <c r="H412" s="66">
        <v>167</v>
      </c>
    </row>
    <row r="413" spans="8:8">
      <c r="H413" s="66">
        <f>H412-H411</f>
        <v>18</v>
      </c>
    </row>
    <row r="418" spans="8:9">
      <c r="H418" s="66">
        <v>17</v>
      </c>
      <c r="I418" s="66">
        <v>14</v>
      </c>
    </row>
    <row r="419" spans="8:8">
      <c r="H419" s="66">
        <v>35</v>
      </c>
    </row>
    <row r="420" spans="8:8">
      <c r="H420" s="66">
        <v>45</v>
      </c>
    </row>
    <row r="421" spans="8:8">
      <c r="H421" s="66">
        <v>60</v>
      </c>
    </row>
  </sheetData>
  <autoFilter ref="A1:AB399">
    <filterColumn colId="1">
      <colorFilter dxfId="0"/>
    </filterColumn>
    <filterColumn colId="3">
      <customFilters>
        <customFilter operator="equal" val="アンコモン"/>
      </customFilters>
    </filterColumn>
    <filterColumn colId="5">
      <colorFilter dxfId="1"/>
    </filterColumn>
  </autoFilter>
  <dataValidations count="1">
    <dataValidation allowBlank="1" showInputMessage="1" showErrorMessage="1" sqref="C13 D13 C18 D18 C49 D49 C50 D50 C51 D51 C52 D52 C53 D53 C54 D54 C55 D55 C56 D56 C57 D57 C58 D58 C59 D59 C60 D60 C61 D61 C62 D62 C63 D63 C64 D64 C65 D65 C66 D66 C67 D67 C68 D68 C69 D69 C70 D70 C71 D71 C72 D72 C73 D73 C76 D76 C77 D77 C78 D78 C79 D79 C80 D80 C81 D81 C82 D82 C83 D83 C84 D84 C85 D85 C86 D86 C87 D87 C88 D88 C89 D89 C90 D90 C91 D91 C92 D92 C93 D93 C94 D94 C95 D95 C96 D96 C97 D97 C98 D98 C99 D99 C100 D100 C101 D101 C102 D102 C103 D103 C104 D104 C105 D105 C106 D106 C107 D107 C108 D108 C109 D109 C110 D110 C111 D111 C112 D112 C113 D113 C114 D114 C115 D115 C116 D116 C117 D117 C118 D118 C119 D119 C120 D120 C123 D123 C124 D124 C125 D125 C126 D126 C127 D127 C128 D128 C129 D129 C130 D130 C131 D131 C132 D132 C133 D133 C134 D134 C135 D135 C136 D136 C137 D137 C138 D138 C139 D139 C140 D140 C141 D141 C142 D142 C143 D143 C144 D144 C145 D145 C146 D146 C147 D147 C148 D148 C149 D149 C150 D150 C151 D151 C158 C161 C162 C163 C164 D164 C165 D165 C166 D166 C167 D167 C168 D168 C169 D169 C170 C171 C172 D172 C173 D173 C174 D174 C175 D175 C176 D176 C177 C178 C179 D179 C180 D180 C181 D181 C182 D182 C183 D183 C184 D184 C185 D185 C186 D186 D187 D188 C189 D189 C190 D190 C191 D191 C192 D192 C193 D193 D194 D195 D196 D197 D198 D199 D200 D201 D202 C203 D203 D204 D205 D206 D207 D208 D209 D210 D211 D212 D213 D214 D215 D216 D217 D218 D219 D220 D221 D222 C223 D223 D224 D225 D226 D227 D228 D229 D230 D231 D232 D233 D234 D235 D236 D237 D238 D239 D240 D241 D242 D243 D244 D245 D246 D247 C248 D248 D249 D250 D251 D252 D253 D254 D255 D256 D257 D258 D259 D260 D261 D262 D263 D264 D265 D266 D267 D268 C269 D269 D270 D271 D272 D273 D274 D275 D276 D277 D278 D279 D280 D281 D282 D283 D284 D285 D286 D287 D288 D289 D290 D291 C292 D292 D293 D294 D295 D296 D297 D298 D299 D300 D301 D302 D303 D304 D305 D306 C307 D307 C308 D308 C309 D309 C310 D310 C311 D311 C312 D312 C313 D313 C314 D314 D315 D316 D317 D318 D319 D320 C321 D321 D322 D323 D324 D325 D326 D327 D328 D329 C330 D330 C331 D331 C332 D332 C333 D333 C334 D334 C335 D335 C336 D336 C337 D337 C338 D338 C339 D339 C340 D340 C341 D341 C342 D342 C343 D343 C344 D344 C345 D345 C346 D346 C347 D347 C348 D348 C349 D349 C350 D350 C351 D351 D352 D369 C386 C387 C388 C389 C390 C391 C392 C393 C394 C395 C396 C397 C1:C12 C14:C15 C16:C17 C19:C27 C28:C32 C33:C34 C35:C48 C74:C75 C121:C122 C152:C153 C154:C155 C156:C157 C159:C160 C187:C188 C194:C202 C204:C216 C217:C222 C224:C239 C240:C247 C249:C261 C262:C268 C270:C283 C284:C291 C293:C306 C315:C316 C317:C320 C322:C329 C352:C357 C358:C362 C363:C368 C369:C374 C375:C380 C381:C385 C398:C1048576 D1:D12 D14:D15 D16:D17 D19:D27 D28:D32 D33:D34 D35:D48 D74:D75 D121:D122 D152:D153 D154:D163 D170:D171 D177:D178 D353:D355 D356:D357 D358:D360 D361:D362 D363:D368 D370:D374 D375:D376 D377:D383 D384:D385 D386:D397 D398:D1048576"/>
  </dataValidations>
  <pageMargins left="0.75" right="0.75" top="1" bottom="1" header="0.511805555555556" footer="0.511805555555556"/>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79"/>
  <sheetViews>
    <sheetView topLeftCell="A229" workbookViewId="0">
      <selection activeCell="Q232" sqref="Q232"/>
    </sheetView>
  </sheetViews>
  <sheetFormatPr defaultColWidth="9" defaultRowHeight="13.5"/>
  <cols>
    <col min="1" max="1" width="55.875" customWidth="1"/>
    <col min="2" max="2" width="2.375" customWidth="1"/>
    <col min="3" max="3" width="13.875" customWidth="1"/>
    <col min="4" max="4" width="1.875" customWidth="1"/>
    <col min="5" max="5" width="13.875" customWidth="1"/>
    <col min="6" max="6" width="1.875" customWidth="1"/>
    <col min="7" max="7" width="13.875" customWidth="1"/>
    <col min="8" max="8" width="1.875" customWidth="1"/>
    <col min="9" max="9" width="9.5" customWidth="1"/>
    <col min="10" max="10" width="1.875" customWidth="1"/>
    <col min="11" max="11" width="5.25" customWidth="1"/>
    <col min="12" max="12" width="4" customWidth="1"/>
    <col min="13" max="13" width="2" customWidth="1"/>
    <col min="14" max="14" width="7.875" customWidth="1"/>
    <col min="15" max="15" width="4.375" customWidth="1"/>
    <col min="16" max="16" width="2" customWidth="1"/>
    <col min="17" max="17" width="8.5" customWidth="1"/>
    <col min="18" max="18" width="3.5" customWidth="1"/>
    <col min="19" max="19" width="3" customWidth="1"/>
  </cols>
  <sheetData>
    <row r="1" spans="1:23">
      <c r="A1" t="str">
        <f t="shared" ref="A1:A64" si="0">B1&amp;C1&amp;D1&amp;E1&amp;F1&amp;G1&amp;H1&amp;I1&amp;J1&amp;K1&amp;L1&amp;M1&amp;N1&amp;O1&amp;P1&amp;Q1&amp;R1&amp;S1</f>
        <v>#contents()</v>
      </c>
      <c r="B1" t="s">
        <v>1765</v>
      </c>
      <c r="W1" t="s">
        <v>1765</v>
      </c>
    </row>
    <row r="2" spans="1:1">
      <c r="A2" t="str">
        <f t="shared" si="0"/>
        <v/>
      </c>
    </row>
    <row r="3" spans="1:23">
      <c r="A3" t="str">
        <f t="shared" si="0"/>
        <v>*破滅の刻 [#s831aefe]</v>
      </c>
      <c r="B3" t="s">
        <v>1766</v>
      </c>
      <c r="W3" t="s">
        <v>1766</v>
      </c>
    </row>
    <row r="4" spans="1:23">
      <c r="A4" t="str">
        <f t="shared" si="0"/>
        <v>カードギャラリー(リンクは海外公式サイト)</v>
      </c>
      <c r="B4" t="s">
        <v>1767</v>
      </c>
      <c r="W4" t="s">
        <v>1767</v>
      </c>
    </row>
    <row r="5" spans="1:23">
      <c r="A5" t="str">
        <f t="shared" si="0"/>
        <v>https://d3go.com/mtgpq-card-list-hour-of-devastation/</v>
      </c>
      <c r="B5" t="s">
        <v>1768</v>
      </c>
      <c r="W5" t="s">
        <v>1768</v>
      </c>
    </row>
    <row r="6" spans="1:1">
      <c r="A6" t="str">
        <f t="shared" si="0"/>
        <v/>
      </c>
    </row>
    <row r="7" spans="1:1">
      <c r="A7" t="str">
        <f t="shared" si="0"/>
        <v/>
      </c>
    </row>
    <row r="8" spans="1:23">
      <c r="A8" t="str">
        <f t="shared" si="0"/>
        <v>**白 [#n623ede5]</v>
      </c>
      <c r="B8" t="s">
        <v>1769</v>
      </c>
      <c r="W8" t="s">
        <v>1769</v>
      </c>
    </row>
    <row r="9" spans="1:28">
      <c r="A9" t="str">
        <f t="shared" si="0"/>
        <v>|LEFT:500|LEFT:50|LEFT:80|LEFT:100|c</v>
      </c>
      <c r="B9" t="s">
        <v>81</v>
      </c>
      <c r="C9" t="s">
        <v>1770</v>
      </c>
      <c r="D9" t="s">
        <v>81</v>
      </c>
      <c r="E9" t="s">
        <v>1771</v>
      </c>
      <c r="F9" t="s">
        <v>81</v>
      </c>
      <c r="G9" t="s">
        <v>1</v>
      </c>
      <c r="H9" t="s">
        <v>81</v>
      </c>
      <c r="I9" t="s">
        <v>2</v>
      </c>
      <c r="J9" t="s">
        <v>81</v>
      </c>
      <c r="K9" t="s">
        <v>82</v>
      </c>
      <c r="X9" t="s">
        <v>1770</v>
      </c>
      <c r="Y9" t="s">
        <v>1771</v>
      </c>
      <c r="Z9" t="s">
        <v>1</v>
      </c>
      <c r="AA9" t="s">
        <v>2</v>
      </c>
      <c r="AB9" t="s">
        <v>82</v>
      </c>
    </row>
    <row r="10" spans="1:27">
      <c r="A10" t="str">
        <f t="shared" si="0"/>
        <v>|カード名|コスト|レアリティ|種別|</v>
      </c>
      <c r="B10" t="s">
        <v>81</v>
      </c>
      <c r="C10" t="s">
        <v>1772</v>
      </c>
      <c r="D10" t="s">
        <v>81</v>
      </c>
      <c r="E10" t="s">
        <v>1773</v>
      </c>
      <c r="F10" t="s">
        <v>81</v>
      </c>
      <c r="G10" t="s">
        <v>93</v>
      </c>
      <c r="H10" t="s">
        <v>81</v>
      </c>
      <c r="I10" t="s">
        <v>11</v>
      </c>
      <c r="J10" t="s">
        <v>81</v>
      </c>
      <c r="X10" t="s">
        <v>1772</v>
      </c>
      <c r="Y10" t="s">
        <v>1773</v>
      </c>
      <c r="Z10" t="s">
        <v>93</v>
      </c>
      <c r="AA10" t="s">
        <v>11</v>
      </c>
    </row>
    <row r="11" spans="1:27">
      <c r="A11" t="str">
        <f t="shared" si="0"/>
        <v>|《[[尽きぬ希望のエイヴン]]/Aven of Enduring Hope》|8|コモン|クリーチャー|</v>
      </c>
      <c r="B11" t="s">
        <v>81</v>
      </c>
      <c r="C11" t="s">
        <v>1774</v>
      </c>
      <c r="D11" t="s">
        <v>81</v>
      </c>
      <c r="E11">
        <v>8</v>
      </c>
      <c r="F11" t="s">
        <v>81</v>
      </c>
      <c r="G11" t="s">
        <v>31</v>
      </c>
      <c r="H11" t="s">
        <v>81</v>
      </c>
      <c r="I11" t="s">
        <v>34</v>
      </c>
      <c r="J11" t="s">
        <v>81</v>
      </c>
      <c r="U11" t="s">
        <v>958</v>
      </c>
      <c r="X11" t="s">
        <v>1774</v>
      </c>
      <c r="Z11" t="s">
        <v>31</v>
      </c>
      <c r="AA11" t="s">
        <v>34</v>
      </c>
    </row>
    <row r="12" spans="1:27">
      <c r="A12" t="str">
        <f t="shared" si="0"/>
        <v>|《[[不屈のエイヴン]]/Dauntless Aven》|6|コモン|クリーチャー|</v>
      </c>
      <c r="B12" t="s">
        <v>81</v>
      </c>
      <c r="C12" t="s">
        <v>1775</v>
      </c>
      <c r="D12" t="s">
        <v>81</v>
      </c>
      <c r="E12">
        <v>6</v>
      </c>
      <c r="F12" t="s">
        <v>81</v>
      </c>
      <c r="G12" t="s">
        <v>31</v>
      </c>
      <c r="H12" t="s">
        <v>81</v>
      </c>
      <c r="I12" t="s">
        <v>34</v>
      </c>
      <c r="J12" t="s">
        <v>81</v>
      </c>
      <c r="U12" t="s">
        <v>962</v>
      </c>
      <c r="X12" t="s">
        <v>1775</v>
      </c>
      <c r="Z12" t="s">
        <v>31</v>
      </c>
      <c r="AA12" t="s">
        <v>34</v>
      </c>
    </row>
    <row r="13" spans="1:27">
      <c r="A13" t="str">
        <f t="shared" si="0"/>
        <v>|《[[廃却するミイラ]]/Disposal Mummy》|8|コモン|クリーチャー|</v>
      </c>
      <c r="B13" t="s">
        <v>81</v>
      </c>
      <c r="C13" t="s">
        <v>1776</v>
      </c>
      <c r="D13" t="s">
        <v>81</v>
      </c>
      <c r="E13">
        <v>8</v>
      </c>
      <c r="F13" t="s">
        <v>81</v>
      </c>
      <c r="G13" t="s">
        <v>31</v>
      </c>
      <c r="H13" t="s">
        <v>81</v>
      </c>
      <c r="I13" t="s">
        <v>34</v>
      </c>
      <c r="J13" t="s">
        <v>81</v>
      </c>
      <c r="U13" t="s">
        <v>966</v>
      </c>
      <c r="X13" t="s">
        <v>1776</v>
      </c>
      <c r="Z13" t="s">
        <v>31</v>
      </c>
      <c r="AA13" t="s">
        <v>34</v>
      </c>
    </row>
    <row r="14" spans="1:27">
      <c r="A14" t="str">
        <f t="shared" si="0"/>
        <v>|《[[従順な召使い]]/Dutiful Servants》|10|コモン|クリーチャー|</v>
      </c>
      <c r="B14" t="s">
        <v>81</v>
      </c>
      <c r="C14" t="s">
        <v>1777</v>
      </c>
      <c r="D14" t="s">
        <v>81</v>
      </c>
      <c r="E14">
        <v>10</v>
      </c>
      <c r="F14" t="s">
        <v>81</v>
      </c>
      <c r="G14" t="s">
        <v>31</v>
      </c>
      <c r="H14" t="s">
        <v>81</v>
      </c>
      <c r="I14" t="s">
        <v>34</v>
      </c>
      <c r="J14" t="s">
        <v>81</v>
      </c>
      <c r="U14" t="s">
        <v>970</v>
      </c>
      <c r="X14" t="s">
        <v>1777</v>
      </c>
      <c r="Z14" t="s">
        <v>31</v>
      </c>
      <c r="AA14" t="s">
        <v>34</v>
      </c>
    </row>
    <row r="15" spans="1:27">
      <c r="A15" t="str">
        <f t="shared" si="0"/>
        <v>|《[[ミイラの大王]]/Mummy Paramount》|5|コモン|クリーチャー|</v>
      </c>
      <c r="B15" t="s">
        <v>81</v>
      </c>
      <c r="C15" t="s">
        <v>1778</v>
      </c>
      <c r="D15" t="s">
        <v>81</v>
      </c>
      <c r="E15">
        <v>5</v>
      </c>
      <c r="F15" t="s">
        <v>81</v>
      </c>
      <c r="G15" t="s">
        <v>31</v>
      </c>
      <c r="H15" t="s">
        <v>81</v>
      </c>
      <c r="I15" t="s">
        <v>34</v>
      </c>
      <c r="J15" t="s">
        <v>81</v>
      </c>
      <c r="U15" t="s">
        <v>972</v>
      </c>
      <c r="X15" t="s">
        <v>1778</v>
      </c>
      <c r="Z15" t="s">
        <v>31</v>
      </c>
      <c r="AA15" t="s">
        <v>34</v>
      </c>
    </row>
    <row r="16" spans="1:27">
      <c r="A16" t="str">
        <f t="shared" si="0"/>
        <v>|《[[オケチラの報復者]]/Oketra's Avenger》|5|コモン|クリーチャー|</v>
      </c>
      <c r="B16" t="s">
        <v>81</v>
      </c>
      <c r="C16" t="s">
        <v>1779</v>
      </c>
      <c r="D16" t="s">
        <v>81</v>
      </c>
      <c r="E16">
        <v>5</v>
      </c>
      <c r="F16" t="s">
        <v>81</v>
      </c>
      <c r="G16" t="s">
        <v>31</v>
      </c>
      <c r="H16" t="s">
        <v>81</v>
      </c>
      <c r="I16" t="s">
        <v>34</v>
      </c>
      <c r="J16" t="s">
        <v>81</v>
      </c>
      <c r="U16" t="s">
        <v>976</v>
      </c>
      <c r="X16" t="s">
        <v>1779</v>
      </c>
      <c r="Z16" t="s">
        <v>31</v>
      </c>
      <c r="AA16" t="s">
        <v>34</v>
      </c>
    </row>
    <row r="17" spans="1:27">
      <c r="A17" t="str">
        <f t="shared" si="0"/>
        <v>|《[[孤高のラクダ]]/Solitary Camel》|5|コモン|クリーチャー|</v>
      </c>
      <c r="B17" t="s">
        <v>81</v>
      </c>
      <c r="C17" t="s">
        <v>1780</v>
      </c>
      <c r="D17" t="s">
        <v>81</v>
      </c>
      <c r="E17">
        <v>5</v>
      </c>
      <c r="F17" t="s">
        <v>81</v>
      </c>
      <c r="G17" t="s">
        <v>31</v>
      </c>
      <c r="H17" t="s">
        <v>81</v>
      </c>
      <c r="I17" t="s">
        <v>34</v>
      </c>
      <c r="J17" t="s">
        <v>81</v>
      </c>
      <c r="U17" t="s">
        <v>980</v>
      </c>
      <c r="X17" t="s">
        <v>1780</v>
      </c>
      <c r="Z17" t="s">
        <v>31</v>
      </c>
      <c r="AA17" t="s">
        <v>34</v>
      </c>
    </row>
    <row r="18" spans="1:27">
      <c r="A18" t="str">
        <f t="shared" si="0"/>
        <v>|《[[不動の歩哨]]/Steadfast Sentinel》|12|コモン|クリーチャー|</v>
      </c>
      <c r="B18" t="s">
        <v>81</v>
      </c>
      <c r="C18" t="s">
        <v>1781</v>
      </c>
      <c r="D18" t="s">
        <v>81</v>
      </c>
      <c r="E18">
        <v>12</v>
      </c>
      <c r="F18" t="s">
        <v>81</v>
      </c>
      <c r="G18" t="s">
        <v>31</v>
      </c>
      <c r="H18" t="s">
        <v>81</v>
      </c>
      <c r="I18" t="s">
        <v>34</v>
      </c>
      <c r="J18" t="s">
        <v>81</v>
      </c>
      <c r="U18" t="s">
        <v>985</v>
      </c>
      <c r="X18" t="s">
        <v>1781</v>
      </c>
      <c r="Z18" t="s">
        <v>31</v>
      </c>
      <c r="AA18" t="s">
        <v>34</v>
      </c>
    </row>
    <row r="19" spans="1:27">
      <c r="A19" t="str">
        <f t="shared" si="0"/>
        <v>|《[[英雄的行動]]/Act of Heroism》|2|コモン|呪文|</v>
      </c>
      <c r="B19" t="s">
        <v>81</v>
      </c>
      <c r="C19" t="s">
        <v>1782</v>
      </c>
      <c r="D19" t="s">
        <v>81</v>
      </c>
      <c r="E19">
        <v>2</v>
      </c>
      <c r="F19" t="s">
        <v>81</v>
      </c>
      <c r="G19" t="s">
        <v>31</v>
      </c>
      <c r="H19" t="s">
        <v>81</v>
      </c>
      <c r="I19" t="s">
        <v>131</v>
      </c>
      <c r="J19" t="s">
        <v>81</v>
      </c>
      <c r="U19" t="s">
        <v>989</v>
      </c>
      <c r="X19" t="s">
        <v>1782</v>
      </c>
      <c r="Z19" t="s">
        <v>31</v>
      </c>
      <c r="AA19" t="s">
        <v>131</v>
      </c>
    </row>
    <row r="20" spans="1:27">
      <c r="A20" t="str">
        <f t="shared" si="0"/>
        <v>|《[[信義の砂漠]]/Desert of the True》|6|コモン|呪文|</v>
      </c>
      <c r="B20" t="s">
        <v>81</v>
      </c>
      <c r="C20" t="s">
        <v>1783</v>
      </c>
      <c r="D20" t="s">
        <v>81</v>
      </c>
      <c r="E20">
        <v>6</v>
      </c>
      <c r="F20" t="s">
        <v>81</v>
      </c>
      <c r="G20" t="s">
        <v>31</v>
      </c>
      <c r="H20" t="s">
        <v>81</v>
      </c>
      <c r="I20" t="s">
        <v>131</v>
      </c>
      <c r="J20" t="s">
        <v>81</v>
      </c>
      <c r="U20" t="s">
        <v>993</v>
      </c>
      <c r="X20" t="s">
        <v>1783</v>
      </c>
      <c r="Z20" t="s">
        <v>31</v>
      </c>
      <c r="AA20" t="s">
        <v>131</v>
      </c>
    </row>
    <row r="21" spans="1:27">
      <c r="A21" t="str">
        <f t="shared" si="0"/>
        <v>|《[[砂爆破]]/Sandblast》|6|コモン|サポート|</v>
      </c>
      <c r="B21" t="s">
        <v>81</v>
      </c>
      <c r="C21" t="s">
        <v>1784</v>
      </c>
      <c r="D21" t="s">
        <v>81</v>
      </c>
      <c r="E21">
        <v>6</v>
      </c>
      <c r="F21" t="s">
        <v>81</v>
      </c>
      <c r="G21" t="s">
        <v>31</v>
      </c>
      <c r="H21" t="s">
        <v>81</v>
      </c>
      <c r="I21" t="s">
        <v>159</v>
      </c>
      <c r="J21" t="s">
        <v>81</v>
      </c>
      <c r="U21" t="s">
        <v>998</v>
      </c>
      <c r="X21" t="s">
        <v>1784</v>
      </c>
      <c r="Z21" t="s">
        <v>31</v>
      </c>
      <c r="AA21" t="s">
        <v>159</v>
      </c>
    </row>
    <row r="22" spans="1:27">
      <c r="A22" t="str">
        <f t="shared" si="0"/>
        <v>|《[[王神の信者]]/God-Pharaoh's Faithful》|4|アンコモン|クリーチャー|</v>
      </c>
      <c r="B22" t="s">
        <v>81</v>
      </c>
      <c r="C22" t="s">
        <v>1785</v>
      </c>
      <c r="D22" t="s">
        <v>81</v>
      </c>
      <c r="E22">
        <v>4</v>
      </c>
      <c r="F22" t="s">
        <v>81</v>
      </c>
      <c r="G22" t="s">
        <v>54</v>
      </c>
      <c r="H22" t="s">
        <v>81</v>
      </c>
      <c r="I22" t="s">
        <v>34</v>
      </c>
      <c r="J22" t="s">
        <v>81</v>
      </c>
      <c r="U22" t="s">
        <v>1003</v>
      </c>
      <c r="X22" t="s">
        <v>1785</v>
      </c>
      <c r="Z22" t="s">
        <v>54</v>
      </c>
      <c r="AA22" t="s">
        <v>34</v>
      </c>
    </row>
    <row r="23" spans="1:27">
      <c r="A23" t="str">
        <f t="shared" si="0"/>
        <v>|《[[陽光鞭の勇者]]/Sunscourge Champion》|13|アンコモン|クリーチャー|</v>
      </c>
      <c r="B23" t="s">
        <v>81</v>
      </c>
      <c r="C23" t="s">
        <v>1786</v>
      </c>
      <c r="D23" t="s">
        <v>81</v>
      </c>
      <c r="E23">
        <v>13</v>
      </c>
      <c r="F23" t="s">
        <v>81</v>
      </c>
      <c r="G23" t="s">
        <v>54</v>
      </c>
      <c r="H23" t="s">
        <v>81</v>
      </c>
      <c r="I23" t="s">
        <v>34</v>
      </c>
      <c r="J23" t="s">
        <v>81</v>
      </c>
      <c r="U23" t="s">
        <v>1008</v>
      </c>
      <c r="X23" t="s">
        <v>1786</v>
      </c>
      <c r="Z23" t="s">
        <v>54</v>
      </c>
      <c r="AA23" t="s">
        <v>34</v>
      </c>
    </row>
    <row r="24" spans="1:27">
      <c r="A24" t="str">
        <f t="shared" si="0"/>
        <v>|《[[砂漠の拘留]]/Desert's Hold》|4|アンコモン|サポート|</v>
      </c>
      <c r="B24" t="s">
        <v>81</v>
      </c>
      <c r="C24" t="s">
        <v>1787</v>
      </c>
      <c r="D24" t="s">
        <v>81</v>
      </c>
      <c r="E24">
        <v>4</v>
      </c>
      <c r="F24" t="s">
        <v>81</v>
      </c>
      <c r="G24" t="s">
        <v>54</v>
      </c>
      <c r="H24" t="s">
        <v>81</v>
      </c>
      <c r="I24" t="s">
        <v>159</v>
      </c>
      <c r="J24" t="s">
        <v>81</v>
      </c>
      <c r="U24" t="s">
        <v>1012</v>
      </c>
      <c r="X24" t="s">
        <v>1787</v>
      </c>
      <c r="Z24" t="s">
        <v>54</v>
      </c>
      <c r="AA24" t="s">
        <v>159</v>
      </c>
    </row>
    <row r="25" spans="1:27">
      <c r="A25" t="str">
        <f t="shared" si="0"/>
        <v>|《[[典雅な襲撃者]]/Adorned Pouncer》|6|レア|クリーチャー|</v>
      </c>
      <c r="B25" t="s">
        <v>81</v>
      </c>
      <c r="C25" t="s">
        <v>1788</v>
      </c>
      <c r="D25" t="s">
        <v>81</v>
      </c>
      <c r="E25">
        <v>6</v>
      </c>
      <c r="F25" t="s">
        <v>81</v>
      </c>
      <c r="G25" t="s">
        <v>55</v>
      </c>
      <c r="H25" t="s">
        <v>81</v>
      </c>
      <c r="I25" t="s">
        <v>34</v>
      </c>
      <c r="J25" t="s">
        <v>81</v>
      </c>
      <c r="U25" t="s">
        <v>1018</v>
      </c>
      <c r="X25" t="s">
        <v>1788</v>
      </c>
      <c r="Z25" t="s">
        <v>55</v>
      </c>
      <c r="AA25" t="s">
        <v>34</v>
      </c>
    </row>
    <row r="26" spans="1:27">
      <c r="A26" t="str">
        <f t="shared" si="0"/>
        <v>|《[[結束に仕える者]]/Steward of Solidarity》|5|レア|クリーチャー|</v>
      </c>
      <c r="B26" t="s">
        <v>81</v>
      </c>
      <c r="C26" t="s">
        <v>1789</v>
      </c>
      <c r="D26" t="s">
        <v>81</v>
      </c>
      <c r="E26">
        <v>5</v>
      </c>
      <c r="F26" t="s">
        <v>81</v>
      </c>
      <c r="G26" t="s">
        <v>55</v>
      </c>
      <c r="H26" t="s">
        <v>81</v>
      </c>
      <c r="I26" t="s">
        <v>34</v>
      </c>
      <c r="J26" t="s">
        <v>81</v>
      </c>
      <c r="U26" t="s">
        <v>1021</v>
      </c>
      <c r="X26" t="s">
        <v>1789</v>
      </c>
      <c r="Z26" t="s">
        <v>55</v>
      </c>
      <c r="AA26" t="s">
        <v>34</v>
      </c>
    </row>
    <row r="27" spans="1:27">
      <c r="A27" t="str">
        <f t="shared" si="0"/>
        <v>|《[[信義の侍臣]]/Vizier of the True》|12|レア|クリーチャー|</v>
      </c>
      <c r="B27" t="s">
        <v>81</v>
      </c>
      <c r="C27" t="s">
        <v>1790</v>
      </c>
      <c r="D27" t="s">
        <v>81</v>
      </c>
      <c r="E27">
        <v>12</v>
      </c>
      <c r="F27" t="s">
        <v>81</v>
      </c>
      <c r="G27" t="s">
        <v>55</v>
      </c>
      <c r="H27" t="s">
        <v>81</v>
      </c>
      <c r="I27" t="s">
        <v>34</v>
      </c>
      <c r="J27" t="s">
        <v>81</v>
      </c>
      <c r="U27" t="s">
        <v>1025</v>
      </c>
      <c r="X27" t="s">
        <v>1790</v>
      </c>
      <c r="Z27" t="s">
        <v>55</v>
      </c>
      <c r="AA27" t="s">
        <v>34</v>
      </c>
    </row>
    <row r="28" spans="1:27">
      <c r="A28" t="str">
        <f t="shared" si="0"/>
        <v>|《[[ギデオンの敗北]]/Gideon's Defeat》|9|レア|サポート|</v>
      </c>
      <c r="B28" t="s">
        <v>81</v>
      </c>
      <c r="C28" t="s">
        <v>1791</v>
      </c>
      <c r="D28" t="s">
        <v>81</v>
      </c>
      <c r="E28">
        <v>9</v>
      </c>
      <c r="F28" t="s">
        <v>81</v>
      </c>
      <c r="G28" t="s">
        <v>55</v>
      </c>
      <c r="H28" t="s">
        <v>81</v>
      </c>
      <c r="I28" t="s">
        <v>159</v>
      </c>
      <c r="J28" t="s">
        <v>81</v>
      </c>
      <c r="U28" t="s">
        <v>1029</v>
      </c>
      <c r="X28" t="s">
        <v>1791</v>
      </c>
      <c r="Z28" t="s">
        <v>55</v>
      </c>
      <c r="AA28" t="s">
        <v>159</v>
      </c>
    </row>
    <row r="29" spans="1:27">
      <c r="A29" t="str">
        <f t="shared" si="0"/>
        <v>|《[[厳粛]]/Solemnity》|9|レア|サポート|</v>
      </c>
      <c r="B29" t="s">
        <v>81</v>
      </c>
      <c r="C29" t="s">
        <v>1792</v>
      </c>
      <c r="D29" t="s">
        <v>81</v>
      </c>
      <c r="E29">
        <v>9</v>
      </c>
      <c r="F29" t="s">
        <v>81</v>
      </c>
      <c r="G29" t="s">
        <v>55</v>
      </c>
      <c r="H29" t="s">
        <v>81</v>
      </c>
      <c r="I29" t="s">
        <v>159</v>
      </c>
      <c r="J29" t="s">
        <v>81</v>
      </c>
      <c r="U29" t="s">
        <v>1033</v>
      </c>
      <c r="X29" t="s">
        <v>1792</v>
      </c>
      <c r="Z29" t="s">
        <v>55</v>
      </c>
      <c r="AA29" t="s">
        <v>159</v>
      </c>
    </row>
    <row r="30" spans="1:27">
      <c r="A30" t="str">
        <f t="shared" si="0"/>
        <v>|《[[糾弾の天使]]/Angel of Condemnation》|22|神話レア|クリーチャー|</v>
      </c>
      <c r="B30" t="s">
        <v>81</v>
      </c>
      <c r="C30" t="s">
        <v>1793</v>
      </c>
      <c r="D30" t="s">
        <v>81</v>
      </c>
      <c r="E30">
        <v>22</v>
      </c>
      <c r="F30" t="s">
        <v>81</v>
      </c>
      <c r="G30" t="s">
        <v>56</v>
      </c>
      <c r="H30" t="s">
        <v>81</v>
      </c>
      <c r="I30" t="s">
        <v>34</v>
      </c>
      <c r="J30" t="s">
        <v>81</v>
      </c>
      <c r="U30" t="s">
        <v>1037</v>
      </c>
      <c r="X30" t="s">
        <v>1793</v>
      </c>
      <c r="Z30" t="s">
        <v>56</v>
      </c>
      <c r="AA30" t="s">
        <v>34</v>
      </c>
    </row>
    <row r="31" spans="1:27">
      <c r="A31" t="str">
        <f t="shared" si="0"/>
        <v>|《[[冠毛の陽馬]]/Crested Sunmare》|12|神話レア|クリーチャー|</v>
      </c>
      <c r="B31" t="s">
        <v>81</v>
      </c>
      <c r="C31" t="s">
        <v>1794</v>
      </c>
      <c r="D31" t="s">
        <v>81</v>
      </c>
      <c r="E31">
        <v>12</v>
      </c>
      <c r="F31" t="s">
        <v>81</v>
      </c>
      <c r="G31" t="s">
        <v>56</v>
      </c>
      <c r="H31" t="s">
        <v>81</v>
      </c>
      <c r="I31" t="s">
        <v>34</v>
      </c>
      <c r="J31" t="s">
        <v>81</v>
      </c>
      <c r="U31" t="s">
        <v>1041</v>
      </c>
      <c r="X31" t="s">
        <v>1794</v>
      </c>
      <c r="Z31" t="s">
        <v>56</v>
      </c>
      <c r="AA31" t="s">
        <v>34</v>
      </c>
    </row>
    <row r="32" spans="1:27">
      <c r="A32" t="str">
        <f t="shared" si="0"/>
        <v>|《[[目を開いた者、デジェル]]/Djeru, With Eyes Open》|14|神話レア|クリーチャー|</v>
      </c>
      <c r="B32" t="s">
        <v>81</v>
      </c>
      <c r="C32" t="s">
        <v>1795</v>
      </c>
      <c r="D32" t="s">
        <v>81</v>
      </c>
      <c r="E32">
        <v>14</v>
      </c>
      <c r="F32" t="s">
        <v>81</v>
      </c>
      <c r="G32" t="s">
        <v>56</v>
      </c>
      <c r="H32" t="s">
        <v>81</v>
      </c>
      <c r="I32" t="s">
        <v>34</v>
      </c>
      <c r="J32" t="s">
        <v>81</v>
      </c>
      <c r="U32" t="s">
        <v>1047</v>
      </c>
      <c r="X32" t="s">
        <v>1795</v>
      </c>
      <c r="Z32" t="s">
        <v>56</v>
      </c>
      <c r="AA32" t="s">
        <v>34</v>
      </c>
    </row>
    <row r="33" spans="1:27">
      <c r="A33" t="str">
        <f t="shared" si="0"/>
        <v>|《[[圧倒的輝き]]/Overwhelming Splendor》|12|神話レア|サポート|</v>
      </c>
      <c r="B33" t="s">
        <v>81</v>
      </c>
      <c r="C33" t="s">
        <v>1796</v>
      </c>
      <c r="D33" t="s">
        <v>81</v>
      </c>
      <c r="E33">
        <v>12</v>
      </c>
      <c r="F33" t="s">
        <v>81</v>
      </c>
      <c r="G33" t="s">
        <v>56</v>
      </c>
      <c r="H33" t="s">
        <v>81</v>
      </c>
      <c r="I33" t="s">
        <v>159</v>
      </c>
      <c r="J33" t="s">
        <v>81</v>
      </c>
      <c r="U33" t="s">
        <v>1051</v>
      </c>
      <c r="X33" t="s">
        <v>1796</v>
      </c>
      <c r="Z33" t="s">
        <v>56</v>
      </c>
      <c r="AA33" t="s">
        <v>159</v>
      </c>
    </row>
    <row r="34" spans="1:1">
      <c r="A34" t="str">
        <f t="shared" si="0"/>
        <v/>
      </c>
    </row>
    <row r="35" spans="1:23">
      <c r="A35" t="str">
        <f t="shared" si="0"/>
        <v>**青 [#x8b8f0b5]</v>
      </c>
      <c r="B35" t="s">
        <v>1797</v>
      </c>
      <c r="W35" t="s">
        <v>1797</v>
      </c>
    </row>
    <row r="36" spans="1:28">
      <c r="A36" t="str">
        <f t="shared" si="0"/>
        <v>|LEFT:500|LEFT:50|LEFT:80|LEFT:100|c</v>
      </c>
      <c r="B36" t="s">
        <v>81</v>
      </c>
      <c r="C36" t="s">
        <v>1770</v>
      </c>
      <c r="D36" t="s">
        <v>81</v>
      </c>
      <c r="E36" t="s">
        <v>1771</v>
      </c>
      <c r="F36" t="s">
        <v>81</v>
      </c>
      <c r="G36" t="s">
        <v>1</v>
      </c>
      <c r="H36" t="s">
        <v>81</v>
      </c>
      <c r="I36" t="s">
        <v>2</v>
      </c>
      <c r="J36" t="s">
        <v>81</v>
      </c>
      <c r="K36" t="s">
        <v>82</v>
      </c>
      <c r="X36" t="s">
        <v>1770</v>
      </c>
      <c r="Y36" t="s">
        <v>1771</v>
      </c>
      <c r="Z36" t="s">
        <v>1</v>
      </c>
      <c r="AA36" t="s">
        <v>2</v>
      </c>
      <c r="AB36" t="s">
        <v>82</v>
      </c>
    </row>
    <row r="37" spans="1:27">
      <c r="A37" t="str">
        <f t="shared" si="0"/>
        <v>|カード名|コスト|レアリティ|種別|</v>
      </c>
      <c r="B37" t="s">
        <v>81</v>
      </c>
      <c r="C37" t="s">
        <v>1772</v>
      </c>
      <c r="D37" t="s">
        <v>81</v>
      </c>
      <c r="E37" t="s">
        <v>1773</v>
      </c>
      <c r="F37" t="s">
        <v>81</v>
      </c>
      <c r="G37" t="s">
        <v>93</v>
      </c>
      <c r="H37" t="s">
        <v>81</v>
      </c>
      <c r="I37" t="s">
        <v>11</v>
      </c>
      <c r="J37" t="s">
        <v>81</v>
      </c>
      <c r="X37" t="s">
        <v>1772</v>
      </c>
      <c r="Y37" t="s">
        <v>1773</v>
      </c>
      <c r="Z37" t="s">
        <v>93</v>
      </c>
      <c r="AA37" t="s">
        <v>11</v>
      </c>
    </row>
    <row r="38" spans="1:27">
      <c r="A38" t="str">
        <f t="shared" si="0"/>
        <v>|《[[空からの導き手]]/Aerial Guide》|10|コモン|クリーチャー|</v>
      </c>
      <c r="B38" t="s">
        <v>81</v>
      </c>
      <c r="C38" t="s">
        <v>1798</v>
      </c>
      <c r="D38" t="s">
        <v>81</v>
      </c>
      <c r="E38">
        <v>10</v>
      </c>
      <c r="F38" t="s">
        <v>81</v>
      </c>
      <c r="G38" t="s">
        <v>31</v>
      </c>
      <c r="H38" t="s">
        <v>81</v>
      </c>
      <c r="I38" t="s">
        <v>34</v>
      </c>
      <c r="J38" t="s">
        <v>81</v>
      </c>
      <c r="U38" t="s">
        <v>1056</v>
      </c>
      <c r="X38" t="s">
        <v>1798</v>
      </c>
      <c r="Z38" t="s">
        <v>31</v>
      </c>
      <c r="AA38" t="s">
        <v>34</v>
      </c>
    </row>
    <row r="39" spans="1:27">
      <c r="A39" t="str">
        <f t="shared" si="0"/>
        <v>|《[[エイヴンの葦原忍び]]/Aven Reedstalker》|11|コモン|クリーチャー|</v>
      </c>
      <c r="B39" t="s">
        <v>81</v>
      </c>
      <c r="C39" t="s">
        <v>1799</v>
      </c>
      <c r="D39" t="s">
        <v>81</v>
      </c>
      <c r="E39">
        <v>11</v>
      </c>
      <c r="F39" t="s">
        <v>81</v>
      </c>
      <c r="G39" t="s">
        <v>31</v>
      </c>
      <c r="H39" t="s">
        <v>81</v>
      </c>
      <c r="I39" t="s">
        <v>34</v>
      </c>
      <c r="J39" t="s">
        <v>81</v>
      </c>
      <c r="U39" t="s">
        <v>1060</v>
      </c>
      <c r="X39" t="s">
        <v>1799</v>
      </c>
      <c r="Z39" t="s">
        <v>31</v>
      </c>
      <c r="AA39" t="s">
        <v>34</v>
      </c>
    </row>
    <row r="40" spans="1:27">
      <c r="A40" t="str">
        <f t="shared" si="0"/>
        <v>|《[[狡猾な生き残り]]/Cunning Survivor》|7|コモン|クリーチャー|</v>
      </c>
      <c r="B40" t="s">
        <v>81</v>
      </c>
      <c r="C40" t="s">
        <v>1800</v>
      </c>
      <c r="D40" t="s">
        <v>81</v>
      </c>
      <c r="E40">
        <v>7</v>
      </c>
      <c r="F40" t="s">
        <v>81</v>
      </c>
      <c r="G40" t="s">
        <v>31</v>
      </c>
      <c r="H40" t="s">
        <v>81</v>
      </c>
      <c r="I40" t="s">
        <v>34</v>
      </c>
      <c r="J40" t="s">
        <v>81</v>
      </c>
      <c r="U40" t="s">
        <v>1063</v>
      </c>
      <c r="X40" t="s">
        <v>1800</v>
      </c>
      <c r="Z40" t="s">
        <v>31</v>
      </c>
      <c r="AA40" t="s">
        <v>34</v>
      </c>
    </row>
    <row r="41" spans="1:27">
      <c r="A41" t="str">
        <f t="shared" si="0"/>
        <v>|《[[実績ある戦闘員]]/Proven Combatant》|7|コモン|クリーチャー|</v>
      </c>
      <c r="B41" t="s">
        <v>81</v>
      </c>
      <c r="C41" t="s">
        <v>1801</v>
      </c>
      <c r="D41" t="s">
        <v>81</v>
      </c>
      <c r="E41">
        <v>7</v>
      </c>
      <c r="F41" t="s">
        <v>81</v>
      </c>
      <c r="G41" t="s">
        <v>31</v>
      </c>
      <c r="H41" t="s">
        <v>81</v>
      </c>
      <c r="I41" t="s">
        <v>34</v>
      </c>
      <c r="J41" t="s">
        <v>81</v>
      </c>
      <c r="U41" t="s">
        <v>1067</v>
      </c>
      <c r="X41" t="s">
        <v>1801</v>
      </c>
      <c r="Z41" t="s">
        <v>31</v>
      </c>
      <c r="AA41" t="s">
        <v>34</v>
      </c>
    </row>
    <row r="42" spans="1:27">
      <c r="A42" t="str">
        <f t="shared" si="0"/>
        <v>|《[[最後の明日の予見者]]/Seer of the Last Tomorrow》|8|コモン|クリーチャー|</v>
      </c>
      <c r="B42" t="s">
        <v>81</v>
      </c>
      <c r="C42" t="s">
        <v>1802</v>
      </c>
      <c r="D42" t="s">
        <v>81</v>
      </c>
      <c r="E42">
        <v>8</v>
      </c>
      <c r="F42" t="s">
        <v>81</v>
      </c>
      <c r="G42" t="s">
        <v>31</v>
      </c>
      <c r="H42" t="s">
        <v>81</v>
      </c>
      <c r="I42" t="s">
        <v>34</v>
      </c>
      <c r="J42" t="s">
        <v>81</v>
      </c>
      <c r="U42" t="s">
        <v>1069</v>
      </c>
      <c r="X42" t="s">
        <v>1802</v>
      </c>
      <c r="Z42" t="s">
        <v>31</v>
      </c>
      <c r="AA42" t="s">
        <v>34</v>
      </c>
    </row>
    <row r="43" spans="1:27">
      <c r="A43" t="str">
        <f t="shared" si="0"/>
        <v>|《[[相殺の風]]/Countervailing Winds》|7|コモン|呪文|</v>
      </c>
      <c r="B43" t="s">
        <v>81</v>
      </c>
      <c r="C43" t="s">
        <v>1803</v>
      </c>
      <c r="D43" t="s">
        <v>81</v>
      </c>
      <c r="E43">
        <v>7</v>
      </c>
      <c r="F43" t="s">
        <v>81</v>
      </c>
      <c r="G43" t="s">
        <v>31</v>
      </c>
      <c r="H43" t="s">
        <v>81</v>
      </c>
      <c r="I43" t="s">
        <v>131</v>
      </c>
      <c r="J43" t="s">
        <v>81</v>
      </c>
      <c r="U43" t="s">
        <v>1071</v>
      </c>
      <c r="X43" t="s">
        <v>1803</v>
      </c>
      <c r="Z43" t="s">
        <v>31</v>
      </c>
      <c r="AA43" t="s">
        <v>131</v>
      </c>
    </row>
    <row r="44" spans="1:27">
      <c r="A44" t="str">
        <f t="shared" si="0"/>
        <v>|《[[周到の砂漠]]/Desert of the Mindful》|3|コモン|呪文|</v>
      </c>
      <c r="B44" t="s">
        <v>81</v>
      </c>
      <c r="C44" t="s">
        <v>1804</v>
      </c>
      <c r="D44" t="s">
        <v>81</v>
      </c>
      <c r="E44">
        <v>3</v>
      </c>
      <c r="F44" t="s">
        <v>81</v>
      </c>
      <c r="G44" t="s">
        <v>31</v>
      </c>
      <c r="H44" t="s">
        <v>81</v>
      </c>
      <c r="I44" t="s">
        <v>131</v>
      </c>
      <c r="J44" t="s">
        <v>81</v>
      </c>
      <c r="U44" t="s">
        <v>1075</v>
      </c>
      <c r="X44" t="s">
        <v>1804</v>
      </c>
      <c r="Z44" t="s">
        <v>31</v>
      </c>
      <c r="AA44" t="s">
        <v>131</v>
      </c>
    </row>
    <row r="45" spans="1:27">
      <c r="A45" t="str">
        <f t="shared" si="0"/>
        <v>|《[[巧みな軍略]]/Strategic Planning》|2|コモン|呪文|</v>
      </c>
      <c r="B45" t="s">
        <v>81</v>
      </c>
      <c r="C45" t="s">
        <v>1805</v>
      </c>
      <c r="D45" t="s">
        <v>81</v>
      </c>
      <c r="E45">
        <v>2</v>
      </c>
      <c r="F45" t="s">
        <v>81</v>
      </c>
      <c r="G45" t="s">
        <v>31</v>
      </c>
      <c r="H45" t="s">
        <v>81</v>
      </c>
      <c r="I45" t="s">
        <v>131</v>
      </c>
      <c r="J45" t="s">
        <v>81</v>
      </c>
      <c r="U45" t="s">
        <v>1079</v>
      </c>
      <c r="X45" t="s">
        <v>1805</v>
      </c>
      <c r="Z45" t="s">
        <v>31</v>
      </c>
      <c r="AA45" t="s">
        <v>131</v>
      </c>
    </row>
    <row r="46" spans="1:27">
      <c r="A46" t="str">
        <f t="shared" si="0"/>
        <v>|《[[悲劇的教訓]]/Tragic Lesson》|2|コモン|呪文|</v>
      </c>
      <c r="B46" t="s">
        <v>81</v>
      </c>
      <c r="C46" t="s">
        <v>1806</v>
      </c>
      <c r="D46" t="s">
        <v>81</v>
      </c>
      <c r="E46">
        <v>2</v>
      </c>
      <c r="F46" t="s">
        <v>81</v>
      </c>
      <c r="G46" t="s">
        <v>31</v>
      </c>
      <c r="H46" t="s">
        <v>81</v>
      </c>
      <c r="I46" t="s">
        <v>131</v>
      </c>
      <c r="J46" t="s">
        <v>81</v>
      </c>
      <c r="U46" t="s">
        <v>1083</v>
      </c>
      <c r="X46" t="s">
        <v>1806</v>
      </c>
      <c r="Z46" t="s">
        <v>31</v>
      </c>
      <c r="AA46" t="s">
        <v>131</v>
      </c>
    </row>
    <row r="47" spans="1:27">
      <c r="A47" t="str">
        <f t="shared" si="0"/>
        <v>|《[[抑え難い渇き]]/Unquenchable Thirst》|2|コモン|呪文|</v>
      </c>
      <c r="B47" t="s">
        <v>81</v>
      </c>
      <c r="C47" t="s">
        <v>1807</v>
      </c>
      <c r="D47" t="s">
        <v>81</v>
      </c>
      <c r="E47">
        <v>2</v>
      </c>
      <c r="F47" t="s">
        <v>81</v>
      </c>
      <c r="G47" t="s">
        <v>31</v>
      </c>
      <c r="H47" t="s">
        <v>81</v>
      </c>
      <c r="I47" t="s">
        <v>131</v>
      </c>
      <c r="J47" t="s">
        <v>81</v>
      </c>
      <c r="U47" t="s">
        <v>1087</v>
      </c>
      <c r="X47" t="s">
        <v>1807</v>
      </c>
      <c r="Z47" t="s">
        <v>31</v>
      </c>
      <c r="AA47" t="s">
        <v>131</v>
      </c>
    </row>
    <row r="48" spans="1:27">
      <c r="A48" t="str">
        <f t="shared" si="0"/>
        <v>|《[[送還]]/Unsummon》|4|コモン|呪文|</v>
      </c>
      <c r="B48" t="s">
        <v>81</v>
      </c>
      <c r="C48" t="s">
        <v>1808</v>
      </c>
      <c r="D48" t="s">
        <v>81</v>
      </c>
      <c r="E48">
        <v>4</v>
      </c>
      <c r="F48" t="s">
        <v>81</v>
      </c>
      <c r="G48" t="s">
        <v>31</v>
      </c>
      <c r="H48" t="s">
        <v>81</v>
      </c>
      <c r="I48" t="s">
        <v>131</v>
      </c>
      <c r="J48" t="s">
        <v>81</v>
      </c>
      <c r="U48" t="s">
        <v>1091</v>
      </c>
      <c r="X48" t="s">
        <v>1808</v>
      </c>
      <c r="Z48" t="s">
        <v>31</v>
      </c>
      <c r="AA48" t="s">
        <v>131</v>
      </c>
    </row>
    <row r="49" spans="1:27">
      <c r="A49" t="str">
        <f t="shared" si="0"/>
        <v>|《[[厳しい事実の永遠衆]]/Eternal of Harsh Truths》|14|アンコモン|クリーチャー|</v>
      </c>
      <c r="B49" t="s">
        <v>81</v>
      </c>
      <c r="C49" t="s">
        <v>1809</v>
      </c>
      <c r="D49" t="s">
        <v>81</v>
      </c>
      <c r="E49">
        <v>14</v>
      </c>
      <c r="F49" t="s">
        <v>81</v>
      </c>
      <c r="G49" t="s">
        <v>54</v>
      </c>
      <c r="H49" t="s">
        <v>81</v>
      </c>
      <c r="I49" t="s">
        <v>34</v>
      </c>
      <c r="J49" t="s">
        <v>81</v>
      </c>
      <c r="U49" t="s">
        <v>1095</v>
      </c>
      <c r="X49" t="s">
        <v>1809</v>
      </c>
      <c r="Z49" t="s">
        <v>54</v>
      </c>
      <c r="AA49" t="s">
        <v>34</v>
      </c>
    </row>
    <row r="50" spans="1:27">
      <c r="A50" t="str">
        <f t="shared" si="0"/>
        <v>|《[[しなやかな打撃者]]/Sinuous Striker》|11|アンコモン|クリーチャー|</v>
      </c>
      <c r="B50" t="s">
        <v>81</v>
      </c>
      <c r="C50" t="s">
        <v>1810</v>
      </c>
      <c r="D50" t="s">
        <v>81</v>
      </c>
      <c r="E50">
        <v>11</v>
      </c>
      <c r="F50" t="s">
        <v>81</v>
      </c>
      <c r="G50" t="s">
        <v>54</v>
      </c>
      <c r="H50" t="s">
        <v>81</v>
      </c>
      <c r="I50" t="s">
        <v>34</v>
      </c>
      <c r="J50" t="s">
        <v>81</v>
      </c>
      <c r="U50" t="s">
        <v>1100</v>
      </c>
      <c r="X50" t="s">
        <v>1810</v>
      </c>
      <c r="Z50" t="s">
        <v>54</v>
      </c>
      <c r="AA50" t="s">
        <v>34</v>
      </c>
    </row>
    <row r="51" spans="1:27">
      <c r="A51" t="str">
        <f t="shared" si="0"/>
        <v>|《[[至高の意志]]/Supreme Will》|3|アンコモン|呪文|</v>
      </c>
      <c r="B51" t="s">
        <v>81</v>
      </c>
      <c r="C51" t="s">
        <v>1811</v>
      </c>
      <c r="D51" t="s">
        <v>81</v>
      </c>
      <c r="E51">
        <v>3</v>
      </c>
      <c r="F51" t="s">
        <v>81</v>
      </c>
      <c r="G51" t="s">
        <v>54</v>
      </c>
      <c r="H51" t="s">
        <v>81</v>
      </c>
      <c r="I51" t="s">
        <v>131</v>
      </c>
      <c r="J51" t="s">
        <v>81</v>
      </c>
      <c r="U51" t="s">
        <v>1105</v>
      </c>
      <c r="X51" t="s">
        <v>1811</v>
      </c>
      <c r="Z51" t="s">
        <v>54</v>
      </c>
      <c r="AA51" t="s">
        <v>131</v>
      </c>
    </row>
    <row r="52" spans="1:27">
      <c r="A52" t="str">
        <f t="shared" si="0"/>
        <v>|《[[機知の勇者]]/Champion of Wits》|9|レア|クリーチャー|</v>
      </c>
      <c r="B52" t="s">
        <v>81</v>
      </c>
      <c r="C52" t="s">
        <v>1812</v>
      </c>
      <c r="D52" t="s">
        <v>81</v>
      </c>
      <c r="E52">
        <v>9</v>
      </c>
      <c r="F52" t="s">
        <v>81</v>
      </c>
      <c r="G52" t="s">
        <v>55</v>
      </c>
      <c r="H52" t="s">
        <v>81</v>
      </c>
      <c r="I52" t="s">
        <v>34</v>
      </c>
      <c r="J52" t="s">
        <v>81</v>
      </c>
      <c r="U52" t="s">
        <v>1109</v>
      </c>
      <c r="X52" t="s">
        <v>1812</v>
      </c>
      <c r="Z52" t="s">
        <v>55</v>
      </c>
      <c r="AA52" t="s">
        <v>34</v>
      </c>
    </row>
    <row r="53" spans="1:27">
      <c r="A53" t="str">
        <f t="shared" si="0"/>
        <v>|《[[敏捷な妨害術師]]/Nimble Obstructionist》|18|レア|クリーチャー|</v>
      </c>
      <c r="B53" t="s">
        <v>81</v>
      </c>
      <c r="C53" t="s">
        <v>1813</v>
      </c>
      <c r="D53" t="s">
        <v>81</v>
      </c>
      <c r="E53">
        <v>18</v>
      </c>
      <c r="F53" t="s">
        <v>81</v>
      </c>
      <c r="G53" t="s">
        <v>55</v>
      </c>
      <c r="H53" t="s">
        <v>81</v>
      </c>
      <c r="I53" t="s">
        <v>34</v>
      </c>
      <c r="J53" t="s">
        <v>81</v>
      </c>
      <c r="U53" t="s">
        <v>1113</v>
      </c>
      <c r="X53" t="s">
        <v>1813</v>
      </c>
      <c r="Z53" t="s">
        <v>55</v>
      </c>
      <c r="AA53" t="s">
        <v>34</v>
      </c>
    </row>
    <row r="54" spans="1:27">
      <c r="A54" t="str">
        <f t="shared" si="0"/>
        <v>|《[[不吉なスフィンクス]]/Ominous Sphinx》|22|レア|クリーチャー|</v>
      </c>
      <c r="B54" t="s">
        <v>81</v>
      </c>
      <c r="C54" t="s">
        <v>1814</v>
      </c>
      <c r="D54" t="s">
        <v>81</v>
      </c>
      <c r="E54">
        <v>22</v>
      </c>
      <c r="F54" t="s">
        <v>81</v>
      </c>
      <c r="G54" t="s">
        <v>55</v>
      </c>
      <c r="H54" t="s">
        <v>81</v>
      </c>
      <c r="I54" t="s">
        <v>34</v>
      </c>
      <c r="J54" t="s">
        <v>81</v>
      </c>
      <c r="U54" t="s">
        <v>1117</v>
      </c>
      <c r="X54" t="s">
        <v>1814</v>
      </c>
      <c r="Z54" t="s">
        <v>55</v>
      </c>
      <c r="AA54" t="s">
        <v>34</v>
      </c>
    </row>
    <row r="55" spans="1:27">
      <c r="A55" t="str">
        <f t="shared" si="0"/>
        <v>|《[[選定の侍臣]]/Vizier of the Anointed》|10|レア|クリーチャー|</v>
      </c>
      <c r="B55" t="s">
        <v>81</v>
      </c>
      <c r="C55" t="s">
        <v>1815</v>
      </c>
      <c r="D55" t="s">
        <v>81</v>
      </c>
      <c r="E55">
        <v>10</v>
      </c>
      <c r="F55" t="s">
        <v>81</v>
      </c>
      <c r="G55" t="s">
        <v>55</v>
      </c>
      <c r="H55" t="s">
        <v>81</v>
      </c>
      <c r="I55" t="s">
        <v>34</v>
      </c>
      <c r="J55" t="s">
        <v>81</v>
      </c>
      <c r="U55" t="s">
        <v>1121</v>
      </c>
      <c r="X55" t="s">
        <v>1815</v>
      </c>
      <c r="Z55" t="s">
        <v>55</v>
      </c>
      <c r="AA55" t="s">
        <v>34</v>
      </c>
    </row>
    <row r="56" spans="1:27">
      <c r="A56" t="str">
        <f t="shared" si="0"/>
        <v>|《[[空想の脅威]]/Imaginary Threats》|5|レア|呪文|</v>
      </c>
      <c r="B56" t="s">
        <v>81</v>
      </c>
      <c r="C56" t="s">
        <v>1816</v>
      </c>
      <c r="D56" t="s">
        <v>81</v>
      </c>
      <c r="E56">
        <v>5</v>
      </c>
      <c r="F56" t="s">
        <v>81</v>
      </c>
      <c r="G56" t="s">
        <v>55</v>
      </c>
      <c r="H56" t="s">
        <v>81</v>
      </c>
      <c r="I56" t="s">
        <v>131</v>
      </c>
      <c r="J56" t="s">
        <v>81</v>
      </c>
      <c r="U56" t="s">
        <v>1126</v>
      </c>
      <c r="X56" t="s">
        <v>1816</v>
      </c>
      <c r="Z56" t="s">
        <v>55</v>
      </c>
      <c r="AA56" t="s">
        <v>131</v>
      </c>
    </row>
    <row r="57" spans="1:27">
      <c r="A57" t="str">
        <f t="shared" si="0"/>
        <v>|《[[羊頭スフィンクスの君主、アネシ]]/Unesh, Criosphinx Sovereign》|16|神話レア|クリーチャー|</v>
      </c>
      <c r="B57" t="s">
        <v>81</v>
      </c>
      <c r="C57" t="s">
        <v>1817</v>
      </c>
      <c r="D57" t="s">
        <v>81</v>
      </c>
      <c r="E57">
        <v>16</v>
      </c>
      <c r="F57" t="s">
        <v>81</v>
      </c>
      <c r="G57" t="s">
        <v>56</v>
      </c>
      <c r="H57" t="s">
        <v>81</v>
      </c>
      <c r="I57" t="s">
        <v>34</v>
      </c>
      <c r="J57" t="s">
        <v>81</v>
      </c>
      <c r="U57" t="s">
        <v>1130</v>
      </c>
      <c r="X57" t="s">
        <v>1817</v>
      </c>
      <c r="Z57" t="s">
        <v>56</v>
      </c>
      <c r="AA57" t="s">
        <v>34</v>
      </c>
    </row>
    <row r="58" spans="1:27">
      <c r="A58" t="str">
        <f t="shared" si="0"/>
        <v>|《[[永遠の刻]]/Hour of Eternity》|13|神話レア|呪文|</v>
      </c>
      <c r="B58" t="s">
        <v>81</v>
      </c>
      <c r="C58" t="s">
        <v>1818</v>
      </c>
      <c r="D58" t="s">
        <v>81</v>
      </c>
      <c r="E58">
        <v>13</v>
      </c>
      <c r="F58" t="s">
        <v>81</v>
      </c>
      <c r="G58" t="s">
        <v>56</v>
      </c>
      <c r="H58" t="s">
        <v>81</v>
      </c>
      <c r="I58" t="s">
        <v>131</v>
      </c>
      <c r="J58" t="s">
        <v>81</v>
      </c>
      <c r="U58" t="s">
        <v>1135</v>
      </c>
      <c r="X58" t="s">
        <v>1818</v>
      </c>
      <c r="Z58" t="s">
        <v>56</v>
      </c>
      <c r="AA58" t="s">
        <v>131</v>
      </c>
    </row>
    <row r="59" spans="1:27">
      <c r="A59" t="str">
        <f t="shared" si="0"/>
        <v>|《[[正気減らし]]/Fraying Sanity》|20|神話レア|サポート|</v>
      </c>
      <c r="B59" t="s">
        <v>81</v>
      </c>
      <c r="C59" t="s">
        <v>1819</v>
      </c>
      <c r="D59" t="s">
        <v>81</v>
      </c>
      <c r="E59">
        <v>20</v>
      </c>
      <c r="F59" t="s">
        <v>81</v>
      </c>
      <c r="G59" t="s">
        <v>56</v>
      </c>
      <c r="H59" t="s">
        <v>81</v>
      </c>
      <c r="I59" t="s">
        <v>159</v>
      </c>
      <c r="J59" t="s">
        <v>81</v>
      </c>
      <c r="U59" t="s">
        <v>1139</v>
      </c>
      <c r="X59" t="s">
        <v>1819</v>
      </c>
      <c r="Z59" t="s">
        <v>56</v>
      </c>
      <c r="AA59" t="s">
        <v>159</v>
      </c>
    </row>
    <row r="60" spans="1:27">
      <c r="A60" t="str">
        <f t="shared" si="0"/>
        <v>|《[[大群の諜報]]/Swarm Intelligence》|13|神話レア|サポート|</v>
      </c>
      <c r="B60" t="s">
        <v>81</v>
      </c>
      <c r="C60" t="s">
        <v>1820</v>
      </c>
      <c r="D60" t="s">
        <v>81</v>
      </c>
      <c r="E60">
        <v>13</v>
      </c>
      <c r="F60" t="s">
        <v>81</v>
      </c>
      <c r="G60" t="s">
        <v>56</v>
      </c>
      <c r="H60" t="s">
        <v>81</v>
      </c>
      <c r="I60" t="s">
        <v>159</v>
      </c>
      <c r="J60" t="s">
        <v>81</v>
      </c>
      <c r="U60" t="s">
        <v>1143</v>
      </c>
      <c r="X60" t="s">
        <v>1820</v>
      </c>
      <c r="Z60" t="s">
        <v>56</v>
      </c>
      <c r="AA60" t="s">
        <v>159</v>
      </c>
    </row>
    <row r="61" spans="1:1">
      <c r="A61" t="str">
        <f t="shared" si="0"/>
        <v/>
      </c>
    </row>
    <row r="62" spans="1:23">
      <c r="A62" t="str">
        <f t="shared" si="0"/>
        <v>**黒 [#of30fe96]</v>
      </c>
      <c r="B62" t="s">
        <v>1821</v>
      </c>
      <c r="W62" t="s">
        <v>1821</v>
      </c>
    </row>
    <row r="63" spans="1:28">
      <c r="A63" t="str">
        <f t="shared" si="0"/>
        <v>|LEFT:500|LEFT:50|LEFT:80|LEFT:100|c</v>
      </c>
      <c r="B63" t="s">
        <v>81</v>
      </c>
      <c r="C63" t="s">
        <v>1770</v>
      </c>
      <c r="D63" t="s">
        <v>81</v>
      </c>
      <c r="E63" t="s">
        <v>1771</v>
      </c>
      <c r="F63" t="s">
        <v>81</v>
      </c>
      <c r="G63" t="s">
        <v>1</v>
      </c>
      <c r="H63" t="s">
        <v>81</v>
      </c>
      <c r="I63" t="s">
        <v>2</v>
      </c>
      <c r="J63" t="s">
        <v>81</v>
      </c>
      <c r="K63" t="s">
        <v>82</v>
      </c>
      <c r="X63" t="s">
        <v>1770</v>
      </c>
      <c r="Y63" t="s">
        <v>1771</v>
      </c>
      <c r="Z63" t="s">
        <v>1</v>
      </c>
      <c r="AA63" t="s">
        <v>2</v>
      </c>
      <c r="AB63" t="s">
        <v>82</v>
      </c>
    </row>
    <row r="64" spans="1:27">
      <c r="A64" t="str">
        <f t="shared" si="0"/>
        <v>|カード名|コスト|レアリティ|種別|</v>
      </c>
      <c r="B64" t="s">
        <v>81</v>
      </c>
      <c r="C64" t="s">
        <v>1772</v>
      </c>
      <c r="D64" t="s">
        <v>81</v>
      </c>
      <c r="E64" t="s">
        <v>1773</v>
      </c>
      <c r="F64" t="s">
        <v>81</v>
      </c>
      <c r="G64" t="s">
        <v>93</v>
      </c>
      <c r="H64" t="s">
        <v>81</v>
      </c>
      <c r="I64" t="s">
        <v>11</v>
      </c>
      <c r="J64" t="s">
        <v>81</v>
      </c>
      <c r="X64" t="s">
        <v>1772</v>
      </c>
      <c r="Y64" t="s">
        <v>1773</v>
      </c>
      <c r="Z64" t="s">
        <v>93</v>
      </c>
      <c r="AA64" t="s">
        <v>11</v>
      </c>
    </row>
    <row r="65" spans="1:27">
      <c r="A65" t="str">
        <f t="shared" ref="A65:A128" si="1">B65&amp;C65&amp;D65&amp;E65&amp;F65&amp;G65&amp;H65&amp;I65&amp;J65&amp;K65&amp;L65&amp;M65&amp;N65&amp;O65&amp;P65&amp;Q65&amp;R65&amp;S65</f>
        <v>|《[[屍肉の金切り声上げ]]/Carrion Screecher》|8|コモン|クリーチャー|</v>
      </c>
      <c r="B65" t="s">
        <v>81</v>
      </c>
      <c r="C65" t="s">
        <v>1822</v>
      </c>
      <c r="D65" t="s">
        <v>81</v>
      </c>
      <c r="E65">
        <v>8</v>
      </c>
      <c r="F65" t="s">
        <v>81</v>
      </c>
      <c r="G65" t="s">
        <v>31</v>
      </c>
      <c r="H65" t="s">
        <v>81</v>
      </c>
      <c r="I65" t="s">
        <v>34</v>
      </c>
      <c r="J65" t="s">
        <v>81</v>
      </c>
      <c r="U65" t="s">
        <v>1147</v>
      </c>
      <c r="X65" t="s">
        <v>1822</v>
      </c>
      <c r="Z65" t="s">
        <v>31</v>
      </c>
      <c r="AA65" t="s">
        <v>34</v>
      </c>
    </row>
    <row r="66" spans="1:27">
      <c r="A66" t="str">
        <f t="shared" si="1"/>
        <v>|《[[忌まわしい生き残り]]/Grisly Survivor》|5|コモン|クリーチャー|</v>
      </c>
      <c r="B66" t="s">
        <v>81</v>
      </c>
      <c r="C66" t="s">
        <v>1823</v>
      </c>
      <c r="D66" t="s">
        <v>81</v>
      </c>
      <c r="E66">
        <v>5</v>
      </c>
      <c r="F66" t="s">
        <v>81</v>
      </c>
      <c r="G66" t="s">
        <v>31</v>
      </c>
      <c r="H66" t="s">
        <v>81</v>
      </c>
      <c r="I66" t="s">
        <v>34</v>
      </c>
      <c r="J66" t="s">
        <v>81</v>
      </c>
      <c r="U66" t="s">
        <v>1149</v>
      </c>
      <c r="X66" t="s">
        <v>1823</v>
      </c>
      <c r="Z66" t="s">
        <v>31</v>
      </c>
      <c r="AA66" t="s">
        <v>34</v>
      </c>
    </row>
    <row r="67" spans="1:27">
      <c r="A67" t="str">
        <f t="shared" si="1"/>
        <v>|《[[ケンラの永遠衆]]/Khenra Eternal》|8|コモン|クリーチャー|</v>
      </c>
      <c r="B67" t="s">
        <v>81</v>
      </c>
      <c r="C67" t="s">
        <v>1824</v>
      </c>
      <c r="D67" t="s">
        <v>81</v>
      </c>
      <c r="E67">
        <v>8</v>
      </c>
      <c r="F67" t="s">
        <v>81</v>
      </c>
      <c r="G67" t="s">
        <v>31</v>
      </c>
      <c r="H67" t="s">
        <v>81</v>
      </c>
      <c r="I67" t="s">
        <v>34</v>
      </c>
      <c r="J67" t="s">
        <v>81</v>
      </c>
      <c r="U67" t="s">
        <v>1153</v>
      </c>
      <c r="X67" t="s">
        <v>1824</v>
      </c>
      <c r="Z67" t="s">
        <v>31</v>
      </c>
      <c r="AA67" t="s">
        <v>34</v>
      </c>
    </row>
    <row r="68" spans="1:27">
      <c r="A68" t="str">
        <f t="shared" si="1"/>
        <v>|《[[よろけ腐り獣]]/Lurching Rotbeast》|10|コモン|クリーチャー|</v>
      </c>
      <c r="B68" t="s">
        <v>81</v>
      </c>
      <c r="C68" t="s">
        <v>1825</v>
      </c>
      <c r="D68" t="s">
        <v>81</v>
      </c>
      <c r="E68">
        <v>10</v>
      </c>
      <c r="F68" t="s">
        <v>81</v>
      </c>
      <c r="G68" t="s">
        <v>31</v>
      </c>
      <c r="H68" t="s">
        <v>81</v>
      </c>
      <c r="I68" t="s">
        <v>34</v>
      </c>
      <c r="J68" t="s">
        <v>81</v>
      </c>
      <c r="U68" t="s">
        <v>1156</v>
      </c>
      <c r="X68" t="s">
        <v>1825</v>
      </c>
      <c r="Z68" t="s">
        <v>31</v>
      </c>
      <c r="AA68" t="s">
        <v>34</v>
      </c>
    </row>
    <row r="69" spans="1:27">
      <c r="A69" t="str">
        <f t="shared" si="1"/>
        <v>|《[[無法の斬骨鬼]]/Marauding Boneslasher》|6|コモン|クリーチャー|</v>
      </c>
      <c r="B69" t="s">
        <v>81</v>
      </c>
      <c r="C69" t="s">
        <v>1826</v>
      </c>
      <c r="D69" t="s">
        <v>81</v>
      </c>
      <c r="E69">
        <v>6</v>
      </c>
      <c r="F69" t="s">
        <v>81</v>
      </c>
      <c r="G69" t="s">
        <v>31</v>
      </c>
      <c r="H69" t="s">
        <v>81</v>
      </c>
      <c r="I69" t="s">
        <v>34</v>
      </c>
      <c r="J69" t="s">
        <v>81</v>
      </c>
      <c r="U69" t="s">
        <v>1159</v>
      </c>
      <c r="X69" t="s">
        <v>1826</v>
      </c>
      <c r="Z69" t="s">
        <v>31</v>
      </c>
      <c r="AA69" t="s">
        <v>34</v>
      </c>
    </row>
    <row r="70" spans="1:27">
      <c r="A70" t="str">
        <f t="shared" si="1"/>
        <v>|《[[呻きの壁]]/Moaning Wall》|15|コモン|クリーチャー|</v>
      </c>
      <c r="B70" t="s">
        <v>81</v>
      </c>
      <c r="C70" t="s">
        <v>1827</v>
      </c>
      <c r="D70" t="s">
        <v>81</v>
      </c>
      <c r="E70">
        <v>15</v>
      </c>
      <c r="F70" t="s">
        <v>81</v>
      </c>
      <c r="G70" t="s">
        <v>31</v>
      </c>
      <c r="H70" t="s">
        <v>81</v>
      </c>
      <c r="I70" t="s">
        <v>34</v>
      </c>
      <c r="J70" t="s">
        <v>81</v>
      </c>
      <c r="U70" t="s">
        <v>1161</v>
      </c>
      <c r="X70" t="s">
        <v>1827</v>
      </c>
      <c r="Z70" t="s">
        <v>31</v>
      </c>
      <c r="AA70" t="s">
        <v>34</v>
      </c>
    </row>
    <row r="71" spans="1:27">
      <c r="A71" t="str">
        <f t="shared" si="1"/>
        <v>|《[[魂のたかり屋]]/Scrounger of Souls》|19|コモン|クリーチャー|</v>
      </c>
      <c r="B71" t="s">
        <v>81</v>
      </c>
      <c r="C71" t="s">
        <v>1828</v>
      </c>
      <c r="D71" t="s">
        <v>81</v>
      </c>
      <c r="E71">
        <v>19</v>
      </c>
      <c r="F71" t="s">
        <v>81</v>
      </c>
      <c r="G71" t="s">
        <v>31</v>
      </c>
      <c r="H71" t="s">
        <v>81</v>
      </c>
      <c r="I71" t="s">
        <v>34</v>
      </c>
      <c r="J71" t="s">
        <v>81</v>
      </c>
      <c r="U71" t="s">
        <v>1165</v>
      </c>
      <c r="X71" t="s">
        <v>1828</v>
      </c>
      <c r="Z71" t="s">
        <v>31</v>
      </c>
      <c r="AA71" t="s">
        <v>34</v>
      </c>
    </row>
    <row r="72" spans="1:27">
      <c r="A72" t="str">
        <f t="shared" si="1"/>
        <v>|《[[不憫なラクダ]]/Wretched Camel》|6|コモン|クリーチャー|</v>
      </c>
      <c r="B72" t="s">
        <v>81</v>
      </c>
      <c r="C72" t="s">
        <v>1829</v>
      </c>
      <c r="D72" t="s">
        <v>81</v>
      </c>
      <c r="E72">
        <v>6</v>
      </c>
      <c r="F72" t="s">
        <v>81</v>
      </c>
      <c r="G72" t="s">
        <v>31</v>
      </c>
      <c r="H72" t="s">
        <v>81</v>
      </c>
      <c r="I72" t="s">
        <v>34</v>
      </c>
      <c r="J72" t="s">
        <v>81</v>
      </c>
      <c r="U72" t="s">
        <v>1167</v>
      </c>
      <c r="X72" t="s">
        <v>1829</v>
      </c>
      <c r="Z72" t="s">
        <v>31</v>
      </c>
      <c r="AA72" t="s">
        <v>34</v>
      </c>
    </row>
    <row r="73" spans="1:27">
      <c r="A73" t="str">
        <f t="shared" si="1"/>
        <v>|《[[栄光の砂漠]]/Desert of the Glorified》|1|コモン|呪文|</v>
      </c>
      <c r="B73" t="s">
        <v>81</v>
      </c>
      <c r="C73" t="s">
        <v>1830</v>
      </c>
      <c r="D73" t="s">
        <v>81</v>
      </c>
      <c r="E73">
        <v>1</v>
      </c>
      <c r="F73" t="s">
        <v>81</v>
      </c>
      <c r="G73" t="s">
        <v>31</v>
      </c>
      <c r="H73" t="s">
        <v>81</v>
      </c>
      <c r="I73" t="s">
        <v>131</v>
      </c>
      <c r="J73" t="s">
        <v>81</v>
      </c>
      <c r="U73" t="s">
        <v>1171</v>
      </c>
      <c r="X73" t="s">
        <v>1830</v>
      </c>
      <c r="Z73" t="s">
        <v>31</v>
      </c>
      <c r="AA73" t="s">
        <v>131</v>
      </c>
    </row>
    <row r="74" spans="1:27">
      <c r="A74" t="str">
        <f t="shared" si="1"/>
        <v>|《[[致死の一刺し]]/Lethal Sting》|3|コモン|呪文|</v>
      </c>
      <c r="B74" t="s">
        <v>81</v>
      </c>
      <c r="C74" t="s">
        <v>1831</v>
      </c>
      <c r="D74" t="s">
        <v>81</v>
      </c>
      <c r="E74">
        <v>3</v>
      </c>
      <c r="F74" t="s">
        <v>81</v>
      </c>
      <c r="G74" t="s">
        <v>31</v>
      </c>
      <c r="H74" t="s">
        <v>81</v>
      </c>
      <c r="I74" t="s">
        <v>131</v>
      </c>
      <c r="J74" t="s">
        <v>81</v>
      </c>
      <c r="U74" t="s">
        <v>1175</v>
      </c>
      <c r="X74" t="s">
        <v>1831</v>
      </c>
      <c r="Z74" t="s">
        <v>31</v>
      </c>
      <c r="AA74" t="s">
        <v>131</v>
      </c>
    </row>
    <row r="75" spans="1:27">
      <c r="A75" t="str">
        <f t="shared" si="1"/>
        <v>|《[[弱点消し]]/Without Weakness》|3|コモン|呪文|</v>
      </c>
      <c r="B75" t="s">
        <v>81</v>
      </c>
      <c r="C75" t="s">
        <v>1832</v>
      </c>
      <c r="D75" t="s">
        <v>81</v>
      </c>
      <c r="E75">
        <v>3</v>
      </c>
      <c r="F75" t="s">
        <v>81</v>
      </c>
      <c r="G75" t="s">
        <v>31</v>
      </c>
      <c r="H75" t="s">
        <v>81</v>
      </c>
      <c r="I75" t="s">
        <v>131</v>
      </c>
      <c r="J75" t="s">
        <v>81</v>
      </c>
      <c r="U75" t="s">
        <v>1179</v>
      </c>
      <c r="X75" t="s">
        <v>1832</v>
      </c>
      <c r="Z75" t="s">
        <v>31</v>
      </c>
      <c r="AA75" t="s">
        <v>131</v>
      </c>
    </row>
    <row r="76" spans="1:27">
      <c r="A76" t="str">
        <f t="shared" si="1"/>
        <v>|《[[無慈悲な永遠衆]]/Merciless Eternal》|20|アンコモン|クリーチャー|</v>
      </c>
      <c r="B76" t="s">
        <v>81</v>
      </c>
      <c r="C76" t="s">
        <v>1833</v>
      </c>
      <c r="D76" t="s">
        <v>81</v>
      </c>
      <c r="E76">
        <v>20</v>
      </c>
      <c r="F76" t="s">
        <v>81</v>
      </c>
      <c r="G76" t="s">
        <v>54</v>
      </c>
      <c r="H76" t="s">
        <v>81</v>
      </c>
      <c r="I76" t="s">
        <v>34</v>
      </c>
      <c r="J76" t="s">
        <v>81</v>
      </c>
      <c r="U76" t="s">
        <v>1182</v>
      </c>
      <c r="X76" t="s">
        <v>1833</v>
      </c>
      <c r="Z76" t="s">
        <v>54</v>
      </c>
      <c r="AA76" t="s">
        <v>34</v>
      </c>
    </row>
    <row r="77" spans="1:27">
      <c r="A77" t="str">
        <f t="shared" si="1"/>
        <v>|《[[不快の顕現]]/Vile Manifestation》|9|アンコモン|クリーチャー|</v>
      </c>
      <c r="B77" t="s">
        <v>81</v>
      </c>
      <c r="C77" t="s">
        <v>1834</v>
      </c>
      <c r="D77" t="s">
        <v>81</v>
      </c>
      <c r="E77">
        <v>9</v>
      </c>
      <c r="F77" t="s">
        <v>81</v>
      </c>
      <c r="G77" t="s">
        <v>54</v>
      </c>
      <c r="H77" t="s">
        <v>81</v>
      </c>
      <c r="I77" t="s">
        <v>34</v>
      </c>
      <c r="J77" t="s">
        <v>81</v>
      </c>
      <c r="U77" t="s">
        <v>1186</v>
      </c>
      <c r="X77" t="s">
        <v>1834</v>
      </c>
      <c r="Z77" t="s">
        <v>54</v>
      </c>
      <c r="AA77" t="s">
        <v>34</v>
      </c>
    </row>
    <row r="78" spans="1:27">
      <c r="A78" t="str">
        <f t="shared" si="1"/>
        <v>|《[[リリアナの敗北]]/Liliana's Defeat》|9|アンコモン|呪文|</v>
      </c>
      <c r="B78" t="s">
        <v>81</v>
      </c>
      <c r="C78" t="s">
        <v>1835</v>
      </c>
      <c r="D78" t="s">
        <v>81</v>
      </c>
      <c r="E78">
        <v>9</v>
      </c>
      <c r="F78" t="s">
        <v>81</v>
      </c>
      <c r="G78" t="s">
        <v>54</v>
      </c>
      <c r="H78" t="s">
        <v>81</v>
      </c>
      <c r="I78" t="s">
        <v>131</v>
      </c>
      <c r="J78" t="s">
        <v>81</v>
      </c>
      <c r="U78" t="s">
        <v>1190</v>
      </c>
      <c r="X78" t="s">
        <v>1835</v>
      </c>
      <c r="Z78" t="s">
        <v>54</v>
      </c>
      <c r="AA78" t="s">
        <v>131</v>
      </c>
    </row>
    <row r="79" spans="1:27">
      <c r="A79" t="str">
        <f t="shared" si="1"/>
        <v>|《[[ラザケシュの儀式]]/Razaketh's Rite》|5|アンコモン|呪文|</v>
      </c>
      <c r="B79" t="s">
        <v>81</v>
      </c>
      <c r="C79" t="s">
        <v>1836</v>
      </c>
      <c r="D79" t="s">
        <v>81</v>
      </c>
      <c r="E79">
        <v>5</v>
      </c>
      <c r="F79" t="s">
        <v>81</v>
      </c>
      <c r="G79" t="s">
        <v>54</v>
      </c>
      <c r="H79" t="s">
        <v>81</v>
      </c>
      <c r="I79" t="s">
        <v>131</v>
      </c>
      <c r="J79" t="s">
        <v>81</v>
      </c>
      <c r="U79" t="s">
        <v>1194</v>
      </c>
      <c r="X79" t="s">
        <v>1836</v>
      </c>
      <c r="Z79" t="s">
        <v>54</v>
      </c>
      <c r="AA79" t="s">
        <v>131</v>
      </c>
    </row>
    <row r="80" spans="1:27">
      <c r="A80" t="str">
        <f t="shared" si="1"/>
        <v>|《[[呪われた大群]]/Accursed Horde》|13|レア|クリーチャー|</v>
      </c>
      <c r="B80" t="s">
        <v>81</v>
      </c>
      <c r="C80" t="s">
        <v>1837</v>
      </c>
      <c r="D80" t="s">
        <v>81</v>
      </c>
      <c r="E80">
        <v>13</v>
      </c>
      <c r="F80" t="s">
        <v>81</v>
      </c>
      <c r="G80" t="s">
        <v>55</v>
      </c>
      <c r="H80" t="s">
        <v>81</v>
      </c>
      <c r="I80" t="s">
        <v>34</v>
      </c>
      <c r="J80" t="s">
        <v>81</v>
      </c>
      <c r="U80" t="s">
        <v>1198</v>
      </c>
      <c r="X80" t="s">
        <v>1837</v>
      </c>
      <c r="Z80" t="s">
        <v>55</v>
      </c>
      <c r="AA80" t="s">
        <v>34</v>
      </c>
    </row>
    <row r="81" spans="1:27">
      <c r="A81" t="str">
        <f t="shared" si="1"/>
        <v>|《[[アムムトの永遠衆]]/Ammit Eternal》|10|レア|クリーチャー|</v>
      </c>
      <c r="B81" t="s">
        <v>81</v>
      </c>
      <c r="C81" t="s">
        <v>1838</v>
      </c>
      <c r="D81" t="s">
        <v>81</v>
      </c>
      <c r="E81">
        <v>10</v>
      </c>
      <c r="F81" t="s">
        <v>81</v>
      </c>
      <c r="G81" t="s">
        <v>55</v>
      </c>
      <c r="H81" t="s">
        <v>81</v>
      </c>
      <c r="I81" t="s">
        <v>34</v>
      </c>
      <c r="J81" t="s">
        <v>81</v>
      </c>
      <c r="U81" t="s">
        <v>1202</v>
      </c>
      <c r="X81" t="s">
        <v>1838</v>
      </c>
      <c r="Z81" t="s">
        <v>55</v>
      </c>
      <c r="AA81" t="s">
        <v>34</v>
      </c>
    </row>
    <row r="82" spans="1:27">
      <c r="A82" t="str">
        <f t="shared" si="1"/>
        <v>|《[[夢盗人]]/Dreamstealer》|16|レア|クリーチャー|</v>
      </c>
      <c r="B82" t="s">
        <v>81</v>
      </c>
      <c r="C82" t="s">
        <v>1839</v>
      </c>
      <c r="D82" t="s">
        <v>81</v>
      </c>
      <c r="E82">
        <v>16</v>
      </c>
      <c r="F82" t="s">
        <v>81</v>
      </c>
      <c r="G82" t="s">
        <v>55</v>
      </c>
      <c r="H82" t="s">
        <v>81</v>
      </c>
      <c r="I82" t="s">
        <v>34</v>
      </c>
      <c r="J82" t="s">
        <v>81</v>
      </c>
      <c r="U82" t="s">
        <v>1207</v>
      </c>
      <c r="X82" t="s">
        <v>1839</v>
      </c>
      <c r="Z82" t="s">
        <v>55</v>
      </c>
      <c r="AA82" t="s">
        <v>34</v>
      </c>
    </row>
    <row r="83" spans="1:27">
      <c r="A83" t="str">
        <f t="shared" si="1"/>
        <v>|《[[大災厄]]/Doomfall》|11|レア|呪文|</v>
      </c>
      <c r="B83" t="s">
        <v>81</v>
      </c>
      <c r="C83" t="s">
        <v>1840</v>
      </c>
      <c r="D83" t="s">
        <v>81</v>
      </c>
      <c r="E83">
        <v>11</v>
      </c>
      <c r="F83" t="s">
        <v>81</v>
      </c>
      <c r="G83" t="s">
        <v>55</v>
      </c>
      <c r="H83" t="s">
        <v>81</v>
      </c>
      <c r="I83" t="s">
        <v>131</v>
      </c>
      <c r="J83" t="s">
        <v>81</v>
      </c>
      <c r="U83" t="s">
        <v>1211</v>
      </c>
      <c r="X83" t="s">
        <v>1840</v>
      </c>
      <c r="Z83" t="s">
        <v>55</v>
      </c>
      <c r="AA83" t="s">
        <v>131</v>
      </c>
    </row>
    <row r="84" spans="1:27">
      <c r="A84" t="str">
        <f t="shared" si="1"/>
        <v>|《[[黙示録の悪魔]]/Apocalypse Demon》|15|神話レア|クリーチャー|</v>
      </c>
      <c r="B84" t="s">
        <v>81</v>
      </c>
      <c r="C84" t="s">
        <v>1841</v>
      </c>
      <c r="D84" t="s">
        <v>81</v>
      </c>
      <c r="E84">
        <v>15</v>
      </c>
      <c r="F84" t="s">
        <v>81</v>
      </c>
      <c r="G84" t="s">
        <v>56</v>
      </c>
      <c r="H84" t="s">
        <v>81</v>
      </c>
      <c r="I84" t="s">
        <v>34</v>
      </c>
      <c r="J84" t="s">
        <v>81</v>
      </c>
      <c r="U84" t="s">
        <v>1216</v>
      </c>
      <c r="X84" t="s">
        <v>1841</v>
      </c>
      <c r="Z84" t="s">
        <v>56</v>
      </c>
      <c r="AA84" t="s">
        <v>34</v>
      </c>
    </row>
    <row r="85" spans="1:27">
      <c r="A85" t="str">
        <f t="shared" si="1"/>
        <v>|《[[穢れた血、ラザケシュ]]/Razaketh, the Foulblooded》|18|神話レア|クリーチャー|</v>
      </c>
      <c r="B85" t="s">
        <v>81</v>
      </c>
      <c r="C85" t="s">
        <v>1842</v>
      </c>
      <c r="D85" t="s">
        <v>81</v>
      </c>
      <c r="E85">
        <v>18</v>
      </c>
      <c r="F85" t="s">
        <v>81</v>
      </c>
      <c r="G85" t="s">
        <v>56</v>
      </c>
      <c r="H85" t="s">
        <v>81</v>
      </c>
      <c r="I85" t="s">
        <v>34</v>
      </c>
      <c r="J85" t="s">
        <v>81</v>
      </c>
      <c r="U85" t="s">
        <v>1220</v>
      </c>
      <c r="X85" t="s">
        <v>1842</v>
      </c>
      <c r="Z85" t="s">
        <v>56</v>
      </c>
      <c r="AA85" t="s">
        <v>34</v>
      </c>
    </row>
    <row r="86" spans="1:27">
      <c r="A86" t="str">
        <f t="shared" si="1"/>
        <v>|《[[霰炎の責め苦]]/Torment of Hailfire》|17|神話レア|呪文|</v>
      </c>
      <c r="B86" t="s">
        <v>81</v>
      </c>
      <c r="C86" t="s">
        <v>1843</v>
      </c>
      <c r="D86" t="s">
        <v>81</v>
      </c>
      <c r="E86">
        <v>17</v>
      </c>
      <c r="F86" t="s">
        <v>81</v>
      </c>
      <c r="G86" t="s">
        <v>56</v>
      </c>
      <c r="H86" t="s">
        <v>81</v>
      </c>
      <c r="I86" t="s">
        <v>131</v>
      </c>
      <c r="J86" t="s">
        <v>81</v>
      </c>
      <c r="U86" t="s">
        <v>1225</v>
      </c>
      <c r="X86" t="s">
        <v>1843</v>
      </c>
      <c r="Z86" t="s">
        <v>56</v>
      </c>
      <c r="AA86" t="s">
        <v>131</v>
      </c>
    </row>
    <row r="87" spans="1:1">
      <c r="A87" t="str">
        <f t="shared" si="1"/>
        <v/>
      </c>
    </row>
    <row r="88" spans="1:23">
      <c r="A88" t="str">
        <f t="shared" si="1"/>
        <v>**赤 [#xddb7f8b]</v>
      </c>
      <c r="B88" t="s">
        <v>1844</v>
      </c>
      <c r="W88" t="s">
        <v>1844</v>
      </c>
    </row>
    <row r="89" spans="1:28">
      <c r="A89" t="str">
        <f t="shared" si="1"/>
        <v>|LEFT:500|LEFT:50|LEFT:80|LEFT:100|c</v>
      </c>
      <c r="B89" t="s">
        <v>81</v>
      </c>
      <c r="C89" t="s">
        <v>1770</v>
      </c>
      <c r="D89" t="s">
        <v>81</v>
      </c>
      <c r="E89" t="s">
        <v>1771</v>
      </c>
      <c r="F89" t="s">
        <v>81</v>
      </c>
      <c r="G89" t="s">
        <v>1</v>
      </c>
      <c r="H89" t="s">
        <v>81</v>
      </c>
      <c r="I89" t="s">
        <v>2</v>
      </c>
      <c r="J89" t="s">
        <v>81</v>
      </c>
      <c r="K89" t="s">
        <v>82</v>
      </c>
      <c r="X89" t="s">
        <v>1770</v>
      </c>
      <c r="Y89" t="s">
        <v>1771</v>
      </c>
      <c r="Z89" t="s">
        <v>1</v>
      </c>
      <c r="AA89" t="s">
        <v>2</v>
      </c>
      <c r="AB89" t="s">
        <v>82</v>
      </c>
    </row>
    <row r="90" spans="1:27">
      <c r="A90" t="str">
        <f t="shared" si="1"/>
        <v>|カード名|コスト|レアリティ|種別|</v>
      </c>
      <c r="B90" t="s">
        <v>81</v>
      </c>
      <c r="C90" t="s">
        <v>1772</v>
      </c>
      <c r="D90" t="s">
        <v>81</v>
      </c>
      <c r="E90" t="s">
        <v>1773</v>
      </c>
      <c r="F90" t="s">
        <v>81</v>
      </c>
      <c r="G90" t="s">
        <v>93</v>
      </c>
      <c r="H90" t="s">
        <v>81</v>
      </c>
      <c r="I90" t="s">
        <v>11</v>
      </c>
      <c r="J90" t="s">
        <v>81</v>
      </c>
      <c r="X90" t="s">
        <v>1772</v>
      </c>
      <c r="Y90" t="s">
        <v>1773</v>
      </c>
      <c r="Z90" t="s">
        <v>93</v>
      </c>
      <c r="AA90" t="s">
        <v>11</v>
      </c>
    </row>
    <row r="91" spans="1:27">
      <c r="A91" t="str">
        <f t="shared" si="1"/>
        <v>|《[[果敢なケンラ]]/Defiant Khenra》|5|コモン|クリーチャー|</v>
      </c>
      <c r="B91" t="s">
        <v>81</v>
      </c>
      <c r="C91" t="s">
        <v>1845</v>
      </c>
      <c r="D91" t="s">
        <v>81</v>
      </c>
      <c r="E91">
        <v>5</v>
      </c>
      <c r="F91" t="s">
        <v>81</v>
      </c>
      <c r="G91" t="s">
        <v>31</v>
      </c>
      <c r="H91" t="s">
        <v>81</v>
      </c>
      <c r="I91" t="s">
        <v>34</v>
      </c>
      <c r="J91" t="s">
        <v>81</v>
      </c>
      <c r="U91" t="s">
        <v>1229</v>
      </c>
      <c r="X91" t="s">
        <v>1845</v>
      </c>
      <c r="Z91" t="s">
        <v>31</v>
      </c>
      <c r="AA91" t="s">
        <v>34</v>
      </c>
    </row>
    <row r="92" spans="1:27">
      <c r="A92" t="str">
        <f t="shared" si="1"/>
        <v>|《[[前線の壊滅者]]/Frontline Devastator》|14|コモン|クリーチャー|</v>
      </c>
      <c r="B92" t="s">
        <v>81</v>
      </c>
      <c r="C92" t="s">
        <v>1846</v>
      </c>
      <c r="D92" t="s">
        <v>81</v>
      </c>
      <c r="E92">
        <v>14</v>
      </c>
      <c r="F92" t="s">
        <v>81</v>
      </c>
      <c r="G92" t="s">
        <v>31</v>
      </c>
      <c r="H92" t="s">
        <v>81</v>
      </c>
      <c r="I92" t="s">
        <v>34</v>
      </c>
      <c r="J92" t="s">
        <v>81</v>
      </c>
      <c r="U92" t="s">
        <v>1231</v>
      </c>
      <c r="X92" t="s">
        <v>1846</v>
      </c>
      <c r="Z92" t="s">
        <v>31</v>
      </c>
      <c r="AA92" t="s">
        <v>34</v>
      </c>
    </row>
    <row r="93" spans="1:27">
      <c r="A93" t="str">
        <f t="shared" si="1"/>
        <v>|《[[金色のセロドン]]/Gilded Cerodon》|6|コモン|クリーチャー|</v>
      </c>
      <c r="B93" t="s">
        <v>81</v>
      </c>
      <c r="C93" t="s">
        <v>1847</v>
      </c>
      <c r="D93" t="s">
        <v>81</v>
      </c>
      <c r="E93">
        <v>6</v>
      </c>
      <c r="F93" t="s">
        <v>81</v>
      </c>
      <c r="G93" t="s">
        <v>31</v>
      </c>
      <c r="H93" t="s">
        <v>81</v>
      </c>
      <c r="I93" t="s">
        <v>34</v>
      </c>
      <c r="J93" t="s">
        <v>81</v>
      </c>
      <c r="U93" t="s">
        <v>1236</v>
      </c>
      <c r="X93" t="s">
        <v>1847</v>
      </c>
      <c r="Z93" t="s">
        <v>31</v>
      </c>
      <c r="AA93" t="s">
        <v>34</v>
      </c>
    </row>
    <row r="94" spans="1:27">
      <c r="A94" t="str">
        <f t="shared" si="1"/>
        <v>|《[[ケンラの潰し屋]]/Khenra Scrapper》|6|コモン|クリーチャー|</v>
      </c>
      <c r="B94" t="s">
        <v>81</v>
      </c>
      <c r="C94" t="s">
        <v>1848</v>
      </c>
      <c r="D94" t="s">
        <v>81</v>
      </c>
      <c r="E94">
        <v>6</v>
      </c>
      <c r="F94" t="s">
        <v>81</v>
      </c>
      <c r="G94" t="s">
        <v>31</v>
      </c>
      <c r="H94" t="s">
        <v>81</v>
      </c>
      <c r="I94" t="s">
        <v>34</v>
      </c>
      <c r="J94" t="s">
        <v>81</v>
      </c>
      <c r="U94" t="s">
        <v>1240</v>
      </c>
      <c r="X94" t="s">
        <v>1848</v>
      </c>
      <c r="Z94" t="s">
        <v>31</v>
      </c>
      <c r="AA94" t="s">
        <v>34</v>
      </c>
    </row>
    <row r="95" spans="1:27">
      <c r="A95" t="str">
        <f t="shared" si="1"/>
        <v>|《[[棘モロク]]/Thorned Moloch》|6|コモン|クリーチャー|</v>
      </c>
      <c r="B95" t="s">
        <v>81</v>
      </c>
      <c r="C95" t="s">
        <v>1849</v>
      </c>
      <c r="D95" t="s">
        <v>81</v>
      </c>
      <c r="E95">
        <v>6</v>
      </c>
      <c r="F95" t="s">
        <v>81</v>
      </c>
      <c r="G95" t="s">
        <v>31</v>
      </c>
      <c r="H95" t="s">
        <v>81</v>
      </c>
      <c r="I95" t="s">
        <v>34</v>
      </c>
      <c r="J95" t="s">
        <v>81</v>
      </c>
      <c r="U95" t="s">
        <v>1244</v>
      </c>
      <c r="X95" t="s">
        <v>1849</v>
      </c>
      <c r="Z95" t="s">
        <v>31</v>
      </c>
      <c r="AA95" t="s">
        <v>34</v>
      </c>
    </row>
    <row r="96" spans="1:27">
      <c r="A96" t="str">
        <f t="shared" si="1"/>
        <v>|《[[かすむ刀剣]]/Blur of Blades》|8|コモン|呪文|</v>
      </c>
      <c r="B96" t="s">
        <v>81</v>
      </c>
      <c r="C96" t="s">
        <v>1850</v>
      </c>
      <c r="D96" t="s">
        <v>81</v>
      </c>
      <c r="E96">
        <v>8</v>
      </c>
      <c r="F96" t="s">
        <v>81</v>
      </c>
      <c r="G96" t="s">
        <v>31</v>
      </c>
      <c r="H96" t="s">
        <v>81</v>
      </c>
      <c r="I96" t="s">
        <v>131</v>
      </c>
      <c r="J96" t="s">
        <v>81</v>
      </c>
      <c r="U96" t="s">
        <v>1249</v>
      </c>
      <c r="X96" t="s">
        <v>1850</v>
      </c>
      <c r="Z96" t="s">
        <v>31</v>
      </c>
      <c r="AA96" t="s">
        <v>131</v>
      </c>
    </row>
    <row r="97" spans="1:27">
      <c r="A97" t="str">
        <f t="shared" si="1"/>
        <v>|《[[突破]]/Crash Through》|8|コモン|呪文|</v>
      </c>
      <c r="B97" t="s">
        <v>81</v>
      </c>
      <c r="C97" t="s">
        <v>1851</v>
      </c>
      <c r="D97" t="s">
        <v>81</v>
      </c>
      <c r="E97">
        <v>8</v>
      </c>
      <c r="F97" t="s">
        <v>81</v>
      </c>
      <c r="G97" t="s">
        <v>31</v>
      </c>
      <c r="H97" t="s">
        <v>81</v>
      </c>
      <c r="I97" t="s">
        <v>131</v>
      </c>
      <c r="J97" t="s">
        <v>81</v>
      </c>
      <c r="U97" t="s">
        <v>1253</v>
      </c>
      <c r="X97" t="s">
        <v>1851</v>
      </c>
      <c r="Z97" t="s">
        <v>31</v>
      </c>
      <c r="AA97" t="s">
        <v>131</v>
      </c>
    </row>
    <row r="98" spans="1:27">
      <c r="A98" t="str">
        <f t="shared" si="1"/>
        <v>|《[[熱烈の砂漠]]/Desert of the Fervent》|4|コモン|呪文|</v>
      </c>
      <c r="B98" t="s">
        <v>81</v>
      </c>
      <c r="C98" t="s">
        <v>1852</v>
      </c>
      <c r="D98" t="s">
        <v>81</v>
      </c>
      <c r="E98">
        <v>4</v>
      </c>
      <c r="F98" t="s">
        <v>81</v>
      </c>
      <c r="G98" t="s">
        <v>31</v>
      </c>
      <c r="H98" t="s">
        <v>81</v>
      </c>
      <c r="I98" t="s">
        <v>131</v>
      </c>
      <c r="J98" t="s">
        <v>81</v>
      </c>
      <c r="U98" t="s">
        <v>1257</v>
      </c>
      <c r="X98" t="s">
        <v>1852</v>
      </c>
      <c r="Z98" t="s">
        <v>31</v>
      </c>
      <c r="AA98" t="s">
        <v>131</v>
      </c>
    </row>
    <row r="99" spans="1:27">
      <c r="A99" t="str">
        <f t="shared" si="1"/>
        <v>|《[[火をつける怒り]]/Kindled Fury》|1|コモン|呪文|</v>
      </c>
      <c r="B99" t="s">
        <v>81</v>
      </c>
      <c r="C99" t="s">
        <v>1853</v>
      </c>
      <c r="D99" t="s">
        <v>81</v>
      </c>
      <c r="E99">
        <v>1</v>
      </c>
      <c r="F99" t="s">
        <v>81</v>
      </c>
      <c r="G99" t="s">
        <v>31</v>
      </c>
      <c r="H99" t="s">
        <v>81</v>
      </c>
      <c r="I99" t="s">
        <v>131</v>
      </c>
      <c r="J99" t="s">
        <v>81</v>
      </c>
      <c r="U99" t="s">
        <v>1261</v>
      </c>
      <c r="X99" t="s">
        <v>1853</v>
      </c>
      <c r="Z99" t="s">
        <v>31</v>
      </c>
      <c r="AA99" t="s">
        <v>131</v>
      </c>
    </row>
    <row r="100" spans="1:27">
      <c r="A100" t="str">
        <f t="shared" si="1"/>
        <v>|《[[発射]]/Open Fire》|6|コモン|呪文|</v>
      </c>
      <c r="B100" t="s">
        <v>81</v>
      </c>
      <c r="C100" t="s">
        <v>1854</v>
      </c>
      <c r="D100" t="s">
        <v>81</v>
      </c>
      <c r="E100">
        <v>6</v>
      </c>
      <c r="F100" t="s">
        <v>81</v>
      </c>
      <c r="G100" t="s">
        <v>31</v>
      </c>
      <c r="H100" t="s">
        <v>81</v>
      </c>
      <c r="I100" t="s">
        <v>131</v>
      </c>
      <c r="J100" t="s">
        <v>81</v>
      </c>
      <c r="U100" t="s">
        <v>1265</v>
      </c>
      <c r="X100" t="s">
        <v>1854</v>
      </c>
      <c r="Z100" t="s">
        <v>31</v>
      </c>
      <c r="AA100" t="s">
        <v>131</v>
      </c>
    </row>
    <row r="101" spans="1:27">
      <c r="A101" t="str">
        <f t="shared" si="1"/>
        <v>|《[[穿刺の一撃]]/Puncturing Blow》|10|コモン|呪文|</v>
      </c>
      <c r="B101" t="s">
        <v>81</v>
      </c>
      <c r="C101" t="s">
        <v>1855</v>
      </c>
      <c r="D101" t="s">
        <v>81</v>
      </c>
      <c r="E101">
        <v>10</v>
      </c>
      <c r="F101" t="s">
        <v>81</v>
      </c>
      <c r="G101" t="s">
        <v>31</v>
      </c>
      <c r="H101" t="s">
        <v>81</v>
      </c>
      <c r="I101" t="s">
        <v>131</v>
      </c>
      <c r="J101" t="s">
        <v>81</v>
      </c>
      <c r="U101" t="s">
        <v>1269</v>
      </c>
      <c r="X101" t="s">
        <v>1855</v>
      </c>
      <c r="Z101" t="s">
        <v>31</v>
      </c>
      <c r="AA101" t="s">
        <v>131</v>
      </c>
    </row>
    <row r="102" spans="1:27">
      <c r="A102" t="str">
        <f t="shared" si="1"/>
        <v>|《[[熱烈の苦悶術師]]/Fervent Paincaster》|9|アンコモン|クリーチャー|</v>
      </c>
      <c r="B102" t="s">
        <v>81</v>
      </c>
      <c r="C102" t="s">
        <v>1856</v>
      </c>
      <c r="D102" t="s">
        <v>81</v>
      </c>
      <c r="E102">
        <v>9</v>
      </c>
      <c r="F102" t="s">
        <v>81</v>
      </c>
      <c r="G102" t="s">
        <v>54</v>
      </c>
      <c r="H102" t="s">
        <v>81</v>
      </c>
      <c r="I102" t="s">
        <v>34</v>
      </c>
      <c r="J102" t="s">
        <v>81</v>
      </c>
      <c r="U102" t="s">
        <v>1273</v>
      </c>
      <c r="X102" t="s">
        <v>1856</v>
      </c>
      <c r="Z102" t="s">
        <v>54</v>
      </c>
      <c r="AA102" t="s">
        <v>34</v>
      </c>
    </row>
    <row r="103" spans="1:27">
      <c r="A103" t="str">
        <f t="shared" si="1"/>
        <v>|《[[砂かけ獣]]/Sand Strangler》|9|アンコモン|クリーチャー|</v>
      </c>
      <c r="B103" t="s">
        <v>81</v>
      </c>
      <c r="C103" t="s">
        <v>1857</v>
      </c>
      <c r="D103" t="s">
        <v>81</v>
      </c>
      <c r="E103">
        <v>9</v>
      </c>
      <c r="F103" t="s">
        <v>81</v>
      </c>
      <c r="G103" t="s">
        <v>54</v>
      </c>
      <c r="H103" t="s">
        <v>81</v>
      </c>
      <c r="I103" t="s">
        <v>34</v>
      </c>
      <c r="J103" t="s">
        <v>81</v>
      </c>
      <c r="U103" t="s">
        <v>1277</v>
      </c>
      <c r="X103" t="s">
        <v>1857</v>
      </c>
      <c r="Z103" t="s">
        <v>54</v>
      </c>
      <c r="AA103" t="s">
        <v>34</v>
      </c>
    </row>
    <row r="104" spans="1:27">
      <c r="A104" t="str">
        <f t="shared" si="1"/>
        <v>|《[[チャンドラの敗北]]/Chandra's Defeat》|3|アンコモン|呪文|</v>
      </c>
      <c r="B104" t="s">
        <v>81</v>
      </c>
      <c r="C104" t="s">
        <v>1858</v>
      </c>
      <c r="D104" t="s">
        <v>81</v>
      </c>
      <c r="E104">
        <v>3</v>
      </c>
      <c r="F104" t="s">
        <v>81</v>
      </c>
      <c r="G104" t="s">
        <v>54</v>
      </c>
      <c r="H104" t="s">
        <v>81</v>
      </c>
      <c r="I104" t="s">
        <v>131</v>
      </c>
      <c r="J104" t="s">
        <v>81</v>
      </c>
      <c r="U104" t="s">
        <v>1281</v>
      </c>
      <c r="X104" t="s">
        <v>1858</v>
      </c>
      <c r="Z104" t="s">
        <v>54</v>
      </c>
      <c r="AA104" t="s">
        <v>131</v>
      </c>
    </row>
    <row r="105" spans="1:27">
      <c r="A105" t="str">
        <f t="shared" si="1"/>
        <v>|《[[燃え拳のミノタウルス]]/Burning-Fist Minotaur》|14|レア|クリーチャー|</v>
      </c>
      <c r="B105" t="s">
        <v>81</v>
      </c>
      <c r="C105" t="s">
        <v>1859</v>
      </c>
      <c r="D105" t="s">
        <v>81</v>
      </c>
      <c r="E105">
        <v>14</v>
      </c>
      <c r="F105" t="s">
        <v>81</v>
      </c>
      <c r="G105" t="s">
        <v>55</v>
      </c>
      <c r="H105" t="s">
        <v>81</v>
      </c>
      <c r="I105" t="s">
        <v>34</v>
      </c>
      <c r="J105" t="s">
        <v>81</v>
      </c>
      <c r="U105" t="s">
        <v>1285</v>
      </c>
      <c r="X105" t="s">
        <v>1859</v>
      </c>
      <c r="Z105" t="s">
        <v>55</v>
      </c>
      <c r="AA105" t="s">
        <v>34</v>
      </c>
    </row>
    <row r="106" spans="1:27">
      <c r="A106" t="str">
        <f t="shared" si="1"/>
        <v>|《[[混沌の大口]]/Chaos Maw》|17|レア|クリーチャー|</v>
      </c>
      <c r="B106" t="s">
        <v>81</v>
      </c>
      <c r="C106" t="s">
        <v>1860</v>
      </c>
      <c r="D106" t="s">
        <v>81</v>
      </c>
      <c r="E106">
        <v>17</v>
      </c>
      <c r="F106" t="s">
        <v>81</v>
      </c>
      <c r="G106" t="s">
        <v>55</v>
      </c>
      <c r="H106" t="s">
        <v>81</v>
      </c>
      <c r="I106" t="s">
        <v>34</v>
      </c>
      <c r="J106" t="s">
        <v>81</v>
      </c>
      <c r="U106" t="s">
        <v>1291</v>
      </c>
      <c r="X106" t="s">
        <v>1860</v>
      </c>
      <c r="Z106" t="s">
        <v>55</v>
      </c>
      <c r="AA106" t="s">
        <v>34</v>
      </c>
    </row>
    <row r="107" spans="1:27">
      <c r="A107" t="str">
        <f t="shared" si="1"/>
        <v>|《[[地揺すりのケンラ]]/Earthshaker Khenra》|7|レア|クリーチャー|</v>
      </c>
      <c r="B107" t="s">
        <v>81</v>
      </c>
      <c r="C107" t="s">
        <v>1861</v>
      </c>
      <c r="D107" t="s">
        <v>81</v>
      </c>
      <c r="E107">
        <v>7</v>
      </c>
      <c r="F107" t="s">
        <v>81</v>
      </c>
      <c r="G107" t="s">
        <v>55</v>
      </c>
      <c r="H107" t="s">
        <v>81</v>
      </c>
      <c r="I107" t="s">
        <v>34</v>
      </c>
      <c r="J107" t="s">
        <v>81</v>
      </c>
      <c r="U107" t="s">
        <v>1296</v>
      </c>
      <c r="X107" t="s">
        <v>1861</v>
      </c>
      <c r="Z107" t="s">
        <v>55</v>
      </c>
      <c r="AA107" t="s">
        <v>34</v>
      </c>
    </row>
    <row r="108" spans="1:27">
      <c r="A108" t="str">
        <f t="shared" si="1"/>
        <v>|《[[マグマロス]]/Magmaroth》|8|レア|クリーチャー|</v>
      </c>
      <c r="B108" t="s">
        <v>81</v>
      </c>
      <c r="C108" t="s">
        <v>1862</v>
      </c>
      <c r="D108" t="s">
        <v>81</v>
      </c>
      <c r="E108">
        <v>8</v>
      </c>
      <c r="F108" t="s">
        <v>81</v>
      </c>
      <c r="G108" t="s">
        <v>55</v>
      </c>
      <c r="H108" t="s">
        <v>81</v>
      </c>
      <c r="I108" t="s">
        <v>34</v>
      </c>
      <c r="J108" t="s">
        <v>81</v>
      </c>
      <c r="U108" t="s">
        <v>1300</v>
      </c>
      <c r="X108" t="s">
        <v>1862</v>
      </c>
      <c r="Z108" t="s">
        <v>55</v>
      </c>
      <c r="AA108" t="s">
        <v>34</v>
      </c>
    </row>
    <row r="109" spans="1:27">
      <c r="A109" t="str">
        <f t="shared" si="1"/>
        <v>|《[[業火の噴流]]/Inferno Jet》|10|レア|呪文|</v>
      </c>
      <c r="B109" t="s">
        <v>81</v>
      </c>
      <c r="C109" t="s">
        <v>1863</v>
      </c>
      <c r="D109" t="s">
        <v>81</v>
      </c>
      <c r="E109">
        <v>10</v>
      </c>
      <c r="F109" t="s">
        <v>81</v>
      </c>
      <c r="G109" t="s">
        <v>55</v>
      </c>
      <c r="H109" t="s">
        <v>81</v>
      </c>
      <c r="I109" t="s">
        <v>131</v>
      </c>
      <c r="J109" t="s">
        <v>81</v>
      </c>
      <c r="U109" t="s">
        <v>1306</v>
      </c>
      <c r="X109" t="s">
        <v>1863</v>
      </c>
      <c r="Z109" t="s">
        <v>55</v>
      </c>
      <c r="AA109" t="s">
        <v>131</v>
      </c>
    </row>
    <row r="110" spans="1:27">
      <c r="A110" t="str">
        <f t="shared" si="1"/>
        <v>|《[[永遠衆、ネヘブ]]/Neheb, the Eternal》|18|神話レア|クリーチャー|</v>
      </c>
      <c r="B110" t="s">
        <v>81</v>
      </c>
      <c r="C110" t="s">
        <v>1864</v>
      </c>
      <c r="D110" t="s">
        <v>81</v>
      </c>
      <c r="E110">
        <v>18</v>
      </c>
      <c r="F110" t="s">
        <v>81</v>
      </c>
      <c r="G110" t="s">
        <v>56</v>
      </c>
      <c r="H110" t="s">
        <v>81</v>
      </c>
      <c r="I110" t="s">
        <v>34</v>
      </c>
      <c r="J110" t="s">
        <v>81</v>
      </c>
      <c r="U110" t="s">
        <v>1310</v>
      </c>
      <c r="X110" t="s">
        <v>1864</v>
      </c>
      <c r="Z110" t="s">
        <v>56</v>
      </c>
      <c r="AA110" t="s">
        <v>34</v>
      </c>
    </row>
    <row r="111" spans="1:27">
      <c r="A111" t="str">
        <f t="shared" si="1"/>
        <v>|《[[野火の永遠衆]]/Wildfire Eternal》|21|神話レア|クリーチャー|</v>
      </c>
      <c r="B111" t="s">
        <v>81</v>
      </c>
      <c r="C111" t="s">
        <v>1865</v>
      </c>
      <c r="D111" t="s">
        <v>81</v>
      </c>
      <c r="E111">
        <v>21</v>
      </c>
      <c r="F111" t="s">
        <v>81</v>
      </c>
      <c r="G111" t="s">
        <v>56</v>
      </c>
      <c r="H111" t="s">
        <v>81</v>
      </c>
      <c r="I111" t="s">
        <v>34</v>
      </c>
      <c r="J111" t="s">
        <v>81</v>
      </c>
      <c r="U111" t="s">
        <v>1314</v>
      </c>
      <c r="X111" t="s">
        <v>1865</v>
      </c>
      <c r="Z111" t="s">
        <v>56</v>
      </c>
      <c r="AA111" t="s">
        <v>34</v>
      </c>
    </row>
    <row r="112" spans="1:27">
      <c r="A112" t="str">
        <f t="shared" si="1"/>
        <v>|《[[差し迫る破滅]]/Imminent Doom》|10|神話レア|サポート|</v>
      </c>
      <c r="B112" t="s">
        <v>81</v>
      </c>
      <c r="C112" t="s">
        <v>1866</v>
      </c>
      <c r="D112" t="s">
        <v>81</v>
      </c>
      <c r="E112">
        <v>10</v>
      </c>
      <c r="F112" t="s">
        <v>81</v>
      </c>
      <c r="G112" t="s">
        <v>56</v>
      </c>
      <c r="H112" t="s">
        <v>81</v>
      </c>
      <c r="I112" t="s">
        <v>159</v>
      </c>
      <c r="J112" t="s">
        <v>81</v>
      </c>
      <c r="U112" t="s">
        <v>1318</v>
      </c>
      <c r="X112" t="s">
        <v>1866</v>
      </c>
      <c r="Z112" t="s">
        <v>56</v>
      </c>
      <c r="AA112" t="s">
        <v>159</v>
      </c>
    </row>
    <row r="113" spans="1:1">
      <c r="A113" t="str">
        <f t="shared" si="1"/>
        <v/>
      </c>
    </row>
    <row r="114" spans="1:23">
      <c r="A114" t="str">
        <f t="shared" si="1"/>
        <v>**緑 [#c04a667b]</v>
      </c>
      <c r="B114" t="s">
        <v>1867</v>
      </c>
      <c r="W114" t="s">
        <v>1867</v>
      </c>
    </row>
    <row r="115" spans="1:28">
      <c r="A115" t="str">
        <f t="shared" si="1"/>
        <v>|LEFT:500|LEFT:50|LEFT:80|LEFT:100|c</v>
      </c>
      <c r="B115" t="s">
        <v>81</v>
      </c>
      <c r="C115" t="s">
        <v>1770</v>
      </c>
      <c r="D115" t="s">
        <v>81</v>
      </c>
      <c r="E115" t="s">
        <v>1771</v>
      </c>
      <c r="F115" t="s">
        <v>81</v>
      </c>
      <c r="G115" t="s">
        <v>1</v>
      </c>
      <c r="H115" t="s">
        <v>81</v>
      </c>
      <c r="I115" t="s">
        <v>2</v>
      </c>
      <c r="J115" t="s">
        <v>81</v>
      </c>
      <c r="K115" t="s">
        <v>82</v>
      </c>
      <c r="X115" t="s">
        <v>1770</v>
      </c>
      <c r="Y115" t="s">
        <v>1771</v>
      </c>
      <c r="Z115" t="s">
        <v>1</v>
      </c>
      <c r="AA115" t="s">
        <v>2</v>
      </c>
      <c r="AB115" t="s">
        <v>82</v>
      </c>
    </row>
    <row r="116" spans="1:27">
      <c r="A116" t="str">
        <f t="shared" si="1"/>
        <v>|カード名|コスト|レアリティ|種別|</v>
      </c>
      <c r="B116" t="s">
        <v>81</v>
      </c>
      <c r="C116" t="s">
        <v>1772</v>
      </c>
      <c r="D116" t="s">
        <v>81</v>
      </c>
      <c r="E116" t="s">
        <v>1773</v>
      </c>
      <c r="F116" t="s">
        <v>81</v>
      </c>
      <c r="G116" t="s">
        <v>93</v>
      </c>
      <c r="H116" t="s">
        <v>81</v>
      </c>
      <c r="I116" t="s">
        <v>11</v>
      </c>
      <c r="J116" t="s">
        <v>81</v>
      </c>
      <c r="X116" t="s">
        <v>1772</v>
      </c>
      <c r="Y116" t="s">
        <v>1773</v>
      </c>
      <c r="Z116" t="s">
        <v>93</v>
      </c>
      <c r="AA116" t="s">
        <v>11</v>
      </c>
    </row>
    <row r="117" spans="1:27">
      <c r="A117" t="str">
        <f t="shared" si="1"/>
        <v>|《[[残忍な野猫]]/Feral Prowler》|13|コモン|クリーチャー|</v>
      </c>
      <c r="B117" t="s">
        <v>81</v>
      </c>
      <c r="C117" t="s">
        <v>1868</v>
      </c>
      <c r="D117" t="s">
        <v>81</v>
      </c>
      <c r="E117">
        <v>13</v>
      </c>
      <c r="F117" t="s">
        <v>81</v>
      </c>
      <c r="G117" t="s">
        <v>31</v>
      </c>
      <c r="H117" t="s">
        <v>81</v>
      </c>
      <c r="I117" t="s">
        <v>34</v>
      </c>
      <c r="J117" t="s">
        <v>81</v>
      </c>
      <c r="U117" t="s">
        <v>1322</v>
      </c>
      <c r="X117" t="s">
        <v>1868</v>
      </c>
      <c r="Z117" t="s">
        <v>31</v>
      </c>
      <c r="AA117" t="s">
        <v>34</v>
      </c>
    </row>
    <row r="118" spans="1:27">
      <c r="A118" t="str">
        <f t="shared" si="1"/>
        <v>|《[[エリマキサンドワラ]]/Frilled Sandwalla》|4|コモン|クリーチャー|</v>
      </c>
      <c r="B118" t="s">
        <v>81</v>
      </c>
      <c r="C118" t="s">
        <v>1869</v>
      </c>
      <c r="D118" t="s">
        <v>81</v>
      </c>
      <c r="E118">
        <v>4</v>
      </c>
      <c r="F118" t="s">
        <v>81</v>
      </c>
      <c r="G118" t="s">
        <v>31</v>
      </c>
      <c r="H118" t="s">
        <v>81</v>
      </c>
      <c r="I118" t="s">
        <v>34</v>
      </c>
      <c r="J118" t="s">
        <v>81</v>
      </c>
      <c r="U118" t="s">
        <v>1326</v>
      </c>
      <c r="X118" t="s">
        <v>1869</v>
      </c>
      <c r="Z118" t="s">
        <v>31</v>
      </c>
      <c r="AA118" t="s">
        <v>34</v>
      </c>
    </row>
    <row r="119" spans="1:27">
      <c r="A119" t="str">
        <f t="shared" si="1"/>
        <v>|《[[侵略ナーガ]]/Harrier Naga》|6|コモン|クリーチャー|</v>
      </c>
      <c r="B119" t="s">
        <v>81</v>
      </c>
      <c r="C119" t="s">
        <v>1870</v>
      </c>
      <c r="D119" t="s">
        <v>81</v>
      </c>
      <c r="E119">
        <v>6</v>
      </c>
      <c r="F119" t="s">
        <v>81</v>
      </c>
      <c r="G119" t="s">
        <v>31</v>
      </c>
      <c r="H119" t="s">
        <v>81</v>
      </c>
      <c r="I119" t="s">
        <v>34</v>
      </c>
      <c r="J119" t="s">
        <v>81</v>
      </c>
      <c r="U119" t="s">
        <v>1330</v>
      </c>
      <c r="X119" t="s">
        <v>1870</v>
      </c>
      <c r="Z119" t="s">
        <v>31</v>
      </c>
      <c r="AA119" t="s">
        <v>34</v>
      </c>
    </row>
    <row r="120" spans="1:27">
      <c r="A120" t="str">
        <f t="shared" si="1"/>
        <v>|《[[オアシスの祭儀師]]/Oasis Ritualist》|8|コモン|クリーチャー|</v>
      </c>
      <c r="B120" t="s">
        <v>81</v>
      </c>
      <c r="C120" t="s">
        <v>1871</v>
      </c>
      <c r="D120" t="s">
        <v>81</v>
      </c>
      <c r="E120">
        <v>8</v>
      </c>
      <c r="F120" t="s">
        <v>81</v>
      </c>
      <c r="G120" t="s">
        <v>31</v>
      </c>
      <c r="H120" t="s">
        <v>81</v>
      </c>
      <c r="I120" t="s">
        <v>34</v>
      </c>
      <c r="J120" t="s">
        <v>81</v>
      </c>
      <c r="U120" t="s">
        <v>1332</v>
      </c>
      <c r="X120" t="s">
        <v>1871</v>
      </c>
      <c r="Z120" t="s">
        <v>31</v>
      </c>
      <c r="AA120" t="s">
        <v>34</v>
      </c>
    </row>
    <row r="121" spans="1:27">
      <c r="A121" t="str">
        <f t="shared" si="1"/>
        <v>|《[[猛り狂うカバ]]/Rampaging Hippo》|23|コモン|クリーチャー|</v>
      </c>
      <c r="B121" t="s">
        <v>81</v>
      </c>
      <c r="C121" t="s">
        <v>1872</v>
      </c>
      <c r="D121" t="s">
        <v>81</v>
      </c>
      <c r="E121">
        <v>23</v>
      </c>
      <c r="F121" t="s">
        <v>81</v>
      </c>
      <c r="G121" t="s">
        <v>31</v>
      </c>
      <c r="H121" t="s">
        <v>81</v>
      </c>
      <c r="I121" t="s">
        <v>34</v>
      </c>
      <c r="J121" t="s">
        <v>81</v>
      </c>
      <c r="U121" t="s">
        <v>1336</v>
      </c>
      <c r="X121" t="s">
        <v>1872</v>
      </c>
      <c r="Z121" t="s">
        <v>31</v>
      </c>
      <c r="AA121" t="s">
        <v>34</v>
      </c>
    </row>
    <row r="122" spans="1:27">
      <c r="A122" t="str">
        <f t="shared" si="1"/>
        <v>|《[[ロナスの重鎮]]/Rhonas's Stalwart》|7|コモン|クリーチャー|</v>
      </c>
      <c r="B122" t="s">
        <v>81</v>
      </c>
      <c r="C122" t="s">
        <v>1873</v>
      </c>
      <c r="D122" t="s">
        <v>81</v>
      </c>
      <c r="E122">
        <v>7</v>
      </c>
      <c r="F122" t="s">
        <v>81</v>
      </c>
      <c r="G122" t="s">
        <v>31</v>
      </c>
      <c r="H122" t="s">
        <v>81</v>
      </c>
      <c r="I122" t="s">
        <v>34</v>
      </c>
      <c r="J122" t="s">
        <v>81</v>
      </c>
      <c r="U122" t="s">
        <v>1338</v>
      </c>
      <c r="X122" t="s">
        <v>1873</v>
      </c>
      <c r="Z122" t="s">
        <v>31</v>
      </c>
      <c r="AA122" t="s">
        <v>34</v>
      </c>
    </row>
    <row r="123" spans="1:27">
      <c r="A123" t="str">
        <f t="shared" si="1"/>
        <v>|《[[横這ナーガ]]/Sidewinder Naga》|8|コモン|クリーチャー|</v>
      </c>
      <c r="B123" t="s">
        <v>81</v>
      </c>
      <c r="C123" t="s">
        <v>1874</v>
      </c>
      <c r="D123" t="s">
        <v>81</v>
      </c>
      <c r="E123">
        <v>8</v>
      </c>
      <c r="F123" t="s">
        <v>81</v>
      </c>
      <c r="G123" t="s">
        <v>31</v>
      </c>
      <c r="H123" t="s">
        <v>81</v>
      </c>
      <c r="I123" t="s">
        <v>34</v>
      </c>
      <c r="J123" t="s">
        <v>81</v>
      </c>
      <c r="U123" t="s">
        <v>1342</v>
      </c>
      <c r="X123" t="s">
        <v>1874</v>
      </c>
      <c r="Z123" t="s">
        <v>31</v>
      </c>
      <c r="AA123" t="s">
        <v>34</v>
      </c>
    </row>
    <row r="124" spans="1:27">
      <c r="A124" t="str">
        <f t="shared" si="1"/>
        <v>|《[[砂の下から]]/Beneath the Sands》|10|コモン|呪文|</v>
      </c>
      <c r="B124" t="s">
        <v>81</v>
      </c>
      <c r="C124" t="s">
        <v>1875</v>
      </c>
      <c r="D124" t="s">
        <v>81</v>
      </c>
      <c r="E124">
        <v>10</v>
      </c>
      <c r="F124" t="s">
        <v>81</v>
      </c>
      <c r="G124" t="s">
        <v>31</v>
      </c>
      <c r="H124" t="s">
        <v>81</v>
      </c>
      <c r="I124" t="s">
        <v>131</v>
      </c>
      <c r="J124" t="s">
        <v>81</v>
      </c>
      <c r="U124" t="s">
        <v>1346</v>
      </c>
      <c r="X124" t="s">
        <v>1875</v>
      </c>
      <c r="Z124" t="s">
        <v>31</v>
      </c>
      <c r="AA124" t="s">
        <v>131</v>
      </c>
    </row>
    <row r="125" spans="1:27">
      <c r="A125" t="str">
        <f t="shared" si="1"/>
        <v>|《[[不屈の砂漠]]/Desert of the Indomitable》|5|コモン|呪文|</v>
      </c>
      <c r="B125" t="s">
        <v>81</v>
      </c>
      <c r="C125" t="s">
        <v>1876</v>
      </c>
      <c r="D125" t="s">
        <v>81</v>
      </c>
      <c r="E125">
        <v>5</v>
      </c>
      <c r="F125" t="s">
        <v>81</v>
      </c>
      <c r="G125" t="s">
        <v>31</v>
      </c>
      <c r="H125" t="s">
        <v>81</v>
      </c>
      <c r="I125" t="s">
        <v>131</v>
      </c>
      <c r="J125" t="s">
        <v>81</v>
      </c>
      <c r="U125" t="s">
        <v>1350</v>
      </c>
      <c r="X125" t="s">
        <v>1876</v>
      </c>
      <c r="Z125" t="s">
        <v>31</v>
      </c>
      <c r="AA125" t="s">
        <v>131</v>
      </c>
    </row>
    <row r="126" spans="1:27">
      <c r="A126" t="str">
        <f t="shared" si="1"/>
        <v>|《[[人生は続く]]/Life Goes On》|6|コモン|呪文|</v>
      </c>
      <c r="B126" t="s">
        <v>81</v>
      </c>
      <c r="C126" t="s">
        <v>1877</v>
      </c>
      <c r="D126" t="s">
        <v>81</v>
      </c>
      <c r="E126">
        <v>6</v>
      </c>
      <c r="F126" t="s">
        <v>81</v>
      </c>
      <c r="G126" t="s">
        <v>31</v>
      </c>
      <c r="H126" t="s">
        <v>81</v>
      </c>
      <c r="I126" t="s">
        <v>131</v>
      </c>
      <c r="J126" t="s">
        <v>81</v>
      </c>
      <c r="U126" t="s">
        <v>1354</v>
      </c>
      <c r="X126" t="s">
        <v>1877</v>
      </c>
      <c r="Z126" t="s">
        <v>31</v>
      </c>
      <c r="AA126" t="s">
        <v>131</v>
      </c>
    </row>
    <row r="127" spans="1:27">
      <c r="A127" t="str">
        <f t="shared" si="1"/>
        <v>|《[[活力の信奉者]]/Devotee of Strength》|9|アンコモン|クリーチャー|</v>
      </c>
      <c r="B127" t="s">
        <v>81</v>
      </c>
      <c r="C127" t="s">
        <v>1878</v>
      </c>
      <c r="D127" t="s">
        <v>81</v>
      </c>
      <c r="E127">
        <v>9</v>
      </c>
      <c r="F127" t="s">
        <v>81</v>
      </c>
      <c r="G127" t="s">
        <v>54</v>
      </c>
      <c r="H127" t="s">
        <v>81</v>
      </c>
      <c r="I127" t="s">
        <v>34</v>
      </c>
      <c r="J127" t="s">
        <v>81</v>
      </c>
      <c r="U127" t="s">
        <v>1358</v>
      </c>
      <c r="X127" t="s">
        <v>1878</v>
      </c>
      <c r="Z127" t="s">
        <v>54</v>
      </c>
      <c r="AA127" t="s">
        <v>34</v>
      </c>
    </row>
    <row r="128" spans="1:27">
      <c r="A128" t="str">
        <f t="shared" si="1"/>
        <v>|《[[砂丘の易者]]/Dune Diviner》|7|アンコモン|クリーチャー|</v>
      </c>
      <c r="B128" t="s">
        <v>81</v>
      </c>
      <c r="C128" t="s">
        <v>1879</v>
      </c>
      <c r="D128" t="s">
        <v>81</v>
      </c>
      <c r="E128">
        <v>7</v>
      </c>
      <c r="F128" t="s">
        <v>81</v>
      </c>
      <c r="G128" t="s">
        <v>54</v>
      </c>
      <c r="H128" t="s">
        <v>81</v>
      </c>
      <c r="I128" t="s">
        <v>34</v>
      </c>
      <c r="J128" t="s">
        <v>81</v>
      </c>
      <c r="U128" t="s">
        <v>1362</v>
      </c>
      <c r="X128" t="s">
        <v>1879</v>
      </c>
      <c r="Z128" t="s">
        <v>54</v>
      </c>
      <c r="AA128" t="s">
        <v>34</v>
      </c>
    </row>
    <row r="129" spans="1:27">
      <c r="A129" t="str">
        <f t="shared" ref="A129:A192" si="2">B129&amp;C129&amp;D129&amp;E129&amp;F129&amp;G129&amp;H129&amp;I129&amp;J129&amp;K129&amp;L129&amp;M129&amp;N129&amp;O129&amp;P129&amp;Q129&amp;R129&amp;S129</f>
        <v>|《[[強靭な狩り手]]/Tenacious Hunter》|19|アンコモン|クリーチャー|</v>
      </c>
      <c r="B129" t="s">
        <v>81</v>
      </c>
      <c r="C129" t="s">
        <v>1880</v>
      </c>
      <c r="D129" t="s">
        <v>81</v>
      </c>
      <c r="E129">
        <v>19</v>
      </c>
      <c r="F129" t="s">
        <v>81</v>
      </c>
      <c r="G129" t="s">
        <v>54</v>
      </c>
      <c r="H129" t="s">
        <v>81</v>
      </c>
      <c r="I129" t="s">
        <v>34</v>
      </c>
      <c r="J129" t="s">
        <v>81</v>
      </c>
      <c r="U129" t="s">
        <v>1366</v>
      </c>
      <c r="X129" t="s">
        <v>1880</v>
      </c>
      <c r="Z129" t="s">
        <v>54</v>
      </c>
      <c r="AA129" t="s">
        <v>34</v>
      </c>
    </row>
    <row r="130" spans="1:27">
      <c r="A130" t="str">
        <f t="shared" si="2"/>
        <v>|《[[活力の贈り物]]/Gift of Strength》|6|アンコモン|呪文|</v>
      </c>
      <c r="B130" t="s">
        <v>81</v>
      </c>
      <c r="C130" t="s">
        <v>1881</v>
      </c>
      <c r="D130" t="s">
        <v>81</v>
      </c>
      <c r="E130">
        <v>6</v>
      </c>
      <c r="F130" t="s">
        <v>81</v>
      </c>
      <c r="G130" t="s">
        <v>54</v>
      </c>
      <c r="H130" t="s">
        <v>81</v>
      </c>
      <c r="I130" t="s">
        <v>131</v>
      </c>
      <c r="J130" t="s">
        <v>81</v>
      </c>
      <c r="U130" t="s">
        <v>1369</v>
      </c>
      <c r="X130" t="s">
        <v>1881</v>
      </c>
      <c r="Z130" t="s">
        <v>54</v>
      </c>
      <c r="AA130" t="s">
        <v>131</v>
      </c>
    </row>
    <row r="131" spans="1:27">
      <c r="A131" t="str">
        <f t="shared" si="2"/>
        <v>|《[[採石場の甲虫]]/Quarry Beetle》|18|レア|クリーチャー|</v>
      </c>
      <c r="B131" t="s">
        <v>81</v>
      </c>
      <c r="C131" t="s">
        <v>1882</v>
      </c>
      <c r="D131" t="s">
        <v>81</v>
      </c>
      <c r="E131">
        <v>18</v>
      </c>
      <c r="F131" t="s">
        <v>81</v>
      </c>
      <c r="G131" t="s">
        <v>55</v>
      </c>
      <c r="H131" t="s">
        <v>81</v>
      </c>
      <c r="I131" t="s">
        <v>34</v>
      </c>
      <c r="J131" t="s">
        <v>81</v>
      </c>
      <c r="U131" t="s">
        <v>1371</v>
      </c>
      <c r="X131" t="s">
        <v>1882</v>
      </c>
      <c r="Z131" t="s">
        <v>55</v>
      </c>
      <c r="AA131" t="s">
        <v>34</v>
      </c>
    </row>
    <row r="132" spans="1:27">
      <c r="A132" t="str">
        <f t="shared" si="2"/>
        <v>|《[[ラムナプの採掘者]]/Ramunap Excavator》|9|レア|クリーチャー|</v>
      </c>
      <c r="B132" t="s">
        <v>81</v>
      </c>
      <c r="C132" t="s">
        <v>1883</v>
      </c>
      <c r="D132" t="s">
        <v>81</v>
      </c>
      <c r="E132">
        <v>9</v>
      </c>
      <c r="F132" t="s">
        <v>81</v>
      </c>
      <c r="G132" t="s">
        <v>55</v>
      </c>
      <c r="H132" t="s">
        <v>81</v>
      </c>
      <c r="I132" t="s">
        <v>34</v>
      </c>
      <c r="J132" t="s">
        <v>81</v>
      </c>
      <c r="U132" t="s">
        <v>1375</v>
      </c>
      <c r="X132" t="s">
        <v>1883</v>
      </c>
      <c r="Z132" t="s">
        <v>55</v>
      </c>
      <c r="AA132" t="s">
        <v>34</v>
      </c>
    </row>
    <row r="133" spans="1:27">
      <c r="A133" t="str">
        <f t="shared" si="2"/>
        <v>|《[[立て直しのケンラ]]/Resilient Khenra》|11|レア|クリーチャー|</v>
      </c>
      <c r="B133" t="s">
        <v>81</v>
      </c>
      <c r="C133" t="s">
        <v>1884</v>
      </c>
      <c r="D133" t="s">
        <v>81</v>
      </c>
      <c r="E133">
        <v>11</v>
      </c>
      <c r="F133" t="s">
        <v>81</v>
      </c>
      <c r="G133" t="s">
        <v>55</v>
      </c>
      <c r="H133" t="s">
        <v>81</v>
      </c>
      <c r="I133" t="s">
        <v>34</v>
      </c>
      <c r="J133" t="s">
        <v>81</v>
      </c>
      <c r="U133" t="s">
        <v>1379</v>
      </c>
      <c r="X133" t="s">
        <v>1884</v>
      </c>
      <c r="Z133" t="s">
        <v>55</v>
      </c>
      <c r="AA133" t="s">
        <v>34</v>
      </c>
    </row>
    <row r="134" spans="1:27">
      <c r="A134" t="str">
        <f t="shared" si="2"/>
        <v>|《[[選別ワーム]]/Sifter Wurm》|21|レア|クリーチャー|</v>
      </c>
      <c r="B134" t="s">
        <v>81</v>
      </c>
      <c r="C134" t="s">
        <v>1885</v>
      </c>
      <c r="D134" t="s">
        <v>81</v>
      </c>
      <c r="E134">
        <v>21</v>
      </c>
      <c r="F134" t="s">
        <v>81</v>
      </c>
      <c r="G134" t="s">
        <v>55</v>
      </c>
      <c r="H134" t="s">
        <v>81</v>
      </c>
      <c r="I134" t="s">
        <v>34</v>
      </c>
      <c r="J134" t="s">
        <v>81</v>
      </c>
      <c r="U134" t="s">
        <v>1383</v>
      </c>
      <c r="X134" t="s">
        <v>1885</v>
      </c>
      <c r="Z134" t="s">
        <v>55</v>
      </c>
      <c r="AA134" t="s">
        <v>34</v>
      </c>
    </row>
    <row r="135" spans="1:27">
      <c r="A135" t="str">
        <f t="shared" si="2"/>
        <v>|《[[超克]]/Overcome》|8|レア|呪文|</v>
      </c>
      <c r="B135" t="s">
        <v>81</v>
      </c>
      <c r="C135" t="s">
        <v>1886</v>
      </c>
      <c r="D135" t="s">
        <v>81</v>
      </c>
      <c r="E135">
        <v>8</v>
      </c>
      <c r="F135" t="s">
        <v>81</v>
      </c>
      <c r="G135" t="s">
        <v>55</v>
      </c>
      <c r="H135" t="s">
        <v>81</v>
      </c>
      <c r="I135" t="s">
        <v>131</v>
      </c>
      <c r="J135" t="s">
        <v>81</v>
      </c>
      <c r="U135" t="s">
        <v>1387</v>
      </c>
      <c r="X135" t="s">
        <v>1886</v>
      </c>
      <c r="Z135" t="s">
        <v>55</v>
      </c>
      <c r="AA135" t="s">
        <v>131</v>
      </c>
    </row>
    <row r="136" spans="1:27">
      <c r="A136" t="str">
        <f t="shared" si="2"/>
        <v>|《[[威厳ある万卒隊長]]/Majestic Myriarch》|14|神話レア|クリーチャー|</v>
      </c>
      <c r="B136" t="s">
        <v>81</v>
      </c>
      <c r="C136" t="s">
        <v>1887</v>
      </c>
      <c r="D136" t="s">
        <v>81</v>
      </c>
      <c r="E136">
        <v>14</v>
      </c>
      <c r="F136" t="s">
        <v>81</v>
      </c>
      <c r="G136" t="s">
        <v>56</v>
      </c>
      <c r="H136" t="s">
        <v>81</v>
      </c>
      <c r="I136" t="s">
        <v>34</v>
      </c>
      <c r="J136" t="s">
        <v>81</v>
      </c>
      <c r="U136" t="s">
        <v>1391</v>
      </c>
      <c r="X136" t="s">
        <v>1887</v>
      </c>
      <c r="Z136" t="s">
        <v>56</v>
      </c>
      <c r="AA136" t="s">
        <v>34</v>
      </c>
    </row>
    <row r="137" spans="1:27">
      <c r="A137" t="str">
        <f t="shared" si="2"/>
        <v>|《[[誇り高き君主]]/Pride Sovereign》|18|神話レア|クリーチャー|</v>
      </c>
      <c r="B137" t="s">
        <v>81</v>
      </c>
      <c r="C137" t="s">
        <v>1888</v>
      </c>
      <c r="D137" t="s">
        <v>81</v>
      </c>
      <c r="E137">
        <v>18</v>
      </c>
      <c r="F137" t="s">
        <v>81</v>
      </c>
      <c r="G137" t="s">
        <v>56</v>
      </c>
      <c r="H137" t="s">
        <v>81</v>
      </c>
      <c r="I137" t="s">
        <v>34</v>
      </c>
      <c r="J137" t="s">
        <v>81</v>
      </c>
      <c r="U137" t="s">
        <v>1397</v>
      </c>
      <c r="X137" t="s">
        <v>1888</v>
      </c>
      <c r="Z137" t="s">
        <v>56</v>
      </c>
      <c r="AA137" t="s">
        <v>34</v>
      </c>
    </row>
    <row r="138" spans="1:27">
      <c r="A138" t="str">
        <f t="shared" si="2"/>
        <v>|《[[ラムナプのハイドラ]]/Ramunap Hydra》|16|神話レア|クリーチャー|</v>
      </c>
      <c r="B138" t="s">
        <v>81</v>
      </c>
      <c r="C138" t="s">
        <v>1889</v>
      </c>
      <c r="D138" t="s">
        <v>81</v>
      </c>
      <c r="E138">
        <v>16</v>
      </c>
      <c r="F138" t="s">
        <v>81</v>
      </c>
      <c r="G138" t="s">
        <v>56</v>
      </c>
      <c r="H138" t="s">
        <v>81</v>
      </c>
      <c r="I138" t="s">
        <v>34</v>
      </c>
      <c r="J138" t="s">
        <v>81</v>
      </c>
      <c r="U138" t="s">
        <v>1402</v>
      </c>
      <c r="X138" t="s">
        <v>1889</v>
      </c>
      <c r="Z138" t="s">
        <v>56</v>
      </c>
      <c r="AA138" t="s">
        <v>34</v>
      </c>
    </row>
    <row r="139" spans="1:27">
      <c r="A139" t="str">
        <f t="shared" si="2"/>
        <v>|《[[生類解放]]/Uncage the Menagerie》|10|神話レア|呪文|</v>
      </c>
      <c r="B139" t="s">
        <v>81</v>
      </c>
      <c r="C139" t="s">
        <v>1890</v>
      </c>
      <c r="D139" t="s">
        <v>81</v>
      </c>
      <c r="E139">
        <v>10</v>
      </c>
      <c r="F139" t="s">
        <v>81</v>
      </c>
      <c r="G139" t="s">
        <v>56</v>
      </c>
      <c r="H139" t="s">
        <v>81</v>
      </c>
      <c r="I139" t="s">
        <v>131</v>
      </c>
      <c r="J139" t="s">
        <v>81</v>
      </c>
      <c r="U139" t="s">
        <v>1408</v>
      </c>
      <c r="X139" t="s">
        <v>1890</v>
      </c>
      <c r="Z139" t="s">
        <v>56</v>
      </c>
      <c r="AA139" t="s">
        <v>131</v>
      </c>
    </row>
    <row r="140" spans="1:1">
      <c r="A140" t="str">
        <f t="shared" si="2"/>
        <v/>
      </c>
    </row>
    <row r="141" spans="1:23">
      <c r="A141" t="str">
        <f t="shared" si="2"/>
        <v>**多色 [#n0f01308]</v>
      </c>
      <c r="B141" t="s">
        <v>1891</v>
      </c>
      <c r="W141" t="s">
        <v>1891</v>
      </c>
    </row>
    <row r="142" spans="1:28">
      <c r="A142" t="str">
        <f t="shared" si="2"/>
        <v>|LEFT:450|LEFT:50|LEFT:80|LEFT:150|c</v>
      </c>
      <c r="B142" t="s">
        <v>81</v>
      </c>
      <c r="C142" t="s">
        <v>1892</v>
      </c>
      <c r="D142" t="s">
        <v>81</v>
      </c>
      <c r="E142" t="s">
        <v>1771</v>
      </c>
      <c r="F142" t="s">
        <v>81</v>
      </c>
      <c r="G142" t="s">
        <v>1</v>
      </c>
      <c r="H142" t="s">
        <v>81</v>
      </c>
      <c r="I142" t="s">
        <v>1893</v>
      </c>
      <c r="J142" t="s">
        <v>81</v>
      </c>
      <c r="K142" t="s">
        <v>82</v>
      </c>
      <c r="X142" t="s">
        <v>1892</v>
      </c>
      <c r="Y142" t="s">
        <v>1771</v>
      </c>
      <c r="Z142" t="s">
        <v>1</v>
      </c>
      <c r="AA142" t="s">
        <v>1893</v>
      </c>
      <c r="AB142" t="s">
        <v>82</v>
      </c>
    </row>
    <row r="143" spans="1:27">
      <c r="A143" t="str">
        <f t="shared" si="2"/>
        <v>|カード名|コスト|レアリティ|種別|</v>
      </c>
      <c r="B143" t="s">
        <v>81</v>
      </c>
      <c r="C143" t="s">
        <v>1772</v>
      </c>
      <c r="D143" t="s">
        <v>81</v>
      </c>
      <c r="E143" t="s">
        <v>1773</v>
      </c>
      <c r="F143" t="s">
        <v>81</v>
      </c>
      <c r="G143" t="s">
        <v>93</v>
      </c>
      <c r="H143" t="s">
        <v>81</v>
      </c>
      <c r="I143" t="s">
        <v>11</v>
      </c>
      <c r="J143" t="s">
        <v>81</v>
      </c>
      <c r="X143" t="s">
        <v>1772</v>
      </c>
      <c r="Y143" t="s">
        <v>1773</v>
      </c>
      <c r="Z143" t="s">
        <v>93</v>
      </c>
      <c r="AA143" t="s">
        <v>11</v>
      </c>
    </row>
    <row r="144" spans="1:27">
      <c r="A144" t="str">
        <f t="shared" si="2"/>
        <v>|《[[農場+市場]]/Farm+Market》|10|アンコモン|サポート+呪文|</v>
      </c>
      <c r="B144" t="s">
        <v>81</v>
      </c>
      <c r="C144" t="s">
        <v>1894</v>
      </c>
      <c r="D144" t="s">
        <v>81</v>
      </c>
      <c r="E144">
        <v>10</v>
      </c>
      <c r="F144" t="s">
        <v>81</v>
      </c>
      <c r="G144" t="s">
        <v>54</v>
      </c>
      <c r="H144" t="s">
        <v>81</v>
      </c>
      <c r="I144" t="s">
        <v>1895</v>
      </c>
      <c r="J144" t="s">
        <v>81</v>
      </c>
      <c r="X144" t="s">
        <v>1894</v>
      </c>
      <c r="Z144" t="s">
        <v>54</v>
      </c>
      <c r="AA144" t="s">
        <v>1895</v>
      </c>
    </row>
    <row r="145" spans="1:27">
      <c r="A145" t="str">
        <f t="shared" si="2"/>
        <v>|《[[徙家+忘妻]]/Consign+Oblivion》|7|アンコモン|呪文+呪文|</v>
      </c>
      <c r="B145" t="s">
        <v>81</v>
      </c>
      <c r="C145" t="s">
        <v>1896</v>
      </c>
      <c r="D145" t="s">
        <v>81</v>
      </c>
      <c r="E145">
        <v>7</v>
      </c>
      <c r="F145" t="s">
        <v>81</v>
      </c>
      <c r="G145" t="s">
        <v>54</v>
      </c>
      <c r="H145" t="s">
        <v>81</v>
      </c>
      <c r="I145" t="s">
        <v>1897</v>
      </c>
      <c r="J145" t="s">
        <v>81</v>
      </c>
      <c r="X145" t="s">
        <v>1896</v>
      </c>
      <c r="Z145" t="s">
        <v>54</v>
      </c>
      <c r="AA145" t="s">
        <v>1897</v>
      </c>
    </row>
    <row r="146" spans="1:27">
      <c r="A146" t="str">
        <f t="shared" si="2"/>
        <v>|《[[立身+出世]]/Claim+Fame》|11|アンコモン|呪文+呪文|</v>
      </c>
      <c r="B146" t="s">
        <v>81</v>
      </c>
      <c r="C146" t="s">
        <v>1898</v>
      </c>
      <c r="D146" t="s">
        <v>81</v>
      </c>
      <c r="E146">
        <v>11</v>
      </c>
      <c r="F146" t="s">
        <v>81</v>
      </c>
      <c r="G146" t="s">
        <v>54</v>
      </c>
      <c r="H146" t="s">
        <v>81</v>
      </c>
      <c r="I146" t="s">
        <v>1897</v>
      </c>
      <c r="J146" t="s">
        <v>81</v>
      </c>
      <c r="X146" t="s">
        <v>1898</v>
      </c>
      <c r="Z146" t="s">
        <v>54</v>
      </c>
      <c r="AA146" t="s">
        <v>1897</v>
      </c>
    </row>
    <row r="147" spans="1:27">
      <c r="A147" t="str">
        <f t="shared" si="2"/>
        <v>|《[[捲土+重来]]/Struggle+Survive》|15|アンコモン|呪文+呪文|</v>
      </c>
      <c r="B147" t="s">
        <v>81</v>
      </c>
      <c r="C147" t="s">
        <v>1899</v>
      </c>
      <c r="D147" t="s">
        <v>81</v>
      </c>
      <c r="E147">
        <v>15</v>
      </c>
      <c r="F147" t="s">
        <v>81</v>
      </c>
      <c r="G147" t="s">
        <v>54</v>
      </c>
      <c r="H147" t="s">
        <v>81</v>
      </c>
      <c r="I147" t="s">
        <v>1897</v>
      </c>
      <c r="J147" t="s">
        <v>81</v>
      </c>
      <c r="X147" t="s">
        <v>1899</v>
      </c>
      <c r="Z147" t="s">
        <v>54</v>
      </c>
      <c r="AA147" t="s">
        <v>1897</v>
      </c>
    </row>
    <row r="148" spans="1:27">
      <c r="A148" t="str">
        <f t="shared" si="2"/>
        <v>|《[[旗幟+鮮明]]/Appeal+Authority》|5|アンコモン|呪文+呪文|</v>
      </c>
      <c r="B148" t="s">
        <v>81</v>
      </c>
      <c r="C148" t="s">
        <v>1900</v>
      </c>
      <c r="D148" t="s">
        <v>81</v>
      </c>
      <c r="E148">
        <v>5</v>
      </c>
      <c r="F148" t="s">
        <v>81</v>
      </c>
      <c r="G148" t="s">
        <v>54</v>
      </c>
      <c r="H148" t="s">
        <v>81</v>
      </c>
      <c r="I148" t="s">
        <v>1897</v>
      </c>
      <c r="J148" t="s">
        <v>81</v>
      </c>
      <c r="X148" t="s">
        <v>1900</v>
      </c>
      <c r="Z148" t="s">
        <v>54</v>
      </c>
      <c r="AA148" t="s">
        <v>1897</v>
      </c>
    </row>
    <row r="149" spans="1:27">
      <c r="A149" t="str">
        <f t="shared" si="2"/>
        <v>|《[[ほころびミイラ]]/Unraveling Mummy》|8|アンコモン|クリーチャー|</v>
      </c>
      <c r="B149" t="s">
        <v>81</v>
      </c>
      <c r="C149" t="s">
        <v>1901</v>
      </c>
      <c r="D149" t="s">
        <v>81</v>
      </c>
      <c r="E149">
        <v>8</v>
      </c>
      <c r="F149" t="s">
        <v>81</v>
      </c>
      <c r="G149" t="s">
        <v>54</v>
      </c>
      <c r="H149" t="s">
        <v>81</v>
      </c>
      <c r="I149" t="s">
        <v>34</v>
      </c>
      <c r="J149" t="s">
        <v>81</v>
      </c>
      <c r="X149" t="s">
        <v>1901</v>
      </c>
      <c r="Z149" t="s">
        <v>54</v>
      </c>
      <c r="AA149" t="s">
        <v>34</v>
      </c>
    </row>
    <row r="150" spans="1:27">
      <c r="A150" t="str">
        <f t="shared" si="2"/>
        <v>|《[[血水の化身]]/Bloodwater Entity》|15|アンコモン|クリーチャー|</v>
      </c>
      <c r="B150" t="s">
        <v>81</v>
      </c>
      <c r="C150" t="s">
        <v>1902</v>
      </c>
      <c r="D150" t="s">
        <v>81</v>
      </c>
      <c r="E150">
        <v>15</v>
      </c>
      <c r="F150" t="s">
        <v>81</v>
      </c>
      <c r="G150" t="s">
        <v>54</v>
      </c>
      <c r="H150" t="s">
        <v>81</v>
      </c>
      <c r="I150" t="s">
        <v>34</v>
      </c>
      <c r="J150" t="s">
        <v>81</v>
      </c>
      <c r="X150" t="s">
        <v>1902</v>
      </c>
      <c r="Z150" t="s">
        <v>54</v>
      </c>
      <c r="AA150" t="s">
        <v>34</v>
      </c>
    </row>
    <row r="151" spans="1:27">
      <c r="A151" t="str">
        <f t="shared" si="2"/>
        <v>|《[[毅然たる生き残り]]/Resolute Survivors》|9|アンコモン|クリーチャー|</v>
      </c>
      <c r="B151" t="s">
        <v>81</v>
      </c>
      <c r="C151" t="s">
        <v>1903</v>
      </c>
      <c r="D151" t="s">
        <v>81</v>
      </c>
      <c r="E151">
        <v>9</v>
      </c>
      <c r="F151" t="s">
        <v>81</v>
      </c>
      <c r="G151" t="s">
        <v>54</v>
      </c>
      <c r="H151" t="s">
        <v>81</v>
      </c>
      <c r="I151" t="s">
        <v>34</v>
      </c>
      <c r="J151" t="s">
        <v>81</v>
      </c>
      <c r="X151" t="s">
        <v>1903</v>
      </c>
      <c r="Z151" t="s">
        <v>54</v>
      </c>
      <c r="AA151" t="s">
        <v>34</v>
      </c>
    </row>
    <row r="152" spans="1:27">
      <c r="A152" t="str">
        <f t="shared" si="2"/>
        <v>|《[[川ヤツガシラ]]/River Hoopoe》|17|アンコモン|クリーチャー|</v>
      </c>
      <c r="B152" t="s">
        <v>81</v>
      </c>
      <c r="C152" t="s">
        <v>1904</v>
      </c>
      <c r="D152" t="s">
        <v>81</v>
      </c>
      <c r="E152">
        <v>17</v>
      </c>
      <c r="F152" t="s">
        <v>81</v>
      </c>
      <c r="G152" t="s">
        <v>54</v>
      </c>
      <c r="H152" t="s">
        <v>81</v>
      </c>
      <c r="I152" t="s">
        <v>34</v>
      </c>
      <c r="J152" t="s">
        <v>81</v>
      </c>
      <c r="X152" t="s">
        <v>1904</v>
      </c>
      <c r="Z152" t="s">
        <v>54</v>
      </c>
      <c r="AA152" t="s">
        <v>34</v>
      </c>
    </row>
    <row r="153" spans="1:27">
      <c r="A153" t="str">
        <f t="shared" si="2"/>
        <v>|《[[雲遊+萍寄]]/Leave+Chance》|13|レア|呪文+呪文|</v>
      </c>
      <c r="B153" t="s">
        <v>81</v>
      </c>
      <c r="C153" t="s">
        <v>1905</v>
      </c>
      <c r="D153" t="s">
        <v>81</v>
      </c>
      <c r="E153">
        <v>13</v>
      </c>
      <c r="F153" t="s">
        <v>81</v>
      </c>
      <c r="G153" t="s">
        <v>55</v>
      </c>
      <c r="H153" t="s">
        <v>81</v>
      </c>
      <c r="I153" t="s">
        <v>1897</v>
      </c>
      <c r="J153" t="s">
        <v>81</v>
      </c>
      <c r="T153">
        <v>10</v>
      </c>
      <c r="U153" t="s">
        <v>1509</v>
      </c>
      <c r="V153" t="s">
        <v>1514</v>
      </c>
      <c r="X153" t="s">
        <v>1905</v>
      </c>
      <c r="Z153" t="s">
        <v>55</v>
      </c>
      <c r="AA153" t="s">
        <v>1897</v>
      </c>
    </row>
    <row r="154" spans="1:27">
      <c r="A154" t="str">
        <f t="shared" si="2"/>
        <v>|《[[大義+名分]]/Reason+Believe》|11|レア|呪文+呪文|</v>
      </c>
      <c r="B154" t="s">
        <v>81</v>
      </c>
      <c r="C154" t="s">
        <v>1906</v>
      </c>
      <c r="D154" t="s">
        <v>81</v>
      </c>
      <c r="E154">
        <v>11</v>
      </c>
      <c r="F154" t="s">
        <v>81</v>
      </c>
      <c r="G154" t="s">
        <v>55</v>
      </c>
      <c r="H154" t="s">
        <v>81</v>
      </c>
      <c r="I154" t="s">
        <v>1897</v>
      </c>
      <c r="J154" t="s">
        <v>81</v>
      </c>
      <c r="T154">
        <v>7</v>
      </c>
      <c r="U154" t="s">
        <v>1518</v>
      </c>
      <c r="V154" t="s">
        <v>1522</v>
      </c>
      <c r="X154" t="s">
        <v>1906</v>
      </c>
      <c r="Z154" t="s">
        <v>55</v>
      </c>
      <c r="AA154" t="s">
        <v>1897</v>
      </c>
    </row>
    <row r="155" spans="1:27">
      <c r="A155" t="str">
        <f t="shared" si="2"/>
        <v>|《[[オベリスクの蜘蛛]]/Obelisk Spider》|16|レア|クリーチャー|</v>
      </c>
      <c r="B155" t="s">
        <v>81</v>
      </c>
      <c r="C155" t="s">
        <v>1907</v>
      </c>
      <c r="D155" t="s">
        <v>81</v>
      </c>
      <c r="E155">
        <v>16</v>
      </c>
      <c r="F155" t="s">
        <v>81</v>
      </c>
      <c r="G155" t="s">
        <v>55</v>
      </c>
      <c r="H155" t="s">
        <v>81</v>
      </c>
      <c r="I155" t="s">
        <v>34</v>
      </c>
      <c r="J155" t="s">
        <v>81</v>
      </c>
      <c r="T155">
        <v>11</v>
      </c>
      <c r="U155" t="s">
        <v>1526</v>
      </c>
      <c r="V155" t="s">
        <v>1530</v>
      </c>
      <c r="X155" t="s">
        <v>1907</v>
      </c>
      <c r="Z155" t="s">
        <v>55</v>
      </c>
      <c r="AA155" t="s">
        <v>34</v>
      </c>
    </row>
    <row r="156" spans="1:27">
      <c r="A156" t="str">
        <f t="shared" si="2"/>
        <v>|《[[翦草+除根]]/Grind+Dust》|13|レア|呪文+呪文|</v>
      </c>
      <c r="B156" t="s">
        <v>81</v>
      </c>
      <c r="C156" t="s">
        <v>1908</v>
      </c>
      <c r="D156" t="s">
        <v>81</v>
      </c>
      <c r="E156">
        <v>13</v>
      </c>
      <c r="F156" t="s">
        <v>81</v>
      </c>
      <c r="G156" t="s">
        <v>55</v>
      </c>
      <c r="H156" t="s">
        <v>81</v>
      </c>
      <c r="I156" t="s">
        <v>1897</v>
      </c>
      <c r="J156" t="s">
        <v>81</v>
      </c>
      <c r="T156">
        <v>15</v>
      </c>
      <c r="U156" t="s">
        <v>1534</v>
      </c>
      <c r="V156" t="s">
        <v>1538</v>
      </c>
      <c r="X156" t="s">
        <v>1908</v>
      </c>
      <c r="Z156" t="s">
        <v>55</v>
      </c>
      <c r="AA156" t="s">
        <v>1897</v>
      </c>
    </row>
    <row r="157" spans="1:27">
      <c r="A157" t="str">
        <f t="shared" si="2"/>
        <v>|《[[機略+縦横]]/Refuse+Cooperate》|11|レア|サポート+呪文|</v>
      </c>
      <c r="B157" t="s">
        <v>81</v>
      </c>
      <c r="C157" t="s">
        <v>1909</v>
      </c>
      <c r="D157" t="s">
        <v>81</v>
      </c>
      <c r="E157">
        <v>11</v>
      </c>
      <c r="F157" t="s">
        <v>81</v>
      </c>
      <c r="G157" t="s">
        <v>55</v>
      </c>
      <c r="H157" t="s">
        <v>81</v>
      </c>
      <c r="I157" t="s">
        <v>1895</v>
      </c>
      <c r="J157" t="s">
        <v>81</v>
      </c>
      <c r="T157">
        <v>5</v>
      </c>
      <c r="U157" t="s">
        <v>1542</v>
      </c>
      <c r="V157" t="s">
        <v>1546</v>
      </c>
      <c r="X157" t="s">
        <v>1909</v>
      </c>
      <c r="Z157" t="s">
        <v>55</v>
      </c>
      <c r="AA157" t="s">
        <v>1895</v>
      </c>
    </row>
    <row r="158" spans="1:27">
      <c r="A158" t="str">
        <f t="shared" si="2"/>
        <v>|《[[悪戦+苦闘]]/Driven+Despair》|11|レア|呪文+呪文|</v>
      </c>
      <c r="B158" t="s">
        <v>81</v>
      </c>
      <c r="C158" t="s">
        <v>1910</v>
      </c>
      <c r="D158" t="s">
        <v>81</v>
      </c>
      <c r="E158">
        <v>11</v>
      </c>
      <c r="F158" t="s">
        <v>81</v>
      </c>
      <c r="G158" t="s">
        <v>55</v>
      </c>
      <c r="H158" t="s">
        <v>81</v>
      </c>
      <c r="I158" t="s">
        <v>1897</v>
      </c>
      <c r="J158" t="s">
        <v>81</v>
      </c>
      <c r="T158">
        <v>13</v>
      </c>
      <c r="U158" t="s">
        <v>1550</v>
      </c>
      <c r="V158" t="s">
        <v>1554</v>
      </c>
      <c r="X158" t="s">
        <v>1910</v>
      </c>
      <c r="Z158" t="s">
        <v>55</v>
      </c>
      <c r="AA158" t="s">
        <v>1897</v>
      </c>
    </row>
    <row r="159" spans="1:27">
      <c r="A159" t="str">
        <f t="shared" si="2"/>
        <v>|《[[スカラベの神]]/The Scarab God》|27|神話レア|クリーチャー|</v>
      </c>
      <c r="B159" t="s">
        <v>81</v>
      </c>
      <c r="C159" t="s">
        <v>1911</v>
      </c>
      <c r="D159" t="s">
        <v>81</v>
      </c>
      <c r="E159">
        <v>27</v>
      </c>
      <c r="F159" t="s">
        <v>81</v>
      </c>
      <c r="G159" t="s">
        <v>56</v>
      </c>
      <c r="H159" t="s">
        <v>81</v>
      </c>
      <c r="I159" t="s">
        <v>34</v>
      </c>
      <c r="J159" t="s">
        <v>81</v>
      </c>
      <c r="T159">
        <v>11</v>
      </c>
      <c r="U159" t="s">
        <v>1558</v>
      </c>
      <c r="V159" t="s">
        <v>1562</v>
      </c>
      <c r="X159" t="s">
        <v>1911</v>
      </c>
      <c r="Z159" t="s">
        <v>56</v>
      </c>
      <c r="AA159" t="s">
        <v>34</v>
      </c>
    </row>
    <row r="160" spans="1:27">
      <c r="A160" t="str">
        <f t="shared" si="2"/>
        <v>|《[[蠍の神]]/The Scorpion God》|18|神話レア|クリーチャー|</v>
      </c>
      <c r="B160" t="s">
        <v>81</v>
      </c>
      <c r="C160" t="s">
        <v>1912</v>
      </c>
      <c r="D160" t="s">
        <v>81</v>
      </c>
      <c r="E160">
        <v>18</v>
      </c>
      <c r="F160" t="s">
        <v>81</v>
      </c>
      <c r="G160" t="s">
        <v>56</v>
      </c>
      <c r="H160" t="s">
        <v>81</v>
      </c>
      <c r="I160" t="s">
        <v>34</v>
      </c>
      <c r="J160" t="s">
        <v>81</v>
      </c>
      <c r="T160">
        <v>13</v>
      </c>
      <c r="U160" t="s">
        <v>1566</v>
      </c>
      <c r="V160" t="s">
        <v>1570</v>
      </c>
      <c r="X160" t="s">
        <v>1912</v>
      </c>
      <c r="Z160" t="s">
        <v>56</v>
      </c>
      <c r="AA160" t="s">
        <v>34</v>
      </c>
    </row>
    <row r="161" spans="1:27">
      <c r="A161" t="str">
        <f t="shared" si="2"/>
        <v>|《[[蝗の神]]/The Locust God》|22|神話レア|クリーチャー|</v>
      </c>
      <c r="B161" t="s">
        <v>81</v>
      </c>
      <c r="C161" t="s">
        <v>1913</v>
      </c>
      <c r="D161" t="s">
        <v>81</v>
      </c>
      <c r="E161">
        <v>22</v>
      </c>
      <c r="F161" t="s">
        <v>81</v>
      </c>
      <c r="G161" t="s">
        <v>56</v>
      </c>
      <c r="H161" t="s">
        <v>81</v>
      </c>
      <c r="I161" t="s">
        <v>34</v>
      </c>
      <c r="J161" t="s">
        <v>81</v>
      </c>
      <c r="T161">
        <v>11</v>
      </c>
      <c r="U161" t="s">
        <v>1574</v>
      </c>
      <c r="V161" t="s">
        <v>1578</v>
      </c>
      <c r="X161" t="s">
        <v>1913</v>
      </c>
      <c r="Z161" t="s">
        <v>56</v>
      </c>
      <c r="AA161" t="s">
        <v>34</v>
      </c>
    </row>
    <row r="162" spans="1:22">
      <c r="A162" t="str">
        <f t="shared" si="2"/>
        <v/>
      </c>
      <c r="T162">
        <v>11</v>
      </c>
      <c r="U162" t="s">
        <v>1582</v>
      </c>
      <c r="V162" t="s">
        <v>1586</v>
      </c>
    </row>
    <row r="163" spans="1:23">
      <c r="A163" t="str">
        <f t="shared" si="2"/>
        <v>**無色 [#ldbb2937]</v>
      </c>
      <c r="B163" t="s">
        <v>1914</v>
      </c>
      <c r="W163" t="s">
        <v>1914</v>
      </c>
    </row>
    <row r="164" spans="1:28">
      <c r="A164" t="str">
        <f t="shared" si="2"/>
        <v>|LEFT:500|LEFT:50|LEFT:80|LEFT:100|c</v>
      </c>
      <c r="B164" t="s">
        <v>81</v>
      </c>
      <c r="C164" t="s">
        <v>1770</v>
      </c>
      <c r="D164" t="s">
        <v>81</v>
      </c>
      <c r="E164" t="s">
        <v>1771</v>
      </c>
      <c r="F164" t="s">
        <v>81</v>
      </c>
      <c r="G164" t="s">
        <v>1</v>
      </c>
      <c r="H164" t="s">
        <v>81</v>
      </c>
      <c r="I164" t="s">
        <v>2</v>
      </c>
      <c r="J164" t="s">
        <v>81</v>
      </c>
      <c r="K164" t="s">
        <v>82</v>
      </c>
      <c r="X164" t="s">
        <v>1770</v>
      </c>
      <c r="Y164" t="s">
        <v>1771</v>
      </c>
      <c r="Z164" t="s">
        <v>1</v>
      </c>
      <c r="AA164" t="s">
        <v>2</v>
      </c>
      <c r="AB164" t="s">
        <v>82</v>
      </c>
    </row>
    <row r="165" spans="1:27">
      <c r="A165" t="str">
        <f t="shared" si="2"/>
        <v>|カード名|コスト|レアリティ|種別|</v>
      </c>
      <c r="B165" t="s">
        <v>81</v>
      </c>
      <c r="C165" t="s">
        <v>1772</v>
      </c>
      <c r="D165" t="s">
        <v>81</v>
      </c>
      <c r="E165" t="s">
        <v>1773</v>
      </c>
      <c r="F165" t="s">
        <v>81</v>
      </c>
      <c r="G165" t="s">
        <v>93</v>
      </c>
      <c r="H165" t="s">
        <v>81</v>
      </c>
      <c r="I165" t="s">
        <v>11</v>
      </c>
      <c r="J165" t="s">
        <v>81</v>
      </c>
      <c r="X165" t="s">
        <v>1772</v>
      </c>
      <c r="Y165" t="s">
        <v>1773</v>
      </c>
      <c r="Z165" t="s">
        <v>93</v>
      </c>
      <c r="AA165" t="s">
        <v>11</v>
      </c>
    </row>
    <row r="166" spans="1:27">
      <c r="A166" t="str">
        <f t="shared" si="2"/>
        <v>|《[[彫像の忌まわしき者]]/Graven Abomination》|5|コモン|クリーチャー|</v>
      </c>
      <c r="B166" t="s">
        <v>81</v>
      </c>
      <c r="C166" t="s">
        <v>1915</v>
      </c>
      <c r="D166" t="s">
        <v>81</v>
      </c>
      <c r="E166">
        <v>5</v>
      </c>
      <c r="F166" t="s">
        <v>81</v>
      </c>
      <c r="G166" t="s">
        <v>31</v>
      </c>
      <c r="H166" t="s">
        <v>81</v>
      </c>
      <c r="I166" t="s">
        <v>34</v>
      </c>
      <c r="J166" t="s">
        <v>81</v>
      </c>
      <c r="X166" t="s">
        <v>1915</v>
      </c>
      <c r="Z166" t="s">
        <v>31</v>
      </c>
      <c r="AA166" t="s">
        <v>34</v>
      </c>
    </row>
    <row r="167" spans="1:27">
      <c r="A167" t="str">
        <f t="shared" si="2"/>
        <v>|《[[忘れられた王族の壁]]/Wall of Forgotten Pharaohs》|7|コモン|クリーチャー|</v>
      </c>
      <c r="B167" t="s">
        <v>81</v>
      </c>
      <c r="C167" t="s">
        <v>1916</v>
      </c>
      <c r="D167" t="s">
        <v>81</v>
      </c>
      <c r="E167">
        <v>7</v>
      </c>
      <c r="F167" t="s">
        <v>81</v>
      </c>
      <c r="G167" t="s">
        <v>31</v>
      </c>
      <c r="H167" t="s">
        <v>81</v>
      </c>
      <c r="I167" t="s">
        <v>34</v>
      </c>
      <c r="J167" t="s">
        <v>81</v>
      </c>
      <c r="X167" t="s">
        <v>1916</v>
      </c>
      <c r="Z167" t="s">
        <v>31</v>
      </c>
      <c r="AA167" t="s">
        <v>34</v>
      </c>
    </row>
    <row r="168" spans="1:27">
      <c r="A168" t="str">
        <f t="shared" si="2"/>
        <v>|《[[生存者の野営地]]/Survivors' Encampment》|2|コモン|呪文|</v>
      </c>
      <c r="B168" t="s">
        <v>81</v>
      </c>
      <c r="C168" t="s">
        <v>1917</v>
      </c>
      <c r="D168" t="s">
        <v>81</v>
      </c>
      <c r="E168">
        <v>2</v>
      </c>
      <c r="F168" t="s">
        <v>81</v>
      </c>
      <c r="G168" t="s">
        <v>31</v>
      </c>
      <c r="H168" t="s">
        <v>81</v>
      </c>
      <c r="I168" t="s">
        <v>131</v>
      </c>
      <c r="J168" t="s">
        <v>81</v>
      </c>
      <c r="X168" t="s">
        <v>1917</v>
      </c>
      <c r="Z168" t="s">
        <v>31</v>
      </c>
      <c r="AA168" t="s">
        <v>131</v>
      </c>
    </row>
    <row r="169" spans="1:27">
      <c r="A169" t="str">
        <f t="shared" si="2"/>
        <v>|《[[旅行者の護符]]/Traveler's Amulet》|3|コモン|呪文|</v>
      </c>
      <c r="B169" t="s">
        <v>81</v>
      </c>
      <c r="C169" t="s">
        <v>1918</v>
      </c>
      <c r="D169" t="s">
        <v>81</v>
      </c>
      <c r="E169">
        <v>3</v>
      </c>
      <c r="F169" t="s">
        <v>81</v>
      </c>
      <c r="G169" t="s">
        <v>31</v>
      </c>
      <c r="H169" t="s">
        <v>81</v>
      </c>
      <c r="I169" t="s">
        <v>131</v>
      </c>
      <c r="J169" t="s">
        <v>81</v>
      </c>
      <c r="X169" t="s">
        <v>1918</v>
      </c>
      <c r="Z169" t="s">
        <v>31</v>
      </c>
      <c r="AA169" t="s">
        <v>131</v>
      </c>
    </row>
    <row r="170" spans="1:27">
      <c r="A170" t="str">
        <f t="shared" si="2"/>
        <v>|《[[マナリス]]/Manalith》|5|コモン|サポート|</v>
      </c>
      <c r="B170" t="s">
        <v>81</v>
      </c>
      <c r="C170" t="s">
        <v>1919</v>
      </c>
      <c r="D170" t="s">
        <v>81</v>
      </c>
      <c r="E170">
        <v>5</v>
      </c>
      <c r="F170" t="s">
        <v>81</v>
      </c>
      <c r="G170" t="s">
        <v>31</v>
      </c>
      <c r="H170" t="s">
        <v>81</v>
      </c>
      <c r="I170" t="s">
        <v>159</v>
      </c>
      <c r="J170" t="s">
        <v>81</v>
      </c>
      <c r="X170" t="s">
        <v>1919</v>
      </c>
      <c r="Z170" t="s">
        <v>31</v>
      </c>
      <c r="AA170" t="s">
        <v>159</v>
      </c>
    </row>
    <row r="171" spans="1:27">
      <c r="A171" t="str">
        <f t="shared" si="2"/>
        <v>|《[[死者の砂丘]]/Dunes of the Dead》|2|アンコモン|呪文|</v>
      </c>
      <c r="B171" t="s">
        <v>81</v>
      </c>
      <c r="C171" t="s">
        <v>1920</v>
      </c>
      <c r="D171" t="s">
        <v>81</v>
      </c>
      <c r="E171">
        <v>2</v>
      </c>
      <c r="F171" t="s">
        <v>81</v>
      </c>
      <c r="G171" t="s">
        <v>54</v>
      </c>
      <c r="H171" t="s">
        <v>81</v>
      </c>
      <c r="I171" t="s">
        <v>131</v>
      </c>
      <c r="J171" t="s">
        <v>81</v>
      </c>
      <c r="X171" t="s">
        <v>1920</v>
      </c>
      <c r="Z171" t="s">
        <v>54</v>
      </c>
      <c r="AA171" t="s">
        <v>131</v>
      </c>
    </row>
    <row r="172" spans="1:27">
      <c r="A172" t="str">
        <f t="shared" si="2"/>
        <v>|《[[ハシェプのオアシス]]/Hashep Oasis》|4|アンコモン|呪文|</v>
      </c>
      <c r="B172" t="s">
        <v>81</v>
      </c>
      <c r="C172" t="s">
        <v>1921</v>
      </c>
      <c r="D172" t="s">
        <v>81</v>
      </c>
      <c r="E172">
        <v>4</v>
      </c>
      <c r="F172" t="s">
        <v>81</v>
      </c>
      <c r="G172" t="s">
        <v>54</v>
      </c>
      <c r="H172" t="s">
        <v>81</v>
      </c>
      <c r="I172" t="s">
        <v>131</v>
      </c>
      <c r="J172" t="s">
        <v>81</v>
      </c>
      <c r="T172">
        <v>0</v>
      </c>
      <c r="X172" t="s">
        <v>1921</v>
      </c>
      <c r="Z172" t="s">
        <v>54</v>
      </c>
      <c r="AA172" t="s">
        <v>131</v>
      </c>
    </row>
    <row r="173" spans="1:27">
      <c r="A173" t="str">
        <f t="shared" si="2"/>
        <v>|《[[イフニルの死界]]/Ifnir Deadlands》|5|アンコモン|呪文|</v>
      </c>
      <c r="B173" t="s">
        <v>81</v>
      </c>
      <c r="C173" t="s">
        <v>1922</v>
      </c>
      <c r="D173" t="s">
        <v>81</v>
      </c>
      <c r="E173">
        <v>5</v>
      </c>
      <c r="F173" t="s">
        <v>81</v>
      </c>
      <c r="G173" t="s">
        <v>54</v>
      </c>
      <c r="H173" t="s">
        <v>81</v>
      </c>
      <c r="I173" t="s">
        <v>131</v>
      </c>
      <c r="J173" t="s">
        <v>81</v>
      </c>
      <c r="X173" t="s">
        <v>1922</v>
      </c>
      <c r="Z173" t="s">
        <v>54</v>
      </c>
      <c r="AA173" t="s">
        <v>131</v>
      </c>
    </row>
    <row r="174" spans="1:27">
      <c r="A174" t="str">
        <f t="shared" si="2"/>
        <v>|《[[イプヌの細流]]/Ipnu Rivulet》|11|アンコモン|呪文|</v>
      </c>
      <c r="B174" t="s">
        <v>81</v>
      </c>
      <c r="C174" t="s">
        <v>1923</v>
      </c>
      <c r="D174" t="s">
        <v>81</v>
      </c>
      <c r="E174">
        <v>11</v>
      </c>
      <c r="F174" t="s">
        <v>81</v>
      </c>
      <c r="G174" t="s">
        <v>54</v>
      </c>
      <c r="H174" t="s">
        <v>81</v>
      </c>
      <c r="I174" t="s">
        <v>131</v>
      </c>
      <c r="J174" t="s">
        <v>81</v>
      </c>
      <c r="X174" t="s">
        <v>1923</v>
      </c>
      <c r="Z174" t="s">
        <v>54</v>
      </c>
      <c r="AA174" t="s">
        <v>131</v>
      </c>
    </row>
    <row r="175" spans="1:27">
      <c r="A175" t="str">
        <f t="shared" si="2"/>
        <v>|《[[ラムナプの遺跡]]/Ramunap Ruins》|5|アンコモン|呪文|</v>
      </c>
      <c r="B175" t="s">
        <v>81</v>
      </c>
      <c r="C175" t="s">
        <v>1924</v>
      </c>
      <c r="D175" t="s">
        <v>81</v>
      </c>
      <c r="E175">
        <v>5</v>
      </c>
      <c r="F175" t="s">
        <v>81</v>
      </c>
      <c r="G175" t="s">
        <v>54</v>
      </c>
      <c r="H175" t="s">
        <v>81</v>
      </c>
      <c r="I175" t="s">
        <v>131</v>
      </c>
      <c r="J175" t="s">
        <v>81</v>
      </c>
      <c r="X175" t="s">
        <v>1924</v>
      </c>
      <c r="Z175" t="s">
        <v>54</v>
      </c>
      <c r="AA175" t="s">
        <v>131</v>
      </c>
    </row>
    <row r="176" spans="1:27">
      <c r="A176" t="str">
        <f t="shared" si="2"/>
        <v>|《[[シェフェトの砂丘]]/Shefet Dunes》|13|アンコモン|呪文|</v>
      </c>
      <c r="B176" t="s">
        <v>81</v>
      </c>
      <c r="C176" t="s">
        <v>1925</v>
      </c>
      <c r="D176" t="s">
        <v>81</v>
      </c>
      <c r="E176">
        <v>13</v>
      </c>
      <c r="F176" t="s">
        <v>81</v>
      </c>
      <c r="G176" t="s">
        <v>54</v>
      </c>
      <c r="H176" t="s">
        <v>81</v>
      </c>
      <c r="I176" t="s">
        <v>131</v>
      </c>
      <c r="J176" t="s">
        <v>81</v>
      </c>
      <c r="X176" t="s">
        <v>1925</v>
      </c>
      <c r="Z176" t="s">
        <v>54</v>
      </c>
      <c r="AA176" t="s">
        <v>131</v>
      </c>
    </row>
    <row r="177" spans="1:27">
      <c r="A177" t="str">
        <f t="shared" si="2"/>
        <v>|《[[没収の曲杖]]/Crook of Condemnation》|4|アンコモン|サポート|</v>
      </c>
      <c r="B177" t="s">
        <v>81</v>
      </c>
      <c r="C177" t="s">
        <v>1926</v>
      </c>
      <c r="D177" t="s">
        <v>81</v>
      </c>
      <c r="E177">
        <v>4</v>
      </c>
      <c r="F177" t="s">
        <v>81</v>
      </c>
      <c r="G177" t="s">
        <v>54</v>
      </c>
      <c r="H177" t="s">
        <v>81</v>
      </c>
      <c r="I177" t="s">
        <v>159</v>
      </c>
      <c r="J177" t="s">
        <v>81</v>
      </c>
      <c r="X177" t="s">
        <v>1926</v>
      </c>
      <c r="Z177" t="s">
        <v>54</v>
      </c>
      <c r="AA177" t="s">
        <v>159</v>
      </c>
    </row>
    <row r="178" spans="1:27">
      <c r="A178" t="str">
        <f t="shared" si="2"/>
        <v>|《[[崩れゆく死滅都市]](永遠衆の墓所)/Crumbling Necropolis(Crypt of the Eternals)》※|13|アンコモン|サポート|</v>
      </c>
      <c r="B178" t="s">
        <v>81</v>
      </c>
      <c r="C178" t="s">
        <v>1927</v>
      </c>
      <c r="D178" t="s">
        <v>81</v>
      </c>
      <c r="E178">
        <v>13</v>
      </c>
      <c r="F178" t="s">
        <v>81</v>
      </c>
      <c r="G178" t="s">
        <v>54</v>
      </c>
      <c r="H178" t="s">
        <v>81</v>
      </c>
      <c r="I178" t="s">
        <v>159</v>
      </c>
      <c r="J178" t="s">
        <v>81</v>
      </c>
      <c r="X178" t="s">
        <v>1927</v>
      </c>
      <c r="Z178" t="s">
        <v>54</v>
      </c>
      <c r="AA178" t="s">
        <v>159</v>
      </c>
    </row>
    <row r="179" spans="1:27">
      <c r="A179" t="str">
        <f t="shared" si="2"/>
        <v>|《[[蓋世の英雄の短剣]]/Dagger of the Worthy》|4|アンコモン|サポート|</v>
      </c>
      <c r="B179" t="s">
        <v>81</v>
      </c>
      <c r="C179" t="s">
        <v>1928</v>
      </c>
      <c r="D179" t="s">
        <v>81</v>
      </c>
      <c r="E179">
        <v>4</v>
      </c>
      <c r="F179" t="s">
        <v>81</v>
      </c>
      <c r="G179" t="s">
        <v>54</v>
      </c>
      <c r="H179" t="s">
        <v>81</v>
      </c>
      <c r="I179" t="s">
        <v>159</v>
      </c>
      <c r="J179" t="s">
        <v>81</v>
      </c>
      <c r="X179" t="s">
        <v>1928</v>
      </c>
      <c r="Z179" t="s">
        <v>54</v>
      </c>
      <c r="AA179" t="s">
        <v>159</v>
      </c>
    </row>
    <row r="180" spans="1:27">
      <c r="A180" t="str">
        <f t="shared" si="2"/>
        <v>|《[[黄昏のピラミッド]]/Sunset Pyramid》|4|アンコモン|サポート|</v>
      </c>
      <c r="B180" t="s">
        <v>81</v>
      </c>
      <c r="C180" t="s">
        <v>1929</v>
      </c>
      <c r="D180" t="s">
        <v>81</v>
      </c>
      <c r="E180">
        <v>4</v>
      </c>
      <c r="F180" t="s">
        <v>81</v>
      </c>
      <c r="G180" t="s">
        <v>54</v>
      </c>
      <c r="H180" t="s">
        <v>81</v>
      </c>
      <c r="I180" t="s">
        <v>159</v>
      </c>
      <c r="J180" t="s">
        <v>81</v>
      </c>
      <c r="X180" t="s">
        <v>1929</v>
      </c>
      <c r="Z180" t="s">
        <v>54</v>
      </c>
      <c r="AA180" t="s">
        <v>159</v>
      </c>
    </row>
    <row r="181" spans="1:23">
      <c r="A181" t="str">
        <f t="shared" si="2"/>
        <v>※公式カードリスト上は《崩れゆく死滅都市/Crumbling Necropolis》カード画像は《永遠衆の墓所/Crypt of the Eternals》である。本来破滅の刻に入るべきなのは後者。</v>
      </c>
      <c r="B181" t="s">
        <v>1930</v>
      </c>
      <c r="W181" t="s">
        <v>1930</v>
      </c>
    </row>
    <row r="182" spans="1:1">
      <c r="A182" t="str">
        <f t="shared" si="2"/>
        <v/>
      </c>
    </row>
    <row r="183" spans="1:23">
      <c r="A183" t="str">
        <f t="shared" si="2"/>
        <v>[[破滅の刻公式カードリストに無いもの]]</v>
      </c>
      <c r="B183" t="s">
        <v>1931</v>
      </c>
      <c r="W183" t="s">
        <v>1931</v>
      </c>
    </row>
    <row r="184" spans="1:1">
      <c r="A184" t="str">
        <f t="shared" si="2"/>
        <v/>
      </c>
    </row>
    <row r="185" spans="1:23">
      <c r="A185" t="str">
        <f t="shared" si="2"/>
        <v>**PvEにて敵のみ使用してくるカード [#g6144878]</v>
      </c>
      <c r="B185" t="s">
        <v>1932</v>
      </c>
      <c r="W185" t="s">
        <v>1932</v>
      </c>
    </row>
    <row r="186" spans="1:23">
      <c r="A186" t="str">
        <f t="shared" si="2"/>
        <v>・ある程度経つと、カードパックから排出されるようになる。</v>
      </c>
      <c r="B186" t="s">
        <v>1933</v>
      </c>
      <c r="W186" t="s">
        <v>1933</v>
      </c>
    </row>
    <row r="187" spans="1:28">
      <c r="A187" t="str">
        <f t="shared" si="2"/>
        <v>|LEFT:500|LEFT:50|LEFT:80|LEFT:100|c</v>
      </c>
      <c r="B187" t="s">
        <v>81</v>
      </c>
      <c r="C187" t="s">
        <v>1770</v>
      </c>
      <c r="D187" t="s">
        <v>81</v>
      </c>
      <c r="E187" t="s">
        <v>1771</v>
      </c>
      <c r="F187" t="s">
        <v>81</v>
      </c>
      <c r="G187" t="s">
        <v>1</v>
      </c>
      <c r="H187" t="s">
        <v>81</v>
      </c>
      <c r="I187" t="s">
        <v>2</v>
      </c>
      <c r="J187" t="s">
        <v>81</v>
      </c>
      <c r="K187" t="s">
        <v>82</v>
      </c>
      <c r="X187" t="s">
        <v>1770</v>
      </c>
      <c r="Y187" t="s">
        <v>1771</v>
      </c>
      <c r="Z187" t="s">
        <v>1</v>
      </c>
      <c r="AA187" t="s">
        <v>2</v>
      </c>
      <c r="AB187" t="s">
        <v>82</v>
      </c>
    </row>
    <row r="188" spans="1:27">
      <c r="A188" t="str">
        <f t="shared" si="2"/>
        <v>|カード名|コスト|レアリティ|種別|</v>
      </c>
      <c r="B188" t="s">
        <v>81</v>
      </c>
      <c r="C188" t="s">
        <v>1772</v>
      </c>
      <c r="D188" t="s">
        <v>81</v>
      </c>
      <c r="E188" t="s">
        <v>1773</v>
      </c>
      <c r="F188" t="s">
        <v>81</v>
      </c>
      <c r="G188" t="s">
        <v>93</v>
      </c>
      <c r="H188" t="s">
        <v>81</v>
      </c>
      <c r="I188" t="s">
        <v>11</v>
      </c>
      <c r="J188" t="s">
        <v>81</v>
      </c>
      <c r="X188" t="s">
        <v>1772</v>
      </c>
      <c r="Y188" t="s">
        <v>1773</v>
      </c>
      <c r="Z188" t="s">
        <v>93</v>
      </c>
      <c r="AA188" t="s">
        <v>11</v>
      </c>
    </row>
    <row r="189" spans="1:27">
      <c r="A189" t="str">
        <f t="shared" si="2"/>
        <v>|《[[デジェルの拒絶]]/Djeru's Renunciation》|3|コモン|呪文|</v>
      </c>
      <c r="B189" t="s">
        <v>81</v>
      </c>
      <c r="C189" t="s">
        <v>1934</v>
      </c>
      <c r="D189" t="s">
        <v>81</v>
      </c>
      <c r="E189">
        <v>3</v>
      </c>
      <c r="F189" t="s">
        <v>81</v>
      </c>
      <c r="G189" t="s">
        <v>31</v>
      </c>
      <c r="H189" t="s">
        <v>81</v>
      </c>
      <c r="I189" t="s">
        <v>131</v>
      </c>
      <c r="J189" t="s">
        <v>81</v>
      </c>
      <c r="X189" t="s">
        <v>1934</v>
      </c>
      <c r="Y189">
        <v>3</v>
      </c>
      <c r="Z189" t="s">
        <v>31</v>
      </c>
      <c r="AA189" t="s">
        <v>131</v>
      </c>
    </row>
    <row r="190" spans="1:27">
      <c r="A190" t="str">
        <f t="shared" si="2"/>
        <v>|《[[王神の天使]]/Angel of the God-Pharaoh》|10|アンコモン|クリーチャー|</v>
      </c>
      <c r="B190" t="s">
        <v>81</v>
      </c>
      <c r="C190" t="s">
        <v>1935</v>
      </c>
      <c r="D190" t="s">
        <v>81</v>
      </c>
      <c r="E190">
        <v>10</v>
      </c>
      <c r="F190" t="s">
        <v>81</v>
      </c>
      <c r="G190" t="s">
        <v>54</v>
      </c>
      <c r="H190" t="s">
        <v>81</v>
      </c>
      <c r="I190" t="s">
        <v>34</v>
      </c>
      <c r="J190" t="s">
        <v>81</v>
      </c>
      <c r="X190" t="s">
        <v>1935</v>
      </c>
      <c r="Y190">
        <v>10</v>
      </c>
      <c r="Z190" t="s">
        <v>54</v>
      </c>
      <c r="AA190" t="s">
        <v>34</v>
      </c>
    </row>
    <row r="191" spans="1:27">
      <c r="A191" t="str">
        <f t="shared" si="2"/>
        <v>|《[[救済の恩寵]]/Saving Grace》|6|アンコモン|呪文|</v>
      </c>
      <c r="B191" t="s">
        <v>81</v>
      </c>
      <c r="C191" t="s">
        <v>1936</v>
      </c>
      <c r="D191" t="s">
        <v>81</v>
      </c>
      <c r="E191">
        <v>6</v>
      </c>
      <c r="F191" t="s">
        <v>81</v>
      </c>
      <c r="G191" t="s">
        <v>54</v>
      </c>
      <c r="H191" t="s">
        <v>81</v>
      </c>
      <c r="I191" t="s">
        <v>131</v>
      </c>
      <c r="J191" t="s">
        <v>81</v>
      </c>
      <c r="X191" t="s">
        <v>1936</v>
      </c>
      <c r="Y191">
        <v>6</v>
      </c>
      <c r="Z191" t="s">
        <v>54</v>
      </c>
      <c r="AA191" t="s">
        <v>131</v>
      </c>
    </row>
    <row r="192" spans="1:27">
      <c r="A192" t="str">
        <f t="shared" si="2"/>
        <v>|《[[型破りな戦術]]/Unconventional Tactics》|13|アンコモン|呪文|</v>
      </c>
      <c r="B192" t="s">
        <v>81</v>
      </c>
      <c r="C192" t="s">
        <v>1937</v>
      </c>
      <c r="D192" t="s">
        <v>81</v>
      </c>
      <c r="E192">
        <v>13</v>
      </c>
      <c r="F192" t="s">
        <v>81</v>
      </c>
      <c r="G192" t="s">
        <v>54</v>
      </c>
      <c r="H192" t="s">
        <v>81</v>
      </c>
      <c r="I192" t="s">
        <v>131</v>
      </c>
      <c r="J192" t="s">
        <v>81</v>
      </c>
      <c r="X192" t="s">
        <v>1937</v>
      </c>
      <c r="Y192">
        <v>13</v>
      </c>
      <c r="Z192" t="s">
        <v>54</v>
      </c>
      <c r="AA192" t="s">
        <v>131</v>
      </c>
    </row>
    <row r="193" spans="1:27">
      <c r="A193" t="str">
        <f t="shared" ref="A193:A256" si="3">B193&amp;C193&amp;D193&amp;E193&amp;F193&amp;G193&amp;H193&amp;I193&amp;J193&amp;K193&amp;L193&amp;M193&amp;N193&amp;O193&amp;P193&amp;Q193&amp;R193&amp;S193</f>
        <v>|《[[オケチラ最後の慈悲]]/Oketra's Last Mercy》|24|レア|呪文|</v>
      </c>
      <c r="B193" t="s">
        <v>81</v>
      </c>
      <c r="C193" t="s">
        <v>1938</v>
      </c>
      <c r="D193" t="s">
        <v>81</v>
      </c>
      <c r="E193">
        <v>24</v>
      </c>
      <c r="F193" t="s">
        <v>81</v>
      </c>
      <c r="G193" t="s">
        <v>55</v>
      </c>
      <c r="H193" t="s">
        <v>81</v>
      </c>
      <c r="I193" t="s">
        <v>131</v>
      </c>
      <c r="J193" t="s">
        <v>81</v>
      </c>
      <c r="X193" t="s">
        <v>1938</v>
      </c>
      <c r="Y193">
        <v>24</v>
      </c>
      <c r="Z193" t="s">
        <v>55</v>
      </c>
      <c r="AA193" t="s">
        <v>131</v>
      </c>
    </row>
    <row r="194" spans="1:27">
      <c r="A194" t="str">
        <f t="shared" si="3"/>
        <v>|《[[啓示の刻]]/Hour of Revelation》|18|神話レア|呪文|</v>
      </c>
      <c r="B194" t="s">
        <v>81</v>
      </c>
      <c r="C194" t="s">
        <v>1939</v>
      </c>
      <c r="D194" t="s">
        <v>81</v>
      </c>
      <c r="E194">
        <v>18</v>
      </c>
      <c r="F194" t="s">
        <v>81</v>
      </c>
      <c r="G194" t="s">
        <v>56</v>
      </c>
      <c r="H194" t="s">
        <v>81</v>
      </c>
      <c r="I194" t="s">
        <v>131</v>
      </c>
      <c r="J194" t="s">
        <v>81</v>
      </c>
      <c r="X194" t="s">
        <v>1939</v>
      </c>
      <c r="Y194">
        <v>18</v>
      </c>
      <c r="Z194" t="s">
        <v>56</v>
      </c>
      <c r="AA194" t="s">
        <v>131</v>
      </c>
    </row>
    <row r="195" spans="1:27">
      <c r="A195" t="str">
        <f t="shared" si="3"/>
        <v>|《[[呪文織りの永遠衆]]/Spellweaver Eternal》|8|アンコモン|クリーチャー|</v>
      </c>
      <c r="B195" t="s">
        <v>81</v>
      </c>
      <c r="C195" t="s">
        <v>1940</v>
      </c>
      <c r="D195" t="s">
        <v>81</v>
      </c>
      <c r="E195">
        <v>8</v>
      </c>
      <c r="F195" t="s">
        <v>81</v>
      </c>
      <c r="G195" t="s">
        <v>54</v>
      </c>
      <c r="H195" t="s">
        <v>81</v>
      </c>
      <c r="I195" t="s">
        <v>34</v>
      </c>
      <c r="J195" t="s">
        <v>81</v>
      </c>
      <c r="X195" t="s">
        <v>1940</v>
      </c>
      <c r="Y195">
        <v>8</v>
      </c>
      <c r="Z195" t="s">
        <v>54</v>
      </c>
      <c r="AA195" t="s">
        <v>34</v>
      </c>
    </row>
    <row r="196" spans="1:27">
      <c r="A196" t="str">
        <f t="shared" si="3"/>
        <v>|《[[縞カワヘビ]]/Striped Riverwinder》|10|アンコモン|クリーチャー|</v>
      </c>
      <c r="B196" t="s">
        <v>81</v>
      </c>
      <c r="C196" t="s">
        <v>1941</v>
      </c>
      <c r="D196" t="s">
        <v>81</v>
      </c>
      <c r="E196">
        <v>10</v>
      </c>
      <c r="F196" t="s">
        <v>81</v>
      </c>
      <c r="G196" t="s">
        <v>54</v>
      </c>
      <c r="H196" t="s">
        <v>81</v>
      </c>
      <c r="I196" t="s">
        <v>34</v>
      </c>
      <c r="J196" t="s">
        <v>81</v>
      </c>
      <c r="X196" t="s">
        <v>1941</v>
      </c>
      <c r="Y196">
        <v>10</v>
      </c>
      <c r="Z196" t="s">
        <v>54</v>
      </c>
      <c r="AA196" t="s">
        <v>34</v>
      </c>
    </row>
    <row r="197" spans="1:27">
      <c r="A197" t="str">
        <f t="shared" si="3"/>
        <v>|《[[禍鞭の懲罰者]]/Banewhip Punisher》|12|アンコモン|クリーチャー|</v>
      </c>
      <c r="B197" t="s">
        <v>81</v>
      </c>
      <c r="C197" t="s">
        <v>1942</v>
      </c>
      <c r="D197" t="s">
        <v>81</v>
      </c>
      <c r="E197">
        <v>12</v>
      </c>
      <c r="F197" t="s">
        <v>81</v>
      </c>
      <c r="G197" t="s">
        <v>54</v>
      </c>
      <c r="H197" t="s">
        <v>81</v>
      </c>
      <c r="I197" t="s">
        <v>34</v>
      </c>
      <c r="J197" t="s">
        <v>81</v>
      </c>
      <c r="X197" t="s">
        <v>1942</v>
      </c>
      <c r="Y197">
        <v>12</v>
      </c>
      <c r="Z197" t="s">
        <v>54</v>
      </c>
      <c r="AA197" t="s">
        <v>34</v>
      </c>
    </row>
    <row r="198" spans="1:27">
      <c r="A198" t="str">
        <f t="shared" si="3"/>
        <v>|《[[ジェイスの敗北]]/Jace's Defeat》|6|アンコモン|サポート|</v>
      </c>
      <c r="B198" t="s">
        <v>81</v>
      </c>
      <c r="C198" t="s">
        <v>1943</v>
      </c>
      <c r="D198" t="s">
        <v>81</v>
      </c>
      <c r="E198">
        <v>6</v>
      </c>
      <c r="F198" t="s">
        <v>81</v>
      </c>
      <c r="G198" t="s">
        <v>54</v>
      </c>
      <c r="H198" t="s">
        <v>81</v>
      </c>
      <c r="I198" t="s">
        <v>159</v>
      </c>
      <c r="J198" t="s">
        <v>81</v>
      </c>
      <c r="X198" t="s">
        <v>1943</v>
      </c>
      <c r="Y198">
        <v>6</v>
      </c>
      <c r="Z198" t="s">
        <v>54</v>
      </c>
      <c r="AA198" t="s">
        <v>159</v>
      </c>
    </row>
    <row r="199" spans="1:27">
      <c r="A199" t="str">
        <f t="shared" si="3"/>
        <v>|《[[謎変化]]/Riddleform》|7|アンコモン|サポート|</v>
      </c>
      <c r="B199" t="s">
        <v>81</v>
      </c>
      <c r="C199" t="s">
        <v>1944</v>
      </c>
      <c r="D199" t="s">
        <v>81</v>
      </c>
      <c r="E199">
        <v>7</v>
      </c>
      <c r="F199" t="s">
        <v>81</v>
      </c>
      <c r="G199" t="s">
        <v>54</v>
      </c>
      <c r="H199" t="s">
        <v>81</v>
      </c>
      <c r="I199" t="s">
        <v>159</v>
      </c>
      <c r="J199" t="s">
        <v>81</v>
      </c>
      <c r="X199" t="s">
        <v>1944</v>
      </c>
      <c r="Y199">
        <v>7</v>
      </c>
      <c r="Z199" t="s">
        <v>54</v>
      </c>
      <c r="AA199" t="s">
        <v>159</v>
      </c>
    </row>
    <row r="200" spans="1:27">
      <c r="A200" t="str">
        <f t="shared" si="3"/>
        <v>|《[[ケフネト最後の言葉]]/Kefnet's Last Word》|11|レア|呪文|</v>
      </c>
      <c r="B200" t="s">
        <v>81</v>
      </c>
      <c r="C200" t="s">
        <v>1945</v>
      </c>
      <c r="D200" t="s">
        <v>81</v>
      </c>
      <c r="E200">
        <v>11</v>
      </c>
      <c r="F200" t="s">
        <v>81</v>
      </c>
      <c r="G200" t="s">
        <v>55</v>
      </c>
      <c r="H200" t="s">
        <v>81</v>
      </c>
      <c r="I200" t="s">
        <v>131</v>
      </c>
      <c r="J200" t="s">
        <v>81</v>
      </c>
      <c r="X200" t="s">
        <v>1945</v>
      </c>
      <c r="Y200">
        <v>11</v>
      </c>
      <c r="Z200" t="s">
        <v>55</v>
      </c>
      <c r="AA200" t="s">
        <v>131</v>
      </c>
    </row>
    <row r="201" spans="1:27">
      <c r="A201" t="str">
        <f t="shared" si="3"/>
        <v>|《[[廃墟ネズミ]]/Ruin Rat》|6|アンコモン|クリーチャー|</v>
      </c>
      <c r="B201" t="s">
        <v>81</v>
      </c>
      <c r="C201" t="s">
        <v>1946</v>
      </c>
      <c r="D201" t="s">
        <v>81</v>
      </c>
      <c r="E201">
        <v>6</v>
      </c>
      <c r="F201" t="s">
        <v>81</v>
      </c>
      <c r="G201" t="s">
        <v>54</v>
      </c>
      <c r="H201" t="s">
        <v>81</v>
      </c>
      <c r="I201" t="s">
        <v>34</v>
      </c>
      <c r="J201" t="s">
        <v>81</v>
      </c>
      <c r="X201" t="s">
        <v>1946</v>
      </c>
      <c r="Y201">
        <v>6</v>
      </c>
      <c r="Z201" t="s">
        <v>54</v>
      </c>
      <c r="AA201" t="s">
        <v>34</v>
      </c>
    </row>
    <row r="202" spans="1:27">
      <c r="A202" t="str">
        <f t="shared" si="3"/>
        <v>|《[[スカラベの責め苦]]/Torment of Scarabs》|14|アンコモン|サポート|</v>
      </c>
      <c r="B202" t="s">
        <v>81</v>
      </c>
      <c r="C202" t="s">
        <v>1947</v>
      </c>
      <c r="D202" t="s">
        <v>81</v>
      </c>
      <c r="E202">
        <v>14</v>
      </c>
      <c r="F202" t="s">
        <v>81</v>
      </c>
      <c r="G202" t="s">
        <v>54</v>
      </c>
      <c r="H202" t="s">
        <v>81</v>
      </c>
      <c r="I202" t="s">
        <v>159</v>
      </c>
      <c r="J202" t="s">
        <v>81</v>
      </c>
      <c r="X202" t="s">
        <v>1947</v>
      </c>
      <c r="Y202">
        <v>14</v>
      </c>
      <c r="Z202" t="s">
        <v>54</v>
      </c>
      <c r="AA202" t="s">
        <v>159</v>
      </c>
    </row>
    <row r="203" spans="1:27">
      <c r="A203" t="str">
        <f t="shared" si="3"/>
        <v>|《[[毒の責め苦]]/Torment of Venom》|9|アンコモン|呪文|</v>
      </c>
      <c r="B203" t="s">
        <v>81</v>
      </c>
      <c r="C203" t="s">
        <v>1948</v>
      </c>
      <c r="D203" t="s">
        <v>81</v>
      </c>
      <c r="E203">
        <v>9</v>
      </c>
      <c r="F203" t="s">
        <v>81</v>
      </c>
      <c r="G203" t="s">
        <v>54</v>
      </c>
      <c r="H203" t="s">
        <v>81</v>
      </c>
      <c r="I203" t="s">
        <v>131</v>
      </c>
      <c r="J203" t="s">
        <v>81</v>
      </c>
      <c r="X203" t="s">
        <v>1948</v>
      </c>
      <c r="Y203">
        <v>9</v>
      </c>
      <c r="Z203" t="s">
        <v>54</v>
      </c>
      <c r="AA203" t="s">
        <v>131</v>
      </c>
    </row>
    <row r="204" spans="1:27">
      <c r="A204" t="str">
        <f t="shared" si="3"/>
        <v>|《[[バントゥ最後の算段]]/Bontu's Last Reckoning》|12|レア|呪文|</v>
      </c>
      <c r="B204" t="s">
        <v>81</v>
      </c>
      <c r="C204" t="s">
        <v>1949</v>
      </c>
      <c r="D204" t="s">
        <v>81</v>
      </c>
      <c r="E204">
        <v>12</v>
      </c>
      <c r="F204" t="s">
        <v>81</v>
      </c>
      <c r="G204" t="s">
        <v>55</v>
      </c>
      <c r="H204" t="s">
        <v>81</v>
      </c>
      <c r="I204" t="s">
        <v>131</v>
      </c>
      <c r="J204" t="s">
        <v>81</v>
      </c>
      <c r="X204" t="s">
        <v>1949</v>
      </c>
      <c r="Y204">
        <v>12</v>
      </c>
      <c r="Z204" t="s">
        <v>55</v>
      </c>
      <c r="AA204" t="s">
        <v>131</v>
      </c>
    </row>
    <row r="205" spans="1:27">
      <c r="A205" t="str">
        <f t="shared" si="3"/>
        <v>|《[[栄光の刻]]/Hour of Glory》|11|神話レア|呪文|</v>
      </c>
      <c r="B205" t="s">
        <v>81</v>
      </c>
      <c r="C205" t="s">
        <v>1950</v>
      </c>
      <c r="D205" t="s">
        <v>81</v>
      </c>
      <c r="E205">
        <v>11</v>
      </c>
      <c r="F205" t="s">
        <v>81</v>
      </c>
      <c r="G205" t="s">
        <v>56</v>
      </c>
      <c r="H205" t="s">
        <v>81</v>
      </c>
      <c r="I205" t="s">
        <v>131</v>
      </c>
      <c r="J205" t="s">
        <v>81</v>
      </c>
      <c r="X205" t="s">
        <v>1950</v>
      </c>
      <c r="Y205">
        <v>11</v>
      </c>
      <c r="Z205" t="s">
        <v>56</v>
      </c>
      <c r="AA205" t="s">
        <v>131</v>
      </c>
    </row>
    <row r="206" spans="1:27">
      <c r="A206" t="str">
        <f t="shared" si="3"/>
        <v>|《[[火付け射手]]/Firebrand Archer》|9|アンコモン|クリーチャー|</v>
      </c>
      <c r="B206" t="s">
        <v>81</v>
      </c>
      <c r="C206" t="s">
        <v>1951</v>
      </c>
      <c r="D206" t="s">
        <v>81</v>
      </c>
      <c r="E206">
        <v>9</v>
      </c>
      <c r="F206" t="s">
        <v>81</v>
      </c>
      <c r="G206" t="s">
        <v>54</v>
      </c>
      <c r="H206" t="s">
        <v>81</v>
      </c>
      <c r="I206" t="s">
        <v>34</v>
      </c>
      <c r="J206" t="s">
        <v>81</v>
      </c>
      <c r="X206" t="s">
        <v>1951</v>
      </c>
      <c r="Y206">
        <v>9</v>
      </c>
      <c r="Z206" t="s">
        <v>54</v>
      </c>
      <c r="AA206" t="s">
        <v>34</v>
      </c>
    </row>
    <row r="207" spans="1:27">
      <c r="A207" t="str">
        <f t="shared" si="3"/>
        <v>|《[[花崗岩のタイタン]]/Granitic Titan》|11|アンコモン|クリーチャー|</v>
      </c>
      <c r="B207" t="s">
        <v>81</v>
      </c>
      <c r="C207" t="s">
        <v>1952</v>
      </c>
      <c r="D207" t="s">
        <v>81</v>
      </c>
      <c r="E207">
        <v>11</v>
      </c>
      <c r="F207" t="s">
        <v>81</v>
      </c>
      <c r="G207" t="s">
        <v>54</v>
      </c>
      <c r="H207" t="s">
        <v>81</v>
      </c>
      <c r="I207" t="s">
        <v>34</v>
      </c>
      <c r="J207" t="s">
        <v>81</v>
      </c>
      <c r="X207" t="s">
        <v>1952</v>
      </c>
      <c r="Y207">
        <v>11</v>
      </c>
      <c r="Z207" t="s">
        <v>54</v>
      </c>
      <c r="AA207" t="s">
        <v>34</v>
      </c>
    </row>
    <row r="208" spans="1:27">
      <c r="A208" t="str">
        <f t="shared" si="3"/>
        <v>|《[[マンティコアの永遠衆]]/Manticore Eternal》|10|アンコモン|クリーチャー|</v>
      </c>
      <c r="B208" t="s">
        <v>81</v>
      </c>
      <c r="C208" t="s">
        <v>1953</v>
      </c>
      <c r="D208" t="s">
        <v>81</v>
      </c>
      <c r="E208">
        <v>10</v>
      </c>
      <c r="F208" t="s">
        <v>81</v>
      </c>
      <c r="G208" t="s">
        <v>54</v>
      </c>
      <c r="H208" t="s">
        <v>81</v>
      </c>
      <c r="I208" t="s">
        <v>34</v>
      </c>
      <c r="J208" t="s">
        <v>81</v>
      </c>
      <c r="X208" t="s">
        <v>1953</v>
      </c>
      <c r="Y208">
        <v>10</v>
      </c>
      <c r="Z208" t="s">
        <v>54</v>
      </c>
      <c r="AA208" t="s">
        <v>34</v>
      </c>
    </row>
    <row r="209" spans="1:27">
      <c r="A209" t="str">
        <f t="shared" si="3"/>
        <v>|《[[削剥]]/Abrade》|13|アンコモン|呪文|</v>
      </c>
      <c r="B209" t="s">
        <v>81</v>
      </c>
      <c r="C209" t="s">
        <v>1954</v>
      </c>
      <c r="D209" t="s">
        <v>81</v>
      </c>
      <c r="E209">
        <v>13</v>
      </c>
      <c r="F209" t="s">
        <v>81</v>
      </c>
      <c r="G209" t="s">
        <v>54</v>
      </c>
      <c r="H209" t="s">
        <v>81</v>
      </c>
      <c r="I209" t="s">
        <v>131</v>
      </c>
      <c r="J209" t="s">
        <v>81</v>
      </c>
      <c r="X209" t="s">
        <v>1954</v>
      </c>
      <c r="Y209">
        <v>13</v>
      </c>
      <c r="Z209" t="s">
        <v>54</v>
      </c>
      <c r="AA209" t="s">
        <v>131</v>
      </c>
    </row>
    <row r="210" spans="1:27">
      <c r="A210" t="str">
        <f t="shared" si="3"/>
        <v>|《[[ハゾレトの終わりなき怒り]]/Hazoret's Undying Fury》|21|レア|呪文|</v>
      </c>
      <c r="B210" t="s">
        <v>81</v>
      </c>
      <c r="C210" t="s">
        <v>1955</v>
      </c>
      <c r="D210" t="s">
        <v>81</v>
      </c>
      <c r="E210">
        <v>21</v>
      </c>
      <c r="F210" t="s">
        <v>81</v>
      </c>
      <c r="G210" t="s">
        <v>55</v>
      </c>
      <c r="H210" t="s">
        <v>81</v>
      </c>
      <c r="I210" t="s">
        <v>131</v>
      </c>
      <c r="J210" t="s">
        <v>81</v>
      </c>
      <c r="X210" t="s">
        <v>1955</v>
      </c>
      <c r="Y210">
        <v>21</v>
      </c>
      <c r="Z210" t="s">
        <v>55</v>
      </c>
      <c r="AA210" t="s">
        <v>131</v>
      </c>
    </row>
    <row r="211" spans="1:27">
      <c r="A211" t="str">
        <f t="shared" si="3"/>
        <v>|《[[破滅の刻]]/Hour of Devastation》|15|神話レア|呪文|</v>
      </c>
      <c r="B211" t="s">
        <v>81</v>
      </c>
      <c r="C211" t="s">
        <v>1956</v>
      </c>
      <c r="D211" t="s">
        <v>81</v>
      </c>
      <c r="E211">
        <v>15</v>
      </c>
      <c r="F211" t="s">
        <v>81</v>
      </c>
      <c r="G211" t="s">
        <v>56</v>
      </c>
      <c r="H211" t="s">
        <v>81</v>
      </c>
      <c r="I211" t="s">
        <v>131</v>
      </c>
      <c r="J211" t="s">
        <v>81</v>
      </c>
      <c r="X211" t="s">
        <v>1956</v>
      </c>
      <c r="Y211">
        <v>15</v>
      </c>
      <c r="Z211" t="s">
        <v>56</v>
      </c>
      <c r="AA211" t="s">
        <v>131</v>
      </c>
    </row>
    <row r="212" spans="1:27">
      <c r="A212" t="str">
        <f t="shared" si="3"/>
        <v>|《[[苦弓の名射手]]/Bitterbow Sharpshooters》|12|アンコモン|クリーチャー|</v>
      </c>
      <c r="B212" t="s">
        <v>81</v>
      </c>
      <c r="C212" t="s">
        <v>1957</v>
      </c>
      <c r="D212" t="s">
        <v>81</v>
      </c>
      <c r="E212">
        <v>12</v>
      </c>
      <c r="F212" t="s">
        <v>81</v>
      </c>
      <c r="G212" t="s">
        <v>54</v>
      </c>
      <c r="H212" t="s">
        <v>81</v>
      </c>
      <c r="I212" t="s">
        <v>34</v>
      </c>
      <c r="J212" t="s">
        <v>81</v>
      </c>
      <c r="X212" t="s">
        <v>1957</v>
      </c>
      <c r="Y212">
        <v>12</v>
      </c>
      <c r="Z212" t="s">
        <v>54</v>
      </c>
      <c r="AA212" t="s">
        <v>34</v>
      </c>
    </row>
    <row r="213" spans="1:27">
      <c r="A213" t="str">
        <f t="shared" si="3"/>
        <v>|《[[希望守り]]/Hope Tender》|13|アンコモン|クリーチャー|</v>
      </c>
      <c r="B213" t="s">
        <v>81</v>
      </c>
      <c r="C213" t="s">
        <v>1958</v>
      </c>
      <c r="D213" t="s">
        <v>81</v>
      </c>
      <c r="E213">
        <v>13</v>
      </c>
      <c r="F213" t="s">
        <v>81</v>
      </c>
      <c r="G213" t="s">
        <v>54</v>
      </c>
      <c r="H213" t="s">
        <v>81</v>
      </c>
      <c r="I213" t="s">
        <v>34</v>
      </c>
      <c r="J213" t="s">
        <v>81</v>
      </c>
      <c r="X213" t="s">
        <v>1958</v>
      </c>
      <c r="Y213">
        <v>13</v>
      </c>
      <c r="Z213" t="s">
        <v>54</v>
      </c>
      <c r="AA213" t="s">
        <v>34</v>
      </c>
    </row>
    <row r="214" spans="1:27">
      <c r="A214" t="str">
        <f t="shared" si="3"/>
        <v>|《[[待ち伏せ]]/Ambuscade》|7|アンコモン|呪文|</v>
      </c>
      <c r="B214" t="s">
        <v>81</v>
      </c>
      <c r="C214" t="s">
        <v>1959</v>
      </c>
      <c r="D214" t="s">
        <v>81</v>
      </c>
      <c r="E214">
        <v>7</v>
      </c>
      <c r="F214" t="s">
        <v>81</v>
      </c>
      <c r="G214" t="s">
        <v>54</v>
      </c>
      <c r="H214" t="s">
        <v>81</v>
      </c>
      <c r="I214" t="s">
        <v>131</v>
      </c>
      <c r="J214" t="s">
        <v>81</v>
      </c>
      <c r="X214" t="s">
        <v>1959</v>
      </c>
      <c r="Y214">
        <v>7</v>
      </c>
      <c r="Z214" t="s">
        <v>54</v>
      </c>
      <c r="AA214" t="s">
        <v>131</v>
      </c>
    </row>
    <row r="215" spans="1:27">
      <c r="A215" t="str">
        <f t="shared" si="3"/>
        <v>|《[[ニッサの敗北]]/Nissa's Defeat》|7|アンコモン|呪文|</v>
      </c>
      <c r="B215" t="s">
        <v>81</v>
      </c>
      <c r="C215" t="s">
        <v>1960</v>
      </c>
      <c r="D215" t="s">
        <v>81</v>
      </c>
      <c r="E215">
        <v>7</v>
      </c>
      <c r="F215" t="s">
        <v>81</v>
      </c>
      <c r="G215" t="s">
        <v>54</v>
      </c>
      <c r="H215" t="s">
        <v>81</v>
      </c>
      <c r="I215" t="s">
        <v>131</v>
      </c>
      <c r="J215" t="s">
        <v>81</v>
      </c>
      <c r="X215" t="s">
        <v>1960</v>
      </c>
      <c r="Y215">
        <v>7</v>
      </c>
      <c r="Z215" t="s">
        <v>54</v>
      </c>
      <c r="AA215" t="s">
        <v>131</v>
      </c>
    </row>
    <row r="216" spans="1:27">
      <c r="A216" t="str">
        <f t="shared" si="3"/>
        <v>|《[[ロナス最後の抵抗]]/Rhonas's Last Stand》|7|レア|呪文|</v>
      </c>
      <c r="B216" t="s">
        <v>81</v>
      </c>
      <c r="C216" t="s">
        <v>1961</v>
      </c>
      <c r="D216" t="s">
        <v>81</v>
      </c>
      <c r="E216">
        <v>7</v>
      </c>
      <c r="F216" t="s">
        <v>81</v>
      </c>
      <c r="G216" t="s">
        <v>55</v>
      </c>
      <c r="H216" t="s">
        <v>81</v>
      </c>
      <c r="I216" t="s">
        <v>131</v>
      </c>
      <c r="J216" t="s">
        <v>81</v>
      </c>
      <c r="X216" t="s">
        <v>1961</v>
      </c>
      <c r="Y216">
        <v>7</v>
      </c>
      <c r="Z216" t="s">
        <v>55</v>
      </c>
      <c r="AA216" t="s">
        <v>131</v>
      </c>
    </row>
    <row r="217" spans="1:27">
      <c r="A217" t="str">
        <f t="shared" si="3"/>
        <v>|《[[約束の刻]]/Hour of Promise》|11|神話レア|呪文|</v>
      </c>
      <c r="B217" t="s">
        <v>81</v>
      </c>
      <c r="C217" t="s">
        <v>1962</v>
      </c>
      <c r="D217" t="s">
        <v>81</v>
      </c>
      <c r="E217">
        <v>11</v>
      </c>
      <c r="F217" t="s">
        <v>81</v>
      </c>
      <c r="G217" t="s">
        <v>56</v>
      </c>
      <c r="H217" t="s">
        <v>81</v>
      </c>
      <c r="I217" t="s">
        <v>131</v>
      </c>
      <c r="J217" t="s">
        <v>81</v>
      </c>
      <c r="X217" t="s">
        <v>1962</v>
      </c>
      <c r="Y217">
        <v>11</v>
      </c>
      <c r="Z217" t="s">
        <v>56</v>
      </c>
      <c r="AA217" t="s">
        <v>131</v>
      </c>
    </row>
    <row r="218" spans="1:27">
      <c r="A218" t="str">
        <f t="shared" si="3"/>
        <v>|《[[虚ろな者]]/Hollow One》|16|レア|クリーチャー|</v>
      </c>
      <c r="B218" t="s">
        <v>81</v>
      </c>
      <c r="C218" t="s">
        <v>1963</v>
      </c>
      <c r="D218" t="s">
        <v>81</v>
      </c>
      <c r="E218">
        <v>16</v>
      </c>
      <c r="F218" t="s">
        <v>81</v>
      </c>
      <c r="G218" t="s">
        <v>55</v>
      </c>
      <c r="H218" t="s">
        <v>81</v>
      </c>
      <c r="I218" t="s">
        <v>34</v>
      </c>
      <c r="J218" t="s">
        <v>81</v>
      </c>
      <c r="X218" t="s">
        <v>1963</v>
      </c>
      <c r="Y218">
        <v>16</v>
      </c>
      <c r="Z218" t="s">
        <v>55</v>
      </c>
      <c r="AA218" t="s">
        <v>34</v>
      </c>
    </row>
    <row r="219" spans="1:27">
      <c r="A219" t="str">
        <f t="shared" si="3"/>
        <v>|《[[終わりなき砂漠]]/Endless Sands》|12|レア|呪文|</v>
      </c>
      <c r="B219" t="s">
        <v>81</v>
      </c>
      <c r="C219" t="s">
        <v>1964</v>
      </c>
      <c r="D219" t="s">
        <v>81</v>
      </c>
      <c r="E219">
        <v>12</v>
      </c>
      <c r="F219" t="s">
        <v>81</v>
      </c>
      <c r="G219" t="s">
        <v>55</v>
      </c>
      <c r="H219" t="s">
        <v>81</v>
      </c>
      <c r="I219" t="s">
        <v>131</v>
      </c>
      <c r="J219" t="s">
        <v>81</v>
      </c>
      <c r="X219" t="s">
        <v>1964</v>
      </c>
      <c r="Y219">
        <v>12</v>
      </c>
      <c r="Z219" t="s">
        <v>55</v>
      </c>
      <c r="AA219" t="s">
        <v>131</v>
      </c>
    </row>
    <row r="220" spans="1:27">
      <c r="A220" t="str">
        <f t="shared" si="3"/>
        <v>|《[[敵意ある砂漠]]/Hostile Desert》|9|レア|呪文|</v>
      </c>
      <c r="B220" t="s">
        <v>81</v>
      </c>
      <c r="C220" t="s">
        <v>1965</v>
      </c>
      <c r="D220" t="s">
        <v>81</v>
      </c>
      <c r="E220">
        <v>9</v>
      </c>
      <c r="F220" t="s">
        <v>81</v>
      </c>
      <c r="G220" t="s">
        <v>55</v>
      </c>
      <c r="H220" t="s">
        <v>81</v>
      </c>
      <c r="I220" t="s">
        <v>131</v>
      </c>
      <c r="J220" t="s">
        <v>81</v>
      </c>
      <c r="X220" t="s">
        <v>1965</v>
      </c>
      <c r="Y220">
        <v>9</v>
      </c>
      <c r="Z220" t="s">
        <v>55</v>
      </c>
      <c r="AA220" t="s">
        <v>131</v>
      </c>
    </row>
    <row r="221" spans="1:27">
      <c r="A221" t="str">
        <f t="shared" si="3"/>
        <v>|《[[屍肉あさりの地]]/Scavenger Grounds》|8|レア|呪文|</v>
      </c>
      <c r="B221" t="s">
        <v>81</v>
      </c>
      <c r="C221" t="s">
        <v>1966</v>
      </c>
      <c r="D221" t="s">
        <v>81</v>
      </c>
      <c r="E221">
        <v>8</v>
      </c>
      <c r="F221" t="s">
        <v>81</v>
      </c>
      <c r="G221" t="s">
        <v>55</v>
      </c>
      <c r="H221" t="s">
        <v>81</v>
      </c>
      <c r="I221" t="s">
        <v>131</v>
      </c>
      <c r="J221" t="s">
        <v>81</v>
      </c>
      <c r="X221" t="s">
        <v>1966</v>
      </c>
      <c r="Y221">
        <v>8</v>
      </c>
      <c r="Z221" t="s">
        <v>55</v>
      </c>
      <c r="AA221" t="s">
        <v>131</v>
      </c>
    </row>
    <row r="222" spans="1:27">
      <c r="A222" t="str">
        <f t="shared" si="3"/>
        <v>|《[[王神の贈り物]]/God-Pharaoh's Gift》|11|レア|サポート|</v>
      </c>
      <c r="B222" t="s">
        <v>81</v>
      </c>
      <c r="C222" t="s">
        <v>1967</v>
      </c>
      <c r="D222" t="s">
        <v>81</v>
      </c>
      <c r="E222">
        <v>11</v>
      </c>
      <c r="F222" t="s">
        <v>81</v>
      </c>
      <c r="G222" t="s">
        <v>55</v>
      </c>
      <c r="H222" t="s">
        <v>81</v>
      </c>
      <c r="I222" t="s">
        <v>159</v>
      </c>
      <c r="J222" t="s">
        <v>81</v>
      </c>
      <c r="X222" t="s">
        <v>1967</v>
      </c>
      <c r="Y222">
        <v>11</v>
      </c>
      <c r="Z222" t="s">
        <v>55</v>
      </c>
      <c r="AA222" t="s">
        <v>159</v>
      </c>
    </row>
    <row r="223" spans="1:1">
      <c r="A223" t="str">
        <f t="shared" si="3"/>
        <v/>
      </c>
    </row>
    <row r="224" spans="1:1">
      <c r="A224" t="str">
        <f t="shared" si="3"/>
        <v/>
      </c>
    </row>
    <row r="225" spans="1:1">
      <c r="A225" t="str">
        <f t="shared" si="3"/>
        <v/>
      </c>
    </row>
    <row r="226" spans="1:1">
      <c r="A226" t="str">
        <f t="shared" si="3"/>
        <v/>
      </c>
    </row>
    <row r="227" spans="1:23">
      <c r="A227" t="str">
        <f t="shared" si="3"/>
        <v>*破滅の刻・マスターピース [#x8b04845]</v>
      </c>
      <c r="B227" t="s">
        <v>1968</v>
      </c>
      <c r="W227" t="s">
        <v>1968</v>
      </c>
    </row>
    <row r="228" spans="1:23">
      <c r="A228" t="str">
        <f t="shared" si="3"/>
        <v>カードギャラリー(リンクは海外公式サイト)</v>
      </c>
      <c r="B228" t="s">
        <v>1767</v>
      </c>
      <c r="W228" t="s">
        <v>1767</v>
      </c>
    </row>
    <row r="229" spans="1:23">
      <c r="A229" t="str">
        <f t="shared" si="3"/>
        <v>https://d3go.com/mtgpq-card-list-masterpiece/</v>
      </c>
      <c r="B229" t="s">
        <v>1969</v>
      </c>
      <c r="W229" t="s">
        <v>1969</v>
      </c>
    </row>
    <row r="230" spans="1:1">
      <c r="A230" t="str">
        <f t="shared" si="3"/>
        <v/>
      </c>
    </row>
    <row r="231" spans="1:28">
      <c r="A231" t="str">
        <f t="shared" si="3"/>
        <v>|LEFT:450|LEFT:50|LEFT:150|LEFT:100|c</v>
      </c>
      <c r="B231" t="s">
        <v>81</v>
      </c>
      <c r="C231" t="s">
        <v>1892</v>
      </c>
      <c r="D231" t="s">
        <v>81</v>
      </c>
      <c r="E231" t="s">
        <v>1771</v>
      </c>
      <c r="F231" t="s">
        <v>81</v>
      </c>
      <c r="G231" t="s">
        <v>1893</v>
      </c>
      <c r="H231" t="s">
        <v>81</v>
      </c>
      <c r="I231" t="s">
        <v>2</v>
      </c>
      <c r="J231" t="s">
        <v>81</v>
      </c>
      <c r="K231" t="s">
        <v>82</v>
      </c>
      <c r="X231" t="s">
        <v>1892</v>
      </c>
      <c r="Y231" t="s">
        <v>1771</v>
      </c>
      <c r="Z231" t="s">
        <v>1893</v>
      </c>
      <c r="AA231" t="s">
        <v>2</v>
      </c>
      <c r="AB231" t="s">
        <v>82</v>
      </c>
    </row>
    <row r="232" spans="1:27">
      <c r="A232" t="str">
        <f t="shared" si="3"/>
        <v>|カード名|コスト|レアリティ|種別|</v>
      </c>
      <c r="B232" t="s">
        <v>81</v>
      </c>
      <c r="C232" t="s">
        <v>1772</v>
      </c>
      <c r="D232" t="s">
        <v>81</v>
      </c>
      <c r="E232" t="s">
        <v>1773</v>
      </c>
      <c r="F232" t="s">
        <v>81</v>
      </c>
      <c r="G232" t="s">
        <v>93</v>
      </c>
      <c r="H232" t="s">
        <v>81</v>
      </c>
      <c r="I232" t="s">
        <v>11</v>
      </c>
      <c r="J232" t="s">
        <v>81</v>
      </c>
      <c r="X232" t="s">
        <v>1772</v>
      </c>
      <c r="Y232" t="s">
        <v>1773</v>
      </c>
      <c r="Z232" t="s">
        <v>93</v>
      </c>
      <c r="AA232" t="s">
        <v>11</v>
      </c>
    </row>
    <row r="233" spans="1:27">
      <c r="A233" t="str">
        <f t="shared" si="3"/>
        <v>|《[[ハルマゲドン]]/Armageddon》|19|Masterpiece|呪文|</v>
      </c>
      <c r="B233" t="s">
        <v>81</v>
      </c>
      <c r="C233" t="s">
        <v>1970</v>
      </c>
      <c r="D233" t="s">
        <v>81</v>
      </c>
      <c r="E233">
        <v>19</v>
      </c>
      <c r="F233" t="s">
        <v>81</v>
      </c>
      <c r="G233" t="s">
        <v>782</v>
      </c>
      <c r="H233" t="s">
        <v>81</v>
      </c>
      <c r="I233" t="s">
        <v>131</v>
      </c>
      <c r="J233" t="s">
        <v>81</v>
      </c>
      <c r="X233" t="s">
        <v>1970</v>
      </c>
      <c r="Y233">
        <v>19</v>
      </c>
      <c r="Z233" t="s">
        <v>782</v>
      </c>
      <c r="AA233" t="s">
        <v>131</v>
      </c>
    </row>
    <row r="234" spans="1:27">
      <c r="A234" t="str">
        <f t="shared" si="3"/>
        <v>|《[[悲哀の化身]]/Avatar of Woe》|30|Masterpiece|クリーチャー|</v>
      </c>
      <c r="B234" t="s">
        <v>81</v>
      </c>
      <c r="C234" t="s">
        <v>1971</v>
      </c>
      <c r="D234" t="s">
        <v>81</v>
      </c>
      <c r="E234">
        <v>30</v>
      </c>
      <c r="F234" t="s">
        <v>81</v>
      </c>
      <c r="G234" t="s">
        <v>782</v>
      </c>
      <c r="H234" t="s">
        <v>81</v>
      </c>
      <c r="I234" t="s">
        <v>34</v>
      </c>
      <c r="J234" t="s">
        <v>81</v>
      </c>
      <c r="X234" t="s">
        <v>1971</v>
      </c>
      <c r="Y234">
        <v>30</v>
      </c>
      <c r="Z234" t="s">
        <v>782</v>
      </c>
      <c r="AA234" t="s">
        <v>34</v>
      </c>
    </row>
    <row r="235" spans="1:27">
      <c r="A235" t="str">
        <f t="shared" si="3"/>
        <v>|《[[沸騰]]/Boil》|6|Masterpiece|呪文|</v>
      </c>
      <c r="B235" t="s">
        <v>81</v>
      </c>
      <c r="C235" t="s">
        <v>1972</v>
      </c>
      <c r="D235" t="s">
        <v>81</v>
      </c>
      <c r="E235">
        <v>6</v>
      </c>
      <c r="F235" t="s">
        <v>81</v>
      </c>
      <c r="G235" t="s">
        <v>782</v>
      </c>
      <c r="H235" t="s">
        <v>81</v>
      </c>
      <c r="I235" t="s">
        <v>131</v>
      </c>
      <c r="J235" t="s">
        <v>81</v>
      </c>
      <c r="X235" t="s">
        <v>1972</v>
      </c>
      <c r="Y235">
        <v>6</v>
      </c>
      <c r="Z235" t="s">
        <v>782</v>
      </c>
      <c r="AA235" t="s">
        <v>131</v>
      </c>
    </row>
    <row r="236" spans="1:27">
      <c r="A236" t="str">
        <f t="shared" si="3"/>
        <v>|《[[窒息]]/Choke》|6|Masterpiece|サポート|</v>
      </c>
      <c r="B236" t="s">
        <v>81</v>
      </c>
      <c r="C236" t="s">
        <v>1973</v>
      </c>
      <c r="D236" t="s">
        <v>81</v>
      </c>
      <c r="E236">
        <v>6</v>
      </c>
      <c r="F236" t="s">
        <v>81</v>
      </c>
      <c r="G236" t="s">
        <v>782</v>
      </c>
      <c r="H236" t="s">
        <v>81</v>
      </c>
      <c r="I236" t="s">
        <v>159</v>
      </c>
      <c r="J236" t="s">
        <v>81</v>
      </c>
      <c r="X236" t="s">
        <v>1973</v>
      </c>
      <c r="Y236">
        <v>6</v>
      </c>
      <c r="Z236" t="s">
        <v>782</v>
      </c>
      <c r="AA236" t="s">
        <v>159</v>
      </c>
    </row>
    <row r="237" spans="1:27">
      <c r="A237" t="str">
        <f t="shared" si="3"/>
        <v>|《[[絶滅の王]]/Lord of Extinction》|21|Masterpiece|クリーチャー|</v>
      </c>
      <c r="B237" t="s">
        <v>81</v>
      </c>
      <c r="C237" t="s">
        <v>1974</v>
      </c>
      <c r="D237" t="s">
        <v>81</v>
      </c>
      <c r="E237">
        <v>21</v>
      </c>
      <c r="F237" t="s">
        <v>81</v>
      </c>
      <c r="G237" t="s">
        <v>782</v>
      </c>
      <c r="H237" t="s">
        <v>81</v>
      </c>
      <c r="I237" t="s">
        <v>34</v>
      </c>
      <c r="J237" t="s">
        <v>81</v>
      </c>
      <c r="X237" t="s">
        <v>1974</v>
      </c>
      <c r="Y237">
        <v>21</v>
      </c>
      <c r="Z237" t="s">
        <v>782</v>
      </c>
      <c r="AA237" t="s">
        <v>34</v>
      </c>
    </row>
    <row r="238" spans="1:27">
      <c r="A238" t="str">
        <f t="shared" si="3"/>
        <v>|《[[無慈悲]]/No Mercy》|12|Masterpiece|サポート|</v>
      </c>
      <c r="B238" t="s">
        <v>81</v>
      </c>
      <c r="C238" t="s">
        <v>1975</v>
      </c>
      <c r="D238" t="s">
        <v>81</v>
      </c>
      <c r="E238">
        <v>12</v>
      </c>
      <c r="F238" t="s">
        <v>81</v>
      </c>
      <c r="G238" t="s">
        <v>782</v>
      </c>
      <c r="H238" t="s">
        <v>81</v>
      </c>
      <c r="I238" t="s">
        <v>159</v>
      </c>
      <c r="J238" t="s">
        <v>81</v>
      </c>
      <c r="X238" t="s">
        <v>1975</v>
      </c>
      <c r="Y238">
        <v>12</v>
      </c>
      <c r="Z238" t="s">
        <v>782</v>
      </c>
      <c r="AA238" t="s">
        <v>159</v>
      </c>
    </row>
    <row r="239" spans="1:27">
      <c r="A239" t="str">
        <f t="shared" si="3"/>
        <v>|《[[全知]]/Omniscience》|17|Masterpiece|サポート|</v>
      </c>
      <c r="B239" t="s">
        <v>81</v>
      </c>
      <c r="C239" t="s">
        <v>1976</v>
      </c>
      <c r="D239" t="s">
        <v>81</v>
      </c>
      <c r="E239">
        <v>17</v>
      </c>
      <c r="F239" t="s">
        <v>81</v>
      </c>
      <c r="G239" t="s">
        <v>782</v>
      </c>
      <c r="H239" t="s">
        <v>81</v>
      </c>
      <c r="I239" t="s">
        <v>159</v>
      </c>
      <c r="J239" t="s">
        <v>81</v>
      </c>
      <c r="X239" t="s">
        <v>1976</v>
      </c>
      <c r="Y239">
        <v>17</v>
      </c>
      <c r="Z239" t="s">
        <v>782</v>
      </c>
      <c r="AA239" t="s">
        <v>159</v>
      </c>
    </row>
    <row r="240" spans="1:27">
      <c r="A240" t="str">
        <f t="shared" si="3"/>
        <v>|《[[粉砕の嵐]]/Shatterstorm》|7|Masterpiece|呪文|</v>
      </c>
      <c r="B240" t="s">
        <v>81</v>
      </c>
      <c r="C240" t="s">
        <v>1977</v>
      </c>
      <c r="D240" t="s">
        <v>81</v>
      </c>
      <c r="E240">
        <v>7</v>
      </c>
      <c r="F240" t="s">
        <v>81</v>
      </c>
      <c r="G240" t="s">
        <v>782</v>
      </c>
      <c r="H240" t="s">
        <v>81</v>
      </c>
      <c r="I240" t="s">
        <v>131</v>
      </c>
      <c r="J240" t="s">
        <v>81</v>
      </c>
      <c r="X240" t="s">
        <v>1977</v>
      </c>
      <c r="Y240">
        <v>7</v>
      </c>
      <c r="Z240" t="s">
        <v>782</v>
      </c>
      <c r="AA240" t="s">
        <v>131</v>
      </c>
    </row>
    <row r="241" spans="1:27">
      <c r="A241" t="str">
        <f t="shared" si="3"/>
        <v>|《[[殺戮の契約]]/Slaughter Pact》|1|Masterpiece|呪文|</v>
      </c>
      <c r="B241" t="s">
        <v>81</v>
      </c>
      <c r="C241" t="s">
        <v>1978</v>
      </c>
      <c r="D241" t="s">
        <v>81</v>
      </c>
      <c r="E241">
        <v>1</v>
      </c>
      <c r="F241" t="s">
        <v>81</v>
      </c>
      <c r="G241" t="s">
        <v>782</v>
      </c>
      <c r="H241" t="s">
        <v>81</v>
      </c>
      <c r="I241" t="s">
        <v>131</v>
      </c>
      <c r="J241" t="s">
        <v>81</v>
      </c>
      <c r="X241" t="s">
        <v>1978</v>
      </c>
      <c r="Y241">
        <v>1</v>
      </c>
      <c r="Z241" t="s">
        <v>782</v>
      </c>
      <c r="AA241" t="s">
        <v>131</v>
      </c>
    </row>
    <row r="242" spans="1:27">
      <c r="A242" t="str">
        <f t="shared" si="3"/>
        <v>|《[[隔離]]/Sunder》|14|Masterpiece|呪文|</v>
      </c>
      <c r="B242" t="s">
        <v>81</v>
      </c>
      <c r="C242" t="s">
        <v>1979</v>
      </c>
      <c r="D242" t="s">
        <v>81</v>
      </c>
      <c r="E242">
        <v>14</v>
      </c>
      <c r="F242" t="s">
        <v>81</v>
      </c>
      <c r="G242" t="s">
        <v>782</v>
      </c>
      <c r="H242" t="s">
        <v>81</v>
      </c>
      <c r="I242" t="s">
        <v>131</v>
      </c>
      <c r="J242" t="s">
        <v>81</v>
      </c>
      <c r="X242" t="s">
        <v>1979</v>
      </c>
      <c r="Y242">
        <v>14</v>
      </c>
      <c r="Z242" t="s">
        <v>782</v>
      </c>
      <c r="AA242" t="s">
        <v>131</v>
      </c>
    </row>
    <row r="243" spans="1:1">
      <c r="A243" t="str">
        <f t="shared" si="3"/>
        <v/>
      </c>
    </row>
    <row r="244" spans="1:1">
      <c r="A244" t="str">
        <f t="shared" si="3"/>
        <v/>
      </c>
    </row>
    <row r="245" spans="1:23">
      <c r="A245" t="str">
        <f t="shared" si="3"/>
        <v>#back(text=戻る,left)</v>
      </c>
      <c r="B245" t="s">
        <v>153</v>
      </c>
      <c r="W245" t="s">
        <v>153</v>
      </c>
    </row>
    <row r="246" spans="1:1">
      <c r="A246" t="str">
        <f t="shared" si="3"/>
        <v/>
      </c>
    </row>
    <row r="247" spans="1:23">
      <c r="A247" t="str">
        <f t="shared" si="3"/>
        <v>#comment(above,nsize=[15],size=[30],num=[10])</v>
      </c>
      <c r="B247" t="s">
        <v>173</v>
      </c>
      <c r="W247" t="s">
        <v>173</v>
      </c>
    </row>
    <row r="248" spans="1:1">
      <c r="A248" t="str">
        <f t="shared" si="3"/>
        <v/>
      </c>
    </row>
    <row r="249" spans="1:1">
      <c r="A249" t="str">
        <f t="shared" si="3"/>
        <v/>
      </c>
    </row>
    <row r="250" spans="1:1">
      <c r="A250" t="str">
        <f t="shared" si="3"/>
        <v/>
      </c>
    </row>
    <row r="251" spans="1:1">
      <c r="A251" t="str">
        <f t="shared" si="3"/>
        <v/>
      </c>
    </row>
    <row r="252" spans="1:1">
      <c r="A252" t="str">
        <f t="shared" si="3"/>
        <v/>
      </c>
    </row>
    <row r="253" spans="1:1">
      <c r="A253" t="str">
        <f t="shared" si="3"/>
        <v/>
      </c>
    </row>
    <row r="254" spans="1:1">
      <c r="A254" t="str">
        <f t="shared" si="3"/>
        <v/>
      </c>
    </row>
    <row r="255" spans="1:1">
      <c r="A255" t="str">
        <f t="shared" si="3"/>
        <v/>
      </c>
    </row>
    <row r="256" spans="1:1">
      <c r="A256" t="str">
        <f t="shared" si="3"/>
        <v/>
      </c>
    </row>
    <row r="257" spans="1:1">
      <c r="A257" t="str">
        <f t="shared" ref="A257:A279" si="4">B257&amp;C257&amp;D257&amp;E257&amp;F257&amp;G257&amp;H257&amp;I257&amp;J257&amp;K257&amp;L257&amp;M257&amp;N257&amp;O257&amp;P257&amp;Q257&amp;R257&amp;S257</f>
        <v/>
      </c>
    </row>
    <row r="258" spans="1:1">
      <c r="A258" t="str">
        <f t="shared" si="4"/>
        <v/>
      </c>
    </row>
    <row r="259" spans="1:1">
      <c r="A259" t="str">
        <f t="shared" si="4"/>
        <v/>
      </c>
    </row>
    <row r="260" spans="1:1">
      <c r="A260" t="str">
        <f t="shared" si="4"/>
        <v/>
      </c>
    </row>
    <row r="261" spans="1:1">
      <c r="A261" t="str">
        <f t="shared" si="4"/>
        <v/>
      </c>
    </row>
    <row r="262" spans="1:1">
      <c r="A262" t="str">
        <f t="shared" si="4"/>
        <v/>
      </c>
    </row>
    <row r="263" spans="1:1">
      <c r="A263" t="str">
        <f t="shared" si="4"/>
        <v/>
      </c>
    </row>
    <row r="264" spans="1:1">
      <c r="A264" t="str">
        <f t="shared" si="4"/>
        <v/>
      </c>
    </row>
    <row r="265" spans="1:1">
      <c r="A265" t="str">
        <f t="shared" si="4"/>
        <v/>
      </c>
    </row>
    <row r="266" spans="1:1">
      <c r="A266" t="str">
        <f t="shared" si="4"/>
        <v/>
      </c>
    </row>
    <row r="267" spans="1:1">
      <c r="A267" t="str">
        <f t="shared" si="4"/>
        <v/>
      </c>
    </row>
    <row r="268" spans="1:1">
      <c r="A268" t="str">
        <f t="shared" si="4"/>
        <v/>
      </c>
    </row>
    <row r="269" spans="1:1">
      <c r="A269" t="str">
        <f t="shared" si="4"/>
        <v/>
      </c>
    </row>
    <row r="270" spans="1:1">
      <c r="A270" t="str">
        <f t="shared" si="4"/>
        <v/>
      </c>
    </row>
    <row r="271" spans="1:1">
      <c r="A271" t="str">
        <f t="shared" si="4"/>
        <v/>
      </c>
    </row>
    <row r="272" spans="1:1">
      <c r="A272" t="str">
        <f t="shared" si="4"/>
        <v/>
      </c>
    </row>
    <row r="273" spans="1:1">
      <c r="A273" t="str">
        <f t="shared" si="4"/>
        <v/>
      </c>
    </row>
    <row r="274" spans="1:1">
      <c r="A274" t="str">
        <f t="shared" si="4"/>
        <v/>
      </c>
    </row>
    <row r="275" spans="1:1">
      <c r="A275" t="str">
        <f t="shared" si="4"/>
        <v/>
      </c>
    </row>
    <row r="276" spans="1:1">
      <c r="A276" t="str">
        <f t="shared" si="4"/>
        <v/>
      </c>
    </row>
    <row r="277" spans="1:1">
      <c r="A277" t="str">
        <f t="shared" si="4"/>
        <v/>
      </c>
    </row>
    <row r="278" spans="1:1">
      <c r="A278" t="str">
        <f t="shared" si="4"/>
        <v/>
      </c>
    </row>
    <row r="279" spans="1:1">
      <c r="A279" t="str">
        <f t="shared" si="4"/>
        <v/>
      </c>
    </row>
  </sheetData>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F654"/>
  <sheetViews>
    <sheetView zoomScale="85" zoomScaleNormal="85" topLeftCell="A585" workbookViewId="0">
      <selection activeCell="AK604" sqref="AK604"/>
    </sheetView>
  </sheetViews>
  <sheetFormatPr defaultColWidth="9" defaultRowHeight="13.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25" hidden="1" customWidth="1"/>
    <col min="28" max="30" width="9" hidden="1" customWidth="1"/>
    <col min="31" max="31" width="3.5" customWidth="1"/>
    <col min="32" max="32" width="5.25" customWidth="1"/>
    <col min="33" max="33" width="3.75" customWidth="1"/>
    <col min="34" max="34" width="5" customWidth="1"/>
    <col min="45" max="45" width="4.875" customWidth="1"/>
    <col min="46" max="47" width="2.75" customWidth="1"/>
    <col min="48" max="51" width="4.75" customWidth="1"/>
  </cols>
  <sheetData>
    <row r="1" spans="2:54">
      <c r="B1" t="s">
        <v>0</v>
      </c>
      <c r="Q1" t="s">
        <v>1</v>
      </c>
      <c r="R1" s="25" t="s">
        <v>2</v>
      </c>
      <c r="AB1" t="s">
        <v>3</v>
      </c>
      <c r="AC1" t="s">
        <v>4</v>
      </c>
      <c r="AD1" s="40" t="s">
        <v>5</v>
      </c>
      <c r="AE1" s="46"/>
      <c r="AF1" s="47" t="s">
        <v>6</v>
      </c>
      <c r="AG1" s="59" t="s">
        <v>7</v>
      </c>
      <c r="AH1" s="59" t="s">
        <v>8</v>
      </c>
      <c r="AI1" s="59" t="s">
        <v>9</v>
      </c>
      <c r="AJ1" s="59" t="s">
        <v>10</v>
      </c>
      <c r="AK1" s="59" t="s">
        <v>11</v>
      </c>
      <c r="AL1" s="59" t="s">
        <v>12</v>
      </c>
      <c r="AM1" s="59" t="s">
        <v>13</v>
      </c>
      <c r="AN1" s="59" t="s">
        <v>14</v>
      </c>
      <c r="AO1" s="59" t="s">
        <v>15</v>
      </c>
      <c r="AP1" s="59" t="s">
        <v>16</v>
      </c>
      <c r="AQ1" s="59" t="s">
        <v>17</v>
      </c>
      <c r="AR1" s="59" t="s">
        <v>18</v>
      </c>
      <c r="AS1" s="59" t="s">
        <v>19</v>
      </c>
      <c r="AT1" s="59" t="s">
        <v>20</v>
      </c>
      <c r="AU1" s="59" t="s">
        <v>21</v>
      </c>
      <c r="AV1" s="59" t="s">
        <v>22</v>
      </c>
      <c r="AW1" s="59" t="s">
        <v>23</v>
      </c>
      <c r="AX1" s="59" t="s">
        <v>24</v>
      </c>
      <c r="AY1" s="59" t="s">
        <v>25</v>
      </c>
      <c r="AZ1" s="59" t="s">
        <v>26</v>
      </c>
      <c r="BA1" s="63" t="s">
        <v>27</v>
      </c>
      <c r="BB1" s="64" t="s">
        <v>0</v>
      </c>
    </row>
    <row r="2" spans="2:58">
      <c r="B2" t="s">
        <v>0</v>
      </c>
      <c r="AB2" t="s">
        <v>28</v>
      </c>
      <c r="AC2" t="s">
        <v>29</v>
      </c>
      <c r="AD2" s="40" t="s">
        <v>30</v>
      </c>
      <c r="AE2" s="48">
        <v>1</v>
      </c>
      <c r="AF2" s="49" t="s">
        <v>3</v>
      </c>
      <c r="AG2" s="24" t="s">
        <v>31</v>
      </c>
      <c r="AH2" s="24">
        <v>8</v>
      </c>
      <c r="AI2" s="24" t="s">
        <v>958</v>
      </c>
      <c r="AJ2" s="24" t="s">
        <v>959</v>
      </c>
      <c r="AK2" s="24" t="s">
        <v>34</v>
      </c>
      <c r="AL2" s="24" t="s">
        <v>88</v>
      </c>
      <c r="AM2" s="24" t="s">
        <v>36</v>
      </c>
      <c r="AN2" s="24"/>
      <c r="AO2" s="24" t="s">
        <v>89</v>
      </c>
      <c r="AP2" s="24" t="s">
        <v>960</v>
      </c>
      <c r="AQ2" s="24"/>
      <c r="AR2" s="61">
        <v>42768</v>
      </c>
      <c r="AS2" s="24"/>
      <c r="AT2" s="24">
        <v>2</v>
      </c>
      <c r="AU2" s="24">
        <v>2</v>
      </c>
      <c r="AV2" s="24" t="s">
        <v>89</v>
      </c>
      <c r="AW2" s="24" t="s">
        <v>133</v>
      </c>
      <c r="AX2" s="24" t="s">
        <v>133</v>
      </c>
      <c r="AY2" s="24"/>
      <c r="AZ2" s="24" t="s">
        <v>1980</v>
      </c>
      <c r="BA2" s="54" t="s">
        <v>961</v>
      </c>
      <c r="BB2" s="64" t="s">
        <v>0</v>
      </c>
      <c r="BC2">
        <v>1</v>
      </c>
      <c r="BD2" t="s">
        <v>39</v>
      </c>
      <c r="BE2" t="s">
        <v>40</v>
      </c>
      <c r="BF2" t="s">
        <v>41</v>
      </c>
    </row>
    <row r="3" spans="2:58">
      <c r="B3" t="s">
        <v>0</v>
      </c>
      <c r="Q3" s="25" t="s">
        <v>3</v>
      </c>
      <c r="R3" s="25" t="s">
        <v>28</v>
      </c>
      <c r="S3" s="25" t="s">
        <v>42</v>
      </c>
      <c r="T3" s="25" t="s">
        <v>43</v>
      </c>
      <c r="U3" s="25" t="s">
        <v>44</v>
      </c>
      <c r="V3" s="25" t="s">
        <v>45</v>
      </c>
      <c r="W3" s="25"/>
      <c r="AB3" t="s">
        <v>42</v>
      </c>
      <c r="AC3" t="s">
        <v>46</v>
      </c>
      <c r="AD3" s="40" t="s">
        <v>47</v>
      </c>
      <c r="AE3" s="48">
        <v>2</v>
      </c>
      <c r="AF3" s="49" t="s">
        <v>3</v>
      </c>
      <c r="AG3" s="24" t="s">
        <v>31</v>
      </c>
      <c r="AH3" s="24">
        <v>6</v>
      </c>
      <c r="AI3" s="24" t="s">
        <v>962</v>
      </c>
      <c r="AJ3" s="24" t="s">
        <v>963</v>
      </c>
      <c r="AK3" s="24" t="s">
        <v>34</v>
      </c>
      <c r="AL3" s="24" t="s">
        <v>88</v>
      </c>
      <c r="AM3" s="24" t="s">
        <v>69</v>
      </c>
      <c r="AN3" s="24"/>
      <c r="AO3" s="24" t="s">
        <v>89</v>
      </c>
      <c r="AP3" s="24" t="s">
        <v>964</v>
      </c>
      <c r="AQ3" s="24"/>
      <c r="AR3" s="61">
        <v>42767</v>
      </c>
      <c r="AS3" s="24"/>
      <c r="AT3" s="24">
        <v>2</v>
      </c>
      <c r="AU3" s="24">
        <v>1</v>
      </c>
      <c r="AV3" s="24" t="s">
        <v>89</v>
      </c>
      <c r="AW3" s="24" t="s">
        <v>133</v>
      </c>
      <c r="AX3" s="24" t="s">
        <v>133</v>
      </c>
      <c r="AY3" s="24"/>
      <c r="AZ3" s="24" t="s">
        <v>1981</v>
      </c>
      <c r="BA3" s="54" t="s">
        <v>965</v>
      </c>
      <c r="BB3" s="64" t="s">
        <v>0</v>
      </c>
      <c r="BC3">
        <v>2</v>
      </c>
      <c r="BD3" t="s">
        <v>52</v>
      </c>
      <c r="BE3" t="s">
        <v>40</v>
      </c>
      <c r="BF3" t="s">
        <v>53</v>
      </c>
    </row>
    <row r="4" spans="2:58">
      <c r="B4" t="s">
        <v>0</v>
      </c>
      <c r="Q4" t="s">
        <v>31</v>
      </c>
      <c r="R4" s="25" t="s">
        <v>54</v>
      </c>
      <c r="S4" s="25" t="s">
        <v>55</v>
      </c>
      <c r="T4" s="25" t="s">
        <v>56</v>
      </c>
      <c r="AB4" t="s">
        <v>43</v>
      </c>
      <c r="AC4" t="s">
        <v>57</v>
      </c>
      <c r="AD4" s="40" t="s">
        <v>58</v>
      </c>
      <c r="AE4" s="48">
        <v>3</v>
      </c>
      <c r="AF4" s="49" t="s">
        <v>3</v>
      </c>
      <c r="AG4" s="24" t="s">
        <v>31</v>
      </c>
      <c r="AH4" s="24">
        <v>8</v>
      </c>
      <c r="AI4" s="24" t="s">
        <v>966</v>
      </c>
      <c r="AJ4" s="24" t="s">
        <v>967</v>
      </c>
      <c r="AK4" s="24" t="s">
        <v>34</v>
      </c>
      <c r="AL4" s="24" t="s">
        <v>50</v>
      </c>
      <c r="AM4" s="24" t="s">
        <v>531</v>
      </c>
      <c r="AN4" s="24"/>
      <c r="AO4" s="24" t="s">
        <v>968</v>
      </c>
      <c r="AP4" s="24"/>
      <c r="AQ4" s="24"/>
      <c r="AR4" s="61">
        <v>42738</v>
      </c>
      <c r="AS4" s="24"/>
      <c r="AT4" s="24">
        <v>1</v>
      </c>
      <c r="AU4" s="24">
        <v>3</v>
      </c>
      <c r="AV4" s="24" t="s">
        <v>830</v>
      </c>
      <c r="AW4" s="24" t="s">
        <v>133</v>
      </c>
      <c r="AX4" s="24" t="s">
        <v>133</v>
      </c>
      <c r="AY4" s="24"/>
      <c r="AZ4" s="24" t="s">
        <v>968</v>
      </c>
      <c r="BA4" s="54" t="s">
        <v>969</v>
      </c>
      <c r="BB4" s="64" t="s">
        <v>0</v>
      </c>
      <c r="BC4">
        <v>3</v>
      </c>
      <c r="BD4" t="s">
        <v>63</v>
      </c>
      <c r="BE4" t="s">
        <v>40</v>
      </c>
      <c r="BF4" t="s">
        <v>64</v>
      </c>
    </row>
    <row r="5" spans="2:58">
      <c r="B5" t="s">
        <v>0</v>
      </c>
      <c r="Q5" s="29"/>
      <c r="R5" s="30"/>
      <c r="S5" s="30"/>
      <c r="T5" s="30"/>
      <c r="U5" s="30"/>
      <c r="V5" s="31"/>
      <c r="W5" s="32">
        <v>1</v>
      </c>
      <c r="X5" s="29"/>
      <c r="Y5" s="50"/>
      <c r="Z5" s="50"/>
      <c r="AA5" s="51"/>
      <c r="AB5" t="s">
        <v>44</v>
      </c>
      <c r="AC5" t="s">
        <v>65</v>
      </c>
      <c r="AD5" s="40" t="s">
        <v>66</v>
      </c>
      <c r="AE5" s="48">
        <v>4</v>
      </c>
      <c r="AF5" s="49" t="s">
        <v>3</v>
      </c>
      <c r="AG5" s="24" t="s">
        <v>31</v>
      </c>
      <c r="AH5" s="24">
        <v>10</v>
      </c>
      <c r="AI5" s="24" t="s">
        <v>970</v>
      </c>
      <c r="AJ5" s="24" t="s">
        <v>971</v>
      </c>
      <c r="AK5" s="24" t="s">
        <v>34</v>
      </c>
      <c r="AL5" s="24" t="s">
        <v>50</v>
      </c>
      <c r="AM5" s="24"/>
      <c r="AN5" s="24"/>
      <c r="AO5" s="24" t="s">
        <v>257</v>
      </c>
      <c r="AP5" s="24"/>
      <c r="AQ5" s="24"/>
      <c r="AR5" s="61">
        <v>42771</v>
      </c>
      <c r="AS5" s="24"/>
      <c r="AT5" s="24">
        <v>2</v>
      </c>
      <c r="AU5" s="24">
        <v>5</v>
      </c>
      <c r="AV5" s="24" t="s">
        <v>138</v>
      </c>
      <c r="AW5" s="24" t="s">
        <v>133</v>
      </c>
      <c r="AX5" s="24" t="s">
        <v>133</v>
      </c>
      <c r="AY5" s="24"/>
      <c r="AZ5" s="24" t="s">
        <v>257</v>
      </c>
      <c r="BA5" s="54"/>
      <c r="BB5" s="64" t="s">
        <v>0</v>
      </c>
      <c r="BC5">
        <v>4</v>
      </c>
      <c r="BD5" t="s">
        <v>71</v>
      </c>
      <c r="BE5" t="s">
        <v>40</v>
      </c>
      <c r="BF5" t="s">
        <v>72</v>
      </c>
    </row>
    <row r="6" spans="1:58">
      <c r="A6" t="str">
        <f t="shared" ref="A6:A69" si="0">CONCATENATE(C6,D6,E6,F6,G6,H6,I6,J6,K6,L6,M6,N6,O6,P6)</f>
        <v>*尽きぬ希望のエイヴン/Aven of Enduring Hope</v>
      </c>
      <c r="B6" t="s">
        <v>0</v>
      </c>
      <c r="C6" t="str">
        <f>"*"&amp;R6&amp;"/"&amp;T6</f>
        <v>*尽きぬ希望のエイヴン/Aven of Enduring Hope</v>
      </c>
      <c r="Q6" s="33" t="s">
        <v>9</v>
      </c>
      <c r="R6" s="34" t="str">
        <f>INDEX(AI:AI,W5+1)</f>
        <v>尽きぬ希望のエイヴン</v>
      </c>
      <c r="S6" s="35" t="s">
        <v>10</v>
      </c>
      <c r="T6" s="34" t="str">
        <f>INDEX(AJ:AJ,W5+1)</f>
        <v>Aven of Enduring Hope</v>
      </c>
      <c r="U6" s="35"/>
      <c r="V6" s="36"/>
      <c r="W6" s="37"/>
      <c r="X6" s="33"/>
      <c r="Y6" s="52"/>
      <c r="Z6" s="52"/>
      <c r="AA6" s="53"/>
      <c r="AB6" t="s">
        <v>73</v>
      </c>
      <c r="AC6" t="s">
        <v>74</v>
      </c>
      <c r="AD6" s="40" t="s">
        <v>75</v>
      </c>
      <c r="AE6" s="48">
        <v>5</v>
      </c>
      <c r="AF6" s="49" t="s">
        <v>3</v>
      </c>
      <c r="AG6" s="24" t="s">
        <v>31</v>
      </c>
      <c r="AH6" s="24">
        <v>5</v>
      </c>
      <c r="AI6" s="24" t="s">
        <v>972</v>
      </c>
      <c r="AJ6" s="24" t="s">
        <v>973</v>
      </c>
      <c r="AK6" s="24" t="s">
        <v>34</v>
      </c>
      <c r="AL6" s="24" t="s">
        <v>50</v>
      </c>
      <c r="AM6" s="24"/>
      <c r="AN6" s="24"/>
      <c r="AO6" s="24" t="s">
        <v>974</v>
      </c>
      <c r="AP6" s="24"/>
      <c r="AQ6" s="24"/>
      <c r="AR6" s="61">
        <v>42768</v>
      </c>
      <c r="AS6" s="24"/>
      <c r="AT6" s="24">
        <v>2</v>
      </c>
      <c r="AU6" s="24">
        <v>2</v>
      </c>
      <c r="AV6" s="24" t="s">
        <v>1982</v>
      </c>
      <c r="AW6" s="24" t="s">
        <v>133</v>
      </c>
      <c r="AX6" s="24" t="s">
        <v>133</v>
      </c>
      <c r="AY6" s="24"/>
      <c r="AZ6" s="24" t="s">
        <v>974</v>
      </c>
      <c r="BA6" s="54" t="s">
        <v>975</v>
      </c>
      <c r="BB6" s="64" t="s">
        <v>0</v>
      </c>
      <c r="BC6">
        <v>5</v>
      </c>
      <c r="BD6" t="s">
        <v>33</v>
      </c>
      <c r="BE6" t="s">
        <v>40</v>
      </c>
      <c r="BF6" t="s">
        <v>80</v>
      </c>
    </row>
    <row r="7" spans="1:58">
      <c r="A7" t="str">
        <f t="shared" si="0"/>
        <v>|LEFT:80|LEFT:100|LEFT:100|LEFT:100|LEFT:100|LEFT:100|c</v>
      </c>
      <c r="B7" t="s">
        <v>0</v>
      </c>
      <c r="C7" t="s">
        <v>81</v>
      </c>
      <c r="D7" s="26" t="str">
        <f>$Q$1</f>
        <v>LEFT:80</v>
      </c>
      <c r="E7" s="26" t="s">
        <v>81</v>
      </c>
      <c r="F7" s="26" t="str">
        <f t="shared" ref="F7:J7" si="1">$R$1</f>
        <v>LEFT:100</v>
      </c>
      <c r="G7" s="26" t="s">
        <v>81</v>
      </c>
      <c r="H7" s="26" t="str">
        <f t="shared" si="1"/>
        <v>LEFT:100</v>
      </c>
      <c r="I7" s="26" t="s">
        <v>81</v>
      </c>
      <c r="J7" s="26" t="str">
        <f t="shared" si="1"/>
        <v>LEFT:100</v>
      </c>
      <c r="K7" s="26" t="s">
        <v>81</v>
      </c>
      <c r="L7" s="26" t="str">
        <f>$R$1</f>
        <v>LEFT:100</v>
      </c>
      <c r="M7" s="26" t="s">
        <v>81</v>
      </c>
      <c r="N7" s="26" t="str">
        <f>$R$1</f>
        <v>LEFT:100</v>
      </c>
      <c r="O7" t="s">
        <v>81</v>
      </c>
      <c r="P7" t="s">
        <v>82</v>
      </c>
      <c r="Q7" s="38" t="s">
        <v>6</v>
      </c>
      <c r="R7" s="34" t="str">
        <f>INDEX(AF:AF,W5+1)</f>
        <v>白</v>
      </c>
      <c r="S7" s="39" t="s">
        <v>7</v>
      </c>
      <c r="T7" s="34" t="str">
        <f>INDEX(AG:AG,W5+1)</f>
        <v>コモン</v>
      </c>
      <c r="U7" s="39" t="s">
        <v>8</v>
      </c>
      <c r="V7" s="34">
        <f>INDEX(AH:AH,W5+1)</f>
        <v>8</v>
      </c>
      <c r="W7" s="40"/>
      <c r="X7" s="34" t="str">
        <f>INDEX(AO:AO,W5+1)</f>
        <v>飛行</v>
      </c>
      <c r="Y7" s="52"/>
      <c r="Z7" s="52"/>
      <c r="AA7" s="53"/>
      <c r="AB7" t="s">
        <v>83</v>
      </c>
      <c r="AC7" t="s">
        <v>84</v>
      </c>
      <c r="AD7" s="40" t="s">
        <v>85</v>
      </c>
      <c r="AE7" s="48">
        <v>6</v>
      </c>
      <c r="AF7" s="49" t="s">
        <v>3</v>
      </c>
      <c r="AG7" s="24" t="s">
        <v>31</v>
      </c>
      <c r="AH7" s="24">
        <v>5</v>
      </c>
      <c r="AI7" s="24" t="s">
        <v>976</v>
      </c>
      <c r="AJ7" s="24" t="s">
        <v>977</v>
      </c>
      <c r="AK7" s="24" t="s">
        <v>34</v>
      </c>
      <c r="AL7" s="24" t="s">
        <v>35</v>
      </c>
      <c r="AM7" s="24" t="s">
        <v>69</v>
      </c>
      <c r="AN7" s="24"/>
      <c r="AO7" s="24" t="s">
        <v>978</v>
      </c>
      <c r="AP7" s="24"/>
      <c r="AQ7" s="24"/>
      <c r="AR7" s="61">
        <v>42795</v>
      </c>
      <c r="AS7" s="24"/>
      <c r="AT7" s="24">
        <v>3</v>
      </c>
      <c r="AU7" s="24">
        <v>1</v>
      </c>
      <c r="AV7" s="24" t="s">
        <v>1983</v>
      </c>
      <c r="AW7" s="24" t="s">
        <v>133</v>
      </c>
      <c r="AX7" s="24" t="s">
        <v>133</v>
      </c>
      <c r="AY7" s="24"/>
      <c r="AZ7" s="24" t="s">
        <v>978</v>
      </c>
      <c r="BA7" s="54" t="s">
        <v>979</v>
      </c>
      <c r="BB7" s="64" t="s">
        <v>0</v>
      </c>
      <c r="BC7">
        <v>6</v>
      </c>
      <c r="BD7" t="s">
        <v>91</v>
      </c>
      <c r="BE7" t="s">
        <v>40</v>
      </c>
      <c r="BF7" t="s">
        <v>92</v>
      </c>
    </row>
    <row r="8" spans="1:58">
      <c r="A8" t="str">
        <f t="shared" si="0"/>
        <v>|色|白|レアリティ|コモン|マナコスト|8|</v>
      </c>
      <c r="B8" t="s">
        <v>0</v>
      </c>
      <c r="C8" t="s">
        <v>81</v>
      </c>
      <c r="D8" s="27" t="s">
        <v>6</v>
      </c>
      <c r="E8" t="s">
        <v>81</v>
      </c>
      <c r="F8" t="str">
        <f>IF(R7=0,"",R7)</f>
        <v>白</v>
      </c>
      <c r="G8" t="s">
        <v>81</v>
      </c>
      <c r="H8" s="27" t="s">
        <v>93</v>
      </c>
      <c r="I8" t="s">
        <v>81</v>
      </c>
      <c r="J8" t="str">
        <f>IF(T7=0,"",T7)</f>
        <v>コモン</v>
      </c>
      <c r="K8" t="s">
        <v>81</v>
      </c>
      <c r="L8" s="27" t="s">
        <v>94</v>
      </c>
      <c r="M8" t="s">
        <v>81</v>
      </c>
      <c r="N8">
        <f>IF(V7=0,"",V7)</f>
        <v>8</v>
      </c>
      <c r="O8" t="s">
        <v>81</v>
      </c>
      <c r="Q8" s="33" t="s">
        <v>11</v>
      </c>
      <c r="R8" s="34" t="str">
        <f>INDEX(AK:AK,W5+1)</f>
        <v>クリーチャー</v>
      </c>
      <c r="S8" s="39" t="s">
        <v>95</v>
      </c>
      <c r="T8" s="34" t="str">
        <f>INDEX(AL:AL,W5+1)</f>
        <v>鳥</v>
      </c>
      <c r="U8" s="34" t="str">
        <f>INDEX(AM:AM,W5+1)</f>
        <v>クレリック</v>
      </c>
      <c r="V8" s="34">
        <f>INDEX(AN:AN,W5+1)</f>
        <v>0</v>
      </c>
      <c r="W8" s="40"/>
      <c r="X8" s="34" t="str">
        <f>INDEX(AV:AV,W5+1)</f>
        <v>飛行</v>
      </c>
      <c r="Y8" s="34" t="str">
        <f>INDEX(AW:AW,W5+1)</f>
        <v/>
      </c>
      <c r="Z8" s="34" t="str">
        <f>INDEX(AX:AX,W5+1)</f>
        <v/>
      </c>
      <c r="AA8" s="34">
        <f>INDEX(AY:AY,W5+1)</f>
        <v>0</v>
      </c>
      <c r="AB8" t="s">
        <v>96</v>
      </c>
      <c r="AC8" t="s">
        <v>97</v>
      </c>
      <c r="AD8" s="40" t="s">
        <v>98</v>
      </c>
      <c r="AE8" s="48">
        <v>7</v>
      </c>
      <c r="AF8" s="49" t="s">
        <v>3</v>
      </c>
      <c r="AG8" s="24" t="s">
        <v>31</v>
      </c>
      <c r="AH8" s="24">
        <v>5</v>
      </c>
      <c r="AI8" s="24" t="s">
        <v>980</v>
      </c>
      <c r="AJ8" s="24" t="s">
        <v>981</v>
      </c>
      <c r="AK8" s="24" t="s">
        <v>34</v>
      </c>
      <c r="AL8" s="24" t="s">
        <v>982</v>
      </c>
      <c r="AM8" s="24"/>
      <c r="AN8" s="24"/>
      <c r="AO8" s="24" t="s">
        <v>983</v>
      </c>
      <c r="AP8" s="24"/>
      <c r="AQ8" s="24"/>
      <c r="AR8" s="61">
        <v>42768</v>
      </c>
      <c r="AS8" s="24"/>
      <c r="AT8" s="24">
        <v>2</v>
      </c>
      <c r="AU8" s="24">
        <v>2</v>
      </c>
      <c r="AV8" s="24" t="s">
        <v>830</v>
      </c>
      <c r="AW8" s="24" t="s">
        <v>133</v>
      </c>
      <c r="AX8" s="24" t="s">
        <v>133</v>
      </c>
      <c r="AY8" s="24"/>
      <c r="AZ8" s="24" t="s">
        <v>983</v>
      </c>
      <c r="BA8" s="54" t="s">
        <v>984</v>
      </c>
      <c r="BB8" s="64" t="s">
        <v>0</v>
      </c>
      <c r="BC8">
        <v>7</v>
      </c>
      <c r="BD8" t="s">
        <v>101</v>
      </c>
      <c r="BE8" t="s">
        <v>40</v>
      </c>
      <c r="BF8" t="s">
        <v>102</v>
      </c>
    </row>
    <row r="9" spans="1:58">
      <c r="A9" t="str">
        <f t="shared" si="0"/>
        <v>|種別|クリーチャー|サブタイプ|鳥|クレリック||</v>
      </c>
      <c r="B9" t="s">
        <v>0</v>
      </c>
      <c r="C9" t="s">
        <v>81</v>
      </c>
      <c r="D9" s="27" t="s">
        <v>11</v>
      </c>
      <c r="E9" t="s">
        <v>81</v>
      </c>
      <c r="F9" t="str">
        <f>IF(R8=0,"",R8)</f>
        <v>クリーチャー</v>
      </c>
      <c r="G9" t="s">
        <v>81</v>
      </c>
      <c r="H9" s="27" t="s">
        <v>103</v>
      </c>
      <c r="I9" t="s">
        <v>81</v>
      </c>
      <c r="J9" t="str">
        <f>IF(T8=0,"",T8)</f>
        <v>鳥</v>
      </c>
      <c r="K9" t="s">
        <v>81</v>
      </c>
      <c r="L9" t="str">
        <f>IF(U8=0,"",U8)</f>
        <v>クレリック</v>
      </c>
      <c r="M9" t="s">
        <v>81</v>
      </c>
      <c r="N9" t="str">
        <f>IF(V8=0,"",V8)</f>
        <v/>
      </c>
      <c r="O9" t="s">
        <v>81</v>
      </c>
      <c r="Q9" s="33" t="s">
        <v>104</v>
      </c>
      <c r="R9" s="34" t="str">
        <f>INDEX(AZ:AZ,W5+1)</f>
        <v>飛行&amp;br;このクリーチャーが戦場に出たとき、あなたは3点のライフを得る。</v>
      </c>
      <c r="S9" s="35"/>
      <c r="T9" s="35"/>
      <c r="U9" s="35"/>
      <c r="V9" s="36"/>
      <c r="W9" s="40"/>
      <c r="X9" s="32" t="s">
        <v>0</v>
      </c>
      <c r="Y9" s="32"/>
      <c r="Z9" s="32"/>
      <c r="AA9" s="54" t="s">
        <v>0</v>
      </c>
      <c r="AB9" t="s">
        <v>105</v>
      </c>
      <c r="AC9" t="s">
        <v>106</v>
      </c>
      <c r="AD9" s="40" t="s">
        <v>107</v>
      </c>
      <c r="AE9" s="48">
        <v>8</v>
      </c>
      <c r="AF9" s="49" t="s">
        <v>3</v>
      </c>
      <c r="AG9" s="24" t="s">
        <v>31</v>
      </c>
      <c r="AH9" s="24">
        <v>12</v>
      </c>
      <c r="AI9" s="24" t="s">
        <v>985</v>
      </c>
      <c r="AJ9" s="24" t="s">
        <v>986</v>
      </c>
      <c r="AK9" s="24" t="s">
        <v>34</v>
      </c>
      <c r="AL9" s="24" t="s">
        <v>35</v>
      </c>
      <c r="AM9" s="24" t="s">
        <v>36</v>
      </c>
      <c r="AN9" s="24"/>
      <c r="AO9" s="24" t="s">
        <v>57</v>
      </c>
      <c r="AP9" s="24" t="s">
        <v>987</v>
      </c>
      <c r="AQ9" s="24"/>
      <c r="AR9" s="61">
        <v>42768</v>
      </c>
      <c r="AS9" s="24"/>
      <c r="AT9" s="24">
        <v>2</v>
      </c>
      <c r="AU9" s="24">
        <v>2</v>
      </c>
      <c r="AV9" s="24" t="s">
        <v>57</v>
      </c>
      <c r="AW9" s="24" t="s">
        <v>133</v>
      </c>
      <c r="AX9" s="24" t="s">
        <v>133</v>
      </c>
      <c r="AY9" s="24"/>
      <c r="AZ9" s="24" t="s">
        <v>1984</v>
      </c>
      <c r="BA9" s="54" t="s">
        <v>988</v>
      </c>
      <c r="BB9" s="64" t="s">
        <v>0</v>
      </c>
      <c r="BC9">
        <v>8</v>
      </c>
      <c r="BD9" t="s">
        <v>111</v>
      </c>
      <c r="BE9" t="s">
        <v>40</v>
      </c>
      <c r="BF9" t="s">
        <v>112</v>
      </c>
    </row>
    <row r="10" spans="1:58">
      <c r="A10" t="str">
        <f t="shared" si="0"/>
        <v>|テキスト|&gt;|&gt;|&gt;|&gt;|飛行&amp;br;このクリーチャーが戦場に出たとき、あなたは3点のライフを得る。|</v>
      </c>
      <c r="B10" t="s">
        <v>0</v>
      </c>
      <c r="C10" t="s">
        <v>81</v>
      </c>
      <c r="D10" s="27" t="s">
        <v>104</v>
      </c>
      <c r="E10" t="s">
        <v>81</v>
      </c>
      <c r="F10" s="27" t="s">
        <v>113</v>
      </c>
      <c r="G10" t="s">
        <v>81</v>
      </c>
      <c r="H10" s="27" t="s">
        <v>113</v>
      </c>
      <c r="I10" t="s">
        <v>81</v>
      </c>
      <c r="J10" s="27" t="s">
        <v>113</v>
      </c>
      <c r="K10" t="s">
        <v>81</v>
      </c>
      <c r="L10" s="27" t="s">
        <v>113</v>
      </c>
      <c r="M10" t="s">
        <v>81</v>
      </c>
      <c r="N10" t="str">
        <f>IF(R9=0,"",R9)</f>
        <v>飛行&amp;br;このクリーチャーが戦場に出たとき、あなたは3点のライフを得る。</v>
      </c>
      <c r="O10" t="s">
        <v>81</v>
      </c>
      <c r="Q10" s="38" t="s">
        <v>27</v>
      </c>
      <c r="R10" s="34" t="str">
        <f>INDEX(BA:BA,W5+1)</f>
        <v>When this creature enters the battlefield, you gain 3 life.</v>
      </c>
      <c r="S10" s="33" t="s">
        <v>114</v>
      </c>
      <c r="T10" s="34" t="str">
        <f>IF(X10="","",X10&amp;IF(Y10="",""," "&amp;Y10)&amp;IF(Z10="",""," "&amp;Z10)&amp;IF(AA10="",""," "&amp;AA10))</f>
        <v>Flying  </v>
      </c>
      <c r="U10" s="35"/>
      <c r="V10" s="36"/>
      <c r="W10" s="40" t="s">
        <v>114</v>
      </c>
      <c r="X10" s="33" t="str">
        <f t="shared" ref="X10:AA10" si="2">IF(ISERROR(IF(LEN(X9)&gt;1,X9,VLOOKUP(X8,$AC:$AD,2,FALSE))),"",IF(LEN(X9)&gt;1,X9,VLOOKUP(X8,$AC:$AD,2,FALSE)))</f>
        <v>Flying</v>
      </c>
      <c r="Y10" s="33" t="str">
        <f t="shared" si="2"/>
        <v/>
      </c>
      <c r="Z10" s="33" t="str">
        <f t="shared" si="2"/>
        <v/>
      </c>
      <c r="AA10" s="33" t="str">
        <f t="shared" si="2"/>
        <v> </v>
      </c>
      <c r="AB10" t="s">
        <v>115</v>
      </c>
      <c r="AC10" t="s">
        <v>116</v>
      </c>
      <c r="AD10" s="40" t="s">
        <v>117</v>
      </c>
      <c r="AE10" s="48">
        <v>9</v>
      </c>
      <c r="AF10" s="49" t="s">
        <v>3</v>
      </c>
      <c r="AG10" s="24" t="s">
        <v>31</v>
      </c>
      <c r="AH10" s="24">
        <v>2</v>
      </c>
      <c r="AI10" s="24" t="s">
        <v>989</v>
      </c>
      <c r="AJ10" s="24" t="s">
        <v>990</v>
      </c>
      <c r="AK10" s="24" t="s">
        <v>131</v>
      </c>
      <c r="AL10" s="24"/>
      <c r="AM10" s="24"/>
      <c r="AN10" s="24"/>
      <c r="AO10" s="24" t="s">
        <v>991</v>
      </c>
      <c r="AP10" s="24"/>
      <c r="AQ10" s="24"/>
      <c r="AR10" s="61"/>
      <c r="AS10" s="24"/>
      <c r="AT10" s="24" t="s">
        <v>133</v>
      </c>
      <c r="AU10" s="24" t="s">
        <v>133</v>
      </c>
      <c r="AV10" s="24" t="s">
        <v>812</v>
      </c>
      <c r="AW10" s="24" t="s">
        <v>133</v>
      </c>
      <c r="AX10" s="24" t="s">
        <v>133</v>
      </c>
      <c r="AY10" s="24"/>
      <c r="AZ10" s="24" t="s">
        <v>991</v>
      </c>
      <c r="BA10" s="54" t="s">
        <v>992</v>
      </c>
      <c r="BB10" s="64" t="s">
        <v>0</v>
      </c>
      <c r="BC10">
        <v>9</v>
      </c>
      <c r="BD10" t="s">
        <v>123</v>
      </c>
      <c r="BE10" t="s">
        <v>40</v>
      </c>
      <c r="BF10" t="s">
        <v>124</v>
      </c>
    </row>
    <row r="11" spans="1:58">
      <c r="A11" t="str">
        <f t="shared" si="0"/>
        <v>|英テキスト|&gt;|&gt;|&gt;|&gt;|Flying  &amp;br;When this creature enters the battlefield, you gain 3 life.|</v>
      </c>
      <c r="B11" t="s">
        <v>0</v>
      </c>
      <c r="C11" t="s">
        <v>81</v>
      </c>
      <c r="D11" s="27" t="s">
        <v>125</v>
      </c>
      <c r="E11" t="s">
        <v>81</v>
      </c>
      <c r="F11" s="27" t="s">
        <v>113</v>
      </c>
      <c r="G11" t="s">
        <v>81</v>
      </c>
      <c r="H11" s="27" t="s">
        <v>113</v>
      </c>
      <c r="I11" t="s">
        <v>81</v>
      </c>
      <c r="J11" s="27" t="s">
        <v>113</v>
      </c>
      <c r="K11" t="s">
        <v>81</v>
      </c>
      <c r="L11" s="27" t="s">
        <v>113</v>
      </c>
      <c r="M11" t="s">
        <v>81</v>
      </c>
      <c r="N11" t="str">
        <f>IF(T10="","",T10&amp;"&amp;br;")&amp;IF(R10=0,"",R10)</f>
        <v>Flying  &amp;br;When this creature enters the battlefield, you gain 3 life.</v>
      </c>
      <c r="O11" t="s">
        <v>81</v>
      </c>
      <c r="Q11" s="33" t="s">
        <v>18</v>
      </c>
      <c r="R11" s="34" t="str">
        <f>IF(INDEX(AT:AT,W5+1)="",0,INDEX(AT:AT,W5+1)&amp;"/"&amp;INDEX(AU:AU,W5+1))</f>
        <v>2/2</v>
      </c>
      <c r="S11" s="35"/>
      <c r="T11" s="35"/>
      <c r="U11" s="35"/>
      <c r="V11" s="36"/>
      <c r="W11" s="40"/>
      <c r="X11" s="33"/>
      <c r="Y11" s="52"/>
      <c r="Z11" s="52"/>
      <c r="AA11" s="53"/>
      <c r="AB11" t="s">
        <v>126</v>
      </c>
      <c r="AC11" t="s">
        <v>127</v>
      </c>
      <c r="AD11" s="40" t="s">
        <v>128</v>
      </c>
      <c r="AE11" s="48">
        <v>10</v>
      </c>
      <c r="AF11" s="49" t="s">
        <v>3</v>
      </c>
      <c r="AG11" s="24" t="s">
        <v>31</v>
      </c>
      <c r="AH11" s="24">
        <v>6</v>
      </c>
      <c r="AI11" s="24" t="s">
        <v>993</v>
      </c>
      <c r="AJ11" s="24" t="s">
        <v>994</v>
      </c>
      <c r="AK11" s="24" t="s">
        <v>131</v>
      </c>
      <c r="AL11" s="24" t="s">
        <v>995</v>
      </c>
      <c r="AM11" s="24"/>
      <c r="AN11" s="24"/>
      <c r="AO11" s="24" t="s">
        <v>996</v>
      </c>
      <c r="AP11" s="24" t="s">
        <v>203</v>
      </c>
      <c r="AQ11" s="24"/>
      <c r="AR11" s="61"/>
      <c r="AS11" s="24"/>
      <c r="AT11" s="24" t="s">
        <v>133</v>
      </c>
      <c r="AU11" s="24" t="s">
        <v>133</v>
      </c>
      <c r="AV11" s="24" t="s">
        <v>807</v>
      </c>
      <c r="AW11" s="24" t="s">
        <v>133</v>
      </c>
      <c r="AX11" s="24" t="s">
        <v>133</v>
      </c>
      <c r="AY11" s="24"/>
      <c r="AZ11" s="24" t="s">
        <v>1985</v>
      </c>
      <c r="BA11" s="54" t="s">
        <v>997</v>
      </c>
      <c r="BB11" s="64" t="s">
        <v>0</v>
      </c>
      <c r="BC11">
        <v>10</v>
      </c>
      <c r="BD11" t="s">
        <v>134</v>
      </c>
      <c r="BE11" t="s">
        <v>40</v>
      </c>
      <c r="BF11" t="s">
        <v>135</v>
      </c>
    </row>
    <row r="12" spans="1:58">
      <c r="A12" t="str">
        <f t="shared" si="0"/>
        <v>|PT|&gt;|2/2|シールド数|&gt;||</v>
      </c>
      <c r="B12" t="s">
        <v>0</v>
      </c>
      <c r="C12" t="s">
        <v>81</v>
      </c>
      <c r="D12" t="s">
        <v>18</v>
      </c>
      <c r="E12" t="s">
        <v>81</v>
      </c>
      <c r="F12" t="s">
        <v>113</v>
      </c>
      <c r="G12" t="s">
        <v>81</v>
      </c>
      <c r="H12" t="str">
        <f>IF(R11=0,"",R11)</f>
        <v>2/2</v>
      </c>
      <c r="I12" t="s">
        <v>81</v>
      </c>
      <c r="J12" t="s">
        <v>136</v>
      </c>
      <c r="K12" t="s">
        <v>81</v>
      </c>
      <c r="L12" t="s">
        <v>113</v>
      </c>
      <c r="M12" t="s">
        <v>81</v>
      </c>
      <c r="N12" t="str">
        <f>IF(R12=0,"",R12)</f>
        <v/>
      </c>
      <c r="O12" t="s">
        <v>81</v>
      </c>
      <c r="Q12" s="41" t="s">
        <v>19</v>
      </c>
      <c r="R12" s="34">
        <f>INDEX(AS:AS,W5+1)</f>
        <v>0</v>
      </c>
      <c r="S12" s="42"/>
      <c r="T12" s="42"/>
      <c r="U12" s="42"/>
      <c r="V12" s="43"/>
      <c r="W12" s="44"/>
      <c r="X12" s="45"/>
      <c r="Y12" s="55"/>
      <c r="Z12" s="55"/>
      <c r="AA12" s="56"/>
      <c r="AB12" t="s">
        <v>137</v>
      </c>
      <c r="AC12" t="s">
        <v>138</v>
      </c>
      <c r="AD12" s="40" t="s">
        <v>139</v>
      </c>
      <c r="AE12" s="48">
        <v>11</v>
      </c>
      <c r="AF12" s="49" t="s">
        <v>3</v>
      </c>
      <c r="AG12" s="24" t="s">
        <v>31</v>
      </c>
      <c r="AH12" s="24">
        <v>6</v>
      </c>
      <c r="AI12" s="24" t="s">
        <v>998</v>
      </c>
      <c r="AJ12" s="24" t="s">
        <v>999</v>
      </c>
      <c r="AK12" s="24" t="s">
        <v>159</v>
      </c>
      <c r="AL12" s="24"/>
      <c r="AM12" s="24"/>
      <c r="AN12" s="24"/>
      <c r="AO12" s="24" t="s">
        <v>1000</v>
      </c>
      <c r="AP12" s="24" t="s">
        <v>1001</v>
      </c>
      <c r="AQ12" s="24"/>
      <c r="AR12" s="61"/>
      <c r="AS12" s="24">
        <v>10</v>
      </c>
      <c r="AT12" s="24" t="s">
        <v>133</v>
      </c>
      <c r="AU12" s="24" t="s">
        <v>133</v>
      </c>
      <c r="AV12" s="24" t="s">
        <v>807</v>
      </c>
      <c r="AW12" s="24" t="s">
        <v>133</v>
      </c>
      <c r="AX12" s="24" t="s">
        <v>133</v>
      </c>
      <c r="AY12" s="24"/>
      <c r="AZ12" s="24" t="s">
        <v>1986</v>
      </c>
      <c r="BA12" s="54" t="s">
        <v>1002</v>
      </c>
      <c r="BB12" s="64" t="s">
        <v>0</v>
      </c>
      <c r="BC12">
        <v>11</v>
      </c>
      <c r="BD12" t="s">
        <v>143</v>
      </c>
      <c r="BE12" t="s">
        <v>40</v>
      </c>
      <c r="BF12" t="s">
        <v>144</v>
      </c>
    </row>
    <row r="13" spans="1:58">
      <c r="A13" t="str">
        <f t="shared" si="0"/>
        <v>&amp;br;&amp;br;</v>
      </c>
      <c r="B13" t="s">
        <v>0</v>
      </c>
      <c r="C13" t="s">
        <v>145</v>
      </c>
      <c r="R13"/>
      <c r="S13"/>
      <c r="T13"/>
      <c r="U13"/>
      <c r="V13"/>
      <c r="AB13" t="s">
        <v>146</v>
      </c>
      <c r="AC13" t="s">
        <v>147</v>
      </c>
      <c r="AD13" s="40" t="s">
        <v>148</v>
      </c>
      <c r="AE13" s="48">
        <v>12</v>
      </c>
      <c r="AF13" s="49" t="s">
        <v>3</v>
      </c>
      <c r="AG13" s="24" t="s">
        <v>54</v>
      </c>
      <c r="AH13" s="24">
        <v>4</v>
      </c>
      <c r="AI13" s="24" t="s">
        <v>1003</v>
      </c>
      <c r="AJ13" s="24" t="s">
        <v>1004</v>
      </c>
      <c r="AK13" s="24" t="s">
        <v>34</v>
      </c>
      <c r="AL13" s="24" t="s">
        <v>35</v>
      </c>
      <c r="AM13" s="24" t="s">
        <v>61</v>
      </c>
      <c r="AN13" s="24"/>
      <c r="AO13" s="24" t="s">
        <v>1005</v>
      </c>
      <c r="AP13" s="24"/>
      <c r="AQ13" s="24"/>
      <c r="AR13" s="61" t="s">
        <v>1006</v>
      </c>
      <c r="AS13" s="24"/>
      <c r="AT13" s="24">
        <v>0</v>
      </c>
      <c r="AU13" s="24">
        <v>4</v>
      </c>
      <c r="AV13" s="24" t="s">
        <v>1987</v>
      </c>
      <c r="AW13" s="24" t="s">
        <v>133</v>
      </c>
      <c r="AX13" s="24" t="s">
        <v>133</v>
      </c>
      <c r="AY13" s="24"/>
      <c r="AZ13" s="24" t="s">
        <v>1005</v>
      </c>
      <c r="BA13" s="54" t="s">
        <v>1007</v>
      </c>
      <c r="BB13" s="64" t="s">
        <v>0</v>
      </c>
      <c r="BC13">
        <v>12</v>
      </c>
      <c r="BD13" t="s">
        <v>49</v>
      </c>
      <c r="BE13" t="s">
        <v>40</v>
      </c>
      <c r="BF13" t="s">
        <v>152</v>
      </c>
    </row>
    <row r="14" spans="1:58">
      <c r="A14" t="str">
        <f t="shared" si="0"/>
        <v>#back(text=戻る,left)</v>
      </c>
      <c r="B14" t="s">
        <v>0</v>
      </c>
      <c r="C14" t="s">
        <v>153</v>
      </c>
      <c r="R14"/>
      <c r="S14"/>
      <c r="T14"/>
      <c r="U14"/>
      <c r="V14"/>
      <c r="AB14" t="s">
        <v>154</v>
      </c>
      <c r="AC14" t="s">
        <v>155</v>
      </c>
      <c r="AD14" s="40" t="s">
        <v>156</v>
      </c>
      <c r="AE14" s="48">
        <v>13</v>
      </c>
      <c r="AF14" s="49" t="s">
        <v>3</v>
      </c>
      <c r="AG14" s="24" t="s">
        <v>54</v>
      </c>
      <c r="AH14" s="24">
        <v>13</v>
      </c>
      <c r="AI14" s="24" t="s">
        <v>1008</v>
      </c>
      <c r="AJ14" s="24" t="s">
        <v>1009</v>
      </c>
      <c r="AK14" s="24" t="s">
        <v>34</v>
      </c>
      <c r="AL14" s="24" t="s">
        <v>35</v>
      </c>
      <c r="AM14" s="24" t="s">
        <v>61</v>
      </c>
      <c r="AN14" s="24"/>
      <c r="AO14" s="24" t="s">
        <v>1010</v>
      </c>
      <c r="AP14" s="24" t="s">
        <v>987</v>
      </c>
      <c r="AQ14" s="24"/>
      <c r="AR14" s="61">
        <v>42769</v>
      </c>
      <c r="AS14" s="24"/>
      <c r="AT14" s="24">
        <v>2</v>
      </c>
      <c r="AU14" s="24">
        <v>3</v>
      </c>
      <c r="AV14" s="24" t="s">
        <v>830</v>
      </c>
      <c r="AW14" s="24" t="s">
        <v>133</v>
      </c>
      <c r="AX14" s="24" t="s">
        <v>133</v>
      </c>
      <c r="AY14" s="24"/>
      <c r="AZ14" s="24" t="s">
        <v>1988</v>
      </c>
      <c r="BA14" s="54" t="s">
        <v>1011</v>
      </c>
      <c r="BB14" s="64" t="s">
        <v>0</v>
      </c>
      <c r="BC14">
        <v>13</v>
      </c>
      <c r="BD14" t="s">
        <v>162</v>
      </c>
      <c r="BE14" t="s">
        <v>40</v>
      </c>
      <c r="BF14" t="s">
        <v>163</v>
      </c>
    </row>
    <row r="15" spans="1:58">
      <c r="A15" t="str">
        <f t="shared" si="0"/>
        <v>&amp;br;</v>
      </c>
      <c r="B15" t="s">
        <v>0</v>
      </c>
      <c r="C15" t="s">
        <v>164</v>
      </c>
      <c r="R15"/>
      <c r="S15"/>
      <c r="T15"/>
      <c r="U15"/>
      <c r="V15"/>
      <c r="AB15" t="s">
        <v>165</v>
      </c>
      <c r="AC15" t="s">
        <v>166</v>
      </c>
      <c r="AD15" s="40" t="s">
        <v>167</v>
      </c>
      <c r="AE15" s="48">
        <v>14</v>
      </c>
      <c r="AF15" s="49" t="s">
        <v>3</v>
      </c>
      <c r="AG15" s="24" t="s">
        <v>54</v>
      </c>
      <c r="AH15" s="24">
        <v>4</v>
      </c>
      <c r="AI15" s="24" t="s">
        <v>1012</v>
      </c>
      <c r="AJ15" s="24" t="s">
        <v>1013</v>
      </c>
      <c r="AK15" s="24" t="s">
        <v>159</v>
      </c>
      <c r="AL15" s="24" t="s">
        <v>1014</v>
      </c>
      <c r="AM15" s="24"/>
      <c r="AN15" s="24"/>
      <c r="AO15" s="24" t="s">
        <v>1015</v>
      </c>
      <c r="AP15" s="24" t="s">
        <v>1016</v>
      </c>
      <c r="AQ15" s="24"/>
      <c r="AR15" s="61"/>
      <c r="AS15" s="24">
        <v>1</v>
      </c>
      <c r="AT15" s="24" t="s">
        <v>133</v>
      </c>
      <c r="AU15" s="24" t="s">
        <v>133</v>
      </c>
      <c r="AV15" s="24" t="s">
        <v>802</v>
      </c>
      <c r="AW15" s="24" t="s">
        <v>133</v>
      </c>
      <c r="AX15" s="24" t="s">
        <v>133</v>
      </c>
      <c r="AY15" s="24"/>
      <c r="AZ15" s="24" t="s">
        <v>1989</v>
      </c>
      <c r="BA15" s="54" t="s">
        <v>1017</v>
      </c>
      <c r="BB15" s="64" t="s">
        <v>0</v>
      </c>
      <c r="BC15">
        <v>14</v>
      </c>
      <c r="BD15" t="s">
        <v>171</v>
      </c>
      <c r="BE15" t="s">
        <v>40</v>
      </c>
      <c r="BF15" t="s">
        <v>172</v>
      </c>
    </row>
    <row r="16" spans="1:58">
      <c r="A16" t="str">
        <f t="shared" si="0"/>
        <v>#comment(above,nsize=[15],size=[30],num=[10])</v>
      </c>
      <c r="B16" t="s">
        <v>0</v>
      </c>
      <c r="C16" t="s">
        <v>173</v>
      </c>
      <c r="R16"/>
      <c r="S16"/>
      <c r="T16"/>
      <c r="U16"/>
      <c r="V16"/>
      <c r="AB16" t="s">
        <v>174</v>
      </c>
      <c r="AC16" t="s">
        <v>175</v>
      </c>
      <c r="AD16" s="40" t="s">
        <v>176</v>
      </c>
      <c r="AE16" s="48">
        <v>15</v>
      </c>
      <c r="AF16" s="49" t="s">
        <v>3</v>
      </c>
      <c r="AG16" s="24" t="s">
        <v>55</v>
      </c>
      <c r="AH16" s="24">
        <v>6</v>
      </c>
      <c r="AI16" s="24" t="s">
        <v>1018</v>
      </c>
      <c r="AJ16" s="24" t="s">
        <v>1019</v>
      </c>
      <c r="AK16" s="24" t="s">
        <v>34</v>
      </c>
      <c r="AL16" s="24" t="s">
        <v>78</v>
      </c>
      <c r="AM16" s="24"/>
      <c r="AN16" s="24"/>
      <c r="AO16" s="24" t="s">
        <v>940</v>
      </c>
      <c r="AP16" s="24" t="s">
        <v>987</v>
      </c>
      <c r="AQ16" s="24"/>
      <c r="AR16" s="61">
        <v>42736</v>
      </c>
      <c r="AS16" s="24"/>
      <c r="AT16" s="24">
        <v>1</v>
      </c>
      <c r="AU16" s="24">
        <v>1</v>
      </c>
      <c r="AV16" s="24" t="s">
        <v>166</v>
      </c>
      <c r="AW16" s="24" t="s">
        <v>133</v>
      </c>
      <c r="AX16" s="24" t="s">
        <v>133</v>
      </c>
      <c r="AY16" s="24"/>
      <c r="AZ16" s="24" t="s">
        <v>1990</v>
      </c>
      <c r="BA16" s="54" t="s">
        <v>1020</v>
      </c>
      <c r="BB16" s="64" t="s">
        <v>0</v>
      </c>
      <c r="BC16">
        <v>15</v>
      </c>
      <c r="BD16" t="s">
        <v>182</v>
      </c>
      <c r="BE16" t="s">
        <v>40</v>
      </c>
      <c r="BF16" t="s">
        <v>183</v>
      </c>
    </row>
    <row r="17" spans="1:58">
      <c r="A17" t="str">
        <f t="shared" si="0"/>
        <v>&amp;br;&amp;br;</v>
      </c>
      <c r="B17" t="s">
        <v>0</v>
      </c>
      <c r="C17" t="s">
        <v>145</v>
      </c>
      <c r="R17"/>
      <c r="S17"/>
      <c r="T17"/>
      <c r="U17"/>
      <c r="V17"/>
      <c r="AC17" t="s">
        <v>89</v>
      </c>
      <c r="AD17" s="40" t="s">
        <v>184</v>
      </c>
      <c r="AE17" s="48">
        <v>16</v>
      </c>
      <c r="AF17" s="49" t="s">
        <v>3</v>
      </c>
      <c r="AG17" s="24" t="s">
        <v>55</v>
      </c>
      <c r="AH17" s="24">
        <v>5</v>
      </c>
      <c r="AI17" s="24" t="s">
        <v>1021</v>
      </c>
      <c r="AJ17" s="24" t="s">
        <v>1022</v>
      </c>
      <c r="AK17" s="24" t="s">
        <v>34</v>
      </c>
      <c r="AL17" s="24" t="s">
        <v>35</v>
      </c>
      <c r="AM17" s="24" t="s">
        <v>69</v>
      </c>
      <c r="AN17" s="24"/>
      <c r="AO17" s="24" t="s">
        <v>1023</v>
      </c>
      <c r="AP17" s="24"/>
      <c r="AQ17" s="24"/>
      <c r="AR17" s="61">
        <v>42829</v>
      </c>
      <c r="AS17" s="24"/>
      <c r="AT17" s="24">
        <v>4</v>
      </c>
      <c r="AU17" s="24">
        <v>4</v>
      </c>
      <c r="AV17" s="24" t="s">
        <v>1983</v>
      </c>
      <c r="AW17" s="24" t="s">
        <v>133</v>
      </c>
      <c r="AX17" s="24" t="s">
        <v>133</v>
      </c>
      <c r="AY17" s="24"/>
      <c r="AZ17" s="24" t="s">
        <v>1023</v>
      </c>
      <c r="BA17" s="54" t="s">
        <v>1024</v>
      </c>
      <c r="BB17" s="64" t="s">
        <v>0</v>
      </c>
      <c r="BC17">
        <v>16</v>
      </c>
      <c r="BD17" t="s">
        <v>188</v>
      </c>
      <c r="BE17" t="s">
        <v>40</v>
      </c>
      <c r="BF17" t="s">
        <v>189</v>
      </c>
    </row>
    <row r="18" spans="1:58">
      <c r="A18" t="str">
        <f t="shared" si="0"/>
        <v/>
      </c>
      <c r="B18" t="s">
        <v>0</v>
      </c>
      <c r="C18" s="28"/>
      <c r="Q18" s="29"/>
      <c r="R18" s="30"/>
      <c r="S18" s="30"/>
      <c r="T18" s="30"/>
      <c r="U18" s="30"/>
      <c r="V18" s="31"/>
      <c r="W18" s="32">
        <v>2</v>
      </c>
      <c r="X18" s="29"/>
      <c r="Y18" s="50"/>
      <c r="Z18" s="50"/>
      <c r="AA18" s="51"/>
      <c r="AC18" t="s">
        <v>190</v>
      </c>
      <c r="AD18" s="40" t="s">
        <v>191</v>
      </c>
      <c r="AE18" s="48">
        <v>17</v>
      </c>
      <c r="AF18" s="49" t="s">
        <v>3</v>
      </c>
      <c r="AG18" s="24" t="s">
        <v>55</v>
      </c>
      <c r="AH18" s="24">
        <v>12</v>
      </c>
      <c r="AI18" s="24" t="s">
        <v>1025</v>
      </c>
      <c r="AJ18" s="24" t="s">
        <v>1026</v>
      </c>
      <c r="AK18" s="24" t="s">
        <v>34</v>
      </c>
      <c r="AL18" s="24" t="s">
        <v>35</v>
      </c>
      <c r="AM18" s="24" t="s">
        <v>36</v>
      </c>
      <c r="AN18" s="24"/>
      <c r="AO18" s="24" t="s">
        <v>1027</v>
      </c>
      <c r="AP18" s="24"/>
      <c r="AQ18" s="24"/>
      <c r="AR18" s="61">
        <v>42891</v>
      </c>
      <c r="AS18" s="24"/>
      <c r="AT18" s="24">
        <v>6</v>
      </c>
      <c r="AU18" s="24">
        <v>5</v>
      </c>
      <c r="AV18" s="24" t="s">
        <v>807</v>
      </c>
      <c r="AW18" s="24" t="s">
        <v>133</v>
      </c>
      <c r="AX18" s="24" t="s">
        <v>133</v>
      </c>
      <c r="AY18" s="24"/>
      <c r="AZ18" s="24" t="s">
        <v>1027</v>
      </c>
      <c r="BA18" s="54" t="s">
        <v>1028</v>
      </c>
      <c r="BB18" s="64" t="s">
        <v>0</v>
      </c>
      <c r="BC18">
        <v>17</v>
      </c>
      <c r="BD18" t="s">
        <v>196</v>
      </c>
      <c r="BE18" t="s">
        <v>40</v>
      </c>
      <c r="BF18" t="s">
        <v>197</v>
      </c>
    </row>
    <row r="19" spans="1:58">
      <c r="A19" t="str">
        <f t="shared" si="0"/>
        <v>*不屈のエイヴン/Dauntless Aven</v>
      </c>
      <c r="B19" t="s">
        <v>0</v>
      </c>
      <c r="C19" t="str">
        <f>"*"&amp;R19&amp;"/"&amp;T19</f>
        <v>*不屈のエイヴン/Dauntless Aven</v>
      </c>
      <c r="Q19" s="33" t="s">
        <v>9</v>
      </c>
      <c r="R19" s="34" t="str">
        <f>INDEX(AI:AI,W18+1)</f>
        <v>不屈のエイヴン</v>
      </c>
      <c r="S19" s="35" t="s">
        <v>10</v>
      </c>
      <c r="T19" s="34" t="str">
        <f>INDEX(AJ:AJ,W18+1)</f>
        <v>Dauntless Aven</v>
      </c>
      <c r="U19" s="35"/>
      <c r="V19" s="36"/>
      <c r="W19" s="37"/>
      <c r="X19" s="33"/>
      <c r="Y19" s="52"/>
      <c r="Z19" s="52"/>
      <c r="AA19" s="53"/>
      <c r="AC19" t="s">
        <v>198</v>
      </c>
      <c r="AD19" s="40" t="s">
        <v>199</v>
      </c>
      <c r="AE19" s="48">
        <v>18</v>
      </c>
      <c r="AF19" s="49" t="s">
        <v>3</v>
      </c>
      <c r="AG19" s="24" t="s">
        <v>55</v>
      </c>
      <c r="AH19" s="24">
        <v>9</v>
      </c>
      <c r="AI19" s="24" t="s">
        <v>1029</v>
      </c>
      <c r="AJ19" s="24" t="s">
        <v>1030</v>
      </c>
      <c r="AK19" s="24" t="s">
        <v>159</v>
      </c>
      <c r="AL19" s="24"/>
      <c r="AM19" s="24"/>
      <c r="AN19" s="24"/>
      <c r="AO19" s="24" t="s">
        <v>1031</v>
      </c>
      <c r="AP19" s="24"/>
      <c r="AQ19" s="24"/>
      <c r="AR19" s="61"/>
      <c r="AS19" s="24">
        <v>2</v>
      </c>
      <c r="AT19" s="24" t="s">
        <v>133</v>
      </c>
      <c r="AU19" s="24" t="s">
        <v>133</v>
      </c>
      <c r="AV19" s="24" t="s">
        <v>802</v>
      </c>
      <c r="AW19" s="24" t="s">
        <v>133</v>
      </c>
      <c r="AX19" s="24" t="s">
        <v>133</v>
      </c>
      <c r="AY19" s="24"/>
      <c r="AZ19" s="24" t="s">
        <v>1031</v>
      </c>
      <c r="BA19" s="54" t="s">
        <v>1032</v>
      </c>
      <c r="BB19" s="64" t="s">
        <v>0</v>
      </c>
      <c r="BC19">
        <v>18</v>
      </c>
      <c r="BD19" t="s">
        <v>204</v>
      </c>
      <c r="BE19" t="s">
        <v>40</v>
      </c>
      <c r="BF19" t="s">
        <v>205</v>
      </c>
    </row>
    <row r="20" spans="1:58">
      <c r="A20" t="str">
        <f t="shared" si="0"/>
        <v>|LEFT:80|LEFT:100|LEFT:100|LEFT:100|LEFT:100|LEFT:100|c</v>
      </c>
      <c r="B20" t="s">
        <v>0</v>
      </c>
      <c r="C20" t="s">
        <v>81</v>
      </c>
      <c r="D20" s="26" t="str">
        <f>$Q$1</f>
        <v>LEFT:80</v>
      </c>
      <c r="E20" s="26" t="s">
        <v>81</v>
      </c>
      <c r="F20" s="26" t="str">
        <f t="shared" ref="F20:J20" si="3">$R$1</f>
        <v>LEFT:100</v>
      </c>
      <c r="G20" s="26" t="s">
        <v>81</v>
      </c>
      <c r="H20" s="26" t="str">
        <f t="shared" si="3"/>
        <v>LEFT:100</v>
      </c>
      <c r="I20" s="26" t="s">
        <v>81</v>
      </c>
      <c r="J20" s="26" t="str">
        <f t="shared" si="3"/>
        <v>LEFT:100</v>
      </c>
      <c r="K20" s="26" t="s">
        <v>81</v>
      </c>
      <c r="L20" s="26" t="str">
        <f>$R$1</f>
        <v>LEFT:100</v>
      </c>
      <c r="M20" s="26" t="s">
        <v>81</v>
      </c>
      <c r="N20" s="26" t="str">
        <f>$R$1</f>
        <v>LEFT:100</v>
      </c>
      <c r="O20" t="s">
        <v>81</v>
      </c>
      <c r="P20" t="s">
        <v>82</v>
      </c>
      <c r="Q20" s="38" t="s">
        <v>6</v>
      </c>
      <c r="R20" s="34" t="str">
        <f>INDEX(AF:AF,W18+1)</f>
        <v>白</v>
      </c>
      <c r="S20" s="39" t="s">
        <v>7</v>
      </c>
      <c r="T20" s="34" t="str">
        <f>INDEX(AG:AG,W18+1)</f>
        <v>コモン</v>
      </c>
      <c r="U20" s="39" t="s">
        <v>8</v>
      </c>
      <c r="V20" s="34">
        <f>INDEX(AH:AH,W18+1)</f>
        <v>6</v>
      </c>
      <c r="W20" s="40"/>
      <c r="X20" s="34" t="str">
        <f>INDEX(AO:AO,W18+1)</f>
        <v>飛行</v>
      </c>
      <c r="Y20" s="52"/>
      <c r="Z20" s="52"/>
      <c r="AA20" s="53"/>
      <c r="AC20">
        <v>0</v>
      </c>
      <c r="AD20" s="40" t="s">
        <v>0</v>
      </c>
      <c r="AE20" s="48">
        <v>19</v>
      </c>
      <c r="AF20" s="49" t="s">
        <v>3</v>
      </c>
      <c r="AG20" s="24" t="s">
        <v>55</v>
      </c>
      <c r="AH20" s="24">
        <v>9</v>
      </c>
      <c r="AI20" s="24" t="s">
        <v>1033</v>
      </c>
      <c r="AJ20" s="24" t="s">
        <v>1034</v>
      </c>
      <c r="AK20" s="24" t="s">
        <v>159</v>
      </c>
      <c r="AL20" s="24"/>
      <c r="AM20" s="24"/>
      <c r="AN20" s="24"/>
      <c r="AO20" s="24" t="s">
        <v>1035</v>
      </c>
      <c r="AP20" s="24"/>
      <c r="AQ20" s="24"/>
      <c r="AR20" s="61"/>
      <c r="AS20" s="24">
        <v>3</v>
      </c>
      <c r="AT20" s="24" t="s">
        <v>133</v>
      </c>
      <c r="AU20" s="24" t="s">
        <v>133</v>
      </c>
      <c r="AV20" s="24" t="s">
        <v>802</v>
      </c>
      <c r="AW20" s="24" t="s">
        <v>133</v>
      </c>
      <c r="AX20" s="24" t="s">
        <v>133</v>
      </c>
      <c r="AY20" s="24"/>
      <c r="AZ20" s="24" t="s">
        <v>1035</v>
      </c>
      <c r="BA20" s="54" t="s">
        <v>1036</v>
      </c>
      <c r="BB20" s="64" t="s">
        <v>0</v>
      </c>
      <c r="BC20">
        <v>19</v>
      </c>
      <c r="BD20" t="s">
        <v>208</v>
      </c>
      <c r="BE20" t="s">
        <v>40</v>
      </c>
      <c r="BF20" t="s">
        <v>209</v>
      </c>
    </row>
    <row r="21" spans="1:58">
      <c r="A21" t="str">
        <f t="shared" si="0"/>
        <v>|色|白|レアリティ|コモン|マナコスト|6|</v>
      </c>
      <c r="B21" t="s">
        <v>0</v>
      </c>
      <c r="C21" t="s">
        <v>81</v>
      </c>
      <c r="D21" s="27" t="s">
        <v>6</v>
      </c>
      <c r="E21" t="s">
        <v>81</v>
      </c>
      <c r="F21" t="str">
        <f>IF(R20=0,"",R20)</f>
        <v>白</v>
      </c>
      <c r="G21" t="s">
        <v>81</v>
      </c>
      <c r="H21" s="27" t="s">
        <v>93</v>
      </c>
      <c r="I21" t="s">
        <v>81</v>
      </c>
      <c r="J21" t="str">
        <f>IF(T20=0,"",T20)</f>
        <v>コモン</v>
      </c>
      <c r="K21" t="s">
        <v>81</v>
      </c>
      <c r="L21" s="27" t="s">
        <v>94</v>
      </c>
      <c r="M21" t="s">
        <v>81</v>
      </c>
      <c r="N21">
        <f>IF(V20=0,"",V20)</f>
        <v>6</v>
      </c>
      <c r="O21" t="s">
        <v>81</v>
      </c>
      <c r="Q21" s="33" t="s">
        <v>11</v>
      </c>
      <c r="R21" s="34" t="str">
        <f>INDEX(AK:AK,W18+1)</f>
        <v>クリーチャー</v>
      </c>
      <c r="S21" s="39" t="s">
        <v>95</v>
      </c>
      <c r="T21" s="34" t="str">
        <f>INDEX(AL:AL,W18+1)</f>
        <v>鳥</v>
      </c>
      <c r="U21" s="34" t="str">
        <f>INDEX(AM:AM,W18+1)</f>
        <v>戦士</v>
      </c>
      <c r="V21" s="34">
        <f>INDEX(AN:AN,W18+1)</f>
        <v>0</v>
      </c>
      <c r="W21" s="40"/>
      <c r="X21" s="34" t="str">
        <f>INDEX(AV:AV,W18+1)</f>
        <v>飛行</v>
      </c>
      <c r="Y21" s="34" t="str">
        <f>INDEX(AW:AW,W18+1)</f>
        <v/>
      </c>
      <c r="Z21" s="34" t="str">
        <f>INDEX(AX:AX,W18+1)</f>
        <v/>
      </c>
      <c r="AA21" s="34">
        <f>INDEX(AY:AY,W18+1)</f>
        <v>0</v>
      </c>
      <c r="AD21" s="40"/>
      <c r="AE21" s="48">
        <v>20</v>
      </c>
      <c r="AF21" s="49" t="s">
        <v>3</v>
      </c>
      <c r="AG21" s="24" t="s">
        <v>56</v>
      </c>
      <c r="AH21" s="24">
        <v>22</v>
      </c>
      <c r="AI21" s="24" t="s">
        <v>1037</v>
      </c>
      <c r="AJ21" s="24" t="s">
        <v>1038</v>
      </c>
      <c r="AK21" s="24" t="s">
        <v>34</v>
      </c>
      <c r="AL21" s="24" t="s">
        <v>120</v>
      </c>
      <c r="AM21" s="24"/>
      <c r="AN21" s="24"/>
      <c r="AO21" s="24" t="s">
        <v>121</v>
      </c>
      <c r="AP21" s="24" t="s">
        <v>1039</v>
      </c>
      <c r="AQ21" s="24"/>
      <c r="AR21" s="61">
        <v>42892</v>
      </c>
      <c r="AS21" s="24"/>
      <c r="AT21" s="24">
        <v>6</v>
      </c>
      <c r="AU21" s="24">
        <v>6</v>
      </c>
      <c r="AV21" s="24" t="s">
        <v>89</v>
      </c>
      <c r="AW21" s="24" t="s">
        <v>57</v>
      </c>
      <c r="AX21" s="24" t="s">
        <v>133</v>
      </c>
      <c r="AY21" s="24"/>
      <c r="AZ21" s="24" t="s">
        <v>1991</v>
      </c>
      <c r="BA21" s="54" t="s">
        <v>1040</v>
      </c>
      <c r="BB21" s="64" t="s">
        <v>0</v>
      </c>
      <c r="BC21">
        <v>20</v>
      </c>
      <c r="BD21" t="s">
        <v>214</v>
      </c>
      <c r="BE21" t="s">
        <v>40</v>
      </c>
      <c r="BF21" t="s">
        <v>215</v>
      </c>
    </row>
    <row r="22" spans="1:58">
      <c r="A22" t="str">
        <f t="shared" si="0"/>
        <v>|種別|クリーチャー|サブタイプ|鳥|戦士||</v>
      </c>
      <c r="B22" t="s">
        <v>0</v>
      </c>
      <c r="C22" t="s">
        <v>81</v>
      </c>
      <c r="D22" s="27" t="s">
        <v>11</v>
      </c>
      <c r="E22" t="s">
        <v>81</v>
      </c>
      <c r="F22" t="str">
        <f>IF(R21=0,"",R21)</f>
        <v>クリーチャー</v>
      </c>
      <c r="G22" t="s">
        <v>81</v>
      </c>
      <c r="H22" s="27" t="s">
        <v>103</v>
      </c>
      <c r="I22" t="s">
        <v>81</v>
      </c>
      <c r="J22" t="str">
        <f>IF(T21=0,"",T21)</f>
        <v>鳥</v>
      </c>
      <c r="K22" t="s">
        <v>81</v>
      </c>
      <c r="L22" t="str">
        <f>IF(U21=0,"",U21)</f>
        <v>戦士</v>
      </c>
      <c r="M22" t="s">
        <v>81</v>
      </c>
      <c r="N22" t="str">
        <f>IF(V21=0,"",V21)</f>
        <v/>
      </c>
      <c r="O22" t="s">
        <v>81</v>
      </c>
      <c r="Q22" s="33" t="s">
        <v>104</v>
      </c>
      <c r="R22" s="34" t="str">
        <f>INDEX(AZ:AZ,W18+1)</f>
        <v>飛行&amp;br;このクリーチャーが攻撃したとき、あなたがコントロールする無効化されている最初のクリーチャーを有効化する。</v>
      </c>
      <c r="S22" s="35"/>
      <c r="T22" s="35"/>
      <c r="U22" s="35"/>
      <c r="V22" s="36"/>
      <c r="W22" s="40"/>
      <c r="X22" s="32"/>
      <c r="Y22" s="32"/>
      <c r="Z22" s="32"/>
      <c r="AA22" s="54"/>
      <c r="AD22" s="40"/>
      <c r="AE22" s="48">
        <v>21</v>
      </c>
      <c r="AF22" s="49" t="s">
        <v>3</v>
      </c>
      <c r="AG22" s="24" t="s">
        <v>56</v>
      </c>
      <c r="AH22" s="24">
        <v>12</v>
      </c>
      <c r="AI22" s="24" t="s">
        <v>1041</v>
      </c>
      <c r="AJ22" s="24" t="s">
        <v>1042</v>
      </c>
      <c r="AK22" s="24" t="s">
        <v>34</v>
      </c>
      <c r="AL22" s="24" t="s">
        <v>1043</v>
      </c>
      <c r="AM22" s="24"/>
      <c r="AN22" s="24"/>
      <c r="AO22" s="24" t="s">
        <v>1044</v>
      </c>
      <c r="AP22" s="24" t="s">
        <v>1045</v>
      </c>
      <c r="AQ22" s="24"/>
      <c r="AR22" s="61">
        <v>42860</v>
      </c>
      <c r="AS22" s="24"/>
      <c r="AT22" s="24">
        <v>5</v>
      </c>
      <c r="AU22" s="24">
        <v>5</v>
      </c>
      <c r="AV22" s="24" t="s">
        <v>807</v>
      </c>
      <c r="AW22" s="24" t="s">
        <v>133</v>
      </c>
      <c r="AX22" s="24" t="s">
        <v>133</v>
      </c>
      <c r="AY22" s="24"/>
      <c r="AZ22" s="24" t="s">
        <v>1992</v>
      </c>
      <c r="BA22" s="54" t="s">
        <v>1046</v>
      </c>
      <c r="BB22" s="64" t="s">
        <v>0</v>
      </c>
      <c r="BC22">
        <v>21</v>
      </c>
      <c r="BD22" t="s">
        <v>218</v>
      </c>
      <c r="BE22" t="s">
        <v>40</v>
      </c>
      <c r="BF22" t="s">
        <v>219</v>
      </c>
    </row>
    <row r="23" spans="1:58">
      <c r="A23" t="str">
        <f t="shared" si="0"/>
        <v>|テキスト|&gt;|&gt;|&gt;|&gt;|飛行&amp;br;このクリーチャーが攻撃したとき、あなたがコントロールする無効化されている最初のクリーチャーを有効化する。|</v>
      </c>
      <c r="B23" t="s">
        <v>0</v>
      </c>
      <c r="C23" t="s">
        <v>81</v>
      </c>
      <c r="D23" s="27" t="s">
        <v>104</v>
      </c>
      <c r="E23" t="s">
        <v>81</v>
      </c>
      <c r="F23" s="27" t="s">
        <v>113</v>
      </c>
      <c r="G23" t="s">
        <v>81</v>
      </c>
      <c r="H23" s="27" t="s">
        <v>113</v>
      </c>
      <c r="I23" t="s">
        <v>81</v>
      </c>
      <c r="J23" s="27" t="s">
        <v>113</v>
      </c>
      <c r="K23" t="s">
        <v>81</v>
      </c>
      <c r="L23" s="27" t="s">
        <v>113</v>
      </c>
      <c r="M23" t="s">
        <v>81</v>
      </c>
      <c r="N23" t="str">
        <f>IF(R22=0,"",R22)</f>
        <v>飛行&amp;br;このクリーチャーが攻撃したとき、あなたがコントロールする無効化されている最初のクリーチャーを有効化する。</v>
      </c>
      <c r="O23" t="s">
        <v>81</v>
      </c>
      <c r="Q23" s="38" t="s">
        <v>27</v>
      </c>
      <c r="R23" s="34" t="str">
        <f>INDEX(BA:BA,W18+1)</f>
        <v>When this creature attacks, the first Disabled creature you control is Enabled.</v>
      </c>
      <c r="S23" s="33" t="s">
        <v>114</v>
      </c>
      <c r="T23" s="34" t="str">
        <f>IF(X23="","",X23&amp;IF(Y23="",""," "&amp;Y23)&amp;IF(Z23="",""," "&amp;Z23)&amp;IF(AA23="",""," "&amp;AA23))</f>
        <v>Flying  </v>
      </c>
      <c r="U23" s="35"/>
      <c r="V23" s="36"/>
      <c r="W23" s="40" t="s">
        <v>114</v>
      </c>
      <c r="X23" s="33" t="str">
        <f t="shared" ref="X23:AA23" si="4">IF(ISERROR(IF(LEN(X22)&gt;1,X22,VLOOKUP(X21,$AC:$AD,2,FALSE))),"",IF(LEN(X22)&gt;1,X22,VLOOKUP(X21,$AC:$AD,2,FALSE)))</f>
        <v>Flying</v>
      </c>
      <c r="Y23" s="33" t="str">
        <f t="shared" si="4"/>
        <v/>
      </c>
      <c r="Z23" s="33" t="str">
        <f t="shared" si="4"/>
        <v/>
      </c>
      <c r="AA23" s="33" t="str">
        <f t="shared" si="4"/>
        <v> </v>
      </c>
      <c r="AD23" s="40"/>
      <c r="AE23" s="48">
        <v>22</v>
      </c>
      <c r="AF23" s="49" t="s">
        <v>3</v>
      </c>
      <c r="AG23" s="24" t="s">
        <v>56</v>
      </c>
      <c r="AH23" s="24">
        <v>14</v>
      </c>
      <c r="AI23" s="24" t="s">
        <v>1047</v>
      </c>
      <c r="AJ23" s="24" t="s">
        <v>1048</v>
      </c>
      <c r="AK23" s="24" t="s">
        <v>34</v>
      </c>
      <c r="AL23" s="24" t="s">
        <v>35</v>
      </c>
      <c r="AM23" s="24" t="s">
        <v>69</v>
      </c>
      <c r="AN23" s="24"/>
      <c r="AO23" s="24" t="s">
        <v>57</v>
      </c>
      <c r="AP23" s="24" t="s">
        <v>1049</v>
      </c>
      <c r="AQ23" s="24"/>
      <c r="AR23" s="61">
        <v>42828</v>
      </c>
      <c r="AS23" s="24"/>
      <c r="AT23" s="24">
        <v>4</v>
      </c>
      <c r="AU23" s="24">
        <v>3</v>
      </c>
      <c r="AV23" s="24" t="s">
        <v>57</v>
      </c>
      <c r="AW23" s="24" t="s">
        <v>133</v>
      </c>
      <c r="AX23" s="24" t="s">
        <v>133</v>
      </c>
      <c r="AY23" s="24"/>
      <c r="AZ23" s="24" t="s">
        <v>1993</v>
      </c>
      <c r="BA23" s="54" t="s">
        <v>1050</v>
      </c>
      <c r="BB23" s="64" t="s">
        <v>0</v>
      </c>
      <c r="BC23">
        <v>22</v>
      </c>
      <c r="BD23" t="s">
        <v>223</v>
      </c>
      <c r="BE23" t="s">
        <v>40</v>
      </c>
      <c r="BF23" t="s">
        <v>224</v>
      </c>
    </row>
    <row r="24" spans="1:58">
      <c r="A24" t="str">
        <f t="shared" si="0"/>
        <v>|英テキスト|&gt;|&gt;|&gt;|&gt;|Flying  &amp;br;When this creature attacks, the first Disabled creature you control is Enabled.|</v>
      </c>
      <c r="B24" t="s">
        <v>0</v>
      </c>
      <c r="C24" t="s">
        <v>81</v>
      </c>
      <c r="D24" s="27" t="s">
        <v>125</v>
      </c>
      <c r="E24" t="s">
        <v>81</v>
      </c>
      <c r="F24" s="27" t="s">
        <v>113</v>
      </c>
      <c r="G24" t="s">
        <v>81</v>
      </c>
      <c r="H24" s="27" t="s">
        <v>113</v>
      </c>
      <c r="I24" t="s">
        <v>81</v>
      </c>
      <c r="J24" s="27" t="s">
        <v>113</v>
      </c>
      <c r="K24" t="s">
        <v>81</v>
      </c>
      <c r="L24" s="27" t="s">
        <v>113</v>
      </c>
      <c r="M24" t="s">
        <v>81</v>
      </c>
      <c r="N24" t="str">
        <f>IF(T23="","",T23&amp;"&amp;br;")&amp;IF(R23=0,"",R23)</f>
        <v>Flying  &amp;br;When this creature attacks, the first Disabled creature you control is Enabled.</v>
      </c>
      <c r="O24" t="s">
        <v>81</v>
      </c>
      <c r="Q24" s="33" t="s">
        <v>18</v>
      </c>
      <c r="R24" s="34" t="str">
        <f>IF(INDEX(AT:AT,W18+1)="",0,INDEX(AT:AT,W18+1)&amp;"/"&amp;INDEX(AU:AU,W18+1))</f>
        <v>2/1</v>
      </c>
      <c r="S24" s="35"/>
      <c r="T24" s="35"/>
      <c r="U24" s="35"/>
      <c r="V24" s="36"/>
      <c r="W24" s="40"/>
      <c r="X24" s="33"/>
      <c r="Y24" s="52"/>
      <c r="Z24" s="52"/>
      <c r="AA24" s="53"/>
      <c r="AD24" s="44"/>
      <c r="AE24" s="48">
        <v>23</v>
      </c>
      <c r="AF24" s="49" t="s">
        <v>3</v>
      </c>
      <c r="AG24" s="24" t="s">
        <v>56</v>
      </c>
      <c r="AH24" s="24">
        <v>12</v>
      </c>
      <c r="AI24" s="24" t="s">
        <v>1051</v>
      </c>
      <c r="AJ24" s="24" t="s">
        <v>1052</v>
      </c>
      <c r="AK24" s="24" t="s">
        <v>159</v>
      </c>
      <c r="AL24" s="24" t="s">
        <v>1014</v>
      </c>
      <c r="AM24" s="24" t="s">
        <v>1053</v>
      </c>
      <c r="AN24" s="24"/>
      <c r="AO24" s="24" t="s">
        <v>1054</v>
      </c>
      <c r="AP24" s="24"/>
      <c r="AQ24" s="24"/>
      <c r="AR24" s="61"/>
      <c r="AS24" s="24">
        <v>4</v>
      </c>
      <c r="AT24" s="24" t="s">
        <v>133</v>
      </c>
      <c r="AU24" s="24" t="s">
        <v>133</v>
      </c>
      <c r="AV24" s="24" t="s">
        <v>802</v>
      </c>
      <c r="AW24" s="24" t="s">
        <v>133</v>
      </c>
      <c r="AX24" s="24" t="s">
        <v>133</v>
      </c>
      <c r="AY24" s="24"/>
      <c r="AZ24" s="24" t="s">
        <v>1054</v>
      </c>
      <c r="BA24" s="54" t="s">
        <v>1055</v>
      </c>
      <c r="BB24" s="64" t="s">
        <v>0</v>
      </c>
      <c r="BC24">
        <v>23</v>
      </c>
      <c r="BD24" t="s">
        <v>158</v>
      </c>
      <c r="BE24" t="s">
        <v>40</v>
      </c>
      <c r="BF24" t="s">
        <v>230</v>
      </c>
    </row>
    <row r="25" spans="1:58">
      <c r="A25" t="str">
        <f t="shared" si="0"/>
        <v>|PT|&gt;|2/1|シールド数|&gt;||</v>
      </c>
      <c r="B25" t="s">
        <v>0</v>
      </c>
      <c r="C25" t="s">
        <v>81</v>
      </c>
      <c r="D25" t="s">
        <v>18</v>
      </c>
      <c r="E25" t="s">
        <v>81</v>
      </c>
      <c r="F25" t="s">
        <v>113</v>
      </c>
      <c r="G25" t="s">
        <v>81</v>
      </c>
      <c r="H25" t="str">
        <f>IF(R24=0,"",R24)</f>
        <v>2/1</v>
      </c>
      <c r="I25" t="s">
        <v>81</v>
      </c>
      <c r="J25" t="s">
        <v>136</v>
      </c>
      <c r="K25" t="s">
        <v>81</v>
      </c>
      <c r="L25" t="s">
        <v>113</v>
      </c>
      <c r="M25" t="s">
        <v>81</v>
      </c>
      <c r="N25" t="str">
        <f>IF(R25=0,"",R25)</f>
        <v/>
      </c>
      <c r="O25" t="s">
        <v>81</v>
      </c>
      <c r="Q25" s="41" t="s">
        <v>19</v>
      </c>
      <c r="R25" s="34">
        <f>INDEX(AS:AS,W18+1)</f>
        <v>0</v>
      </c>
      <c r="S25" s="42"/>
      <c r="T25" s="42"/>
      <c r="U25" s="42"/>
      <c r="V25" s="43"/>
      <c r="W25" s="44"/>
      <c r="X25" s="45"/>
      <c r="Y25" s="55"/>
      <c r="Z25" s="55"/>
      <c r="AA25" s="56"/>
      <c r="AE25" s="48">
        <v>24</v>
      </c>
      <c r="AF25" s="49" t="s">
        <v>28</v>
      </c>
      <c r="AG25" s="24" t="s">
        <v>31</v>
      </c>
      <c r="AH25" s="24">
        <v>10</v>
      </c>
      <c r="AI25" s="24" t="s">
        <v>1056</v>
      </c>
      <c r="AJ25" s="24" t="s">
        <v>1057</v>
      </c>
      <c r="AK25" s="24" t="s">
        <v>34</v>
      </c>
      <c r="AL25" s="24" t="s">
        <v>263</v>
      </c>
      <c r="AM25" s="24"/>
      <c r="AN25" s="24"/>
      <c r="AO25" s="24" t="s">
        <v>89</v>
      </c>
      <c r="AP25" s="24" t="s">
        <v>1058</v>
      </c>
      <c r="AQ25" s="24"/>
      <c r="AR25" s="61">
        <v>42768</v>
      </c>
      <c r="AS25" s="24"/>
      <c r="AT25" s="24">
        <v>2</v>
      </c>
      <c r="AU25" s="24">
        <v>2</v>
      </c>
      <c r="AV25" s="24" t="s">
        <v>89</v>
      </c>
      <c r="AW25" s="24" t="s">
        <v>133</v>
      </c>
      <c r="AX25" s="24" t="s">
        <v>133</v>
      </c>
      <c r="AY25" s="24"/>
      <c r="AZ25" s="24" t="s">
        <v>1994</v>
      </c>
      <c r="BA25" s="54" t="s">
        <v>1059</v>
      </c>
      <c r="BB25" s="64" t="s">
        <v>0</v>
      </c>
      <c r="BC25">
        <v>24</v>
      </c>
      <c r="BD25" t="s">
        <v>233</v>
      </c>
      <c r="BE25" t="s">
        <v>40</v>
      </c>
      <c r="BF25" t="s">
        <v>234</v>
      </c>
    </row>
    <row r="26" spans="1:58">
      <c r="A26" t="str">
        <f t="shared" si="0"/>
        <v>&amp;br;&amp;br;</v>
      </c>
      <c r="B26" t="s">
        <v>0</v>
      </c>
      <c r="C26" t="s">
        <v>145</v>
      </c>
      <c r="R26"/>
      <c r="S26"/>
      <c r="T26"/>
      <c r="U26"/>
      <c r="V26"/>
      <c r="AE26" s="48">
        <v>25</v>
      </c>
      <c r="AF26" s="49" t="s">
        <v>28</v>
      </c>
      <c r="AG26" s="24" t="s">
        <v>31</v>
      </c>
      <c r="AH26" s="24">
        <v>11</v>
      </c>
      <c r="AI26" s="24" t="s">
        <v>1060</v>
      </c>
      <c r="AJ26" s="24" t="s">
        <v>1061</v>
      </c>
      <c r="AK26" s="24" t="s">
        <v>34</v>
      </c>
      <c r="AL26" s="24" t="s">
        <v>88</v>
      </c>
      <c r="AM26" s="24" t="s">
        <v>69</v>
      </c>
      <c r="AN26" s="24"/>
      <c r="AO26" s="24" t="s">
        <v>1062</v>
      </c>
      <c r="AP26" s="24"/>
      <c r="AQ26" s="24"/>
      <c r="AR26" s="61">
        <v>42769</v>
      </c>
      <c r="AS26" s="24"/>
      <c r="AT26" s="24">
        <v>2</v>
      </c>
      <c r="AU26" s="24">
        <v>3</v>
      </c>
      <c r="AV26" s="24" t="s">
        <v>89</v>
      </c>
      <c r="AW26" s="24" t="s">
        <v>138</v>
      </c>
      <c r="AX26" s="24" t="s">
        <v>133</v>
      </c>
      <c r="AY26" s="24"/>
      <c r="AZ26" s="24" t="s">
        <v>1062</v>
      </c>
      <c r="BA26" s="54"/>
      <c r="BB26" s="64" t="s">
        <v>0</v>
      </c>
      <c r="BC26">
        <v>25</v>
      </c>
      <c r="BD26" t="s">
        <v>241</v>
      </c>
      <c r="BE26" t="s">
        <v>40</v>
      </c>
      <c r="BF26" t="s">
        <v>242</v>
      </c>
    </row>
    <row r="27" spans="1:58">
      <c r="A27" t="str">
        <f t="shared" si="0"/>
        <v>#back(text=戻る,left)</v>
      </c>
      <c r="B27" t="s">
        <v>0</v>
      </c>
      <c r="C27" t="s">
        <v>153</v>
      </c>
      <c r="R27"/>
      <c r="S27"/>
      <c r="T27"/>
      <c r="U27"/>
      <c r="V27"/>
      <c r="AE27" s="48">
        <v>26</v>
      </c>
      <c r="AF27" s="49" t="s">
        <v>28</v>
      </c>
      <c r="AG27" s="24" t="s">
        <v>31</v>
      </c>
      <c r="AH27" s="24">
        <v>7</v>
      </c>
      <c r="AI27" s="24" t="s">
        <v>1063</v>
      </c>
      <c r="AJ27" s="24" t="s">
        <v>1064</v>
      </c>
      <c r="AK27" s="24" t="s">
        <v>34</v>
      </c>
      <c r="AL27" s="24" t="s">
        <v>35</v>
      </c>
      <c r="AM27" s="24" t="s">
        <v>69</v>
      </c>
      <c r="AN27" s="24"/>
      <c r="AO27" s="24" t="s">
        <v>1065</v>
      </c>
      <c r="AP27" s="24"/>
      <c r="AQ27" s="24"/>
      <c r="AR27" s="61">
        <v>42738</v>
      </c>
      <c r="AS27" s="24"/>
      <c r="AT27" s="24">
        <v>1</v>
      </c>
      <c r="AU27" s="24">
        <v>3</v>
      </c>
      <c r="AV27" s="24" t="s">
        <v>807</v>
      </c>
      <c r="AW27" s="24" t="s">
        <v>133</v>
      </c>
      <c r="AX27" s="24" t="s">
        <v>133</v>
      </c>
      <c r="AY27" s="24"/>
      <c r="AZ27" s="24" t="s">
        <v>1065</v>
      </c>
      <c r="BA27" s="54" t="s">
        <v>1066</v>
      </c>
      <c r="BB27" s="64" t="s">
        <v>0</v>
      </c>
      <c r="BC27">
        <v>26</v>
      </c>
      <c r="BD27" t="s">
        <v>245</v>
      </c>
      <c r="BE27" t="s">
        <v>40</v>
      </c>
      <c r="BF27" t="s">
        <v>246</v>
      </c>
    </row>
    <row r="28" spans="1:58">
      <c r="A28" t="str">
        <f t="shared" si="0"/>
        <v>&amp;br;</v>
      </c>
      <c r="B28" t="s">
        <v>0</v>
      </c>
      <c r="C28" t="s">
        <v>164</v>
      </c>
      <c r="R28"/>
      <c r="S28"/>
      <c r="T28"/>
      <c r="U28"/>
      <c r="V28"/>
      <c r="AE28" s="48">
        <v>27</v>
      </c>
      <c r="AF28" s="49" t="s">
        <v>28</v>
      </c>
      <c r="AG28" s="24" t="s">
        <v>31</v>
      </c>
      <c r="AH28" s="24">
        <v>7</v>
      </c>
      <c r="AI28" s="24" t="s">
        <v>1067</v>
      </c>
      <c r="AJ28" s="24" t="s">
        <v>1068</v>
      </c>
      <c r="AK28" s="24" t="s">
        <v>34</v>
      </c>
      <c r="AL28" s="24" t="s">
        <v>35</v>
      </c>
      <c r="AM28" s="24" t="s">
        <v>69</v>
      </c>
      <c r="AN28" s="24"/>
      <c r="AO28" s="24" t="s">
        <v>987</v>
      </c>
      <c r="AP28" s="24"/>
      <c r="AQ28" s="24"/>
      <c r="AR28" s="61">
        <v>42736</v>
      </c>
      <c r="AS28" s="24"/>
      <c r="AT28" s="24">
        <v>1</v>
      </c>
      <c r="AU28" s="24">
        <v>1</v>
      </c>
      <c r="AV28" s="24" t="s">
        <v>1995</v>
      </c>
      <c r="AW28" s="24" t="s">
        <v>133</v>
      </c>
      <c r="AX28" s="24" t="s">
        <v>133</v>
      </c>
      <c r="AY28" s="24"/>
      <c r="AZ28" s="24" t="s">
        <v>987</v>
      </c>
      <c r="BA28" s="54" t="s">
        <v>988</v>
      </c>
      <c r="BB28" s="64" t="s">
        <v>0</v>
      </c>
      <c r="BC28">
        <v>27</v>
      </c>
      <c r="BD28" t="s">
        <v>201</v>
      </c>
      <c r="BE28" t="s">
        <v>40</v>
      </c>
      <c r="BF28" t="s">
        <v>249</v>
      </c>
    </row>
    <row r="29" spans="1:58">
      <c r="A29" t="str">
        <f t="shared" si="0"/>
        <v>#comment(above,nsize=[15],size=[30],num=[10])</v>
      </c>
      <c r="B29" t="s">
        <v>0</v>
      </c>
      <c r="C29" t="s">
        <v>173</v>
      </c>
      <c r="R29"/>
      <c r="S29"/>
      <c r="T29"/>
      <c r="U29"/>
      <c r="V29"/>
      <c r="AE29" s="48">
        <v>28</v>
      </c>
      <c r="AF29" s="49" t="s">
        <v>28</v>
      </c>
      <c r="AG29" s="24" t="s">
        <v>31</v>
      </c>
      <c r="AH29" s="24">
        <v>8</v>
      </c>
      <c r="AI29" s="24" t="s">
        <v>1069</v>
      </c>
      <c r="AJ29" s="24" t="s">
        <v>1070</v>
      </c>
      <c r="AK29" s="24" t="s">
        <v>34</v>
      </c>
      <c r="AL29" s="24" t="s">
        <v>268</v>
      </c>
      <c r="AM29" s="24" t="s">
        <v>36</v>
      </c>
      <c r="AN29" s="24"/>
      <c r="AO29" s="24" t="s">
        <v>257</v>
      </c>
      <c r="AP29" s="24"/>
      <c r="AQ29" s="24"/>
      <c r="AR29" s="61">
        <v>42739</v>
      </c>
      <c r="AS29" s="24"/>
      <c r="AT29" s="24">
        <v>1</v>
      </c>
      <c r="AU29" s="24">
        <v>4</v>
      </c>
      <c r="AV29" s="24" t="s">
        <v>138</v>
      </c>
      <c r="AW29" s="24" t="s">
        <v>133</v>
      </c>
      <c r="AX29" s="24" t="s">
        <v>133</v>
      </c>
      <c r="AY29" s="24"/>
      <c r="AZ29" s="24" t="s">
        <v>257</v>
      </c>
      <c r="BA29" s="54"/>
      <c r="BB29" s="64" t="s">
        <v>0</v>
      </c>
      <c r="BC29">
        <v>28</v>
      </c>
      <c r="BD29" t="s">
        <v>253</v>
      </c>
      <c r="BE29" t="s">
        <v>40</v>
      </c>
      <c r="BF29" t="s">
        <v>254</v>
      </c>
    </row>
    <row r="30" spans="1:58">
      <c r="A30" t="str">
        <f t="shared" si="0"/>
        <v>&amp;br;&amp;br;</v>
      </c>
      <c r="B30" t="s">
        <v>0</v>
      </c>
      <c r="C30" t="s">
        <v>145</v>
      </c>
      <c r="R30"/>
      <c r="S30"/>
      <c r="T30"/>
      <c r="U30"/>
      <c r="V30"/>
      <c r="AE30" s="48">
        <v>29</v>
      </c>
      <c r="AF30" s="49" t="s">
        <v>28</v>
      </c>
      <c r="AG30" s="24" t="s">
        <v>31</v>
      </c>
      <c r="AH30" s="24">
        <v>7</v>
      </c>
      <c r="AI30" s="24" t="s">
        <v>1071</v>
      </c>
      <c r="AJ30" s="24" t="s">
        <v>1072</v>
      </c>
      <c r="AK30" s="24" t="s">
        <v>131</v>
      </c>
      <c r="AL30" s="24"/>
      <c r="AM30" s="24"/>
      <c r="AN30" s="24"/>
      <c r="AO30" s="24" t="s">
        <v>1073</v>
      </c>
      <c r="AP30" s="24" t="s">
        <v>203</v>
      </c>
      <c r="AQ30" s="24"/>
      <c r="AR30" s="61"/>
      <c r="AS30" s="24"/>
      <c r="AT30" s="24" t="s">
        <v>133</v>
      </c>
      <c r="AU30" s="24" t="s">
        <v>133</v>
      </c>
      <c r="AV30" s="24" t="s">
        <v>802</v>
      </c>
      <c r="AW30" s="24" t="s">
        <v>133</v>
      </c>
      <c r="AX30" s="24" t="s">
        <v>133</v>
      </c>
      <c r="AY30" s="24"/>
      <c r="AZ30" s="24" t="s">
        <v>1996</v>
      </c>
      <c r="BA30" s="54" t="s">
        <v>1074</v>
      </c>
      <c r="BB30" s="64" t="s">
        <v>0</v>
      </c>
      <c r="BC30">
        <v>29</v>
      </c>
      <c r="BD30" t="s">
        <v>259</v>
      </c>
      <c r="BE30" t="s">
        <v>40</v>
      </c>
      <c r="BF30" t="s">
        <v>260</v>
      </c>
    </row>
    <row r="31" spans="1:58">
      <c r="A31" t="str">
        <f t="shared" si="0"/>
        <v/>
      </c>
      <c r="B31" t="s">
        <v>0</v>
      </c>
      <c r="Q31" s="29"/>
      <c r="R31" s="30"/>
      <c r="S31" s="30"/>
      <c r="T31" s="30"/>
      <c r="U31" s="30"/>
      <c r="V31" s="31"/>
      <c r="W31" s="32">
        <v>3</v>
      </c>
      <c r="X31" s="29"/>
      <c r="Y31" s="50"/>
      <c r="Z31" s="50"/>
      <c r="AA31" s="51"/>
      <c r="AE31" s="48">
        <v>30</v>
      </c>
      <c r="AF31" s="49" t="s">
        <v>28</v>
      </c>
      <c r="AG31" s="24" t="s">
        <v>31</v>
      </c>
      <c r="AH31" s="24">
        <v>3</v>
      </c>
      <c r="AI31" s="24" t="s">
        <v>1075</v>
      </c>
      <c r="AJ31" s="24" t="s">
        <v>1076</v>
      </c>
      <c r="AK31" s="24" t="s">
        <v>131</v>
      </c>
      <c r="AL31" s="24" t="s">
        <v>995</v>
      </c>
      <c r="AM31" s="24"/>
      <c r="AN31" s="24"/>
      <c r="AO31" s="24" t="s">
        <v>1077</v>
      </c>
      <c r="AP31" s="24" t="s">
        <v>203</v>
      </c>
      <c r="AQ31" s="24"/>
      <c r="AR31" s="61"/>
      <c r="AS31" s="24"/>
      <c r="AT31" s="24" t="s">
        <v>133</v>
      </c>
      <c r="AU31" s="24" t="s">
        <v>133</v>
      </c>
      <c r="AV31" s="24" t="s">
        <v>807</v>
      </c>
      <c r="AW31" s="24" t="s">
        <v>133</v>
      </c>
      <c r="AX31" s="24" t="s">
        <v>133</v>
      </c>
      <c r="AY31" s="24"/>
      <c r="AZ31" s="24" t="s">
        <v>1997</v>
      </c>
      <c r="BA31" s="54" t="s">
        <v>1078</v>
      </c>
      <c r="BB31" s="64" t="s">
        <v>0</v>
      </c>
      <c r="BC31">
        <v>30</v>
      </c>
      <c r="BD31" t="s">
        <v>264</v>
      </c>
      <c r="BE31" t="s">
        <v>40</v>
      </c>
      <c r="BF31" t="s">
        <v>265</v>
      </c>
    </row>
    <row r="32" spans="1:58">
      <c r="A32" t="str">
        <f t="shared" si="0"/>
        <v>*廃却するミイラ/Disposal Mummy</v>
      </c>
      <c r="B32" t="s">
        <v>0</v>
      </c>
      <c r="C32" t="str">
        <f>"*"&amp;R32&amp;"/"&amp;T32</f>
        <v>*廃却するミイラ/Disposal Mummy</v>
      </c>
      <c r="Q32" s="33" t="s">
        <v>9</v>
      </c>
      <c r="R32" s="34" t="str">
        <f>INDEX(AI:AI,W31+1)</f>
        <v>廃却するミイラ</v>
      </c>
      <c r="S32" s="35" t="s">
        <v>10</v>
      </c>
      <c r="T32" s="34" t="str">
        <f>INDEX(AJ:AJ,W31+1)</f>
        <v>Disposal Mummy</v>
      </c>
      <c r="U32" s="35"/>
      <c r="V32" s="36"/>
      <c r="W32" s="37"/>
      <c r="X32" s="33"/>
      <c r="Y32" s="52"/>
      <c r="Z32" s="52"/>
      <c r="AA32" s="53"/>
      <c r="AE32" s="48">
        <v>31</v>
      </c>
      <c r="AF32" s="49" t="s">
        <v>28</v>
      </c>
      <c r="AG32" s="24" t="s">
        <v>31</v>
      </c>
      <c r="AH32" s="24">
        <v>2</v>
      </c>
      <c r="AI32" s="24" t="s">
        <v>1079</v>
      </c>
      <c r="AJ32" s="24" t="s">
        <v>1080</v>
      </c>
      <c r="AK32" s="24" t="s">
        <v>131</v>
      </c>
      <c r="AL32" s="24"/>
      <c r="AM32" s="24"/>
      <c r="AN32" s="24"/>
      <c r="AO32" s="24" t="s">
        <v>1081</v>
      </c>
      <c r="AP32" s="24"/>
      <c r="AQ32" s="24"/>
      <c r="AR32" s="61"/>
      <c r="AS32" s="24"/>
      <c r="AT32" s="24" t="s">
        <v>133</v>
      </c>
      <c r="AU32" s="24" t="s">
        <v>133</v>
      </c>
      <c r="AV32" s="24" t="s">
        <v>807</v>
      </c>
      <c r="AW32" s="24" t="s">
        <v>133</v>
      </c>
      <c r="AX32" s="24" t="s">
        <v>133</v>
      </c>
      <c r="AY32" s="24"/>
      <c r="AZ32" s="24" t="s">
        <v>1081</v>
      </c>
      <c r="BA32" s="54" t="s">
        <v>1082</v>
      </c>
      <c r="BB32" s="64" t="s">
        <v>0</v>
      </c>
      <c r="BC32">
        <v>31</v>
      </c>
      <c r="BD32" t="s">
        <v>269</v>
      </c>
      <c r="BE32" t="s">
        <v>40</v>
      </c>
      <c r="BF32" t="s">
        <v>270</v>
      </c>
    </row>
    <row r="33" spans="1:58">
      <c r="A33" t="str">
        <f t="shared" si="0"/>
        <v>|LEFT:80|LEFT:100|LEFT:100|LEFT:100|LEFT:100|LEFT:100|c</v>
      </c>
      <c r="B33" t="s">
        <v>0</v>
      </c>
      <c r="C33" t="s">
        <v>81</v>
      </c>
      <c r="D33" s="26" t="str">
        <f>$Q$1</f>
        <v>LEFT:80</v>
      </c>
      <c r="E33" s="26" t="s">
        <v>81</v>
      </c>
      <c r="F33" s="26" t="str">
        <f t="shared" ref="F33:J33" si="5">$R$1</f>
        <v>LEFT:100</v>
      </c>
      <c r="G33" s="26" t="s">
        <v>81</v>
      </c>
      <c r="H33" s="26" t="str">
        <f t="shared" si="5"/>
        <v>LEFT:100</v>
      </c>
      <c r="I33" s="26" t="s">
        <v>81</v>
      </c>
      <c r="J33" s="26" t="str">
        <f t="shared" si="5"/>
        <v>LEFT:100</v>
      </c>
      <c r="K33" s="26" t="s">
        <v>81</v>
      </c>
      <c r="L33" s="26" t="str">
        <f>$R$1</f>
        <v>LEFT:100</v>
      </c>
      <c r="M33" s="26" t="s">
        <v>81</v>
      </c>
      <c r="N33" s="26" t="str">
        <f>$R$1</f>
        <v>LEFT:100</v>
      </c>
      <c r="O33" t="s">
        <v>81</v>
      </c>
      <c r="P33" t="s">
        <v>82</v>
      </c>
      <c r="Q33" s="38" t="s">
        <v>6</v>
      </c>
      <c r="R33" s="34" t="str">
        <f>INDEX(AF:AF,W31+1)</f>
        <v>白</v>
      </c>
      <c r="S33" s="39" t="s">
        <v>7</v>
      </c>
      <c r="T33" s="34" t="str">
        <f>INDEX(AG:AG,W31+1)</f>
        <v>コモン</v>
      </c>
      <c r="U33" s="39" t="s">
        <v>8</v>
      </c>
      <c r="V33" s="34">
        <f>INDEX(AH:AH,W31+1)</f>
        <v>8</v>
      </c>
      <c r="W33" s="40"/>
      <c r="X33" s="34" t="str">
        <f>INDEX(AO:AO,W31+1)</f>
        <v>このクリーチャーが戦場に出たとき、対戦相手の墓地に置かれた不朽か余波か永遠を持つ最後のクリーチャーを追放する。</v>
      </c>
      <c r="Y33" s="52"/>
      <c r="Z33" s="52"/>
      <c r="AA33" s="53"/>
      <c r="AE33" s="48">
        <v>32</v>
      </c>
      <c r="AF33" s="49" t="s">
        <v>28</v>
      </c>
      <c r="AG33" s="24" t="s">
        <v>31</v>
      </c>
      <c r="AH33" s="24">
        <v>2</v>
      </c>
      <c r="AI33" s="24" t="s">
        <v>1083</v>
      </c>
      <c r="AJ33" s="24" t="s">
        <v>1084</v>
      </c>
      <c r="AK33" s="24" t="s">
        <v>131</v>
      </c>
      <c r="AL33" s="24"/>
      <c r="AM33" s="24"/>
      <c r="AN33" s="24"/>
      <c r="AO33" s="24" t="s">
        <v>1085</v>
      </c>
      <c r="AP33" s="24"/>
      <c r="AQ33" s="24"/>
      <c r="AR33" s="61"/>
      <c r="AS33" s="24"/>
      <c r="AT33" s="24" t="s">
        <v>133</v>
      </c>
      <c r="AU33" s="24" t="s">
        <v>133</v>
      </c>
      <c r="AV33" s="24" t="s">
        <v>807</v>
      </c>
      <c r="AW33" s="24" t="s">
        <v>133</v>
      </c>
      <c r="AX33" s="24" t="s">
        <v>133</v>
      </c>
      <c r="AY33" s="24"/>
      <c r="AZ33" s="24" t="s">
        <v>1085</v>
      </c>
      <c r="BA33" s="54" t="s">
        <v>1086</v>
      </c>
      <c r="BB33" s="64" t="s">
        <v>0</v>
      </c>
      <c r="BC33">
        <v>32</v>
      </c>
      <c r="BD33" t="s">
        <v>273</v>
      </c>
      <c r="BE33" t="s">
        <v>40</v>
      </c>
      <c r="BF33" t="s">
        <v>274</v>
      </c>
    </row>
    <row r="34" spans="1:58">
      <c r="A34" t="str">
        <f t="shared" si="0"/>
        <v>|色|白|レアリティ|コモン|マナコスト|8|</v>
      </c>
      <c r="B34" t="s">
        <v>0</v>
      </c>
      <c r="C34" t="s">
        <v>81</v>
      </c>
      <c r="D34" s="27" t="s">
        <v>6</v>
      </c>
      <c r="E34" t="s">
        <v>81</v>
      </c>
      <c r="F34" t="str">
        <f>IF(R33=0,"",R33)</f>
        <v>白</v>
      </c>
      <c r="G34" t="s">
        <v>81</v>
      </c>
      <c r="H34" s="27" t="s">
        <v>93</v>
      </c>
      <c r="I34" t="s">
        <v>81</v>
      </c>
      <c r="J34" t="str">
        <f>IF(T33=0,"",T33)</f>
        <v>コモン</v>
      </c>
      <c r="K34" t="s">
        <v>81</v>
      </c>
      <c r="L34" s="27" t="s">
        <v>94</v>
      </c>
      <c r="M34" t="s">
        <v>81</v>
      </c>
      <c r="N34">
        <f>IF(V33=0,"",V33)</f>
        <v>8</v>
      </c>
      <c r="O34" t="s">
        <v>81</v>
      </c>
      <c r="Q34" s="33" t="s">
        <v>11</v>
      </c>
      <c r="R34" s="34" t="str">
        <f>INDEX(AK:AK,W31+1)</f>
        <v>クリーチャー</v>
      </c>
      <c r="S34" s="39" t="s">
        <v>95</v>
      </c>
      <c r="T34" s="34" t="str">
        <f>INDEX(AL:AL,W31+1)</f>
        <v>ゾンビ</v>
      </c>
      <c r="U34" s="34" t="str">
        <f>INDEX(AM:AM,W31+1)</f>
        <v>ジャッカル</v>
      </c>
      <c r="V34" s="34">
        <f>INDEX(AN:AN,W31+1)</f>
        <v>0</v>
      </c>
      <c r="W34" s="40"/>
      <c r="X34" s="34" t="str">
        <f>INDEX(AV:AV,W31+1)</f>
        <v>この</v>
      </c>
      <c r="Y34" s="34" t="str">
        <f>INDEX(AW:AW,W31+1)</f>
        <v/>
      </c>
      <c r="Z34" s="34" t="str">
        <f>INDEX(AX:AX,W31+1)</f>
        <v/>
      </c>
      <c r="AA34" s="34">
        <f>INDEX(AY:AY,W31+1)</f>
        <v>0</v>
      </c>
      <c r="AE34" s="48">
        <v>33</v>
      </c>
      <c r="AF34" s="49" t="s">
        <v>28</v>
      </c>
      <c r="AG34" s="24" t="s">
        <v>31</v>
      </c>
      <c r="AH34" s="24">
        <v>2</v>
      </c>
      <c r="AI34" s="24" t="s">
        <v>1087</v>
      </c>
      <c r="AJ34" s="24" t="s">
        <v>1088</v>
      </c>
      <c r="AK34" s="24" t="s">
        <v>131</v>
      </c>
      <c r="AL34" s="24"/>
      <c r="AM34" s="24"/>
      <c r="AN34" s="24"/>
      <c r="AO34" s="24" t="s">
        <v>1089</v>
      </c>
      <c r="AP34" s="24"/>
      <c r="AQ34" s="24"/>
      <c r="AR34" s="61"/>
      <c r="AS34" s="24"/>
      <c r="AT34" s="24" t="s">
        <v>133</v>
      </c>
      <c r="AU34" s="24" t="s">
        <v>133</v>
      </c>
      <c r="AV34" s="24" t="s">
        <v>807</v>
      </c>
      <c r="AW34" s="24" t="s">
        <v>133</v>
      </c>
      <c r="AX34" s="24" t="s">
        <v>133</v>
      </c>
      <c r="AY34" s="24"/>
      <c r="AZ34" s="24" t="s">
        <v>1089</v>
      </c>
      <c r="BA34" s="54" t="s">
        <v>1090</v>
      </c>
      <c r="BB34" s="64" t="s">
        <v>0</v>
      </c>
      <c r="BC34">
        <v>33</v>
      </c>
      <c r="BD34" t="s">
        <v>277</v>
      </c>
      <c r="BE34" t="s">
        <v>40</v>
      </c>
      <c r="BF34" t="s">
        <v>278</v>
      </c>
    </row>
    <row r="35" spans="1:58">
      <c r="A35" t="str">
        <f t="shared" si="0"/>
        <v>|種別|クリーチャー|サブタイプ|ゾンビ|ジャッカル||</v>
      </c>
      <c r="B35" t="s">
        <v>0</v>
      </c>
      <c r="C35" t="s">
        <v>81</v>
      </c>
      <c r="D35" s="27" t="s">
        <v>11</v>
      </c>
      <c r="E35" t="s">
        <v>81</v>
      </c>
      <c r="F35" t="str">
        <f>IF(R34=0,"",R34)</f>
        <v>クリーチャー</v>
      </c>
      <c r="G35" t="s">
        <v>81</v>
      </c>
      <c r="H35" s="27" t="s">
        <v>103</v>
      </c>
      <c r="I35" t="s">
        <v>81</v>
      </c>
      <c r="J35" t="str">
        <f>IF(T34=0,"",T34)</f>
        <v>ゾンビ</v>
      </c>
      <c r="K35" t="s">
        <v>81</v>
      </c>
      <c r="L35" t="str">
        <f>IF(U34=0,"",U34)</f>
        <v>ジャッカル</v>
      </c>
      <c r="M35" t="s">
        <v>81</v>
      </c>
      <c r="N35" t="str">
        <f>IF(V34=0,"",V34)</f>
        <v/>
      </c>
      <c r="O35" t="s">
        <v>81</v>
      </c>
      <c r="Q35" s="33" t="s">
        <v>104</v>
      </c>
      <c r="R35" s="34" t="str">
        <f>INDEX(AZ:AZ,W31+1)</f>
        <v>このクリーチャーが戦場に出たとき、対戦相手の墓地に置かれた不朽か余波か永遠を持つ最後のクリーチャーを追放する。</v>
      </c>
      <c r="S35" s="35"/>
      <c r="T35" s="35"/>
      <c r="U35" s="35"/>
      <c r="V35" s="36"/>
      <c r="W35" s="40"/>
      <c r="X35" s="32"/>
      <c r="Y35" s="32"/>
      <c r="Z35" s="32"/>
      <c r="AA35" s="54"/>
      <c r="AE35" s="48">
        <v>34</v>
      </c>
      <c r="AF35" s="49" t="s">
        <v>28</v>
      </c>
      <c r="AG35" s="24" t="s">
        <v>31</v>
      </c>
      <c r="AH35" s="24">
        <v>4</v>
      </c>
      <c r="AI35" s="24" t="s">
        <v>1091</v>
      </c>
      <c r="AJ35" s="24" t="s">
        <v>1092</v>
      </c>
      <c r="AK35" s="24" t="s">
        <v>131</v>
      </c>
      <c r="AL35" s="24"/>
      <c r="AM35" s="24"/>
      <c r="AN35" s="24"/>
      <c r="AO35" s="24" t="s">
        <v>1093</v>
      </c>
      <c r="AP35" s="24"/>
      <c r="AQ35" s="24"/>
      <c r="AR35" s="61"/>
      <c r="AS35" s="24"/>
      <c r="AT35" s="24" t="s">
        <v>133</v>
      </c>
      <c r="AU35" s="24" t="s">
        <v>133</v>
      </c>
      <c r="AV35" s="24" t="s">
        <v>802</v>
      </c>
      <c r="AW35" s="24" t="s">
        <v>133</v>
      </c>
      <c r="AX35" s="24" t="s">
        <v>133</v>
      </c>
      <c r="AY35" s="24"/>
      <c r="AZ35" s="24" t="s">
        <v>1093</v>
      </c>
      <c r="BA35" s="54" t="s">
        <v>1094</v>
      </c>
      <c r="BB35" s="64" t="s">
        <v>0</v>
      </c>
      <c r="BC35">
        <v>34</v>
      </c>
      <c r="BD35" t="s">
        <v>282</v>
      </c>
      <c r="BE35" t="s">
        <v>40</v>
      </c>
      <c r="BF35" t="s">
        <v>283</v>
      </c>
    </row>
    <row r="36" spans="1:58">
      <c r="A36" t="str">
        <f t="shared" si="0"/>
        <v>|テキスト|&gt;|&gt;|&gt;|&gt;|このクリーチャーが戦場に出たとき、対戦相手の墓地に置かれた不朽か余波か永遠を持つ最後のクリーチャーを追放する。|</v>
      </c>
      <c r="B36" t="s">
        <v>0</v>
      </c>
      <c r="C36" t="s">
        <v>81</v>
      </c>
      <c r="D36" s="27" t="s">
        <v>104</v>
      </c>
      <c r="E36" t="s">
        <v>81</v>
      </c>
      <c r="F36" s="27" t="s">
        <v>113</v>
      </c>
      <c r="G36" t="s">
        <v>81</v>
      </c>
      <c r="H36" s="27" t="s">
        <v>113</v>
      </c>
      <c r="I36" t="s">
        <v>81</v>
      </c>
      <c r="J36" s="27" t="s">
        <v>113</v>
      </c>
      <c r="K36" t="s">
        <v>81</v>
      </c>
      <c r="L36" s="27" t="s">
        <v>113</v>
      </c>
      <c r="M36" t="s">
        <v>81</v>
      </c>
      <c r="N36" t="str">
        <f>IF(R35=0,"",R35)</f>
        <v>このクリーチャーが戦場に出たとき、対戦相手の墓地に置かれた不朽か余波か永遠を持つ最後のクリーチャーを追放する。</v>
      </c>
      <c r="O36" t="s">
        <v>81</v>
      </c>
      <c r="Q36" s="38" t="s">
        <v>27</v>
      </c>
      <c r="R36" s="34" t="str">
        <f>INDEX(BA:BA,W31+1)</f>
        <v>When this creature enters the battlefield, the last creature that entered your opponent's graveyard with Embalm, Aftermath or Eternalize is Exiled.</v>
      </c>
      <c r="S36" s="33" t="s">
        <v>114</v>
      </c>
      <c r="T36" s="34" t="str">
        <f>IF(X36="","",X36&amp;IF(Y36="",""," "&amp;Y36)&amp;IF(Z36="",""," "&amp;Z36)&amp;IF(AA36="",""," "&amp;AA36))</f>
        <v/>
      </c>
      <c r="U36" s="35"/>
      <c r="V36" s="36"/>
      <c r="W36" s="40" t="s">
        <v>114</v>
      </c>
      <c r="X36" s="33" t="str">
        <f t="shared" ref="X36:AA36" si="6">IF(ISERROR(IF(LEN(X35)&gt;1,X35,VLOOKUP(X34,$AC:$AD,2,FALSE))),"",IF(LEN(X35)&gt;1,X35,VLOOKUP(X34,$AC:$AD,2,FALSE)))</f>
        <v/>
      </c>
      <c r="Y36" s="33" t="str">
        <f t="shared" si="6"/>
        <v/>
      </c>
      <c r="Z36" s="33" t="str">
        <f t="shared" si="6"/>
        <v/>
      </c>
      <c r="AA36" s="33" t="str">
        <f t="shared" si="6"/>
        <v> </v>
      </c>
      <c r="AE36" s="48">
        <v>35</v>
      </c>
      <c r="AF36" s="49" t="s">
        <v>28</v>
      </c>
      <c r="AG36" s="24" t="s">
        <v>54</v>
      </c>
      <c r="AH36" s="24">
        <v>14</v>
      </c>
      <c r="AI36" s="24" t="s">
        <v>1095</v>
      </c>
      <c r="AJ36" s="24" t="s">
        <v>1096</v>
      </c>
      <c r="AK36" s="24" t="s">
        <v>34</v>
      </c>
      <c r="AL36" s="24" t="s">
        <v>50</v>
      </c>
      <c r="AM36" s="24" t="s">
        <v>36</v>
      </c>
      <c r="AN36" s="24"/>
      <c r="AO36" s="24" t="s">
        <v>1097</v>
      </c>
      <c r="AP36" s="24" t="s">
        <v>1098</v>
      </c>
      <c r="AQ36" s="24"/>
      <c r="AR36" s="61">
        <v>42770</v>
      </c>
      <c r="AS36" s="24"/>
      <c r="AT36" s="24">
        <v>2</v>
      </c>
      <c r="AU36" s="24">
        <v>4</v>
      </c>
      <c r="AV36" s="24" t="s">
        <v>830</v>
      </c>
      <c r="AW36" s="24" t="s">
        <v>133</v>
      </c>
      <c r="AX36" s="24" t="s">
        <v>133</v>
      </c>
      <c r="AY36" s="24"/>
      <c r="AZ36" s="24" t="s">
        <v>1998</v>
      </c>
      <c r="BA36" s="54" t="s">
        <v>1099</v>
      </c>
      <c r="BB36" s="64" t="s">
        <v>0</v>
      </c>
      <c r="BC36">
        <v>35</v>
      </c>
      <c r="BD36" t="s">
        <v>287</v>
      </c>
      <c r="BE36" t="s">
        <v>40</v>
      </c>
      <c r="BF36" t="s">
        <v>288</v>
      </c>
    </row>
    <row r="37" spans="1:58">
      <c r="A37" t="str">
        <f t="shared" si="0"/>
        <v>|英テキスト|&gt;|&gt;|&gt;|&gt;|When this creature enters the battlefield, the last creature that entered your opponent's graveyard with Embalm, Aftermath or Eternalize is Exiled.|</v>
      </c>
      <c r="B37" t="s">
        <v>0</v>
      </c>
      <c r="C37" t="s">
        <v>81</v>
      </c>
      <c r="D37" s="27" t="s">
        <v>125</v>
      </c>
      <c r="E37" t="s">
        <v>81</v>
      </c>
      <c r="F37" s="27" t="s">
        <v>113</v>
      </c>
      <c r="G37" t="s">
        <v>81</v>
      </c>
      <c r="H37" s="27" t="s">
        <v>113</v>
      </c>
      <c r="I37" t="s">
        <v>81</v>
      </c>
      <c r="J37" s="27" t="s">
        <v>113</v>
      </c>
      <c r="K37" t="s">
        <v>81</v>
      </c>
      <c r="L37" s="27" t="s">
        <v>113</v>
      </c>
      <c r="M37" t="s">
        <v>81</v>
      </c>
      <c r="N37" t="str">
        <f>IF(T36="","",T36&amp;"&amp;br;")&amp;IF(R36=0,"",R36)</f>
        <v>When this creature enters the battlefield, the last creature that entered your opponent's graveyard with Embalm, Aftermath or Eternalize is Exiled.</v>
      </c>
      <c r="O37" t="s">
        <v>81</v>
      </c>
      <c r="Q37" s="33" t="s">
        <v>18</v>
      </c>
      <c r="R37" s="34" t="str">
        <f>IF(INDEX(AT:AT,W31+1)="",0,INDEX(AT:AT,W31+1)&amp;"/"&amp;INDEX(AU:AU,W31+1))</f>
        <v>1/3</v>
      </c>
      <c r="S37" s="35"/>
      <c r="T37" s="35"/>
      <c r="U37" s="35"/>
      <c r="V37" s="36"/>
      <c r="W37" s="40"/>
      <c r="X37" s="33"/>
      <c r="Y37" s="52"/>
      <c r="Z37" s="52"/>
      <c r="AA37" s="53"/>
      <c r="AE37" s="48">
        <v>36</v>
      </c>
      <c r="AF37" s="49" t="s">
        <v>28</v>
      </c>
      <c r="AG37" s="24" t="s">
        <v>54</v>
      </c>
      <c r="AH37" s="24">
        <v>11</v>
      </c>
      <c r="AI37" s="24" t="s">
        <v>1100</v>
      </c>
      <c r="AJ37" s="24" t="s">
        <v>1101</v>
      </c>
      <c r="AK37" s="24" t="s">
        <v>34</v>
      </c>
      <c r="AL37" s="24" t="s">
        <v>268</v>
      </c>
      <c r="AM37" s="24" t="s">
        <v>69</v>
      </c>
      <c r="AN37" s="24"/>
      <c r="AO37" s="24" t="s">
        <v>1102</v>
      </c>
      <c r="AP37" s="24" t="s">
        <v>1103</v>
      </c>
      <c r="AQ37" s="24"/>
      <c r="AR37" s="61">
        <v>42768</v>
      </c>
      <c r="AS37" s="24"/>
      <c r="AT37" s="24">
        <v>2</v>
      </c>
      <c r="AU37" s="24">
        <v>2</v>
      </c>
      <c r="AV37" s="24" t="s">
        <v>1999</v>
      </c>
      <c r="AW37" s="24" t="s">
        <v>133</v>
      </c>
      <c r="AX37" s="24" t="s">
        <v>133</v>
      </c>
      <c r="AY37" s="24"/>
      <c r="AZ37" s="24" t="s">
        <v>2000</v>
      </c>
      <c r="BA37" s="54" t="s">
        <v>1104</v>
      </c>
      <c r="BB37" s="64" t="s">
        <v>0</v>
      </c>
      <c r="BC37">
        <v>36</v>
      </c>
      <c r="BD37" t="s">
        <v>292</v>
      </c>
      <c r="BE37" t="s">
        <v>40</v>
      </c>
      <c r="BF37" t="s">
        <v>293</v>
      </c>
    </row>
    <row r="38" spans="1:58">
      <c r="A38" t="str">
        <f t="shared" si="0"/>
        <v>|PT|&gt;|1/3|シールド数|&gt;||</v>
      </c>
      <c r="B38" t="s">
        <v>0</v>
      </c>
      <c r="C38" t="s">
        <v>81</v>
      </c>
      <c r="D38" t="s">
        <v>18</v>
      </c>
      <c r="E38" t="s">
        <v>81</v>
      </c>
      <c r="F38" t="s">
        <v>113</v>
      </c>
      <c r="G38" t="s">
        <v>81</v>
      </c>
      <c r="H38" t="str">
        <f>IF(R37=0,"",R37)</f>
        <v>1/3</v>
      </c>
      <c r="I38" t="s">
        <v>81</v>
      </c>
      <c r="J38" t="s">
        <v>136</v>
      </c>
      <c r="K38" t="s">
        <v>81</v>
      </c>
      <c r="L38" t="s">
        <v>113</v>
      </c>
      <c r="M38" t="s">
        <v>81</v>
      </c>
      <c r="N38" t="str">
        <f>IF(R38=0,"",R38)</f>
        <v/>
      </c>
      <c r="O38" t="s">
        <v>81</v>
      </c>
      <c r="Q38" s="41" t="s">
        <v>19</v>
      </c>
      <c r="R38" s="34">
        <f>INDEX(AS:AS,W31+1)</f>
        <v>0</v>
      </c>
      <c r="S38" s="42"/>
      <c r="T38" s="42"/>
      <c r="U38" s="42"/>
      <c r="V38" s="43"/>
      <c r="W38" s="44"/>
      <c r="X38" s="45"/>
      <c r="Y38" s="55"/>
      <c r="Z38" s="55"/>
      <c r="AA38" s="56"/>
      <c r="AE38" s="48">
        <v>37</v>
      </c>
      <c r="AF38" s="49" t="s">
        <v>28</v>
      </c>
      <c r="AG38" s="24" t="s">
        <v>54</v>
      </c>
      <c r="AH38" s="24">
        <v>3</v>
      </c>
      <c r="AI38" s="24" t="s">
        <v>1105</v>
      </c>
      <c r="AJ38" s="24" t="s">
        <v>1106</v>
      </c>
      <c r="AK38" s="24" t="s">
        <v>131</v>
      </c>
      <c r="AL38" s="24"/>
      <c r="AM38" s="24"/>
      <c r="AN38" s="24"/>
      <c r="AO38" s="24" t="s">
        <v>1107</v>
      </c>
      <c r="AP38" s="24"/>
      <c r="AQ38" s="24"/>
      <c r="AR38" s="61"/>
      <c r="AS38" s="24"/>
      <c r="AT38" s="24" t="s">
        <v>133</v>
      </c>
      <c r="AU38" s="24" t="s">
        <v>133</v>
      </c>
      <c r="AV38" s="24" t="s">
        <v>807</v>
      </c>
      <c r="AW38" s="24" t="s">
        <v>133</v>
      </c>
      <c r="AX38" s="24" t="s">
        <v>133</v>
      </c>
      <c r="AY38" s="24"/>
      <c r="AZ38" s="24" t="s">
        <v>1107</v>
      </c>
      <c r="BA38" s="54" t="s">
        <v>1108</v>
      </c>
      <c r="BB38" s="64" t="s">
        <v>0</v>
      </c>
      <c r="BC38">
        <v>37</v>
      </c>
      <c r="BD38" t="s">
        <v>297</v>
      </c>
      <c r="BE38" t="s">
        <v>40</v>
      </c>
      <c r="BF38" t="s">
        <v>298</v>
      </c>
    </row>
    <row r="39" spans="1:58">
      <c r="A39" t="str">
        <f t="shared" si="0"/>
        <v>&amp;br;&amp;br;</v>
      </c>
      <c r="B39" t="s">
        <v>0</v>
      </c>
      <c r="C39" t="s">
        <v>145</v>
      </c>
      <c r="R39"/>
      <c r="S39"/>
      <c r="T39"/>
      <c r="U39"/>
      <c r="V39"/>
      <c r="AE39" s="48">
        <v>38</v>
      </c>
      <c r="AF39" s="49" t="s">
        <v>28</v>
      </c>
      <c r="AG39" s="24" t="s">
        <v>55</v>
      </c>
      <c r="AH39" s="24">
        <v>9</v>
      </c>
      <c r="AI39" s="24" t="s">
        <v>1109</v>
      </c>
      <c r="AJ39" s="24" t="s">
        <v>1110</v>
      </c>
      <c r="AK39" s="24" t="s">
        <v>34</v>
      </c>
      <c r="AL39" s="24" t="s">
        <v>268</v>
      </c>
      <c r="AM39" s="24" t="s">
        <v>61</v>
      </c>
      <c r="AN39" s="24"/>
      <c r="AO39" s="24" t="s">
        <v>1111</v>
      </c>
      <c r="AP39" s="24" t="s">
        <v>987</v>
      </c>
      <c r="AQ39" s="24"/>
      <c r="AR39" s="61">
        <v>42767</v>
      </c>
      <c r="AS39" s="24"/>
      <c r="AT39" s="24">
        <v>2</v>
      </c>
      <c r="AU39" s="24">
        <v>1</v>
      </c>
      <c r="AV39" s="24" t="s">
        <v>830</v>
      </c>
      <c r="AW39" s="24" t="s">
        <v>133</v>
      </c>
      <c r="AX39" s="24" t="s">
        <v>133</v>
      </c>
      <c r="AY39" s="24"/>
      <c r="AZ39" s="24" t="s">
        <v>2001</v>
      </c>
      <c r="BA39" s="54" t="s">
        <v>1112</v>
      </c>
      <c r="BB39" s="64" t="s">
        <v>0</v>
      </c>
      <c r="BC39">
        <v>38</v>
      </c>
      <c r="BD39" t="s">
        <v>169</v>
      </c>
      <c r="BE39" t="s">
        <v>40</v>
      </c>
      <c r="BF39" t="s">
        <v>302</v>
      </c>
    </row>
    <row r="40" spans="1:58">
      <c r="A40" t="str">
        <f t="shared" si="0"/>
        <v>#back(text=戻る,left)</v>
      </c>
      <c r="B40" t="s">
        <v>0</v>
      </c>
      <c r="C40" t="s">
        <v>153</v>
      </c>
      <c r="R40"/>
      <c r="S40"/>
      <c r="T40"/>
      <c r="U40"/>
      <c r="V40"/>
      <c r="AE40" s="48">
        <v>39</v>
      </c>
      <c r="AF40" s="49" t="s">
        <v>28</v>
      </c>
      <c r="AG40" s="24" t="s">
        <v>55</v>
      </c>
      <c r="AH40" s="24">
        <v>18</v>
      </c>
      <c r="AI40" s="24" t="s">
        <v>1113</v>
      </c>
      <c r="AJ40" s="24" t="s">
        <v>1114</v>
      </c>
      <c r="AK40" s="24" t="s">
        <v>34</v>
      </c>
      <c r="AL40" s="24" t="s">
        <v>88</v>
      </c>
      <c r="AM40" s="24" t="s">
        <v>61</v>
      </c>
      <c r="AN40" s="24"/>
      <c r="AO40" s="24" t="s">
        <v>89</v>
      </c>
      <c r="AP40" s="24" t="s">
        <v>1115</v>
      </c>
      <c r="AQ40" s="24" t="s">
        <v>686</v>
      </c>
      <c r="AR40" s="61">
        <v>42891</v>
      </c>
      <c r="AS40" s="24"/>
      <c r="AT40" s="24">
        <v>6</v>
      </c>
      <c r="AU40" s="24">
        <v>5</v>
      </c>
      <c r="AV40" s="24" t="s">
        <v>89</v>
      </c>
      <c r="AW40" s="24" t="s">
        <v>133</v>
      </c>
      <c r="AX40" s="24" t="s">
        <v>133</v>
      </c>
      <c r="AY40" s="24"/>
      <c r="AZ40" s="24" t="s">
        <v>2002</v>
      </c>
      <c r="BA40" s="54" t="s">
        <v>1116</v>
      </c>
      <c r="BB40" s="64" t="s">
        <v>0</v>
      </c>
      <c r="BC40">
        <v>39</v>
      </c>
      <c r="BD40" t="s">
        <v>307</v>
      </c>
      <c r="BE40" t="s">
        <v>40</v>
      </c>
      <c r="BF40" t="s">
        <v>308</v>
      </c>
    </row>
    <row r="41" spans="1:58">
      <c r="A41" t="str">
        <f t="shared" si="0"/>
        <v>&amp;br;</v>
      </c>
      <c r="B41" t="s">
        <v>0</v>
      </c>
      <c r="C41" t="s">
        <v>164</v>
      </c>
      <c r="R41"/>
      <c r="S41"/>
      <c r="T41"/>
      <c r="U41"/>
      <c r="V41"/>
      <c r="AE41" s="48">
        <v>40</v>
      </c>
      <c r="AF41" s="49" t="s">
        <v>28</v>
      </c>
      <c r="AG41" s="24" t="s">
        <v>55</v>
      </c>
      <c r="AH41" s="24">
        <v>22</v>
      </c>
      <c r="AI41" s="24" t="s">
        <v>1117</v>
      </c>
      <c r="AJ41" s="24" t="s">
        <v>1118</v>
      </c>
      <c r="AK41" s="24" t="s">
        <v>34</v>
      </c>
      <c r="AL41" s="24" t="s">
        <v>326</v>
      </c>
      <c r="AM41" s="24"/>
      <c r="AN41" s="24"/>
      <c r="AO41" s="24" t="s">
        <v>89</v>
      </c>
      <c r="AP41" s="24" t="s">
        <v>1119</v>
      </c>
      <c r="AQ41" s="24"/>
      <c r="AR41" s="61">
        <v>42892</v>
      </c>
      <c r="AS41" s="24"/>
      <c r="AT41" s="24">
        <v>6</v>
      </c>
      <c r="AU41" s="24">
        <v>6</v>
      </c>
      <c r="AV41" s="24" t="s">
        <v>89</v>
      </c>
      <c r="AW41" s="24" t="s">
        <v>133</v>
      </c>
      <c r="AX41" s="24" t="s">
        <v>133</v>
      </c>
      <c r="AY41" s="24"/>
      <c r="AZ41" s="24" t="s">
        <v>2003</v>
      </c>
      <c r="BA41" s="54" t="s">
        <v>1120</v>
      </c>
      <c r="BB41" s="64" t="s">
        <v>0</v>
      </c>
      <c r="BC41">
        <v>40</v>
      </c>
      <c r="BD41" t="s">
        <v>130</v>
      </c>
      <c r="BE41" t="s">
        <v>40</v>
      </c>
      <c r="BF41" t="s">
        <v>314</v>
      </c>
    </row>
    <row r="42" spans="1:58">
      <c r="A42" t="str">
        <f t="shared" si="0"/>
        <v>#comment(above,nsize=[15],size=[30],num=[10])</v>
      </c>
      <c r="B42" t="s">
        <v>0</v>
      </c>
      <c r="C42" t="s">
        <v>173</v>
      </c>
      <c r="R42"/>
      <c r="S42"/>
      <c r="T42"/>
      <c r="U42"/>
      <c r="V42"/>
      <c r="AE42" s="48">
        <v>41</v>
      </c>
      <c r="AF42" s="49" t="s">
        <v>28</v>
      </c>
      <c r="AG42" s="24" t="s">
        <v>55</v>
      </c>
      <c r="AH42" s="24">
        <v>10</v>
      </c>
      <c r="AI42" s="24" t="s">
        <v>1121</v>
      </c>
      <c r="AJ42" s="24" t="s">
        <v>1122</v>
      </c>
      <c r="AK42" s="24" t="s">
        <v>34</v>
      </c>
      <c r="AL42" s="24" t="s">
        <v>35</v>
      </c>
      <c r="AM42" s="24" t="s">
        <v>36</v>
      </c>
      <c r="AN42" s="24"/>
      <c r="AO42" s="24" t="s">
        <v>1123</v>
      </c>
      <c r="AP42" s="24" t="s">
        <v>1124</v>
      </c>
      <c r="AQ42" s="24"/>
      <c r="AR42" s="61">
        <v>42831</v>
      </c>
      <c r="AS42" s="24"/>
      <c r="AT42" s="24">
        <v>4</v>
      </c>
      <c r="AU42" s="24">
        <v>6</v>
      </c>
      <c r="AV42" s="24" t="s">
        <v>830</v>
      </c>
      <c r="AW42" s="24" t="s">
        <v>133</v>
      </c>
      <c r="AX42" s="24" t="s">
        <v>133</v>
      </c>
      <c r="AY42" s="24"/>
      <c r="AZ42" s="24" t="s">
        <v>2004</v>
      </c>
      <c r="BA42" s="54" t="s">
        <v>1125</v>
      </c>
      <c r="BB42" s="64" t="s">
        <v>0</v>
      </c>
      <c r="BC42">
        <v>41</v>
      </c>
      <c r="BD42" t="s">
        <v>318</v>
      </c>
      <c r="BE42" t="s">
        <v>40</v>
      </c>
      <c r="BF42" t="s">
        <v>319</v>
      </c>
    </row>
    <row r="43" spans="1:58">
      <c r="A43" t="str">
        <f t="shared" si="0"/>
        <v>&amp;br;&amp;br;</v>
      </c>
      <c r="B43" t="s">
        <v>0</v>
      </c>
      <c r="C43" t="s">
        <v>145</v>
      </c>
      <c r="R43"/>
      <c r="S43"/>
      <c r="T43"/>
      <c r="U43"/>
      <c r="V43"/>
      <c r="AE43" s="48">
        <v>42</v>
      </c>
      <c r="AF43" s="49" t="s">
        <v>28</v>
      </c>
      <c r="AG43" s="24" t="s">
        <v>55</v>
      </c>
      <c r="AH43" s="24">
        <v>5</v>
      </c>
      <c r="AI43" s="24" t="s">
        <v>1126</v>
      </c>
      <c r="AJ43" s="24" t="s">
        <v>1127</v>
      </c>
      <c r="AK43" s="24" t="s">
        <v>131</v>
      </c>
      <c r="AL43" s="24"/>
      <c r="AM43" s="24"/>
      <c r="AN43" s="24"/>
      <c r="AO43" s="24" t="s">
        <v>1128</v>
      </c>
      <c r="AP43" s="24" t="s">
        <v>573</v>
      </c>
      <c r="AQ43" s="24"/>
      <c r="AR43" s="61"/>
      <c r="AS43" s="24"/>
      <c r="AT43" s="24" t="s">
        <v>133</v>
      </c>
      <c r="AU43" s="24" t="s">
        <v>133</v>
      </c>
      <c r="AV43" s="24" t="s">
        <v>807</v>
      </c>
      <c r="AW43" s="24" t="s">
        <v>133</v>
      </c>
      <c r="AX43" s="24" t="s">
        <v>133</v>
      </c>
      <c r="AY43" s="24"/>
      <c r="AZ43" s="24" t="s">
        <v>2005</v>
      </c>
      <c r="BA43" s="54" t="s">
        <v>1129</v>
      </c>
      <c r="BB43" s="64" t="s">
        <v>0</v>
      </c>
      <c r="BC43">
        <v>42</v>
      </c>
      <c r="BD43" t="s">
        <v>322</v>
      </c>
      <c r="BE43" t="s">
        <v>40</v>
      </c>
      <c r="BF43" t="s">
        <v>323</v>
      </c>
    </row>
    <row r="44" spans="1:58">
      <c r="A44" t="str">
        <f t="shared" si="0"/>
        <v/>
      </c>
      <c r="B44" t="s">
        <v>0</v>
      </c>
      <c r="Q44" s="29"/>
      <c r="R44" s="30"/>
      <c r="S44" s="30"/>
      <c r="T44" s="30"/>
      <c r="U44" s="30"/>
      <c r="V44" s="31"/>
      <c r="W44" s="32">
        <v>4</v>
      </c>
      <c r="X44" s="29"/>
      <c r="Y44" s="50"/>
      <c r="Z44" s="50"/>
      <c r="AA44" s="51"/>
      <c r="AE44" s="48">
        <v>43</v>
      </c>
      <c r="AF44" s="49" t="s">
        <v>28</v>
      </c>
      <c r="AG44" s="24" t="s">
        <v>56</v>
      </c>
      <c r="AH44" s="24">
        <v>16</v>
      </c>
      <c r="AI44" s="24" t="s">
        <v>1130</v>
      </c>
      <c r="AJ44" s="24" t="s">
        <v>1131</v>
      </c>
      <c r="AK44" s="24" t="s">
        <v>34</v>
      </c>
      <c r="AL44" s="24" t="s">
        <v>326</v>
      </c>
      <c r="AM44" s="24"/>
      <c r="AN44" s="24"/>
      <c r="AO44" s="24" t="s">
        <v>89</v>
      </c>
      <c r="AP44" s="24" t="s">
        <v>1132</v>
      </c>
      <c r="AQ44" s="24" t="s">
        <v>1133</v>
      </c>
      <c r="AR44" s="61">
        <v>42955</v>
      </c>
      <c r="AS44" s="24"/>
      <c r="AT44" s="24">
        <v>8</v>
      </c>
      <c r="AU44" s="24">
        <v>8</v>
      </c>
      <c r="AV44" s="24" t="s">
        <v>89</v>
      </c>
      <c r="AW44" s="24" t="s">
        <v>133</v>
      </c>
      <c r="AX44" s="24" t="s">
        <v>133</v>
      </c>
      <c r="AY44" s="24"/>
      <c r="AZ44" s="24" t="s">
        <v>2006</v>
      </c>
      <c r="BA44" s="54" t="s">
        <v>1134</v>
      </c>
      <c r="BB44" s="64" t="s">
        <v>0</v>
      </c>
      <c r="BC44">
        <v>43</v>
      </c>
      <c r="BD44" t="s">
        <v>328</v>
      </c>
      <c r="BE44" t="s">
        <v>40</v>
      </c>
      <c r="BF44" t="s">
        <v>329</v>
      </c>
    </row>
    <row r="45" spans="1:58">
      <c r="A45" t="str">
        <f t="shared" si="0"/>
        <v>*従順な召使い/Dutiful Servants</v>
      </c>
      <c r="B45" t="s">
        <v>0</v>
      </c>
      <c r="C45" t="str">
        <f>"*"&amp;R45&amp;"/"&amp;T45</f>
        <v>*従順な召使い/Dutiful Servants</v>
      </c>
      <c r="Q45" s="33" t="s">
        <v>9</v>
      </c>
      <c r="R45" s="34" t="str">
        <f>INDEX(AI:AI,W44+1)</f>
        <v>従順な召使い</v>
      </c>
      <c r="S45" s="35" t="s">
        <v>10</v>
      </c>
      <c r="T45" s="34" t="str">
        <f>INDEX(AJ:AJ,W44+1)</f>
        <v>Dutiful Servants</v>
      </c>
      <c r="U45" s="35"/>
      <c r="V45" s="36"/>
      <c r="W45" s="37"/>
      <c r="X45" s="33"/>
      <c r="Y45" s="52"/>
      <c r="Z45" s="52"/>
      <c r="AA45" s="53"/>
      <c r="AE45" s="48">
        <v>44</v>
      </c>
      <c r="AF45" s="49" t="s">
        <v>28</v>
      </c>
      <c r="AG45" s="24" t="s">
        <v>56</v>
      </c>
      <c r="AH45" s="24">
        <v>13</v>
      </c>
      <c r="AI45" s="24" t="s">
        <v>1135</v>
      </c>
      <c r="AJ45" s="24" t="s">
        <v>1136</v>
      </c>
      <c r="AK45" s="24" t="s">
        <v>131</v>
      </c>
      <c r="AL45" s="24"/>
      <c r="AM45" s="24"/>
      <c r="AN45" s="24"/>
      <c r="AO45" s="24" t="s">
        <v>1137</v>
      </c>
      <c r="AP45" s="24"/>
      <c r="AQ45" s="24"/>
      <c r="AR45" s="61"/>
      <c r="AS45" s="24"/>
      <c r="AT45" s="24" t="s">
        <v>133</v>
      </c>
      <c r="AU45" s="24" t="s">
        <v>133</v>
      </c>
      <c r="AV45" s="24" t="s">
        <v>2007</v>
      </c>
      <c r="AW45" s="24" t="s">
        <v>133</v>
      </c>
      <c r="AX45" s="24" t="s">
        <v>133</v>
      </c>
      <c r="AY45" s="24"/>
      <c r="AZ45" s="24" t="s">
        <v>1137</v>
      </c>
      <c r="BA45" s="54" t="s">
        <v>1138</v>
      </c>
      <c r="BB45" s="64" t="s">
        <v>0</v>
      </c>
      <c r="BC45">
        <v>44</v>
      </c>
      <c r="BD45" t="s">
        <v>332</v>
      </c>
      <c r="BE45" t="s">
        <v>40</v>
      </c>
      <c r="BF45" t="s">
        <v>333</v>
      </c>
    </row>
    <row r="46" spans="1:58">
      <c r="A46" t="str">
        <f t="shared" si="0"/>
        <v>|LEFT:80|LEFT:100|LEFT:100|LEFT:100|LEFT:100|LEFT:100|c</v>
      </c>
      <c r="B46" t="s">
        <v>0</v>
      </c>
      <c r="C46" t="s">
        <v>81</v>
      </c>
      <c r="D46" s="26" t="str">
        <f>$Q$1</f>
        <v>LEFT:80</v>
      </c>
      <c r="E46" s="26" t="s">
        <v>81</v>
      </c>
      <c r="F46" s="26" t="str">
        <f t="shared" ref="F46:J46" si="7">$R$1</f>
        <v>LEFT:100</v>
      </c>
      <c r="G46" s="26" t="s">
        <v>81</v>
      </c>
      <c r="H46" s="26" t="str">
        <f t="shared" si="7"/>
        <v>LEFT:100</v>
      </c>
      <c r="I46" s="26" t="s">
        <v>81</v>
      </c>
      <c r="J46" s="26" t="str">
        <f t="shared" si="7"/>
        <v>LEFT:100</v>
      </c>
      <c r="K46" s="26" t="s">
        <v>81</v>
      </c>
      <c r="L46" s="26" t="str">
        <f>$R$1</f>
        <v>LEFT:100</v>
      </c>
      <c r="M46" s="26" t="s">
        <v>81</v>
      </c>
      <c r="N46" s="26" t="str">
        <f>$R$1</f>
        <v>LEFT:100</v>
      </c>
      <c r="O46" t="s">
        <v>81</v>
      </c>
      <c r="P46" t="s">
        <v>82</v>
      </c>
      <c r="Q46" s="38" t="s">
        <v>6</v>
      </c>
      <c r="R46" s="34" t="str">
        <f>INDEX(AF:AF,W44+1)</f>
        <v>白</v>
      </c>
      <c r="S46" s="39" t="s">
        <v>7</v>
      </c>
      <c r="T46" s="34" t="str">
        <f>INDEX(AG:AG,W44+1)</f>
        <v>コモン</v>
      </c>
      <c r="U46" s="39" t="s">
        <v>8</v>
      </c>
      <c r="V46" s="34">
        <f>INDEX(AH:AH,W44+1)</f>
        <v>10</v>
      </c>
      <c r="W46" s="40"/>
      <c r="X46" s="34" t="str">
        <f>INDEX(AO:AO,W44+1)</f>
        <v>ディフェンダー</v>
      </c>
      <c r="Y46" s="52"/>
      <c r="Z46" s="52"/>
      <c r="AA46" s="53"/>
      <c r="AE46" s="48">
        <v>45</v>
      </c>
      <c r="AF46" s="49" t="s">
        <v>28</v>
      </c>
      <c r="AG46" s="24" t="s">
        <v>56</v>
      </c>
      <c r="AH46" s="24">
        <v>20</v>
      </c>
      <c r="AI46" s="24" t="s">
        <v>1139</v>
      </c>
      <c r="AJ46" s="24" t="s">
        <v>1140</v>
      </c>
      <c r="AK46" s="24" t="s">
        <v>159</v>
      </c>
      <c r="AL46" s="24" t="s">
        <v>1014</v>
      </c>
      <c r="AM46" s="24" t="s">
        <v>1053</v>
      </c>
      <c r="AN46" s="24"/>
      <c r="AO46" s="24" t="s">
        <v>1141</v>
      </c>
      <c r="AP46" s="24"/>
      <c r="AQ46" s="24"/>
      <c r="AR46" s="61"/>
      <c r="AS46" s="24"/>
      <c r="AT46" s="24" t="s">
        <v>133</v>
      </c>
      <c r="AU46" s="24" t="s">
        <v>133</v>
      </c>
      <c r="AV46" s="24" t="s">
        <v>802</v>
      </c>
      <c r="AW46" s="24" t="s">
        <v>133</v>
      </c>
      <c r="AX46" s="24" t="s">
        <v>133</v>
      </c>
      <c r="AY46" s="24"/>
      <c r="AZ46" s="24" t="s">
        <v>1141</v>
      </c>
      <c r="BA46" s="54" t="s">
        <v>1142</v>
      </c>
      <c r="BB46" s="64" t="s">
        <v>0</v>
      </c>
      <c r="BC46">
        <v>45</v>
      </c>
      <c r="BD46" t="s">
        <v>338</v>
      </c>
      <c r="BE46" t="s">
        <v>40</v>
      </c>
      <c r="BF46" t="s">
        <v>339</v>
      </c>
    </row>
    <row r="47" spans="1:58">
      <c r="A47" t="str">
        <f t="shared" si="0"/>
        <v>|色|白|レアリティ|コモン|マナコスト|10|</v>
      </c>
      <c r="B47" t="s">
        <v>0</v>
      </c>
      <c r="C47" t="s">
        <v>81</v>
      </c>
      <c r="D47" s="27" t="s">
        <v>6</v>
      </c>
      <c r="E47" t="s">
        <v>81</v>
      </c>
      <c r="F47" t="str">
        <f>IF(R46=0,"",R46)</f>
        <v>白</v>
      </c>
      <c r="G47" t="s">
        <v>81</v>
      </c>
      <c r="H47" s="27" t="s">
        <v>93</v>
      </c>
      <c r="I47" t="s">
        <v>81</v>
      </c>
      <c r="J47" t="str">
        <f>IF(T46=0,"",T46)</f>
        <v>コモン</v>
      </c>
      <c r="K47" t="s">
        <v>81</v>
      </c>
      <c r="L47" s="27" t="s">
        <v>94</v>
      </c>
      <c r="M47" t="s">
        <v>81</v>
      </c>
      <c r="N47">
        <f>IF(V46=0,"",V46)</f>
        <v>10</v>
      </c>
      <c r="O47" t="s">
        <v>81</v>
      </c>
      <c r="Q47" s="33" t="s">
        <v>11</v>
      </c>
      <c r="R47" s="34" t="str">
        <f>INDEX(AK:AK,W44+1)</f>
        <v>クリーチャー</v>
      </c>
      <c r="S47" s="39" t="s">
        <v>95</v>
      </c>
      <c r="T47" s="34" t="str">
        <f>INDEX(AL:AL,W44+1)</f>
        <v>ゾンビ</v>
      </c>
      <c r="U47" s="34">
        <f>INDEX(AM:AM,W44+1)</f>
        <v>0</v>
      </c>
      <c r="V47" s="34">
        <f>INDEX(AN:AN,W44+1)</f>
        <v>0</v>
      </c>
      <c r="W47" s="40"/>
      <c r="X47" s="34" t="str">
        <f>INDEX(AV:AV,W44+1)</f>
        <v>ディ</v>
      </c>
      <c r="Y47" s="34" t="str">
        <f>INDEX(AW:AW,W44+1)</f>
        <v/>
      </c>
      <c r="Z47" s="34" t="str">
        <f>INDEX(AX:AX,W44+1)</f>
        <v/>
      </c>
      <c r="AA47" s="34">
        <f>INDEX(AY:AY,W44+1)</f>
        <v>0</v>
      </c>
      <c r="AE47" s="48">
        <v>46</v>
      </c>
      <c r="AF47" s="49" t="s">
        <v>28</v>
      </c>
      <c r="AG47" s="24" t="s">
        <v>56</v>
      </c>
      <c r="AH47" s="24">
        <v>13</v>
      </c>
      <c r="AI47" s="24" t="s">
        <v>1143</v>
      </c>
      <c r="AJ47" s="24" t="s">
        <v>1144</v>
      </c>
      <c r="AK47" s="24" t="s">
        <v>159</v>
      </c>
      <c r="AL47" s="24"/>
      <c r="AM47" s="24"/>
      <c r="AN47" s="24"/>
      <c r="AO47" s="24" t="s">
        <v>1145</v>
      </c>
      <c r="AP47" s="24"/>
      <c r="AQ47" s="24"/>
      <c r="AR47" s="61"/>
      <c r="AS47" s="24">
        <v>4</v>
      </c>
      <c r="AT47" s="24" t="s">
        <v>133</v>
      </c>
      <c r="AU47" s="24" t="s">
        <v>133</v>
      </c>
      <c r="AV47" s="24" t="s">
        <v>807</v>
      </c>
      <c r="AW47" s="24" t="s">
        <v>133</v>
      </c>
      <c r="AX47" s="24" t="s">
        <v>133</v>
      </c>
      <c r="AY47" s="24"/>
      <c r="AZ47" s="24" t="s">
        <v>1145</v>
      </c>
      <c r="BA47" s="54" t="s">
        <v>1146</v>
      </c>
      <c r="BB47" s="64" t="s">
        <v>0</v>
      </c>
      <c r="BC47">
        <v>46</v>
      </c>
      <c r="BD47" t="s">
        <v>343</v>
      </c>
      <c r="BE47" t="s">
        <v>40</v>
      </c>
      <c r="BF47" t="s">
        <v>344</v>
      </c>
    </row>
    <row r="48" spans="1:58">
      <c r="A48" t="str">
        <f t="shared" si="0"/>
        <v>|種別|クリーチャー|サブタイプ|ゾンビ|||</v>
      </c>
      <c r="B48" t="s">
        <v>0</v>
      </c>
      <c r="C48" t="s">
        <v>81</v>
      </c>
      <c r="D48" s="27" t="s">
        <v>11</v>
      </c>
      <c r="E48" t="s">
        <v>81</v>
      </c>
      <c r="F48" t="str">
        <f>IF(R47=0,"",R47)</f>
        <v>クリーチャー</v>
      </c>
      <c r="G48" t="s">
        <v>81</v>
      </c>
      <c r="H48" s="27" t="s">
        <v>103</v>
      </c>
      <c r="I48" t="s">
        <v>81</v>
      </c>
      <c r="J48" t="str">
        <f>IF(T47=0,"",T47)</f>
        <v>ゾンビ</v>
      </c>
      <c r="K48" t="s">
        <v>81</v>
      </c>
      <c r="L48" t="str">
        <f>IF(U47=0,"",U47)</f>
        <v/>
      </c>
      <c r="M48" t="s">
        <v>81</v>
      </c>
      <c r="N48" t="str">
        <f>IF(V47=0,"",V47)</f>
        <v/>
      </c>
      <c r="O48" t="s">
        <v>81</v>
      </c>
      <c r="Q48" s="33" t="s">
        <v>104</v>
      </c>
      <c r="R48" s="34" t="str">
        <f>INDEX(AZ:AZ,W44+1)</f>
        <v>ディフェンダー</v>
      </c>
      <c r="S48" s="35"/>
      <c r="T48" s="35"/>
      <c r="U48" s="35"/>
      <c r="V48" s="36"/>
      <c r="W48" s="40"/>
      <c r="X48" s="32"/>
      <c r="Y48" s="32"/>
      <c r="Z48" s="32"/>
      <c r="AA48" s="54"/>
      <c r="AE48" s="48">
        <v>47</v>
      </c>
      <c r="AF48" s="49"/>
      <c r="AG48" s="24"/>
      <c r="AH48" s="24"/>
      <c r="AI48" s="24"/>
      <c r="AJ48" s="24"/>
      <c r="AK48" s="24"/>
      <c r="AL48" s="24"/>
      <c r="AM48" s="24"/>
      <c r="AN48" s="24"/>
      <c r="AO48" s="24"/>
      <c r="AP48" s="24"/>
      <c r="AQ48" s="24"/>
      <c r="AR48" s="61"/>
      <c r="AS48" s="24"/>
      <c r="AT48" s="24"/>
      <c r="AU48" s="24"/>
      <c r="AV48" s="24"/>
      <c r="AW48" s="24"/>
      <c r="AX48" s="24"/>
      <c r="AY48" s="24"/>
      <c r="AZ48" s="24"/>
      <c r="BA48" s="54"/>
      <c r="BB48" s="64" t="s">
        <v>0</v>
      </c>
      <c r="BC48">
        <v>47</v>
      </c>
      <c r="BD48" t="s">
        <v>280</v>
      </c>
      <c r="BE48" t="s">
        <v>40</v>
      </c>
      <c r="BF48" t="s">
        <v>347</v>
      </c>
    </row>
    <row r="49" spans="1:58">
      <c r="A49" t="str">
        <f t="shared" si="0"/>
        <v>|テキスト|&gt;|&gt;|&gt;|&gt;|ディフェンダー|</v>
      </c>
      <c r="B49" t="s">
        <v>0</v>
      </c>
      <c r="C49" t="s">
        <v>81</v>
      </c>
      <c r="D49" s="27" t="s">
        <v>104</v>
      </c>
      <c r="E49" t="s">
        <v>81</v>
      </c>
      <c r="F49" s="27" t="s">
        <v>113</v>
      </c>
      <c r="G49" t="s">
        <v>81</v>
      </c>
      <c r="H49" s="27" t="s">
        <v>113</v>
      </c>
      <c r="I49" t="s">
        <v>81</v>
      </c>
      <c r="J49" s="27" t="s">
        <v>113</v>
      </c>
      <c r="K49" t="s">
        <v>81</v>
      </c>
      <c r="L49" s="27" t="s">
        <v>113</v>
      </c>
      <c r="M49" t="s">
        <v>81</v>
      </c>
      <c r="N49" t="str">
        <f>IF(R48=0,"",R48)</f>
        <v>ディフェンダー</v>
      </c>
      <c r="O49" t="s">
        <v>81</v>
      </c>
      <c r="Q49" s="38" t="s">
        <v>27</v>
      </c>
      <c r="R49" s="34">
        <f>INDEX(BA:BA,W44+1)</f>
        <v>0</v>
      </c>
      <c r="S49" s="33" t="s">
        <v>114</v>
      </c>
      <c r="T49" s="34" t="str">
        <f>IF(X49="","",X49&amp;IF(Y49="",""," "&amp;Y49)&amp;IF(Z49="",""," "&amp;Z49)&amp;IF(AA49="",""," "&amp;AA49))</f>
        <v>Defender  </v>
      </c>
      <c r="U49" s="35"/>
      <c r="V49" s="36"/>
      <c r="W49" s="40" t="s">
        <v>114</v>
      </c>
      <c r="X49" s="33" t="str">
        <f t="shared" ref="X49:AA49" si="8">IF(ISERROR(IF(LEN(X48)&gt;1,X48,VLOOKUP(X47,$AC:$AD,2,FALSE))),"",IF(LEN(X48)&gt;1,X48,VLOOKUP(X47,$AC:$AD,2,FALSE)))</f>
        <v>Defender</v>
      </c>
      <c r="Y49" s="33" t="str">
        <f t="shared" si="8"/>
        <v/>
      </c>
      <c r="Z49" s="33" t="str">
        <f t="shared" si="8"/>
        <v/>
      </c>
      <c r="AA49" s="33" t="str">
        <f t="shared" si="8"/>
        <v> </v>
      </c>
      <c r="AE49" s="48">
        <v>48</v>
      </c>
      <c r="AF49" s="49"/>
      <c r="AG49" s="24"/>
      <c r="AH49" s="24"/>
      <c r="AI49" s="24"/>
      <c r="AJ49" s="24"/>
      <c r="AK49" s="24"/>
      <c r="AL49" s="24"/>
      <c r="AM49" s="24"/>
      <c r="AN49" s="24"/>
      <c r="AO49" s="24"/>
      <c r="AP49" s="24"/>
      <c r="AQ49" s="24"/>
      <c r="AR49" s="61"/>
      <c r="AS49" s="24"/>
      <c r="AT49" s="24"/>
      <c r="AU49" s="24"/>
      <c r="AV49" s="24"/>
      <c r="AW49" s="24"/>
      <c r="AX49" s="24"/>
      <c r="AY49" s="24"/>
      <c r="AZ49" s="24"/>
      <c r="BA49" s="54"/>
      <c r="BB49" s="64" t="s">
        <v>0</v>
      </c>
      <c r="BC49">
        <v>48</v>
      </c>
      <c r="BD49" t="s">
        <v>353</v>
      </c>
      <c r="BE49" t="s">
        <v>40</v>
      </c>
      <c r="BF49" t="s">
        <v>354</v>
      </c>
    </row>
    <row r="50" spans="1:58">
      <c r="A50" t="str">
        <f t="shared" si="0"/>
        <v>|英テキスト|&gt;|&gt;|&gt;|&gt;|Defender  &amp;br;|</v>
      </c>
      <c r="B50" t="s">
        <v>0</v>
      </c>
      <c r="C50" t="s">
        <v>81</v>
      </c>
      <c r="D50" s="27" t="s">
        <v>125</v>
      </c>
      <c r="E50" t="s">
        <v>81</v>
      </c>
      <c r="F50" s="27" t="s">
        <v>113</v>
      </c>
      <c r="G50" t="s">
        <v>81</v>
      </c>
      <c r="H50" s="27" t="s">
        <v>113</v>
      </c>
      <c r="I50" t="s">
        <v>81</v>
      </c>
      <c r="J50" s="27" t="s">
        <v>113</v>
      </c>
      <c r="K50" t="s">
        <v>81</v>
      </c>
      <c r="L50" s="27" t="s">
        <v>113</v>
      </c>
      <c r="M50" t="s">
        <v>81</v>
      </c>
      <c r="N50" t="str">
        <f>IF(T49="","",T49&amp;"&amp;br;")&amp;IF(R49=0,"",R49)</f>
        <v>Defender  &amp;br;</v>
      </c>
      <c r="O50" t="s">
        <v>81</v>
      </c>
      <c r="Q50" s="33" t="s">
        <v>18</v>
      </c>
      <c r="R50" s="34" t="str">
        <f>IF(INDEX(AT:AT,W44+1)="",0,INDEX(AT:AT,W44+1)&amp;"/"&amp;INDEX(AU:AU,W44+1))</f>
        <v>2/5</v>
      </c>
      <c r="S50" s="35"/>
      <c r="T50" s="35"/>
      <c r="U50" s="35"/>
      <c r="V50" s="36"/>
      <c r="W50" s="40"/>
      <c r="X50" s="33"/>
      <c r="Y50" s="52"/>
      <c r="Z50" s="52"/>
      <c r="AA50" s="53"/>
      <c r="AE50" s="48">
        <v>49</v>
      </c>
      <c r="AF50" s="49"/>
      <c r="AG50" s="24"/>
      <c r="AH50" s="24"/>
      <c r="AI50" s="24"/>
      <c r="AJ50" s="24"/>
      <c r="AK50" s="24"/>
      <c r="AL50" s="24"/>
      <c r="AM50" s="24"/>
      <c r="AN50" s="24"/>
      <c r="AO50" s="24"/>
      <c r="AP50" s="24"/>
      <c r="AQ50" s="24"/>
      <c r="AR50" s="61"/>
      <c r="AS50" s="24"/>
      <c r="AT50" s="24"/>
      <c r="AU50" s="24"/>
      <c r="AV50" s="24"/>
      <c r="AW50" s="24"/>
      <c r="AX50" s="24"/>
      <c r="AY50" s="24"/>
      <c r="AZ50" s="24"/>
      <c r="BA50" s="54"/>
      <c r="BB50" s="64" t="s">
        <v>0</v>
      </c>
      <c r="BC50">
        <v>49</v>
      </c>
      <c r="BD50" t="s">
        <v>359</v>
      </c>
      <c r="BE50" t="s">
        <v>40</v>
      </c>
      <c r="BF50" t="s">
        <v>360</v>
      </c>
    </row>
    <row r="51" ht="14.25" spans="1:58">
      <c r="A51" t="str">
        <f t="shared" si="0"/>
        <v>|PT|&gt;|2/5|シールド数|&gt;||</v>
      </c>
      <c r="B51" t="s">
        <v>0</v>
      </c>
      <c r="C51" t="s">
        <v>81</v>
      </c>
      <c r="D51" t="s">
        <v>18</v>
      </c>
      <c r="E51" t="s">
        <v>81</v>
      </c>
      <c r="F51" t="s">
        <v>113</v>
      </c>
      <c r="G51" t="s">
        <v>81</v>
      </c>
      <c r="H51" t="str">
        <f>IF(R50=0,"",R50)</f>
        <v>2/5</v>
      </c>
      <c r="I51" t="s">
        <v>81</v>
      </c>
      <c r="J51" t="s">
        <v>136</v>
      </c>
      <c r="K51" t="s">
        <v>81</v>
      </c>
      <c r="L51" t="s">
        <v>113</v>
      </c>
      <c r="M51" t="s">
        <v>81</v>
      </c>
      <c r="N51" t="str">
        <f>IF(R51=0,"",R51)</f>
        <v/>
      </c>
      <c r="O51" t="s">
        <v>81</v>
      </c>
      <c r="Q51" s="41" t="s">
        <v>19</v>
      </c>
      <c r="R51" s="34">
        <f>INDEX(AS:AS,W44+1)</f>
        <v>0</v>
      </c>
      <c r="S51" s="42"/>
      <c r="T51" s="42"/>
      <c r="U51" s="42"/>
      <c r="V51" s="43"/>
      <c r="W51" s="44"/>
      <c r="X51" s="45"/>
      <c r="Y51" s="55"/>
      <c r="Z51" s="55"/>
      <c r="AA51" s="56"/>
      <c r="AE51" s="57">
        <v>50</v>
      </c>
      <c r="AF51" s="58"/>
      <c r="AG51" s="60"/>
      <c r="AH51" s="60"/>
      <c r="AI51" s="60"/>
      <c r="AJ51" s="60"/>
      <c r="AK51" s="60"/>
      <c r="AL51" s="60"/>
      <c r="AM51" s="60"/>
      <c r="AN51" s="60"/>
      <c r="AO51" s="60"/>
      <c r="AP51" s="60"/>
      <c r="AQ51" s="60"/>
      <c r="AR51" s="62"/>
      <c r="AS51" s="24"/>
      <c r="AT51" s="24"/>
      <c r="AU51" s="24"/>
      <c r="AV51" s="24"/>
      <c r="AW51" s="24"/>
      <c r="AX51" s="24"/>
      <c r="AY51" s="24"/>
      <c r="AZ51" s="60"/>
      <c r="BA51" s="65"/>
      <c r="BB51" s="64" t="s">
        <v>0</v>
      </c>
      <c r="BC51">
        <v>50</v>
      </c>
      <c r="BD51" t="s">
        <v>361</v>
      </c>
      <c r="BE51" t="s">
        <v>40</v>
      </c>
      <c r="BF51" t="s">
        <v>362</v>
      </c>
    </row>
    <row r="52" spans="1:58">
      <c r="A52" t="str">
        <f t="shared" si="0"/>
        <v>&amp;br;&amp;br;</v>
      </c>
      <c r="B52" t="s">
        <v>0</v>
      </c>
      <c r="C52" t="s">
        <v>145</v>
      </c>
      <c r="R52"/>
      <c r="S52"/>
      <c r="T52"/>
      <c r="U52"/>
      <c r="V52"/>
      <c r="BB52" s="64" t="s">
        <v>0</v>
      </c>
      <c r="BC52">
        <v>51</v>
      </c>
      <c r="BD52" t="s">
        <v>363</v>
      </c>
      <c r="BE52" t="s">
        <v>40</v>
      </c>
      <c r="BF52" t="s">
        <v>364</v>
      </c>
    </row>
    <row r="53" spans="1:58">
      <c r="A53" t="str">
        <f t="shared" si="0"/>
        <v>#back(text=戻る,left)</v>
      </c>
      <c r="B53" t="s">
        <v>0</v>
      </c>
      <c r="C53" t="s">
        <v>153</v>
      </c>
      <c r="R53"/>
      <c r="S53"/>
      <c r="T53"/>
      <c r="U53"/>
      <c r="V53"/>
      <c r="BB53" s="64" t="s">
        <v>0</v>
      </c>
      <c r="BC53">
        <v>52</v>
      </c>
      <c r="BD53" t="s">
        <v>365</v>
      </c>
      <c r="BE53" t="s">
        <v>40</v>
      </c>
      <c r="BF53" t="s">
        <v>366</v>
      </c>
    </row>
    <row r="54" spans="1:58">
      <c r="A54" t="str">
        <f t="shared" si="0"/>
        <v>&amp;br;</v>
      </c>
      <c r="B54" t="s">
        <v>0</v>
      </c>
      <c r="C54" t="s">
        <v>164</v>
      </c>
      <c r="R54"/>
      <c r="S54"/>
      <c r="T54"/>
      <c r="U54"/>
      <c r="V54"/>
      <c r="BB54" s="64" t="s">
        <v>0</v>
      </c>
      <c r="BC54">
        <v>53</v>
      </c>
      <c r="BD54" t="s">
        <v>367</v>
      </c>
      <c r="BE54" t="s">
        <v>40</v>
      </c>
      <c r="BF54" t="s">
        <v>368</v>
      </c>
    </row>
    <row r="55" spans="1:58">
      <c r="A55" t="str">
        <f t="shared" si="0"/>
        <v>#comment(above,nsize=[15],size=[30],num=[10])</v>
      </c>
      <c r="B55" t="s">
        <v>0</v>
      </c>
      <c r="C55" t="s">
        <v>173</v>
      </c>
      <c r="R55"/>
      <c r="S55"/>
      <c r="T55"/>
      <c r="U55"/>
      <c r="V55"/>
      <c r="BB55" s="64" t="s">
        <v>0</v>
      </c>
      <c r="BC55">
        <v>54</v>
      </c>
      <c r="BD55" t="s">
        <v>285</v>
      </c>
      <c r="BE55" t="s">
        <v>40</v>
      </c>
      <c r="BF55" t="s">
        <v>369</v>
      </c>
    </row>
    <row r="56" spans="1:58">
      <c r="A56" t="str">
        <f t="shared" si="0"/>
        <v>&amp;br;&amp;br;</v>
      </c>
      <c r="B56" t="s">
        <v>0</v>
      </c>
      <c r="C56" t="s">
        <v>145</v>
      </c>
      <c r="R56"/>
      <c r="S56"/>
      <c r="T56"/>
      <c r="U56"/>
      <c r="V56"/>
      <c r="BB56" s="64" t="s">
        <v>0</v>
      </c>
      <c r="BC56">
        <v>55</v>
      </c>
      <c r="BD56" t="s">
        <v>141</v>
      </c>
      <c r="BE56" t="s">
        <v>40</v>
      </c>
      <c r="BF56" t="s">
        <v>370</v>
      </c>
    </row>
    <row r="57" spans="1:58">
      <c r="A57" t="str">
        <f t="shared" si="0"/>
        <v/>
      </c>
      <c r="B57" t="s">
        <v>0</v>
      </c>
      <c r="Q57" s="29"/>
      <c r="R57" s="30"/>
      <c r="S57" s="30"/>
      <c r="T57" s="30"/>
      <c r="U57" s="30"/>
      <c r="V57" s="31"/>
      <c r="W57" s="32">
        <v>5</v>
      </c>
      <c r="X57" s="29"/>
      <c r="Y57" s="50"/>
      <c r="Z57" s="50"/>
      <c r="AA57" s="51"/>
      <c r="BB57" s="64" t="s">
        <v>0</v>
      </c>
      <c r="BC57">
        <v>56</v>
      </c>
      <c r="BD57" t="s">
        <v>371</v>
      </c>
      <c r="BE57" t="s">
        <v>40</v>
      </c>
      <c r="BF57" t="s">
        <v>133</v>
      </c>
    </row>
    <row r="58" spans="1:58">
      <c r="A58" t="str">
        <f t="shared" si="0"/>
        <v>*ミイラの大王/Mummy Paramount</v>
      </c>
      <c r="B58" t="s">
        <v>0</v>
      </c>
      <c r="C58" t="str">
        <f>"*"&amp;R58&amp;"/"&amp;T58</f>
        <v>*ミイラの大王/Mummy Paramount</v>
      </c>
      <c r="Q58" s="33" t="s">
        <v>9</v>
      </c>
      <c r="R58" s="34" t="str">
        <f>INDEX(AI:AI,W57+1)</f>
        <v>ミイラの大王</v>
      </c>
      <c r="S58" s="35" t="s">
        <v>10</v>
      </c>
      <c r="T58" s="34" t="str">
        <f>INDEX(AJ:AJ,W57+1)</f>
        <v>Mummy Paramount</v>
      </c>
      <c r="U58" s="35"/>
      <c r="V58" s="36"/>
      <c r="W58" s="37"/>
      <c r="X58" s="33"/>
      <c r="Y58" s="52"/>
      <c r="Z58" s="52"/>
      <c r="AA58" s="53"/>
      <c r="BB58" s="64" t="s">
        <v>0</v>
      </c>
      <c r="BC58">
        <v>57</v>
      </c>
      <c r="BD58" t="s">
        <v>221</v>
      </c>
      <c r="BE58" t="s">
        <v>40</v>
      </c>
      <c r="BF58" t="s">
        <v>372</v>
      </c>
    </row>
    <row r="59" spans="1:58">
      <c r="A59" t="str">
        <f t="shared" si="0"/>
        <v>|LEFT:80|LEFT:100|LEFT:100|LEFT:100|LEFT:100|LEFT:100|c</v>
      </c>
      <c r="B59" t="s">
        <v>0</v>
      </c>
      <c r="C59" t="s">
        <v>81</v>
      </c>
      <c r="D59" s="26" t="str">
        <f>$Q$1</f>
        <v>LEFT:80</v>
      </c>
      <c r="E59" s="26" t="s">
        <v>81</v>
      </c>
      <c r="F59" s="26" t="str">
        <f t="shared" ref="F59:J59" si="9">$R$1</f>
        <v>LEFT:100</v>
      </c>
      <c r="G59" s="26" t="s">
        <v>81</v>
      </c>
      <c r="H59" s="26" t="str">
        <f t="shared" si="9"/>
        <v>LEFT:100</v>
      </c>
      <c r="I59" s="26" t="s">
        <v>81</v>
      </c>
      <c r="J59" s="26" t="str">
        <f t="shared" si="9"/>
        <v>LEFT:100</v>
      </c>
      <c r="K59" s="26" t="s">
        <v>81</v>
      </c>
      <c r="L59" s="26" t="str">
        <f>$R$1</f>
        <v>LEFT:100</v>
      </c>
      <c r="M59" s="26" t="s">
        <v>81</v>
      </c>
      <c r="N59" s="26" t="str">
        <f>$R$1</f>
        <v>LEFT:100</v>
      </c>
      <c r="O59" t="s">
        <v>81</v>
      </c>
      <c r="P59" t="s">
        <v>82</v>
      </c>
      <c r="Q59" s="38" t="s">
        <v>6</v>
      </c>
      <c r="R59" s="34" t="str">
        <f>INDEX(AF:AF,W57+1)</f>
        <v>白</v>
      </c>
      <c r="S59" s="39" t="s">
        <v>7</v>
      </c>
      <c r="T59" s="34" t="str">
        <f>INDEX(AG:AG,W57+1)</f>
        <v>コモン</v>
      </c>
      <c r="U59" s="39" t="s">
        <v>8</v>
      </c>
      <c r="V59" s="34">
        <f>INDEX(AH:AH,W57+1)</f>
        <v>5</v>
      </c>
      <c r="W59" s="40"/>
      <c r="X59" s="34" t="str">
        <f>INDEX(AO:AO,W57+1)</f>
        <v>ゾンビが戦場に出たとき、あなたのターン終了時まで、このクリーチャーは+1/+1の修整を受ける。</v>
      </c>
      <c r="Y59" s="52"/>
      <c r="Z59" s="52"/>
      <c r="AA59" s="53"/>
      <c r="BB59" s="64" t="s">
        <v>0</v>
      </c>
      <c r="BC59">
        <v>58</v>
      </c>
      <c r="BD59" t="s">
        <v>373</v>
      </c>
      <c r="BE59" t="s">
        <v>40</v>
      </c>
      <c r="BF59" t="s">
        <v>374</v>
      </c>
    </row>
    <row r="60" spans="1:58">
      <c r="A60" t="str">
        <f t="shared" si="0"/>
        <v>|色|白|レアリティ|コモン|マナコスト|5|</v>
      </c>
      <c r="B60" t="s">
        <v>0</v>
      </c>
      <c r="C60" t="s">
        <v>81</v>
      </c>
      <c r="D60" s="27" t="s">
        <v>6</v>
      </c>
      <c r="E60" t="s">
        <v>81</v>
      </c>
      <c r="F60" t="str">
        <f>IF(R59=0,"",R59)</f>
        <v>白</v>
      </c>
      <c r="G60" t="s">
        <v>81</v>
      </c>
      <c r="H60" s="27" t="s">
        <v>93</v>
      </c>
      <c r="I60" t="s">
        <v>81</v>
      </c>
      <c r="J60" t="str">
        <f>IF(T59=0,"",T59)</f>
        <v>コモン</v>
      </c>
      <c r="K60" t="s">
        <v>81</v>
      </c>
      <c r="L60" s="27" t="s">
        <v>94</v>
      </c>
      <c r="M60" t="s">
        <v>81</v>
      </c>
      <c r="N60">
        <f>IF(V59=0,"",V59)</f>
        <v>5</v>
      </c>
      <c r="O60" t="s">
        <v>81</v>
      </c>
      <c r="Q60" s="33" t="s">
        <v>11</v>
      </c>
      <c r="R60" s="34" t="str">
        <f>INDEX(AK:AK,W57+1)</f>
        <v>クリーチャー</v>
      </c>
      <c r="S60" s="39" t="s">
        <v>95</v>
      </c>
      <c r="T60" s="34" t="str">
        <f>INDEX(AL:AL,W57+1)</f>
        <v>ゾンビ</v>
      </c>
      <c r="U60" s="34">
        <f>INDEX(AM:AM,W57+1)</f>
        <v>0</v>
      </c>
      <c r="V60" s="34">
        <f>INDEX(AN:AN,W57+1)</f>
        <v>0</v>
      </c>
      <c r="W60" s="40"/>
      <c r="X60" s="34" t="str">
        <f>INDEX(AV:AV,W57+1)</f>
        <v>ゾン</v>
      </c>
      <c r="Y60" s="34" t="str">
        <f>INDEX(AW:AW,W57+1)</f>
        <v/>
      </c>
      <c r="Z60" s="34" t="str">
        <f>INDEX(AX:AX,W57+1)</f>
        <v/>
      </c>
      <c r="AA60" s="34">
        <f>INDEX(AY:AY,W57+1)</f>
        <v>0</v>
      </c>
      <c r="BB60" s="64" t="s">
        <v>0</v>
      </c>
      <c r="BC60">
        <v>59</v>
      </c>
      <c r="BD60" t="s">
        <v>375</v>
      </c>
      <c r="BE60" t="s">
        <v>40</v>
      </c>
      <c r="BF60" t="s">
        <v>376</v>
      </c>
    </row>
    <row r="61" spans="1:58">
      <c r="A61" t="str">
        <f t="shared" si="0"/>
        <v>|種別|クリーチャー|サブタイプ|ゾンビ|||</v>
      </c>
      <c r="B61" t="s">
        <v>0</v>
      </c>
      <c r="C61" t="s">
        <v>81</v>
      </c>
      <c r="D61" s="27" t="s">
        <v>11</v>
      </c>
      <c r="E61" t="s">
        <v>81</v>
      </c>
      <c r="F61" t="str">
        <f>IF(R60=0,"",R60)</f>
        <v>クリーチャー</v>
      </c>
      <c r="G61" t="s">
        <v>81</v>
      </c>
      <c r="H61" s="27" t="s">
        <v>103</v>
      </c>
      <c r="I61" t="s">
        <v>81</v>
      </c>
      <c r="J61" t="str">
        <f>IF(T60=0,"",T60)</f>
        <v>ゾンビ</v>
      </c>
      <c r="K61" t="s">
        <v>81</v>
      </c>
      <c r="L61" t="str">
        <f>IF(U60=0,"",U60)</f>
        <v/>
      </c>
      <c r="M61" t="s">
        <v>81</v>
      </c>
      <c r="N61" t="str">
        <f>IF(V60=0,"",V60)</f>
        <v/>
      </c>
      <c r="O61" t="s">
        <v>81</v>
      </c>
      <c r="Q61" s="33" t="s">
        <v>104</v>
      </c>
      <c r="R61" s="34" t="str">
        <f>INDEX(AZ:AZ,W57+1)</f>
        <v>ゾンビが戦場に出たとき、あなたのターン終了時まで、このクリーチャーは+1/+1の修整を受ける。</v>
      </c>
      <c r="S61" s="35"/>
      <c r="T61" s="35"/>
      <c r="U61" s="35"/>
      <c r="V61" s="36"/>
      <c r="W61" s="40"/>
      <c r="X61" s="32"/>
      <c r="Y61" s="32"/>
      <c r="Z61" s="32"/>
      <c r="AA61" s="54"/>
      <c r="BB61" s="64" t="s">
        <v>0</v>
      </c>
      <c r="BC61">
        <v>60</v>
      </c>
      <c r="BD61" t="s">
        <v>377</v>
      </c>
      <c r="BE61" t="s">
        <v>40</v>
      </c>
      <c r="BF61" t="s">
        <v>378</v>
      </c>
    </row>
    <row r="62" spans="1:58">
      <c r="A62" t="str">
        <f t="shared" si="0"/>
        <v>|テキスト|&gt;|&gt;|&gt;|&gt;|ゾンビが戦場に出たとき、あなたのターン終了時まで、このクリーチャーは+1/+1の修整を受ける。|</v>
      </c>
      <c r="B62" t="s">
        <v>0</v>
      </c>
      <c r="C62" t="s">
        <v>81</v>
      </c>
      <c r="D62" s="27" t="s">
        <v>104</v>
      </c>
      <c r="E62" t="s">
        <v>81</v>
      </c>
      <c r="F62" s="27" t="s">
        <v>113</v>
      </c>
      <c r="G62" t="s">
        <v>81</v>
      </c>
      <c r="H62" s="27" t="s">
        <v>113</v>
      </c>
      <c r="I62" t="s">
        <v>81</v>
      </c>
      <c r="J62" s="27" t="s">
        <v>113</v>
      </c>
      <c r="K62" t="s">
        <v>81</v>
      </c>
      <c r="L62" s="27" t="s">
        <v>113</v>
      </c>
      <c r="M62" t="s">
        <v>81</v>
      </c>
      <c r="N62" t="str">
        <f>IF(R61=0,"",R61)</f>
        <v>ゾンビが戦場に出たとき、あなたのターン終了時まで、このクリーチャーは+1/+1の修整を受ける。</v>
      </c>
      <c r="O62" t="s">
        <v>81</v>
      </c>
      <c r="Q62" s="38" t="s">
        <v>27</v>
      </c>
      <c r="R62" s="34" t="str">
        <f>INDEX(BA:BA,W57+1)</f>
        <v>When a Zombie enters the battlefield, this creature gets +1/+1 until the end of your turn.</v>
      </c>
      <c r="S62" s="33" t="s">
        <v>114</v>
      </c>
      <c r="T62" s="34" t="str">
        <f>IF(X62="","",X62&amp;IF(Y62="",""," "&amp;Y62)&amp;IF(Z62="",""," "&amp;Z62)&amp;IF(AA62="",""," "&amp;AA62))</f>
        <v/>
      </c>
      <c r="U62" s="35"/>
      <c r="V62" s="36"/>
      <c r="W62" s="40" t="s">
        <v>114</v>
      </c>
      <c r="X62" s="33" t="str">
        <f t="shared" ref="X62:AA62" si="10">IF(ISERROR(IF(LEN(X61)&gt;1,X61,VLOOKUP(X60,$AC:$AD,2,FALSE))),"",IF(LEN(X61)&gt;1,X61,VLOOKUP(X60,$AC:$AD,2,FALSE)))</f>
        <v/>
      </c>
      <c r="Y62" s="33" t="str">
        <f t="shared" si="10"/>
        <v/>
      </c>
      <c r="Z62" s="33" t="str">
        <f t="shared" si="10"/>
        <v/>
      </c>
      <c r="AA62" s="33" t="str">
        <f t="shared" si="10"/>
        <v> </v>
      </c>
      <c r="BB62" s="64" t="s">
        <v>0</v>
      </c>
      <c r="BC62">
        <v>61</v>
      </c>
      <c r="BD62" t="s">
        <v>325</v>
      </c>
      <c r="BE62" t="s">
        <v>40</v>
      </c>
      <c r="BF62" t="s">
        <v>379</v>
      </c>
    </row>
    <row r="63" spans="1:58">
      <c r="A63" t="str">
        <f t="shared" si="0"/>
        <v>|英テキスト|&gt;|&gt;|&gt;|&gt;|When a Zombie enters the battlefield, this creature gets +1/+1 until the end of your turn.|</v>
      </c>
      <c r="B63" t="s">
        <v>0</v>
      </c>
      <c r="C63" t="s">
        <v>81</v>
      </c>
      <c r="D63" s="27" t="s">
        <v>125</v>
      </c>
      <c r="E63" t="s">
        <v>81</v>
      </c>
      <c r="F63" s="27" t="s">
        <v>113</v>
      </c>
      <c r="G63" t="s">
        <v>81</v>
      </c>
      <c r="H63" s="27" t="s">
        <v>113</v>
      </c>
      <c r="I63" t="s">
        <v>81</v>
      </c>
      <c r="J63" s="27" t="s">
        <v>113</v>
      </c>
      <c r="K63" t="s">
        <v>81</v>
      </c>
      <c r="L63" s="27" t="s">
        <v>113</v>
      </c>
      <c r="M63" t="s">
        <v>81</v>
      </c>
      <c r="N63" t="str">
        <f>IF(T62="","",T62&amp;"&amp;br;")&amp;IF(R62=0,"",R62)</f>
        <v>When a Zombie enters the battlefield, this creature gets +1/+1 until the end of your turn.</v>
      </c>
      <c r="O63" t="s">
        <v>81</v>
      </c>
      <c r="Q63" s="33" t="s">
        <v>18</v>
      </c>
      <c r="R63" s="34" t="str">
        <f>IF(INDEX(AT:AT,W57+1)="",0,INDEX(AT:AT,W57+1)&amp;"/"&amp;INDEX(AU:AU,W57+1))</f>
        <v>2/2</v>
      </c>
      <c r="S63" s="35"/>
      <c r="T63" s="35"/>
      <c r="U63" s="35"/>
      <c r="V63" s="36"/>
      <c r="W63" s="40"/>
      <c r="X63" s="33"/>
      <c r="Y63" s="52"/>
      <c r="Z63" s="52"/>
      <c r="AA63" s="53"/>
      <c r="BB63" s="64" t="s">
        <v>0</v>
      </c>
      <c r="BC63">
        <v>62</v>
      </c>
      <c r="BD63" t="s">
        <v>380</v>
      </c>
      <c r="BE63" t="s">
        <v>40</v>
      </c>
      <c r="BF63" t="s">
        <v>381</v>
      </c>
    </row>
    <row r="64" spans="1:58">
      <c r="A64" t="str">
        <f t="shared" si="0"/>
        <v>|PT|&gt;|2/2|シールド数|&gt;||</v>
      </c>
      <c r="B64" t="s">
        <v>0</v>
      </c>
      <c r="C64" t="s">
        <v>81</v>
      </c>
      <c r="D64" t="s">
        <v>18</v>
      </c>
      <c r="E64" t="s">
        <v>81</v>
      </c>
      <c r="F64" t="s">
        <v>113</v>
      </c>
      <c r="G64" t="s">
        <v>81</v>
      </c>
      <c r="H64" t="str">
        <f>IF(R63=0,"",R63)</f>
        <v>2/2</v>
      </c>
      <c r="I64" t="s">
        <v>81</v>
      </c>
      <c r="J64" t="s">
        <v>136</v>
      </c>
      <c r="K64" t="s">
        <v>81</v>
      </c>
      <c r="L64" t="s">
        <v>113</v>
      </c>
      <c r="M64" t="s">
        <v>81</v>
      </c>
      <c r="N64" t="str">
        <f>IF(R64=0,"",R64)</f>
        <v/>
      </c>
      <c r="O64" t="s">
        <v>81</v>
      </c>
      <c r="Q64" s="41" t="s">
        <v>19</v>
      </c>
      <c r="R64" s="34">
        <f>INDEX(AS:AS,W57+1)</f>
        <v>0</v>
      </c>
      <c r="S64" s="42"/>
      <c r="T64" s="42"/>
      <c r="U64" s="42"/>
      <c r="V64" s="43"/>
      <c r="W64" s="44"/>
      <c r="X64" s="45"/>
      <c r="Y64" s="55"/>
      <c r="Z64" s="55"/>
      <c r="AA64" s="56"/>
      <c r="BB64" s="64" t="s">
        <v>0</v>
      </c>
      <c r="BC64">
        <v>63</v>
      </c>
      <c r="BD64" t="s">
        <v>382</v>
      </c>
      <c r="BE64" t="s">
        <v>40</v>
      </c>
      <c r="BF64" t="s">
        <v>298</v>
      </c>
    </row>
    <row r="65" spans="1:58">
      <c r="A65" t="str">
        <f t="shared" si="0"/>
        <v>&amp;br;&amp;br;</v>
      </c>
      <c r="B65" t="s">
        <v>0</v>
      </c>
      <c r="C65" t="s">
        <v>145</v>
      </c>
      <c r="R65"/>
      <c r="S65"/>
      <c r="T65"/>
      <c r="U65"/>
      <c r="V65"/>
      <c r="BB65" s="64" t="s">
        <v>0</v>
      </c>
      <c r="BC65">
        <v>64</v>
      </c>
      <c r="BD65" t="s">
        <v>60</v>
      </c>
      <c r="BE65" t="s">
        <v>40</v>
      </c>
      <c r="BF65" t="s">
        <v>383</v>
      </c>
    </row>
    <row r="66" spans="1:58">
      <c r="A66" t="str">
        <f t="shared" si="0"/>
        <v>#back(text=戻る,left)</v>
      </c>
      <c r="B66" t="s">
        <v>0</v>
      </c>
      <c r="C66" t="s">
        <v>153</v>
      </c>
      <c r="R66"/>
      <c r="S66"/>
      <c r="T66"/>
      <c r="U66"/>
      <c r="V66"/>
      <c r="BB66" s="64" t="s">
        <v>0</v>
      </c>
      <c r="BC66">
        <v>65</v>
      </c>
      <c r="BD66" t="s">
        <v>384</v>
      </c>
      <c r="BE66" t="s">
        <v>40</v>
      </c>
      <c r="BF66" t="s">
        <v>385</v>
      </c>
    </row>
    <row r="67" spans="1:58">
      <c r="A67" t="str">
        <f t="shared" si="0"/>
        <v>&amp;br;</v>
      </c>
      <c r="B67" t="s">
        <v>0</v>
      </c>
      <c r="C67" t="s">
        <v>164</v>
      </c>
      <c r="R67"/>
      <c r="S67"/>
      <c r="T67"/>
      <c r="U67"/>
      <c r="V67"/>
      <c r="BB67" s="64" t="s">
        <v>0</v>
      </c>
      <c r="BC67">
        <v>66</v>
      </c>
      <c r="BD67" t="s">
        <v>386</v>
      </c>
      <c r="BE67" t="s">
        <v>40</v>
      </c>
      <c r="BF67" t="s">
        <v>387</v>
      </c>
    </row>
    <row r="68" spans="1:58">
      <c r="A68" t="str">
        <f t="shared" si="0"/>
        <v>#comment(above,nsize=[15],size=[30],num=[10])</v>
      </c>
      <c r="B68" t="s">
        <v>0</v>
      </c>
      <c r="C68" t="s">
        <v>173</v>
      </c>
      <c r="R68"/>
      <c r="S68"/>
      <c r="T68"/>
      <c r="U68"/>
      <c r="V68"/>
      <c r="BB68" s="64" t="s">
        <v>0</v>
      </c>
      <c r="BC68">
        <v>67</v>
      </c>
      <c r="BD68" t="s">
        <v>388</v>
      </c>
      <c r="BE68" t="s">
        <v>40</v>
      </c>
      <c r="BF68" t="s">
        <v>389</v>
      </c>
    </row>
    <row r="69" spans="1:58">
      <c r="A69" t="str">
        <f t="shared" si="0"/>
        <v>&amp;br;&amp;br;</v>
      </c>
      <c r="B69" t="s">
        <v>0</v>
      </c>
      <c r="C69" t="s">
        <v>145</v>
      </c>
      <c r="R69"/>
      <c r="S69"/>
      <c r="T69"/>
      <c r="U69"/>
      <c r="V69"/>
      <c r="BB69" s="64" t="s">
        <v>0</v>
      </c>
      <c r="BC69">
        <v>68</v>
      </c>
      <c r="BD69" t="s">
        <v>390</v>
      </c>
      <c r="BE69" t="s">
        <v>40</v>
      </c>
      <c r="BF69" t="s">
        <v>391</v>
      </c>
    </row>
    <row r="70" spans="1:58">
      <c r="A70" t="str">
        <f t="shared" ref="A70:A133" si="11">CONCATENATE(C70,D70,E70,F70,G70,H70,I70,J70,K70,L70,M70,N70,O70,P70)</f>
        <v/>
      </c>
      <c r="B70" t="s">
        <v>0</v>
      </c>
      <c r="Q70" s="29"/>
      <c r="R70" s="30"/>
      <c r="S70" s="30"/>
      <c r="T70" s="30"/>
      <c r="U70" s="30"/>
      <c r="V70" s="31"/>
      <c r="W70" s="32">
        <v>6</v>
      </c>
      <c r="X70" s="29"/>
      <c r="Y70" s="50"/>
      <c r="Z70" s="50"/>
      <c r="AA70" s="51"/>
      <c r="BB70" s="64" t="s">
        <v>0</v>
      </c>
      <c r="BC70">
        <v>69</v>
      </c>
      <c r="BD70" t="s">
        <v>392</v>
      </c>
      <c r="BE70" t="s">
        <v>40</v>
      </c>
      <c r="BF70" t="s">
        <v>393</v>
      </c>
    </row>
    <row r="71" spans="1:58">
      <c r="A71" t="str">
        <f t="shared" si="11"/>
        <v>*オケチラの報復者/Oketra's Avenger</v>
      </c>
      <c r="B71" t="s">
        <v>0</v>
      </c>
      <c r="C71" t="str">
        <f>"*"&amp;R71&amp;"/"&amp;T71</f>
        <v>*オケチラの報復者/Oketra's Avenger</v>
      </c>
      <c r="Q71" s="33" t="s">
        <v>9</v>
      </c>
      <c r="R71" s="34" t="str">
        <f>INDEX(AI:AI,W70+1)</f>
        <v>オケチラの報復者</v>
      </c>
      <c r="S71" s="35" t="s">
        <v>10</v>
      </c>
      <c r="T71" s="34" t="str">
        <f>INDEX(AJ:AJ,W70+1)</f>
        <v>Oketra's Avenger</v>
      </c>
      <c r="U71" s="35"/>
      <c r="V71" s="36"/>
      <c r="W71" s="37"/>
      <c r="X71" s="33"/>
      <c r="Y71" s="52"/>
      <c r="Z71" s="52"/>
      <c r="AA71" s="53"/>
      <c r="BB71" s="64" t="s">
        <v>0</v>
      </c>
      <c r="BC71">
        <v>70</v>
      </c>
      <c r="BD71" t="s">
        <v>394</v>
      </c>
      <c r="BE71" t="s">
        <v>40</v>
      </c>
      <c r="BF71" t="s">
        <v>395</v>
      </c>
    </row>
    <row r="72" spans="1:58">
      <c r="A72" t="str">
        <f t="shared" si="11"/>
        <v>|LEFT:80|LEFT:100|LEFT:100|LEFT:100|LEFT:100|LEFT:100|c</v>
      </c>
      <c r="B72" t="s">
        <v>0</v>
      </c>
      <c r="C72" t="s">
        <v>81</v>
      </c>
      <c r="D72" s="26" t="str">
        <f>$Q$1</f>
        <v>LEFT:80</v>
      </c>
      <c r="E72" s="26" t="s">
        <v>81</v>
      </c>
      <c r="F72" s="26" t="str">
        <f t="shared" ref="F72:J72" si="12">$R$1</f>
        <v>LEFT:100</v>
      </c>
      <c r="G72" s="26" t="s">
        <v>81</v>
      </c>
      <c r="H72" s="26" t="str">
        <f t="shared" si="12"/>
        <v>LEFT:100</v>
      </c>
      <c r="I72" s="26" t="s">
        <v>81</v>
      </c>
      <c r="J72" s="26" t="str">
        <f t="shared" si="12"/>
        <v>LEFT:100</v>
      </c>
      <c r="K72" s="26" t="s">
        <v>81</v>
      </c>
      <c r="L72" s="26" t="str">
        <f>$R$1</f>
        <v>LEFT:100</v>
      </c>
      <c r="M72" s="26" t="s">
        <v>81</v>
      </c>
      <c r="N72" s="26" t="str">
        <f>$R$1</f>
        <v>LEFT:100</v>
      </c>
      <c r="O72" t="s">
        <v>81</v>
      </c>
      <c r="P72" t="s">
        <v>82</v>
      </c>
      <c r="Q72" s="38" t="s">
        <v>6</v>
      </c>
      <c r="R72" s="34" t="str">
        <f>INDEX(AF:AF,W70+1)</f>
        <v>白</v>
      </c>
      <c r="S72" s="39" t="s">
        <v>7</v>
      </c>
      <c r="T72" s="34" t="str">
        <f>INDEX(AG:AG,W70+1)</f>
        <v>コモン</v>
      </c>
      <c r="U72" s="39" t="s">
        <v>8</v>
      </c>
      <c r="V72" s="34">
        <f>INDEX(AH:AH,W70+1)</f>
        <v>5</v>
      </c>
      <c r="W72" s="40"/>
      <c r="X72" s="34" t="str">
        <f>INDEX(AO:AO,W70+1)</f>
        <v>督励2：あなたのターン終了時まで、このクリーチャーはダメージ軽減とバーサーカーを得る。</v>
      </c>
      <c r="Y72" s="52"/>
      <c r="Z72" s="52"/>
      <c r="AA72" s="53"/>
      <c r="BB72" s="64" t="s">
        <v>0</v>
      </c>
      <c r="BC72">
        <v>71</v>
      </c>
      <c r="BD72" t="s">
        <v>251</v>
      </c>
      <c r="BE72" t="s">
        <v>40</v>
      </c>
      <c r="BF72" t="s">
        <v>396</v>
      </c>
    </row>
    <row r="73" spans="1:58">
      <c r="A73" t="str">
        <f t="shared" si="11"/>
        <v>|色|白|レアリティ|コモン|マナコスト|5|</v>
      </c>
      <c r="B73" t="s">
        <v>0</v>
      </c>
      <c r="C73" t="s">
        <v>81</v>
      </c>
      <c r="D73" s="27" t="s">
        <v>6</v>
      </c>
      <c r="E73" t="s">
        <v>81</v>
      </c>
      <c r="F73" t="str">
        <f>IF(R72=0,"",R72)</f>
        <v>白</v>
      </c>
      <c r="G73" t="s">
        <v>81</v>
      </c>
      <c r="H73" s="27" t="s">
        <v>93</v>
      </c>
      <c r="I73" t="s">
        <v>81</v>
      </c>
      <c r="J73" t="str">
        <f>IF(T72=0,"",T72)</f>
        <v>コモン</v>
      </c>
      <c r="K73" t="s">
        <v>81</v>
      </c>
      <c r="L73" s="27" t="s">
        <v>94</v>
      </c>
      <c r="M73" t="s">
        <v>81</v>
      </c>
      <c r="N73">
        <f>IF(V72=0,"",V72)</f>
        <v>5</v>
      </c>
      <c r="O73" t="s">
        <v>81</v>
      </c>
      <c r="Q73" s="33" t="s">
        <v>11</v>
      </c>
      <c r="R73" s="34" t="str">
        <f>INDEX(AK:AK,W70+1)</f>
        <v>クリーチャー</v>
      </c>
      <c r="S73" s="39" t="s">
        <v>95</v>
      </c>
      <c r="T73" s="34" t="str">
        <f>INDEX(AL:AL,W70+1)</f>
        <v>人間</v>
      </c>
      <c r="U73" s="34" t="str">
        <f>INDEX(AM:AM,W70+1)</f>
        <v>戦士</v>
      </c>
      <c r="V73" s="34">
        <f>INDEX(AN:AN,W70+1)</f>
        <v>0</v>
      </c>
      <c r="W73" s="40"/>
      <c r="X73" s="34" t="str">
        <f>INDEX(AV:AV,W70+1)</f>
        <v>督励</v>
      </c>
      <c r="Y73" s="34" t="str">
        <f>INDEX(AW:AW,W70+1)</f>
        <v/>
      </c>
      <c r="Z73" s="34" t="str">
        <f>INDEX(AX:AX,W70+1)</f>
        <v/>
      </c>
      <c r="AA73" s="34">
        <f>INDEX(AY:AY,W70+1)</f>
        <v>0</v>
      </c>
      <c r="BB73" s="64" t="s">
        <v>0</v>
      </c>
      <c r="BC73">
        <v>72</v>
      </c>
      <c r="BD73" t="s">
        <v>290</v>
      </c>
      <c r="BE73" t="s">
        <v>40</v>
      </c>
      <c r="BF73" t="s">
        <v>397</v>
      </c>
    </row>
    <row r="74" spans="1:58">
      <c r="A74" t="str">
        <f t="shared" si="11"/>
        <v>|種別|クリーチャー|サブタイプ|人間|戦士||</v>
      </c>
      <c r="B74" t="s">
        <v>0</v>
      </c>
      <c r="C74" t="s">
        <v>81</v>
      </c>
      <c r="D74" s="27" t="s">
        <v>11</v>
      </c>
      <c r="E74" t="s">
        <v>81</v>
      </c>
      <c r="F74" t="str">
        <f>IF(R73=0,"",R73)</f>
        <v>クリーチャー</v>
      </c>
      <c r="G74" t="s">
        <v>81</v>
      </c>
      <c r="H74" s="27" t="s">
        <v>103</v>
      </c>
      <c r="I74" t="s">
        <v>81</v>
      </c>
      <c r="J74" t="str">
        <f>IF(T73=0,"",T73)</f>
        <v>人間</v>
      </c>
      <c r="K74" t="s">
        <v>81</v>
      </c>
      <c r="L74" t="str">
        <f>IF(U73=0,"",U73)</f>
        <v>戦士</v>
      </c>
      <c r="M74" t="s">
        <v>81</v>
      </c>
      <c r="N74" t="str">
        <f>IF(V73=0,"",V73)</f>
        <v/>
      </c>
      <c r="O74" t="s">
        <v>81</v>
      </c>
      <c r="Q74" s="33" t="s">
        <v>104</v>
      </c>
      <c r="R74" s="34" t="str">
        <f>INDEX(AZ:AZ,W70+1)</f>
        <v>督励2：あなたのターン終了時まで、このクリーチャーはダメージ軽減とバーサーカーを得る。</v>
      </c>
      <c r="S74" s="35"/>
      <c r="T74" s="35"/>
      <c r="U74" s="35"/>
      <c r="V74" s="36"/>
      <c r="W74" s="40"/>
      <c r="X74" s="32"/>
      <c r="Y74" s="32"/>
      <c r="Z74" s="32"/>
      <c r="AA74" s="54"/>
      <c r="BB74" s="64" t="s">
        <v>0</v>
      </c>
      <c r="BC74">
        <v>73</v>
      </c>
      <c r="BD74" t="s">
        <v>398</v>
      </c>
      <c r="BE74" t="s">
        <v>40</v>
      </c>
      <c r="BF74" t="s">
        <v>399</v>
      </c>
    </row>
    <row r="75" spans="1:58">
      <c r="A75" t="str">
        <f t="shared" si="11"/>
        <v>|テキスト|&gt;|&gt;|&gt;|&gt;|督励2：あなたのターン終了時まで、このクリーチャーはダメージ軽減とバーサーカーを得る。|</v>
      </c>
      <c r="B75" t="s">
        <v>0</v>
      </c>
      <c r="C75" t="s">
        <v>81</v>
      </c>
      <c r="D75" s="27" t="s">
        <v>104</v>
      </c>
      <c r="E75" t="s">
        <v>81</v>
      </c>
      <c r="F75" s="27" t="s">
        <v>113</v>
      </c>
      <c r="G75" t="s">
        <v>81</v>
      </c>
      <c r="H75" s="27" t="s">
        <v>113</v>
      </c>
      <c r="I75" t="s">
        <v>81</v>
      </c>
      <c r="J75" s="27" t="s">
        <v>113</v>
      </c>
      <c r="K75" t="s">
        <v>81</v>
      </c>
      <c r="L75" s="27" t="s">
        <v>113</v>
      </c>
      <c r="M75" t="s">
        <v>81</v>
      </c>
      <c r="N75" t="str">
        <f>IF(R74=0,"",R74)</f>
        <v>督励2：あなたのターン終了時まで、このクリーチャーはダメージ軽減とバーサーカーを得る。</v>
      </c>
      <c r="O75" t="s">
        <v>81</v>
      </c>
      <c r="Q75" s="38" t="s">
        <v>27</v>
      </c>
      <c r="R75" s="34" t="str">
        <f>INDEX(BA:BA,W70+1)</f>
        <v>Exert 2: This creature gains Prevent Damage and Berserker until the end of your turn.</v>
      </c>
      <c r="S75" s="35" t="s">
        <v>400</v>
      </c>
      <c r="T75" s="34" t="str">
        <f>IF(X75="","",X75&amp;IF(Y75="",""," "&amp;Y75)&amp;IF(Z75="",""," "&amp;Z75)&amp;IF(AA75="",""," "&amp;AA75))</f>
        <v/>
      </c>
      <c r="U75" s="35"/>
      <c r="V75" s="36"/>
      <c r="W75" s="40" t="s">
        <v>114</v>
      </c>
      <c r="X75" s="33" t="str">
        <f t="shared" ref="X75:AA75" si="13">IF(ISERROR(IF(LEN(X74)&gt;1,X74,VLOOKUP(X73,$AC:$AD,2,FALSE))),"",IF(LEN(X74)&gt;1,X74,VLOOKUP(X73,$AC:$AD,2,FALSE)))</f>
        <v/>
      </c>
      <c r="Y75" s="33" t="str">
        <f t="shared" si="13"/>
        <v/>
      </c>
      <c r="Z75" s="33" t="str">
        <f t="shared" si="13"/>
        <v/>
      </c>
      <c r="AA75" s="33" t="str">
        <f t="shared" si="13"/>
        <v> </v>
      </c>
      <c r="BB75" s="64" t="s">
        <v>0</v>
      </c>
      <c r="BC75">
        <v>74</v>
      </c>
      <c r="BD75" t="s">
        <v>401</v>
      </c>
      <c r="BE75" t="s">
        <v>40</v>
      </c>
      <c r="BF75" t="s">
        <v>402</v>
      </c>
    </row>
    <row r="76" spans="1:58">
      <c r="A76" t="str">
        <f t="shared" si="11"/>
        <v>|英テキスト|&gt;|&gt;|&gt;|&gt;|Exert 2: This creature gains Prevent Damage and Berserker until the end of your turn.|</v>
      </c>
      <c r="B76" t="s">
        <v>0</v>
      </c>
      <c r="C76" t="s">
        <v>81</v>
      </c>
      <c r="D76" s="27" t="s">
        <v>125</v>
      </c>
      <c r="E76" t="s">
        <v>81</v>
      </c>
      <c r="F76" s="27" t="s">
        <v>113</v>
      </c>
      <c r="G76" t="s">
        <v>81</v>
      </c>
      <c r="H76" s="27" t="s">
        <v>113</v>
      </c>
      <c r="I76" t="s">
        <v>81</v>
      </c>
      <c r="J76" s="27" t="s">
        <v>113</v>
      </c>
      <c r="K76" t="s">
        <v>81</v>
      </c>
      <c r="L76" s="27" t="s">
        <v>113</v>
      </c>
      <c r="M76" t="s">
        <v>81</v>
      </c>
      <c r="N76" t="str">
        <f>IF(T75="","",T75&amp;"&amp;br;")&amp;IF(R75=0,"",R75)</f>
        <v>Exert 2: This creature gains Prevent Damage and Berserker until the end of your turn.</v>
      </c>
      <c r="O76" t="s">
        <v>81</v>
      </c>
      <c r="Q76" s="33" t="s">
        <v>18</v>
      </c>
      <c r="R76" s="34" t="str">
        <f>IF(INDEX(AT:AT,W70+1)="",0,INDEX(AT:AT,W70+1)&amp;"/"&amp;INDEX(AU:AU,W70+1))</f>
        <v>3/1</v>
      </c>
      <c r="S76" s="35"/>
      <c r="T76" s="35"/>
      <c r="U76" s="35"/>
      <c r="V76" s="36"/>
      <c r="W76" s="40"/>
      <c r="X76" s="33"/>
      <c r="Y76" s="52"/>
      <c r="Z76" s="52"/>
      <c r="AA76" s="53"/>
      <c r="BB76" s="64" t="s">
        <v>0</v>
      </c>
      <c r="BC76">
        <v>75</v>
      </c>
      <c r="BD76" t="s">
        <v>403</v>
      </c>
      <c r="BE76" t="s">
        <v>40</v>
      </c>
      <c r="BF76" t="s">
        <v>404</v>
      </c>
    </row>
    <row r="77" spans="1:58">
      <c r="A77" t="str">
        <f t="shared" si="11"/>
        <v>|PT|&gt;|3/1|シールド数|&gt;||</v>
      </c>
      <c r="B77" t="s">
        <v>0</v>
      </c>
      <c r="C77" t="s">
        <v>81</v>
      </c>
      <c r="D77" t="s">
        <v>18</v>
      </c>
      <c r="E77" t="s">
        <v>81</v>
      </c>
      <c r="F77" t="s">
        <v>113</v>
      </c>
      <c r="G77" t="s">
        <v>81</v>
      </c>
      <c r="H77" t="str">
        <f>IF(R76=0,"",R76)</f>
        <v>3/1</v>
      </c>
      <c r="I77" t="s">
        <v>81</v>
      </c>
      <c r="J77" t="s">
        <v>136</v>
      </c>
      <c r="K77" t="s">
        <v>81</v>
      </c>
      <c r="L77" t="s">
        <v>113</v>
      </c>
      <c r="M77" t="s">
        <v>81</v>
      </c>
      <c r="N77" t="str">
        <f>IF(R77=0,"",R77)</f>
        <v/>
      </c>
      <c r="O77" t="s">
        <v>81</v>
      </c>
      <c r="Q77" s="41" t="s">
        <v>19</v>
      </c>
      <c r="R77" s="34">
        <f>INDEX(AS:AS,W70+1)</f>
        <v>0</v>
      </c>
      <c r="S77" s="42"/>
      <c r="T77" s="42"/>
      <c r="U77" s="42"/>
      <c r="V77" s="43"/>
      <c r="W77" s="44"/>
      <c r="X77" s="45"/>
      <c r="Y77" s="55"/>
      <c r="Z77" s="55"/>
      <c r="AA77" s="56"/>
      <c r="BB77" s="64" t="s">
        <v>0</v>
      </c>
      <c r="BC77">
        <v>76</v>
      </c>
      <c r="BD77" t="s">
        <v>405</v>
      </c>
      <c r="BE77" t="s">
        <v>40</v>
      </c>
      <c r="BF77" t="s">
        <v>406</v>
      </c>
    </row>
    <row r="78" spans="1:58">
      <c r="A78" t="str">
        <f t="shared" si="11"/>
        <v>&amp;br;&amp;br;</v>
      </c>
      <c r="B78" t="s">
        <v>0</v>
      </c>
      <c r="C78" t="s">
        <v>145</v>
      </c>
      <c r="R78"/>
      <c r="S78"/>
      <c r="T78"/>
      <c r="U78"/>
      <c r="V78"/>
      <c r="BB78" s="64" t="s">
        <v>0</v>
      </c>
      <c r="BC78">
        <v>77</v>
      </c>
      <c r="BD78" t="s">
        <v>150</v>
      </c>
      <c r="BE78" t="s">
        <v>40</v>
      </c>
      <c r="BF78" t="s">
        <v>407</v>
      </c>
    </row>
    <row r="79" spans="1:58">
      <c r="A79" t="str">
        <f t="shared" si="11"/>
        <v>#back(text=戻る,left)</v>
      </c>
      <c r="B79" t="s">
        <v>0</v>
      </c>
      <c r="C79" t="s">
        <v>153</v>
      </c>
      <c r="R79"/>
      <c r="S79"/>
      <c r="T79"/>
      <c r="U79"/>
      <c r="V79"/>
      <c r="BB79" s="64" t="s">
        <v>0</v>
      </c>
      <c r="BC79">
        <v>78</v>
      </c>
      <c r="BD79" t="s">
        <v>408</v>
      </c>
      <c r="BE79" t="s">
        <v>40</v>
      </c>
      <c r="BF79" t="s">
        <v>409</v>
      </c>
    </row>
    <row r="80" spans="1:58">
      <c r="A80" t="str">
        <f t="shared" si="11"/>
        <v>&amp;br;</v>
      </c>
      <c r="B80" t="s">
        <v>0</v>
      </c>
      <c r="C80" t="s">
        <v>164</v>
      </c>
      <c r="R80"/>
      <c r="S80"/>
      <c r="T80"/>
      <c r="U80"/>
      <c r="V80"/>
      <c r="BB80" s="64" t="s">
        <v>0</v>
      </c>
      <c r="BC80">
        <v>79</v>
      </c>
      <c r="BD80" t="s">
        <v>349</v>
      </c>
      <c r="BE80" t="s">
        <v>40</v>
      </c>
      <c r="BF80" t="s">
        <v>410</v>
      </c>
    </row>
    <row r="81" spans="1:58">
      <c r="A81" t="str">
        <f t="shared" si="11"/>
        <v>#comment(above,nsize=[15],size=[30],num=[10])</v>
      </c>
      <c r="B81" t="s">
        <v>0</v>
      </c>
      <c r="C81" t="s">
        <v>173</v>
      </c>
      <c r="R81"/>
      <c r="S81"/>
      <c r="T81"/>
      <c r="U81"/>
      <c r="V81"/>
      <c r="BB81" s="64" t="s">
        <v>0</v>
      </c>
      <c r="BC81">
        <v>80</v>
      </c>
      <c r="BD81" t="s">
        <v>411</v>
      </c>
      <c r="BE81" t="s">
        <v>40</v>
      </c>
      <c r="BF81" t="s">
        <v>412</v>
      </c>
    </row>
    <row r="82" spans="1:58">
      <c r="A82" t="str">
        <f t="shared" si="11"/>
        <v>&amp;br;&amp;br;</v>
      </c>
      <c r="B82" t="s">
        <v>0</v>
      </c>
      <c r="C82" t="s">
        <v>145</v>
      </c>
      <c r="R82"/>
      <c r="S82"/>
      <c r="T82"/>
      <c r="U82"/>
      <c r="V82"/>
      <c r="BB82" s="64" t="s">
        <v>0</v>
      </c>
      <c r="BC82">
        <v>81</v>
      </c>
      <c r="BD82" t="s">
        <v>413</v>
      </c>
      <c r="BE82" t="s">
        <v>40</v>
      </c>
      <c r="BF82" t="s">
        <v>414</v>
      </c>
    </row>
    <row r="83" spans="1:58">
      <c r="A83" t="str">
        <f t="shared" si="11"/>
        <v/>
      </c>
      <c r="B83" t="s">
        <v>0</v>
      </c>
      <c r="Q83" s="29"/>
      <c r="R83" s="30"/>
      <c r="S83" s="30"/>
      <c r="T83" s="30"/>
      <c r="U83" s="30"/>
      <c r="V83" s="31"/>
      <c r="W83" s="32">
        <v>7</v>
      </c>
      <c r="X83" s="29"/>
      <c r="Y83" s="50"/>
      <c r="Z83" s="50"/>
      <c r="AA83" s="51"/>
      <c r="BB83" s="64" t="s">
        <v>0</v>
      </c>
      <c r="BC83">
        <v>82</v>
      </c>
      <c r="BD83" t="s">
        <v>304</v>
      </c>
      <c r="BE83" t="s">
        <v>40</v>
      </c>
      <c r="BF83" t="s">
        <v>415</v>
      </c>
    </row>
    <row r="84" spans="1:58">
      <c r="A84" t="str">
        <f t="shared" si="11"/>
        <v>*孤高のラクダ/Solitary Camel</v>
      </c>
      <c r="B84" t="s">
        <v>0</v>
      </c>
      <c r="C84" t="str">
        <f>"*"&amp;R84&amp;"/"&amp;T84</f>
        <v>*孤高のラクダ/Solitary Camel</v>
      </c>
      <c r="Q84" s="33" t="s">
        <v>9</v>
      </c>
      <c r="R84" s="34" t="str">
        <f>INDEX(AI:AI,W83+1)</f>
        <v>孤高のラクダ</v>
      </c>
      <c r="S84" s="35" t="s">
        <v>10</v>
      </c>
      <c r="T84" s="34" t="str">
        <f>INDEX(AJ:AJ,W83+1)</f>
        <v>Solitary Camel</v>
      </c>
      <c r="U84" s="35"/>
      <c r="V84" s="36"/>
      <c r="W84" s="37"/>
      <c r="X84" s="33"/>
      <c r="Y84" s="52"/>
      <c r="Z84" s="52"/>
      <c r="AA84" s="53"/>
      <c r="BB84" s="64" t="s">
        <v>0</v>
      </c>
      <c r="BC84">
        <v>83</v>
      </c>
      <c r="BD84" t="s">
        <v>416</v>
      </c>
      <c r="BE84" t="s">
        <v>40</v>
      </c>
      <c r="BF84" t="s">
        <v>417</v>
      </c>
    </row>
    <row r="85" spans="1:58">
      <c r="A85" t="str">
        <f t="shared" si="11"/>
        <v>|LEFT:80|LEFT:100|LEFT:100|LEFT:100|LEFT:100|LEFT:100|c</v>
      </c>
      <c r="B85" t="s">
        <v>0</v>
      </c>
      <c r="C85" t="s">
        <v>81</v>
      </c>
      <c r="D85" s="26" t="str">
        <f>$Q$1</f>
        <v>LEFT:80</v>
      </c>
      <c r="E85" s="26" t="s">
        <v>81</v>
      </c>
      <c r="F85" s="26" t="str">
        <f t="shared" ref="F85:J85" si="14">$R$1</f>
        <v>LEFT:100</v>
      </c>
      <c r="G85" s="26" t="s">
        <v>81</v>
      </c>
      <c r="H85" s="26" t="str">
        <f t="shared" si="14"/>
        <v>LEFT:100</v>
      </c>
      <c r="I85" s="26" t="s">
        <v>81</v>
      </c>
      <c r="J85" s="26" t="str">
        <f t="shared" si="14"/>
        <v>LEFT:100</v>
      </c>
      <c r="K85" s="26" t="s">
        <v>81</v>
      </c>
      <c r="L85" s="26" t="str">
        <f>$R$1</f>
        <v>LEFT:100</v>
      </c>
      <c r="M85" s="26" t="s">
        <v>81</v>
      </c>
      <c r="N85" s="26" t="str">
        <f>$R$1</f>
        <v>LEFT:100</v>
      </c>
      <c r="O85" t="s">
        <v>81</v>
      </c>
      <c r="P85" t="s">
        <v>82</v>
      </c>
      <c r="Q85" s="38" t="s">
        <v>6</v>
      </c>
      <c r="R85" s="34" t="str">
        <f>INDEX(AF:AF,W83+1)</f>
        <v>白</v>
      </c>
      <c r="S85" s="39" t="s">
        <v>7</v>
      </c>
      <c r="T85" s="34" t="str">
        <f>INDEX(AG:AG,W83+1)</f>
        <v>コモン</v>
      </c>
      <c r="U85" s="39" t="s">
        <v>8</v>
      </c>
      <c r="V85" s="34">
        <f>INDEX(AH:AH,W83+1)</f>
        <v>5</v>
      </c>
      <c r="W85" s="40"/>
      <c r="X85" s="34" t="str">
        <f>INDEX(AO:AO,W83+1)</f>
        <v>このクリーチャーが戦場に出たとき、あなたの墓地に砂漠がある場合、このクリーチャーは絆魂を得る。</v>
      </c>
      <c r="Y85" s="52"/>
      <c r="Z85" s="52"/>
      <c r="AA85" s="53"/>
      <c r="BB85" s="64" t="s">
        <v>0</v>
      </c>
      <c r="BC85">
        <v>84</v>
      </c>
      <c r="BD85" t="s">
        <v>418</v>
      </c>
      <c r="BE85" t="s">
        <v>40</v>
      </c>
      <c r="BF85" t="s">
        <v>419</v>
      </c>
    </row>
    <row r="86" spans="1:58">
      <c r="A86" t="str">
        <f t="shared" si="11"/>
        <v>|色|白|レアリティ|コモン|マナコスト|5|</v>
      </c>
      <c r="B86" t="s">
        <v>0</v>
      </c>
      <c r="C86" t="s">
        <v>81</v>
      </c>
      <c r="D86" s="27" t="s">
        <v>6</v>
      </c>
      <c r="E86" t="s">
        <v>81</v>
      </c>
      <c r="F86" t="str">
        <f>IF(R85=0,"",R85)</f>
        <v>白</v>
      </c>
      <c r="G86" t="s">
        <v>81</v>
      </c>
      <c r="H86" s="27" t="s">
        <v>93</v>
      </c>
      <c r="I86" t="s">
        <v>81</v>
      </c>
      <c r="J86" t="str">
        <f>IF(T85=0,"",T85)</f>
        <v>コモン</v>
      </c>
      <c r="K86" t="s">
        <v>81</v>
      </c>
      <c r="L86" s="27" t="s">
        <v>94</v>
      </c>
      <c r="M86" t="s">
        <v>81</v>
      </c>
      <c r="N86">
        <f>IF(V85=0,"",V85)</f>
        <v>5</v>
      </c>
      <c r="O86" t="s">
        <v>81</v>
      </c>
      <c r="Q86" s="33" t="s">
        <v>11</v>
      </c>
      <c r="R86" s="34" t="str">
        <f>INDEX(AK:AK,W83+1)</f>
        <v>クリーチャー</v>
      </c>
      <c r="S86" s="39" t="s">
        <v>95</v>
      </c>
      <c r="T86" s="34" t="str">
        <f>INDEX(AL:AL,W83+1)</f>
        <v>ラクダ</v>
      </c>
      <c r="U86" s="34">
        <f>INDEX(AM:AM,W83+1)</f>
        <v>0</v>
      </c>
      <c r="V86" s="34">
        <f>INDEX(AN:AN,W83+1)</f>
        <v>0</v>
      </c>
      <c r="W86" s="40"/>
      <c r="X86" s="34" t="str">
        <f>INDEX(AV:AV,W83+1)</f>
        <v>この</v>
      </c>
      <c r="Y86" s="34" t="str">
        <f>INDEX(AW:AW,W83+1)</f>
        <v/>
      </c>
      <c r="Z86" s="34" t="str">
        <f>INDEX(AX:AX,W83+1)</f>
        <v/>
      </c>
      <c r="AA86" s="34">
        <f>INDEX(AY:AY,W83+1)</f>
        <v>0</v>
      </c>
      <c r="BB86" s="64" t="s">
        <v>0</v>
      </c>
      <c r="BC86">
        <v>85</v>
      </c>
      <c r="BD86" t="s">
        <v>420</v>
      </c>
      <c r="BE86" t="s">
        <v>40</v>
      </c>
      <c r="BF86" t="s">
        <v>421</v>
      </c>
    </row>
    <row r="87" spans="1:58">
      <c r="A87" t="str">
        <f t="shared" si="11"/>
        <v>|種別|クリーチャー|サブタイプ|ラクダ|||</v>
      </c>
      <c r="B87" t="s">
        <v>0</v>
      </c>
      <c r="C87" t="s">
        <v>81</v>
      </c>
      <c r="D87" s="27" t="s">
        <v>11</v>
      </c>
      <c r="E87" t="s">
        <v>81</v>
      </c>
      <c r="F87" t="str">
        <f>IF(R86=0,"",R86)</f>
        <v>クリーチャー</v>
      </c>
      <c r="G87" t="s">
        <v>81</v>
      </c>
      <c r="H87" s="27" t="s">
        <v>103</v>
      </c>
      <c r="I87" t="s">
        <v>81</v>
      </c>
      <c r="J87" t="str">
        <f>IF(T86=0,"",T86)</f>
        <v>ラクダ</v>
      </c>
      <c r="K87" t="s">
        <v>81</v>
      </c>
      <c r="L87" t="str">
        <f>IF(U86=0,"",U86)</f>
        <v/>
      </c>
      <c r="M87" t="s">
        <v>81</v>
      </c>
      <c r="N87" t="str">
        <f>IF(V86=0,"",V86)</f>
        <v/>
      </c>
      <c r="O87" t="s">
        <v>81</v>
      </c>
      <c r="Q87" s="33" t="s">
        <v>104</v>
      </c>
      <c r="R87" s="34" t="str">
        <f>INDEX(AZ:AZ,W83+1)</f>
        <v>このクリーチャーが戦場に出たとき、あなたの墓地に砂漠がある場合、このクリーチャーは絆魂を得る。</v>
      </c>
      <c r="S87" s="35"/>
      <c r="T87" s="35"/>
      <c r="U87" s="35"/>
      <c r="V87" s="36"/>
      <c r="W87" s="40"/>
      <c r="X87" s="32"/>
      <c r="Y87" s="32"/>
      <c r="Z87" s="32"/>
      <c r="AA87" s="54"/>
      <c r="BB87" s="64" t="s">
        <v>0</v>
      </c>
      <c r="BC87">
        <v>86</v>
      </c>
      <c r="BD87" t="s">
        <v>422</v>
      </c>
      <c r="BE87" t="s">
        <v>40</v>
      </c>
      <c r="BF87" t="s">
        <v>423</v>
      </c>
    </row>
    <row r="88" spans="1:58">
      <c r="A88" t="str">
        <f t="shared" si="11"/>
        <v>|テキスト|&gt;|&gt;|&gt;|&gt;|このクリーチャーが戦場に出たとき、あなたの墓地に砂漠がある場合、このクリーチャーは絆魂を得る。|</v>
      </c>
      <c r="B88" t="s">
        <v>0</v>
      </c>
      <c r="C88" t="s">
        <v>81</v>
      </c>
      <c r="D88" s="27" t="s">
        <v>104</v>
      </c>
      <c r="E88" t="s">
        <v>81</v>
      </c>
      <c r="F88" s="27" t="s">
        <v>113</v>
      </c>
      <c r="G88" t="s">
        <v>81</v>
      </c>
      <c r="H88" s="27" t="s">
        <v>113</v>
      </c>
      <c r="I88" t="s">
        <v>81</v>
      </c>
      <c r="J88" s="27" t="s">
        <v>113</v>
      </c>
      <c r="K88" t="s">
        <v>81</v>
      </c>
      <c r="L88" s="27" t="s">
        <v>113</v>
      </c>
      <c r="M88" t="s">
        <v>81</v>
      </c>
      <c r="N88" t="str">
        <f>IF(R87=0,"",R87)</f>
        <v>このクリーチャーが戦場に出たとき、あなたの墓地に砂漠がある場合、このクリーチャーは絆魂を得る。</v>
      </c>
      <c r="O88" t="s">
        <v>81</v>
      </c>
      <c r="Q88" s="38" t="s">
        <v>27</v>
      </c>
      <c r="R88" s="34" t="str">
        <f>INDEX(BA:BA,W83+1)</f>
        <v>When this creature enters the battlefield, if there is a Desert in your graveyard, this creature gains Lifelink.</v>
      </c>
      <c r="S88" s="35" t="s">
        <v>400</v>
      </c>
      <c r="T88" s="34" t="str">
        <f>IF(X88="","",X88&amp;IF(Y88="",""," "&amp;Y88)&amp;IF(Z88="",""," "&amp;Z88)&amp;IF(AA88="",""," "&amp;AA88))</f>
        <v/>
      </c>
      <c r="U88" s="35"/>
      <c r="V88" s="36"/>
      <c r="W88" s="40" t="s">
        <v>114</v>
      </c>
      <c r="X88" s="33" t="str">
        <f t="shared" ref="X88:AA88" si="15">IF(ISERROR(IF(LEN(X87)&gt;1,X87,VLOOKUP(X86,$AC:$AD,2,FALSE))),"",IF(LEN(X87)&gt;1,X87,VLOOKUP(X86,$AC:$AD,2,FALSE)))</f>
        <v/>
      </c>
      <c r="Y88" s="33" t="str">
        <f t="shared" si="15"/>
        <v/>
      </c>
      <c r="Z88" s="33" t="str">
        <f t="shared" si="15"/>
        <v/>
      </c>
      <c r="AA88" s="33" t="str">
        <f t="shared" si="15"/>
        <v> </v>
      </c>
      <c r="BB88" s="64" t="s">
        <v>0</v>
      </c>
      <c r="BC88">
        <v>87</v>
      </c>
      <c r="BD88" t="s">
        <v>424</v>
      </c>
      <c r="BE88" t="s">
        <v>40</v>
      </c>
      <c r="BF88" t="s">
        <v>425</v>
      </c>
    </row>
    <row r="89" spans="1:58">
      <c r="A89" t="str">
        <f t="shared" si="11"/>
        <v>|英テキスト|&gt;|&gt;|&gt;|&gt;|When this creature enters the battlefield, if there is a Desert in your graveyard, this creature gains Lifelink.|</v>
      </c>
      <c r="B89" t="s">
        <v>0</v>
      </c>
      <c r="C89" t="s">
        <v>81</v>
      </c>
      <c r="D89" s="27" t="s">
        <v>125</v>
      </c>
      <c r="E89" t="s">
        <v>81</v>
      </c>
      <c r="F89" s="27" t="s">
        <v>113</v>
      </c>
      <c r="G89" t="s">
        <v>81</v>
      </c>
      <c r="H89" s="27" t="s">
        <v>113</v>
      </c>
      <c r="I89" t="s">
        <v>81</v>
      </c>
      <c r="J89" s="27" t="s">
        <v>113</v>
      </c>
      <c r="K89" t="s">
        <v>81</v>
      </c>
      <c r="L89" s="27" t="s">
        <v>113</v>
      </c>
      <c r="M89" t="s">
        <v>81</v>
      </c>
      <c r="N89" t="str">
        <f>IF(T88="","",T88&amp;"&amp;br;")&amp;IF(R88=0,"",R88)</f>
        <v>When this creature enters the battlefield, if there is a Desert in your graveyard, this creature gains Lifelink.</v>
      </c>
      <c r="O89" t="s">
        <v>81</v>
      </c>
      <c r="Q89" s="33" t="s">
        <v>18</v>
      </c>
      <c r="R89" s="34" t="str">
        <f>IF(INDEX(AT:AT,W83+1)="",0,INDEX(AT:AT,W83+1)&amp;"/"&amp;INDEX(AU:AU,W83+1))</f>
        <v>2/2</v>
      </c>
      <c r="S89" s="35"/>
      <c r="T89" s="35"/>
      <c r="U89" s="35"/>
      <c r="V89" s="36"/>
      <c r="W89" s="40"/>
      <c r="X89" s="33"/>
      <c r="Y89" s="52"/>
      <c r="Z89" s="52"/>
      <c r="AA89" s="53"/>
      <c r="BB89" s="64" t="s">
        <v>0</v>
      </c>
      <c r="BC89">
        <v>88</v>
      </c>
      <c r="BD89" t="s">
        <v>426</v>
      </c>
      <c r="BE89" t="s">
        <v>40</v>
      </c>
      <c r="BF89" t="s">
        <v>427</v>
      </c>
    </row>
    <row r="90" spans="1:58">
      <c r="A90" t="str">
        <f t="shared" si="11"/>
        <v>|PT|&gt;|2/2|シールド数|&gt;||</v>
      </c>
      <c r="B90" t="s">
        <v>0</v>
      </c>
      <c r="C90" t="s">
        <v>81</v>
      </c>
      <c r="D90" t="s">
        <v>18</v>
      </c>
      <c r="E90" t="s">
        <v>81</v>
      </c>
      <c r="F90" t="s">
        <v>113</v>
      </c>
      <c r="G90" t="s">
        <v>81</v>
      </c>
      <c r="H90" t="str">
        <f>IF(R89=0,"",R89)</f>
        <v>2/2</v>
      </c>
      <c r="I90" t="s">
        <v>81</v>
      </c>
      <c r="J90" t="s">
        <v>136</v>
      </c>
      <c r="K90" t="s">
        <v>81</v>
      </c>
      <c r="L90" t="s">
        <v>113</v>
      </c>
      <c r="M90" t="s">
        <v>81</v>
      </c>
      <c r="N90" t="str">
        <f>IF(R90=0,"",R90)</f>
        <v/>
      </c>
      <c r="O90" t="s">
        <v>81</v>
      </c>
      <c r="Q90" s="41" t="s">
        <v>19</v>
      </c>
      <c r="R90" s="34">
        <f>INDEX(AS:AS,W83+1)</f>
        <v>0</v>
      </c>
      <c r="S90" s="42"/>
      <c r="T90" s="42"/>
      <c r="U90" s="42"/>
      <c r="V90" s="43"/>
      <c r="W90" s="44"/>
      <c r="X90" s="45"/>
      <c r="Y90" s="55"/>
      <c r="Z90" s="55"/>
      <c r="AA90" s="56"/>
      <c r="BB90" s="64" t="s">
        <v>0</v>
      </c>
      <c r="BC90">
        <v>89</v>
      </c>
      <c r="BD90" t="s">
        <v>428</v>
      </c>
      <c r="BE90" t="s">
        <v>40</v>
      </c>
      <c r="BF90" t="s">
        <v>429</v>
      </c>
    </row>
    <row r="91" spans="1:58">
      <c r="A91" t="str">
        <f t="shared" si="11"/>
        <v>&amp;br;&amp;br;</v>
      </c>
      <c r="B91" t="s">
        <v>0</v>
      </c>
      <c r="C91" t="s">
        <v>145</v>
      </c>
      <c r="R91"/>
      <c r="S91"/>
      <c r="T91"/>
      <c r="U91"/>
      <c r="V91"/>
      <c r="BB91" s="64" t="s">
        <v>0</v>
      </c>
      <c r="BC91">
        <v>90</v>
      </c>
      <c r="BD91" t="s">
        <v>430</v>
      </c>
      <c r="BE91" t="s">
        <v>40</v>
      </c>
      <c r="BF91" t="s">
        <v>431</v>
      </c>
    </row>
    <row r="92" spans="1:58">
      <c r="A92" t="str">
        <f t="shared" si="11"/>
        <v>#back(text=戻る,left)</v>
      </c>
      <c r="B92" t="s">
        <v>0</v>
      </c>
      <c r="C92" t="s">
        <v>153</v>
      </c>
      <c r="R92"/>
      <c r="S92"/>
      <c r="T92"/>
      <c r="U92"/>
      <c r="V92"/>
      <c r="BB92" s="64" t="s">
        <v>0</v>
      </c>
      <c r="BC92">
        <v>91</v>
      </c>
      <c r="BD92" t="s">
        <v>335</v>
      </c>
      <c r="BE92" t="s">
        <v>40</v>
      </c>
      <c r="BF92" t="s">
        <v>432</v>
      </c>
    </row>
    <row r="93" spans="1:58">
      <c r="A93" t="str">
        <f t="shared" si="11"/>
        <v>&amp;br;</v>
      </c>
      <c r="B93" t="s">
        <v>0</v>
      </c>
      <c r="C93" t="s">
        <v>164</v>
      </c>
      <c r="R93"/>
      <c r="S93"/>
      <c r="T93"/>
      <c r="U93"/>
      <c r="V93"/>
      <c r="BB93" s="64" t="s">
        <v>0</v>
      </c>
      <c r="BC93">
        <v>92</v>
      </c>
      <c r="BD93" t="s">
        <v>433</v>
      </c>
      <c r="BE93" t="s">
        <v>40</v>
      </c>
      <c r="BF93" t="s">
        <v>434</v>
      </c>
    </row>
    <row r="94" spans="1:58">
      <c r="A94" t="str">
        <f t="shared" si="11"/>
        <v>#comment(above,nsize=[15],size=[30],num=[10])</v>
      </c>
      <c r="B94" t="s">
        <v>0</v>
      </c>
      <c r="C94" t="s">
        <v>173</v>
      </c>
      <c r="R94"/>
      <c r="S94"/>
      <c r="T94"/>
      <c r="U94"/>
      <c r="V94"/>
      <c r="BB94" s="64" t="s">
        <v>0</v>
      </c>
      <c r="BC94">
        <v>93</v>
      </c>
      <c r="BD94" t="s">
        <v>236</v>
      </c>
      <c r="BE94" t="s">
        <v>40</v>
      </c>
      <c r="BF94" t="s">
        <v>435</v>
      </c>
    </row>
    <row r="95" spans="1:58">
      <c r="A95" t="str">
        <f t="shared" si="11"/>
        <v>&amp;br;&amp;br;</v>
      </c>
      <c r="B95" t="s">
        <v>0</v>
      </c>
      <c r="C95" t="s">
        <v>145</v>
      </c>
      <c r="R95"/>
      <c r="S95"/>
      <c r="T95"/>
      <c r="U95"/>
      <c r="V95"/>
      <c r="BB95" s="64" t="s">
        <v>0</v>
      </c>
      <c r="BC95">
        <v>94</v>
      </c>
      <c r="BD95" t="s">
        <v>178</v>
      </c>
      <c r="BE95" t="s">
        <v>40</v>
      </c>
      <c r="BF95" t="s">
        <v>436</v>
      </c>
    </row>
    <row r="96" spans="1:58">
      <c r="A96" t="str">
        <f t="shared" si="11"/>
        <v/>
      </c>
      <c r="B96" t="s">
        <v>0</v>
      </c>
      <c r="Q96" s="29"/>
      <c r="R96" s="30"/>
      <c r="S96" s="30"/>
      <c r="T96" s="30"/>
      <c r="U96" s="30"/>
      <c r="V96" s="31"/>
      <c r="W96" s="32">
        <v>8</v>
      </c>
      <c r="X96" s="29"/>
      <c r="Y96" s="50"/>
      <c r="Z96" s="50"/>
      <c r="AA96" s="51"/>
      <c r="BB96" s="64" t="s">
        <v>0</v>
      </c>
      <c r="BC96">
        <v>95</v>
      </c>
      <c r="BD96" t="s">
        <v>437</v>
      </c>
      <c r="BE96" t="s">
        <v>40</v>
      </c>
      <c r="BF96" t="s">
        <v>438</v>
      </c>
    </row>
    <row r="97" spans="1:58">
      <c r="A97" t="str">
        <f t="shared" si="11"/>
        <v>*不動の歩哨/Steadfast Sentinel</v>
      </c>
      <c r="B97" t="s">
        <v>0</v>
      </c>
      <c r="C97" t="str">
        <f>"*"&amp;R97&amp;"/"&amp;T97</f>
        <v>*不動の歩哨/Steadfast Sentinel</v>
      </c>
      <c r="Q97" s="33" t="s">
        <v>9</v>
      </c>
      <c r="R97" s="34" t="str">
        <f>INDEX(AI:AI,W96+1)</f>
        <v>不動の歩哨</v>
      </c>
      <c r="S97" s="35" t="s">
        <v>10</v>
      </c>
      <c r="T97" s="34" t="str">
        <f>INDEX(AJ:AJ,W96+1)</f>
        <v>Steadfast Sentinel</v>
      </c>
      <c r="U97" s="35"/>
      <c r="V97" s="36"/>
      <c r="W97" s="37"/>
      <c r="X97" s="33"/>
      <c r="Y97" s="52"/>
      <c r="Z97" s="52"/>
      <c r="AA97" s="53"/>
      <c r="BB97" s="64" t="s">
        <v>0</v>
      </c>
      <c r="BC97">
        <v>96</v>
      </c>
      <c r="BD97" t="s">
        <v>439</v>
      </c>
      <c r="BE97" t="s">
        <v>40</v>
      </c>
      <c r="BF97" t="s">
        <v>440</v>
      </c>
    </row>
    <row r="98" spans="1:58">
      <c r="A98" t="str">
        <f t="shared" si="11"/>
        <v>|LEFT:80|LEFT:100|LEFT:100|LEFT:100|LEFT:100|LEFT:100|c</v>
      </c>
      <c r="B98" t="s">
        <v>0</v>
      </c>
      <c r="C98" t="s">
        <v>81</v>
      </c>
      <c r="D98" s="26" t="str">
        <f>$Q$1</f>
        <v>LEFT:80</v>
      </c>
      <c r="E98" s="26" t="s">
        <v>81</v>
      </c>
      <c r="F98" s="26" t="str">
        <f t="shared" ref="F98:J98" si="16">$R$1</f>
        <v>LEFT:100</v>
      </c>
      <c r="G98" s="26" t="s">
        <v>81</v>
      </c>
      <c r="H98" s="26" t="str">
        <f t="shared" si="16"/>
        <v>LEFT:100</v>
      </c>
      <c r="I98" s="26" t="s">
        <v>81</v>
      </c>
      <c r="J98" s="26" t="str">
        <f t="shared" si="16"/>
        <v>LEFT:100</v>
      </c>
      <c r="K98" s="26" t="s">
        <v>81</v>
      </c>
      <c r="L98" s="26" t="str">
        <f>$R$1</f>
        <v>LEFT:100</v>
      </c>
      <c r="M98" s="26" t="s">
        <v>81</v>
      </c>
      <c r="N98" s="26" t="str">
        <f>$R$1</f>
        <v>LEFT:100</v>
      </c>
      <c r="O98" t="s">
        <v>81</v>
      </c>
      <c r="P98" t="s">
        <v>82</v>
      </c>
      <c r="Q98" s="38" t="s">
        <v>6</v>
      </c>
      <c r="R98" s="34" t="str">
        <f>INDEX(AF:AF,W96+1)</f>
        <v>白</v>
      </c>
      <c r="S98" s="39" t="s">
        <v>7</v>
      </c>
      <c r="T98" s="34" t="str">
        <f>INDEX(AG:AG,W96+1)</f>
        <v>コモン</v>
      </c>
      <c r="U98" s="39" t="s">
        <v>8</v>
      </c>
      <c r="V98" s="34">
        <f>INDEX(AH:AH,W96+1)</f>
        <v>12</v>
      </c>
      <c r="W98" s="40"/>
      <c r="X98" s="34" t="str">
        <f>INDEX(AO:AO,W96+1)</f>
        <v>警戒</v>
      </c>
      <c r="Y98" s="52"/>
      <c r="Z98" s="52"/>
      <c r="AA98" s="53"/>
      <c r="BB98" s="64" t="s">
        <v>0</v>
      </c>
      <c r="BC98">
        <v>97</v>
      </c>
      <c r="BD98" t="s">
        <v>441</v>
      </c>
      <c r="BE98" t="s">
        <v>40</v>
      </c>
      <c r="BF98" t="s">
        <v>442</v>
      </c>
    </row>
    <row r="99" spans="1:58">
      <c r="A99" t="str">
        <f t="shared" si="11"/>
        <v>|色|白|レアリティ|コモン|マナコスト|12|</v>
      </c>
      <c r="B99" t="s">
        <v>0</v>
      </c>
      <c r="C99" t="s">
        <v>81</v>
      </c>
      <c r="D99" s="27" t="s">
        <v>6</v>
      </c>
      <c r="E99" t="s">
        <v>81</v>
      </c>
      <c r="F99" t="str">
        <f>IF(R98=0,"",R98)</f>
        <v>白</v>
      </c>
      <c r="G99" t="s">
        <v>81</v>
      </c>
      <c r="H99" s="27" t="s">
        <v>93</v>
      </c>
      <c r="I99" t="s">
        <v>81</v>
      </c>
      <c r="J99" t="str">
        <f>IF(T98=0,"",T98)</f>
        <v>コモン</v>
      </c>
      <c r="K99" t="s">
        <v>81</v>
      </c>
      <c r="L99" s="27" t="s">
        <v>94</v>
      </c>
      <c r="M99" t="s">
        <v>81</v>
      </c>
      <c r="N99">
        <f>IF(V98=0,"",V98)</f>
        <v>12</v>
      </c>
      <c r="O99" t="s">
        <v>81</v>
      </c>
      <c r="Q99" s="33" t="s">
        <v>11</v>
      </c>
      <c r="R99" s="34" t="str">
        <f>INDEX(AK:AK,W96+1)</f>
        <v>クリーチャー</v>
      </c>
      <c r="S99" s="39" t="s">
        <v>95</v>
      </c>
      <c r="T99" s="34" t="str">
        <f>INDEX(AL:AL,W96+1)</f>
        <v>人間</v>
      </c>
      <c r="U99" s="34" t="str">
        <f>INDEX(AM:AM,W96+1)</f>
        <v>クレリック</v>
      </c>
      <c r="V99" s="34">
        <f>INDEX(AN:AN,W96+1)</f>
        <v>0</v>
      </c>
      <c r="W99" s="40"/>
      <c r="X99" s="34" t="str">
        <f>INDEX(AV:AV,W96+1)</f>
        <v>警戒</v>
      </c>
      <c r="Y99" s="34" t="str">
        <f>INDEX(AW:AW,W96+1)</f>
        <v/>
      </c>
      <c r="Z99" s="34" t="str">
        <f>INDEX(AX:AX,W96+1)</f>
        <v/>
      </c>
      <c r="AA99" s="34">
        <f>INDEX(AY:AY,W96+1)</f>
        <v>0</v>
      </c>
      <c r="BB99" s="64" t="s">
        <v>0</v>
      </c>
      <c r="BC99">
        <v>98</v>
      </c>
      <c r="BD99" t="s">
        <v>443</v>
      </c>
      <c r="BE99" t="s">
        <v>40</v>
      </c>
      <c r="BF99" t="s">
        <v>444</v>
      </c>
    </row>
    <row r="100" spans="1:58">
      <c r="A100" t="str">
        <f t="shared" si="11"/>
        <v>|種別|クリーチャー|サブタイプ|人間|クレリック||</v>
      </c>
      <c r="B100" t="s">
        <v>0</v>
      </c>
      <c r="C100" t="s">
        <v>81</v>
      </c>
      <c r="D100" s="27" t="s">
        <v>11</v>
      </c>
      <c r="E100" t="s">
        <v>81</v>
      </c>
      <c r="F100" t="str">
        <f>IF(R99=0,"",R99)</f>
        <v>クリーチャー</v>
      </c>
      <c r="G100" t="s">
        <v>81</v>
      </c>
      <c r="H100" s="27" t="s">
        <v>103</v>
      </c>
      <c r="I100" t="s">
        <v>81</v>
      </c>
      <c r="J100" t="str">
        <f>IF(T99=0,"",T99)</f>
        <v>人間</v>
      </c>
      <c r="K100" t="s">
        <v>81</v>
      </c>
      <c r="L100" t="str">
        <f>IF(U99=0,"",U99)</f>
        <v>クレリック</v>
      </c>
      <c r="M100" t="s">
        <v>81</v>
      </c>
      <c r="N100" t="str">
        <f>IF(V99=0,"",V99)</f>
        <v/>
      </c>
      <c r="O100" t="s">
        <v>81</v>
      </c>
      <c r="Q100" s="33" t="s">
        <v>104</v>
      </c>
      <c r="R100" s="34" t="str">
        <f>INDEX(AZ:AZ,W96+1)</f>
        <v>警戒&amp;br;永遠1</v>
      </c>
      <c r="S100" s="35"/>
      <c r="T100" s="35"/>
      <c r="U100" s="35"/>
      <c r="V100" s="36"/>
      <c r="W100" s="40"/>
      <c r="X100" s="32"/>
      <c r="Y100" s="32"/>
      <c r="Z100" s="32"/>
      <c r="AA100" s="54"/>
      <c r="BB100" s="64" t="s">
        <v>0</v>
      </c>
      <c r="BC100">
        <v>99</v>
      </c>
      <c r="BD100" t="s">
        <v>445</v>
      </c>
      <c r="BE100" t="s">
        <v>40</v>
      </c>
      <c r="BF100" t="s">
        <v>446</v>
      </c>
    </row>
    <row r="101" spans="1:58">
      <c r="A101" t="str">
        <f t="shared" si="11"/>
        <v>|テキスト|&gt;|&gt;|&gt;|&gt;|警戒&amp;br;永遠1|</v>
      </c>
      <c r="B101" t="s">
        <v>0</v>
      </c>
      <c r="C101" t="s">
        <v>81</v>
      </c>
      <c r="D101" s="27" t="s">
        <v>104</v>
      </c>
      <c r="E101" t="s">
        <v>81</v>
      </c>
      <c r="F101" s="27" t="s">
        <v>113</v>
      </c>
      <c r="G101" t="s">
        <v>81</v>
      </c>
      <c r="H101" s="27" t="s">
        <v>113</v>
      </c>
      <c r="I101" t="s">
        <v>81</v>
      </c>
      <c r="J101" s="27" t="s">
        <v>113</v>
      </c>
      <c r="K101" t="s">
        <v>81</v>
      </c>
      <c r="L101" s="27" t="s">
        <v>113</v>
      </c>
      <c r="M101" t="s">
        <v>81</v>
      </c>
      <c r="N101" t="str">
        <f>IF(R100=0,"",R100)</f>
        <v>警戒&amp;br;永遠1</v>
      </c>
      <c r="O101" t="s">
        <v>81</v>
      </c>
      <c r="Q101" s="38" t="s">
        <v>27</v>
      </c>
      <c r="R101" s="34" t="str">
        <f>INDEX(BA:BA,W96+1)</f>
        <v>Eternalize 1.</v>
      </c>
      <c r="S101" s="35" t="s">
        <v>400</v>
      </c>
      <c r="T101" s="34" t="str">
        <f>IF(X101="","",X101&amp;IF(Y101="",""," "&amp;Y101)&amp;IF(Z101="",""," "&amp;Z101)&amp;IF(AA101="",""," "&amp;AA101))</f>
        <v>Vigiliance  </v>
      </c>
      <c r="U101" s="35"/>
      <c r="V101" s="36"/>
      <c r="W101" s="40" t="s">
        <v>114</v>
      </c>
      <c r="X101" s="33" t="str">
        <f t="shared" ref="X101:AA101" si="17">IF(ISERROR(IF(LEN(X100)&gt;1,X100,VLOOKUP(X99,$AC:$AD,2,FALSE))),"",IF(LEN(X100)&gt;1,X100,VLOOKUP(X99,$AC:$AD,2,FALSE)))</f>
        <v>Vigiliance</v>
      </c>
      <c r="Y101" s="33" t="str">
        <f t="shared" si="17"/>
        <v/>
      </c>
      <c r="Z101" s="33" t="str">
        <f t="shared" si="17"/>
        <v/>
      </c>
      <c r="AA101" s="33" t="str">
        <f t="shared" si="17"/>
        <v> </v>
      </c>
      <c r="BB101" s="64" t="s">
        <v>0</v>
      </c>
      <c r="BC101">
        <v>100</v>
      </c>
      <c r="BD101" t="s">
        <v>447</v>
      </c>
      <c r="BE101" t="s">
        <v>40</v>
      </c>
      <c r="BF101" t="s">
        <v>448</v>
      </c>
    </row>
    <row r="102" spans="1:58">
      <c r="A102" t="str">
        <f t="shared" si="11"/>
        <v>|英テキスト|&gt;|&gt;|&gt;|&gt;|Vigiliance  &amp;br;Eternalize 1.|</v>
      </c>
      <c r="B102" t="s">
        <v>0</v>
      </c>
      <c r="C102" t="s">
        <v>81</v>
      </c>
      <c r="D102" s="27" t="s">
        <v>125</v>
      </c>
      <c r="E102" t="s">
        <v>81</v>
      </c>
      <c r="F102" s="27" t="s">
        <v>113</v>
      </c>
      <c r="G102" t="s">
        <v>81</v>
      </c>
      <c r="H102" s="27" t="s">
        <v>113</v>
      </c>
      <c r="I102" t="s">
        <v>81</v>
      </c>
      <c r="J102" s="27" t="s">
        <v>113</v>
      </c>
      <c r="K102" t="s">
        <v>81</v>
      </c>
      <c r="L102" s="27" t="s">
        <v>113</v>
      </c>
      <c r="M102" t="s">
        <v>81</v>
      </c>
      <c r="N102" t="str">
        <f>IF(T101="","",T101&amp;"&amp;br;")&amp;IF(R101=0,"",R101)</f>
        <v>Vigiliance  &amp;br;Eternalize 1.</v>
      </c>
      <c r="O102" t="s">
        <v>81</v>
      </c>
      <c r="Q102" s="33" t="s">
        <v>18</v>
      </c>
      <c r="R102" s="34" t="str">
        <f>IF(INDEX(AT:AT,W96+1)="",0,INDEX(AT:AT,W96+1)&amp;"/"&amp;INDEX(AU:AU,W96+1))</f>
        <v>2/2</v>
      </c>
      <c r="S102" s="35"/>
      <c r="T102" s="35"/>
      <c r="U102" s="35"/>
      <c r="V102" s="36"/>
      <c r="W102" s="40"/>
      <c r="X102" s="33"/>
      <c r="Y102" s="52"/>
      <c r="Z102" s="52"/>
      <c r="AA102" s="53"/>
      <c r="BB102" s="64" t="s">
        <v>0</v>
      </c>
      <c r="BC102">
        <v>101</v>
      </c>
      <c r="BD102" t="s">
        <v>449</v>
      </c>
      <c r="BE102" t="s">
        <v>40</v>
      </c>
      <c r="BF102" t="s">
        <v>133</v>
      </c>
    </row>
    <row r="103" spans="1:58">
      <c r="A103" t="str">
        <f t="shared" si="11"/>
        <v>|PT|&gt;|2/2|シールド数|&gt;||</v>
      </c>
      <c r="B103" t="s">
        <v>0</v>
      </c>
      <c r="C103" t="s">
        <v>81</v>
      </c>
      <c r="D103" t="s">
        <v>18</v>
      </c>
      <c r="E103" t="s">
        <v>81</v>
      </c>
      <c r="F103" t="s">
        <v>113</v>
      </c>
      <c r="G103" t="s">
        <v>81</v>
      </c>
      <c r="H103" t="str">
        <f>IF(R102=0,"",R102)</f>
        <v>2/2</v>
      </c>
      <c r="I103" t="s">
        <v>81</v>
      </c>
      <c r="J103" t="s">
        <v>136</v>
      </c>
      <c r="K103" t="s">
        <v>81</v>
      </c>
      <c r="L103" t="s">
        <v>113</v>
      </c>
      <c r="M103" t="s">
        <v>81</v>
      </c>
      <c r="N103" t="str">
        <f>IF(R103=0,"",R103)</f>
        <v/>
      </c>
      <c r="O103" t="s">
        <v>81</v>
      </c>
      <c r="Q103" s="41" t="s">
        <v>19</v>
      </c>
      <c r="R103" s="34">
        <f>INDEX(AS:AS,W96+1)</f>
        <v>0</v>
      </c>
      <c r="S103" s="42"/>
      <c r="T103" s="42"/>
      <c r="U103" s="42"/>
      <c r="V103" s="43"/>
      <c r="W103" s="44"/>
      <c r="X103" s="45"/>
      <c r="Y103" s="55"/>
      <c r="Z103" s="55"/>
      <c r="AA103" s="56"/>
      <c r="BB103" s="64" t="s">
        <v>0</v>
      </c>
      <c r="BC103">
        <v>102</v>
      </c>
      <c r="BD103" t="s">
        <v>450</v>
      </c>
      <c r="BE103" t="s">
        <v>40</v>
      </c>
      <c r="BF103" t="s">
        <v>451</v>
      </c>
    </row>
    <row r="104" spans="1:58">
      <c r="A104" t="str">
        <f t="shared" si="11"/>
        <v>&amp;br;&amp;br;</v>
      </c>
      <c r="B104" t="s">
        <v>0</v>
      </c>
      <c r="C104" t="s">
        <v>145</v>
      </c>
      <c r="R104"/>
      <c r="S104"/>
      <c r="T104"/>
      <c r="U104"/>
      <c r="V104"/>
      <c r="BB104" s="64" t="s">
        <v>0</v>
      </c>
      <c r="BC104">
        <v>103</v>
      </c>
      <c r="BD104" t="s">
        <v>211</v>
      </c>
      <c r="BE104" t="s">
        <v>40</v>
      </c>
      <c r="BF104" t="s">
        <v>452</v>
      </c>
    </row>
    <row r="105" spans="1:58">
      <c r="A105" t="str">
        <f t="shared" si="11"/>
        <v>#back(text=戻る,left)</v>
      </c>
      <c r="B105" t="s">
        <v>0</v>
      </c>
      <c r="C105" t="s">
        <v>153</v>
      </c>
      <c r="R105"/>
      <c r="S105"/>
      <c r="T105"/>
      <c r="U105"/>
      <c r="V105"/>
      <c r="BB105" s="64" t="s">
        <v>0</v>
      </c>
      <c r="BC105">
        <v>104</v>
      </c>
      <c r="BD105" t="s">
        <v>193</v>
      </c>
      <c r="BE105" t="s">
        <v>40</v>
      </c>
      <c r="BF105" t="s">
        <v>453</v>
      </c>
    </row>
    <row r="106" spans="1:58">
      <c r="A106" t="str">
        <f t="shared" si="11"/>
        <v>&amp;br;</v>
      </c>
      <c r="B106" t="s">
        <v>0</v>
      </c>
      <c r="C106" t="s">
        <v>164</v>
      </c>
      <c r="R106"/>
      <c r="S106"/>
      <c r="T106"/>
      <c r="U106"/>
      <c r="V106"/>
      <c r="BB106" s="64" t="s">
        <v>0</v>
      </c>
      <c r="BC106">
        <v>105</v>
      </c>
      <c r="BD106" t="s">
        <v>68</v>
      </c>
      <c r="BE106" t="s">
        <v>40</v>
      </c>
      <c r="BF106" t="s">
        <v>454</v>
      </c>
    </row>
    <row r="107" spans="1:58">
      <c r="A107" t="str">
        <f t="shared" si="11"/>
        <v>#comment(above,nsize=[15],size=[30],num=[10])</v>
      </c>
      <c r="B107" t="s">
        <v>0</v>
      </c>
      <c r="C107" t="s">
        <v>173</v>
      </c>
      <c r="R107"/>
      <c r="S107"/>
      <c r="T107"/>
      <c r="U107"/>
      <c r="V107"/>
      <c r="BB107" s="64" t="s">
        <v>0</v>
      </c>
      <c r="BC107">
        <v>106</v>
      </c>
      <c r="BD107" t="s">
        <v>455</v>
      </c>
      <c r="BE107" t="s">
        <v>40</v>
      </c>
      <c r="BF107" t="s">
        <v>456</v>
      </c>
    </row>
    <row r="108" spans="1:58">
      <c r="A108" t="str">
        <f t="shared" si="11"/>
        <v>&amp;br;&amp;br;</v>
      </c>
      <c r="B108" t="s">
        <v>0</v>
      </c>
      <c r="C108" t="s">
        <v>145</v>
      </c>
      <c r="R108"/>
      <c r="S108"/>
      <c r="T108"/>
      <c r="U108"/>
      <c r="V108"/>
      <c r="BB108" s="64" t="s">
        <v>0</v>
      </c>
      <c r="BC108">
        <v>107</v>
      </c>
      <c r="BD108" t="s">
        <v>457</v>
      </c>
      <c r="BE108" t="s">
        <v>40</v>
      </c>
      <c r="BF108" t="s">
        <v>458</v>
      </c>
    </row>
    <row r="109" spans="1:58">
      <c r="A109" t="str">
        <f t="shared" si="11"/>
        <v/>
      </c>
      <c r="B109" t="s">
        <v>0</v>
      </c>
      <c r="Q109" s="29"/>
      <c r="R109" s="30"/>
      <c r="S109" s="30"/>
      <c r="T109" s="30"/>
      <c r="U109" s="30"/>
      <c r="V109" s="31"/>
      <c r="W109" s="32">
        <v>9</v>
      </c>
      <c r="X109" s="29"/>
      <c r="Y109" s="50"/>
      <c r="Z109" s="50"/>
      <c r="AA109" s="51"/>
      <c r="BB109" s="64" t="s">
        <v>0</v>
      </c>
      <c r="BC109">
        <v>108</v>
      </c>
      <c r="BD109" t="s">
        <v>459</v>
      </c>
      <c r="BE109" t="s">
        <v>40</v>
      </c>
      <c r="BF109" t="s">
        <v>460</v>
      </c>
    </row>
    <row r="110" spans="1:58">
      <c r="A110" t="str">
        <f t="shared" si="11"/>
        <v>*英雄的行動/Act of Heroism</v>
      </c>
      <c r="B110" t="s">
        <v>0</v>
      </c>
      <c r="C110" t="str">
        <f>"*"&amp;R110&amp;"/"&amp;T110</f>
        <v>*英雄的行動/Act of Heroism</v>
      </c>
      <c r="Q110" s="33" t="s">
        <v>9</v>
      </c>
      <c r="R110" s="34" t="str">
        <f>INDEX(AI:AI,W109+1)</f>
        <v>英雄的行動</v>
      </c>
      <c r="S110" s="35" t="s">
        <v>10</v>
      </c>
      <c r="T110" s="34" t="str">
        <f>INDEX(AJ:AJ,W109+1)</f>
        <v>Act of Heroism</v>
      </c>
      <c r="U110" s="35"/>
      <c r="V110" s="36"/>
      <c r="W110" s="37"/>
      <c r="X110" s="33"/>
      <c r="Y110" s="52"/>
      <c r="Z110" s="52"/>
      <c r="AA110" s="53"/>
      <c r="BB110" s="64" t="s">
        <v>0</v>
      </c>
      <c r="BC110">
        <v>109</v>
      </c>
      <c r="BD110" t="s">
        <v>77</v>
      </c>
      <c r="BE110" t="s">
        <v>40</v>
      </c>
      <c r="BF110" t="s">
        <v>461</v>
      </c>
    </row>
    <row r="111" spans="1:58">
      <c r="A111" t="str">
        <f t="shared" si="11"/>
        <v>|LEFT:80|LEFT:100|LEFT:100|LEFT:100|LEFT:100|LEFT:100|c</v>
      </c>
      <c r="B111" t="s">
        <v>0</v>
      </c>
      <c r="C111" t="s">
        <v>81</v>
      </c>
      <c r="D111" s="26" t="str">
        <f>$Q$1</f>
        <v>LEFT:80</v>
      </c>
      <c r="E111" s="26" t="s">
        <v>81</v>
      </c>
      <c r="F111" s="26" t="str">
        <f t="shared" ref="F111:J111" si="18">$R$1</f>
        <v>LEFT:100</v>
      </c>
      <c r="G111" s="26" t="s">
        <v>81</v>
      </c>
      <c r="H111" s="26" t="str">
        <f t="shared" si="18"/>
        <v>LEFT:100</v>
      </c>
      <c r="I111" s="26" t="s">
        <v>81</v>
      </c>
      <c r="J111" s="26" t="str">
        <f t="shared" si="18"/>
        <v>LEFT:100</v>
      </c>
      <c r="K111" s="26" t="s">
        <v>81</v>
      </c>
      <c r="L111" s="26" t="str">
        <f>$R$1</f>
        <v>LEFT:100</v>
      </c>
      <c r="M111" s="26" t="s">
        <v>81</v>
      </c>
      <c r="N111" s="26" t="str">
        <f>$R$1</f>
        <v>LEFT:100</v>
      </c>
      <c r="O111" t="s">
        <v>81</v>
      </c>
      <c r="P111" t="s">
        <v>82</v>
      </c>
      <c r="Q111" s="38" t="s">
        <v>6</v>
      </c>
      <c r="R111" s="34" t="str">
        <f>INDEX(AF:AF,W109+1)</f>
        <v>白</v>
      </c>
      <c r="S111" s="39" t="s">
        <v>7</v>
      </c>
      <c r="T111" s="34" t="str">
        <f>INDEX(AG:AG,W109+1)</f>
        <v>コモン</v>
      </c>
      <c r="U111" s="39" t="s">
        <v>8</v>
      </c>
      <c r="V111" s="34">
        <f>INDEX(AH:AH,W109+1)</f>
        <v>2</v>
      </c>
      <c r="W111" s="40"/>
      <c r="X111" s="34" t="str">
        <f>INDEX(AO:AO,W109+1)</f>
        <v>クリーチャー1体を対象とする。それは有効化される。その後、あなたの次のターン開始時まで、それは+2/+2の修整を受けるとともにディフェンダーを得る。</v>
      </c>
      <c r="Y111" s="52"/>
      <c r="Z111" s="52"/>
      <c r="AA111" s="53"/>
      <c r="BB111" s="64" t="s">
        <v>0</v>
      </c>
      <c r="BC111">
        <v>110</v>
      </c>
      <c r="BD111" t="s">
        <v>462</v>
      </c>
      <c r="BE111" t="s">
        <v>40</v>
      </c>
      <c r="BF111" t="s">
        <v>463</v>
      </c>
    </row>
    <row r="112" spans="1:58">
      <c r="A112" t="str">
        <f t="shared" si="11"/>
        <v>|色|白|レアリティ|コモン|マナコスト|2|</v>
      </c>
      <c r="B112" t="s">
        <v>0</v>
      </c>
      <c r="C112" t="s">
        <v>81</v>
      </c>
      <c r="D112" s="27" t="s">
        <v>6</v>
      </c>
      <c r="E112" t="s">
        <v>81</v>
      </c>
      <c r="F112" t="str">
        <f>IF(R111=0,"",R111)</f>
        <v>白</v>
      </c>
      <c r="G112" t="s">
        <v>81</v>
      </c>
      <c r="H112" s="27" t="s">
        <v>93</v>
      </c>
      <c r="I112" t="s">
        <v>81</v>
      </c>
      <c r="J112" t="str">
        <f>IF(T111=0,"",T111)</f>
        <v>コモン</v>
      </c>
      <c r="K112" t="s">
        <v>81</v>
      </c>
      <c r="L112" s="27" t="s">
        <v>94</v>
      </c>
      <c r="M112" t="s">
        <v>81</v>
      </c>
      <c r="N112">
        <f>IF(V111=0,"",V111)</f>
        <v>2</v>
      </c>
      <c r="O112" t="s">
        <v>81</v>
      </c>
      <c r="Q112" s="33" t="s">
        <v>11</v>
      </c>
      <c r="R112" s="34" t="str">
        <f>INDEX(AK:AK,W109+1)</f>
        <v>呪文</v>
      </c>
      <c r="S112" s="39" t="s">
        <v>95</v>
      </c>
      <c r="T112" s="34">
        <f>INDEX(AL:AL,W109+1)</f>
        <v>0</v>
      </c>
      <c r="U112" s="34">
        <f>INDEX(AM:AM,W109+1)</f>
        <v>0</v>
      </c>
      <c r="V112" s="34">
        <f>INDEX(AN:AN,W109+1)</f>
        <v>0</v>
      </c>
      <c r="W112" s="40"/>
      <c r="X112" s="34" t="str">
        <f>INDEX(AV:AV,W109+1)</f>
        <v>クリ</v>
      </c>
      <c r="Y112" s="34" t="str">
        <f>INDEX(AW:AW,W109+1)</f>
        <v/>
      </c>
      <c r="Z112" s="34" t="str">
        <f>INDEX(AX:AX,W109+1)</f>
        <v/>
      </c>
      <c r="AA112" s="34">
        <f>INDEX(AY:AY,W109+1)</f>
        <v>0</v>
      </c>
      <c r="BB112" s="64" t="s">
        <v>0</v>
      </c>
      <c r="BC112">
        <v>111</v>
      </c>
      <c r="BD112" t="s">
        <v>464</v>
      </c>
      <c r="BE112" t="s">
        <v>40</v>
      </c>
      <c r="BF112" t="s">
        <v>465</v>
      </c>
    </row>
    <row r="113" spans="1:58">
      <c r="A113" t="str">
        <f t="shared" si="11"/>
        <v>|種別|呪文|サブタイプ||||</v>
      </c>
      <c r="B113" t="s">
        <v>0</v>
      </c>
      <c r="C113" t="s">
        <v>81</v>
      </c>
      <c r="D113" s="27" t="s">
        <v>11</v>
      </c>
      <c r="E113" t="s">
        <v>81</v>
      </c>
      <c r="F113" t="str">
        <f>IF(R112=0,"",R112)</f>
        <v>呪文</v>
      </c>
      <c r="G113" t="s">
        <v>81</v>
      </c>
      <c r="H113" s="27" t="s">
        <v>103</v>
      </c>
      <c r="I113" t="s">
        <v>81</v>
      </c>
      <c r="J113" t="str">
        <f>IF(T112=0,"",T112)</f>
        <v/>
      </c>
      <c r="K113" t="s">
        <v>81</v>
      </c>
      <c r="L113" t="str">
        <f>IF(U112=0,"",U112)</f>
        <v/>
      </c>
      <c r="M113" t="s">
        <v>81</v>
      </c>
      <c r="N113" t="str">
        <f>IF(V112=0,"",V112)</f>
        <v/>
      </c>
      <c r="O113" t="s">
        <v>81</v>
      </c>
      <c r="Q113" s="33" t="s">
        <v>104</v>
      </c>
      <c r="R113" s="34" t="str">
        <f>INDEX(AZ:AZ,W109+1)</f>
        <v>クリーチャー1体を対象とする。それは有効化される。その後、あなたの次のターン開始時まで、それは+2/+2の修整を受けるとともにディフェンダーを得る。</v>
      </c>
      <c r="S113" s="35"/>
      <c r="T113" s="35"/>
      <c r="U113" s="35"/>
      <c r="V113" s="36"/>
      <c r="W113" s="40"/>
      <c r="X113" s="32"/>
      <c r="Y113" s="32"/>
      <c r="Z113" s="32"/>
      <c r="AA113" s="54"/>
      <c r="BB113" s="64" t="s">
        <v>0</v>
      </c>
      <c r="BC113">
        <v>112</v>
      </c>
      <c r="BD113" t="s">
        <v>256</v>
      </c>
      <c r="BE113" t="s">
        <v>40</v>
      </c>
      <c r="BF113" t="s">
        <v>466</v>
      </c>
    </row>
    <row r="114" spans="1:58">
      <c r="A114" t="str">
        <f t="shared" si="11"/>
        <v>|テキスト|&gt;|&gt;|&gt;|&gt;|クリーチャー1体を対象とする。それは有効化される。その後、あなたの次のターン開始時まで、それは+2/+2の修整を受けるとともにディフェンダーを得る。|</v>
      </c>
      <c r="B114" t="s">
        <v>0</v>
      </c>
      <c r="C114" t="s">
        <v>81</v>
      </c>
      <c r="D114" s="27" t="s">
        <v>104</v>
      </c>
      <c r="E114" t="s">
        <v>81</v>
      </c>
      <c r="F114" s="27" t="s">
        <v>113</v>
      </c>
      <c r="G114" t="s">
        <v>81</v>
      </c>
      <c r="H114" s="27" t="s">
        <v>113</v>
      </c>
      <c r="I114" t="s">
        <v>81</v>
      </c>
      <c r="J114" s="27" t="s">
        <v>113</v>
      </c>
      <c r="K114" t="s">
        <v>81</v>
      </c>
      <c r="L114" s="27" t="s">
        <v>113</v>
      </c>
      <c r="M114" t="s">
        <v>81</v>
      </c>
      <c r="N114" t="str">
        <f>IF(R113=0,"",R113)</f>
        <v>クリーチャー1体を対象とする。それは有効化される。その後、あなたの次のターン開始時まで、それは+2/+2の修整を受けるとともにディフェンダーを得る。</v>
      </c>
      <c r="O114" t="s">
        <v>81</v>
      </c>
      <c r="Q114" s="38" t="s">
        <v>27</v>
      </c>
      <c r="R114" s="34" t="str">
        <f>INDEX(BA:BA,W109+1)</f>
        <v>Target creature is Enabled then gains +2/+2 and Defender until the beginning of your next turn.</v>
      </c>
      <c r="S114" s="35" t="s">
        <v>400</v>
      </c>
      <c r="T114" s="34" t="str">
        <f>IF(X114="","",X114&amp;IF(Y114="",""," "&amp;Y114)&amp;IF(Z114="",""," "&amp;Z114)&amp;IF(AA114="",""," "&amp;AA114))</f>
        <v/>
      </c>
      <c r="U114" s="35"/>
      <c r="V114" s="36"/>
      <c r="W114" s="40" t="s">
        <v>114</v>
      </c>
      <c r="X114" s="33" t="str">
        <f t="shared" ref="X114:AA114" si="19">IF(ISERROR(IF(LEN(X113)&gt;1,X113,VLOOKUP(X112,$AC:$AD,2,FALSE))),"",IF(LEN(X113)&gt;1,X113,VLOOKUP(X112,$AC:$AD,2,FALSE)))</f>
        <v/>
      </c>
      <c r="Y114" s="33" t="str">
        <f t="shared" si="19"/>
        <v/>
      </c>
      <c r="Z114" s="33" t="str">
        <f t="shared" si="19"/>
        <v/>
      </c>
      <c r="AA114" s="33" t="str">
        <f t="shared" si="19"/>
        <v> </v>
      </c>
      <c r="BB114" s="64" t="s">
        <v>0</v>
      </c>
      <c r="BC114">
        <v>113</v>
      </c>
      <c r="BD114" t="s">
        <v>467</v>
      </c>
      <c r="BE114" t="s">
        <v>40</v>
      </c>
      <c r="BF114" t="s">
        <v>468</v>
      </c>
    </row>
    <row r="115" spans="1:58">
      <c r="A115" t="str">
        <f t="shared" si="11"/>
        <v>|英テキスト|&gt;|&gt;|&gt;|&gt;|Target creature is Enabled then gains +2/+2 and Defender until the beginning of your next turn.|</v>
      </c>
      <c r="B115" t="s">
        <v>0</v>
      </c>
      <c r="C115" t="s">
        <v>81</v>
      </c>
      <c r="D115" s="27" t="s">
        <v>125</v>
      </c>
      <c r="E115" t="s">
        <v>81</v>
      </c>
      <c r="F115" s="27" t="s">
        <v>113</v>
      </c>
      <c r="G115" t="s">
        <v>81</v>
      </c>
      <c r="H115" s="27" t="s">
        <v>113</v>
      </c>
      <c r="I115" t="s">
        <v>81</v>
      </c>
      <c r="J115" s="27" t="s">
        <v>113</v>
      </c>
      <c r="K115" t="s">
        <v>81</v>
      </c>
      <c r="L115" s="27" t="s">
        <v>113</v>
      </c>
      <c r="M115" t="s">
        <v>81</v>
      </c>
      <c r="N115" t="str">
        <f>IF(T114="","",T114&amp;"&amp;br;")&amp;IF(R114=0,"",R114)</f>
        <v>Target creature is Enabled then gains +2/+2 and Defender until the beginning of your next turn.</v>
      </c>
      <c r="O115" t="s">
        <v>81</v>
      </c>
      <c r="Q115" s="33" t="s">
        <v>18</v>
      </c>
      <c r="R115" s="34">
        <f>IF(INDEX(AT:AT,W109+1)="",0,INDEX(AT:AT,W109+1)&amp;"/"&amp;INDEX(AU:AU,W109+1))</f>
        <v>0</v>
      </c>
      <c r="S115" s="35"/>
      <c r="T115" s="35"/>
      <c r="U115" s="35"/>
      <c r="V115" s="36"/>
      <c r="W115" s="40"/>
      <c r="X115" s="33"/>
      <c r="Y115" s="52"/>
      <c r="Z115" s="52"/>
      <c r="AA115" s="53"/>
      <c r="BB115" s="64" t="s">
        <v>0</v>
      </c>
      <c r="BC115">
        <v>114</v>
      </c>
      <c r="BD115" t="s">
        <v>469</v>
      </c>
      <c r="BE115" t="s">
        <v>40</v>
      </c>
      <c r="BF115" t="s">
        <v>470</v>
      </c>
    </row>
    <row r="116" spans="1:58">
      <c r="A116" t="str">
        <f t="shared" si="11"/>
        <v>|PT|&gt;||シールド数|&gt;||</v>
      </c>
      <c r="B116" t="s">
        <v>0</v>
      </c>
      <c r="C116" t="s">
        <v>81</v>
      </c>
      <c r="D116" t="s">
        <v>18</v>
      </c>
      <c r="E116" t="s">
        <v>81</v>
      </c>
      <c r="F116" t="s">
        <v>113</v>
      </c>
      <c r="G116" t="s">
        <v>81</v>
      </c>
      <c r="H116" t="str">
        <f>IF(R115=0,"",R115)</f>
        <v/>
      </c>
      <c r="I116" t="s">
        <v>81</v>
      </c>
      <c r="J116" t="s">
        <v>136</v>
      </c>
      <c r="K116" t="s">
        <v>81</v>
      </c>
      <c r="L116" t="s">
        <v>113</v>
      </c>
      <c r="M116" t="s">
        <v>81</v>
      </c>
      <c r="N116" t="str">
        <f>IF(R116=0,"",R116)</f>
        <v/>
      </c>
      <c r="O116" t="s">
        <v>81</v>
      </c>
      <c r="Q116" s="41" t="s">
        <v>19</v>
      </c>
      <c r="R116" s="34">
        <f>INDEX(AS:AS,W109+1)</f>
        <v>0</v>
      </c>
      <c r="S116" s="42"/>
      <c r="T116" s="42"/>
      <c r="U116" s="42"/>
      <c r="V116" s="43"/>
      <c r="W116" s="44"/>
      <c r="X116" s="45"/>
      <c r="Y116" s="55"/>
      <c r="Z116" s="55"/>
      <c r="AA116" s="56"/>
      <c r="BB116" s="64" t="s">
        <v>0</v>
      </c>
      <c r="BC116">
        <v>115</v>
      </c>
      <c r="BD116" t="s">
        <v>471</v>
      </c>
      <c r="BE116" t="s">
        <v>40</v>
      </c>
      <c r="BF116" t="s">
        <v>472</v>
      </c>
    </row>
    <row r="117" spans="1:58">
      <c r="A117" t="str">
        <f t="shared" si="11"/>
        <v>&amp;br;&amp;br;</v>
      </c>
      <c r="B117" t="s">
        <v>0</v>
      </c>
      <c r="C117" t="s">
        <v>145</v>
      </c>
      <c r="R117"/>
      <c r="S117"/>
      <c r="T117"/>
      <c r="U117"/>
      <c r="V117"/>
      <c r="BB117" s="64" t="s">
        <v>0</v>
      </c>
      <c r="BC117">
        <v>116</v>
      </c>
      <c r="BD117" t="s">
        <v>473</v>
      </c>
      <c r="BE117" t="s">
        <v>40</v>
      </c>
      <c r="BF117" t="s">
        <v>474</v>
      </c>
    </row>
    <row r="118" spans="1:58">
      <c r="A118" t="str">
        <f t="shared" si="11"/>
        <v>#back(text=戻る,left)</v>
      </c>
      <c r="B118" t="s">
        <v>0</v>
      </c>
      <c r="C118" t="s">
        <v>153</v>
      </c>
      <c r="R118"/>
      <c r="S118"/>
      <c r="T118"/>
      <c r="U118"/>
      <c r="V118"/>
      <c r="BB118" s="64" t="s">
        <v>0</v>
      </c>
      <c r="BC118">
        <v>117</v>
      </c>
      <c r="BD118" t="s">
        <v>475</v>
      </c>
      <c r="BE118" t="s">
        <v>40</v>
      </c>
      <c r="BF118" t="s">
        <v>476</v>
      </c>
    </row>
    <row r="119" spans="1:58">
      <c r="A119" t="str">
        <f t="shared" si="11"/>
        <v>&amp;br;</v>
      </c>
      <c r="B119" t="s">
        <v>0</v>
      </c>
      <c r="C119" t="s">
        <v>164</v>
      </c>
      <c r="R119"/>
      <c r="S119"/>
      <c r="T119"/>
      <c r="U119"/>
      <c r="V119"/>
      <c r="BB119" s="64" t="s">
        <v>0</v>
      </c>
      <c r="BC119">
        <v>118</v>
      </c>
      <c r="BD119" t="s">
        <v>262</v>
      </c>
      <c r="BE119" t="s">
        <v>40</v>
      </c>
      <c r="BF119" t="s">
        <v>477</v>
      </c>
    </row>
    <row r="120" spans="1:58">
      <c r="A120" t="str">
        <f t="shared" si="11"/>
        <v>#comment(above,nsize=[15],size=[30],num=[10])</v>
      </c>
      <c r="B120" t="s">
        <v>0</v>
      </c>
      <c r="C120" t="s">
        <v>173</v>
      </c>
      <c r="R120"/>
      <c r="S120"/>
      <c r="T120"/>
      <c r="U120"/>
      <c r="V120"/>
      <c r="BB120" s="64" t="s">
        <v>0</v>
      </c>
      <c r="BC120">
        <v>119</v>
      </c>
      <c r="BD120" t="s">
        <v>478</v>
      </c>
      <c r="BE120" t="s">
        <v>40</v>
      </c>
      <c r="BF120" t="s">
        <v>479</v>
      </c>
    </row>
    <row r="121" spans="1:58">
      <c r="A121" t="str">
        <f t="shared" si="11"/>
        <v>&amp;br;&amp;br;</v>
      </c>
      <c r="B121" t="s">
        <v>0</v>
      </c>
      <c r="C121" t="s">
        <v>145</v>
      </c>
      <c r="R121"/>
      <c r="S121"/>
      <c r="T121"/>
      <c r="U121"/>
      <c r="V121"/>
      <c r="BB121" s="64" t="s">
        <v>0</v>
      </c>
      <c r="BC121">
        <v>120</v>
      </c>
      <c r="BD121" t="s">
        <v>480</v>
      </c>
      <c r="BE121" t="s">
        <v>40</v>
      </c>
      <c r="BF121" t="s">
        <v>481</v>
      </c>
    </row>
    <row r="122" spans="1:58">
      <c r="A122" t="str">
        <f t="shared" si="11"/>
        <v/>
      </c>
      <c r="B122" t="s">
        <v>0</v>
      </c>
      <c r="Q122" s="29"/>
      <c r="R122" s="30"/>
      <c r="S122" s="30"/>
      <c r="T122" s="30"/>
      <c r="U122" s="30"/>
      <c r="V122" s="31"/>
      <c r="W122" s="32">
        <v>10</v>
      </c>
      <c r="X122" s="29"/>
      <c r="Y122" s="50"/>
      <c r="Z122" s="50"/>
      <c r="AA122" s="51"/>
      <c r="BB122" s="64" t="s">
        <v>0</v>
      </c>
      <c r="BC122">
        <v>121</v>
      </c>
      <c r="BD122" t="s">
        <v>482</v>
      </c>
      <c r="BE122" t="s">
        <v>40</v>
      </c>
      <c r="BF122" t="s">
        <v>483</v>
      </c>
    </row>
    <row r="123" spans="1:58">
      <c r="A123" t="str">
        <f t="shared" si="11"/>
        <v>*信義の砂漠/Desert of the True</v>
      </c>
      <c r="B123" t="s">
        <v>0</v>
      </c>
      <c r="C123" t="str">
        <f>"*"&amp;R123&amp;"/"&amp;T123</f>
        <v>*信義の砂漠/Desert of the True</v>
      </c>
      <c r="Q123" s="33" t="s">
        <v>9</v>
      </c>
      <c r="R123" s="34" t="str">
        <f>INDEX(AI:AI,W122+1)</f>
        <v>信義の砂漠</v>
      </c>
      <c r="S123" s="35" t="s">
        <v>10</v>
      </c>
      <c r="T123" s="34" t="str">
        <f>INDEX(AJ:AJ,W122+1)</f>
        <v>Desert of the True</v>
      </c>
      <c r="U123" s="35"/>
      <c r="V123" s="36"/>
      <c r="W123" s="37"/>
      <c r="X123" s="33"/>
      <c r="Y123" s="52"/>
      <c r="Z123" s="52"/>
      <c r="AA123" s="53"/>
      <c r="BB123" s="64" t="s">
        <v>0</v>
      </c>
      <c r="BC123">
        <v>122</v>
      </c>
      <c r="BD123" t="s">
        <v>484</v>
      </c>
      <c r="BE123" t="s">
        <v>40</v>
      </c>
      <c r="BF123" t="s">
        <v>485</v>
      </c>
    </row>
    <row r="124" spans="1:58">
      <c r="A124" t="str">
        <f t="shared" si="11"/>
        <v>|LEFT:80|LEFT:100|LEFT:100|LEFT:100|LEFT:100|LEFT:100|c</v>
      </c>
      <c r="B124" t="s">
        <v>0</v>
      </c>
      <c r="C124" t="s">
        <v>81</v>
      </c>
      <c r="D124" s="26" t="str">
        <f>$Q$1</f>
        <v>LEFT:80</v>
      </c>
      <c r="E124" s="26" t="s">
        <v>81</v>
      </c>
      <c r="F124" s="26" t="str">
        <f t="shared" ref="F124:J124" si="20">$R$1</f>
        <v>LEFT:100</v>
      </c>
      <c r="G124" s="26" t="s">
        <v>81</v>
      </c>
      <c r="H124" s="26" t="str">
        <f t="shared" si="20"/>
        <v>LEFT:100</v>
      </c>
      <c r="I124" s="26" t="s">
        <v>81</v>
      </c>
      <c r="J124" s="26" t="str">
        <f t="shared" si="20"/>
        <v>LEFT:100</v>
      </c>
      <c r="K124" s="26" t="s">
        <v>81</v>
      </c>
      <c r="L124" s="26" t="str">
        <f>$R$1</f>
        <v>LEFT:100</v>
      </c>
      <c r="M124" s="26" t="s">
        <v>81</v>
      </c>
      <c r="N124" s="26" t="str">
        <f>$R$1</f>
        <v>LEFT:100</v>
      </c>
      <c r="O124" t="s">
        <v>81</v>
      </c>
      <c r="P124" t="s">
        <v>82</v>
      </c>
      <c r="Q124" s="38" t="s">
        <v>6</v>
      </c>
      <c r="R124" s="34" t="str">
        <f>INDEX(AF:AF,W122+1)</f>
        <v>白</v>
      </c>
      <c r="S124" s="39" t="s">
        <v>7</v>
      </c>
      <c r="T124" s="34" t="str">
        <f>INDEX(AG:AG,W122+1)</f>
        <v>コモン</v>
      </c>
      <c r="U124" s="39" t="s">
        <v>8</v>
      </c>
      <c r="V124" s="34">
        <f>INDEX(AH:AH,W122+1)</f>
        <v>6</v>
      </c>
      <c r="W124" s="40"/>
      <c r="X124" s="34" t="str">
        <f>INDEX(AO:AO,W122+1)</f>
        <v>あなたの手札の各カードは2マナを得る。</v>
      </c>
      <c r="Y124" s="52"/>
      <c r="Z124" s="52"/>
      <c r="AA124" s="53"/>
      <c r="BB124" s="64" t="s">
        <v>0</v>
      </c>
      <c r="BC124">
        <v>123</v>
      </c>
      <c r="BD124" t="s">
        <v>486</v>
      </c>
      <c r="BE124" t="s">
        <v>40</v>
      </c>
      <c r="BF124" t="s">
        <v>487</v>
      </c>
    </row>
    <row r="125" spans="1:58">
      <c r="A125" t="str">
        <f t="shared" si="11"/>
        <v>|色|白|レアリティ|コモン|マナコスト|6|</v>
      </c>
      <c r="B125" t="s">
        <v>0</v>
      </c>
      <c r="C125" t="s">
        <v>81</v>
      </c>
      <c r="D125" s="27" t="s">
        <v>6</v>
      </c>
      <c r="E125" t="s">
        <v>81</v>
      </c>
      <c r="F125" t="str">
        <f>IF(R124=0,"",R124)</f>
        <v>白</v>
      </c>
      <c r="G125" t="s">
        <v>81</v>
      </c>
      <c r="H125" s="27" t="s">
        <v>93</v>
      </c>
      <c r="I125" t="s">
        <v>81</v>
      </c>
      <c r="J125" t="str">
        <f>IF(T124=0,"",T124)</f>
        <v>コモン</v>
      </c>
      <c r="K125" t="s">
        <v>81</v>
      </c>
      <c r="L125" s="27" t="s">
        <v>94</v>
      </c>
      <c r="M125" t="s">
        <v>81</v>
      </c>
      <c r="N125">
        <f>IF(V124=0,"",V124)</f>
        <v>6</v>
      </c>
      <c r="O125" t="s">
        <v>81</v>
      </c>
      <c r="Q125" s="33" t="s">
        <v>11</v>
      </c>
      <c r="R125" s="34" t="str">
        <f>INDEX(AK:AK,W122+1)</f>
        <v>呪文</v>
      </c>
      <c r="S125" s="39" t="s">
        <v>95</v>
      </c>
      <c r="T125" s="34" t="str">
        <f>INDEX(AL:AL,W122+1)</f>
        <v>砂漠</v>
      </c>
      <c r="U125" s="34">
        <f>INDEX(AM:AM,W122+1)</f>
        <v>0</v>
      </c>
      <c r="V125" s="34">
        <f>INDEX(AN:AN,W122+1)</f>
        <v>0</v>
      </c>
      <c r="W125" s="40"/>
      <c r="X125" s="34" t="str">
        <f>INDEX(AV:AV,W122+1)</f>
        <v>あな</v>
      </c>
      <c r="Y125" s="34" t="str">
        <f>INDEX(AW:AW,W122+1)</f>
        <v/>
      </c>
      <c r="Z125" s="34" t="str">
        <f>INDEX(AX:AX,W122+1)</f>
        <v/>
      </c>
      <c r="AA125" s="34">
        <f>INDEX(AY:AY,W122+1)</f>
        <v>0</v>
      </c>
      <c r="BB125" s="64" t="s">
        <v>0</v>
      </c>
      <c r="BC125">
        <v>124</v>
      </c>
      <c r="BD125" t="s">
        <v>488</v>
      </c>
      <c r="BE125" t="s">
        <v>40</v>
      </c>
      <c r="BF125" t="s">
        <v>489</v>
      </c>
    </row>
    <row r="126" spans="1:58">
      <c r="A126" t="str">
        <f t="shared" si="11"/>
        <v>|種別|呪文|サブタイプ|砂漠|||</v>
      </c>
      <c r="B126" t="s">
        <v>0</v>
      </c>
      <c r="C126" t="s">
        <v>81</v>
      </c>
      <c r="D126" s="27" t="s">
        <v>11</v>
      </c>
      <c r="E126" t="s">
        <v>81</v>
      </c>
      <c r="F126" t="str">
        <f>IF(R125=0,"",R125)</f>
        <v>呪文</v>
      </c>
      <c r="G126" t="s">
        <v>81</v>
      </c>
      <c r="H126" s="27" t="s">
        <v>103</v>
      </c>
      <c r="I126" t="s">
        <v>81</v>
      </c>
      <c r="J126" t="str">
        <f>IF(T125=0,"",T125)</f>
        <v>砂漠</v>
      </c>
      <c r="K126" t="s">
        <v>81</v>
      </c>
      <c r="L126" t="str">
        <f>IF(U125=0,"",U125)</f>
        <v/>
      </c>
      <c r="M126" t="s">
        <v>81</v>
      </c>
      <c r="N126" t="str">
        <f>IF(V125=0,"",V125)</f>
        <v/>
      </c>
      <c r="O126" t="s">
        <v>81</v>
      </c>
      <c r="Q126" s="33" t="s">
        <v>104</v>
      </c>
      <c r="R126" s="34" t="str">
        <f>INDEX(AZ:AZ,W122+1)</f>
        <v>あなたの手札の各カードは2マナを得る。&amp;br;サイクリング2</v>
      </c>
      <c r="S126" s="35"/>
      <c r="T126" s="35"/>
      <c r="U126" s="35"/>
      <c r="V126" s="36"/>
      <c r="W126" s="40"/>
      <c r="X126" s="32"/>
      <c r="Y126" s="32"/>
      <c r="Z126" s="32"/>
      <c r="AA126" s="54"/>
      <c r="BB126" s="64" t="s">
        <v>0</v>
      </c>
      <c r="BC126">
        <v>125</v>
      </c>
      <c r="BD126" t="s">
        <v>490</v>
      </c>
      <c r="BE126" t="s">
        <v>40</v>
      </c>
      <c r="BF126" t="s">
        <v>491</v>
      </c>
    </row>
    <row r="127" spans="1:58">
      <c r="A127" t="str">
        <f t="shared" si="11"/>
        <v>|テキスト|&gt;|&gt;|&gt;|&gt;|あなたの手札の各カードは2マナを得る。&amp;br;サイクリング2|</v>
      </c>
      <c r="B127" t="s">
        <v>0</v>
      </c>
      <c r="C127" t="s">
        <v>81</v>
      </c>
      <c r="D127" s="27" t="s">
        <v>104</v>
      </c>
      <c r="E127" t="s">
        <v>81</v>
      </c>
      <c r="F127" s="27" t="s">
        <v>113</v>
      </c>
      <c r="G127" t="s">
        <v>81</v>
      </c>
      <c r="H127" s="27" t="s">
        <v>113</v>
      </c>
      <c r="I127" t="s">
        <v>81</v>
      </c>
      <c r="J127" s="27" t="s">
        <v>113</v>
      </c>
      <c r="K127" t="s">
        <v>81</v>
      </c>
      <c r="L127" s="27" t="s">
        <v>113</v>
      </c>
      <c r="M127" t="s">
        <v>81</v>
      </c>
      <c r="N127" t="str">
        <f>IF(R126=0,"",R126)</f>
        <v>あなたの手札の各カードは2マナを得る。&amp;br;サイクリング2</v>
      </c>
      <c r="O127" t="s">
        <v>81</v>
      </c>
      <c r="Q127" s="38" t="s">
        <v>27</v>
      </c>
      <c r="R127" s="34" t="str">
        <f>INDEX(BA:BA,W122+1)</f>
        <v>Each card in your hand gains 2 mana.&amp;br;Cycling2</v>
      </c>
      <c r="S127" s="35" t="s">
        <v>400</v>
      </c>
      <c r="T127" s="34" t="str">
        <f>IF(X127="","",X127&amp;IF(Y127="",""," "&amp;Y127)&amp;IF(Z127="",""," "&amp;Z127)&amp;IF(AA127="",""," "&amp;AA127))</f>
        <v/>
      </c>
      <c r="U127" s="35"/>
      <c r="V127" s="36"/>
      <c r="W127" s="40" t="s">
        <v>114</v>
      </c>
      <c r="X127" s="33" t="str">
        <f t="shared" ref="X127:AA127" si="21">IF(ISERROR(IF(LEN(X126)&gt;1,X126,VLOOKUP(X125,$AC:$AD,2,FALSE))),"",IF(LEN(X126)&gt;1,X126,VLOOKUP(X125,$AC:$AD,2,FALSE)))</f>
        <v/>
      </c>
      <c r="Y127" s="33" t="str">
        <f t="shared" si="21"/>
        <v/>
      </c>
      <c r="Z127" s="33" t="str">
        <f t="shared" si="21"/>
        <v/>
      </c>
      <c r="AA127" s="33" t="str">
        <f t="shared" si="21"/>
        <v> </v>
      </c>
      <c r="BB127" s="64" t="s">
        <v>0</v>
      </c>
      <c r="BC127">
        <v>126</v>
      </c>
      <c r="BD127" t="s">
        <v>87</v>
      </c>
      <c r="BE127" t="s">
        <v>40</v>
      </c>
      <c r="BF127" t="s">
        <v>492</v>
      </c>
    </row>
    <row r="128" spans="1:58">
      <c r="A128" t="str">
        <f t="shared" si="11"/>
        <v>|英テキスト|&gt;|&gt;|&gt;|&gt;|Each card in your hand gains 2 mana.&amp;br;Cycling2|</v>
      </c>
      <c r="B128" t="s">
        <v>0</v>
      </c>
      <c r="C128" t="s">
        <v>81</v>
      </c>
      <c r="D128" s="27" t="s">
        <v>125</v>
      </c>
      <c r="E128" t="s">
        <v>81</v>
      </c>
      <c r="F128" s="27" t="s">
        <v>113</v>
      </c>
      <c r="G128" t="s">
        <v>81</v>
      </c>
      <c r="H128" s="27" t="s">
        <v>113</v>
      </c>
      <c r="I128" t="s">
        <v>81</v>
      </c>
      <c r="J128" s="27" t="s">
        <v>113</v>
      </c>
      <c r="K128" t="s">
        <v>81</v>
      </c>
      <c r="L128" s="27" t="s">
        <v>113</v>
      </c>
      <c r="M128" t="s">
        <v>81</v>
      </c>
      <c r="N128" t="str">
        <f>IF(T127="","",T127&amp;"&amp;br;")&amp;IF(R127=0,"",R127)</f>
        <v>Each card in your hand gains 2 mana.&amp;br;Cycling2</v>
      </c>
      <c r="O128" t="s">
        <v>81</v>
      </c>
      <c r="Q128" s="33" t="s">
        <v>18</v>
      </c>
      <c r="R128" s="34">
        <f>IF(INDEX(AT:AT,W122+1)="",0,INDEX(AT:AT,W122+1)&amp;"/"&amp;INDEX(AU:AU,W122+1))</f>
        <v>0</v>
      </c>
      <c r="S128" s="35"/>
      <c r="T128" s="35"/>
      <c r="U128" s="35"/>
      <c r="V128" s="36"/>
      <c r="W128" s="40"/>
      <c r="X128" s="33"/>
      <c r="Y128" s="52"/>
      <c r="Z128" s="52"/>
      <c r="AA128" s="53"/>
      <c r="BB128" s="64" t="s">
        <v>0</v>
      </c>
      <c r="BC128">
        <v>127</v>
      </c>
      <c r="BD128" t="s">
        <v>267</v>
      </c>
      <c r="BE128" t="s">
        <v>40</v>
      </c>
      <c r="BF128" t="s">
        <v>112</v>
      </c>
    </row>
    <row r="129" spans="1:58">
      <c r="A129" t="str">
        <f t="shared" si="11"/>
        <v>|PT|&gt;||シールド数|&gt;||</v>
      </c>
      <c r="B129" t="s">
        <v>0</v>
      </c>
      <c r="C129" t="s">
        <v>81</v>
      </c>
      <c r="D129" t="s">
        <v>18</v>
      </c>
      <c r="E129" t="s">
        <v>81</v>
      </c>
      <c r="F129" t="s">
        <v>113</v>
      </c>
      <c r="G129" t="s">
        <v>81</v>
      </c>
      <c r="H129" t="str">
        <f>IF(R128=0,"",R128)</f>
        <v/>
      </c>
      <c r="I129" t="s">
        <v>81</v>
      </c>
      <c r="J129" t="s">
        <v>136</v>
      </c>
      <c r="K129" t="s">
        <v>81</v>
      </c>
      <c r="L129" t="s">
        <v>113</v>
      </c>
      <c r="M129" t="s">
        <v>81</v>
      </c>
      <c r="N129" t="str">
        <f>IF(R129=0,"",R129)</f>
        <v/>
      </c>
      <c r="O129" t="s">
        <v>81</v>
      </c>
      <c r="Q129" s="41" t="s">
        <v>19</v>
      </c>
      <c r="R129" s="34">
        <f>INDEX(AS:AS,W122+1)</f>
        <v>0</v>
      </c>
      <c r="S129" s="42"/>
      <c r="T129" s="42"/>
      <c r="U129" s="42"/>
      <c r="V129" s="43"/>
      <c r="W129" s="44"/>
      <c r="X129" s="45"/>
      <c r="Y129" s="55"/>
      <c r="Z129" s="55"/>
      <c r="AA129" s="56"/>
      <c r="BB129" s="64" t="s">
        <v>0</v>
      </c>
      <c r="BC129">
        <v>128</v>
      </c>
      <c r="BD129" t="s">
        <v>493</v>
      </c>
      <c r="BE129" t="s">
        <v>40</v>
      </c>
      <c r="BF129" t="s">
        <v>494</v>
      </c>
    </row>
    <row r="130" spans="1:58">
      <c r="A130" t="str">
        <f t="shared" si="11"/>
        <v>&amp;br;&amp;br;</v>
      </c>
      <c r="B130" t="s">
        <v>0</v>
      </c>
      <c r="C130" t="s">
        <v>145</v>
      </c>
      <c r="R130"/>
      <c r="S130"/>
      <c r="T130"/>
      <c r="U130"/>
      <c r="V130"/>
      <c r="BB130" s="64" t="s">
        <v>0</v>
      </c>
      <c r="BC130">
        <v>129</v>
      </c>
      <c r="BD130" t="s">
        <v>100</v>
      </c>
      <c r="BE130" t="s">
        <v>40</v>
      </c>
      <c r="BF130" t="s">
        <v>133</v>
      </c>
    </row>
    <row r="131" spans="1:58">
      <c r="A131" t="str">
        <f t="shared" si="11"/>
        <v>#back(text=戻る,left)</v>
      </c>
      <c r="B131" t="s">
        <v>0</v>
      </c>
      <c r="C131" t="s">
        <v>153</v>
      </c>
      <c r="R131"/>
      <c r="S131"/>
      <c r="T131"/>
      <c r="U131"/>
      <c r="V131"/>
      <c r="BB131" s="64" t="s">
        <v>0</v>
      </c>
      <c r="BC131">
        <v>130</v>
      </c>
      <c r="BD131" t="s">
        <v>495</v>
      </c>
      <c r="BE131" t="s">
        <v>40</v>
      </c>
      <c r="BF131" t="s">
        <v>496</v>
      </c>
    </row>
    <row r="132" spans="1:58">
      <c r="A132" t="str">
        <f t="shared" si="11"/>
        <v>&amp;br;</v>
      </c>
      <c r="B132" t="s">
        <v>0</v>
      </c>
      <c r="C132" t="s">
        <v>164</v>
      </c>
      <c r="R132"/>
      <c r="S132"/>
      <c r="T132"/>
      <c r="U132"/>
      <c r="V132"/>
      <c r="BB132" s="64" t="s">
        <v>0</v>
      </c>
      <c r="BC132">
        <v>131</v>
      </c>
      <c r="BD132" t="s">
        <v>497</v>
      </c>
      <c r="BE132" t="s">
        <v>40</v>
      </c>
      <c r="BF132" t="s">
        <v>498</v>
      </c>
    </row>
    <row r="133" spans="1:58">
      <c r="A133" t="str">
        <f t="shared" si="11"/>
        <v>#comment(above,nsize=[15],size=[30],num=[10])</v>
      </c>
      <c r="B133" t="s">
        <v>0</v>
      </c>
      <c r="C133" t="s">
        <v>173</v>
      </c>
      <c r="R133"/>
      <c r="S133"/>
      <c r="T133"/>
      <c r="U133"/>
      <c r="V133"/>
      <c r="BB133" s="64" t="s">
        <v>0</v>
      </c>
      <c r="BC133">
        <v>132</v>
      </c>
      <c r="BD133" t="s">
        <v>341</v>
      </c>
      <c r="BE133" t="s">
        <v>40</v>
      </c>
      <c r="BF133" t="s">
        <v>499</v>
      </c>
    </row>
    <row r="134" spans="1:58">
      <c r="A134" t="str">
        <f t="shared" ref="A134:A197" si="22">CONCATENATE(C134,D134,E134,F134,G134,H134,I134,J134,K134,L134,M134,N134,O134,P134)</f>
        <v>&amp;br;&amp;br;</v>
      </c>
      <c r="B134" t="s">
        <v>0</v>
      </c>
      <c r="C134" t="s">
        <v>145</v>
      </c>
      <c r="R134"/>
      <c r="S134"/>
      <c r="T134"/>
      <c r="U134"/>
      <c r="V134"/>
      <c r="BB134" s="64" t="s">
        <v>0</v>
      </c>
      <c r="BC134">
        <v>133</v>
      </c>
      <c r="BD134" t="s">
        <v>226</v>
      </c>
      <c r="BE134" t="s">
        <v>40</v>
      </c>
      <c r="BF134" t="s">
        <v>500</v>
      </c>
    </row>
    <row r="135" spans="1:58">
      <c r="A135" t="str">
        <f t="shared" si="22"/>
        <v/>
      </c>
      <c r="B135" t="s">
        <v>0</v>
      </c>
      <c r="Q135" s="29"/>
      <c r="R135" s="30"/>
      <c r="S135" s="30"/>
      <c r="T135" s="30"/>
      <c r="U135" s="30"/>
      <c r="V135" s="31"/>
      <c r="W135" s="32">
        <v>11</v>
      </c>
      <c r="X135" s="29"/>
      <c r="Y135" s="50"/>
      <c r="Z135" s="50"/>
      <c r="AA135" s="51"/>
      <c r="BB135" s="64" t="s">
        <v>0</v>
      </c>
      <c r="BC135">
        <v>134</v>
      </c>
      <c r="BD135" t="s">
        <v>501</v>
      </c>
      <c r="BE135" t="s">
        <v>40</v>
      </c>
      <c r="BF135" t="s">
        <v>502</v>
      </c>
    </row>
    <row r="136" spans="1:58">
      <c r="A136" t="str">
        <f t="shared" si="22"/>
        <v>*砂爆破/Sandblast</v>
      </c>
      <c r="B136" t="s">
        <v>0</v>
      </c>
      <c r="C136" t="str">
        <f>"*"&amp;R136&amp;"/"&amp;T136</f>
        <v>*砂爆破/Sandblast</v>
      </c>
      <c r="Q136" s="33" t="s">
        <v>9</v>
      </c>
      <c r="R136" s="34" t="str">
        <f>INDEX(AI:AI,W135+1)</f>
        <v>砂爆破</v>
      </c>
      <c r="S136" s="35" t="s">
        <v>10</v>
      </c>
      <c r="T136" s="34" t="str">
        <f>INDEX(AJ:AJ,W135+1)</f>
        <v>Sandblast</v>
      </c>
      <c r="U136" s="35"/>
      <c r="V136" s="36"/>
      <c r="W136" s="37"/>
      <c r="X136" s="33"/>
      <c r="Y136" s="52"/>
      <c r="Z136" s="52"/>
      <c r="AA136" s="53"/>
      <c r="BB136" s="64" t="s">
        <v>0</v>
      </c>
      <c r="BC136">
        <v>135</v>
      </c>
      <c r="BD136" t="s">
        <v>503</v>
      </c>
      <c r="BE136" t="s">
        <v>40</v>
      </c>
      <c r="BF136" t="s">
        <v>504</v>
      </c>
    </row>
    <row r="137" spans="1:58">
      <c r="A137" t="str">
        <f t="shared" si="22"/>
        <v>|LEFT:80|LEFT:100|LEFT:100|LEFT:100|LEFT:100|LEFT:100|c</v>
      </c>
      <c r="B137" t="s">
        <v>0</v>
      </c>
      <c r="C137" t="s">
        <v>81</v>
      </c>
      <c r="D137" s="26" t="str">
        <f>$Q$1</f>
        <v>LEFT:80</v>
      </c>
      <c r="E137" s="26" t="s">
        <v>81</v>
      </c>
      <c r="F137" s="26" t="str">
        <f t="shared" ref="F137:J137" si="23">$R$1</f>
        <v>LEFT:100</v>
      </c>
      <c r="G137" s="26" t="s">
        <v>81</v>
      </c>
      <c r="H137" s="26" t="str">
        <f t="shared" si="23"/>
        <v>LEFT:100</v>
      </c>
      <c r="I137" s="26" t="s">
        <v>81</v>
      </c>
      <c r="J137" s="26" t="str">
        <f t="shared" si="23"/>
        <v>LEFT:100</v>
      </c>
      <c r="K137" s="26" t="s">
        <v>81</v>
      </c>
      <c r="L137" s="26" t="str">
        <f>$R$1</f>
        <v>LEFT:100</v>
      </c>
      <c r="M137" s="26" t="s">
        <v>81</v>
      </c>
      <c r="N137" s="26" t="str">
        <f>$R$1</f>
        <v>LEFT:100</v>
      </c>
      <c r="O137" t="s">
        <v>81</v>
      </c>
      <c r="P137" t="s">
        <v>82</v>
      </c>
      <c r="Q137" s="38" t="s">
        <v>6</v>
      </c>
      <c r="R137" s="34" t="str">
        <f>INDEX(AF:AF,W135+1)</f>
        <v>白</v>
      </c>
      <c r="S137" s="39" t="s">
        <v>7</v>
      </c>
      <c r="T137" s="34" t="str">
        <f>INDEX(AG:AG,W135+1)</f>
        <v>コモン</v>
      </c>
      <c r="U137" s="39" t="s">
        <v>8</v>
      </c>
      <c r="V137" s="34">
        <f>INDEX(AH:AH,W135+1)</f>
        <v>6</v>
      </c>
      <c r="W137" s="40"/>
      <c r="X137" s="34" t="str">
        <f>INDEX(AO:AO,W135+1)</f>
        <v>あなたがコントロールするクリーチャーがブロックされたとき、ブロックしたクリーチャーは5点のダメージを受ける。このサポートを破壊する。</v>
      </c>
      <c r="Y137" s="52"/>
      <c r="Z137" s="52"/>
      <c r="AA137" s="53"/>
      <c r="BB137" s="64" t="s">
        <v>0</v>
      </c>
      <c r="BC137">
        <v>136</v>
      </c>
      <c r="BD137" t="s">
        <v>505</v>
      </c>
      <c r="BE137" t="s">
        <v>40</v>
      </c>
      <c r="BF137" t="s">
        <v>506</v>
      </c>
    </row>
    <row r="138" spans="1:58">
      <c r="A138" t="str">
        <f t="shared" si="22"/>
        <v>|色|白|レアリティ|コモン|マナコスト|6|</v>
      </c>
      <c r="B138" t="s">
        <v>0</v>
      </c>
      <c r="C138" t="s">
        <v>81</v>
      </c>
      <c r="D138" s="27" t="s">
        <v>6</v>
      </c>
      <c r="E138" t="s">
        <v>81</v>
      </c>
      <c r="F138" t="str">
        <f>IF(R137=0,"",R137)</f>
        <v>白</v>
      </c>
      <c r="G138" t="s">
        <v>81</v>
      </c>
      <c r="H138" s="27" t="s">
        <v>93</v>
      </c>
      <c r="I138" t="s">
        <v>81</v>
      </c>
      <c r="J138" t="str">
        <f>IF(T137=0,"",T137)</f>
        <v>コモン</v>
      </c>
      <c r="K138" t="s">
        <v>81</v>
      </c>
      <c r="L138" s="27" t="s">
        <v>94</v>
      </c>
      <c r="M138" t="s">
        <v>81</v>
      </c>
      <c r="N138">
        <f>IF(V137=0,"",V137)</f>
        <v>6</v>
      </c>
      <c r="O138" t="s">
        <v>81</v>
      </c>
      <c r="Q138" s="33" t="s">
        <v>11</v>
      </c>
      <c r="R138" s="34" t="str">
        <f>INDEX(AK:AK,W135+1)</f>
        <v>サポート</v>
      </c>
      <c r="S138" s="39" t="s">
        <v>95</v>
      </c>
      <c r="T138" s="34">
        <f>INDEX(AL:AL,W135+1)</f>
        <v>0</v>
      </c>
      <c r="U138" s="34">
        <f>INDEX(AM:AM,W135+1)</f>
        <v>0</v>
      </c>
      <c r="V138" s="34">
        <f>INDEX(AN:AN,W135+1)</f>
        <v>0</v>
      </c>
      <c r="W138" s="40"/>
      <c r="X138" s="34" t="str">
        <f>INDEX(AV:AV,W135+1)</f>
        <v>あな</v>
      </c>
      <c r="Y138" s="34" t="str">
        <f>INDEX(AW:AW,W135+1)</f>
        <v/>
      </c>
      <c r="Z138" s="34" t="str">
        <f>INDEX(AX:AX,W135+1)</f>
        <v/>
      </c>
      <c r="AA138" s="34">
        <f>INDEX(AY:AY,W135+1)</f>
        <v>0</v>
      </c>
      <c r="BB138" s="64" t="s">
        <v>0</v>
      </c>
      <c r="BC138">
        <v>137</v>
      </c>
      <c r="BD138" t="s">
        <v>109</v>
      </c>
      <c r="BE138" t="s">
        <v>40</v>
      </c>
      <c r="BF138" t="s">
        <v>402</v>
      </c>
    </row>
    <row r="139" spans="1:58">
      <c r="A139" t="str">
        <f t="shared" si="22"/>
        <v>|種別|サポート|サブタイプ||||</v>
      </c>
      <c r="B139" t="s">
        <v>0</v>
      </c>
      <c r="C139" t="s">
        <v>81</v>
      </c>
      <c r="D139" s="27" t="s">
        <v>11</v>
      </c>
      <c r="E139" t="s">
        <v>81</v>
      </c>
      <c r="F139" t="str">
        <f>IF(R138=0,"",R138)</f>
        <v>サポート</v>
      </c>
      <c r="G139" t="s">
        <v>81</v>
      </c>
      <c r="H139" s="27" t="s">
        <v>103</v>
      </c>
      <c r="I139" t="s">
        <v>81</v>
      </c>
      <c r="J139" t="str">
        <f>IF(T138=0,"",T138)</f>
        <v/>
      </c>
      <c r="K139" t="s">
        <v>81</v>
      </c>
      <c r="L139" t="str">
        <f>IF(U138=0,"",U138)</f>
        <v/>
      </c>
      <c r="M139" t="s">
        <v>81</v>
      </c>
      <c r="N139" t="str">
        <f>IF(V138=0,"",V138)</f>
        <v/>
      </c>
      <c r="O139" t="s">
        <v>81</v>
      </c>
      <c r="Q139" s="33" t="s">
        <v>104</v>
      </c>
      <c r="R139" s="34" t="str">
        <f>INDEX(AZ:AZ,W135+1)</f>
        <v>あなたがコントロールするクリーチャーがブロックされたとき、ブロックしたクリーチャーは5点のダメージを受ける。このサポートを破壊する。&amp;br;対戦相手がコントロールするクリーチャーが攻撃したとき、そのクリーチャーは5点のダメージを受ける。このサポートを破壊する。</v>
      </c>
      <c r="S139" s="35"/>
      <c r="T139" s="35"/>
      <c r="U139" s="35"/>
      <c r="V139" s="36"/>
      <c r="W139" s="40"/>
      <c r="X139" s="32"/>
      <c r="Y139" s="32"/>
      <c r="Z139" s="32"/>
      <c r="AA139" s="54"/>
      <c r="BB139" s="64" t="s">
        <v>0</v>
      </c>
      <c r="BC139">
        <v>138</v>
      </c>
      <c r="BD139" t="s">
        <v>507</v>
      </c>
      <c r="BE139" t="s">
        <v>40</v>
      </c>
      <c r="BF139" t="s">
        <v>508</v>
      </c>
    </row>
    <row r="140" spans="1:58">
      <c r="A140" t="str">
        <f t="shared" si="22"/>
        <v>|テキスト|&gt;|&gt;|&gt;|&gt;|あなたがコントロールするクリーチャーがブロックされたとき、ブロックしたクリーチャーは5点のダメージを受ける。このサポートを破壊する。&amp;br;対戦相手がコントロールするクリーチャーが攻撃したとき、そのクリーチャーは5点のダメージを受ける。このサポートを破壊する。|</v>
      </c>
      <c r="B140" t="s">
        <v>0</v>
      </c>
      <c r="C140" t="s">
        <v>81</v>
      </c>
      <c r="D140" s="27" t="s">
        <v>104</v>
      </c>
      <c r="E140" t="s">
        <v>81</v>
      </c>
      <c r="F140" s="27" t="s">
        <v>113</v>
      </c>
      <c r="G140" t="s">
        <v>81</v>
      </c>
      <c r="H140" s="27" t="s">
        <v>113</v>
      </c>
      <c r="I140" t="s">
        <v>81</v>
      </c>
      <c r="J140" s="27" t="s">
        <v>113</v>
      </c>
      <c r="K140" t="s">
        <v>81</v>
      </c>
      <c r="L140" s="27" t="s">
        <v>113</v>
      </c>
      <c r="M140" t="s">
        <v>81</v>
      </c>
      <c r="N140" t="str">
        <f>IF(R139=0,"",R139)</f>
        <v>あなたがコントロールするクリーチャーがブロックされたとき、ブロックしたクリーチャーは5点のダメージを受ける。このサポートを破壊する。&amp;br;対戦相手がコントロールするクリーチャーが攻撃したとき、そのクリーチャーは5点のダメージを受ける。このサポートを破壊する。</v>
      </c>
      <c r="O140" t="s">
        <v>81</v>
      </c>
      <c r="Q140" s="38" t="s">
        <v>27</v>
      </c>
      <c r="R140" s="34" t="str">
        <f>INDEX(BA:BA,W135+1)</f>
        <v>When a creature you control is blocked, the blocking creature takes 5 damage and this support is Destroyed.&amp;br;When a creature your opponent controls attacks, that creature takes 5 damage and this support is Destroyed.</v>
      </c>
      <c r="S140" s="35" t="s">
        <v>400</v>
      </c>
      <c r="T140" s="34" t="str">
        <f>IF(X140="","",X140&amp;IF(Y140="",""," "&amp;Y140)&amp;IF(Z140="",""," "&amp;Z140)&amp;IF(AA140="",""," "&amp;AA140))</f>
        <v/>
      </c>
      <c r="U140" s="35"/>
      <c r="V140" s="36"/>
      <c r="W140" s="40" t="s">
        <v>114</v>
      </c>
      <c r="X140" s="33" t="str">
        <f t="shared" ref="X140:AA140" si="24">IF(ISERROR(IF(LEN(X139)&gt;1,X139,VLOOKUP(X138,$AC:$AD,2,FALSE))),"",IF(LEN(X139)&gt;1,X139,VLOOKUP(X138,$AC:$AD,2,FALSE)))</f>
        <v/>
      </c>
      <c r="Y140" s="33" t="str">
        <f t="shared" si="24"/>
        <v/>
      </c>
      <c r="Z140" s="33" t="str">
        <f t="shared" si="24"/>
        <v/>
      </c>
      <c r="AA140" s="33" t="str">
        <f t="shared" si="24"/>
        <v> </v>
      </c>
      <c r="BB140" s="64" t="s">
        <v>0</v>
      </c>
      <c r="BC140">
        <v>139</v>
      </c>
      <c r="BD140" t="s">
        <v>356</v>
      </c>
      <c r="BE140" t="s">
        <v>40</v>
      </c>
      <c r="BF140" t="s">
        <v>509</v>
      </c>
    </row>
    <row r="141" spans="1:58">
      <c r="A141" t="str">
        <f t="shared" si="22"/>
        <v>|英テキスト|&gt;|&gt;|&gt;|&gt;|When a creature you control is blocked, the blocking creature takes 5 damage and this support is Destroyed.&amp;br;When a creature your opponent controls attacks, that creature takes 5 damage and this support is Destroyed.|</v>
      </c>
      <c r="B141" t="s">
        <v>0</v>
      </c>
      <c r="C141" t="s">
        <v>81</v>
      </c>
      <c r="D141" s="27" t="s">
        <v>125</v>
      </c>
      <c r="E141" t="s">
        <v>81</v>
      </c>
      <c r="F141" s="27" t="s">
        <v>113</v>
      </c>
      <c r="G141" t="s">
        <v>81</v>
      </c>
      <c r="H141" s="27" t="s">
        <v>113</v>
      </c>
      <c r="I141" t="s">
        <v>81</v>
      </c>
      <c r="J141" s="27" t="s">
        <v>113</v>
      </c>
      <c r="K141" t="s">
        <v>81</v>
      </c>
      <c r="L141" s="27" t="s">
        <v>113</v>
      </c>
      <c r="M141" t="s">
        <v>81</v>
      </c>
      <c r="N141" t="str">
        <f>IF(T140="","",T140&amp;"&amp;br;")&amp;IF(R140=0,"",R140)</f>
        <v>When a creature you control is blocked, the blocking creature takes 5 damage and this support is Destroyed.&amp;br;When a creature your opponent controls attacks, that creature takes 5 damage and this support is Destroyed.</v>
      </c>
      <c r="O141" t="s">
        <v>81</v>
      </c>
      <c r="Q141" s="33" t="s">
        <v>18</v>
      </c>
      <c r="R141" s="34">
        <f>IF(INDEX(AT:AT,W135+1)="",0,INDEX(AT:AT,W135+1)&amp;"/"&amp;INDEX(AU:AU,W135+1))</f>
        <v>0</v>
      </c>
      <c r="S141" s="35"/>
      <c r="T141" s="35"/>
      <c r="U141" s="35"/>
      <c r="V141" s="36"/>
      <c r="W141" s="40"/>
      <c r="X141" s="33"/>
      <c r="Y141" s="52"/>
      <c r="Z141" s="52"/>
      <c r="AA141" s="53"/>
      <c r="BB141" s="64" t="s">
        <v>0</v>
      </c>
      <c r="BC141">
        <v>140</v>
      </c>
      <c r="BD141" t="s">
        <v>510</v>
      </c>
      <c r="BE141" t="s">
        <v>40</v>
      </c>
      <c r="BF141" t="s">
        <v>511</v>
      </c>
    </row>
    <row r="142" spans="1:58">
      <c r="A142" t="str">
        <f t="shared" si="22"/>
        <v>|PT|&gt;||シールド数|&gt;|10|</v>
      </c>
      <c r="B142" t="s">
        <v>0</v>
      </c>
      <c r="C142" t="s">
        <v>81</v>
      </c>
      <c r="D142" t="s">
        <v>18</v>
      </c>
      <c r="E142" t="s">
        <v>81</v>
      </c>
      <c r="F142" t="s">
        <v>113</v>
      </c>
      <c r="G142" t="s">
        <v>81</v>
      </c>
      <c r="H142" t="str">
        <f>IF(R141=0,"",R141)</f>
        <v/>
      </c>
      <c r="I142" t="s">
        <v>81</v>
      </c>
      <c r="J142" t="s">
        <v>136</v>
      </c>
      <c r="K142" t="s">
        <v>81</v>
      </c>
      <c r="L142" t="s">
        <v>113</v>
      </c>
      <c r="M142" t="s">
        <v>81</v>
      </c>
      <c r="N142">
        <f>IF(R142=0,"",R142)</f>
        <v>10</v>
      </c>
      <c r="O142" t="s">
        <v>81</v>
      </c>
      <c r="Q142" s="41" t="s">
        <v>19</v>
      </c>
      <c r="R142" s="34">
        <f>INDEX(AS:AS,W135+1)</f>
        <v>10</v>
      </c>
      <c r="S142" s="42"/>
      <c r="T142" s="42"/>
      <c r="U142" s="42"/>
      <c r="V142" s="43"/>
      <c r="W142" s="44"/>
      <c r="X142" s="45"/>
      <c r="Y142" s="55"/>
      <c r="Z142" s="55"/>
      <c r="AA142" s="56"/>
      <c r="BB142" s="64" t="s">
        <v>0</v>
      </c>
      <c r="BC142">
        <v>141</v>
      </c>
      <c r="BD142" t="s">
        <v>310</v>
      </c>
      <c r="BE142" t="s">
        <v>40</v>
      </c>
      <c r="BF142" t="s">
        <v>512</v>
      </c>
    </row>
    <row r="143" spans="1:58">
      <c r="A143" t="str">
        <f t="shared" si="22"/>
        <v>&amp;br;&amp;br;</v>
      </c>
      <c r="B143" t="s">
        <v>0</v>
      </c>
      <c r="C143" t="s">
        <v>145</v>
      </c>
      <c r="R143"/>
      <c r="S143"/>
      <c r="T143"/>
      <c r="U143"/>
      <c r="V143"/>
      <c r="BB143" s="64" t="s">
        <v>0</v>
      </c>
      <c r="BC143">
        <v>142</v>
      </c>
      <c r="BD143" t="s">
        <v>513</v>
      </c>
      <c r="BE143" t="s">
        <v>40</v>
      </c>
      <c r="BF143" t="s">
        <v>514</v>
      </c>
    </row>
    <row r="144" spans="1:58">
      <c r="A144" t="str">
        <f t="shared" si="22"/>
        <v>#back(text=戻る,left)</v>
      </c>
      <c r="B144" t="s">
        <v>0</v>
      </c>
      <c r="C144" t="s">
        <v>153</v>
      </c>
      <c r="R144"/>
      <c r="S144"/>
      <c r="T144"/>
      <c r="U144"/>
      <c r="V144"/>
      <c r="BB144" s="64" t="s">
        <v>0</v>
      </c>
      <c r="BC144">
        <v>143</v>
      </c>
      <c r="BD144" t="s">
        <v>515</v>
      </c>
      <c r="BE144" t="s">
        <v>40</v>
      </c>
      <c r="BF144" t="s">
        <v>516</v>
      </c>
    </row>
    <row r="145" spans="1:58">
      <c r="A145" t="str">
        <f t="shared" si="22"/>
        <v>&amp;br;</v>
      </c>
      <c r="B145" t="s">
        <v>0</v>
      </c>
      <c r="C145" t="s">
        <v>164</v>
      </c>
      <c r="R145"/>
      <c r="S145"/>
      <c r="T145"/>
      <c r="U145"/>
      <c r="V145"/>
      <c r="BB145" s="64" t="s">
        <v>0</v>
      </c>
      <c r="BC145">
        <v>144</v>
      </c>
      <c r="BD145" t="s">
        <v>517</v>
      </c>
      <c r="BE145" t="s">
        <v>40</v>
      </c>
      <c r="BF145" t="s">
        <v>518</v>
      </c>
    </row>
    <row r="146" spans="1:58">
      <c r="A146" t="str">
        <f t="shared" si="22"/>
        <v>#comment(above,nsize=[15],size=[30],num=[10])</v>
      </c>
      <c r="B146" t="s">
        <v>0</v>
      </c>
      <c r="C146" t="s">
        <v>173</v>
      </c>
      <c r="R146"/>
      <c r="S146"/>
      <c r="T146"/>
      <c r="U146"/>
      <c r="V146"/>
      <c r="BB146" s="64" t="s">
        <v>0</v>
      </c>
      <c r="BC146">
        <v>145</v>
      </c>
      <c r="BD146" t="s">
        <v>519</v>
      </c>
      <c r="BE146" t="s">
        <v>40</v>
      </c>
      <c r="BF146" t="s">
        <v>520</v>
      </c>
    </row>
    <row r="147" spans="1:58">
      <c r="A147" t="str">
        <f t="shared" si="22"/>
        <v>&amp;br;&amp;br;</v>
      </c>
      <c r="B147" t="s">
        <v>0</v>
      </c>
      <c r="C147" t="s">
        <v>145</v>
      </c>
      <c r="R147"/>
      <c r="S147"/>
      <c r="T147"/>
      <c r="U147"/>
      <c r="V147"/>
      <c r="BB147" s="64" t="s">
        <v>0</v>
      </c>
      <c r="BC147">
        <v>146</v>
      </c>
      <c r="BD147" t="s">
        <v>295</v>
      </c>
      <c r="BE147" t="s">
        <v>40</v>
      </c>
      <c r="BF147" t="s">
        <v>521</v>
      </c>
    </row>
    <row r="148" spans="1:58">
      <c r="A148" t="str">
        <f t="shared" si="22"/>
        <v/>
      </c>
      <c r="B148" t="s">
        <v>0</v>
      </c>
      <c r="Q148" s="29"/>
      <c r="R148" s="30"/>
      <c r="S148" s="30"/>
      <c r="T148" s="30"/>
      <c r="U148" s="30"/>
      <c r="V148" s="31"/>
      <c r="W148" s="32">
        <v>12</v>
      </c>
      <c r="X148" s="29"/>
      <c r="Y148" s="50"/>
      <c r="Z148" s="50"/>
      <c r="AA148" s="51"/>
      <c r="BB148" s="64" t="s">
        <v>0</v>
      </c>
      <c r="BC148">
        <v>147</v>
      </c>
      <c r="BD148" t="s">
        <v>119</v>
      </c>
      <c r="BE148" t="s">
        <v>40</v>
      </c>
      <c r="BF148" t="s">
        <v>298</v>
      </c>
    </row>
    <row r="149" spans="1:58">
      <c r="A149" t="str">
        <f t="shared" si="22"/>
        <v>*王神の信者/God-Pharaoh's Faithful</v>
      </c>
      <c r="B149" t="s">
        <v>0</v>
      </c>
      <c r="C149" t="str">
        <f>"*"&amp;R149&amp;"/"&amp;T149</f>
        <v>*王神の信者/God-Pharaoh's Faithful</v>
      </c>
      <c r="Q149" s="33" t="s">
        <v>9</v>
      </c>
      <c r="R149" s="34" t="str">
        <f>INDEX(AI:AI,W148+1)</f>
        <v>王神の信者</v>
      </c>
      <c r="S149" s="35" t="s">
        <v>10</v>
      </c>
      <c r="T149" s="34" t="str">
        <f>INDEX(AJ:AJ,W148+1)</f>
        <v>God-Pharaoh's Faithful</v>
      </c>
      <c r="U149" s="35"/>
      <c r="V149" s="36"/>
      <c r="W149" s="37"/>
      <c r="X149" s="33"/>
      <c r="Y149" s="52"/>
      <c r="Z149" s="52"/>
      <c r="AA149" s="53"/>
      <c r="BB149" s="64" t="s">
        <v>0</v>
      </c>
      <c r="BC149">
        <v>148</v>
      </c>
      <c r="BD149" t="s">
        <v>316</v>
      </c>
      <c r="BE149" t="s">
        <v>40</v>
      </c>
      <c r="BF149" t="s">
        <v>522</v>
      </c>
    </row>
    <row r="150" spans="1:55">
      <c r="A150" t="str">
        <f t="shared" si="22"/>
        <v>|LEFT:80|LEFT:100|LEFT:100|LEFT:100|LEFT:100|LEFT:100|c</v>
      </c>
      <c r="B150" t="s">
        <v>0</v>
      </c>
      <c r="C150" t="s">
        <v>81</v>
      </c>
      <c r="D150" s="26" t="str">
        <f>$Q$1</f>
        <v>LEFT:80</v>
      </c>
      <c r="E150" s="26" t="s">
        <v>81</v>
      </c>
      <c r="F150" s="26" t="str">
        <f t="shared" ref="F150:J150" si="25">$R$1</f>
        <v>LEFT:100</v>
      </c>
      <c r="G150" s="26" t="s">
        <v>81</v>
      </c>
      <c r="H150" s="26" t="str">
        <f t="shared" si="25"/>
        <v>LEFT:100</v>
      </c>
      <c r="I150" s="26" t="s">
        <v>81</v>
      </c>
      <c r="J150" s="26" t="str">
        <f t="shared" si="25"/>
        <v>LEFT:100</v>
      </c>
      <c r="K150" s="26" t="s">
        <v>81</v>
      </c>
      <c r="L150" s="26" t="str">
        <f>$R$1</f>
        <v>LEFT:100</v>
      </c>
      <c r="M150" s="26" t="s">
        <v>81</v>
      </c>
      <c r="N150" s="26" t="str">
        <f>$R$1</f>
        <v>LEFT:100</v>
      </c>
      <c r="O150" t="s">
        <v>81</v>
      </c>
      <c r="P150" t="s">
        <v>82</v>
      </c>
      <c r="Q150" s="38" t="s">
        <v>6</v>
      </c>
      <c r="R150" s="34" t="str">
        <f>INDEX(AF:AF,W148+1)</f>
        <v>白</v>
      </c>
      <c r="S150" s="39" t="s">
        <v>7</v>
      </c>
      <c r="T150" s="34" t="str">
        <f>INDEX(AG:AG,W148+1)</f>
        <v>アンコモン</v>
      </c>
      <c r="U150" s="39" t="s">
        <v>8</v>
      </c>
      <c r="V150" s="34">
        <f>INDEX(AH:AH,W148+1)</f>
        <v>4</v>
      </c>
      <c r="W150" s="40"/>
      <c r="X150" s="34" t="str">
        <f>INDEX(AO:AO,W148+1)</f>
        <v>(あなたがクリーチャーか呪文かサポートを唱えるたびに、あなたは1点のライフを得る。)</v>
      </c>
      <c r="Y150" s="52"/>
      <c r="Z150" s="52"/>
      <c r="AA150" s="53"/>
      <c r="BB150" s="64" t="s">
        <v>0</v>
      </c>
      <c r="BC150">
        <v>149</v>
      </c>
    </row>
    <row r="151" spans="1:55">
      <c r="A151" t="str">
        <f t="shared" si="22"/>
        <v>|色|白|レアリティ|アンコモン|マナコスト|4|</v>
      </c>
      <c r="B151" t="s">
        <v>0</v>
      </c>
      <c r="C151" t="s">
        <v>81</v>
      </c>
      <c r="D151" s="27" t="s">
        <v>6</v>
      </c>
      <c r="E151" t="s">
        <v>81</v>
      </c>
      <c r="F151" t="str">
        <f>IF(R150=0,"",R150)</f>
        <v>白</v>
      </c>
      <c r="G151" t="s">
        <v>81</v>
      </c>
      <c r="H151" s="27" t="s">
        <v>93</v>
      </c>
      <c r="I151" t="s">
        <v>81</v>
      </c>
      <c r="J151" t="str">
        <f>IF(T150=0,"",T150)</f>
        <v>アンコモン</v>
      </c>
      <c r="K151" t="s">
        <v>81</v>
      </c>
      <c r="L151" s="27" t="s">
        <v>94</v>
      </c>
      <c r="M151" t="s">
        <v>81</v>
      </c>
      <c r="N151">
        <f>IF(V150=0,"",V150)</f>
        <v>4</v>
      </c>
      <c r="O151" t="s">
        <v>81</v>
      </c>
      <c r="Q151" s="33" t="s">
        <v>11</v>
      </c>
      <c r="R151" s="34" t="str">
        <f>INDEX(AK:AK,W148+1)</f>
        <v>クリーチャー</v>
      </c>
      <c r="S151" s="39" t="s">
        <v>95</v>
      </c>
      <c r="T151" s="34" t="str">
        <f>INDEX(AL:AL,W148+1)</f>
        <v>人間</v>
      </c>
      <c r="U151" s="34" t="str">
        <f>INDEX(AM:AM,W148+1)</f>
        <v>ウィザード</v>
      </c>
      <c r="V151" s="34">
        <f>INDEX(AN:AN,W148+1)</f>
        <v>0</v>
      </c>
      <c r="W151" s="40"/>
      <c r="X151" s="34" t="str">
        <f>INDEX(AV:AV,W148+1)</f>
        <v>(あ</v>
      </c>
      <c r="Y151" s="34" t="str">
        <f>INDEX(AW:AW,W148+1)</f>
        <v/>
      </c>
      <c r="Z151" s="34" t="str">
        <f>INDEX(AX:AX,W148+1)</f>
        <v/>
      </c>
      <c r="AA151" s="34">
        <f>INDEX(AY:AY,W148+1)</f>
        <v>0</v>
      </c>
      <c r="BB151" s="64" t="s">
        <v>0</v>
      </c>
      <c r="BC151">
        <v>150</v>
      </c>
    </row>
    <row r="152" spans="1:55">
      <c r="A152" t="str">
        <f t="shared" si="22"/>
        <v>|種別|クリーチャー|サブタイプ|人間|ウィザード||</v>
      </c>
      <c r="B152" t="s">
        <v>0</v>
      </c>
      <c r="C152" t="s">
        <v>81</v>
      </c>
      <c r="D152" s="27" t="s">
        <v>11</v>
      </c>
      <c r="E152" t="s">
        <v>81</v>
      </c>
      <c r="F152" t="str">
        <f>IF(R151=0,"",R151)</f>
        <v>クリーチャー</v>
      </c>
      <c r="G152" t="s">
        <v>81</v>
      </c>
      <c r="H152" s="27" t="s">
        <v>103</v>
      </c>
      <c r="I152" t="s">
        <v>81</v>
      </c>
      <c r="J152" t="str">
        <f>IF(T151=0,"",T151)</f>
        <v>人間</v>
      </c>
      <c r="K152" t="s">
        <v>81</v>
      </c>
      <c r="L152" t="str">
        <f>IF(U151=0,"",U151)</f>
        <v>ウィザード</v>
      </c>
      <c r="M152" t="s">
        <v>81</v>
      </c>
      <c r="N152" t="str">
        <f>IF(V151=0,"",V151)</f>
        <v/>
      </c>
      <c r="O152" t="s">
        <v>81</v>
      </c>
      <c r="Q152" s="33" t="s">
        <v>104</v>
      </c>
      <c r="R152" s="34" t="str">
        <f>INDEX(AZ:AZ,W148+1)</f>
        <v>(あなたがクリーチャーか呪文かサポートを唱えるたびに、あなたは1点のライフを得る。)</v>
      </c>
      <c r="S152" s="35"/>
      <c r="T152" s="35"/>
      <c r="U152" s="35"/>
      <c r="V152" s="36"/>
      <c r="W152" s="40"/>
      <c r="X152" s="32"/>
      <c r="Y152" s="32"/>
      <c r="Z152" s="32"/>
      <c r="AA152" s="54"/>
      <c r="BB152" s="64" t="s">
        <v>0</v>
      </c>
      <c r="BC152">
        <v>151</v>
      </c>
    </row>
    <row r="153" spans="1:55">
      <c r="A153" t="str">
        <f t="shared" si="22"/>
        <v>|テキスト|&gt;|&gt;|&gt;|&gt;|(あなたがクリーチャーか呪文かサポートを唱えるたびに、あなたは1点のライフを得る。)|</v>
      </c>
      <c r="B153" t="s">
        <v>0</v>
      </c>
      <c r="C153" t="s">
        <v>81</v>
      </c>
      <c r="D153" s="27" t="s">
        <v>104</v>
      </c>
      <c r="E153" t="s">
        <v>81</v>
      </c>
      <c r="F153" s="27" t="s">
        <v>113</v>
      </c>
      <c r="G153" t="s">
        <v>81</v>
      </c>
      <c r="H153" s="27" t="s">
        <v>113</v>
      </c>
      <c r="I153" t="s">
        <v>81</v>
      </c>
      <c r="J153" s="27" t="s">
        <v>113</v>
      </c>
      <c r="K153" t="s">
        <v>81</v>
      </c>
      <c r="L153" s="27" t="s">
        <v>113</v>
      </c>
      <c r="M153" t="s">
        <v>81</v>
      </c>
      <c r="N153" t="str">
        <f>IF(R152=0,"",R152)</f>
        <v>(あなたがクリーチャーか呪文かサポートを唱えるたびに、あなたは1点のライフを得る。)</v>
      </c>
      <c r="O153" t="s">
        <v>81</v>
      </c>
      <c r="Q153" s="38" t="s">
        <v>27</v>
      </c>
      <c r="R153" s="34" t="str">
        <f>INDEX(BA:BA,W148+1)</f>
        <v>When you cast a creature, spell or support, you gain 1 life.</v>
      </c>
      <c r="S153" s="35" t="s">
        <v>400</v>
      </c>
      <c r="T153" s="34" t="str">
        <f>IF(X153="","",X153&amp;IF(Y153="",""," "&amp;Y153)&amp;IF(Z153="",""," "&amp;Z153)&amp;IF(AA153="",""," "&amp;AA153))</f>
        <v/>
      </c>
      <c r="U153" s="35"/>
      <c r="V153" s="36"/>
      <c r="W153" s="40" t="s">
        <v>114</v>
      </c>
      <c r="X153" s="33" t="str">
        <f t="shared" ref="X153:AA153" si="26">IF(ISERROR(IF(LEN(X152)&gt;1,X152,VLOOKUP(X151,$AC:$AD,2,FALSE))),"",IF(LEN(X152)&gt;1,X152,VLOOKUP(X151,$AC:$AD,2,FALSE)))</f>
        <v/>
      </c>
      <c r="Y153" s="33" t="str">
        <f t="shared" si="26"/>
        <v/>
      </c>
      <c r="Z153" s="33" t="str">
        <f t="shared" si="26"/>
        <v/>
      </c>
      <c r="AA153" s="33" t="str">
        <f t="shared" si="26"/>
        <v> </v>
      </c>
      <c r="BB153" s="64" t="s">
        <v>0</v>
      </c>
      <c r="BC153">
        <v>152</v>
      </c>
    </row>
    <row r="154" spans="1:55">
      <c r="A154" t="str">
        <f t="shared" si="22"/>
        <v>|英テキスト|&gt;|&gt;|&gt;|&gt;|When you cast a creature, spell or support, you gain 1 life.|</v>
      </c>
      <c r="B154" t="s">
        <v>0</v>
      </c>
      <c r="C154" t="s">
        <v>81</v>
      </c>
      <c r="D154" s="27" t="s">
        <v>125</v>
      </c>
      <c r="E154" t="s">
        <v>81</v>
      </c>
      <c r="F154" s="27" t="s">
        <v>113</v>
      </c>
      <c r="G154" t="s">
        <v>81</v>
      </c>
      <c r="H154" s="27" t="s">
        <v>113</v>
      </c>
      <c r="I154" t="s">
        <v>81</v>
      </c>
      <c r="J154" s="27" t="s">
        <v>113</v>
      </c>
      <c r="K154" t="s">
        <v>81</v>
      </c>
      <c r="L154" s="27" t="s">
        <v>113</v>
      </c>
      <c r="M154" t="s">
        <v>81</v>
      </c>
      <c r="N154" t="str">
        <f>IF(T153="","",T153&amp;"&amp;br;")&amp;IF(R153=0,"",R153)</f>
        <v>When you cast a creature, spell or support, you gain 1 life.</v>
      </c>
      <c r="O154" t="s">
        <v>81</v>
      </c>
      <c r="Q154" s="33" t="s">
        <v>18</v>
      </c>
      <c r="R154" s="34" t="str">
        <f>IF(INDEX(AT:AT,W148+1)="",0,INDEX(AT:AT,W148+1)&amp;"/"&amp;INDEX(AU:AU,W148+1))</f>
        <v>0/4</v>
      </c>
      <c r="S154" s="35"/>
      <c r="T154" s="35"/>
      <c r="U154" s="35"/>
      <c r="V154" s="36"/>
      <c r="W154" s="40"/>
      <c r="X154" s="33"/>
      <c r="Y154" s="52"/>
      <c r="Z154" s="52"/>
      <c r="AA154" s="53"/>
      <c r="BB154" s="64" t="s">
        <v>0</v>
      </c>
      <c r="BC154">
        <v>153</v>
      </c>
    </row>
    <row r="155" spans="1:55">
      <c r="A155" t="str">
        <f t="shared" si="22"/>
        <v>|PT|&gt;|0/4|シールド数|&gt;||</v>
      </c>
      <c r="B155" t="s">
        <v>0</v>
      </c>
      <c r="C155" t="s">
        <v>81</v>
      </c>
      <c r="D155" t="s">
        <v>18</v>
      </c>
      <c r="E155" t="s">
        <v>81</v>
      </c>
      <c r="F155" t="s">
        <v>113</v>
      </c>
      <c r="G155" t="s">
        <v>81</v>
      </c>
      <c r="H155" t="str">
        <f>IF(R154=0,"",R154)</f>
        <v>0/4</v>
      </c>
      <c r="I155" t="s">
        <v>81</v>
      </c>
      <c r="J155" t="s">
        <v>136</v>
      </c>
      <c r="K155" t="s">
        <v>81</v>
      </c>
      <c r="L155" t="s">
        <v>113</v>
      </c>
      <c r="M155" t="s">
        <v>81</v>
      </c>
      <c r="N155" t="str">
        <f>IF(R155=0,"",R155)</f>
        <v/>
      </c>
      <c r="O155" t="s">
        <v>81</v>
      </c>
      <c r="Q155" s="41" t="s">
        <v>19</v>
      </c>
      <c r="R155" s="34">
        <f>INDEX(AS:AS,W148+1)</f>
        <v>0</v>
      </c>
      <c r="S155" s="42"/>
      <c r="T155" s="42"/>
      <c r="U155" s="42"/>
      <c r="V155" s="43"/>
      <c r="W155" s="44"/>
      <c r="X155" s="45"/>
      <c r="Y155" s="55"/>
      <c r="Z155" s="55"/>
      <c r="AA155" s="56"/>
      <c r="BB155" s="64" t="s">
        <v>0</v>
      </c>
      <c r="BC155">
        <v>154</v>
      </c>
    </row>
    <row r="156" spans="1:55">
      <c r="A156" t="str">
        <f t="shared" si="22"/>
        <v>&amp;br;&amp;br;</v>
      </c>
      <c r="B156" t="s">
        <v>0</v>
      </c>
      <c r="C156" t="s">
        <v>145</v>
      </c>
      <c r="R156"/>
      <c r="S156"/>
      <c r="T156"/>
      <c r="U156"/>
      <c r="V156"/>
      <c r="BB156" s="64" t="s">
        <v>0</v>
      </c>
      <c r="BC156">
        <v>155</v>
      </c>
    </row>
    <row r="157" spans="1:55">
      <c r="A157" t="str">
        <f t="shared" si="22"/>
        <v>#back(text=戻る,left)</v>
      </c>
      <c r="B157" t="s">
        <v>0</v>
      </c>
      <c r="C157" t="s">
        <v>153</v>
      </c>
      <c r="R157"/>
      <c r="S157"/>
      <c r="T157"/>
      <c r="U157"/>
      <c r="V157"/>
      <c r="BB157" s="64" t="s">
        <v>0</v>
      </c>
      <c r="BC157">
        <v>156</v>
      </c>
    </row>
    <row r="158" spans="1:55">
      <c r="A158" t="str">
        <f t="shared" si="22"/>
        <v>&amp;br;</v>
      </c>
      <c r="B158" t="s">
        <v>0</v>
      </c>
      <c r="C158" t="s">
        <v>164</v>
      </c>
      <c r="R158"/>
      <c r="S158"/>
      <c r="T158"/>
      <c r="U158"/>
      <c r="V158"/>
      <c r="BB158" s="64" t="s">
        <v>0</v>
      </c>
      <c r="BC158">
        <v>157</v>
      </c>
    </row>
    <row r="159" spans="1:55">
      <c r="A159" t="str">
        <f t="shared" si="22"/>
        <v>#comment(above,nsize=[15],size=[30],num=[10])</v>
      </c>
      <c r="B159" t="s">
        <v>0</v>
      </c>
      <c r="C159" t="s">
        <v>173</v>
      </c>
      <c r="R159"/>
      <c r="S159"/>
      <c r="T159"/>
      <c r="U159"/>
      <c r="V159"/>
      <c r="BB159" s="64" t="s">
        <v>0</v>
      </c>
      <c r="BC159">
        <v>158</v>
      </c>
    </row>
    <row r="160" spans="1:55">
      <c r="A160" t="str">
        <f t="shared" si="22"/>
        <v>&amp;br;&amp;br;</v>
      </c>
      <c r="B160" t="s">
        <v>0</v>
      </c>
      <c r="C160" t="s">
        <v>145</v>
      </c>
      <c r="R160"/>
      <c r="S160"/>
      <c r="T160"/>
      <c r="U160"/>
      <c r="V160"/>
      <c r="BB160" s="64" t="s">
        <v>0</v>
      </c>
      <c r="BC160">
        <v>159</v>
      </c>
    </row>
    <row r="161" spans="1:55">
      <c r="A161" t="str">
        <f t="shared" si="22"/>
        <v/>
      </c>
      <c r="B161" t="s">
        <v>0</v>
      </c>
      <c r="Q161" s="29"/>
      <c r="R161" s="30"/>
      <c r="S161" s="30"/>
      <c r="T161" s="30"/>
      <c r="U161" s="30"/>
      <c r="V161" s="31"/>
      <c r="W161" s="32">
        <v>13</v>
      </c>
      <c r="X161" s="29"/>
      <c r="Y161" s="50"/>
      <c r="Z161" s="50"/>
      <c r="AA161" s="51"/>
      <c r="BB161" s="64" t="s">
        <v>0</v>
      </c>
      <c r="BC161">
        <v>160</v>
      </c>
    </row>
    <row r="162" spans="1:55">
      <c r="A162" t="str">
        <f t="shared" si="22"/>
        <v>*陽光鞭の勇者/Sunscourge Champion</v>
      </c>
      <c r="B162" t="s">
        <v>0</v>
      </c>
      <c r="C162" t="str">
        <f>"*"&amp;R162&amp;"/"&amp;T162</f>
        <v>*陽光鞭の勇者/Sunscourge Champion</v>
      </c>
      <c r="Q162" s="33" t="s">
        <v>9</v>
      </c>
      <c r="R162" s="34" t="str">
        <f>INDEX(AI:AI,W161+1)</f>
        <v>陽光鞭の勇者</v>
      </c>
      <c r="S162" s="35" t="s">
        <v>10</v>
      </c>
      <c r="T162" s="34" t="str">
        <f>INDEX(AJ:AJ,W161+1)</f>
        <v>Sunscourge Champion</v>
      </c>
      <c r="U162" s="35"/>
      <c r="V162" s="36"/>
      <c r="W162" s="37"/>
      <c r="X162" s="33"/>
      <c r="Y162" s="52"/>
      <c r="Z162" s="52"/>
      <c r="AA162" s="53"/>
      <c r="BB162" s="64" t="s">
        <v>0</v>
      </c>
      <c r="BC162">
        <v>161</v>
      </c>
    </row>
    <row r="163" spans="1:55">
      <c r="A163" t="str">
        <f t="shared" si="22"/>
        <v>|LEFT:80|LEFT:100|LEFT:100|LEFT:100|LEFT:100|LEFT:100|c</v>
      </c>
      <c r="B163" t="s">
        <v>0</v>
      </c>
      <c r="C163" t="s">
        <v>81</v>
      </c>
      <c r="D163" s="26" t="str">
        <f>$Q$1</f>
        <v>LEFT:80</v>
      </c>
      <c r="E163" s="26" t="s">
        <v>81</v>
      </c>
      <c r="F163" s="26" t="str">
        <f t="shared" ref="F163:J163" si="27">$R$1</f>
        <v>LEFT:100</v>
      </c>
      <c r="G163" s="26" t="s">
        <v>81</v>
      </c>
      <c r="H163" s="26" t="str">
        <f t="shared" si="27"/>
        <v>LEFT:100</v>
      </c>
      <c r="I163" s="26" t="s">
        <v>81</v>
      </c>
      <c r="J163" s="26" t="str">
        <f t="shared" si="27"/>
        <v>LEFT:100</v>
      </c>
      <c r="K163" s="26" t="s">
        <v>81</v>
      </c>
      <c r="L163" s="26" t="str">
        <f>$R$1</f>
        <v>LEFT:100</v>
      </c>
      <c r="M163" s="26" t="s">
        <v>81</v>
      </c>
      <c r="N163" s="26" t="str">
        <f>$R$1</f>
        <v>LEFT:100</v>
      </c>
      <c r="O163" t="s">
        <v>81</v>
      </c>
      <c r="P163" t="s">
        <v>82</v>
      </c>
      <c r="Q163" s="38" t="s">
        <v>6</v>
      </c>
      <c r="R163" s="34" t="str">
        <f>INDEX(AF:AF,W161+1)</f>
        <v>白</v>
      </c>
      <c r="S163" s="39" t="s">
        <v>7</v>
      </c>
      <c r="T163" s="34" t="str">
        <f>INDEX(AG:AG,W161+1)</f>
        <v>アンコモン</v>
      </c>
      <c r="U163" s="39" t="s">
        <v>8</v>
      </c>
      <c r="V163" s="34">
        <f>INDEX(AH:AH,W161+1)</f>
        <v>13</v>
      </c>
      <c r="W163" s="40"/>
      <c r="X163" s="34" t="str">
        <f>INDEX(AO:AO,W161+1)</f>
        <v>このクリーチャーが戦場に出たとき、あなたはX点のライフを得る。Xはこのクリーチャーのパワーに等しい。</v>
      </c>
      <c r="Y163" s="52"/>
      <c r="Z163" s="52"/>
      <c r="AA163" s="53"/>
      <c r="BB163" s="64" t="s">
        <v>0</v>
      </c>
      <c r="BC163">
        <v>162</v>
      </c>
    </row>
    <row r="164" spans="1:55">
      <c r="A164" t="str">
        <f t="shared" si="22"/>
        <v>|色|白|レアリティ|アンコモン|マナコスト|13|</v>
      </c>
      <c r="B164" t="s">
        <v>0</v>
      </c>
      <c r="C164" t="s">
        <v>81</v>
      </c>
      <c r="D164" s="27" t="s">
        <v>6</v>
      </c>
      <c r="E164" t="s">
        <v>81</v>
      </c>
      <c r="F164" t="str">
        <f>IF(R163=0,"",R163)</f>
        <v>白</v>
      </c>
      <c r="G164" t="s">
        <v>81</v>
      </c>
      <c r="H164" s="27" t="s">
        <v>93</v>
      </c>
      <c r="I164" t="s">
        <v>81</v>
      </c>
      <c r="J164" t="str">
        <f>IF(T163=0,"",T163)</f>
        <v>アンコモン</v>
      </c>
      <c r="K164" t="s">
        <v>81</v>
      </c>
      <c r="L164" s="27" t="s">
        <v>94</v>
      </c>
      <c r="M164" t="s">
        <v>81</v>
      </c>
      <c r="N164">
        <f>IF(V163=0,"",V163)</f>
        <v>13</v>
      </c>
      <c r="O164" t="s">
        <v>81</v>
      </c>
      <c r="Q164" s="33" t="s">
        <v>11</v>
      </c>
      <c r="R164" s="34" t="str">
        <f>INDEX(AK:AK,W161+1)</f>
        <v>クリーチャー</v>
      </c>
      <c r="S164" s="39" t="s">
        <v>95</v>
      </c>
      <c r="T164" s="34" t="str">
        <f>INDEX(AL:AL,W161+1)</f>
        <v>人間</v>
      </c>
      <c r="U164" s="34" t="str">
        <f>INDEX(AM:AM,W161+1)</f>
        <v>ウィザード</v>
      </c>
      <c r="V164" s="34">
        <f>INDEX(AN:AN,W161+1)</f>
        <v>0</v>
      </c>
      <c r="W164" s="40"/>
      <c r="X164" s="34" t="str">
        <f>INDEX(AV:AV,W161+1)</f>
        <v>この</v>
      </c>
      <c r="Y164" s="34" t="str">
        <f>INDEX(AW:AW,W161+1)</f>
        <v/>
      </c>
      <c r="Z164" s="34" t="str">
        <f>INDEX(AX:AX,W161+1)</f>
        <v/>
      </c>
      <c r="AA164" s="34">
        <f>INDEX(AY:AY,W161+1)</f>
        <v>0</v>
      </c>
      <c r="BB164" s="64" t="s">
        <v>0</v>
      </c>
      <c r="BC164">
        <v>163</v>
      </c>
    </row>
    <row r="165" spans="1:55">
      <c r="A165" t="str">
        <f t="shared" si="22"/>
        <v>|種別|クリーチャー|サブタイプ|人間|ウィザード||</v>
      </c>
      <c r="B165" t="s">
        <v>0</v>
      </c>
      <c r="C165" t="s">
        <v>81</v>
      </c>
      <c r="D165" s="27" t="s">
        <v>11</v>
      </c>
      <c r="E165" t="s">
        <v>81</v>
      </c>
      <c r="F165" t="str">
        <f>IF(R164=0,"",R164)</f>
        <v>クリーチャー</v>
      </c>
      <c r="G165" t="s">
        <v>81</v>
      </c>
      <c r="H165" s="27" t="s">
        <v>103</v>
      </c>
      <c r="I165" t="s">
        <v>81</v>
      </c>
      <c r="J165" t="str">
        <f>IF(T164=0,"",T164)</f>
        <v>人間</v>
      </c>
      <c r="K165" t="s">
        <v>81</v>
      </c>
      <c r="L165" t="str">
        <f>IF(U164=0,"",U164)</f>
        <v>ウィザード</v>
      </c>
      <c r="M165" t="s">
        <v>81</v>
      </c>
      <c r="N165" t="str">
        <f>IF(V164=0,"",V164)</f>
        <v/>
      </c>
      <c r="O165" t="s">
        <v>81</v>
      </c>
      <c r="Q165" s="33" t="s">
        <v>104</v>
      </c>
      <c r="R165" s="34" t="str">
        <f>INDEX(AZ:AZ,W161+1)</f>
        <v>このクリーチャーが戦場に出たとき、あなたはX点のライフを得る。Xはこのクリーチャーのパワーに等しい。&amp;br;永遠1</v>
      </c>
      <c r="S165" s="35"/>
      <c r="T165" s="35"/>
      <c r="U165" s="35"/>
      <c r="V165" s="36"/>
      <c r="W165" s="40"/>
      <c r="X165" s="32"/>
      <c r="Y165" s="32"/>
      <c r="Z165" s="32"/>
      <c r="AA165" s="54"/>
      <c r="BB165" s="64" t="s">
        <v>0</v>
      </c>
      <c r="BC165">
        <v>164</v>
      </c>
    </row>
    <row r="166" spans="1:55">
      <c r="A166" t="str">
        <f t="shared" si="22"/>
        <v>|テキスト|&gt;|&gt;|&gt;|&gt;|このクリーチャーが戦場に出たとき、あなたはX点のライフを得る。Xはこのクリーチャーのパワーに等しい。&amp;br;永遠1|</v>
      </c>
      <c r="B166" t="s">
        <v>0</v>
      </c>
      <c r="C166" t="s">
        <v>81</v>
      </c>
      <c r="D166" s="27" t="s">
        <v>104</v>
      </c>
      <c r="E166" t="s">
        <v>81</v>
      </c>
      <c r="F166" s="27" t="s">
        <v>113</v>
      </c>
      <c r="G166" t="s">
        <v>81</v>
      </c>
      <c r="H166" s="27" t="s">
        <v>113</v>
      </c>
      <c r="I166" t="s">
        <v>81</v>
      </c>
      <c r="J166" s="27" t="s">
        <v>113</v>
      </c>
      <c r="K166" t="s">
        <v>81</v>
      </c>
      <c r="L166" s="27" t="s">
        <v>113</v>
      </c>
      <c r="M166" t="s">
        <v>81</v>
      </c>
      <c r="N166" t="str">
        <f>IF(R165=0,"",R165)</f>
        <v>このクリーチャーが戦場に出たとき、あなたはX点のライフを得る。Xはこのクリーチャーのパワーに等しい。&amp;br;永遠1</v>
      </c>
      <c r="O166" t="s">
        <v>81</v>
      </c>
      <c r="Q166" s="38" t="s">
        <v>27</v>
      </c>
      <c r="R166" s="34" t="str">
        <f>INDEX(BA:BA,W161+1)</f>
        <v>When this creature enters the battlefield, you gain X life, where X is this creature's Power.&amp;br;Eternalize 1.</v>
      </c>
      <c r="S166" s="35" t="s">
        <v>400</v>
      </c>
      <c r="T166" s="34" t="str">
        <f>IF(X166="","",X166&amp;IF(Y166="",""," "&amp;Y166)&amp;IF(Z166="",""," "&amp;Z166)&amp;IF(AA166="",""," "&amp;AA166))</f>
        <v/>
      </c>
      <c r="U166" s="35"/>
      <c r="V166" s="36"/>
      <c r="W166" s="40" t="s">
        <v>114</v>
      </c>
      <c r="X166" s="33" t="str">
        <f t="shared" ref="X166:AA166" si="28">IF(ISERROR(IF(LEN(X165)&gt;1,X165,VLOOKUP(X164,$AC:$AD,2,FALSE))),"",IF(LEN(X165)&gt;1,X165,VLOOKUP(X164,$AC:$AD,2,FALSE)))</f>
        <v/>
      </c>
      <c r="Y166" s="33" t="str">
        <f t="shared" si="28"/>
        <v/>
      </c>
      <c r="Z166" s="33" t="str">
        <f t="shared" si="28"/>
        <v/>
      </c>
      <c r="AA166" s="33" t="str">
        <f t="shared" si="28"/>
        <v> </v>
      </c>
      <c r="BB166" s="64" t="s">
        <v>0</v>
      </c>
      <c r="BC166">
        <v>165</v>
      </c>
    </row>
    <row r="167" spans="1:55">
      <c r="A167" t="str">
        <f t="shared" si="22"/>
        <v>|英テキスト|&gt;|&gt;|&gt;|&gt;|When this creature enters the battlefield, you gain X life, where X is this creature's Power.&amp;br;Eternalize 1.|</v>
      </c>
      <c r="B167" t="s">
        <v>0</v>
      </c>
      <c r="C167" t="s">
        <v>81</v>
      </c>
      <c r="D167" s="27" t="s">
        <v>125</v>
      </c>
      <c r="E167" t="s">
        <v>81</v>
      </c>
      <c r="F167" s="27" t="s">
        <v>113</v>
      </c>
      <c r="G167" t="s">
        <v>81</v>
      </c>
      <c r="H167" s="27" t="s">
        <v>113</v>
      </c>
      <c r="I167" t="s">
        <v>81</v>
      </c>
      <c r="J167" s="27" t="s">
        <v>113</v>
      </c>
      <c r="K167" t="s">
        <v>81</v>
      </c>
      <c r="L167" s="27" t="s">
        <v>113</v>
      </c>
      <c r="M167" t="s">
        <v>81</v>
      </c>
      <c r="N167" t="str">
        <f>IF(T166="","",T166&amp;"&amp;br;")&amp;IF(R166=0,"",R166)</f>
        <v>When this creature enters the battlefield, you gain X life, where X is this creature's Power.&amp;br;Eternalize 1.</v>
      </c>
      <c r="O167" t="s">
        <v>81</v>
      </c>
      <c r="Q167" s="33" t="s">
        <v>18</v>
      </c>
      <c r="R167" s="34" t="str">
        <f>IF(INDEX(AT:AT,W161+1)="",0,INDEX(AT:AT,W161+1)&amp;"/"&amp;INDEX(AU:AU,W161+1))</f>
        <v>2/3</v>
      </c>
      <c r="S167" s="35"/>
      <c r="T167" s="35"/>
      <c r="U167" s="35"/>
      <c r="V167" s="36"/>
      <c r="W167" s="40"/>
      <c r="X167" s="33"/>
      <c r="Y167" s="52"/>
      <c r="Z167" s="52"/>
      <c r="AA167" s="53"/>
      <c r="BB167" s="64" t="s">
        <v>0</v>
      </c>
      <c r="BC167">
        <v>166</v>
      </c>
    </row>
    <row r="168" spans="1:55">
      <c r="A168" t="str">
        <f t="shared" si="22"/>
        <v>|PT|&gt;|2/3|シールド数|&gt;||</v>
      </c>
      <c r="B168" t="s">
        <v>0</v>
      </c>
      <c r="C168" t="s">
        <v>81</v>
      </c>
      <c r="D168" t="s">
        <v>18</v>
      </c>
      <c r="E168" t="s">
        <v>81</v>
      </c>
      <c r="F168" t="s">
        <v>113</v>
      </c>
      <c r="G168" t="s">
        <v>81</v>
      </c>
      <c r="H168" t="str">
        <f>IF(R167=0,"",R167)</f>
        <v>2/3</v>
      </c>
      <c r="I168" t="s">
        <v>81</v>
      </c>
      <c r="J168" t="s">
        <v>136</v>
      </c>
      <c r="K168" t="s">
        <v>81</v>
      </c>
      <c r="L168" t="s">
        <v>113</v>
      </c>
      <c r="M168" t="s">
        <v>81</v>
      </c>
      <c r="N168" t="str">
        <f>IF(R168=0,"",R168)</f>
        <v/>
      </c>
      <c r="O168" t="s">
        <v>81</v>
      </c>
      <c r="Q168" s="41" t="s">
        <v>19</v>
      </c>
      <c r="R168" s="34">
        <f>INDEX(AS:AS,W161+1)</f>
        <v>0</v>
      </c>
      <c r="S168" s="42"/>
      <c r="T168" s="42"/>
      <c r="U168" s="42"/>
      <c r="V168" s="43"/>
      <c r="W168" s="44"/>
      <c r="X168" s="45"/>
      <c r="Y168" s="55"/>
      <c r="Z168" s="55"/>
      <c r="AA168" s="56"/>
      <c r="BB168" s="64" t="s">
        <v>0</v>
      </c>
      <c r="BC168">
        <v>167</v>
      </c>
    </row>
    <row r="169" spans="1:55">
      <c r="A169" t="str">
        <f t="shared" si="22"/>
        <v>&amp;br;&amp;br;</v>
      </c>
      <c r="B169" t="s">
        <v>0</v>
      </c>
      <c r="C169" t="s">
        <v>145</v>
      </c>
      <c r="R169"/>
      <c r="S169"/>
      <c r="T169"/>
      <c r="U169"/>
      <c r="V169"/>
      <c r="BB169" s="64" t="s">
        <v>0</v>
      </c>
      <c r="BC169">
        <v>168</v>
      </c>
    </row>
    <row r="170" spans="1:55">
      <c r="A170" t="str">
        <f t="shared" si="22"/>
        <v>#back(text=戻る,left)</v>
      </c>
      <c r="B170" t="s">
        <v>0</v>
      </c>
      <c r="C170" t="s">
        <v>153</v>
      </c>
      <c r="R170"/>
      <c r="S170"/>
      <c r="T170"/>
      <c r="U170"/>
      <c r="V170"/>
      <c r="BB170" s="64" t="s">
        <v>0</v>
      </c>
      <c r="BC170">
        <v>169</v>
      </c>
    </row>
    <row r="171" spans="1:55">
      <c r="A171" t="str">
        <f t="shared" si="22"/>
        <v>&amp;br;</v>
      </c>
      <c r="B171" t="s">
        <v>0</v>
      </c>
      <c r="C171" t="s">
        <v>164</v>
      </c>
      <c r="R171"/>
      <c r="S171"/>
      <c r="T171"/>
      <c r="U171"/>
      <c r="V171"/>
      <c r="BB171" s="64" t="s">
        <v>0</v>
      </c>
      <c r="BC171">
        <v>170</v>
      </c>
    </row>
    <row r="172" spans="1:55">
      <c r="A172" t="str">
        <f t="shared" si="22"/>
        <v>#comment(above,nsize=[15],size=[30],num=[10])</v>
      </c>
      <c r="B172" t="s">
        <v>0</v>
      </c>
      <c r="C172" t="s">
        <v>173</v>
      </c>
      <c r="R172"/>
      <c r="S172"/>
      <c r="T172"/>
      <c r="U172"/>
      <c r="V172"/>
      <c r="BB172" s="64" t="s">
        <v>0</v>
      </c>
      <c r="BC172">
        <v>171</v>
      </c>
    </row>
    <row r="173" spans="1:55">
      <c r="A173" t="str">
        <f t="shared" si="22"/>
        <v>&amp;br;&amp;br;</v>
      </c>
      <c r="B173" t="s">
        <v>0</v>
      </c>
      <c r="C173" t="s">
        <v>145</v>
      </c>
      <c r="R173"/>
      <c r="S173"/>
      <c r="T173"/>
      <c r="U173"/>
      <c r="V173"/>
      <c r="BB173" s="64" t="s">
        <v>0</v>
      </c>
      <c r="BC173">
        <v>172</v>
      </c>
    </row>
    <row r="174" spans="1:55">
      <c r="A174" t="str">
        <f t="shared" si="22"/>
        <v/>
      </c>
      <c r="B174" t="s">
        <v>0</v>
      </c>
      <c r="Q174" s="29"/>
      <c r="R174" s="30"/>
      <c r="S174" s="30"/>
      <c r="T174" s="30"/>
      <c r="U174" s="30"/>
      <c r="V174" s="31"/>
      <c r="W174" s="32">
        <v>14</v>
      </c>
      <c r="X174" s="29"/>
      <c r="Y174" s="50"/>
      <c r="Z174" s="50"/>
      <c r="AA174" s="51"/>
      <c r="BB174" s="64" t="s">
        <v>0</v>
      </c>
      <c r="BC174">
        <v>173</v>
      </c>
    </row>
    <row r="175" spans="1:55">
      <c r="A175" t="str">
        <f t="shared" si="22"/>
        <v>*砂漠の拘留/Desert's Hold</v>
      </c>
      <c r="B175" t="s">
        <v>0</v>
      </c>
      <c r="C175" t="str">
        <f>"*"&amp;R175&amp;"/"&amp;T175</f>
        <v>*砂漠の拘留/Desert's Hold</v>
      </c>
      <c r="Q175" s="33" t="s">
        <v>9</v>
      </c>
      <c r="R175" s="34" t="str">
        <f>INDEX(AI:AI,W174+1)</f>
        <v>砂漠の拘留</v>
      </c>
      <c r="S175" s="35" t="s">
        <v>10</v>
      </c>
      <c r="T175" s="34" t="str">
        <f>INDEX(AJ:AJ,W174+1)</f>
        <v>Desert's Hold</v>
      </c>
      <c r="U175" s="35"/>
      <c r="V175" s="36"/>
      <c r="W175" s="37"/>
      <c r="X175" s="33"/>
      <c r="Y175" s="52"/>
      <c r="Z175" s="52"/>
      <c r="AA175" s="53"/>
      <c r="BB175" s="64" t="s">
        <v>0</v>
      </c>
      <c r="BC175">
        <v>174</v>
      </c>
    </row>
    <row r="176" spans="1:55">
      <c r="A176" t="str">
        <f t="shared" si="22"/>
        <v>|LEFT:80|LEFT:100|LEFT:100|LEFT:100|LEFT:100|LEFT:100|c</v>
      </c>
      <c r="B176" t="s">
        <v>0</v>
      </c>
      <c r="C176" t="s">
        <v>81</v>
      </c>
      <c r="D176" s="26" t="str">
        <f>$Q$1</f>
        <v>LEFT:80</v>
      </c>
      <c r="E176" s="26" t="s">
        <v>81</v>
      </c>
      <c r="F176" s="26" t="str">
        <f t="shared" ref="F176:J176" si="29">$R$1</f>
        <v>LEFT:100</v>
      </c>
      <c r="G176" s="26" t="s">
        <v>81</v>
      </c>
      <c r="H176" s="26" t="str">
        <f t="shared" si="29"/>
        <v>LEFT:100</v>
      </c>
      <c r="I176" s="26" t="s">
        <v>81</v>
      </c>
      <c r="J176" s="26" t="str">
        <f t="shared" si="29"/>
        <v>LEFT:100</v>
      </c>
      <c r="K176" s="26" t="s">
        <v>81</v>
      </c>
      <c r="L176" s="26" t="str">
        <f>$R$1</f>
        <v>LEFT:100</v>
      </c>
      <c r="M176" s="26" t="s">
        <v>81</v>
      </c>
      <c r="N176" s="26" t="str">
        <f>$R$1</f>
        <v>LEFT:100</v>
      </c>
      <c r="O176" t="s">
        <v>81</v>
      </c>
      <c r="P176" t="s">
        <v>82</v>
      </c>
      <c r="Q176" s="38" t="s">
        <v>6</v>
      </c>
      <c r="R176" s="34" t="str">
        <f>INDEX(AF:AF,W174+1)</f>
        <v>白</v>
      </c>
      <c r="S176" s="39" t="s">
        <v>7</v>
      </c>
      <c r="T176" s="34" t="str">
        <f>INDEX(AG:AG,W174+1)</f>
        <v>アンコモン</v>
      </c>
      <c r="U176" s="39" t="s">
        <v>8</v>
      </c>
      <c r="V176" s="34">
        <f>INDEX(AH:AH,W174+1)</f>
        <v>4</v>
      </c>
      <c r="W176" s="40"/>
      <c r="X176" s="34" t="str">
        <f>INDEX(AO:AO,W174+1)</f>
        <v>対戦相手がコントロールする最初のクリーチャーを無効化する。</v>
      </c>
      <c r="Y176" s="52"/>
      <c r="Z176" s="52"/>
      <c r="AA176" s="53"/>
      <c r="BB176" s="64" t="s">
        <v>0</v>
      </c>
      <c r="BC176">
        <v>175</v>
      </c>
    </row>
    <row r="177" spans="1:55">
      <c r="A177" t="str">
        <f t="shared" si="22"/>
        <v>|色|白|レアリティ|アンコモン|マナコスト|4|</v>
      </c>
      <c r="B177" t="s">
        <v>0</v>
      </c>
      <c r="C177" t="s">
        <v>81</v>
      </c>
      <c r="D177" s="27" t="s">
        <v>6</v>
      </c>
      <c r="E177" t="s">
        <v>81</v>
      </c>
      <c r="F177" t="str">
        <f>IF(R176=0,"",R176)</f>
        <v>白</v>
      </c>
      <c r="G177" t="s">
        <v>81</v>
      </c>
      <c r="H177" s="27" t="s">
        <v>93</v>
      </c>
      <c r="I177" t="s">
        <v>81</v>
      </c>
      <c r="J177" t="str">
        <f>IF(T176=0,"",T176)</f>
        <v>アンコモン</v>
      </c>
      <c r="K177" t="s">
        <v>81</v>
      </c>
      <c r="L177" s="27" t="s">
        <v>94</v>
      </c>
      <c r="M177" t="s">
        <v>81</v>
      </c>
      <c r="N177">
        <f>IF(V176=0,"",V176)</f>
        <v>4</v>
      </c>
      <c r="O177" t="s">
        <v>81</v>
      </c>
      <c r="Q177" s="33" t="s">
        <v>11</v>
      </c>
      <c r="R177" s="34" t="str">
        <f>INDEX(AK:AK,W174+1)</f>
        <v>サポート</v>
      </c>
      <c r="S177" s="39" t="s">
        <v>95</v>
      </c>
      <c r="T177" s="34" t="str">
        <f>INDEX(AL:AL,W174+1)</f>
        <v>オーラ</v>
      </c>
      <c r="U177" s="34">
        <f>INDEX(AM:AM,W174+1)</f>
        <v>0</v>
      </c>
      <c r="V177" s="34">
        <f>INDEX(AN:AN,W174+1)</f>
        <v>0</v>
      </c>
      <c r="W177" s="40"/>
      <c r="X177" s="34" t="str">
        <f>INDEX(AV:AV,W174+1)</f>
        <v>対戦</v>
      </c>
      <c r="Y177" s="34" t="str">
        <f>INDEX(AW:AW,W174+1)</f>
        <v/>
      </c>
      <c r="Z177" s="34" t="str">
        <f>INDEX(AX:AX,W174+1)</f>
        <v/>
      </c>
      <c r="AA177" s="34">
        <f>INDEX(AY:AY,W174+1)</f>
        <v>0</v>
      </c>
      <c r="BB177" s="64" t="s">
        <v>0</v>
      </c>
      <c r="BC177">
        <v>176</v>
      </c>
    </row>
    <row r="178" spans="1:55">
      <c r="A178" t="str">
        <f t="shared" si="22"/>
        <v>|種別|サポート|サブタイプ|オーラ|||</v>
      </c>
      <c r="B178" t="s">
        <v>0</v>
      </c>
      <c r="C178" t="s">
        <v>81</v>
      </c>
      <c r="D178" s="27" t="s">
        <v>11</v>
      </c>
      <c r="E178" t="s">
        <v>81</v>
      </c>
      <c r="F178" t="str">
        <f>IF(R177=0,"",R177)</f>
        <v>サポート</v>
      </c>
      <c r="G178" t="s">
        <v>81</v>
      </c>
      <c r="H178" s="27" t="s">
        <v>103</v>
      </c>
      <c r="I178" t="s">
        <v>81</v>
      </c>
      <c r="J178" t="str">
        <f>IF(T177=0,"",T177)</f>
        <v>オーラ</v>
      </c>
      <c r="K178" t="s">
        <v>81</v>
      </c>
      <c r="L178" t="str">
        <f>IF(U177=0,"",U177)</f>
        <v/>
      </c>
      <c r="M178" t="s">
        <v>81</v>
      </c>
      <c r="N178" t="str">
        <f>IF(V177=0,"",V177)</f>
        <v/>
      </c>
      <c r="O178" t="s">
        <v>81</v>
      </c>
      <c r="Q178" s="33" t="s">
        <v>104</v>
      </c>
      <c r="R178" s="34" t="str">
        <f>INDEX(AZ:AZ,W174+1)</f>
        <v>対戦相手がコントロールする最初のクリーチャーを無効化する。&amp;br;あなたがこのカードを唱えたとき、あなたの墓地に砂漠･呪文がある場合、あなたは5点のライフを得る。</v>
      </c>
      <c r="S178" s="35"/>
      <c r="T178" s="35"/>
      <c r="U178" s="35"/>
      <c r="V178" s="36"/>
      <c r="W178" s="40"/>
      <c r="X178" s="32"/>
      <c r="Y178" s="32"/>
      <c r="Z178" s="32"/>
      <c r="AA178" s="54"/>
      <c r="BB178" s="64" t="s">
        <v>0</v>
      </c>
      <c r="BC178">
        <v>177</v>
      </c>
    </row>
    <row r="179" spans="1:55">
      <c r="A179" t="str">
        <f t="shared" si="22"/>
        <v>|テキスト|&gt;|&gt;|&gt;|&gt;|対戦相手がコントロールする最初のクリーチャーを無効化する。&amp;br;あなたがこのカードを唱えたとき、あなたの墓地に砂漠･呪文がある場合、あなたは5点のライフを得る。|</v>
      </c>
      <c r="B179" t="s">
        <v>0</v>
      </c>
      <c r="C179" t="s">
        <v>81</v>
      </c>
      <c r="D179" s="27" t="s">
        <v>104</v>
      </c>
      <c r="E179" t="s">
        <v>81</v>
      </c>
      <c r="F179" s="27" t="s">
        <v>113</v>
      </c>
      <c r="G179" t="s">
        <v>81</v>
      </c>
      <c r="H179" s="27" t="s">
        <v>113</v>
      </c>
      <c r="I179" t="s">
        <v>81</v>
      </c>
      <c r="J179" s="27" t="s">
        <v>113</v>
      </c>
      <c r="K179" t="s">
        <v>81</v>
      </c>
      <c r="L179" s="27" t="s">
        <v>113</v>
      </c>
      <c r="M179" t="s">
        <v>81</v>
      </c>
      <c r="N179" t="str">
        <f>IF(R178=0,"",R178)</f>
        <v>対戦相手がコントロールする最初のクリーチャーを無効化する。&amp;br;あなたがこのカードを唱えたとき、あなたの墓地に砂漠･呪文がある場合、あなたは5点のライフを得る。</v>
      </c>
      <c r="O179" t="s">
        <v>81</v>
      </c>
      <c r="Q179" s="38" t="s">
        <v>27</v>
      </c>
      <c r="R179" s="34" t="str">
        <f>INDEX(BA:BA,W174+1)</f>
        <v>The first creature your opponent controls is Disabled.&amp;br;When you cast this card, if there is a Desert spell in your graveyard, you gain 5 life.</v>
      </c>
      <c r="S179" s="35" t="s">
        <v>400</v>
      </c>
      <c r="T179" s="34" t="str">
        <f>IF(X179="","",X179&amp;IF(Y179="",""," "&amp;Y179)&amp;IF(Z179="",""," "&amp;Z179)&amp;IF(AA179="",""," "&amp;AA179))</f>
        <v/>
      </c>
      <c r="U179" s="35"/>
      <c r="V179" s="36"/>
      <c r="W179" s="40" t="s">
        <v>114</v>
      </c>
      <c r="X179" s="33" t="str">
        <f t="shared" ref="X179:AA179" si="30">IF(ISERROR(IF(LEN(X178)&gt;1,X178,VLOOKUP(X177,$AC:$AD,2,FALSE))),"",IF(LEN(X178)&gt;1,X178,VLOOKUP(X177,$AC:$AD,2,FALSE)))</f>
        <v/>
      </c>
      <c r="Y179" s="33" t="str">
        <f t="shared" si="30"/>
        <v/>
      </c>
      <c r="Z179" s="33" t="str">
        <f t="shared" si="30"/>
        <v/>
      </c>
      <c r="AA179" s="33" t="str">
        <f t="shared" si="30"/>
        <v> </v>
      </c>
      <c r="BB179" s="64" t="s">
        <v>0</v>
      </c>
      <c r="BC179">
        <v>178</v>
      </c>
    </row>
    <row r="180" spans="1:55">
      <c r="A180" t="str">
        <f t="shared" si="22"/>
        <v>|英テキスト|&gt;|&gt;|&gt;|&gt;|The first creature your opponent controls is Disabled.&amp;br;When you cast this card, if there is a Desert spell in your graveyard, you gain 5 life.|</v>
      </c>
      <c r="B180" t="s">
        <v>0</v>
      </c>
      <c r="C180" t="s">
        <v>81</v>
      </c>
      <c r="D180" s="27" t="s">
        <v>125</v>
      </c>
      <c r="E180" t="s">
        <v>81</v>
      </c>
      <c r="F180" s="27" t="s">
        <v>113</v>
      </c>
      <c r="G180" t="s">
        <v>81</v>
      </c>
      <c r="H180" s="27" t="s">
        <v>113</v>
      </c>
      <c r="I180" t="s">
        <v>81</v>
      </c>
      <c r="J180" s="27" t="s">
        <v>113</v>
      </c>
      <c r="K180" t="s">
        <v>81</v>
      </c>
      <c r="L180" s="27" t="s">
        <v>113</v>
      </c>
      <c r="M180" t="s">
        <v>81</v>
      </c>
      <c r="N180" t="str">
        <f>IF(T179="","",T179&amp;"&amp;br;")&amp;IF(R179=0,"",R179)</f>
        <v>The first creature your opponent controls is Disabled.&amp;br;When you cast this card, if there is a Desert spell in your graveyard, you gain 5 life.</v>
      </c>
      <c r="O180" t="s">
        <v>81</v>
      </c>
      <c r="Q180" s="33" t="s">
        <v>18</v>
      </c>
      <c r="R180" s="34">
        <f>IF(INDEX(AT:AT,W174+1)="",0,INDEX(AT:AT,W174+1)&amp;"/"&amp;INDEX(AU:AU,W174+1))</f>
        <v>0</v>
      </c>
      <c r="S180" s="35"/>
      <c r="T180" s="35"/>
      <c r="U180" s="35"/>
      <c r="V180" s="36"/>
      <c r="W180" s="40"/>
      <c r="X180" s="33"/>
      <c r="Y180" s="52"/>
      <c r="Z180" s="52"/>
      <c r="AA180" s="53"/>
      <c r="BB180" s="64" t="s">
        <v>0</v>
      </c>
      <c r="BC180">
        <v>179</v>
      </c>
    </row>
    <row r="181" spans="1:55">
      <c r="A181" t="str">
        <f t="shared" si="22"/>
        <v>|PT|&gt;||シールド数|&gt;|1|</v>
      </c>
      <c r="B181" t="s">
        <v>0</v>
      </c>
      <c r="C181" t="s">
        <v>81</v>
      </c>
      <c r="D181" t="s">
        <v>18</v>
      </c>
      <c r="E181" t="s">
        <v>81</v>
      </c>
      <c r="F181" t="s">
        <v>113</v>
      </c>
      <c r="G181" t="s">
        <v>81</v>
      </c>
      <c r="H181" t="str">
        <f>IF(R180=0,"",R180)</f>
        <v/>
      </c>
      <c r="I181" t="s">
        <v>81</v>
      </c>
      <c r="J181" t="s">
        <v>136</v>
      </c>
      <c r="K181" t="s">
        <v>81</v>
      </c>
      <c r="L181" t="s">
        <v>113</v>
      </c>
      <c r="M181" t="s">
        <v>81</v>
      </c>
      <c r="N181">
        <f>IF(R181=0,"",R181)</f>
        <v>1</v>
      </c>
      <c r="O181" t="s">
        <v>81</v>
      </c>
      <c r="Q181" s="41" t="s">
        <v>19</v>
      </c>
      <c r="R181" s="34">
        <f>INDEX(AS:AS,W174+1)</f>
        <v>1</v>
      </c>
      <c r="S181" s="42"/>
      <c r="T181" s="42"/>
      <c r="U181" s="42"/>
      <c r="V181" s="43"/>
      <c r="W181" s="44"/>
      <c r="X181" s="45"/>
      <c r="Y181" s="55"/>
      <c r="Z181" s="55"/>
      <c r="AA181" s="56"/>
      <c r="BB181" s="64" t="s">
        <v>0</v>
      </c>
      <c r="BC181">
        <v>180</v>
      </c>
    </row>
    <row r="182" spans="1:55">
      <c r="A182" t="str">
        <f t="shared" si="22"/>
        <v>&amp;br;&amp;br;</v>
      </c>
      <c r="B182" t="s">
        <v>0</v>
      </c>
      <c r="C182" t="s">
        <v>145</v>
      </c>
      <c r="R182"/>
      <c r="S182"/>
      <c r="T182"/>
      <c r="U182"/>
      <c r="V182"/>
      <c r="BB182" s="64" t="s">
        <v>0</v>
      </c>
      <c r="BC182">
        <v>181</v>
      </c>
    </row>
    <row r="183" spans="1:55">
      <c r="A183" t="str">
        <f t="shared" si="22"/>
        <v>#back(text=戻る,left)</v>
      </c>
      <c r="B183" t="s">
        <v>0</v>
      </c>
      <c r="C183" t="s">
        <v>153</v>
      </c>
      <c r="R183"/>
      <c r="S183"/>
      <c r="T183"/>
      <c r="U183"/>
      <c r="V183"/>
      <c r="BB183" s="64" t="s">
        <v>0</v>
      </c>
      <c r="BC183">
        <v>182</v>
      </c>
    </row>
    <row r="184" spans="1:55">
      <c r="A184" t="str">
        <f t="shared" si="22"/>
        <v>&amp;br;</v>
      </c>
      <c r="B184" t="s">
        <v>0</v>
      </c>
      <c r="C184" t="s">
        <v>164</v>
      </c>
      <c r="R184"/>
      <c r="S184"/>
      <c r="T184"/>
      <c r="U184"/>
      <c r="V184"/>
      <c r="BB184" s="64" t="s">
        <v>0</v>
      </c>
      <c r="BC184">
        <v>183</v>
      </c>
    </row>
    <row r="185" spans="1:55">
      <c r="A185" t="str">
        <f t="shared" si="22"/>
        <v>#comment(above,nsize=[15],size=[30],num=[10])</v>
      </c>
      <c r="B185" t="s">
        <v>0</v>
      </c>
      <c r="C185" t="s">
        <v>173</v>
      </c>
      <c r="R185"/>
      <c r="S185"/>
      <c r="T185"/>
      <c r="U185"/>
      <c r="V185"/>
      <c r="BB185" s="64" t="s">
        <v>0</v>
      </c>
      <c r="BC185">
        <v>184</v>
      </c>
    </row>
    <row r="186" spans="1:55">
      <c r="A186" t="str">
        <f t="shared" si="22"/>
        <v>&amp;br;&amp;br;</v>
      </c>
      <c r="B186" t="s">
        <v>0</v>
      </c>
      <c r="C186" t="s">
        <v>145</v>
      </c>
      <c r="R186"/>
      <c r="S186"/>
      <c r="T186"/>
      <c r="U186"/>
      <c r="V186"/>
      <c r="BB186" s="64" t="s">
        <v>0</v>
      </c>
      <c r="BC186">
        <v>185</v>
      </c>
    </row>
    <row r="187" spans="1:55">
      <c r="A187" t="str">
        <f t="shared" si="22"/>
        <v/>
      </c>
      <c r="B187" t="s">
        <v>0</v>
      </c>
      <c r="Q187" s="29"/>
      <c r="R187" s="30"/>
      <c r="S187" s="30"/>
      <c r="T187" s="30"/>
      <c r="U187" s="30"/>
      <c r="V187" s="31"/>
      <c r="W187" s="32">
        <v>15</v>
      </c>
      <c r="X187" s="29"/>
      <c r="Y187" s="50"/>
      <c r="Z187" s="50"/>
      <c r="AA187" s="51"/>
      <c r="BB187" s="64" t="s">
        <v>0</v>
      </c>
      <c r="BC187">
        <v>186</v>
      </c>
    </row>
    <row r="188" spans="1:55">
      <c r="A188" t="str">
        <f t="shared" si="22"/>
        <v>*典雅な襲撃者/Adorned Pouncer</v>
      </c>
      <c r="B188" t="s">
        <v>0</v>
      </c>
      <c r="C188" t="str">
        <f>"*"&amp;R188&amp;"/"&amp;T188</f>
        <v>*典雅な襲撃者/Adorned Pouncer</v>
      </c>
      <c r="Q188" s="33" t="s">
        <v>9</v>
      </c>
      <c r="R188" s="34" t="str">
        <f>INDEX(AI:AI,W187+1)</f>
        <v>典雅な襲撃者</v>
      </c>
      <c r="S188" s="35" t="s">
        <v>10</v>
      </c>
      <c r="T188" s="34" t="str">
        <f>INDEX(AJ:AJ,W187+1)</f>
        <v>Adorned Pouncer</v>
      </c>
      <c r="U188" s="35"/>
      <c r="V188" s="36"/>
      <c r="W188" s="37"/>
      <c r="X188" s="33"/>
      <c r="Y188" s="52"/>
      <c r="Z188" s="52"/>
      <c r="AA188" s="53"/>
      <c r="BB188" s="64" t="s">
        <v>0</v>
      </c>
      <c r="BC188">
        <v>187</v>
      </c>
    </row>
    <row r="189" spans="1:55">
      <c r="A189" t="str">
        <f t="shared" si="22"/>
        <v>|LEFT:80|LEFT:100|LEFT:100|LEFT:100|LEFT:100|LEFT:100|c</v>
      </c>
      <c r="B189" t="s">
        <v>0</v>
      </c>
      <c r="C189" t="s">
        <v>81</v>
      </c>
      <c r="D189" s="26" t="str">
        <f>$Q$1</f>
        <v>LEFT:80</v>
      </c>
      <c r="E189" s="26" t="s">
        <v>81</v>
      </c>
      <c r="F189" s="26" t="str">
        <f t="shared" ref="F189:J189" si="31">$R$1</f>
        <v>LEFT:100</v>
      </c>
      <c r="G189" s="26" t="s">
        <v>81</v>
      </c>
      <c r="H189" s="26" t="str">
        <f t="shared" si="31"/>
        <v>LEFT:100</v>
      </c>
      <c r="I189" s="26" t="s">
        <v>81</v>
      </c>
      <c r="J189" s="26" t="str">
        <f t="shared" si="31"/>
        <v>LEFT:100</v>
      </c>
      <c r="K189" s="26" t="s">
        <v>81</v>
      </c>
      <c r="L189" s="26" t="str">
        <f>$R$1</f>
        <v>LEFT:100</v>
      </c>
      <c r="M189" s="26" t="s">
        <v>81</v>
      </c>
      <c r="N189" s="26" t="str">
        <f>$R$1</f>
        <v>LEFT:100</v>
      </c>
      <c r="O189" t="s">
        <v>81</v>
      </c>
      <c r="P189" t="s">
        <v>82</v>
      </c>
      <c r="Q189" s="38" t="s">
        <v>6</v>
      </c>
      <c r="R189" s="34" t="str">
        <f>INDEX(AF:AF,W187+1)</f>
        <v>白</v>
      </c>
      <c r="S189" s="39" t="s">
        <v>7</v>
      </c>
      <c r="T189" s="34" t="str">
        <f>INDEX(AG:AG,W187+1)</f>
        <v>レア</v>
      </c>
      <c r="U189" s="39" t="s">
        <v>8</v>
      </c>
      <c r="V189" s="34">
        <f>INDEX(AH:AH,W187+1)</f>
        <v>6</v>
      </c>
      <c r="W189" s="40"/>
      <c r="X189" s="34" t="str">
        <f>INDEX(AO:AO,W187+1)</f>
        <v>二段攻撃</v>
      </c>
      <c r="Y189" s="52"/>
      <c r="Z189" s="52"/>
      <c r="AA189" s="53"/>
      <c r="BB189" s="64" t="s">
        <v>0</v>
      </c>
      <c r="BC189">
        <v>188</v>
      </c>
    </row>
    <row r="190" spans="1:55">
      <c r="A190" t="str">
        <f t="shared" si="22"/>
        <v>|色|白|レアリティ|レア|マナコスト|6|</v>
      </c>
      <c r="B190" t="s">
        <v>0</v>
      </c>
      <c r="C190" t="s">
        <v>81</v>
      </c>
      <c r="D190" s="27" t="s">
        <v>6</v>
      </c>
      <c r="E190" t="s">
        <v>81</v>
      </c>
      <c r="F190" t="str">
        <f>IF(R189=0,"",R189)</f>
        <v>白</v>
      </c>
      <c r="G190" t="s">
        <v>81</v>
      </c>
      <c r="H190" s="27" t="s">
        <v>93</v>
      </c>
      <c r="I190" t="s">
        <v>81</v>
      </c>
      <c r="J190" t="str">
        <f>IF(T189=0,"",T189)</f>
        <v>レア</v>
      </c>
      <c r="K190" t="s">
        <v>81</v>
      </c>
      <c r="L190" s="27" t="s">
        <v>94</v>
      </c>
      <c r="M190" t="s">
        <v>81</v>
      </c>
      <c r="N190">
        <f>IF(V189=0,"",V189)</f>
        <v>6</v>
      </c>
      <c r="O190" t="s">
        <v>81</v>
      </c>
      <c r="Q190" s="33" t="s">
        <v>11</v>
      </c>
      <c r="R190" s="34" t="str">
        <f>INDEX(AK:AK,W187+1)</f>
        <v>クリーチャー</v>
      </c>
      <c r="S190" s="39" t="s">
        <v>95</v>
      </c>
      <c r="T190" s="34" t="str">
        <f>INDEX(AL:AL,W187+1)</f>
        <v>猫</v>
      </c>
      <c r="U190" s="34">
        <f>INDEX(AM:AM,W187+1)</f>
        <v>0</v>
      </c>
      <c r="V190" s="34">
        <f>INDEX(AN:AN,W187+1)</f>
        <v>0</v>
      </c>
      <c r="W190" s="40"/>
      <c r="X190" s="34" t="str">
        <f>INDEX(AV:AV,W187+1)</f>
        <v>二段</v>
      </c>
      <c r="Y190" s="34" t="str">
        <f>INDEX(AW:AW,W187+1)</f>
        <v/>
      </c>
      <c r="Z190" s="34" t="str">
        <f>INDEX(AX:AX,W187+1)</f>
        <v/>
      </c>
      <c r="AA190" s="34">
        <f>INDEX(AY:AY,W187+1)</f>
        <v>0</v>
      </c>
      <c r="BB190" s="64" t="s">
        <v>0</v>
      </c>
      <c r="BC190">
        <v>189</v>
      </c>
    </row>
    <row r="191" spans="1:55">
      <c r="A191" t="str">
        <f t="shared" si="22"/>
        <v>|種別|クリーチャー|サブタイプ|猫|||</v>
      </c>
      <c r="B191" t="s">
        <v>0</v>
      </c>
      <c r="C191" t="s">
        <v>81</v>
      </c>
      <c r="D191" s="27" t="s">
        <v>11</v>
      </c>
      <c r="E191" t="s">
        <v>81</v>
      </c>
      <c r="F191" t="str">
        <f>IF(R190=0,"",R190)</f>
        <v>クリーチャー</v>
      </c>
      <c r="G191" t="s">
        <v>81</v>
      </c>
      <c r="H191" s="27" t="s">
        <v>103</v>
      </c>
      <c r="I191" t="s">
        <v>81</v>
      </c>
      <c r="J191" t="str">
        <f>IF(T190=0,"",T190)</f>
        <v>猫</v>
      </c>
      <c r="K191" t="s">
        <v>81</v>
      </c>
      <c r="L191" t="str">
        <f>IF(U190=0,"",U190)</f>
        <v/>
      </c>
      <c r="M191" t="s">
        <v>81</v>
      </c>
      <c r="N191" t="str">
        <f>IF(V190=0,"",V190)</f>
        <v/>
      </c>
      <c r="O191" t="s">
        <v>81</v>
      </c>
      <c r="Q191" s="33" t="s">
        <v>104</v>
      </c>
      <c r="R191" s="34" t="str">
        <f>INDEX(AZ:AZ,W187+1)</f>
        <v>二段攻撃&amp;br;永遠1</v>
      </c>
      <c r="S191" s="35"/>
      <c r="T191" s="35"/>
      <c r="U191" s="35"/>
      <c r="V191" s="36"/>
      <c r="W191" s="40"/>
      <c r="X191" s="32"/>
      <c r="Y191" s="32"/>
      <c r="Z191" s="32"/>
      <c r="AA191" s="54"/>
      <c r="BB191" s="64" t="s">
        <v>0</v>
      </c>
      <c r="BC191">
        <v>190</v>
      </c>
    </row>
    <row r="192" spans="1:55">
      <c r="A192" t="str">
        <f t="shared" si="22"/>
        <v>|テキスト|&gt;|&gt;|&gt;|&gt;|二段攻撃&amp;br;永遠1|</v>
      </c>
      <c r="B192" t="s">
        <v>0</v>
      </c>
      <c r="C192" t="s">
        <v>81</v>
      </c>
      <c r="D192" s="27" t="s">
        <v>104</v>
      </c>
      <c r="E192" t="s">
        <v>81</v>
      </c>
      <c r="F192" s="27" t="s">
        <v>113</v>
      </c>
      <c r="G192" t="s">
        <v>81</v>
      </c>
      <c r="H192" s="27" t="s">
        <v>113</v>
      </c>
      <c r="I192" t="s">
        <v>81</v>
      </c>
      <c r="J192" s="27" t="s">
        <v>113</v>
      </c>
      <c r="K192" t="s">
        <v>81</v>
      </c>
      <c r="L192" s="27" t="s">
        <v>113</v>
      </c>
      <c r="M192" t="s">
        <v>81</v>
      </c>
      <c r="N192" t="str">
        <f>IF(R191=0,"",R191)</f>
        <v>二段攻撃&amp;br;永遠1</v>
      </c>
      <c r="O192" t="s">
        <v>81</v>
      </c>
      <c r="Q192" s="38" t="s">
        <v>27</v>
      </c>
      <c r="R192" s="34" t="str">
        <f>INDEX(BA:BA,W187+1)</f>
        <v>Eternalize</v>
      </c>
      <c r="S192" s="35" t="s">
        <v>400</v>
      </c>
      <c r="T192" s="34" t="str">
        <f>IF(X192="","",X192&amp;IF(Y192="",""," "&amp;Y192)&amp;IF(Z192="",""," "&amp;Z192)&amp;IF(AA192="",""," "&amp;AA192))</f>
        <v>Double strike  </v>
      </c>
      <c r="U192" s="35"/>
      <c r="V192" s="36"/>
      <c r="W192" s="40" t="s">
        <v>114</v>
      </c>
      <c r="X192" s="33" t="str">
        <f t="shared" ref="X192:AA192" si="32">IF(ISERROR(IF(LEN(X191)&gt;1,X191,VLOOKUP(X190,$AC:$AD,2,FALSE))),"",IF(LEN(X191)&gt;1,X191,VLOOKUP(X190,$AC:$AD,2,FALSE)))</f>
        <v>Double strike</v>
      </c>
      <c r="Y192" s="33" t="str">
        <f t="shared" si="32"/>
        <v/>
      </c>
      <c r="Z192" s="33" t="str">
        <f t="shared" si="32"/>
        <v/>
      </c>
      <c r="AA192" s="33" t="str">
        <f t="shared" si="32"/>
        <v> </v>
      </c>
      <c r="BB192" s="64" t="s">
        <v>0</v>
      </c>
      <c r="BC192">
        <v>191</v>
      </c>
    </row>
    <row r="193" spans="1:55">
      <c r="A193" t="str">
        <f t="shared" si="22"/>
        <v>|英テキスト|&gt;|&gt;|&gt;|&gt;|Double strike  &amp;br;Eternalize|</v>
      </c>
      <c r="B193" t="s">
        <v>0</v>
      </c>
      <c r="C193" t="s">
        <v>81</v>
      </c>
      <c r="D193" s="27" t="s">
        <v>125</v>
      </c>
      <c r="E193" t="s">
        <v>81</v>
      </c>
      <c r="F193" s="27" t="s">
        <v>113</v>
      </c>
      <c r="G193" t="s">
        <v>81</v>
      </c>
      <c r="H193" s="27" t="s">
        <v>113</v>
      </c>
      <c r="I193" t="s">
        <v>81</v>
      </c>
      <c r="J193" s="27" t="s">
        <v>113</v>
      </c>
      <c r="K193" t="s">
        <v>81</v>
      </c>
      <c r="L193" s="27" t="s">
        <v>113</v>
      </c>
      <c r="M193" t="s">
        <v>81</v>
      </c>
      <c r="N193" t="str">
        <f>IF(T192="","",T192&amp;"&amp;br;")&amp;IF(R192=0,"",R192)</f>
        <v>Double strike  &amp;br;Eternalize</v>
      </c>
      <c r="O193" t="s">
        <v>81</v>
      </c>
      <c r="Q193" s="33" t="s">
        <v>18</v>
      </c>
      <c r="R193" s="34" t="str">
        <f>IF(INDEX(AT:AT,W187+1)="",0,INDEX(AT:AT,W187+1)&amp;"/"&amp;INDEX(AU:AU,W187+1))</f>
        <v>1/1</v>
      </c>
      <c r="S193" s="35"/>
      <c r="T193" s="35"/>
      <c r="U193" s="35"/>
      <c r="V193" s="36"/>
      <c r="W193" s="40"/>
      <c r="X193" s="33"/>
      <c r="Y193" s="52"/>
      <c r="Z193" s="52"/>
      <c r="AA193" s="53"/>
      <c r="BB193" s="64" t="s">
        <v>0</v>
      </c>
      <c r="BC193">
        <v>192</v>
      </c>
    </row>
    <row r="194" spans="1:55">
      <c r="A194" t="str">
        <f t="shared" si="22"/>
        <v>|PT|&gt;|1/1|シールド数|&gt;||</v>
      </c>
      <c r="B194" t="s">
        <v>0</v>
      </c>
      <c r="C194" t="s">
        <v>81</v>
      </c>
      <c r="D194" t="s">
        <v>18</v>
      </c>
      <c r="E194" t="s">
        <v>81</v>
      </c>
      <c r="F194" t="s">
        <v>113</v>
      </c>
      <c r="G194" t="s">
        <v>81</v>
      </c>
      <c r="H194" t="str">
        <f>IF(R193=0,"",R193)</f>
        <v>1/1</v>
      </c>
      <c r="I194" t="s">
        <v>81</v>
      </c>
      <c r="J194" t="s">
        <v>136</v>
      </c>
      <c r="K194" t="s">
        <v>81</v>
      </c>
      <c r="L194" t="s">
        <v>113</v>
      </c>
      <c r="M194" t="s">
        <v>81</v>
      </c>
      <c r="N194" t="str">
        <f>IF(R194=0,"",R194)</f>
        <v/>
      </c>
      <c r="O194" t="s">
        <v>81</v>
      </c>
      <c r="Q194" s="41" t="s">
        <v>19</v>
      </c>
      <c r="R194" s="34">
        <f>INDEX(AS:AS,W187+1)</f>
        <v>0</v>
      </c>
      <c r="S194" s="42"/>
      <c r="T194" s="42"/>
      <c r="U194" s="42"/>
      <c r="V194" s="43"/>
      <c r="W194" s="44"/>
      <c r="X194" s="45"/>
      <c r="Y194" s="55"/>
      <c r="Z194" s="55"/>
      <c r="AA194" s="56"/>
      <c r="BB194" s="64" t="s">
        <v>0</v>
      </c>
      <c r="BC194">
        <v>193</v>
      </c>
    </row>
    <row r="195" spans="1:55">
      <c r="A195" t="str">
        <f t="shared" si="22"/>
        <v>&amp;br;&amp;br;</v>
      </c>
      <c r="B195" t="s">
        <v>0</v>
      </c>
      <c r="C195" t="s">
        <v>145</v>
      </c>
      <c r="R195"/>
      <c r="S195"/>
      <c r="T195"/>
      <c r="U195"/>
      <c r="V195"/>
      <c r="BB195" s="64" t="s">
        <v>0</v>
      </c>
      <c r="BC195">
        <v>194</v>
      </c>
    </row>
    <row r="196" spans="1:55">
      <c r="A196" t="str">
        <f t="shared" si="22"/>
        <v>#back(text=戻る,left)</v>
      </c>
      <c r="B196" t="s">
        <v>0</v>
      </c>
      <c r="C196" t="s">
        <v>153</v>
      </c>
      <c r="R196"/>
      <c r="S196"/>
      <c r="T196"/>
      <c r="U196"/>
      <c r="V196"/>
      <c r="BB196" s="64" t="s">
        <v>0</v>
      </c>
      <c r="BC196">
        <v>195</v>
      </c>
    </row>
    <row r="197" spans="1:55">
      <c r="A197" t="str">
        <f t="shared" si="22"/>
        <v>&amp;br;</v>
      </c>
      <c r="B197" t="s">
        <v>0</v>
      </c>
      <c r="C197" t="s">
        <v>164</v>
      </c>
      <c r="R197"/>
      <c r="S197"/>
      <c r="T197"/>
      <c r="U197"/>
      <c r="V197"/>
      <c r="BB197" s="64" t="s">
        <v>0</v>
      </c>
      <c r="BC197">
        <v>196</v>
      </c>
    </row>
    <row r="198" spans="1:55">
      <c r="A198" t="str">
        <f t="shared" ref="A198:A261" si="33">CONCATENATE(C198,D198,E198,F198,G198,H198,I198,J198,K198,L198,M198,N198,O198,P198)</f>
        <v>#comment(above,nsize=[15],size=[30],num=[10])</v>
      </c>
      <c r="B198" t="s">
        <v>0</v>
      </c>
      <c r="C198" t="s">
        <v>173</v>
      </c>
      <c r="R198"/>
      <c r="S198"/>
      <c r="T198"/>
      <c r="U198"/>
      <c r="V198"/>
      <c r="BB198" s="64" t="s">
        <v>0</v>
      </c>
      <c r="BC198">
        <v>197</v>
      </c>
    </row>
    <row r="199" spans="1:55">
      <c r="A199" t="str">
        <f t="shared" si="33"/>
        <v>&amp;br;&amp;br;</v>
      </c>
      <c r="B199" t="s">
        <v>0</v>
      </c>
      <c r="C199" t="s">
        <v>145</v>
      </c>
      <c r="R199"/>
      <c r="S199"/>
      <c r="T199"/>
      <c r="U199"/>
      <c r="V199"/>
      <c r="BB199" s="64" t="s">
        <v>0</v>
      </c>
      <c r="BC199">
        <v>198</v>
      </c>
    </row>
    <row r="200" spans="1:55">
      <c r="A200" t="str">
        <f t="shared" si="33"/>
        <v/>
      </c>
      <c r="B200" t="s">
        <v>0</v>
      </c>
      <c r="Q200" s="29"/>
      <c r="R200" s="30"/>
      <c r="S200" s="30"/>
      <c r="T200" s="30"/>
      <c r="U200" s="30"/>
      <c r="V200" s="31"/>
      <c r="W200" s="32">
        <v>16</v>
      </c>
      <c r="X200" s="29"/>
      <c r="Y200" s="50"/>
      <c r="Z200" s="50"/>
      <c r="AA200" s="51"/>
      <c r="BB200" s="64" t="s">
        <v>0</v>
      </c>
      <c r="BC200">
        <v>199</v>
      </c>
    </row>
    <row r="201" spans="1:55">
      <c r="A201" t="str">
        <f t="shared" si="33"/>
        <v>*結束に仕える者/Steward of Solidarity</v>
      </c>
      <c r="B201" t="s">
        <v>0</v>
      </c>
      <c r="C201" t="str">
        <f>"*"&amp;R201&amp;"/"&amp;T201</f>
        <v>*結束に仕える者/Steward of Solidarity</v>
      </c>
      <c r="Q201" s="33" t="s">
        <v>9</v>
      </c>
      <c r="R201" s="34" t="str">
        <f>INDEX(AI:AI,W200+1)</f>
        <v>結束に仕える者</v>
      </c>
      <c r="S201" s="35" t="s">
        <v>10</v>
      </c>
      <c r="T201" s="34" t="str">
        <f>INDEX(AJ:AJ,W200+1)</f>
        <v>Steward of Solidarity</v>
      </c>
      <c r="U201" s="35"/>
      <c r="V201" s="36"/>
      <c r="W201" s="37"/>
      <c r="X201" s="33"/>
      <c r="Y201" s="52"/>
      <c r="Z201" s="52"/>
      <c r="AA201" s="53"/>
      <c r="BB201" s="64" t="s">
        <v>0</v>
      </c>
      <c r="BC201">
        <v>200</v>
      </c>
    </row>
    <row r="202" spans="1:55">
      <c r="A202" t="str">
        <f t="shared" si="33"/>
        <v>|LEFT:80|LEFT:100|LEFT:100|LEFT:100|LEFT:100|LEFT:100|c</v>
      </c>
      <c r="B202" t="s">
        <v>0</v>
      </c>
      <c r="C202" t="s">
        <v>81</v>
      </c>
      <c r="D202" s="26" t="str">
        <f>$Q$1</f>
        <v>LEFT:80</v>
      </c>
      <c r="E202" s="26" t="s">
        <v>81</v>
      </c>
      <c r="F202" s="26" t="str">
        <f t="shared" ref="F202:J202" si="34">$R$1</f>
        <v>LEFT:100</v>
      </c>
      <c r="G202" s="26" t="s">
        <v>81</v>
      </c>
      <c r="H202" s="26" t="str">
        <f t="shared" si="34"/>
        <v>LEFT:100</v>
      </c>
      <c r="I202" s="26" t="s">
        <v>81</v>
      </c>
      <c r="J202" s="26" t="str">
        <f t="shared" si="34"/>
        <v>LEFT:100</v>
      </c>
      <c r="K202" s="26" t="s">
        <v>81</v>
      </c>
      <c r="L202" s="26" t="str">
        <f>$R$1</f>
        <v>LEFT:100</v>
      </c>
      <c r="M202" s="26" t="s">
        <v>81</v>
      </c>
      <c r="N202" s="26" t="str">
        <f>$R$1</f>
        <v>LEFT:100</v>
      </c>
      <c r="O202" t="s">
        <v>81</v>
      </c>
      <c r="P202" t="s">
        <v>82</v>
      </c>
      <c r="Q202" s="38" t="s">
        <v>6</v>
      </c>
      <c r="R202" s="34" t="str">
        <f>INDEX(AF:AF,W200+1)</f>
        <v>白</v>
      </c>
      <c r="S202" s="39" t="s">
        <v>7</v>
      </c>
      <c r="T202" s="34" t="str">
        <f>INDEX(AG:AG,W200+1)</f>
        <v>レア</v>
      </c>
      <c r="U202" s="39" t="s">
        <v>8</v>
      </c>
      <c r="V202" s="34">
        <f>INDEX(AH:AH,W200+1)</f>
        <v>5</v>
      </c>
      <c r="W202" s="40"/>
      <c r="X202" s="34" t="str">
        <f>INDEX(AO:AO,W200+1)</f>
        <v>督励1：あなたは警戒を持つ1/1の戦士･トークンを1体召喚する。</v>
      </c>
      <c r="Y202" s="52"/>
      <c r="Z202" s="52"/>
      <c r="AA202" s="53"/>
      <c r="BB202" s="64" t="s">
        <v>0</v>
      </c>
      <c r="BC202">
        <v>201</v>
      </c>
    </row>
    <row r="203" spans="1:55">
      <c r="A203" t="str">
        <f t="shared" si="33"/>
        <v>|色|白|レアリティ|レア|マナコスト|5|</v>
      </c>
      <c r="B203" t="s">
        <v>0</v>
      </c>
      <c r="C203" t="s">
        <v>81</v>
      </c>
      <c r="D203" s="27" t="s">
        <v>6</v>
      </c>
      <c r="E203" t="s">
        <v>81</v>
      </c>
      <c r="F203" t="str">
        <f>IF(R202=0,"",R202)</f>
        <v>白</v>
      </c>
      <c r="G203" t="s">
        <v>81</v>
      </c>
      <c r="H203" s="27" t="s">
        <v>93</v>
      </c>
      <c r="I203" t="s">
        <v>81</v>
      </c>
      <c r="J203" t="str">
        <f>IF(T202=0,"",T202)</f>
        <v>レア</v>
      </c>
      <c r="K203" t="s">
        <v>81</v>
      </c>
      <c r="L203" s="27" t="s">
        <v>94</v>
      </c>
      <c r="M203" t="s">
        <v>81</v>
      </c>
      <c r="N203">
        <f>IF(V202=0,"",V202)</f>
        <v>5</v>
      </c>
      <c r="O203" t="s">
        <v>81</v>
      </c>
      <c r="Q203" s="33" t="s">
        <v>11</v>
      </c>
      <c r="R203" s="34" t="str">
        <f>INDEX(AK:AK,W200+1)</f>
        <v>クリーチャー</v>
      </c>
      <c r="S203" s="39" t="s">
        <v>95</v>
      </c>
      <c r="T203" s="34" t="str">
        <f>INDEX(AL:AL,W200+1)</f>
        <v>人間</v>
      </c>
      <c r="U203" s="34" t="str">
        <f>INDEX(AM:AM,W200+1)</f>
        <v>戦士</v>
      </c>
      <c r="V203" s="34">
        <f>INDEX(AN:AN,W200+1)</f>
        <v>0</v>
      </c>
      <c r="W203" s="40"/>
      <c r="X203" s="34" t="str">
        <f>INDEX(AV:AV,W200+1)</f>
        <v>督励</v>
      </c>
      <c r="Y203" s="34" t="str">
        <f>INDEX(AW:AW,W200+1)</f>
        <v/>
      </c>
      <c r="Z203" s="34" t="str">
        <f>INDEX(AX:AX,W200+1)</f>
        <v/>
      </c>
      <c r="AA203" s="34">
        <f>INDEX(AY:AY,W200+1)</f>
        <v>0</v>
      </c>
      <c r="BB203" s="64" t="s">
        <v>0</v>
      </c>
      <c r="BC203">
        <v>202</v>
      </c>
    </row>
    <row r="204" spans="1:55">
      <c r="A204" t="str">
        <f t="shared" si="33"/>
        <v>|種別|クリーチャー|サブタイプ|人間|戦士||</v>
      </c>
      <c r="B204" t="s">
        <v>0</v>
      </c>
      <c r="C204" t="s">
        <v>81</v>
      </c>
      <c r="D204" s="27" t="s">
        <v>11</v>
      </c>
      <c r="E204" t="s">
        <v>81</v>
      </c>
      <c r="F204" t="str">
        <f>IF(R203=0,"",R203)</f>
        <v>クリーチャー</v>
      </c>
      <c r="G204" t="s">
        <v>81</v>
      </c>
      <c r="H204" s="27" t="s">
        <v>103</v>
      </c>
      <c r="I204" t="s">
        <v>81</v>
      </c>
      <c r="J204" t="str">
        <f>IF(T203=0,"",T203)</f>
        <v>人間</v>
      </c>
      <c r="K204" t="s">
        <v>81</v>
      </c>
      <c r="L204" t="str">
        <f>IF(U203=0,"",U203)</f>
        <v>戦士</v>
      </c>
      <c r="M204" t="s">
        <v>81</v>
      </c>
      <c r="N204" t="str">
        <f>IF(V203=0,"",V203)</f>
        <v/>
      </c>
      <c r="O204" t="s">
        <v>81</v>
      </c>
      <c r="Q204" s="33" t="s">
        <v>104</v>
      </c>
      <c r="R204" s="34" t="str">
        <f>INDEX(AZ:AZ,W200+1)</f>
        <v>督励1：あなたは警戒を持つ1/1の戦士･トークンを1体召喚する。</v>
      </c>
      <c r="S204" s="35"/>
      <c r="T204" s="35"/>
      <c r="U204" s="35"/>
      <c r="V204" s="36"/>
      <c r="W204" s="40"/>
      <c r="X204" s="32"/>
      <c r="Y204" s="32"/>
      <c r="Z204" s="32"/>
      <c r="AA204" s="54"/>
      <c r="BB204" s="64" t="s">
        <v>0</v>
      </c>
      <c r="BC204">
        <v>203</v>
      </c>
    </row>
    <row r="205" spans="1:55">
      <c r="A205" t="str">
        <f t="shared" si="33"/>
        <v>|テキスト|&gt;|&gt;|&gt;|&gt;|督励1：あなたは警戒を持つ1/1の戦士･トークンを1体召喚する。|</v>
      </c>
      <c r="B205" t="s">
        <v>0</v>
      </c>
      <c r="C205" t="s">
        <v>81</v>
      </c>
      <c r="D205" s="27" t="s">
        <v>104</v>
      </c>
      <c r="E205" t="s">
        <v>81</v>
      </c>
      <c r="F205" s="27" t="s">
        <v>113</v>
      </c>
      <c r="G205" t="s">
        <v>81</v>
      </c>
      <c r="H205" s="27" t="s">
        <v>113</v>
      </c>
      <c r="I205" t="s">
        <v>81</v>
      </c>
      <c r="J205" s="27" t="s">
        <v>113</v>
      </c>
      <c r="K205" t="s">
        <v>81</v>
      </c>
      <c r="L205" s="27" t="s">
        <v>113</v>
      </c>
      <c r="M205" t="s">
        <v>81</v>
      </c>
      <c r="N205" t="str">
        <f>IF(R204=0,"",R204)</f>
        <v>督励1：あなたは警戒を持つ1/1の戦士･トークンを1体召喚する。</v>
      </c>
      <c r="O205" t="s">
        <v>81</v>
      </c>
      <c r="Q205" s="38" t="s">
        <v>27</v>
      </c>
      <c r="R205" s="34" t="str">
        <f>INDEX(BA:BA,W200+1)</f>
        <v>Exert 1: You summon 1 1/1 Warrior token with Vigilance</v>
      </c>
      <c r="S205" s="35" t="s">
        <v>400</v>
      </c>
      <c r="T205" s="34" t="str">
        <f>IF(X205="","",X205&amp;IF(Y205="",""," "&amp;Y205)&amp;IF(Z205="",""," "&amp;Z205)&amp;IF(AA205="",""," "&amp;AA205))</f>
        <v/>
      </c>
      <c r="U205" s="35"/>
      <c r="V205" s="36"/>
      <c r="W205" s="40" t="s">
        <v>114</v>
      </c>
      <c r="X205" s="33" t="str">
        <f t="shared" ref="X205:AA205" si="35">IF(ISERROR(IF(LEN(X204)&gt;1,X204,VLOOKUP(X203,$AC:$AD,2,FALSE))),"",IF(LEN(X204)&gt;1,X204,VLOOKUP(X203,$AC:$AD,2,FALSE)))</f>
        <v/>
      </c>
      <c r="Y205" s="33" t="str">
        <f t="shared" si="35"/>
        <v/>
      </c>
      <c r="Z205" s="33" t="str">
        <f t="shared" si="35"/>
        <v/>
      </c>
      <c r="AA205" s="33" t="str">
        <f t="shared" si="35"/>
        <v> </v>
      </c>
      <c r="BB205" s="64" t="s">
        <v>0</v>
      </c>
      <c r="BC205">
        <v>204</v>
      </c>
    </row>
    <row r="206" spans="1:55">
      <c r="A206" t="str">
        <f t="shared" si="33"/>
        <v>|英テキスト|&gt;|&gt;|&gt;|&gt;|Exert 1: You summon 1 1/1 Warrior token with Vigilance|</v>
      </c>
      <c r="B206" t="s">
        <v>0</v>
      </c>
      <c r="C206" t="s">
        <v>81</v>
      </c>
      <c r="D206" s="27" t="s">
        <v>125</v>
      </c>
      <c r="E206" t="s">
        <v>81</v>
      </c>
      <c r="F206" s="27" t="s">
        <v>113</v>
      </c>
      <c r="G206" t="s">
        <v>81</v>
      </c>
      <c r="H206" s="27" t="s">
        <v>113</v>
      </c>
      <c r="I206" t="s">
        <v>81</v>
      </c>
      <c r="J206" s="27" t="s">
        <v>113</v>
      </c>
      <c r="K206" t="s">
        <v>81</v>
      </c>
      <c r="L206" s="27" t="s">
        <v>113</v>
      </c>
      <c r="M206" t="s">
        <v>81</v>
      </c>
      <c r="N206" t="str">
        <f>IF(T205="","",T205&amp;"&amp;br;")&amp;IF(R205=0,"",R205)</f>
        <v>Exert 1: You summon 1 1/1 Warrior token with Vigilance</v>
      </c>
      <c r="O206" t="s">
        <v>81</v>
      </c>
      <c r="Q206" s="33" t="s">
        <v>18</v>
      </c>
      <c r="R206" s="34" t="str">
        <f>IF(INDEX(AT:AT,W200+1)="",0,INDEX(AT:AT,W200+1)&amp;"/"&amp;INDEX(AU:AU,W200+1))</f>
        <v>4/4</v>
      </c>
      <c r="S206" s="35"/>
      <c r="T206" s="35"/>
      <c r="U206" s="35"/>
      <c r="V206" s="36"/>
      <c r="W206" s="40"/>
      <c r="X206" s="33"/>
      <c r="Y206" s="52"/>
      <c r="Z206" s="52"/>
      <c r="AA206" s="53"/>
      <c r="BB206" s="64" t="s">
        <v>0</v>
      </c>
      <c r="BC206">
        <v>205</v>
      </c>
    </row>
    <row r="207" spans="1:55">
      <c r="A207" t="str">
        <f t="shared" si="33"/>
        <v>|PT|&gt;|4/4|シールド数|&gt;||</v>
      </c>
      <c r="B207" t="s">
        <v>0</v>
      </c>
      <c r="C207" t="s">
        <v>81</v>
      </c>
      <c r="D207" t="s">
        <v>18</v>
      </c>
      <c r="E207" t="s">
        <v>81</v>
      </c>
      <c r="F207" t="s">
        <v>113</v>
      </c>
      <c r="G207" t="s">
        <v>81</v>
      </c>
      <c r="H207" t="str">
        <f>IF(R206=0,"",R206)</f>
        <v>4/4</v>
      </c>
      <c r="I207" t="s">
        <v>81</v>
      </c>
      <c r="J207" t="s">
        <v>136</v>
      </c>
      <c r="K207" t="s">
        <v>81</v>
      </c>
      <c r="L207" t="s">
        <v>113</v>
      </c>
      <c r="M207" t="s">
        <v>81</v>
      </c>
      <c r="N207" t="str">
        <f>IF(R207=0,"",R207)</f>
        <v/>
      </c>
      <c r="O207" t="s">
        <v>81</v>
      </c>
      <c r="Q207" s="41" t="s">
        <v>19</v>
      </c>
      <c r="R207" s="34">
        <f>INDEX(AS:AS,W200+1)</f>
        <v>0</v>
      </c>
      <c r="S207" s="42"/>
      <c r="T207" s="42"/>
      <c r="U207" s="42"/>
      <c r="V207" s="43"/>
      <c r="W207" s="44"/>
      <c r="X207" s="45"/>
      <c r="Y207" s="55"/>
      <c r="Z207" s="55"/>
      <c r="AA207" s="56"/>
      <c r="BB207" s="64" t="s">
        <v>0</v>
      </c>
      <c r="BC207">
        <v>206</v>
      </c>
    </row>
    <row r="208" spans="1:55">
      <c r="A208" t="str">
        <f t="shared" si="33"/>
        <v>&amp;br;&amp;br;</v>
      </c>
      <c r="B208" t="s">
        <v>0</v>
      </c>
      <c r="C208" t="s">
        <v>145</v>
      </c>
      <c r="R208"/>
      <c r="S208"/>
      <c r="T208"/>
      <c r="U208"/>
      <c r="V208"/>
      <c r="BB208" s="64" t="s">
        <v>0</v>
      </c>
      <c r="BC208">
        <v>207</v>
      </c>
    </row>
    <row r="209" spans="1:55">
      <c r="A209" t="str">
        <f t="shared" si="33"/>
        <v>#back(text=戻る,left)</v>
      </c>
      <c r="B209" t="s">
        <v>0</v>
      </c>
      <c r="C209" t="s">
        <v>153</v>
      </c>
      <c r="R209"/>
      <c r="S209"/>
      <c r="T209"/>
      <c r="U209"/>
      <c r="V209"/>
      <c r="BB209" s="64" t="s">
        <v>0</v>
      </c>
      <c r="BC209">
        <v>208</v>
      </c>
    </row>
    <row r="210" spans="1:55">
      <c r="A210" t="str">
        <f t="shared" si="33"/>
        <v>&amp;br;</v>
      </c>
      <c r="B210" t="s">
        <v>0</v>
      </c>
      <c r="C210" t="s">
        <v>164</v>
      </c>
      <c r="R210"/>
      <c r="S210"/>
      <c r="T210"/>
      <c r="U210"/>
      <c r="V210"/>
      <c r="BB210" s="64" t="s">
        <v>0</v>
      </c>
      <c r="BC210">
        <v>209</v>
      </c>
    </row>
    <row r="211" spans="1:55">
      <c r="A211" t="str">
        <f t="shared" si="33"/>
        <v>#comment(above,nsize=[15],size=[30],num=[10])</v>
      </c>
      <c r="B211" t="s">
        <v>0</v>
      </c>
      <c r="C211" t="s">
        <v>173</v>
      </c>
      <c r="R211"/>
      <c r="S211"/>
      <c r="T211"/>
      <c r="U211"/>
      <c r="V211"/>
      <c r="BB211" s="64" t="s">
        <v>0</v>
      </c>
      <c r="BC211">
        <v>210</v>
      </c>
    </row>
    <row r="212" spans="1:55">
      <c r="A212" t="str">
        <f t="shared" si="33"/>
        <v>&amp;br;&amp;br;</v>
      </c>
      <c r="B212" t="s">
        <v>0</v>
      </c>
      <c r="C212" t="s">
        <v>145</v>
      </c>
      <c r="R212"/>
      <c r="S212"/>
      <c r="T212"/>
      <c r="U212"/>
      <c r="V212"/>
      <c r="BB212" s="64" t="s">
        <v>0</v>
      </c>
      <c r="BC212">
        <v>211</v>
      </c>
    </row>
    <row r="213" spans="1:55">
      <c r="A213" t="str">
        <f t="shared" si="33"/>
        <v/>
      </c>
      <c r="B213" t="s">
        <v>0</v>
      </c>
      <c r="Q213" s="29"/>
      <c r="R213" s="30"/>
      <c r="S213" s="30"/>
      <c r="T213" s="30"/>
      <c r="U213" s="30"/>
      <c r="V213" s="31"/>
      <c r="W213" s="32">
        <v>17</v>
      </c>
      <c r="X213" s="29"/>
      <c r="Y213" s="50"/>
      <c r="Z213" s="50"/>
      <c r="AA213" s="51"/>
      <c r="BB213" s="64" t="s">
        <v>0</v>
      </c>
      <c r="BC213">
        <v>212</v>
      </c>
    </row>
    <row r="214" spans="1:55">
      <c r="A214" t="str">
        <f t="shared" si="33"/>
        <v>*信義の侍臣/Vizier of the True</v>
      </c>
      <c r="B214" t="s">
        <v>0</v>
      </c>
      <c r="C214" t="str">
        <f>"*"&amp;R214&amp;"/"&amp;T214</f>
        <v>*信義の侍臣/Vizier of the True</v>
      </c>
      <c r="Q214" s="33" t="s">
        <v>9</v>
      </c>
      <c r="R214" s="34" t="str">
        <f>INDEX(AI:AI,W213+1)</f>
        <v>信義の侍臣</v>
      </c>
      <c r="S214" s="35" t="s">
        <v>10</v>
      </c>
      <c r="T214" s="34" t="str">
        <f>INDEX(AJ:AJ,W213+1)</f>
        <v>Vizier of the True</v>
      </c>
      <c r="U214" s="35"/>
      <c r="V214" s="36"/>
      <c r="W214" s="37"/>
      <c r="X214" s="33"/>
      <c r="Y214" s="52"/>
      <c r="Z214" s="52"/>
      <c r="AA214" s="53"/>
      <c r="BB214" s="64" t="s">
        <v>0</v>
      </c>
      <c r="BC214">
        <v>213</v>
      </c>
    </row>
    <row r="215" spans="1:55">
      <c r="A215" t="str">
        <f t="shared" si="33"/>
        <v>|LEFT:80|LEFT:100|LEFT:100|LEFT:100|LEFT:100|LEFT:100|c</v>
      </c>
      <c r="B215" t="s">
        <v>0</v>
      </c>
      <c r="C215" t="s">
        <v>81</v>
      </c>
      <c r="D215" s="26" t="str">
        <f>$Q$1</f>
        <v>LEFT:80</v>
      </c>
      <c r="E215" s="26" t="s">
        <v>81</v>
      </c>
      <c r="F215" s="26" t="str">
        <f t="shared" ref="F215:J215" si="36">$R$1</f>
        <v>LEFT:100</v>
      </c>
      <c r="G215" s="26" t="s">
        <v>81</v>
      </c>
      <c r="H215" s="26" t="str">
        <f t="shared" si="36"/>
        <v>LEFT:100</v>
      </c>
      <c r="I215" s="26" t="s">
        <v>81</v>
      </c>
      <c r="J215" s="26" t="str">
        <f t="shared" si="36"/>
        <v>LEFT:100</v>
      </c>
      <c r="K215" s="26" t="s">
        <v>81</v>
      </c>
      <c r="L215" s="26" t="str">
        <f>$R$1</f>
        <v>LEFT:100</v>
      </c>
      <c r="M215" s="26" t="s">
        <v>81</v>
      </c>
      <c r="N215" s="26" t="str">
        <f>$R$1</f>
        <v>LEFT:100</v>
      </c>
      <c r="O215" t="s">
        <v>81</v>
      </c>
      <c r="P215" t="s">
        <v>82</v>
      </c>
      <c r="Q215" s="38" t="s">
        <v>6</v>
      </c>
      <c r="R215" s="34" t="str">
        <f>INDEX(AF:AF,W213+1)</f>
        <v>白</v>
      </c>
      <c r="S215" s="39" t="s">
        <v>7</v>
      </c>
      <c r="T215" s="34" t="str">
        <f>INDEX(AG:AG,W213+1)</f>
        <v>レア</v>
      </c>
      <c r="U215" s="39" t="s">
        <v>8</v>
      </c>
      <c r="V215" s="34">
        <f>INDEX(AH:AH,W213+1)</f>
        <v>12</v>
      </c>
      <c r="W215" s="40"/>
      <c r="X215" s="34" t="str">
        <f>INDEX(AO:AO,W213+1)</f>
        <v>あなたがコントロールするクリーチャーが攻撃したとき、あなたのターン終了時まで、対戦相手がコントロールする無効化されていない最初のクリーチャーを無効化する。</v>
      </c>
      <c r="Y215" s="52"/>
      <c r="Z215" s="52"/>
      <c r="AA215" s="53"/>
      <c r="BB215" s="64" t="s">
        <v>0</v>
      </c>
      <c r="BC215">
        <v>214</v>
      </c>
    </row>
    <row r="216" spans="1:55">
      <c r="A216" t="str">
        <f t="shared" si="33"/>
        <v>|色|白|レアリティ|レア|マナコスト|12|</v>
      </c>
      <c r="B216" t="s">
        <v>0</v>
      </c>
      <c r="C216" t="s">
        <v>81</v>
      </c>
      <c r="D216" s="27" t="s">
        <v>6</v>
      </c>
      <c r="E216" t="s">
        <v>81</v>
      </c>
      <c r="F216" t="str">
        <f>IF(R215=0,"",R215)</f>
        <v>白</v>
      </c>
      <c r="G216" t="s">
        <v>81</v>
      </c>
      <c r="H216" s="27" t="s">
        <v>93</v>
      </c>
      <c r="I216" t="s">
        <v>81</v>
      </c>
      <c r="J216" t="str">
        <f>IF(T215=0,"",T215)</f>
        <v>レア</v>
      </c>
      <c r="K216" t="s">
        <v>81</v>
      </c>
      <c r="L216" s="27" t="s">
        <v>94</v>
      </c>
      <c r="M216" t="s">
        <v>81</v>
      </c>
      <c r="N216">
        <f>IF(V215=0,"",V215)</f>
        <v>12</v>
      </c>
      <c r="O216" t="s">
        <v>81</v>
      </c>
      <c r="Q216" s="33" t="s">
        <v>11</v>
      </c>
      <c r="R216" s="34" t="str">
        <f>INDEX(AK:AK,W213+1)</f>
        <v>クリーチャー</v>
      </c>
      <c r="S216" s="39" t="s">
        <v>95</v>
      </c>
      <c r="T216" s="34" t="str">
        <f>INDEX(AL:AL,W213+1)</f>
        <v>人間</v>
      </c>
      <c r="U216" s="34" t="str">
        <f>INDEX(AM:AM,W213+1)</f>
        <v>クレリック</v>
      </c>
      <c r="V216" s="34">
        <f>INDEX(AN:AN,W213+1)</f>
        <v>0</v>
      </c>
      <c r="W216" s="40"/>
      <c r="X216" s="34" t="str">
        <f>INDEX(AV:AV,W213+1)</f>
        <v>あな</v>
      </c>
      <c r="Y216" s="34" t="str">
        <f>INDEX(AW:AW,W213+1)</f>
        <v/>
      </c>
      <c r="Z216" s="34" t="str">
        <f>INDEX(AX:AX,W213+1)</f>
        <v/>
      </c>
      <c r="AA216" s="34">
        <f>INDEX(AY:AY,W213+1)</f>
        <v>0</v>
      </c>
      <c r="BB216" s="64" t="s">
        <v>0</v>
      </c>
      <c r="BC216">
        <v>215</v>
      </c>
    </row>
    <row r="217" spans="1:55">
      <c r="A217" t="str">
        <f t="shared" si="33"/>
        <v>|種別|クリーチャー|サブタイプ|人間|クレリック||</v>
      </c>
      <c r="B217" t="s">
        <v>0</v>
      </c>
      <c r="C217" t="s">
        <v>81</v>
      </c>
      <c r="D217" s="27" t="s">
        <v>11</v>
      </c>
      <c r="E217" t="s">
        <v>81</v>
      </c>
      <c r="F217" t="str">
        <f>IF(R216=0,"",R216)</f>
        <v>クリーチャー</v>
      </c>
      <c r="G217" t="s">
        <v>81</v>
      </c>
      <c r="H217" s="27" t="s">
        <v>103</v>
      </c>
      <c r="I217" t="s">
        <v>81</v>
      </c>
      <c r="J217" t="str">
        <f>IF(T216=0,"",T216)</f>
        <v>人間</v>
      </c>
      <c r="K217" t="s">
        <v>81</v>
      </c>
      <c r="L217" t="str">
        <f>IF(U216=0,"",U216)</f>
        <v>クレリック</v>
      </c>
      <c r="M217" t="s">
        <v>81</v>
      </c>
      <c r="N217" t="str">
        <f>IF(V216=0,"",V216)</f>
        <v/>
      </c>
      <c r="O217" t="s">
        <v>81</v>
      </c>
      <c r="Q217" s="33" t="s">
        <v>104</v>
      </c>
      <c r="R217" s="34" t="str">
        <f>INDEX(AZ:AZ,W213+1)</f>
        <v>あなたがコントロールするクリーチャーが攻撃したとき、あなたのターン終了時まで、対戦相手がコントロールする無効化されていない最初のクリーチャーを無効化する。</v>
      </c>
      <c r="S217" s="35"/>
      <c r="T217" s="35"/>
      <c r="U217" s="35"/>
      <c r="V217" s="36"/>
      <c r="W217" s="40"/>
      <c r="X217" s="32"/>
      <c r="Y217" s="32"/>
      <c r="Z217" s="32"/>
      <c r="AA217" s="54"/>
      <c r="BB217" s="64" t="s">
        <v>0</v>
      </c>
      <c r="BC217">
        <v>216</v>
      </c>
    </row>
    <row r="218" spans="1:55">
      <c r="A218" t="str">
        <f t="shared" si="33"/>
        <v>|テキスト|&gt;|&gt;|&gt;|&gt;|あなたがコントロールするクリーチャーが攻撃したとき、あなたのターン終了時まで、対戦相手がコントロールする無効化されていない最初のクリーチャーを無効化する。|</v>
      </c>
      <c r="B218" t="s">
        <v>0</v>
      </c>
      <c r="C218" t="s">
        <v>81</v>
      </c>
      <c r="D218" s="27" t="s">
        <v>104</v>
      </c>
      <c r="E218" t="s">
        <v>81</v>
      </c>
      <c r="F218" s="27" t="s">
        <v>113</v>
      </c>
      <c r="G218" t="s">
        <v>81</v>
      </c>
      <c r="H218" s="27" t="s">
        <v>113</v>
      </c>
      <c r="I218" t="s">
        <v>81</v>
      </c>
      <c r="J218" s="27" t="s">
        <v>113</v>
      </c>
      <c r="K218" t="s">
        <v>81</v>
      </c>
      <c r="L218" s="27" t="s">
        <v>113</v>
      </c>
      <c r="M218" t="s">
        <v>81</v>
      </c>
      <c r="N218" t="str">
        <f>IF(R217=0,"",R217)</f>
        <v>あなたがコントロールするクリーチャーが攻撃したとき、あなたのターン終了時まで、対戦相手がコントロールする無効化されていない最初のクリーチャーを無効化する。</v>
      </c>
      <c r="O218" t="s">
        <v>81</v>
      </c>
      <c r="Q218" s="38" t="s">
        <v>27</v>
      </c>
      <c r="R218" s="34" t="str">
        <f>INDEX(BA:BA,W213+1)</f>
        <v>When any creature you control attacks, the first non-Disabled creature your opponent controls is Disabled until the end of your turn.</v>
      </c>
      <c r="S218" s="35" t="s">
        <v>400</v>
      </c>
      <c r="T218" s="34" t="str">
        <f>IF(X218="","",X218&amp;IF(Y218="",""," "&amp;Y218)&amp;IF(Z218="",""," "&amp;Z218)&amp;IF(AA218="",""," "&amp;AA218))</f>
        <v/>
      </c>
      <c r="U218" s="35"/>
      <c r="V218" s="36"/>
      <c r="W218" s="40" t="s">
        <v>114</v>
      </c>
      <c r="X218" s="33" t="str">
        <f t="shared" ref="X218:AA218" si="37">IF(ISERROR(IF(LEN(X217)&gt;1,X217,VLOOKUP(X216,$AC:$AD,2,FALSE))),"",IF(LEN(X217)&gt;1,X217,VLOOKUP(X216,$AC:$AD,2,FALSE)))</f>
        <v/>
      </c>
      <c r="Y218" s="33" t="str">
        <f t="shared" si="37"/>
        <v/>
      </c>
      <c r="Z218" s="33" t="str">
        <f t="shared" si="37"/>
        <v/>
      </c>
      <c r="AA218" s="33" t="str">
        <f t="shared" si="37"/>
        <v> </v>
      </c>
      <c r="BB218" s="64" t="s">
        <v>0</v>
      </c>
      <c r="BC218">
        <v>217</v>
      </c>
    </row>
    <row r="219" spans="1:55">
      <c r="A219" t="str">
        <f t="shared" si="33"/>
        <v>|英テキスト|&gt;|&gt;|&gt;|&gt;|When any creature you control attacks, the first non-Disabled creature your opponent controls is Disabled until the end of your turn.|</v>
      </c>
      <c r="B219" t="s">
        <v>0</v>
      </c>
      <c r="C219" t="s">
        <v>81</v>
      </c>
      <c r="D219" s="27" t="s">
        <v>125</v>
      </c>
      <c r="E219" t="s">
        <v>81</v>
      </c>
      <c r="F219" s="27" t="s">
        <v>113</v>
      </c>
      <c r="G219" t="s">
        <v>81</v>
      </c>
      <c r="H219" s="27" t="s">
        <v>113</v>
      </c>
      <c r="I219" t="s">
        <v>81</v>
      </c>
      <c r="J219" s="27" t="s">
        <v>113</v>
      </c>
      <c r="K219" t="s">
        <v>81</v>
      </c>
      <c r="L219" s="27" t="s">
        <v>113</v>
      </c>
      <c r="M219" t="s">
        <v>81</v>
      </c>
      <c r="N219" t="str">
        <f>IF(T218="","",T218&amp;"&amp;br;")&amp;IF(R218=0,"",R218)</f>
        <v>When any creature you control attacks, the first non-Disabled creature your opponent controls is Disabled until the end of your turn.</v>
      </c>
      <c r="O219" t="s">
        <v>81</v>
      </c>
      <c r="Q219" s="33" t="s">
        <v>18</v>
      </c>
      <c r="R219" s="34" t="str">
        <f>IF(INDEX(AT:AT,W213+1)="",0,INDEX(AT:AT,W213+1)&amp;"/"&amp;INDEX(AU:AU,W213+1))</f>
        <v>6/5</v>
      </c>
      <c r="S219" s="35"/>
      <c r="T219" s="35"/>
      <c r="U219" s="35"/>
      <c r="V219" s="36"/>
      <c r="W219" s="40"/>
      <c r="X219" s="33"/>
      <c r="Y219" s="52"/>
      <c r="Z219" s="52"/>
      <c r="AA219" s="53"/>
      <c r="BB219" s="64" t="s">
        <v>0</v>
      </c>
      <c r="BC219">
        <v>218</v>
      </c>
    </row>
    <row r="220" spans="1:55">
      <c r="A220" t="str">
        <f t="shared" si="33"/>
        <v>|PT|&gt;|6/5|シールド数|&gt;||</v>
      </c>
      <c r="B220" t="s">
        <v>0</v>
      </c>
      <c r="C220" t="s">
        <v>81</v>
      </c>
      <c r="D220" t="s">
        <v>18</v>
      </c>
      <c r="E220" t="s">
        <v>81</v>
      </c>
      <c r="F220" t="s">
        <v>113</v>
      </c>
      <c r="G220" t="s">
        <v>81</v>
      </c>
      <c r="H220" t="str">
        <f>IF(R219=0,"",R219)</f>
        <v>6/5</v>
      </c>
      <c r="I220" t="s">
        <v>81</v>
      </c>
      <c r="J220" t="s">
        <v>136</v>
      </c>
      <c r="K220" t="s">
        <v>81</v>
      </c>
      <c r="L220" t="s">
        <v>113</v>
      </c>
      <c r="M220" t="s">
        <v>81</v>
      </c>
      <c r="N220" t="str">
        <f>IF(R220=0,"",R220)</f>
        <v/>
      </c>
      <c r="O220" t="s">
        <v>81</v>
      </c>
      <c r="Q220" s="41" t="s">
        <v>19</v>
      </c>
      <c r="R220" s="34">
        <f>INDEX(AS:AS,W213+1)</f>
        <v>0</v>
      </c>
      <c r="S220" s="42"/>
      <c r="T220" s="42"/>
      <c r="U220" s="42"/>
      <c r="V220" s="43"/>
      <c r="W220" s="44"/>
      <c r="X220" s="45"/>
      <c r="Y220" s="55"/>
      <c r="Z220" s="55"/>
      <c r="AA220" s="56"/>
      <c r="BB220" s="64" t="s">
        <v>0</v>
      </c>
      <c r="BC220">
        <v>219</v>
      </c>
    </row>
    <row r="221" spans="1:55">
      <c r="A221" t="str">
        <f t="shared" si="33"/>
        <v>&amp;br;&amp;br;</v>
      </c>
      <c r="B221" t="s">
        <v>0</v>
      </c>
      <c r="C221" t="s">
        <v>145</v>
      </c>
      <c r="R221"/>
      <c r="S221"/>
      <c r="T221"/>
      <c r="U221"/>
      <c r="V221"/>
      <c r="BB221" s="64" t="s">
        <v>0</v>
      </c>
      <c r="BC221">
        <v>220</v>
      </c>
    </row>
    <row r="222" spans="1:55">
      <c r="A222" t="str">
        <f t="shared" si="33"/>
        <v>#back(text=戻る,left)</v>
      </c>
      <c r="B222" t="s">
        <v>0</v>
      </c>
      <c r="C222" t="s">
        <v>153</v>
      </c>
      <c r="R222"/>
      <c r="S222"/>
      <c r="T222"/>
      <c r="U222"/>
      <c r="V222"/>
      <c r="BB222" s="64" t="s">
        <v>0</v>
      </c>
      <c r="BC222">
        <v>221</v>
      </c>
    </row>
    <row r="223" spans="1:55">
      <c r="A223" t="str">
        <f t="shared" si="33"/>
        <v>&amp;br;</v>
      </c>
      <c r="B223" t="s">
        <v>0</v>
      </c>
      <c r="C223" t="s">
        <v>164</v>
      </c>
      <c r="R223"/>
      <c r="S223"/>
      <c r="T223"/>
      <c r="U223"/>
      <c r="V223"/>
      <c r="BB223" s="64" t="s">
        <v>0</v>
      </c>
      <c r="BC223">
        <v>222</v>
      </c>
    </row>
    <row r="224" spans="1:55">
      <c r="A224" t="str">
        <f t="shared" si="33"/>
        <v>#comment(above,nsize=[15],size=[30],num=[10])</v>
      </c>
      <c r="B224" t="s">
        <v>0</v>
      </c>
      <c r="C224" t="s">
        <v>173</v>
      </c>
      <c r="R224"/>
      <c r="S224"/>
      <c r="T224"/>
      <c r="U224"/>
      <c r="V224"/>
      <c r="BB224" s="64" t="s">
        <v>0</v>
      </c>
      <c r="BC224">
        <v>223</v>
      </c>
    </row>
    <row r="225" spans="1:55">
      <c r="A225" t="str">
        <f t="shared" si="33"/>
        <v>&amp;br;&amp;br;</v>
      </c>
      <c r="B225" t="s">
        <v>0</v>
      </c>
      <c r="C225" t="s">
        <v>145</v>
      </c>
      <c r="R225"/>
      <c r="S225"/>
      <c r="T225"/>
      <c r="U225"/>
      <c r="V225"/>
      <c r="BB225" s="64" t="s">
        <v>0</v>
      </c>
      <c r="BC225">
        <v>224</v>
      </c>
    </row>
    <row r="226" spans="1:55">
      <c r="A226" t="str">
        <f t="shared" si="33"/>
        <v/>
      </c>
      <c r="B226" t="s">
        <v>0</v>
      </c>
      <c r="Q226" s="29"/>
      <c r="R226" s="30"/>
      <c r="S226" s="30"/>
      <c r="T226" s="30"/>
      <c r="U226" s="30"/>
      <c r="V226" s="31"/>
      <c r="W226" s="32">
        <v>18</v>
      </c>
      <c r="X226" s="29"/>
      <c r="Y226" s="50"/>
      <c r="Z226" s="50"/>
      <c r="AA226" s="51"/>
      <c r="BB226" s="64" t="s">
        <v>0</v>
      </c>
      <c r="BC226">
        <v>225</v>
      </c>
    </row>
    <row r="227" spans="1:55">
      <c r="A227" t="str">
        <f t="shared" si="33"/>
        <v>*ギデオンの敗北/Gideon's Defeat</v>
      </c>
      <c r="B227" t="s">
        <v>0</v>
      </c>
      <c r="C227" t="str">
        <f>"*"&amp;R227&amp;"/"&amp;T227</f>
        <v>*ギデオンの敗北/Gideon's Defeat</v>
      </c>
      <c r="Q227" s="33" t="s">
        <v>9</v>
      </c>
      <c r="R227" s="34" t="str">
        <f>INDEX(AI:AI,W226+1)</f>
        <v>ギデオンの敗北</v>
      </c>
      <c r="S227" s="35" t="s">
        <v>10</v>
      </c>
      <c r="T227" s="34" t="str">
        <f>INDEX(AJ:AJ,W226+1)</f>
        <v>Gideon's Defeat</v>
      </c>
      <c r="U227" s="35"/>
      <c r="V227" s="36"/>
      <c r="W227" s="37"/>
      <c r="X227" s="33"/>
      <c r="Y227" s="52"/>
      <c r="Z227" s="52"/>
      <c r="AA227" s="53"/>
      <c r="BB227" s="64" t="s">
        <v>0</v>
      </c>
      <c r="BC227">
        <v>226</v>
      </c>
    </row>
    <row r="228" spans="1:55">
      <c r="A228" t="str">
        <f t="shared" si="33"/>
        <v>|LEFT:80|LEFT:100|LEFT:100|LEFT:100|LEFT:100|LEFT:100|c</v>
      </c>
      <c r="B228" t="s">
        <v>0</v>
      </c>
      <c r="C228" t="s">
        <v>81</v>
      </c>
      <c r="D228" s="26" t="str">
        <f>$Q$1</f>
        <v>LEFT:80</v>
      </c>
      <c r="E228" s="26" t="s">
        <v>81</v>
      </c>
      <c r="F228" s="26" t="str">
        <f t="shared" ref="F228:J228" si="38">$R$1</f>
        <v>LEFT:100</v>
      </c>
      <c r="G228" s="26" t="s">
        <v>81</v>
      </c>
      <c r="H228" s="26" t="str">
        <f t="shared" si="38"/>
        <v>LEFT:100</v>
      </c>
      <c r="I228" s="26" t="s">
        <v>81</v>
      </c>
      <c r="J228" s="26" t="str">
        <f t="shared" si="38"/>
        <v>LEFT:100</v>
      </c>
      <c r="K228" s="26" t="s">
        <v>81</v>
      </c>
      <c r="L228" s="26" t="str">
        <f>$R$1</f>
        <v>LEFT:100</v>
      </c>
      <c r="M228" s="26" t="s">
        <v>81</v>
      </c>
      <c r="N228" s="26" t="str">
        <f>$R$1</f>
        <v>LEFT:100</v>
      </c>
      <c r="O228" t="s">
        <v>81</v>
      </c>
      <c r="P228" t="s">
        <v>82</v>
      </c>
      <c r="Q228" s="38" t="s">
        <v>6</v>
      </c>
      <c r="R228" s="34" t="str">
        <f>INDEX(AF:AF,W226+1)</f>
        <v>白</v>
      </c>
      <c r="S228" s="39" t="s">
        <v>7</v>
      </c>
      <c r="T228" s="34" t="str">
        <f>INDEX(AG:AG,W226+1)</f>
        <v>レア</v>
      </c>
      <c r="U228" s="39" t="s">
        <v>8</v>
      </c>
      <c r="V228" s="34">
        <f>INDEX(AH:AH,W226+1)</f>
        <v>9</v>
      </c>
      <c r="W228" s="40"/>
      <c r="X228" s="34" t="str">
        <f>INDEX(AO:AO,W226+1)</f>
        <v>対戦相手がコントロールするクリーチャーが攻撃したとき、それを追放する。その後あなたは5点のライフを得て、このサポートを破壊する。</v>
      </c>
      <c r="Y228" s="52"/>
      <c r="Z228" s="52"/>
      <c r="AA228" s="53"/>
      <c r="BB228" s="64" t="s">
        <v>0</v>
      </c>
      <c r="BC228">
        <v>227</v>
      </c>
    </row>
    <row r="229" spans="1:55">
      <c r="A229" t="str">
        <f t="shared" si="33"/>
        <v>|色|白|レアリティ|レア|マナコスト|9|</v>
      </c>
      <c r="B229" t="s">
        <v>0</v>
      </c>
      <c r="C229" t="s">
        <v>81</v>
      </c>
      <c r="D229" s="27" t="s">
        <v>6</v>
      </c>
      <c r="E229" t="s">
        <v>81</v>
      </c>
      <c r="F229" t="str">
        <f>IF(R228=0,"",R228)</f>
        <v>白</v>
      </c>
      <c r="G229" t="s">
        <v>81</v>
      </c>
      <c r="H229" s="27" t="s">
        <v>93</v>
      </c>
      <c r="I229" t="s">
        <v>81</v>
      </c>
      <c r="J229" t="str">
        <f>IF(T228=0,"",T228)</f>
        <v>レア</v>
      </c>
      <c r="K229" t="s">
        <v>81</v>
      </c>
      <c r="L229" s="27" t="s">
        <v>94</v>
      </c>
      <c r="M229" t="s">
        <v>81</v>
      </c>
      <c r="N229">
        <f>IF(V228=0,"",V228)</f>
        <v>9</v>
      </c>
      <c r="O229" t="s">
        <v>81</v>
      </c>
      <c r="Q229" s="33" t="s">
        <v>11</v>
      </c>
      <c r="R229" s="34" t="str">
        <f>INDEX(AK:AK,W226+1)</f>
        <v>サポート</v>
      </c>
      <c r="S229" s="39" t="s">
        <v>95</v>
      </c>
      <c r="T229" s="34">
        <f>INDEX(AL:AL,W226+1)</f>
        <v>0</v>
      </c>
      <c r="U229" s="34">
        <f>INDEX(AM:AM,W226+1)</f>
        <v>0</v>
      </c>
      <c r="V229" s="34">
        <f>INDEX(AN:AN,W226+1)</f>
        <v>0</v>
      </c>
      <c r="W229" s="40"/>
      <c r="X229" s="34" t="str">
        <f>INDEX(AV:AV,W226+1)</f>
        <v>対戦</v>
      </c>
      <c r="Y229" s="34" t="str">
        <f>INDEX(AW:AW,W226+1)</f>
        <v/>
      </c>
      <c r="Z229" s="34" t="str">
        <f>INDEX(AX:AX,W226+1)</f>
        <v/>
      </c>
      <c r="AA229" s="34">
        <f>INDEX(AY:AY,W226+1)</f>
        <v>0</v>
      </c>
      <c r="BB229" s="64" t="s">
        <v>0</v>
      </c>
      <c r="BC229">
        <v>228</v>
      </c>
    </row>
    <row r="230" spans="1:55">
      <c r="A230" t="str">
        <f t="shared" si="33"/>
        <v>|種別|サポート|サブタイプ||||</v>
      </c>
      <c r="B230" t="s">
        <v>0</v>
      </c>
      <c r="C230" t="s">
        <v>81</v>
      </c>
      <c r="D230" s="27" t="s">
        <v>11</v>
      </c>
      <c r="E230" t="s">
        <v>81</v>
      </c>
      <c r="F230" t="str">
        <f>IF(R229=0,"",R229)</f>
        <v>サポート</v>
      </c>
      <c r="G230" t="s">
        <v>81</v>
      </c>
      <c r="H230" s="27" t="s">
        <v>103</v>
      </c>
      <c r="I230" t="s">
        <v>81</v>
      </c>
      <c r="J230" t="str">
        <f>IF(T229=0,"",T229)</f>
        <v/>
      </c>
      <c r="K230" t="s">
        <v>81</v>
      </c>
      <c r="L230" t="str">
        <f>IF(U229=0,"",U229)</f>
        <v/>
      </c>
      <c r="M230" t="s">
        <v>81</v>
      </c>
      <c r="N230" t="str">
        <f>IF(V229=0,"",V229)</f>
        <v/>
      </c>
      <c r="O230" t="s">
        <v>81</v>
      </c>
      <c r="Q230" s="33" t="s">
        <v>104</v>
      </c>
      <c r="R230" s="34" t="str">
        <f>INDEX(AZ:AZ,W226+1)</f>
        <v>対戦相手がコントロールするクリーチャーが攻撃したとき、それを追放する。その後あなたは5点のライフを得て、このサポートを破壊する。</v>
      </c>
      <c r="S230" s="35"/>
      <c r="T230" s="35"/>
      <c r="U230" s="35"/>
      <c r="V230" s="36"/>
      <c r="W230" s="40"/>
      <c r="X230" s="32"/>
      <c r="Y230" s="32"/>
      <c r="Z230" s="32"/>
      <c r="AA230" s="54"/>
      <c r="BB230" s="64" t="s">
        <v>0</v>
      </c>
      <c r="BC230">
        <v>229</v>
      </c>
    </row>
    <row r="231" spans="1:55">
      <c r="A231" t="str">
        <f t="shared" si="33"/>
        <v>|テキスト|&gt;|&gt;|&gt;|&gt;|対戦相手がコントロールするクリーチャーが攻撃したとき、それを追放する。その後あなたは5点のライフを得て、このサポートを破壊する。|</v>
      </c>
      <c r="B231" t="s">
        <v>0</v>
      </c>
      <c r="C231" t="s">
        <v>81</v>
      </c>
      <c r="D231" s="27" t="s">
        <v>104</v>
      </c>
      <c r="E231" t="s">
        <v>81</v>
      </c>
      <c r="F231" s="27" t="s">
        <v>113</v>
      </c>
      <c r="G231" t="s">
        <v>81</v>
      </c>
      <c r="H231" s="27" t="s">
        <v>113</v>
      </c>
      <c r="I231" t="s">
        <v>81</v>
      </c>
      <c r="J231" s="27" t="s">
        <v>113</v>
      </c>
      <c r="K231" t="s">
        <v>81</v>
      </c>
      <c r="L231" s="27" t="s">
        <v>113</v>
      </c>
      <c r="M231" t="s">
        <v>81</v>
      </c>
      <c r="N231" t="str">
        <f>IF(R230=0,"",R230)</f>
        <v>対戦相手がコントロールするクリーチャーが攻撃したとき、それを追放する。その後あなたは5点のライフを得て、このサポートを破壊する。</v>
      </c>
      <c r="O231" t="s">
        <v>81</v>
      </c>
      <c r="Q231" s="38" t="s">
        <v>27</v>
      </c>
      <c r="R231" s="34" t="str">
        <f>INDEX(BA:BA,W226+1)</f>
        <v>When a creature your opponent controls attacks, it is Exiled then you gain 5 life and this support is Destroyed.</v>
      </c>
      <c r="S231" s="35" t="s">
        <v>400</v>
      </c>
      <c r="T231" s="34" t="str">
        <f>IF(X231="","",X231&amp;IF(Y231="",""," "&amp;Y231)&amp;IF(Z231="",""," "&amp;Z231)&amp;IF(AA231="",""," "&amp;AA231))</f>
        <v/>
      </c>
      <c r="U231" s="35"/>
      <c r="V231" s="36"/>
      <c r="W231" s="40" t="s">
        <v>114</v>
      </c>
      <c r="X231" s="33" t="str">
        <f t="shared" ref="X231:AA231" si="39">IF(ISERROR(IF(LEN(X230)&gt;1,X230,VLOOKUP(X229,$AC:$AD,2,FALSE))),"",IF(LEN(X230)&gt;1,X230,VLOOKUP(X229,$AC:$AD,2,FALSE)))</f>
        <v/>
      </c>
      <c r="Y231" s="33" t="str">
        <f t="shared" si="39"/>
        <v/>
      </c>
      <c r="Z231" s="33" t="str">
        <f t="shared" si="39"/>
        <v/>
      </c>
      <c r="AA231" s="33" t="str">
        <f t="shared" si="39"/>
        <v> </v>
      </c>
      <c r="BB231" s="64" t="s">
        <v>0</v>
      </c>
      <c r="BC231">
        <v>230</v>
      </c>
    </row>
    <row r="232" spans="1:55">
      <c r="A232" t="str">
        <f t="shared" si="33"/>
        <v>|英テキスト|&gt;|&gt;|&gt;|&gt;|When a creature your opponent controls attacks, it is Exiled then you gain 5 life and this support is Destroyed.|</v>
      </c>
      <c r="B232" t="s">
        <v>0</v>
      </c>
      <c r="C232" t="s">
        <v>81</v>
      </c>
      <c r="D232" s="27" t="s">
        <v>125</v>
      </c>
      <c r="E232" t="s">
        <v>81</v>
      </c>
      <c r="F232" s="27" t="s">
        <v>113</v>
      </c>
      <c r="G232" t="s">
        <v>81</v>
      </c>
      <c r="H232" s="27" t="s">
        <v>113</v>
      </c>
      <c r="I232" t="s">
        <v>81</v>
      </c>
      <c r="J232" s="27" t="s">
        <v>113</v>
      </c>
      <c r="K232" t="s">
        <v>81</v>
      </c>
      <c r="L232" s="27" t="s">
        <v>113</v>
      </c>
      <c r="M232" t="s">
        <v>81</v>
      </c>
      <c r="N232" t="str">
        <f>IF(T231="","",T231&amp;"&amp;br;")&amp;IF(R231=0,"",R231)</f>
        <v>When a creature your opponent controls attacks, it is Exiled then you gain 5 life and this support is Destroyed.</v>
      </c>
      <c r="O232" t="s">
        <v>81</v>
      </c>
      <c r="Q232" s="33" t="s">
        <v>18</v>
      </c>
      <c r="R232" s="34">
        <f>IF(INDEX(AT:AT,W226+1)="",0,INDEX(AT:AT,W226+1)&amp;"/"&amp;INDEX(AU:AU,W226+1))</f>
        <v>0</v>
      </c>
      <c r="S232" s="35"/>
      <c r="T232" s="35"/>
      <c r="U232" s="35"/>
      <c r="V232" s="36"/>
      <c r="W232" s="40"/>
      <c r="X232" s="33"/>
      <c r="Y232" s="52"/>
      <c r="Z232" s="52"/>
      <c r="AA232" s="53"/>
      <c r="BB232" s="64" t="s">
        <v>0</v>
      </c>
      <c r="BC232">
        <v>231</v>
      </c>
    </row>
    <row r="233" spans="1:55">
      <c r="A233" t="str">
        <f t="shared" si="33"/>
        <v>|PT|&gt;||シールド数|&gt;|2|</v>
      </c>
      <c r="B233" t="s">
        <v>0</v>
      </c>
      <c r="C233" t="s">
        <v>81</v>
      </c>
      <c r="D233" t="s">
        <v>18</v>
      </c>
      <c r="E233" t="s">
        <v>81</v>
      </c>
      <c r="F233" t="s">
        <v>113</v>
      </c>
      <c r="G233" t="s">
        <v>81</v>
      </c>
      <c r="H233" t="str">
        <f>IF(R232=0,"",R232)</f>
        <v/>
      </c>
      <c r="I233" t="s">
        <v>81</v>
      </c>
      <c r="J233" t="s">
        <v>136</v>
      </c>
      <c r="K233" t="s">
        <v>81</v>
      </c>
      <c r="L233" t="s">
        <v>113</v>
      </c>
      <c r="M233" t="s">
        <v>81</v>
      </c>
      <c r="N233">
        <f>IF(R233=0,"",R233)</f>
        <v>2</v>
      </c>
      <c r="O233" t="s">
        <v>81</v>
      </c>
      <c r="Q233" s="41" t="s">
        <v>19</v>
      </c>
      <c r="R233" s="34">
        <f>INDEX(AS:AS,W226+1)</f>
        <v>2</v>
      </c>
      <c r="S233" s="42"/>
      <c r="T233" s="42"/>
      <c r="U233" s="42"/>
      <c r="V233" s="43"/>
      <c r="W233" s="44"/>
      <c r="X233" s="45"/>
      <c r="Y233" s="55"/>
      <c r="Z233" s="55"/>
      <c r="AA233" s="56"/>
      <c r="BB233" s="64" t="s">
        <v>0</v>
      </c>
      <c r="BC233">
        <v>232</v>
      </c>
    </row>
    <row r="234" spans="1:55">
      <c r="A234" t="str">
        <f t="shared" si="33"/>
        <v>&amp;br;&amp;br;</v>
      </c>
      <c r="B234" t="s">
        <v>0</v>
      </c>
      <c r="C234" t="s">
        <v>145</v>
      </c>
      <c r="R234"/>
      <c r="S234"/>
      <c r="T234"/>
      <c r="U234"/>
      <c r="V234"/>
      <c r="BB234" s="64" t="s">
        <v>0</v>
      </c>
      <c r="BC234">
        <v>233</v>
      </c>
    </row>
    <row r="235" spans="1:55">
      <c r="A235" t="str">
        <f t="shared" si="33"/>
        <v>#back(text=戻る,left)</v>
      </c>
      <c r="B235" t="s">
        <v>0</v>
      </c>
      <c r="C235" t="s">
        <v>153</v>
      </c>
      <c r="R235"/>
      <c r="S235"/>
      <c r="T235"/>
      <c r="U235"/>
      <c r="V235"/>
      <c r="BB235" s="64" t="s">
        <v>0</v>
      </c>
      <c r="BC235">
        <v>234</v>
      </c>
    </row>
    <row r="236" spans="1:55">
      <c r="A236" t="str">
        <f t="shared" si="33"/>
        <v>&amp;br;</v>
      </c>
      <c r="B236" t="s">
        <v>0</v>
      </c>
      <c r="C236" t="s">
        <v>164</v>
      </c>
      <c r="R236"/>
      <c r="S236"/>
      <c r="T236"/>
      <c r="U236"/>
      <c r="V236"/>
      <c r="BB236" s="64" t="s">
        <v>0</v>
      </c>
      <c r="BC236">
        <v>235</v>
      </c>
    </row>
    <row r="237" spans="1:55">
      <c r="A237" t="str">
        <f t="shared" si="33"/>
        <v>#comment(above,nsize=[15],size=[30],num=[10])</v>
      </c>
      <c r="B237" t="s">
        <v>0</v>
      </c>
      <c r="C237" t="s">
        <v>173</v>
      </c>
      <c r="R237"/>
      <c r="S237"/>
      <c r="T237"/>
      <c r="U237"/>
      <c r="V237"/>
      <c r="BB237" s="64" t="s">
        <v>0</v>
      </c>
      <c r="BC237">
        <v>236</v>
      </c>
    </row>
    <row r="238" spans="1:55">
      <c r="A238" t="str">
        <f t="shared" si="33"/>
        <v>&amp;br;&amp;br;</v>
      </c>
      <c r="B238" t="s">
        <v>0</v>
      </c>
      <c r="C238" t="s">
        <v>145</v>
      </c>
      <c r="R238"/>
      <c r="S238"/>
      <c r="T238"/>
      <c r="U238"/>
      <c r="V238"/>
      <c r="BB238" s="64" t="s">
        <v>0</v>
      </c>
      <c r="BC238">
        <v>237</v>
      </c>
    </row>
    <row r="239" spans="1:55">
      <c r="A239" t="str">
        <f t="shared" si="33"/>
        <v/>
      </c>
      <c r="B239" t="s">
        <v>0</v>
      </c>
      <c r="Q239" s="29"/>
      <c r="R239" s="30"/>
      <c r="S239" s="30"/>
      <c r="T239" s="30"/>
      <c r="U239" s="30"/>
      <c r="V239" s="31"/>
      <c r="W239" s="32">
        <v>19</v>
      </c>
      <c r="X239" s="29"/>
      <c r="Y239" s="50"/>
      <c r="Z239" s="50"/>
      <c r="AA239" s="51"/>
      <c r="BB239" s="64" t="s">
        <v>0</v>
      </c>
      <c r="BC239">
        <v>238</v>
      </c>
    </row>
    <row r="240" spans="1:54">
      <c r="A240" t="str">
        <f t="shared" si="33"/>
        <v>*厳粛/Solemnity</v>
      </c>
      <c r="B240" t="s">
        <v>0</v>
      </c>
      <c r="C240" t="str">
        <f>"*"&amp;R240&amp;"/"&amp;T240</f>
        <v>*厳粛/Solemnity</v>
      </c>
      <c r="Q240" s="33" t="s">
        <v>9</v>
      </c>
      <c r="R240" s="34" t="str">
        <f>INDEX(AI:AI,W239+1)</f>
        <v>厳粛</v>
      </c>
      <c r="S240" s="35" t="s">
        <v>10</v>
      </c>
      <c r="T240" s="34" t="str">
        <f>INDEX(AJ:AJ,W239+1)</f>
        <v>Solemnity</v>
      </c>
      <c r="U240" s="35"/>
      <c r="V240" s="36"/>
      <c r="W240" s="37"/>
      <c r="X240" s="33"/>
      <c r="Y240" s="52"/>
      <c r="Z240" s="52"/>
      <c r="AA240" s="53"/>
      <c r="BB240" s="64" t="s">
        <v>0</v>
      </c>
    </row>
    <row r="241" spans="1:54">
      <c r="A241" t="str">
        <f t="shared" si="33"/>
        <v>|LEFT:80|LEFT:100|LEFT:100|LEFT:100|LEFT:100|LEFT:100|c</v>
      </c>
      <c r="B241" t="s">
        <v>0</v>
      </c>
      <c r="C241" t="s">
        <v>81</v>
      </c>
      <c r="D241" s="26" t="str">
        <f>$Q$1</f>
        <v>LEFT:80</v>
      </c>
      <c r="E241" s="26" t="s">
        <v>81</v>
      </c>
      <c r="F241" s="26" t="str">
        <f t="shared" ref="F241:J241" si="40">$R$1</f>
        <v>LEFT:100</v>
      </c>
      <c r="G241" s="26" t="s">
        <v>81</v>
      </c>
      <c r="H241" s="26" t="str">
        <f t="shared" si="40"/>
        <v>LEFT:100</v>
      </c>
      <c r="I241" s="26" t="s">
        <v>81</v>
      </c>
      <c r="J241" s="26" t="str">
        <f t="shared" si="40"/>
        <v>LEFT:100</v>
      </c>
      <c r="K241" s="26" t="s">
        <v>81</v>
      </c>
      <c r="L241" s="26" t="str">
        <f>$R$1</f>
        <v>LEFT:100</v>
      </c>
      <c r="M241" s="26" t="s">
        <v>81</v>
      </c>
      <c r="N241" s="26" t="str">
        <f>$R$1</f>
        <v>LEFT:100</v>
      </c>
      <c r="O241" t="s">
        <v>81</v>
      </c>
      <c r="P241" t="s">
        <v>82</v>
      </c>
      <c r="Q241" s="38" t="s">
        <v>6</v>
      </c>
      <c r="R241" s="34" t="str">
        <f>INDEX(AF:AF,W239+1)</f>
        <v>白</v>
      </c>
      <c r="S241" s="39" t="s">
        <v>7</v>
      </c>
      <c r="T241" s="34" t="str">
        <f>INDEX(AG:AG,W239+1)</f>
        <v>レア</v>
      </c>
      <c r="U241" s="39" t="s">
        <v>8</v>
      </c>
      <c r="V241" s="34">
        <f>INDEX(AH:AH,W239+1)</f>
        <v>9</v>
      </c>
      <c r="W241" s="40"/>
      <c r="X241" s="34" t="str">
        <f>INDEX(AO:AO,W239+1)</f>
        <v>対戦相手がカードをサイクリングしたとき、対戦相手の手札の最後のカードを破壊する。</v>
      </c>
      <c r="Y241" s="52"/>
      <c r="Z241" s="52"/>
      <c r="AA241" s="53"/>
      <c r="BB241" s="64" t="s">
        <v>0</v>
      </c>
    </row>
    <row r="242" spans="1:54">
      <c r="A242" t="str">
        <f t="shared" si="33"/>
        <v>|色|白|レアリティ|レア|マナコスト|9|</v>
      </c>
      <c r="B242" t="s">
        <v>0</v>
      </c>
      <c r="C242" t="s">
        <v>81</v>
      </c>
      <c r="D242" s="27" t="s">
        <v>6</v>
      </c>
      <c r="E242" t="s">
        <v>81</v>
      </c>
      <c r="F242" t="str">
        <f>IF(R241=0,"",R241)</f>
        <v>白</v>
      </c>
      <c r="G242" t="s">
        <v>81</v>
      </c>
      <c r="H242" s="27" t="s">
        <v>93</v>
      </c>
      <c r="I242" t="s">
        <v>81</v>
      </c>
      <c r="J242" t="str">
        <f>IF(T241=0,"",T241)</f>
        <v>レア</v>
      </c>
      <c r="K242" t="s">
        <v>81</v>
      </c>
      <c r="L242" s="27" t="s">
        <v>94</v>
      </c>
      <c r="M242" t="s">
        <v>81</v>
      </c>
      <c r="N242">
        <f>IF(V241=0,"",V241)</f>
        <v>9</v>
      </c>
      <c r="O242" t="s">
        <v>81</v>
      </c>
      <c r="Q242" s="33" t="s">
        <v>11</v>
      </c>
      <c r="R242" s="34" t="str">
        <f>INDEX(AK:AK,W239+1)</f>
        <v>サポート</v>
      </c>
      <c r="S242" s="39" t="s">
        <v>95</v>
      </c>
      <c r="T242" s="34">
        <f>INDEX(AL:AL,W239+1)</f>
        <v>0</v>
      </c>
      <c r="U242" s="34">
        <f>INDEX(AM:AM,W239+1)</f>
        <v>0</v>
      </c>
      <c r="V242" s="34">
        <f>INDEX(AN:AN,W239+1)</f>
        <v>0</v>
      </c>
      <c r="W242" s="40"/>
      <c r="X242" s="34" t="str">
        <f>INDEX(AV:AV,W239+1)</f>
        <v>対戦</v>
      </c>
      <c r="Y242" s="34" t="str">
        <f>INDEX(AW:AW,W239+1)</f>
        <v/>
      </c>
      <c r="Z242" s="34" t="str">
        <f>INDEX(AX:AX,W239+1)</f>
        <v/>
      </c>
      <c r="AA242" s="34">
        <f>INDEX(AY:AY,W239+1)</f>
        <v>0</v>
      </c>
      <c r="BB242" s="64" t="s">
        <v>0</v>
      </c>
    </row>
    <row r="243" spans="1:54">
      <c r="A243" t="str">
        <f t="shared" si="33"/>
        <v>|種別|サポート|サブタイプ||||</v>
      </c>
      <c r="B243" t="s">
        <v>0</v>
      </c>
      <c r="C243" t="s">
        <v>81</v>
      </c>
      <c r="D243" s="27" t="s">
        <v>11</v>
      </c>
      <c r="E243" t="s">
        <v>81</v>
      </c>
      <c r="F243" t="str">
        <f>IF(R242=0,"",R242)</f>
        <v>サポート</v>
      </c>
      <c r="G243" t="s">
        <v>81</v>
      </c>
      <c r="H243" s="27" t="s">
        <v>103</v>
      </c>
      <c r="I243" t="s">
        <v>81</v>
      </c>
      <c r="J243" t="str">
        <f>IF(T242=0,"",T242)</f>
        <v/>
      </c>
      <c r="K243" t="s">
        <v>81</v>
      </c>
      <c r="L243" t="str">
        <f>IF(U242=0,"",U242)</f>
        <v/>
      </c>
      <c r="M243" t="s">
        <v>81</v>
      </c>
      <c r="N243" t="str">
        <f>IF(V242=0,"",V242)</f>
        <v/>
      </c>
      <c r="O243" t="s">
        <v>81</v>
      </c>
      <c r="Q243" s="33" t="s">
        <v>104</v>
      </c>
      <c r="R243" s="34" t="str">
        <f>INDEX(AZ:AZ,W239+1)</f>
        <v>対戦相手がカードをサイクリングしたとき、対戦相手の手札の最後のカードを破壊する。</v>
      </c>
      <c r="S243" s="35"/>
      <c r="T243" s="35"/>
      <c r="U243" s="35"/>
      <c r="V243" s="36"/>
      <c r="W243" s="40"/>
      <c r="X243" s="32"/>
      <c r="Y243" s="32"/>
      <c r="Z243" s="32"/>
      <c r="AA243" s="54"/>
      <c r="BB243" s="64" t="s">
        <v>0</v>
      </c>
    </row>
    <row r="244" spans="1:54">
      <c r="A244" t="str">
        <f t="shared" si="33"/>
        <v>|テキスト|&gt;|&gt;|&gt;|&gt;|対戦相手がカードをサイクリングしたとき、対戦相手の手札の最後のカードを破壊する。|</v>
      </c>
      <c r="B244" t="s">
        <v>0</v>
      </c>
      <c r="C244" t="s">
        <v>81</v>
      </c>
      <c r="D244" s="27" t="s">
        <v>104</v>
      </c>
      <c r="E244" t="s">
        <v>81</v>
      </c>
      <c r="F244" s="27" t="s">
        <v>113</v>
      </c>
      <c r="G244" t="s">
        <v>81</v>
      </c>
      <c r="H244" s="27" t="s">
        <v>113</v>
      </c>
      <c r="I244" t="s">
        <v>81</v>
      </c>
      <c r="J244" s="27" t="s">
        <v>113</v>
      </c>
      <c r="K244" t="s">
        <v>81</v>
      </c>
      <c r="L244" s="27" t="s">
        <v>113</v>
      </c>
      <c r="M244" t="s">
        <v>81</v>
      </c>
      <c r="N244" t="str">
        <f>IF(R243=0,"",R243)</f>
        <v>対戦相手がカードをサイクリングしたとき、対戦相手の手札の最後のカードを破壊する。</v>
      </c>
      <c r="O244" t="s">
        <v>81</v>
      </c>
      <c r="Q244" s="38" t="s">
        <v>27</v>
      </c>
      <c r="R244" s="34" t="str">
        <f>INDEX(BA:BA,W239+1)</f>
        <v>When your opponent Cycles a card, the last card in your opponent's hand is Destroyed.</v>
      </c>
      <c r="S244" s="35" t="s">
        <v>400</v>
      </c>
      <c r="T244" s="34" t="str">
        <f>IF(X244="","",X244&amp;IF(Y244="",""," "&amp;Y244)&amp;IF(Z244="",""," "&amp;Z244)&amp;IF(AA244="",""," "&amp;AA244))</f>
        <v/>
      </c>
      <c r="U244" s="35"/>
      <c r="V244" s="36"/>
      <c r="W244" s="40" t="s">
        <v>114</v>
      </c>
      <c r="X244" s="33" t="str">
        <f t="shared" ref="X244:AA244" si="41">IF(ISERROR(IF(LEN(X243)&gt;1,X243,VLOOKUP(X242,$AC:$AD,2,FALSE))),"",IF(LEN(X243)&gt;1,X243,VLOOKUP(X242,$AC:$AD,2,FALSE)))</f>
        <v/>
      </c>
      <c r="Y244" s="33" t="str">
        <f t="shared" si="41"/>
        <v/>
      </c>
      <c r="Z244" s="33" t="str">
        <f t="shared" si="41"/>
        <v/>
      </c>
      <c r="AA244" s="33" t="str">
        <f t="shared" si="41"/>
        <v> </v>
      </c>
      <c r="BB244" s="64" t="s">
        <v>0</v>
      </c>
    </row>
    <row r="245" spans="1:54">
      <c r="A245" t="str">
        <f t="shared" si="33"/>
        <v>|英テキスト|&gt;|&gt;|&gt;|&gt;|When your opponent Cycles a card, the last card in your opponent's hand is Destroyed.|</v>
      </c>
      <c r="B245" t="s">
        <v>0</v>
      </c>
      <c r="C245" t="s">
        <v>81</v>
      </c>
      <c r="D245" s="27" t="s">
        <v>125</v>
      </c>
      <c r="E245" t="s">
        <v>81</v>
      </c>
      <c r="F245" s="27" t="s">
        <v>113</v>
      </c>
      <c r="G245" t="s">
        <v>81</v>
      </c>
      <c r="H245" s="27" t="s">
        <v>113</v>
      </c>
      <c r="I245" t="s">
        <v>81</v>
      </c>
      <c r="J245" s="27" t="s">
        <v>113</v>
      </c>
      <c r="K245" t="s">
        <v>81</v>
      </c>
      <c r="L245" s="27" t="s">
        <v>113</v>
      </c>
      <c r="M245" t="s">
        <v>81</v>
      </c>
      <c r="N245" t="str">
        <f>IF(T244="","",T244&amp;"&amp;br;")&amp;IF(R244=0,"",R244)</f>
        <v>When your opponent Cycles a card, the last card in your opponent's hand is Destroyed.</v>
      </c>
      <c r="O245" t="s">
        <v>81</v>
      </c>
      <c r="Q245" s="33" t="s">
        <v>18</v>
      </c>
      <c r="R245" s="34">
        <f>IF(INDEX(AT:AT,W239+1)="",0,INDEX(AT:AT,W239+1)&amp;"/"&amp;INDEX(AU:AU,W239+1))</f>
        <v>0</v>
      </c>
      <c r="S245" s="35"/>
      <c r="T245" s="35"/>
      <c r="U245" s="35"/>
      <c r="V245" s="36"/>
      <c r="W245" s="40"/>
      <c r="X245" s="33"/>
      <c r="Y245" s="52"/>
      <c r="Z245" s="52"/>
      <c r="AA245" s="53"/>
      <c r="BB245" s="64" t="s">
        <v>0</v>
      </c>
    </row>
    <row r="246" spans="1:54">
      <c r="A246" t="str">
        <f t="shared" si="33"/>
        <v>|PT|&gt;||シールド数|&gt;|3|</v>
      </c>
      <c r="B246" t="s">
        <v>0</v>
      </c>
      <c r="C246" t="s">
        <v>81</v>
      </c>
      <c r="D246" t="s">
        <v>18</v>
      </c>
      <c r="E246" t="s">
        <v>81</v>
      </c>
      <c r="F246" t="s">
        <v>113</v>
      </c>
      <c r="G246" t="s">
        <v>81</v>
      </c>
      <c r="H246" t="str">
        <f>IF(R245=0,"",R245)</f>
        <v/>
      </c>
      <c r="I246" t="s">
        <v>81</v>
      </c>
      <c r="J246" t="s">
        <v>136</v>
      </c>
      <c r="K246" t="s">
        <v>81</v>
      </c>
      <c r="L246" t="s">
        <v>113</v>
      </c>
      <c r="M246" t="s">
        <v>81</v>
      </c>
      <c r="N246">
        <f>IF(R246=0,"",R246)</f>
        <v>3</v>
      </c>
      <c r="O246" t="s">
        <v>81</v>
      </c>
      <c r="Q246" s="41" t="s">
        <v>19</v>
      </c>
      <c r="R246" s="34">
        <f>INDEX(AS:AS,W239+1)</f>
        <v>3</v>
      </c>
      <c r="S246" s="42"/>
      <c r="T246" s="42"/>
      <c r="U246" s="42"/>
      <c r="V246" s="43"/>
      <c r="W246" s="44"/>
      <c r="X246" s="45"/>
      <c r="Y246" s="55"/>
      <c r="Z246" s="55"/>
      <c r="AA246" s="56"/>
      <c r="BB246" s="64" t="s">
        <v>0</v>
      </c>
    </row>
    <row r="247" spans="1:54">
      <c r="A247" t="str">
        <f t="shared" si="33"/>
        <v>&amp;br;&amp;br;</v>
      </c>
      <c r="B247" t="s">
        <v>0</v>
      </c>
      <c r="C247" t="s">
        <v>145</v>
      </c>
      <c r="R247"/>
      <c r="S247"/>
      <c r="T247"/>
      <c r="U247"/>
      <c r="V247"/>
      <c r="BB247" s="64" t="s">
        <v>0</v>
      </c>
    </row>
    <row r="248" spans="1:54">
      <c r="A248" t="str">
        <f t="shared" si="33"/>
        <v>#back(text=戻る,left)</v>
      </c>
      <c r="B248" t="s">
        <v>0</v>
      </c>
      <c r="C248" t="s">
        <v>153</v>
      </c>
      <c r="R248"/>
      <c r="S248"/>
      <c r="T248"/>
      <c r="U248"/>
      <c r="V248"/>
      <c r="BB248" s="64" t="s">
        <v>0</v>
      </c>
    </row>
    <row r="249" spans="1:54">
      <c r="A249" t="str">
        <f t="shared" si="33"/>
        <v>&amp;br;</v>
      </c>
      <c r="B249" t="s">
        <v>0</v>
      </c>
      <c r="C249" t="s">
        <v>164</v>
      </c>
      <c r="R249"/>
      <c r="S249"/>
      <c r="T249"/>
      <c r="U249"/>
      <c r="V249"/>
      <c r="BB249" s="64" t="s">
        <v>0</v>
      </c>
    </row>
    <row r="250" spans="1:54">
      <c r="A250" t="str">
        <f t="shared" si="33"/>
        <v>#comment(above,nsize=[15],size=[30],num=[10])</v>
      </c>
      <c r="B250" t="s">
        <v>0</v>
      </c>
      <c r="C250" t="s">
        <v>173</v>
      </c>
      <c r="R250"/>
      <c r="S250"/>
      <c r="T250"/>
      <c r="U250"/>
      <c r="V250"/>
      <c r="BB250" s="64" t="s">
        <v>0</v>
      </c>
    </row>
    <row r="251" spans="1:54">
      <c r="A251" t="str">
        <f t="shared" si="33"/>
        <v>&amp;br;&amp;br;</v>
      </c>
      <c r="B251" t="s">
        <v>0</v>
      </c>
      <c r="C251" t="s">
        <v>145</v>
      </c>
      <c r="R251"/>
      <c r="S251"/>
      <c r="T251"/>
      <c r="U251"/>
      <c r="V251"/>
      <c r="BB251" s="64" t="s">
        <v>0</v>
      </c>
    </row>
    <row r="252" spans="1:54">
      <c r="A252" t="str">
        <f t="shared" si="33"/>
        <v/>
      </c>
      <c r="B252" t="s">
        <v>0</v>
      </c>
      <c r="Q252" s="29"/>
      <c r="R252" s="30"/>
      <c r="S252" s="30"/>
      <c r="T252" s="30"/>
      <c r="U252" s="30"/>
      <c r="V252" s="31"/>
      <c r="W252" s="32">
        <v>20</v>
      </c>
      <c r="X252" s="29"/>
      <c r="Y252" s="50"/>
      <c r="Z252" s="50"/>
      <c r="AA252" s="51"/>
      <c r="BB252" s="64" t="s">
        <v>0</v>
      </c>
    </row>
    <row r="253" spans="1:54">
      <c r="A253" t="str">
        <f t="shared" si="33"/>
        <v>*糾弾の天使/Angel of Condemnation</v>
      </c>
      <c r="B253" t="s">
        <v>0</v>
      </c>
      <c r="C253" t="str">
        <f>"*"&amp;R253&amp;"/"&amp;T253</f>
        <v>*糾弾の天使/Angel of Condemnation</v>
      </c>
      <c r="Q253" s="33" t="s">
        <v>9</v>
      </c>
      <c r="R253" s="34" t="str">
        <f>INDEX(AI:AI,W252+1)</f>
        <v>糾弾の天使</v>
      </c>
      <c r="S253" s="35" t="s">
        <v>10</v>
      </c>
      <c r="T253" s="34" t="str">
        <f>INDEX(AJ:AJ,W252+1)</f>
        <v>Angel of Condemnation</v>
      </c>
      <c r="U253" s="35"/>
      <c r="V253" s="36"/>
      <c r="W253" s="37"/>
      <c r="X253" s="33"/>
      <c r="Y253" s="52"/>
      <c r="Z253" s="52"/>
      <c r="AA253" s="53"/>
      <c r="BB253" s="64" t="s">
        <v>0</v>
      </c>
    </row>
    <row r="254" spans="1:54">
      <c r="A254" t="str">
        <f t="shared" si="33"/>
        <v>|LEFT:80|LEFT:100|LEFT:100|LEFT:100|LEFT:100|LEFT:100|c</v>
      </c>
      <c r="B254" t="s">
        <v>0</v>
      </c>
      <c r="C254" t="s">
        <v>81</v>
      </c>
      <c r="D254" s="26" t="str">
        <f>$Q$1</f>
        <v>LEFT:80</v>
      </c>
      <c r="E254" s="26" t="s">
        <v>81</v>
      </c>
      <c r="F254" s="26" t="str">
        <f t="shared" ref="F254:J254" si="42">$R$1</f>
        <v>LEFT:100</v>
      </c>
      <c r="G254" s="26" t="s">
        <v>81</v>
      </c>
      <c r="H254" s="26" t="str">
        <f t="shared" si="42"/>
        <v>LEFT:100</v>
      </c>
      <c r="I254" s="26" t="s">
        <v>81</v>
      </c>
      <c r="J254" s="26" t="str">
        <f t="shared" si="42"/>
        <v>LEFT:100</v>
      </c>
      <c r="K254" s="26" t="s">
        <v>81</v>
      </c>
      <c r="L254" s="26" t="str">
        <f>$R$1</f>
        <v>LEFT:100</v>
      </c>
      <c r="M254" s="26" t="s">
        <v>81</v>
      </c>
      <c r="N254" s="26" t="str">
        <f>$R$1</f>
        <v>LEFT:100</v>
      </c>
      <c r="O254" t="s">
        <v>81</v>
      </c>
      <c r="P254" t="s">
        <v>82</v>
      </c>
      <c r="Q254" s="38" t="s">
        <v>6</v>
      </c>
      <c r="R254" s="34" t="str">
        <f>INDEX(AF:AF,W252+1)</f>
        <v>白</v>
      </c>
      <c r="S254" s="39" t="s">
        <v>7</v>
      </c>
      <c r="T254" s="34" t="str">
        <f>INDEX(AG:AG,W252+1)</f>
        <v>神話レア</v>
      </c>
      <c r="U254" s="39" t="s">
        <v>8</v>
      </c>
      <c r="V254" s="34">
        <f>INDEX(AH:AH,W252+1)</f>
        <v>22</v>
      </c>
      <c r="W254" s="40"/>
      <c r="X254" s="34" t="str">
        <f>INDEX(AO:AO,W252+1)</f>
        <v>飛行 警戒</v>
      </c>
      <c r="Y254" s="52"/>
      <c r="Z254" s="52"/>
      <c r="AA254" s="53"/>
      <c r="BB254" s="64" t="s">
        <v>0</v>
      </c>
    </row>
    <row r="255" spans="1:54">
      <c r="A255" t="str">
        <f t="shared" si="33"/>
        <v>|色|白|レアリティ|神話レア|マナコスト|22|</v>
      </c>
      <c r="B255" t="s">
        <v>0</v>
      </c>
      <c r="C255" t="s">
        <v>81</v>
      </c>
      <c r="D255" s="27" t="s">
        <v>6</v>
      </c>
      <c r="E255" t="s">
        <v>81</v>
      </c>
      <c r="F255" t="str">
        <f>IF(R254=0,"",R254)</f>
        <v>白</v>
      </c>
      <c r="G255" t="s">
        <v>81</v>
      </c>
      <c r="H255" s="27" t="s">
        <v>93</v>
      </c>
      <c r="I255" t="s">
        <v>81</v>
      </c>
      <c r="J255" t="str">
        <f>IF(T254=0,"",T254)</f>
        <v>神話レア</v>
      </c>
      <c r="K255" t="s">
        <v>81</v>
      </c>
      <c r="L255" s="27" t="s">
        <v>94</v>
      </c>
      <c r="M255" t="s">
        <v>81</v>
      </c>
      <c r="N255">
        <f>IF(V254=0,"",V254)</f>
        <v>22</v>
      </c>
      <c r="O255" t="s">
        <v>81</v>
      </c>
      <c r="Q255" s="33" t="s">
        <v>11</v>
      </c>
      <c r="R255" s="34" t="str">
        <f>INDEX(AK:AK,W252+1)</f>
        <v>クリーチャー</v>
      </c>
      <c r="S255" s="39" t="s">
        <v>95</v>
      </c>
      <c r="T255" s="34" t="str">
        <f>INDEX(AL:AL,W252+1)</f>
        <v>天使</v>
      </c>
      <c r="U255" s="34">
        <f>INDEX(AM:AM,W252+1)</f>
        <v>0</v>
      </c>
      <c r="V255" s="34">
        <f>INDEX(AN:AN,W252+1)</f>
        <v>0</v>
      </c>
      <c r="W255" s="40"/>
      <c r="X255" s="34" t="str">
        <f>INDEX(AV:AV,W252+1)</f>
        <v>飛行</v>
      </c>
      <c r="Y255" s="34" t="str">
        <f>INDEX(AW:AW,W252+1)</f>
        <v>警戒</v>
      </c>
      <c r="Z255" s="34" t="str">
        <f>INDEX(AX:AX,W252+1)</f>
        <v/>
      </c>
      <c r="AA255" s="34">
        <f>INDEX(AY:AY,W252+1)</f>
        <v>0</v>
      </c>
      <c r="BB255" s="64" t="s">
        <v>0</v>
      </c>
    </row>
    <row r="256" spans="1:54">
      <c r="A256" t="str">
        <f t="shared" si="33"/>
        <v>|種別|クリーチャー|サブタイプ|天使|||</v>
      </c>
      <c r="B256" t="s">
        <v>0</v>
      </c>
      <c r="C256" t="s">
        <v>81</v>
      </c>
      <c r="D256" s="27" t="s">
        <v>11</v>
      </c>
      <c r="E256" t="s">
        <v>81</v>
      </c>
      <c r="F256" t="str">
        <f>IF(R255=0,"",R255)</f>
        <v>クリーチャー</v>
      </c>
      <c r="G256" t="s">
        <v>81</v>
      </c>
      <c r="H256" s="27" t="s">
        <v>103</v>
      </c>
      <c r="I256" t="s">
        <v>81</v>
      </c>
      <c r="J256" t="str">
        <f>IF(T255=0,"",T255)</f>
        <v>天使</v>
      </c>
      <c r="K256" t="s">
        <v>81</v>
      </c>
      <c r="L256" t="str">
        <f>IF(U255=0,"",U255)</f>
        <v/>
      </c>
      <c r="M256" t="s">
        <v>81</v>
      </c>
      <c r="N256" t="str">
        <f>IF(V255=0,"",V255)</f>
        <v/>
      </c>
      <c r="O256" t="s">
        <v>81</v>
      </c>
      <c r="Q256" s="33" t="s">
        <v>104</v>
      </c>
      <c r="R256" s="34" t="str">
        <f>INDEX(AZ:AZ,W252+1)</f>
        <v>飛行 警戒&amp;br;督励3：対戦相手がコントロールする最初のクリーチャーを追放する。</v>
      </c>
      <c r="S256" s="35"/>
      <c r="T256" s="35"/>
      <c r="U256" s="35"/>
      <c r="V256" s="36"/>
      <c r="W256" s="40"/>
      <c r="X256" s="32"/>
      <c r="Y256" s="32"/>
      <c r="Z256" s="32"/>
      <c r="AA256" s="54"/>
      <c r="BB256" s="64" t="s">
        <v>0</v>
      </c>
    </row>
    <row r="257" spans="1:54">
      <c r="A257" t="str">
        <f t="shared" si="33"/>
        <v>|テキスト|&gt;|&gt;|&gt;|&gt;|飛行 警戒&amp;br;督励3：対戦相手がコントロールする最初のクリーチャーを追放する。|</v>
      </c>
      <c r="B257" t="s">
        <v>0</v>
      </c>
      <c r="C257" t="s">
        <v>81</v>
      </c>
      <c r="D257" s="27" t="s">
        <v>104</v>
      </c>
      <c r="E257" t="s">
        <v>81</v>
      </c>
      <c r="F257" s="27" t="s">
        <v>113</v>
      </c>
      <c r="G257" t="s">
        <v>81</v>
      </c>
      <c r="H257" s="27" t="s">
        <v>113</v>
      </c>
      <c r="I257" t="s">
        <v>81</v>
      </c>
      <c r="J257" s="27" t="s">
        <v>113</v>
      </c>
      <c r="K257" t="s">
        <v>81</v>
      </c>
      <c r="L257" s="27" t="s">
        <v>113</v>
      </c>
      <c r="M257" t="s">
        <v>81</v>
      </c>
      <c r="N257" t="str">
        <f>IF(R256=0,"",R256)</f>
        <v>飛行 警戒&amp;br;督励3：対戦相手がコントロールする最初のクリーチャーを追放する。</v>
      </c>
      <c r="O257" t="s">
        <v>81</v>
      </c>
      <c r="Q257" s="38" t="s">
        <v>27</v>
      </c>
      <c r="R257" s="34" t="str">
        <f>INDEX(BA:BA,W252+1)</f>
        <v>Exert 3: The first creature your opponent controls is Exiled.</v>
      </c>
      <c r="S257" s="35" t="s">
        <v>400</v>
      </c>
      <c r="T257" s="34" t="str">
        <f>IF(X257="","",X257&amp;IF(Y257="",""," "&amp;Y257)&amp;IF(Z257="",""," "&amp;Z257)&amp;IF(AA257="",""," "&amp;AA257))</f>
        <v>Flying Vigiliance  </v>
      </c>
      <c r="U257" s="35"/>
      <c r="V257" s="36"/>
      <c r="W257" s="40" t="s">
        <v>114</v>
      </c>
      <c r="X257" s="33" t="str">
        <f t="shared" ref="X257:AA257" si="43">IF(ISERROR(IF(LEN(X256)&gt;1,X256,VLOOKUP(X255,$AC:$AD,2,FALSE))),"",IF(LEN(X256)&gt;1,X256,VLOOKUP(X255,$AC:$AD,2,FALSE)))</f>
        <v>Flying</v>
      </c>
      <c r="Y257" s="33" t="str">
        <f t="shared" si="43"/>
        <v>Vigiliance</v>
      </c>
      <c r="Z257" s="33" t="str">
        <f t="shared" si="43"/>
        <v/>
      </c>
      <c r="AA257" s="33" t="str">
        <f t="shared" si="43"/>
        <v> </v>
      </c>
      <c r="BB257" s="64" t="s">
        <v>0</v>
      </c>
    </row>
    <row r="258" spans="1:54">
      <c r="A258" t="str">
        <f t="shared" si="33"/>
        <v>|英テキスト|&gt;|&gt;|&gt;|&gt;|Flying Vigiliance  &amp;br;Exert 3: The first creature your opponent controls is Exiled.|</v>
      </c>
      <c r="B258" t="s">
        <v>0</v>
      </c>
      <c r="C258" t="s">
        <v>81</v>
      </c>
      <c r="D258" s="27" t="s">
        <v>125</v>
      </c>
      <c r="E258" t="s">
        <v>81</v>
      </c>
      <c r="F258" s="27" t="s">
        <v>113</v>
      </c>
      <c r="G258" t="s">
        <v>81</v>
      </c>
      <c r="H258" s="27" t="s">
        <v>113</v>
      </c>
      <c r="I258" t="s">
        <v>81</v>
      </c>
      <c r="J258" s="27" t="s">
        <v>113</v>
      </c>
      <c r="K258" t="s">
        <v>81</v>
      </c>
      <c r="L258" s="27" t="s">
        <v>113</v>
      </c>
      <c r="M258" t="s">
        <v>81</v>
      </c>
      <c r="N258" t="str">
        <f>IF(T257="","",T257&amp;"&amp;br;")&amp;IF(R257=0,"",R257)</f>
        <v>Flying Vigiliance  &amp;br;Exert 3: The first creature your opponent controls is Exiled.</v>
      </c>
      <c r="O258" t="s">
        <v>81</v>
      </c>
      <c r="Q258" s="33" t="s">
        <v>18</v>
      </c>
      <c r="R258" s="34" t="str">
        <f>IF(INDEX(AT:AT,W252+1)="",0,INDEX(AT:AT,W252+1)&amp;"/"&amp;INDEX(AU:AU,W252+1))</f>
        <v>6/6</v>
      </c>
      <c r="S258" s="35"/>
      <c r="T258" s="35"/>
      <c r="U258" s="35"/>
      <c r="V258" s="36"/>
      <c r="W258" s="40"/>
      <c r="X258" s="33"/>
      <c r="Y258" s="52"/>
      <c r="Z258" s="52"/>
      <c r="AA258" s="53"/>
      <c r="BB258" s="64" t="s">
        <v>0</v>
      </c>
    </row>
    <row r="259" spans="1:54">
      <c r="A259" t="str">
        <f t="shared" si="33"/>
        <v>|PT|&gt;|6/6|シールド数|&gt;||</v>
      </c>
      <c r="B259" t="s">
        <v>0</v>
      </c>
      <c r="C259" t="s">
        <v>81</v>
      </c>
      <c r="D259" t="s">
        <v>18</v>
      </c>
      <c r="E259" t="s">
        <v>81</v>
      </c>
      <c r="F259" t="s">
        <v>113</v>
      </c>
      <c r="G259" t="s">
        <v>81</v>
      </c>
      <c r="H259" t="str">
        <f>IF(R258=0,"",R258)</f>
        <v>6/6</v>
      </c>
      <c r="I259" t="s">
        <v>81</v>
      </c>
      <c r="J259" t="s">
        <v>136</v>
      </c>
      <c r="K259" t="s">
        <v>81</v>
      </c>
      <c r="L259" t="s">
        <v>113</v>
      </c>
      <c r="M259" t="s">
        <v>81</v>
      </c>
      <c r="N259" t="str">
        <f>IF(R259=0,"",R259)</f>
        <v/>
      </c>
      <c r="O259" t="s">
        <v>81</v>
      </c>
      <c r="Q259" s="41" t="s">
        <v>19</v>
      </c>
      <c r="R259" s="34">
        <f>INDEX(AS:AS,W252+1)</f>
        <v>0</v>
      </c>
      <c r="S259" s="42"/>
      <c r="T259" s="42"/>
      <c r="U259" s="42"/>
      <c r="V259" s="43"/>
      <c r="W259" s="44"/>
      <c r="X259" s="45"/>
      <c r="Y259" s="55"/>
      <c r="Z259" s="55"/>
      <c r="AA259" s="56"/>
      <c r="BB259" s="64" t="s">
        <v>0</v>
      </c>
    </row>
    <row r="260" spans="1:54">
      <c r="A260" t="str">
        <f t="shared" si="33"/>
        <v>&amp;br;&amp;br;</v>
      </c>
      <c r="B260" t="s">
        <v>0</v>
      </c>
      <c r="C260" t="s">
        <v>145</v>
      </c>
      <c r="R260"/>
      <c r="S260"/>
      <c r="T260"/>
      <c r="U260"/>
      <c r="V260"/>
      <c r="BB260" s="64" t="s">
        <v>0</v>
      </c>
    </row>
    <row r="261" spans="1:54">
      <c r="A261" t="str">
        <f t="shared" si="33"/>
        <v>#back(text=戻る,left)</v>
      </c>
      <c r="B261" t="s">
        <v>0</v>
      </c>
      <c r="C261" t="s">
        <v>153</v>
      </c>
      <c r="R261"/>
      <c r="S261"/>
      <c r="T261"/>
      <c r="U261"/>
      <c r="V261"/>
      <c r="BB261" s="64" t="s">
        <v>0</v>
      </c>
    </row>
    <row r="262" spans="1:54">
      <c r="A262" t="str">
        <f t="shared" ref="A262:A325" si="44">CONCATENATE(C262,D262,E262,F262,G262,H262,I262,J262,K262,L262,M262,N262,O262,P262)</f>
        <v>&amp;br;</v>
      </c>
      <c r="B262" t="s">
        <v>0</v>
      </c>
      <c r="C262" t="s">
        <v>164</v>
      </c>
      <c r="R262"/>
      <c r="S262"/>
      <c r="T262"/>
      <c r="U262"/>
      <c r="V262"/>
      <c r="BB262" s="64" t="s">
        <v>0</v>
      </c>
    </row>
    <row r="263" spans="1:54">
      <c r="A263" t="str">
        <f t="shared" si="44"/>
        <v>#comment(above,nsize=[15],size=[30],num=[10])</v>
      </c>
      <c r="B263" t="s">
        <v>0</v>
      </c>
      <c r="C263" t="s">
        <v>173</v>
      </c>
      <c r="R263"/>
      <c r="S263"/>
      <c r="T263"/>
      <c r="U263"/>
      <c r="V263"/>
      <c r="BB263" s="64" t="s">
        <v>0</v>
      </c>
    </row>
    <row r="264" spans="1:54">
      <c r="A264" t="str">
        <f t="shared" si="44"/>
        <v>&amp;br;&amp;br;</v>
      </c>
      <c r="B264" t="s">
        <v>0</v>
      </c>
      <c r="C264" t="s">
        <v>145</v>
      </c>
      <c r="R264"/>
      <c r="S264"/>
      <c r="T264"/>
      <c r="U264"/>
      <c r="V264"/>
      <c r="BB264" s="64" t="s">
        <v>0</v>
      </c>
    </row>
    <row r="265" spans="1:54">
      <c r="A265" t="str">
        <f t="shared" si="44"/>
        <v/>
      </c>
      <c r="B265" t="s">
        <v>0</v>
      </c>
      <c r="Q265" s="29"/>
      <c r="R265" s="30"/>
      <c r="S265" s="30"/>
      <c r="T265" s="30"/>
      <c r="U265" s="30"/>
      <c r="V265" s="31"/>
      <c r="W265" s="32">
        <v>21</v>
      </c>
      <c r="X265" s="29"/>
      <c r="Y265" s="50"/>
      <c r="Z265" s="50"/>
      <c r="AA265" s="51"/>
      <c r="BB265" s="64" t="s">
        <v>0</v>
      </c>
    </row>
    <row r="266" spans="1:54">
      <c r="A266" t="str">
        <f t="shared" si="44"/>
        <v>*冠毛の陽馬/Crested Sunmare</v>
      </c>
      <c r="B266" t="s">
        <v>0</v>
      </c>
      <c r="C266" t="str">
        <f>"*"&amp;R266&amp;"/"&amp;T266</f>
        <v>*冠毛の陽馬/Crested Sunmare</v>
      </c>
      <c r="Q266" s="33" t="s">
        <v>9</v>
      </c>
      <c r="R266" s="34" t="str">
        <f>INDEX(AI:AI,W265+1)</f>
        <v>冠毛の陽馬</v>
      </c>
      <c r="S266" s="35" t="s">
        <v>10</v>
      </c>
      <c r="T266" s="34" t="str">
        <f>INDEX(AJ:AJ,W265+1)</f>
        <v>Crested Sunmare</v>
      </c>
      <c r="U266" s="35"/>
      <c r="V266" s="36"/>
      <c r="W266" s="37"/>
      <c r="X266" s="33"/>
      <c r="Y266" s="52"/>
      <c r="Z266" s="52"/>
      <c r="AA266" s="53"/>
      <c r="AC266" s="52"/>
      <c r="AD266" s="52"/>
      <c r="BB266" s="64" t="s">
        <v>0</v>
      </c>
    </row>
    <row r="267" spans="1:54">
      <c r="A267" t="str">
        <f t="shared" si="44"/>
        <v>|LEFT:80|LEFT:100|LEFT:100|LEFT:100|LEFT:100|LEFT:100|c</v>
      </c>
      <c r="B267" t="s">
        <v>0</v>
      </c>
      <c r="C267" t="s">
        <v>81</v>
      </c>
      <c r="D267" s="26" t="str">
        <f>$Q$1</f>
        <v>LEFT:80</v>
      </c>
      <c r="E267" s="26" t="s">
        <v>81</v>
      </c>
      <c r="F267" s="26" t="str">
        <f t="shared" ref="F267:J267" si="45">$R$1</f>
        <v>LEFT:100</v>
      </c>
      <c r="G267" s="26" t="s">
        <v>81</v>
      </c>
      <c r="H267" s="26" t="str">
        <f t="shared" si="45"/>
        <v>LEFT:100</v>
      </c>
      <c r="I267" s="26" t="s">
        <v>81</v>
      </c>
      <c r="J267" s="26" t="str">
        <f t="shared" si="45"/>
        <v>LEFT:100</v>
      </c>
      <c r="K267" s="26" t="s">
        <v>81</v>
      </c>
      <c r="L267" s="26" t="str">
        <f>$R$1</f>
        <v>LEFT:100</v>
      </c>
      <c r="M267" s="26" t="s">
        <v>81</v>
      </c>
      <c r="N267" s="26" t="str">
        <f>$R$1</f>
        <v>LEFT:100</v>
      </c>
      <c r="O267" t="s">
        <v>81</v>
      </c>
      <c r="P267" t="s">
        <v>82</v>
      </c>
      <c r="Q267" s="38" t="s">
        <v>6</v>
      </c>
      <c r="R267" s="34" t="str">
        <f>INDEX(AF:AF,W265+1)</f>
        <v>白</v>
      </c>
      <c r="S267" s="39" t="s">
        <v>7</v>
      </c>
      <c r="T267" s="34" t="str">
        <f>INDEX(AG:AG,W265+1)</f>
        <v>神話レア</v>
      </c>
      <c r="U267" s="39" t="s">
        <v>8</v>
      </c>
      <c r="V267" s="34">
        <f>INDEX(AH:AH,W265+1)</f>
        <v>12</v>
      </c>
      <c r="W267" s="40"/>
      <c r="X267" s="34" t="str">
        <f>INDEX(AO:AO,W265+1)</f>
        <v>あなたがコントロールする他の各馬はダメージ軽減を得る。</v>
      </c>
      <c r="Y267" s="52"/>
      <c r="Z267" s="52"/>
      <c r="AA267" s="53"/>
      <c r="AC267" s="35"/>
      <c r="AD267" s="35"/>
      <c r="BB267" s="64" t="s">
        <v>0</v>
      </c>
    </row>
    <row r="268" spans="1:54">
      <c r="A268" t="str">
        <f t="shared" si="44"/>
        <v>|色|白|レアリティ|神話レア|マナコスト|12|</v>
      </c>
      <c r="B268" t="s">
        <v>0</v>
      </c>
      <c r="C268" t="s">
        <v>81</v>
      </c>
      <c r="D268" s="27" t="s">
        <v>6</v>
      </c>
      <c r="E268" t="s">
        <v>81</v>
      </c>
      <c r="F268" t="str">
        <f>IF(R267=0,"",R267)</f>
        <v>白</v>
      </c>
      <c r="G268" t="s">
        <v>81</v>
      </c>
      <c r="H268" s="27" t="s">
        <v>93</v>
      </c>
      <c r="I268" t="s">
        <v>81</v>
      </c>
      <c r="J268" t="str">
        <f>IF(T267=0,"",T267)</f>
        <v>神話レア</v>
      </c>
      <c r="K268" t="s">
        <v>81</v>
      </c>
      <c r="L268" s="27" t="s">
        <v>94</v>
      </c>
      <c r="M268" t="s">
        <v>81</v>
      </c>
      <c r="N268">
        <f>IF(V267=0,"",V267)</f>
        <v>12</v>
      </c>
      <c r="O268" t="s">
        <v>81</v>
      </c>
      <c r="Q268" s="33" t="s">
        <v>11</v>
      </c>
      <c r="R268" s="34" t="str">
        <f>INDEX(AK:AK,W265+1)</f>
        <v>クリーチャー</v>
      </c>
      <c r="S268" s="39" t="s">
        <v>95</v>
      </c>
      <c r="T268" s="34" t="str">
        <f>INDEX(AL:AL,W265+1)</f>
        <v>馬</v>
      </c>
      <c r="U268" s="34">
        <f>INDEX(AM:AM,W265+1)</f>
        <v>0</v>
      </c>
      <c r="V268" s="34">
        <f>INDEX(AN:AN,W265+1)</f>
        <v>0</v>
      </c>
      <c r="W268" s="40"/>
      <c r="X268" s="34" t="str">
        <f>INDEX(AV:AV,W265+1)</f>
        <v>あな</v>
      </c>
      <c r="Y268" s="34" t="str">
        <f>INDEX(AW:AW,W265+1)</f>
        <v/>
      </c>
      <c r="Z268" s="34" t="str">
        <f>INDEX(AX:AX,W265+1)</f>
        <v/>
      </c>
      <c r="AA268" s="34">
        <f>INDEX(AY:AY,W265+1)</f>
        <v>0</v>
      </c>
      <c r="AC268" s="52"/>
      <c r="AD268" s="52"/>
      <c r="BB268" s="64" t="s">
        <v>0</v>
      </c>
    </row>
    <row r="269" spans="1:54">
      <c r="A269" t="str">
        <f t="shared" si="44"/>
        <v>|種別|クリーチャー|サブタイプ|馬|||</v>
      </c>
      <c r="B269" t="s">
        <v>0</v>
      </c>
      <c r="C269" t="s">
        <v>81</v>
      </c>
      <c r="D269" s="27" t="s">
        <v>11</v>
      </c>
      <c r="E269" t="s">
        <v>81</v>
      </c>
      <c r="F269" t="str">
        <f>IF(R268=0,"",R268)</f>
        <v>クリーチャー</v>
      </c>
      <c r="G269" t="s">
        <v>81</v>
      </c>
      <c r="H269" s="27" t="s">
        <v>103</v>
      </c>
      <c r="I269" t="s">
        <v>81</v>
      </c>
      <c r="J269" t="str">
        <f>IF(T268=0,"",T268)</f>
        <v>馬</v>
      </c>
      <c r="K269" t="s">
        <v>81</v>
      </c>
      <c r="L269" t="str">
        <f>IF(U268=0,"",U268)</f>
        <v/>
      </c>
      <c r="M269" t="s">
        <v>81</v>
      </c>
      <c r="N269" t="str">
        <f>IF(V268=0,"",V268)</f>
        <v/>
      </c>
      <c r="O269" t="s">
        <v>81</v>
      </c>
      <c r="Q269" s="33" t="s">
        <v>104</v>
      </c>
      <c r="R269" s="34" t="str">
        <f>INDEX(AZ:AZ,W265+1)</f>
        <v>あなたがコントロールする他の各馬はダメージ軽減を得る。&amp;br;あなたがライフを得たとき、あなたのターン終了時まで(翻訳ミス：あなたのターン終了時に)、このクリーチャーは5/5の馬･トークンを1体召喚する。</v>
      </c>
      <c r="S269" s="35"/>
      <c r="T269" s="35"/>
      <c r="U269" s="35"/>
      <c r="V269" s="36"/>
      <c r="W269" s="40"/>
      <c r="X269" s="32"/>
      <c r="Y269" s="32"/>
      <c r="Z269" s="32"/>
      <c r="AA269" s="54"/>
      <c r="AC269" s="52"/>
      <c r="AD269" s="52"/>
      <c r="BB269" s="64" t="s">
        <v>0</v>
      </c>
    </row>
    <row r="270" spans="1:54">
      <c r="A270" t="str">
        <f t="shared" si="44"/>
        <v>|テキスト|&gt;|&gt;|&gt;|&gt;|あなたがコントロールする他の各馬はダメージ軽減を得る。&amp;br;あなたがライフを得たとき、あなたのターン終了時まで(翻訳ミス：あなたのターン終了時に)、このクリーチャーは5/5の馬･トークンを1体召喚する。|</v>
      </c>
      <c r="B270" t="s">
        <v>0</v>
      </c>
      <c r="C270" t="s">
        <v>81</v>
      </c>
      <c r="D270" s="27" t="s">
        <v>104</v>
      </c>
      <c r="E270" t="s">
        <v>81</v>
      </c>
      <c r="F270" s="27" t="s">
        <v>113</v>
      </c>
      <c r="G270" t="s">
        <v>81</v>
      </c>
      <c r="H270" s="27" t="s">
        <v>113</v>
      </c>
      <c r="I270" t="s">
        <v>81</v>
      </c>
      <c r="J270" s="27" t="s">
        <v>113</v>
      </c>
      <c r="K270" t="s">
        <v>81</v>
      </c>
      <c r="L270" s="27" t="s">
        <v>113</v>
      </c>
      <c r="M270" t="s">
        <v>81</v>
      </c>
      <c r="N270" t="str">
        <f>IF(R269=0,"",R269)</f>
        <v>あなたがコントロールする他の各馬はダメージ軽減を得る。&amp;br;あなたがライフを得たとき、あなたのターン終了時まで(翻訳ミス：あなたのターン終了時に)、このクリーチャーは5/5の馬･トークンを1体召喚する。</v>
      </c>
      <c r="O270" t="s">
        <v>81</v>
      </c>
      <c r="Q270" s="38" t="s">
        <v>27</v>
      </c>
      <c r="R270" s="34" t="str">
        <f>INDEX(BA:BA,W265+1)</f>
        <v>Each other Horse you control gains Prevent Damage.&amp;br;When you gain life, this creature summons 1 5/5 Horse token at the end of your turn.</v>
      </c>
      <c r="S270" s="35" t="s">
        <v>400</v>
      </c>
      <c r="T270" s="34" t="str">
        <f>IF(X270="","",X270&amp;IF(Y270="",""," "&amp;Y270)&amp;IF(Z270="",""," "&amp;Z270)&amp;IF(AA270="",""," "&amp;AA270))</f>
        <v/>
      </c>
      <c r="U270" s="35"/>
      <c r="V270" s="36"/>
      <c r="W270" s="40" t="s">
        <v>114</v>
      </c>
      <c r="X270" s="33" t="str">
        <f t="shared" ref="X270:AA270" si="46">IF(ISERROR(IF(LEN(X269)&gt;1,X269,VLOOKUP(X268,$AC:$AD,2,FALSE))),"",IF(LEN(X269)&gt;1,X269,VLOOKUP(X268,$AC:$AD,2,FALSE)))</f>
        <v/>
      </c>
      <c r="Y270" s="33" t="str">
        <f t="shared" si="46"/>
        <v/>
      </c>
      <c r="Z270" s="33" t="str">
        <f t="shared" si="46"/>
        <v/>
      </c>
      <c r="AA270" s="33" t="str">
        <f t="shared" si="46"/>
        <v> </v>
      </c>
      <c r="AC270" s="52"/>
      <c r="AD270" s="52"/>
      <c r="BB270" s="64" t="s">
        <v>0</v>
      </c>
    </row>
    <row r="271" spans="1:54">
      <c r="A271" t="str">
        <f t="shared" si="44"/>
        <v>|英テキスト|&gt;|&gt;|&gt;|&gt;|Each other Horse you control gains Prevent Damage.&amp;br;When you gain life, this creature summons 1 5/5 Horse token at the end of your turn.|</v>
      </c>
      <c r="B271" t="s">
        <v>0</v>
      </c>
      <c r="C271" t="s">
        <v>81</v>
      </c>
      <c r="D271" s="27" t="s">
        <v>125</v>
      </c>
      <c r="E271" t="s">
        <v>81</v>
      </c>
      <c r="F271" s="27" t="s">
        <v>113</v>
      </c>
      <c r="G271" t="s">
        <v>81</v>
      </c>
      <c r="H271" s="27" t="s">
        <v>113</v>
      </c>
      <c r="I271" t="s">
        <v>81</v>
      </c>
      <c r="J271" s="27" t="s">
        <v>113</v>
      </c>
      <c r="K271" t="s">
        <v>81</v>
      </c>
      <c r="L271" s="27" t="s">
        <v>113</v>
      </c>
      <c r="M271" t="s">
        <v>81</v>
      </c>
      <c r="N271" t="str">
        <f>IF(T270="","",T270&amp;"&amp;br;")&amp;IF(R270=0,"",R270)</f>
        <v>Each other Horse you control gains Prevent Damage.&amp;br;When you gain life, this creature summons 1 5/5 Horse token at the end of your turn.</v>
      </c>
      <c r="O271" t="s">
        <v>81</v>
      </c>
      <c r="Q271" s="33" t="s">
        <v>18</v>
      </c>
      <c r="R271" s="34" t="str">
        <f>IF(INDEX(AT:AT,W265+1)="",0,INDEX(AT:AT,W265+1)&amp;"/"&amp;INDEX(AU:AU,W265+1))</f>
        <v>5/5</v>
      </c>
      <c r="S271" s="35"/>
      <c r="T271" s="35"/>
      <c r="U271" s="35"/>
      <c r="V271" s="36"/>
      <c r="W271" s="40"/>
      <c r="X271" s="33"/>
      <c r="Y271" s="52"/>
      <c r="Z271" s="52"/>
      <c r="AA271" s="53"/>
      <c r="AC271" s="52"/>
      <c r="AD271" s="52"/>
      <c r="BB271" s="64" t="s">
        <v>0</v>
      </c>
    </row>
    <row r="272" spans="1:54">
      <c r="A272" t="str">
        <f t="shared" si="44"/>
        <v>|PT|&gt;|5/5|シールド数|&gt;||</v>
      </c>
      <c r="B272" t="s">
        <v>0</v>
      </c>
      <c r="C272" t="s">
        <v>81</v>
      </c>
      <c r="D272" t="s">
        <v>18</v>
      </c>
      <c r="E272" t="s">
        <v>81</v>
      </c>
      <c r="F272" t="s">
        <v>113</v>
      </c>
      <c r="G272" t="s">
        <v>81</v>
      </c>
      <c r="H272" t="str">
        <f>IF(R271=0,"",R271)</f>
        <v>5/5</v>
      </c>
      <c r="I272" t="s">
        <v>81</v>
      </c>
      <c r="J272" t="s">
        <v>136</v>
      </c>
      <c r="K272" t="s">
        <v>81</v>
      </c>
      <c r="L272" t="s">
        <v>113</v>
      </c>
      <c r="M272" t="s">
        <v>81</v>
      </c>
      <c r="N272" t="str">
        <f>IF(R272=0,"",R272)</f>
        <v/>
      </c>
      <c r="O272" t="s">
        <v>81</v>
      </c>
      <c r="Q272" s="41" t="s">
        <v>19</v>
      </c>
      <c r="R272" s="34">
        <f>INDEX(AS:AS,W265+1)</f>
        <v>0</v>
      </c>
      <c r="S272" s="42"/>
      <c r="T272" s="42"/>
      <c r="U272" s="42"/>
      <c r="V272" s="43"/>
      <c r="W272" s="44"/>
      <c r="X272" s="45"/>
      <c r="Y272" s="55"/>
      <c r="Z272" s="55"/>
      <c r="AA272" s="56"/>
      <c r="BB272" s="64" t="s">
        <v>0</v>
      </c>
    </row>
    <row r="273" spans="1:54">
      <c r="A273" t="str">
        <f t="shared" si="44"/>
        <v>&amp;br;&amp;br;</v>
      </c>
      <c r="B273" t="s">
        <v>0</v>
      </c>
      <c r="C273" t="s">
        <v>145</v>
      </c>
      <c r="R273"/>
      <c r="S273"/>
      <c r="T273"/>
      <c r="U273"/>
      <c r="V273"/>
      <c r="BB273" s="64" t="s">
        <v>0</v>
      </c>
    </row>
    <row r="274" spans="1:54">
      <c r="A274" t="str">
        <f t="shared" si="44"/>
        <v>#back(text=戻る,left)</v>
      </c>
      <c r="B274" t="s">
        <v>0</v>
      </c>
      <c r="C274" t="s">
        <v>153</v>
      </c>
      <c r="R274"/>
      <c r="S274"/>
      <c r="T274"/>
      <c r="U274"/>
      <c r="V274"/>
      <c r="BB274" s="64" t="s">
        <v>0</v>
      </c>
    </row>
    <row r="275" spans="1:54">
      <c r="A275" t="str">
        <f t="shared" si="44"/>
        <v>&amp;br;</v>
      </c>
      <c r="B275" t="s">
        <v>0</v>
      </c>
      <c r="C275" t="s">
        <v>164</v>
      </c>
      <c r="R275"/>
      <c r="S275"/>
      <c r="T275"/>
      <c r="U275"/>
      <c r="V275"/>
      <c r="BB275" s="64" t="s">
        <v>0</v>
      </c>
    </row>
    <row r="276" spans="1:54">
      <c r="A276" t="str">
        <f t="shared" si="44"/>
        <v>#comment(above,nsize=[15],size=[30],num=[10])</v>
      </c>
      <c r="B276" t="s">
        <v>0</v>
      </c>
      <c r="C276" t="s">
        <v>173</v>
      </c>
      <c r="R276"/>
      <c r="S276"/>
      <c r="T276"/>
      <c r="U276"/>
      <c r="V276"/>
      <c r="BB276" s="64" t="s">
        <v>0</v>
      </c>
    </row>
    <row r="277" spans="1:54">
      <c r="A277" t="str">
        <f t="shared" si="44"/>
        <v>&amp;br;&amp;br;</v>
      </c>
      <c r="B277" t="s">
        <v>0</v>
      </c>
      <c r="C277" t="s">
        <v>145</v>
      </c>
      <c r="R277"/>
      <c r="S277"/>
      <c r="T277"/>
      <c r="U277"/>
      <c r="V277"/>
      <c r="AC277" s="52"/>
      <c r="AD277" s="52"/>
      <c r="BB277" s="64" t="s">
        <v>0</v>
      </c>
    </row>
    <row r="278" spans="1:54">
      <c r="A278" t="str">
        <f t="shared" si="44"/>
        <v/>
      </c>
      <c r="B278" t="s">
        <v>0</v>
      </c>
      <c r="Q278" s="29"/>
      <c r="R278" s="30"/>
      <c r="S278" s="30"/>
      <c r="T278" s="30"/>
      <c r="U278" s="30"/>
      <c r="V278" s="31"/>
      <c r="W278" s="32">
        <v>22</v>
      </c>
      <c r="X278" s="29"/>
      <c r="Y278" s="50"/>
      <c r="Z278" s="50"/>
      <c r="AA278" s="51"/>
      <c r="AC278" s="52"/>
      <c r="AD278" s="52"/>
      <c r="BB278" s="64" t="s">
        <v>0</v>
      </c>
    </row>
    <row r="279" spans="1:54">
      <c r="A279" t="str">
        <f t="shared" si="44"/>
        <v>*目を開いた者、デジェル/Djeru, With Eyes Open</v>
      </c>
      <c r="B279" t="s">
        <v>0</v>
      </c>
      <c r="C279" t="str">
        <f>"*"&amp;R279&amp;"/"&amp;T279</f>
        <v>*目を開いた者、デジェル/Djeru, With Eyes Open</v>
      </c>
      <c r="Q279" s="33" t="s">
        <v>9</v>
      </c>
      <c r="R279" s="34" t="str">
        <f>INDEX(AI:AI,W278+1)</f>
        <v>目を開いた者、デジェル</v>
      </c>
      <c r="S279" s="35" t="s">
        <v>10</v>
      </c>
      <c r="T279" s="34" t="str">
        <f>INDEX(AJ:AJ,W278+1)</f>
        <v>Djeru, With Eyes Open</v>
      </c>
      <c r="U279" s="35"/>
      <c r="V279" s="36"/>
      <c r="W279" s="37"/>
      <c r="X279" s="33"/>
      <c r="Y279" s="52"/>
      <c r="Z279" s="52"/>
      <c r="AA279" s="53"/>
      <c r="AC279" s="52"/>
      <c r="AD279" s="52"/>
      <c r="BB279" s="64" t="s">
        <v>0</v>
      </c>
    </row>
    <row r="280" spans="1:54">
      <c r="A280" t="str">
        <f t="shared" si="44"/>
        <v>|LEFT:80|LEFT:100|LEFT:100|LEFT:100|LEFT:100|LEFT:100|c</v>
      </c>
      <c r="B280" t="s">
        <v>0</v>
      </c>
      <c r="C280" t="s">
        <v>81</v>
      </c>
      <c r="D280" s="26" t="str">
        <f>$Q$1</f>
        <v>LEFT:80</v>
      </c>
      <c r="E280" s="26" t="s">
        <v>81</v>
      </c>
      <c r="F280" s="26" t="str">
        <f t="shared" ref="F280:J280" si="47">$R$1</f>
        <v>LEFT:100</v>
      </c>
      <c r="G280" s="26" t="s">
        <v>81</v>
      </c>
      <c r="H280" s="26" t="str">
        <f t="shared" si="47"/>
        <v>LEFT:100</v>
      </c>
      <c r="I280" s="26" t="s">
        <v>81</v>
      </c>
      <c r="J280" s="26" t="str">
        <f t="shared" si="47"/>
        <v>LEFT:100</v>
      </c>
      <c r="K280" s="26" t="s">
        <v>81</v>
      </c>
      <c r="L280" s="26" t="str">
        <f>$R$1</f>
        <v>LEFT:100</v>
      </c>
      <c r="M280" s="26" t="s">
        <v>81</v>
      </c>
      <c r="N280" s="26" t="str">
        <f>$R$1</f>
        <v>LEFT:100</v>
      </c>
      <c r="O280" t="s">
        <v>81</v>
      </c>
      <c r="P280" t="s">
        <v>82</v>
      </c>
      <c r="Q280" s="38" t="s">
        <v>6</v>
      </c>
      <c r="R280" s="34" t="str">
        <f>INDEX(AF:AF,W278+1)</f>
        <v>白</v>
      </c>
      <c r="S280" s="39" t="s">
        <v>7</v>
      </c>
      <c r="T280" s="34" t="str">
        <f>INDEX(AG:AG,W278+1)</f>
        <v>神話レア</v>
      </c>
      <c r="U280" s="39" t="s">
        <v>8</v>
      </c>
      <c r="V280" s="34">
        <f>INDEX(AH:AH,W278+1)</f>
        <v>14</v>
      </c>
      <c r="W280" s="40"/>
      <c r="X280" s="34" t="str">
        <f>INDEX(AO:AO,W278+1)</f>
        <v>警戒</v>
      </c>
      <c r="Y280" s="52"/>
      <c r="Z280" s="52"/>
      <c r="AA280" s="53"/>
      <c r="AC280" s="35"/>
      <c r="AD280" s="35"/>
      <c r="BB280" s="64" t="s">
        <v>0</v>
      </c>
    </row>
    <row r="281" spans="1:54">
      <c r="A281" t="str">
        <f t="shared" si="44"/>
        <v>|色|白|レアリティ|神話レア|マナコスト|14|</v>
      </c>
      <c r="B281" t="s">
        <v>0</v>
      </c>
      <c r="C281" t="s">
        <v>81</v>
      </c>
      <c r="D281" s="27" t="s">
        <v>6</v>
      </c>
      <c r="E281" t="s">
        <v>81</v>
      </c>
      <c r="F281" t="str">
        <f>IF(R280=0,"",R280)</f>
        <v>白</v>
      </c>
      <c r="G281" t="s">
        <v>81</v>
      </c>
      <c r="H281" s="27" t="s">
        <v>93</v>
      </c>
      <c r="I281" t="s">
        <v>81</v>
      </c>
      <c r="J281" t="str">
        <f>IF(T280=0,"",T280)</f>
        <v>神話レア</v>
      </c>
      <c r="K281" t="s">
        <v>81</v>
      </c>
      <c r="L281" s="27" t="s">
        <v>94</v>
      </c>
      <c r="M281" t="s">
        <v>81</v>
      </c>
      <c r="N281">
        <f>IF(V280=0,"",V280)</f>
        <v>14</v>
      </c>
      <c r="O281" t="s">
        <v>81</v>
      </c>
      <c r="Q281" s="33" t="s">
        <v>11</v>
      </c>
      <c r="R281" s="34" t="str">
        <f>INDEX(AK:AK,W278+1)</f>
        <v>クリーチャー</v>
      </c>
      <c r="S281" s="39" t="s">
        <v>95</v>
      </c>
      <c r="T281" s="34" t="str">
        <f>INDEX(AL:AL,W278+1)</f>
        <v>人間</v>
      </c>
      <c r="U281" s="34" t="str">
        <f>INDEX(AM:AM,W278+1)</f>
        <v>戦士</v>
      </c>
      <c r="V281" s="34">
        <f>INDEX(AN:AN,W278+1)</f>
        <v>0</v>
      </c>
      <c r="W281" s="40"/>
      <c r="X281" s="34" t="str">
        <f>INDEX(AV:AV,W278+1)</f>
        <v>警戒</v>
      </c>
      <c r="Y281" s="34" t="str">
        <f>INDEX(AW:AW,W278+1)</f>
        <v/>
      </c>
      <c r="Z281" s="34" t="str">
        <f>INDEX(AX:AX,W278+1)</f>
        <v/>
      </c>
      <c r="AA281" s="34">
        <f>INDEX(AY:AY,W278+1)</f>
        <v>0</v>
      </c>
      <c r="AC281" s="52"/>
      <c r="AD281" s="52"/>
      <c r="BB281" s="64" t="s">
        <v>0</v>
      </c>
    </row>
    <row r="282" spans="1:54">
      <c r="A282" t="str">
        <f t="shared" si="44"/>
        <v>|種別|クリーチャー|サブタイプ|人間|戦士||</v>
      </c>
      <c r="B282" t="s">
        <v>0</v>
      </c>
      <c r="C282" t="s">
        <v>81</v>
      </c>
      <c r="D282" s="27" t="s">
        <v>11</v>
      </c>
      <c r="E282" t="s">
        <v>81</v>
      </c>
      <c r="F282" t="str">
        <f>IF(R281=0,"",R281)</f>
        <v>クリーチャー</v>
      </c>
      <c r="G282" t="s">
        <v>81</v>
      </c>
      <c r="H282" s="27" t="s">
        <v>103</v>
      </c>
      <c r="I282" t="s">
        <v>81</v>
      </c>
      <c r="J282" t="str">
        <f>IF(T281=0,"",T281)</f>
        <v>人間</v>
      </c>
      <c r="K282" t="s">
        <v>81</v>
      </c>
      <c r="L282" t="str">
        <f>IF(U281=0,"",U281)</f>
        <v>戦士</v>
      </c>
      <c r="M282" t="s">
        <v>81</v>
      </c>
      <c r="N282" t="str">
        <f>IF(V281=0,"",V281)</f>
        <v/>
      </c>
      <c r="O282" t="s">
        <v>81</v>
      </c>
      <c r="Q282" s="33" t="s">
        <v>104</v>
      </c>
      <c r="R282" s="34" t="str">
        <f>INDEX(AZ:AZ,W278+1)</f>
        <v>警戒&amp;br;(あなたが受けるダメージを10軽減させる。)</v>
      </c>
      <c r="S282" s="35"/>
      <c r="T282" s="35"/>
      <c r="U282" s="35"/>
      <c r="V282" s="36"/>
      <c r="W282" s="40"/>
      <c r="X282" s="32"/>
      <c r="Y282" s="32"/>
      <c r="Z282" s="32"/>
      <c r="AA282" s="54"/>
      <c r="AC282" s="52"/>
      <c r="AD282" s="52"/>
      <c r="BB282" s="64" t="s">
        <v>0</v>
      </c>
    </row>
    <row r="283" spans="1:54">
      <c r="A283" t="str">
        <f t="shared" si="44"/>
        <v>|テキスト|&gt;|&gt;|&gt;|&gt;|警戒&amp;br;(あなたが受けるダメージを10軽減させる。)|</v>
      </c>
      <c r="B283" t="s">
        <v>0</v>
      </c>
      <c r="C283" t="s">
        <v>81</v>
      </c>
      <c r="D283" s="27" t="s">
        <v>104</v>
      </c>
      <c r="E283" t="s">
        <v>81</v>
      </c>
      <c r="F283" s="27" t="s">
        <v>113</v>
      </c>
      <c r="G283" t="s">
        <v>81</v>
      </c>
      <c r="H283" s="27" t="s">
        <v>113</v>
      </c>
      <c r="I283" t="s">
        <v>81</v>
      </c>
      <c r="J283" s="27" t="s">
        <v>113</v>
      </c>
      <c r="K283" t="s">
        <v>81</v>
      </c>
      <c r="L283" s="27" t="s">
        <v>113</v>
      </c>
      <c r="M283" t="s">
        <v>81</v>
      </c>
      <c r="N283" t="str">
        <f>IF(R282=0,"",R282)</f>
        <v>警戒&amp;br;(あなたが受けるダメージを10軽減させる。)</v>
      </c>
      <c r="O283" t="s">
        <v>81</v>
      </c>
      <c r="Q283" s="38" t="s">
        <v>27</v>
      </c>
      <c r="R283" s="34" t="str">
        <f>INDEX(BA:BA,W278+1)</f>
        <v>All damage you take is reduced by 10.</v>
      </c>
      <c r="S283" s="35" t="s">
        <v>400</v>
      </c>
      <c r="T283" s="34" t="str">
        <f>IF(X283="","",X283&amp;IF(Y283="",""," "&amp;Y283)&amp;IF(Z283="",""," "&amp;Z283)&amp;IF(AA283="",""," "&amp;AA283))</f>
        <v>Vigiliance  </v>
      </c>
      <c r="U283" s="35"/>
      <c r="V283" s="36"/>
      <c r="W283" s="40" t="s">
        <v>114</v>
      </c>
      <c r="X283" s="33" t="str">
        <f t="shared" ref="X283:AA283" si="48">IF(ISERROR(IF(LEN(X282)&gt;1,X282,VLOOKUP(X281,$AC:$AD,2,FALSE))),"",IF(LEN(X282)&gt;1,X282,VLOOKUP(X281,$AC:$AD,2,FALSE)))</f>
        <v>Vigiliance</v>
      </c>
      <c r="Y283" s="33" t="str">
        <f t="shared" si="48"/>
        <v/>
      </c>
      <c r="Z283" s="33" t="str">
        <f t="shared" si="48"/>
        <v/>
      </c>
      <c r="AA283" s="33" t="str">
        <f t="shared" si="48"/>
        <v> </v>
      </c>
      <c r="AC283" s="52"/>
      <c r="AD283" s="52"/>
      <c r="BB283" s="64" t="s">
        <v>0</v>
      </c>
    </row>
    <row r="284" spans="1:54">
      <c r="A284" t="str">
        <f t="shared" si="44"/>
        <v>|英テキスト|&gt;|&gt;|&gt;|&gt;|Vigiliance  &amp;br;All damage you take is reduced by 10.|</v>
      </c>
      <c r="B284" t="s">
        <v>0</v>
      </c>
      <c r="C284" t="s">
        <v>81</v>
      </c>
      <c r="D284" s="27" t="s">
        <v>125</v>
      </c>
      <c r="E284" t="s">
        <v>81</v>
      </c>
      <c r="F284" s="27" t="s">
        <v>113</v>
      </c>
      <c r="G284" t="s">
        <v>81</v>
      </c>
      <c r="H284" s="27" t="s">
        <v>113</v>
      </c>
      <c r="I284" t="s">
        <v>81</v>
      </c>
      <c r="J284" s="27" t="s">
        <v>113</v>
      </c>
      <c r="K284" t="s">
        <v>81</v>
      </c>
      <c r="L284" s="27" t="s">
        <v>113</v>
      </c>
      <c r="M284" t="s">
        <v>81</v>
      </c>
      <c r="N284" t="str">
        <f>IF(T283="","",T283&amp;"&amp;br;")&amp;IF(R283=0,"",R283)</f>
        <v>Vigiliance  &amp;br;All damage you take is reduced by 10.</v>
      </c>
      <c r="O284" t="s">
        <v>81</v>
      </c>
      <c r="Q284" s="33" t="s">
        <v>18</v>
      </c>
      <c r="R284" s="34" t="str">
        <f>IF(INDEX(AT:AT,W278+1)="",0,INDEX(AT:AT,W278+1)&amp;"/"&amp;INDEX(AU:AU,W278+1))</f>
        <v>4/3</v>
      </c>
      <c r="S284" s="35"/>
      <c r="T284" s="35"/>
      <c r="U284" s="35"/>
      <c r="V284" s="36"/>
      <c r="W284" s="40"/>
      <c r="X284" s="33"/>
      <c r="Y284" s="52"/>
      <c r="Z284" s="52"/>
      <c r="AA284" s="53"/>
      <c r="AC284" s="52"/>
      <c r="AD284" s="52"/>
      <c r="BB284" s="64" t="s">
        <v>0</v>
      </c>
    </row>
    <row r="285" spans="1:54">
      <c r="A285" t="str">
        <f t="shared" si="44"/>
        <v>|PT|&gt;|4/3|シールド数|&gt;||</v>
      </c>
      <c r="B285" t="s">
        <v>0</v>
      </c>
      <c r="C285" t="s">
        <v>81</v>
      </c>
      <c r="D285" t="s">
        <v>18</v>
      </c>
      <c r="E285" t="s">
        <v>81</v>
      </c>
      <c r="F285" t="s">
        <v>113</v>
      </c>
      <c r="G285" t="s">
        <v>81</v>
      </c>
      <c r="H285" t="str">
        <f>IF(R284=0,"",R284)</f>
        <v>4/3</v>
      </c>
      <c r="I285" t="s">
        <v>81</v>
      </c>
      <c r="J285" t="s">
        <v>136</v>
      </c>
      <c r="K285" t="s">
        <v>81</v>
      </c>
      <c r="L285" t="s">
        <v>113</v>
      </c>
      <c r="M285" t="s">
        <v>81</v>
      </c>
      <c r="N285" t="str">
        <f>IF(R285=0,"",R285)</f>
        <v/>
      </c>
      <c r="O285" t="s">
        <v>81</v>
      </c>
      <c r="Q285" s="41" t="s">
        <v>19</v>
      </c>
      <c r="R285" s="34">
        <f>INDEX(AS:AS,W278+1)</f>
        <v>0</v>
      </c>
      <c r="S285" s="42"/>
      <c r="T285" s="42"/>
      <c r="U285" s="42"/>
      <c r="V285" s="43"/>
      <c r="W285" s="44"/>
      <c r="X285" s="45"/>
      <c r="Y285" s="55"/>
      <c r="Z285" s="55"/>
      <c r="AA285" s="56"/>
      <c r="BB285" s="64" t="s">
        <v>0</v>
      </c>
    </row>
    <row r="286" spans="1:54">
      <c r="A286" t="str">
        <f t="shared" si="44"/>
        <v>&amp;br;&amp;br;</v>
      </c>
      <c r="B286" t="s">
        <v>0</v>
      </c>
      <c r="C286" t="s">
        <v>145</v>
      </c>
      <c r="R286"/>
      <c r="S286"/>
      <c r="T286"/>
      <c r="U286"/>
      <c r="V286"/>
      <c r="BB286" s="64" t="s">
        <v>0</v>
      </c>
    </row>
    <row r="287" spans="1:54">
      <c r="A287" t="str">
        <f t="shared" si="44"/>
        <v>#back(text=戻る,left)</v>
      </c>
      <c r="B287" t="s">
        <v>0</v>
      </c>
      <c r="C287" t="s">
        <v>153</v>
      </c>
      <c r="R287"/>
      <c r="S287"/>
      <c r="T287"/>
      <c r="U287"/>
      <c r="V287"/>
      <c r="BB287" s="64" t="s">
        <v>0</v>
      </c>
    </row>
    <row r="288" spans="1:54">
      <c r="A288" t="str">
        <f t="shared" si="44"/>
        <v>&amp;br;</v>
      </c>
      <c r="B288" t="s">
        <v>0</v>
      </c>
      <c r="C288" t="s">
        <v>164</v>
      </c>
      <c r="R288"/>
      <c r="S288"/>
      <c r="T288"/>
      <c r="U288"/>
      <c r="V288"/>
      <c r="BB288" s="64" t="s">
        <v>0</v>
      </c>
    </row>
    <row r="289" spans="1:54">
      <c r="A289" t="str">
        <f t="shared" si="44"/>
        <v>#comment(above,nsize=[15],size=[30],num=[10])</v>
      </c>
      <c r="B289" t="s">
        <v>0</v>
      </c>
      <c r="C289" t="s">
        <v>173</v>
      </c>
      <c r="R289"/>
      <c r="S289"/>
      <c r="T289"/>
      <c r="U289"/>
      <c r="V289"/>
      <c r="BB289" s="64" t="s">
        <v>0</v>
      </c>
    </row>
    <row r="290" spans="1:54">
      <c r="A290" t="str">
        <f t="shared" si="44"/>
        <v>&amp;br;&amp;br;</v>
      </c>
      <c r="B290" t="s">
        <v>0</v>
      </c>
      <c r="C290" t="s">
        <v>145</v>
      </c>
      <c r="R290"/>
      <c r="S290"/>
      <c r="T290"/>
      <c r="U290"/>
      <c r="V290"/>
      <c r="AC290" s="52"/>
      <c r="AD290" s="52"/>
      <c r="BB290" s="64" t="s">
        <v>0</v>
      </c>
    </row>
    <row r="291" spans="1:54">
      <c r="A291" t="str">
        <f t="shared" si="44"/>
        <v/>
      </c>
      <c r="B291" t="s">
        <v>0</v>
      </c>
      <c r="Q291" s="29"/>
      <c r="R291" s="30"/>
      <c r="S291" s="30"/>
      <c r="T291" s="30"/>
      <c r="U291" s="30"/>
      <c r="V291" s="31"/>
      <c r="W291" s="32">
        <v>23</v>
      </c>
      <c r="X291" s="29"/>
      <c r="Y291" s="50"/>
      <c r="Z291" s="50"/>
      <c r="AA291" s="51"/>
      <c r="AC291" s="52"/>
      <c r="AD291" s="52"/>
      <c r="BB291" s="64" t="s">
        <v>0</v>
      </c>
    </row>
    <row r="292" spans="1:54">
      <c r="A292" t="str">
        <f t="shared" si="44"/>
        <v>*圧倒的輝き/Overwhelming Splendor</v>
      </c>
      <c r="B292" t="s">
        <v>0</v>
      </c>
      <c r="C292" t="str">
        <f>"*"&amp;R292&amp;"/"&amp;T292</f>
        <v>*圧倒的輝き/Overwhelming Splendor</v>
      </c>
      <c r="Q292" s="33" t="s">
        <v>9</v>
      </c>
      <c r="R292" s="34" t="str">
        <f>INDEX(AI:AI,W291+1)</f>
        <v>圧倒的輝き</v>
      </c>
      <c r="S292" s="35" t="s">
        <v>10</v>
      </c>
      <c r="T292" s="34" t="str">
        <f>INDEX(AJ:AJ,W291+1)</f>
        <v>Overwhelming Splendor</v>
      </c>
      <c r="U292" s="35"/>
      <c r="V292" s="36"/>
      <c r="W292" s="37"/>
      <c r="X292" s="33"/>
      <c r="Y292" s="52"/>
      <c r="Z292" s="52"/>
      <c r="AA292" s="53"/>
      <c r="AC292" s="52"/>
      <c r="AD292" s="52"/>
      <c r="BB292" s="64" t="s">
        <v>0</v>
      </c>
    </row>
    <row r="293" spans="1:54">
      <c r="A293" t="str">
        <f t="shared" si="44"/>
        <v>|LEFT:80|LEFT:100|LEFT:100|LEFT:100|LEFT:100|LEFT:100|c</v>
      </c>
      <c r="B293" t="s">
        <v>0</v>
      </c>
      <c r="C293" t="s">
        <v>81</v>
      </c>
      <c r="D293" s="26" t="str">
        <f>$Q$1</f>
        <v>LEFT:80</v>
      </c>
      <c r="E293" s="26" t="s">
        <v>81</v>
      </c>
      <c r="F293" s="26" t="str">
        <f t="shared" ref="F293:J293" si="49">$R$1</f>
        <v>LEFT:100</v>
      </c>
      <c r="G293" s="26" t="s">
        <v>81</v>
      </c>
      <c r="H293" s="26" t="str">
        <f t="shared" si="49"/>
        <v>LEFT:100</v>
      </c>
      <c r="I293" s="26" t="s">
        <v>81</v>
      </c>
      <c r="J293" s="26" t="str">
        <f t="shared" si="49"/>
        <v>LEFT:100</v>
      </c>
      <c r="K293" s="26" t="s">
        <v>81</v>
      </c>
      <c r="L293" s="26" t="str">
        <f>$R$1</f>
        <v>LEFT:100</v>
      </c>
      <c r="M293" s="26" t="s">
        <v>81</v>
      </c>
      <c r="N293" s="26" t="str">
        <f>$R$1</f>
        <v>LEFT:100</v>
      </c>
      <c r="O293" t="s">
        <v>81</v>
      </c>
      <c r="P293" t="s">
        <v>82</v>
      </c>
      <c r="Q293" s="38" t="s">
        <v>6</v>
      </c>
      <c r="R293" s="34" t="str">
        <f>INDEX(AF:AF,W291+1)</f>
        <v>白</v>
      </c>
      <c r="S293" s="39" t="s">
        <v>7</v>
      </c>
      <c r="T293" s="34" t="str">
        <f>INDEX(AG:AG,W291+1)</f>
        <v>神話レア</v>
      </c>
      <c r="U293" s="39" t="s">
        <v>8</v>
      </c>
      <c r="V293" s="34">
        <f>INDEX(AH:AH,W291+1)</f>
        <v>12</v>
      </c>
      <c r="W293" s="40"/>
      <c r="X293" s="34" t="str">
        <f>INDEX(AO:AO,W291+1)</f>
        <v>対戦相手の手札の各カードはマナ･コストが6マナ多くなる。</v>
      </c>
      <c r="Y293" s="52"/>
      <c r="Z293" s="52"/>
      <c r="AA293" s="53"/>
      <c r="AC293" s="35"/>
      <c r="AD293" s="35"/>
      <c r="BB293" s="64" t="s">
        <v>0</v>
      </c>
    </row>
    <row r="294" spans="1:54">
      <c r="A294" t="str">
        <f t="shared" si="44"/>
        <v>|色|白|レアリティ|神話レア|マナコスト|12|</v>
      </c>
      <c r="B294" t="s">
        <v>0</v>
      </c>
      <c r="C294" t="s">
        <v>81</v>
      </c>
      <c r="D294" s="27" t="s">
        <v>6</v>
      </c>
      <c r="E294" t="s">
        <v>81</v>
      </c>
      <c r="F294" t="str">
        <f>IF(R293=0,"",R293)</f>
        <v>白</v>
      </c>
      <c r="G294" t="s">
        <v>81</v>
      </c>
      <c r="H294" s="27" t="s">
        <v>93</v>
      </c>
      <c r="I294" t="s">
        <v>81</v>
      </c>
      <c r="J294" t="str">
        <f>IF(T293=0,"",T293)</f>
        <v>神話レア</v>
      </c>
      <c r="K294" t="s">
        <v>81</v>
      </c>
      <c r="L294" s="27" t="s">
        <v>94</v>
      </c>
      <c r="M294" t="s">
        <v>81</v>
      </c>
      <c r="N294">
        <f>IF(V293=0,"",V293)</f>
        <v>12</v>
      </c>
      <c r="O294" t="s">
        <v>81</v>
      </c>
      <c r="Q294" s="33" t="s">
        <v>11</v>
      </c>
      <c r="R294" s="34" t="str">
        <f>INDEX(AK:AK,W291+1)</f>
        <v>サポート</v>
      </c>
      <c r="S294" s="39" t="s">
        <v>95</v>
      </c>
      <c r="T294" s="34" t="str">
        <f>INDEX(AL:AL,W291+1)</f>
        <v>オーラ</v>
      </c>
      <c r="U294" s="34" t="str">
        <f>INDEX(AM:AM,W291+1)</f>
        <v>呪い</v>
      </c>
      <c r="V294" s="34">
        <f>INDEX(AN:AN,W291+1)</f>
        <v>0</v>
      </c>
      <c r="W294" s="40"/>
      <c r="X294" s="34" t="str">
        <f>INDEX(AV:AV,W291+1)</f>
        <v>対戦</v>
      </c>
      <c r="Y294" s="34" t="str">
        <f>INDEX(AW:AW,W291+1)</f>
        <v/>
      </c>
      <c r="Z294" s="34" t="str">
        <f>INDEX(AX:AX,W291+1)</f>
        <v/>
      </c>
      <c r="AA294" s="34">
        <f>INDEX(AY:AY,W291+1)</f>
        <v>0</v>
      </c>
      <c r="AC294" s="52"/>
      <c r="AD294" s="52"/>
      <c r="BB294" s="64" t="s">
        <v>0</v>
      </c>
    </row>
    <row r="295" spans="1:54">
      <c r="A295" t="str">
        <f t="shared" si="44"/>
        <v>|種別|サポート|サブタイプ|オーラ|呪い||</v>
      </c>
      <c r="B295" t="s">
        <v>0</v>
      </c>
      <c r="C295" t="s">
        <v>81</v>
      </c>
      <c r="D295" s="27" t="s">
        <v>11</v>
      </c>
      <c r="E295" t="s">
        <v>81</v>
      </c>
      <c r="F295" t="str">
        <f>IF(R294=0,"",R294)</f>
        <v>サポート</v>
      </c>
      <c r="G295" t="s">
        <v>81</v>
      </c>
      <c r="H295" s="27" t="s">
        <v>103</v>
      </c>
      <c r="I295" t="s">
        <v>81</v>
      </c>
      <c r="J295" t="str">
        <f>IF(T294=0,"",T294)</f>
        <v>オーラ</v>
      </c>
      <c r="K295" t="s">
        <v>81</v>
      </c>
      <c r="L295" t="str">
        <f>IF(U294=0,"",U294)</f>
        <v>呪い</v>
      </c>
      <c r="M295" t="s">
        <v>81</v>
      </c>
      <c r="N295" t="str">
        <f>IF(V294=0,"",V294)</f>
        <v/>
      </c>
      <c r="O295" t="s">
        <v>81</v>
      </c>
      <c r="Q295" s="33" t="s">
        <v>104</v>
      </c>
      <c r="R295" s="34" t="str">
        <f>INDEX(AZ:AZ,W291+1)</f>
        <v>対戦相手の手札の各カードはマナ･コストが6マナ多くなる。</v>
      </c>
      <c r="S295" s="35"/>
      <c r="T295" s="35"/>
      <c r="U295" s="35"/>
      <c r="V295" s="36"/>
      <c r="W295" s="40"/>
      <c r="X295" s="32"/>
      <c r="Y295" s="32"/>
      <c r="Z295" s="32"/>
      <c r="AA295" s="54"/>
      <c r="AC295" s="52"/>
      <c r="AD295" s="52"/>
      <c r="BB295" s="64" t="s">
        <v>0</v>
      </c>
    </row>
    <row r="296" spans="1:54">
      <c r="A296" t="str">
        <f t="shared" si="44"/>
        <v>|テキスト|&gt;|&gt;|&gt;|&gt;|対戦相手の手札の各カードはマナ･コストが6マナ多くなる。|</v>
      </c>
      <c r="B296" t="s">
        <v>0</v>
      </c>
      <c r="C296" t="s">
        <v>81</v>
      </c>
      <c r="D296" s="27" t="s">
        <v>104</v>
      </c>
      <c r="E296" t="s">
        <v>81</v>
      </c>
      <c r="F296" s="27" t="s">
        <v>113</v>
      </c>
      <c r="G296" t="s">
        <v>81</v>
      </c>
      <c r="H296" s="27" t="s">
        <v>113</v>
      </c>
      <c r="I296" t="s">
        <v>81</v>
      </c>
      <c r="J296" s="27" t="s">
        <v>113</v>
      </c>
      <c r="K296" t="s">
        <v>81</v>
      </c>
      <c r="L296" s="27" t="s">
        <v>113</v>
      </c>
      <c r="M296" t="s">
        <v>81</v>
      </c>
      <c r="N296" t="str">
        <f>IF(R295=0,"",R295)</f>
        <v>対戦相手の手札の各カードはマナ･コストが6マナ多くなる。</v>
      </c>
      <c r="O296" t="s">
        <v>81</v>
      </c>
      <c r="Q296" s="38" t="s">
        <v>27</v>
      </c>
      <c r="R296" s="34" t="str">
        <f>INDEX(BA:BA,W291+1)</f>
        <v>Each card in your opponent's hand costs 6 more mana.</v>
      </c>
      <c r="S296" s="35" t="s">
        <v>400</v>
      </c>
      <c r="T296" s="34" t="str">
        <f>IF(X296="","",X296&amp;IF(Y296="",""," "&amp;Y296)&amp;IF(Z296="",""," "&amp;Z296)&amp;IF(AA296="",""," "&amp;AA296))</f>
        <v/>
      </c>
      <c r="U296" s="35"/>
      <c r="V296" s="36"/>
      <c r="W296" s="40" t="s">
        <v>114</v>
      </c>
      <c r="X296" s="33" t="str">
        <f t="shared" ref="X296:AA296" si="50">IF(ISERROR(IF(LEN(X295)&gt;1,X295,VLOOKUP(X294,$AC:$AD,2,FALSE))),"",IF(LEN(X295)&gt;1,X295,VLOOKUP(X294,$AC:$AD,2,FALSE)))</f>
        <v/>
      </c>
      <c r="Y296" s="33" t="str">
        <f t="shared" si="50"/>
        <v/>
      </c>
      <c r="Z296" s="33" t="str">
        <f t="shared" si="50"/>
        <v/>
      </c>
      <c r="AA296" s="33" t="str">
        <f t="shared" si="50"/>
        <v> </v>
      </c>
      <c r="AC296" s="52"/>
      <c r="AD296" s="52"/>
      <c r="BB296" s="64" t="s">
        <v>0</v>
      </c>
    </row>
    <row r="297" spans="1:54">
      <c r="A297" t="str">
        <f t="shared" si="44"/>
        <v>|英テキスト|&gt;|&gt;|&gt;|&gt;|Each card in your opponent's hand costs 6 more mana.|</v>
      </c>
      <c r="B297" t="s">
        <v>0</v>
      </c>
      <c r="C297" t="s">
        <v>81</v>
      </c>
      <c r="D297" s="27" t="s">
        <v>125</v>
      </c>
      <c r="E297" t="s">
        <v>81</v>
      </c>
      <c r="F297" s="27" t="s">
        <v>113</v>
      </c>
      <c r="G297" t="s">
        <v>81</v>
      </c>
      <c r="H297" s="27" t="s">
        <v>113</v>
      </c>
      <c r="I297" t="s">
        <v>81</v>
      </c>
      <c r="J297" s="27" t="s">
        <v>113</v>
      </c>
      <c r="K297" t="s">
        <v>81</v>
      </c>
      <c r="L297" s="27" t="s">
        <v>113</v>
      </c>
      <c r="M297" t="s">
        <v>81</v>
      </c>
      <c r="N297" t="str">
        <f>IF(T296="","",T296&amp;"&amp;br;")&amp;IF(R296=0,"",R296)</f>
        <v>Each card in your opponent's hand costs 6 more mana.</v>
      </c>
      <c r="O297" t="s">
        <v>81</v>
      </c>
      <c r="Q297" s="33" t="s">
        <v>18</v>
      </c>
      <c r="R297" s="34">
        <f>IF(INDEX(AT:AT,W291+1)="",0,INDEX(AT:AT,W291+1)&amp;"/"&amp;INDEX(AU:AU,W291+1))</f>
        <v>0</v>
      </c>
      <c r="S297" s="35"/>
      <c r="T297" s="35"/>
      <c r="U297" s="35"/>
      <c r="V297" s="36"/>
      <c r="W297" s="40"/>
      <c r="X297" s="33"/>
      <c r="Y297" s="52"/>
      <c r="Z297" s="52"/>
      <c r="AA297" s="53"/>
      <c r="AC297" s="52"/>
      <c r="AD297" s="52"/>
      <c r="BB297" s="64" t="s">
        <v>0</v>
      </c>
    </row>
    <row r="298" spans="1:54">
      <c r="A298" t="str">
        <f t="shared" si="44"/>
        <v>|PT|&gt;||シールド数|&gt;|4|</v>
      </c>
      <c r="B298" t="s">
        <v>0</v>
      </c>
      <c r="C298" t="s">
        <v>81</v>
      </c>
      <c r="D298" t="s">
        <v>18</v>
      </c>
      <c r="E298" t="s">
        <v>81</v>
      </c>
      <c r="F298" t="s">
        <v>113</v>
      </c>
      <c r="G298" t="s">
        <v>81</v>
      </c>
      <c r="H298" t="str">
        <f>IF(R297=0,"",R297)</f>
        <v/>
      </c>
      <c r="I298" t="s">
        <v>81</v>
      </c>
      <c r="J298" t="s">
        <v>136</v>
      </c>
      <c r="K298" t="s">
        <v>81</v>
      </c>
      <c r="L298" t="s">
        <v>113</v>
      </c>
      <c r="M298" t="s">
        <v>81</v>
      </c>
      <c r="N298">
        <f>IF(R298=0,"",R298)</f>
        <v>4</v>
      </c>
      <c r="O298" t="s">
        <v>81</v>
      </c>
      <c r="Q298" s="41" t="s">
        <v>19</v>
      </c>
      <c r="R298" s="34">
        <f>INDEX(AS:AS,W291+1)</f>
        <v>4</v>
      </c>
      <c r="S298" s="42"/>
      <c r="T298" s="42"/>
      <c r="U298" s="42"/>
      <c r="V298" s="43"/>
      <c r="W298" s="44"/>
      <c r="X298" s="45"/>
      <c r="Y298" s="55"/>
      <c r="Z298" s="55"/>
      <c r="AA298" s="56"/>
      <c r="BB298" s="64" t="s">
        <v>0</v>
      </c>
    </row>
    <row r="299" spans="1:54">
      <c r="A299" t="str">
        <f t="shared" si="44"/>
        <v>&amp;br;&amp;br;</v>
      </c>
      <c r="B299" t="s">
        <v>0</v>
      </c>
      <c r="C299" t="s">
        <v>145</v>
      </c>
      <c r="R299"/>
      <c r="S299"/>
      <c r="T299"/>
      <c r="U299"/>
      <c r="V299"/>
      <c r="BB299" s="64" t="s">
        <v>0</v>
      </c>
    </row>
    <row r="300" spans="1:54">
      <c r="A300" t="str">
        <f t="shared" si="44"/>
        <v>#back(text=戻る,left)</v>
      </c>
      <c r="B300" t="s">
        <v>0</v>
      </c>
      <c r="C300" t="s">
        <v>153</v>
      </c>
      <c r="R300"/>
      <c r="S300"/>
      <c r="T300"/>
      <c r="U300"/>
      <c r="V300"/>
      <c r="BB300" s="64" t="s">
        <v>0</v>
      </c>
    </row>
    <row r="301" spans="1:54">
      <c r="A301" t="str">
        <f t="shared" si="44"/>
        <v>&amp;br;</v>
      </c>
      <c r="B301" t="s">
        <v>0</v>
      </c>
      <c r="C301" t="s">
        <v>164</v>
      </c>
      <c r="R301"/>
      <c r="S301"/>
      <c r="T301"/>
      <c r="U301"/>
      <c r="V301"/>
      <c r="BB301" s="64" t="s">
        <v>0</v>
      </c>
    </row>
    <row r="302" spans="1:54">
      <c r="A302" t="str">
        <f t="shared" si="44"/>
        <v>#comment(above,nsize=[15],size=[30],num=[10])</v>
      </c>
      <c r="B302" t="s">
        <v>0</v>
      </c>
      <c r="C302" t="s">
        <v>173</v>
      </c>
      <c r="R302"/>
      <c r="S302"/>
      <c r="T302"/>
      <c r="U302"/>
      <c r="V302"/>
      <c r="BB302" s="64" t="s">
        <v>0</v>
      </c>
    </row>
    <row r="303" spans="1:54">
      <c r="A303" t="str">
        <f t="shared" si="44"/>
        <v>&amp;br;&amp;br;</v>
      </c>
      <c r="B303" t="s">
        <v>0</v>
      </c>
      <c r="C303" t="s">
        <v>145</v>
      </c>
      <c r="R303"/>
      <c r="S303"/>
      <c r="T303"/>
      <c r="U303"/>
      <c r="V303"/>
      <c r="AC303" s="52"/>
      <c r="AD303" s="52"/>
      <c r="BB303" s="64" t="s">
        <v>0</v>
      </c>
    </row>
    <row r="304" spans="1:54">
      <c r="A304" t="str">
        <f t="shared" si="44"/>
        <v/>
      </c>
      <c r="B304" t="s">
        <v>0</v>
      </c>
      <c r="Q304" s="29"/>
      <c r="R304" s="30"/>
      <c r="S304" s="30"/>
      <c r="T304" s="30"/>
      <c r="U304" s="30"/>
      <c r="V304" s="31"/>
      <c r="W304" s="32">
        <v>24</v>
      </c>
      <c r="X304" s="29"/>
      <c r="Y304" s="50"/>
      <c r="Z304" s="50"/>
      <c r="AA304" s="51"/>
      <c r="AC304" s="52"/>
      <c r="AD304" s="52"/>
      <c r="BB304" s="64" t="s">
        <v>0</v>
      </c>
    </row>
    <row r="305" spans="1:54">
      <c r="A305" t="str">
        <f t="shared" si="44"/>
        <v>*空からの導き手/Aerial Guide</v>
      </c>
      <c r="B305" t="s">
        <v>0</v>
      </c>
      <c r="C305" t="str">
        <f>"*"&amp;R305&amp;"/"&amp;T305</f>
        <v>*空からの導き手/Aerial Guide</v>
      </c>
      <c r="Q305" s="33" t="s">
        <v>9</v>
      </c>
      <c r="R305" s="34" t="str">
        <f>INDEX(AI:AI,W304+1)</f>
        <v>空からの導き手</v>
      </c>
      <c r="S305" s="35" t="s">
        <v>10</v>
      </c>
      <c r="T305" s="34" t="str">
        <f>INDEX(AJ:AJ,W304+1)</f>
        <v>Aerial Guide</v>
      </c>
      <c r="U305" s="35"/>
      <c r="V305" s="36"/>
      <c r="W305" s="37"/>
      <c r="X305" s="33"/>
      <c r="Y305" s="52"/>
      <c r="Z305" s="52"/>
      <c r="AA305" s="53"/>
      <c r="AC305" s="52"/>
      <c r="AD305" s="52"/>
      <c r="BB305" s="64" t="s">
        <v>0</v>
      </c>
    </row>
    <row r="306" spans="1:54">
      <c r="A306" t="str">
        <f t="shared" si="44"/>
        <v>|LEFT:80|LEFT:100|LEFT:100|LEFT:100|LEFT:100|LEFT:100|c</v>
      </c>
      <c r="B306" t="s">
        <v>0</v>
      </c>
      <c r="C306" t="s">
        <v>81</v>
      </c>
      <c r="D306" s="26" t="str">
        <f>$Q$1</f>
        <v>LEFT:80</v>
      </c>
      <c r="E306" s="26" t="s">
        <v>81</v>
      </c>
      <c r="F306" s="26" t="str">
        <f t="shared" ref="F306:J306" si="51">$R$1</f>
        <v>LEFT:100</v>
      </c>
      <c r="G306" s="26" t="s">
        <v>81</v>
      </c>
      <c r="H306" s="26" t="str">
        <f t="shared" si="51"/>
        <v>LEFT:100</v>
      </c>
      <c r="I306" s="26" t="s">
        <v>81</v>
      </c>
      <c r="J306" s="26" t="str">
        <f t="shared" si="51"/>
        <v>LEFT:100</v>
      </c>
      <c r="K306" s="26" t="s">
        <v>81</v>
      </c>
      <c r="L306" s="26" t="str">
        <f>$R$1</f>
        <v>LEFT:100</v>
      </c>
      <c r="M306" s="26" t="s">
        <v>81</v>
      </c>
      <c r="N306" s="26" t="str">
        <f>$R$1</f>
        <v>LEFT:100</v>
      </c>
      <c r="O306" t="s">
        <v>81</v>
      </c>
      <c r="P306" t="s">
        <v>82</v>
      </c>
      <c r="Q306" s="38" t="s">
        <v>6</v>
      </c>
      <c r="R306" s="34" t="str">
        <f>INDEX(AF:AF,W304+1)</f>
        <v>青</v>
      </c>
      <c r="S306" s="39" t="s">
        <v>7</v>
      </c>
      <c r="T306" s="34" t="str">
        <f>INDEX(AG:AG,W304+1)</f>
        <v>コモン</v>
      </c>
      <c r="U306" s="39" t="s">
        <v>8</v>
      </c>
      <c r="V306" s="34">
        <f>INDEX(AH:AH,W304+1)</f>
        <v>10</v>
      </c>
      <c r="W306" s="40"/>
      <c r="X306" s="34" t="str">
        <f>INDEX(AO:AO,W304+1)</f>
        <v>飛行</v>
      </c>
      <c r="Y306" s="52"/>
      <c r="Z306" s="52"/>
      <c r="AA306" s="53"/>
      <c r="AC306" s="35"/>
      <c r="AD306" s="35"/>
      <c r="BB306" s="64" t="s">
        <v>0</v>
      </c>
    </row>
    <row r="307" spans="1:54">
      <c r="A307" t="str">
        <f t="shared" si="44"/>
        <v>|色|青|レアリティ|コモン|マナコスト|10|</v>
      </c>
      <c r="B307" t="s">
        <v>0</v>
      </c>
      <c r="C307" t="s">
        <v>81</v>
      </c>
      <c r="D307" s="27" t="s">
        <v>6</v>
      </c>
      <c r="E307" t="s">
        <v>81</v>
      </c>
      <c r="F307" t="str">
        <f>IF(R306=0,"",R306)</f>
        <v>青</v>
      </c>
      <c r="G307" t="s">
        <v>81</v>
      </c>
      <c r="H307" s="27" t="s">
        <v>93</v>
      </c>
      <c r="I307" t="s">
        <v>81</v>
      </c>
      <c r="J307" t="str">
        <f>IF(T306=0,"",T306)</f>
        <v>コモン</v>
      </c>
      <c r="K307" t="s">
        <v>81</v>
      </c>
      <c r="L307" s="27" t="s">
        <v>94</v>
      </c>
      <c r="M307" t="s">
        <v>81</v>
      </c>
      <c r="N307">
        <f>IF(V306=0,"",V306)</f>
        <v>10</v>
      </c>
      <c r="O307" t="s">
        <v>81</v>
      </c>
      <c r="Q307" s="33" t="s">
        <v>11</v>
      </c>
      <c r="R307" s="34" t="str">
        <f>INDEX(AK:AK,W304+1)</f>
        <v>クリーチャー</v>
      </c>
      <c r="S307" s="39" t="s">
        <v>95</v>
      </c>
      <c r="T307" s="34" t="str">
        <f>INDEX(AL:AL,W304+1)</f>
        <v>ドレイク</v>
      </c>
      <c r="U307" s="34">
        <f>INDEX(AM:AM,W304+1)</f>
        <v>0</v>
      </c>
      <c r="V307" s="34">
        <f>INDEX(AN:AN,W304+1)</f>
        <v>0</v>
      </c>
      <c r="W307" s="40"/>
      <c r="X307" s="34" t="str">
        <f>INDEX(AV:AV,W304+1)</f>
        <v>飛行</v>
      </c>
      <c r="Y307" s="34" t="str">
        <f>INDEX(AW:AW,W304+1)</f>
        <v/>
      </c>
      <c r="Z307" s="34" t="str">
        <f>INDEX(AX:AX,W304+1)</f>
        <v/>
      </c>
      <c r="AA307" s="34">
        <f>INDEX(AY:AY,W304+1)</f>
        <v>0</v>
      </c>
      <c r="AC307" s="52"/>
      <c r="AD307" s="52"/>
      <c r="BB307" s="64" t="s">
        <v>0</v>
      </c>
    </row>
    <row r="308" spans="1:54">
      <c r="A308" t="str">
        <f t="shared" si="44"/>
        <v>|種別|クリーチャー|サブタイプ|ドレイク|||</v>
      </c>
      <c r="B308" t="s">
        <v>0</v>
      </c>
      <c r="C308" t="s">
        <v>81</v>
      </c>
      <c r="D308" s="27" t="s">
        <v>11</v>
      </c>
      <c r="E308" t="s">
        <v>81</v>
      </c>
      <c r="F308" t="str">
        <f>IF(R307=0,"",R307)</f>
        <v>クリーチャー</v>
      </c>
      <c r="G308" t="s">
        <v>81</v>
      </c>
      <c r="H308" s="27" t="s">
        <v>103</v>
      </c>
      <c r="I308" t="s">
        <v>81</v>
      </c>
      <c r="J308" t="str">
        <f>IF(T307=0,"",T307)</f>
        <v>ドレイク</v>
      </c>
      <c r="K308" t="s">
        <v>81</v>
      </c>
      <c r="L308" t="str">
        <f>IF(U307=0,"",U307)</f>
        <v/>
      </c>
      <c r="M308" t="s">
        <v>81</v>
      </c>
      <c r="N308" t="str">
        <f>IF(V307=0,"",V307)</f>
        <v/>
      </c>
      <c r="O308" t="s">
        <v>81</v>
      </c>
      <c r="Q308" s="33" t="s">
        <v>104</v>
      </c>
      <c r="R308" s="34" t="str">
        <f>INDEX(AZ:AZ,W304+1)</f>
        <v>飛行&amp;br;あなたのターンの戦闘開始時に、あなたのターン終了時まで、あなたが紺とトールする飛行を持たない最初のクリーチャーは飛行を得る。</v>
      </c>
      <c r="S308" s="35"/>
      <c r="T308" s="35"/>
      <c r="U308" s="35"/>
      <c r="V308" s="36"/>
      <c r="W308" s="40"/>
      <c r="X308" s="32"/>
      <c r="Y308" s="32"/>
      <c r="Z308" s="32"/>
      <c r="AA308" s="54"/>
      <c r="AC308" s="52"/>
      <c r="AD308" s="52"/>
      <c r="BB308" s="64" t="s">
        <v>0</v>
      </c>
    </row>
    <row r="309" spans="1:54">
      <c r="A309" t="str">
        <f t="shared" si="44"/>
        <v>|テキスト|&gt;|&gt;|&gt;|&gt;|飛行&amp;br;あなたのターンの戦闘開始時に、あなたのターン終了時まで、あなたが紺とトールする飛行を持たない最初のクリーチャーは飛行を得る。|</v>
      </c>
      <c r="B309" t="s">
        <v>0</v>
      </c>
      <c r="C309" t="s">
        <v>81</v>
      </c>
      <c r="D309" s="27" t="s">
        <v>104</v>
      </c>
      <c r="E309" t="s">
        <v>81</v>
      </c>
      <c r="F309" s="27" t="s">
        <v>113</v>
      </c>
      <c r="G309" t="s">
        <v>81</v>
      </c>
      <c r="H309" s="27" t="s">
        <v>113</v>
      </c>
      <c r="I309" t="s">
        <v>81</v>
      </c>
      <c r="J309" s="27" t="s">
        <v>113</v>
      </c>
      <c r="K309" t="s">
        <v>81</v>
      </c>
      <c r="L309" s="27" t="s">
        <v>113</v>
      </c>
      <c r="M309" t="s">
        <v>81</v>
      </c>
      <c r="N309" t="str">
        <f>IF(R308=0,"",R308)</f>
        <v>飛行&amp;br;あなたのターンの戦闘開始時に、あなたのターン終了時まで、あなたが紺とトールする飛行を持たない最初のクリーチャーは飛行を得る。</v>
      </c>
      <c r="O309" t="s">
        <v>81</v>
      </c>
      <c r="Q309" s="38" t="s">
        <v>27</v>
      </c>
      <c r="R309" s="34" t="str">
        <f>INDEX(BA:BA,W304+1)</f>
        <v>At the beginning of combat on your turn, the first non-Flying creature you control gains Flying until the end of your turn.</v>
      </c>
      <c r="S309" s="35" t="s">
        <v>400</v>
      </c>
      <c r="T309" s="34" t="str">
        <f>IF(X309="","",X309&amp;IF(Y309="",""," "&amp;Y309)&amp;IF(Z309="",""," "&amp;Z309)&amp;IF(AA309="",""," "&amp;AA309))</f>
        <v>Flying  </v>
      </c>
      <c r="U309" s="35"/>
      <c r="V309" s="36"/>
      <c r="W309" s="40" t="s">
        <v>114</v>
      </c>
      <c r="X309" s="33" t="str">
        <f t="shared" ref="X309:AA309" si="52">IF(ISERROR(IF(LEN(X308)&gt;1,X308,VLOOKUP(X307,$AC:$AD,2,FALSE))),"",IF(LEN(X308)&gt;1,X308,VLOOKUP(X307,$AC:$AD,2,FALSE)))</f>
        <v>Flying</v>
      </c>
      <c r="Y309" s="33" t="str">
        <f t="shared" si="52"/>
        <v/>
      </c>
      <c r="Z309" s="33" t="str">
        <f t="shared" si="52"/>
        <v/>
      </c>
      <c r="AA309" s="33" t="str">
        <f t="shared" si="52"/>
        <v> </v>
      </c>
      <c r="AC309" s="52"/>
      <c r="AD309" s="52"/>
      <c r="BB309" s="64" t="s">
        <v>0</v>
      </c>
    </row>
    <row r="310" spans="1:54">
      <c r="A310" t="str">
        <f t="shared" si="44"/>
        <v>|英テキスト|&gt;|&gt;|&gt;|&gt;|Flying  &amp;br;At the beginning of combat on your turn, the first non-Flying creature you control gains Flying until the end of your turn.|</v>
      </c>
      <c r="B310" t="s">
        <v>0</v>
      </c>
      <c r="C310" t="s">
        <v>81</v>
      </c>
      <c r="D310" s="27" t="s">
        <v>125</v>
      </c>
      <c r="E310" t="s">
        <v>81</v>
      </c>
      <c r="F310" s="27" t="s">
        <v>113</v>
      </c>
      <c r="G310" t="s">
        <v>81</v>
      </c>
      <c r="H310" s="27" t="s">
        <v>113</v>
      </c>
      <c r="I310" t="s">
        <v>81</v>
      </c>
      <c r="J310" s="27" t="s">
        <v>113</v>
      </c>
      <c r="K310" t="s">
        <v>81</v>
      </c>
      <c r="L310" s="27" t="s">
        <v>113</v>
      </c>
      <c r="M310" t="s">
        <v>81</v>
      </c>
      <c r="N310" t="str">
        <f>IF(T309="","",T309&amp;"&amp;br;")&amp;IF(R309=0,"",R309)</f>
        <v>Flying  &amp;br;At the beginning of combat on your turn, the first non-Flying creature you control gains Flying until the end of your turn.</v>
      </c>
      <c r="O310" t="s">
        <v>81</v>
      </c>
      <c r="Q310" s="33" t="s">
        <v>18</v>
      </c>
      <c r="R310" s="34" t="str">
        <f>IF(INDEX(AT:AT,W304+1)="",0,INDEX(AT:AT,W304+1)&amp;"/"&amp;INDEX(AU:AU,W304+1))</f>
        <v>2/2</v>
      </c>
      <c r="S310" s="35"/>
      <c r="T310" s="35"/>
      <c r="U310" s="35"/>
      <c r="V310" s="36"/>
      <c r="W310" s="40"/>
      <c r="X310" s="33"/>
      <c r="Y310" s="52"/>
      <c r="Z310" s="52"/>
      <c r="AA310" s="53"/>
      <c r="AC310" s="52"/>
      <c r="AD310" s="52"/>
      <c r="BB310" s="64" t="s">
        <v>0</v>
      </c>
    </row>
    <row r="311" spans="1:54">
      <c r="A311" t="str">
        <f t="shared" si="44"/>
        <v>|PT|&gt;|2/2|シールド数|&gt;||</v>
      </c>
      <c r="B311" t="s">
        <v>0</v>
      </c>
      <c r="C311" t="s">
        <v>81</v>
      </c>
      <c r="D311" t="s">
        <v>18</v>
      </c>
      <c r="E311" t="s">
        <v>81</v>
      </c>
      <c r="F311" t="s">
        <v>113</v>
      </c>
      <c r="G311" t="s">
        <v>81</v>
      </c>
      <c r="H311" t="str">
        <f>IF(R310=0,"",R310)</f>
        <v>2/2</v>
      </c>
      <c r="I311" t="s">
        <v>81</v>
      </c>
      <c r="J311" t="s">
        <v>136</v>
      </c>
      <c r="K311" t="s">
        <v>81</v>
      </c>
      <c r="L311" t="s">
        <v>113</v>
      </c>
      <c r="M311" t="s">
        <v>81</v>
      </c>
      <c r="N311" t="str">
        <f>IF(R311=0,"",R311)</f>
        <v/>
      </c>
      <c r="O311" t="s">
        <v>81</v>
      </c>
      <c r="Q311" s="41" t="s">
        <v>19</v>
      </c>
      <c r="R311" s="34">
        <f>INDEX(AS:AS,W304+1)</f>
        <v>0</v>
      </c>
      <c r="S311" s="42"/>
      <c r="T311" s="42"/>
      <c r="U311" s="42"/>
      <c r="V311" s="43"/>
      <c r="W311" s="44"/>
      <c r="X311" s="45"/>
      <c r="Y311" s="55"/>
      <c r="Z311" s="55"/>
      <c r="AA311" s="56"/>
      <c r="BB311" s="64" t="s">
        <v>0</v>
      </c>
    </row>
    <row r="312" spans="1:54">
      <c r="A312" t="str">
        <f t="shared" si="44"/>
        <v>&amp;br;&amp;br;</v>
      </c>
      <c r="B312" t="s">
        <v>0</v>
      </c>
      <c r="C312" t="s">
        <v>145</v>
      </c>
      <c r="R312"/>
      <c r="S312"/>
      <c r="T312"/>
      <c r="U312"/>
      <c r="V312"/>
      <c r="BB312" s="64" t="s">
        <v>0</v>
      </c>
    </row>
    <row r="313" spans="1:54">
      <c r="A313" t="str">
        <f t="shared" si="44"/>
        <v>#back(text=戻る,left)</v>
      </c>
      <c r="B313" t="s">
        <v>0</v>
      </c>
      <c r="C313" t="s">
        <v>153</v>
      </c>
      <c r="R313"/>
      <c r="S313"/>
      <c r="T313"/>
      <c r="U313"/>
      <c r="V313"/>
      <c r="BB313" s="64" t="s">
        <v>0</v>
      </c>
    </row>
    <row r="314" spans="1:54">
      <c r="A314" t="str">
        <f t="shared" si="44"/>
        <v>&amp;br;</v>
      </c>
      <c r="B314" t="s">
        <v>0</v>
      </c>
      <c r="C314" t="s">
        <v>164</v>
      </c>
      <c r="R314"/>
      <c r="S314"/>
      <c r="T314"/>
      <c r="U314"/>
      <c r="V314"/>
      <c r="BB314" s="64" t="s">
        <v>0</v>
      </c>
    </row>
    <row r="315" spans="1:54">
      <c r="A315" t="str">
        <f t="shared" si="44"/>
        <v>#comment(above,nsize=[15],size=[30],num=[10])</v>
      </c>
      <c r="B315" t="s">
        <v>0</v>
      </c>
      <c r="C315" t="s">
        <v>173</v>
      </c>
      <c r="R315"/>
      <c r="S315"/>
      <c r="T315"/>
      <c r="U315"/>
      <c r="V315"/>
      <c r="BB315" s="64" t="s">
        <v>0</v>
      </c>
    </row>
    <row r="316" spans="1:54">
      <c r="A316" t="str">
        <f t="shared" si="44"/>
        <v>&amp;br;&amp;br;</v>
      </c>
      <c r="B316" t="s">
        <v>0</v>
      </c>
      <c r="C316" t="s">
        <v>145</v>
      </c>
      <c r="R316"/>
      <c r="S316"/>
      <c r="T316"/>
      <c r="U316"/>
      <c r="V316"/>
      <c r="AC316" s="52"/>
      <c r="AD316" s="52"/>
      <c r="BB316" s="64" t="s">
        <v>0</v>
      </c>
    </row>
    <row r="317" spans="1:54">
      <c r="A317" t="str">
        <f t="shared" si="44"/>
        <v/>
      </c>
      <c r="B317" t="s">
        <v>0</v>
      </c>
      <c r="Q317" s="29"/>
      <c r="R317" s="30"/>
      <c r="S317" s="30"/>
      <c r="T317" s="30"/>
      <c r="U317" s="30"/>
      <c r="V317" s="31"/>
      <c r="W317" s="32">
        <v>25</v>
      </c>
      <c r="X317" s="29"/>
      <c r="Y317" s="50"/>
      <c r="Z317" s="50"/>
      <c r="AA317" s="51"/>
      <c r="AC317" s="52"/>
      <c r="AD317" s="52"/>
      <c r="BB317" s="64" t="s">
        <v>0</v>
      </c>
    </row>
    <row r="318" spans="1:54">
      <c r="A318" t="str">
        <f t="shared" si="44"/>
        <v>*エイヴンの葦原忍び/Aven Reedstalker</v>
      </c>
      <c r="B318" t="s">
        <v>0</v>
      </c>
      <c r="C318" t="str">
        <f>"*"&amp;R318&amp;"/"&amp;T318</f>
        <v>*エイヴンの葦原忍び/Aven Reedstalker</v>
      </c>
      <c r="Q318" s="33" t="s">
        <v>9</v>
      </c>
      <c r="R318" s="34" t="str">
        <f>INDEX(AI:AI,W317+1)</f>
        <v>エイヴンの葦原忍び</v>
      </c>
      <c r="S318" s="35" t="s">
        <v>10</v>
      </c>
      <c r="T318" s="34" t="str">
        <f>INDEX(AJ:AJ,W317+1)</f>
        <v>Aven Reedstalker</v>
      </c>
      <c r="U318" s="35"/>
      <c r="V318" s="36"/>
      <c r="W318" s="37"/>
      <c r="X318" s="33"/>
      <c r="Y318" s="52"/>
      <c r="Z318" s="52"/>
      <c r="AA318" s="53"/>
      <c r="AC318" s="52"/>
      <c r="AD318" s="52"/>
      <c r="BB318" s="64" t="s">
        <v>0</v>
      </c>
    </row>
    <row r="319" spans="1:54">
      <c r="A319" t="str">
        <f t="shared" si="44"/>
        <v>|LEFT:80|LEFT:100|LEFT:100|LEFT:100|LEFT:100|LEFT:100|c</v>
      </c>
      <c r="B319" t="s">
        <v>0</v>
      </c>
      <c r="C319" t="s">
        <v>81</v>
      </c>
      <c r="D319" s="26" t="str">
        <f>$Q$1</f>
        <v>LEFT:80</v>
      </c>
      <c r="E319" s="26" t="s">
        <v>81</v>
      </c>
      <c r="F319" s="26" t="str">
        <f t="shared" ref="F319:J319" si="53">$R$1</f>
        <v>LEFT:100</v>
      </c>
      <c r="G319" s="26" t="s">
        <v>81</v>
      </c>
      <c r="H319" s="26" t="str">
        <f t="shared" si="53"/>
        <v>LEFT:100</v>
      </c>
      <c r="I319" s="26" t="s">
        <v>81</v>
      </c>
      <c r="J319" s="26" t="str">
        <f t="shared" si="53"/>
        <v>LEFT:100</v>
      </c>
      <c r="K319" s="26" t="s">
        <v>81</v>
      </c>
      <c r="L319" s="26" t="str">
        <f>$R$1</f>
        <v>LEFT:100</v>
      </c>
      <c r="M319" s="26" t="s">
        <v>81</v>
      </c>
      <c r="N319" s="26" t="str">
        <f>$R$1</f>
        <v>LEFT:100</v>
      </c>
      <c r="O319" t="s">
        <v>81</v>
      </c>
      <c r="P319" t="s">
        <v>82</v>
      </c>
      <c r="Q319" s="38" t="s">
        <v>6</v>
      </c>
      <c r="R319" s="34" t="str">
        <f>INDEX(AF:AF,W317+1)</f>
        <v>青</v>
      </c>
      <c r="S319" s="39" t="s">
        <v>7</v>
      </c>
      <c r="T319" s="34" t="str">
        <f>INDEX(AG:AG,W317+1)</f>
        <v>コモン</v>
      </c>
      <c r="U319" s="39" t="s">
        <v>8</v>
      </c>
      <c r="V319" s="34">
        <f>INDEX(AH:AH,W317+1)</f>
        <v>11</v>
      </c>
      <c r="W319" s="40"/>
      <c r="X319" s="34" t="str">
        <f>INDEX(AO:AO,W317+1)</f>
        <v>飛行 ディフェンダー</v>
      </c>
      <c r="Y319" s="52"/>
      <c r="Z319" s="52"/>
      <c r="AA319" s="53"/>
      <c r="AC319" s="35"/>
      <c r="AD319" s="35"/>
      <c r="BB319" s="64" t="s">
        <v>0</v>
      </c>
    </row>
    <row r="320" spans="1:54">
      <c r="A320" t="str">
        <f t="shared" si="44"/>
        <v>|色|青|レアリティ|コモン|マナコスト|11|</v>
      </c>
      <c r="B320" t="s">
        <v>0</v>
      </c>
      <c r="C320" t="s">
        <v>81</v>
      </c>
      <c r="D320" s="27" t="s">
        <v>6</v>
      </c>
      <c r="E320" t="s">
        <v>81</v>
      </c>
      <c r="F320" t="str">
        <f>IF(R319=0,"",R319)</f>
        <v>青</v>
      </c>
      <c r="G320" t="s">
        <v>81</v>
      </c>
      <c r="H320" s="27" t="s">
        <v>93</v>
      </c>
      <c r="I320" t="s">
        <v>81</v>
      </c>
      <c r="J320" t="str">
        <f>IF(T319=0,"",T319)</f>
        <v>コモン</v>
      </c>
      <c r="K320" t="s">
        <v>81</v>
      </c>
      <c r="L320" s="27" t="s">
        <v>94</v>
      </c>
      <c r="M320" t="s">
        <v>81</v>
      </c>
      <c r="N320">
        <f>IF(V319=0,"",V319)</f>
        <v>11</v>
      </c>
      <c r="O320" t="s">
        <v>81</v>
      </c>
      <c r="Q320" s="33" t="s">
        <v>11</v>
      </c>
      <c r="R320" s="34" t="str">
        <f>INDEX(AK:AK,W317+1)</f>
        <v>クリーチャー</v>
      </c>
      <c r="S320" s="39" t="s">
        <v>95</v>
      </c>
      <c r="T320" s="34" t="str">
        <f>INDEX(AL:AL,W317+1)</f>
        <v>鳥</v>
      </c>
      <c r="U320" s="34" t="str">
        <f>INDEX(AM:AM,W317+1)</f>
        <v>戦士</v>
      </c>
      <c r="V320" s="34">
        <f>INDEX(AN:AN,W317+1)</f>
        <v>0</v>
      </c>
      <c r="W320" s="40"/>
      <c r="X320" s="34" t="str">
        <f>INDEX(AV:AV,W317+1)</f>
        <v>飛行</v>
      </c>
      <c r="Y320" s="34" t="str">
        <f>INDEX(AW:AW,W317+1)</f>
        <v>ディ</v>
      </c>
      <c r="Z320" s="34" t="str">
        <f>INDEX(AX:AX,W317+1)</f>
        <v/>
      </c>
      <c r="AA320" s="34">
        <f>INDEX(AY:AY,W317+1)</f>
        <v>0</v>
      </c>
      <c r="AC320" s="52"/>
      <c r="AD320" s="52"/>
      <c r="BB320" s="64" t="s">
        <v>0</v>
      </c>
    </row>
    <row r="321" spans="1:54">
      <c r="A321" t="str">
        <f t="shared" si="44"/>
        <v>|種別|クリーチャー|サブタイプ|鳥|戦士||</v>
      </c>
      <c r="B321" t="s">
        <v>0</v>
      </c>
      <c r="C321" t="s">
        <v>81</v>
      </c>
      <c r="D321" s="27" t="s">
        <v>11</v>
      </c>
      <c r="E321" t="s">
        <v>81</v>
      </c>
      <c r="F321" t="str">
        <f>IF(R320=0,"",R320)</f>
        <v>クリーチャー</v>
      </c>
      <c r="G321" t="s">
        <v>81</v>
      </c>
      <c r="H321" s="27" t="s">
        <v>103</v>
      </c>
      <c r="I321" t="s">
        <v>81</v>
      </c>
      <c r="J321" t="str">
        <f>IF(T320=0,"",T320)</f>
        <v>鳥</v>
      </c>
      <c r="K321" t="s">
        <v>81</v>
      </c>
      <c r="L321" t="str">
        <f>IF(U320=0,"",U320)</f>
        <v>戦士</v>
      </c>
      <c r="M321" t="s">
        <v>81</v>
      </c>
      <c r="N321" t="str">
        <f>IF(V320=0,"",V320)</f>
        <v/>
      </c>
      <c r="O321" t="s">
        <v>81</v>
      </c>
      <c r="Q321" s="33" t="s">
        <v>104</v>
      </c>
      <c r="R321" s="34" t="str">
        <f>INDEX(AZ:AZ,W317+1)</f>
        <v>飛行 ディフェンダー</v>
      </c>
      <c r="S321" s="35"/>
      <c r="T321" s="35"/>
      <c r="U321" s="35"/>
      <c r="V321" s="36"/>
      <c r="W321" s="40"/>
      <c r="X321" s="32"/>
      <c r="Y321" s="32"/>
      <c r="Z321" s="32"/>
      <c r="AA321" s="54"/>
      <c r="AC321" s="52"/>
      <c r="AD321" s="52"/>
      <c r="BB321" s="64" t="s">
        <v>0</v>
      </c>
    </row>
    <row r="322" spans="1:54">
      <c r="A322" t="str">
        <f t="shared" si="44"/>
        <v>|テキスト|&gt;|&gt;|&gt;|&gt;|飛行 ディフェンダー|</v>
      </c>
      <c r="B322" t="s">
        <v>0</v>
      </c>
      <c r="C322" t="s">
        <v>81</v>
      </c>
      <c r="D322" s="27" t="s">
        <v>104</v>
      </c>
      <c r="E322" t="s">
        <v>81</v>
      </c>
      <c r="F322" s="27" t="s">
        <v>113</v>
      </c>
      <c r="G322" t="s">
        <v>81</v>
      </c>
      <c r="H322" s="27" t="s">
        <v>113</v>
      </c>
      <c r="I322" t="s">
        <v>81</v>
      </c>
      <c r="J322" s="27" t="s">
        <v>113</v>
      </c>
      <c r="K322" t="s">
        <v>81</v>
      </c>
      <c r="L322" s="27" t="s">
        <v>113</v>
      </c>
      <c r="M322" t="s">
        <v>81</v>
      </c>
      <c r="N322" t="str">
        <f>IF(R321=0,"",R321)</f>
        <v>飛行 ディフェンダー</v>
      </c>
      <c r="O322" t="s">
        <v>81</v>
      </c>
      <c r="Q322" s="38" t="s">
        <v>27</v>
      </c>
      <c r="R322" s="34">
        <f>INDEX(BA:BA,W317+1)</f>
        <v>0</v>
      </c>
      <c r="S322" s="35" t="s">
        <v>400</v>
      </c>
      <c r="T322" s="34" t="str">
        <f>IF(X322="","",X322&amp;IF(Y322="",""," "&amp;Y322)&amp;IF(Z322="",""," "&amp;Z322)&amp;IF(AA322="",""," "&amp;AA322))</f>
        <v>Flying Defender  </v>
      </c>
      <c r="U322" s="35"/>
      <c r="V322" s="36"/>
      <c r="W322" s="40" t="s">
        <v>114</v>
      </c>
      <c r="X322" s="33" t="str">
        <f t="shared" ref="X322:AA322" si="54">IF(ISERROR(IF(LEN(X321)&gt;1,X321,VLOOKUP(X320,$AC:$AD,2,FALSE))),"",IF(LEN(X321)&gt;1,X321,VLOOKUP(X320,$AC:$AD,2,FALSE)))</f>
        <v>Flying</v>
      </c>
      <c r="Y322" s="33" t="str">
        <f t="shared" si="54"/>
        <v>Defender</v>
      </c>
      <c r="Z322" s="33" t="str">
        <f t="shared" si="54"/>
        <v/>
      </c>
      <c r="AA322" s="33" t="str">
        <f t="shared" si="54"/>
        <v> </v>
      </c>
      <c r="AC322" s="52"/>
      <c r="AD322" s="52"/>
      <c r="BB322" s="64" t="s">
        <v>0</v>
      </c>
    </row>
    <row r="323" spans="1:54">
      <c r="A323" t="str">
        <f t="shared" si="44"/>
        <v>|英テキスト|&gt;|&gt;|&gt;|&gt;|Flying Defender  &amp;br;|</v>
      </c>
      <c r="B323" t="s">
        <v>0</v>
      </c>
      <c r="C323" t="s">
        <v>81</v>
      </c>
      <c r="D323" s="27" t="s">
        <v>125</v>
      </c>
      <c r="E323" t="s">
        <v>81</v>
      </c>
      <c r="F323" s="27" t="s">
        <v>113</v>
      </c>
      <c r="G323" t="s">
        <v>81</v>
      </c>
      <c r="H323" s="27" t="s">
        <v>113</v>
      </c>
      <c r="I323" t="s">
        <v>81</v>
      </c>
      <c r="J323" s="27" t="s">
        <v>113</v>
      </c>
      <c r="K323" t="s">
        <v>81</v>
      </c>
      <c r="L323" s="27" t="s">
        <v>113</v>
      </c>
      <c r="M323" t="s">
        <v>81</v>
      </c>
      <c r="N323" t="str">
        <f>IF(T322="","",T322&amp;"&amp;br;")&amp;IF(R322=0,"",R322)</f>
        <v>Flying Defender  &amp;br;</v>
      </c>
      <c r="O323" t="s">
        <v>81</v>
      </c>
      <c r="Q323" s="33" t="s">
        <v>18</v>
      </c>
      <c r="R323" s="34" t="str">
        <f>IF(INDEX(AT:AT,W317+1)="",0,INDEX(AT:AT,W317+1)&amp;"/"&amp;INDEX(AU:AU,W317+1))</f>
        <v>2/3</v>
      </c>
      <c r="S323" s="35"/>
      <c r="T323" s="35"/>
      <c r="U323" s="35"/>
      <c r="V323" s="36"/>
      <c r="W323" s="40"/>
      <c r="X323" s="33"/>
      <c r="Y323" s="52"/>
      <c r="Z323" s="52"/>
      <c r="AA323" s="53"/>
      <c r="AC323" s="52"/>
      <c r="AD323" s="52"/>
      <c r="BB323" s="64" t="s">
        <v>0</v>
      </c>
    </row>
    <row r="324" spans="1:54">
      <c r="A324" t="str">
        <f t="shared" si="44"/>
        <v>|PT|&gt;|2/3|シールド数|&gt;||</v>
      </c>
      <c r="B324" t="s">
        <v>0</v>
      </c>
      <c r="C324" t="s">
        <v>81</v>
      </c>
      <c r="D324" t="s">
        <v>18</v>
      </c>
      <c r="E324" t="s">
        <v>81</v>
      </c>
      <c r="F324" t="s">
        <v>113</v>
      </c>
      <c r="G324" t="s">
        <v>81</v>
      </c>
      <c r="H324" t="str">
        <f>IF(R323=0,"",R323)</f>
        <v>2/3</v>
      </c>
      <c r="I324" t="s">
        <v>81</v>
      </c>
      <c r="J324" t="s">
        <v>136</v>
      </c>
      <c r="K324" t="s">
        <v>81</v>
      </c>
      <c r="L324" t="s">
        <v>113</v>
      </c>
      <c r="M324" t="s">
        <v>81</v>
      </c>
      <c r="N324" t="str">
        <f>IF(R324=0,"",R324)</f>
        <v/>
      </c>
      <c r="O324" t="s">
        <v>81</v>
      </c>
      <c r="Q324" s="41" t="s">
        <v>19</v>
      </c>
      <c r="R324" s="34">
        <f>INDEX(AS:AS,W317+1)</f>
        <v>0</v>
      </c>
      <c r="S324" s="42"/>
      <c r="T324" s="42"/>
      <c r="U324" s="42"/>
      <c r="V324" s="43"/>
      <c r="W324" s="44"/>
      <c r="X324" s="45"/>
      <c r="Y324" s="55"/>
      <c r="Z324" s="55"/>
      <c r="AA324" s="56"/>
      <c r="BB324" s="64" t="s">
        <v>0</v>
      </c>
    </row>
    <row r="325" spans="1:54">
      <c r="A325" t="str">
        <f t="shared" si="44"/>
        <v>&amp;br;&amp;br;</v>
      </c>
      <c r="B325" t="s">
        <v>0</v>
      </c>
      <c r="C325" t="s">
        <v>145</v>
      </c>
      <c r="R325"/>
      <c r="S325"/>
      <c r="T325"/>
      <c r="U325"/>
      <c r="V325"/>
      <c r="BB325" s="64" t="s">
        <v>0</v>
      </c>
    </row>
    <row r="326" spans="1:54">
      <c r="A326" t="str">
        <f t="shared" ref="A326:A389" si="55">CONCATENATE(C326,D326,E326,F326,G326,H326,I326,J326,K326,L326,M326,N326,O326,P326)</f>
        <v>#back(text=戻る,left)</v>
      </c>
      <c r="B326" t="s">
        <v>0</v>
      </c>
      <c r="C326" t="s">
        <v>153</v>
      </c>
      <c r="R326"/>
      <c r="S326"/>
      <c r="T326"/>
      <c r="U326"/>
      <c r="V326"/>
      <c r="BB326" s="64" t="s">
        <v>0</v>
      </c>
    </row>
    <row r="327" spans="1:54">
      <c r="A327" t="str">
        <f t="shared" si="55"/>
        <v>&amp;br;</v>
      </c>
      <c r="B327" t="s">
        <v>0</v>
      </c>
      <c r="C327" t="s">
        <v>164</v>
      </c>
      <c r="R327"/>
      <c r="S327"/>
      <c r="T327"/>
      <c r="U327"/>
      <c r="V327"/>
      <c r="BB327" s="64" t="s">
        <v>0</v>
      </c>
    </row>
    <row r="328" spans="1:54">
      <c r="A328" t="str">
        <f t="shared" si="55"/>
        <v>#comment(above,nsize=[15],size=[30],num=[10])</v>
      </c>
      <c r="B328" t="s">
        <v>0</v>
      </c>
      <c r="C328" t="s">
        <v>173</v>
      </c>
      <c r="R328"/>
      <c r="S328"/>
      <c r="T328"/>
      <c r="U328"/>
      <c r="V328"/>
      <c r="BB328" s="64" t="s">
        <v>0</v>
      </c>
    </row>
    <row r="329" spans="1:54">
      <c r="A329" t="str">
        <f t="shared" si="55"/>
        <v>&amp;br;&amp;br;</v>
      </c>
      <c r="B329" t="s">
        <v>0</v>
      </c>
      <c r="C329" t="s">
        <v>145</v>
      </c>
      <c r="R329"/>
      <c r="S329"/>
      <c r="T329"/>
      <c r="U329"/>
      <c r="V329"/>
      <c r="AC329" s="52"/>
      <c r="AD329" s="52"/>
      <c r="BB329" s="64" t="s">
        <v>0</v>
      </c>
    </row>
    <row r="330" spans="1:54">
      <c r="A330" t="str">
        <f t="shared" si="55"/>
        <v/>
      </c>
      <c r="B330" t="s">
        <v>0</v>
      </c>
      <c r="Q330" s="29"/>
      <c r="R330" s="30"/>
      <c r="S330" s="30"/>
      <c r="T330" s="30"/>
      <c r="U330" s="30"/>
      <c r="V330" s="31"/>
      <c r="W330" s="32">
        <v>26</v>
      </c>
      <c r="X330" s="29"/>
      <c r="Y330" s="50"/>
      <c r="Z330" s="50"/>
      <c r="AA330" s="51"/>
      <c r="AC330" s="52"/>
      <c r="AD330" s="52"/>
      <c r="BB330" s="64" t="s">
        <v>0</v>
      </c>
    </row>
    <row r="331" spans="1:54">
      <c r="A331" t="str">
        <f t="shared" si="55"/>
        <v>*狡猾な生き残り/Cunning Survivor</v>
      </c>
      <c r="B331" t="s">
        <v>0</v>
      </c>
      <c r="C331" t="str">
        <f>"*"&amp;R331&amp;"/"&amp;T331</f>
        <v>*狡猾な生き残り/Cunning Survivor</v>
      </c>
      <c r="Q331" s="33" t="s">
        <v>9</v>
      </c>
      <c r="R331" s="34" t="str">
        <f>INDEX(AI:AI,W330+1)</f>
        <v>狡猾な生き残り</v>
      </c>
      <c r="S331" s="35" t="s">
        <v>10</v>
      </c>
      <c r="T331" s="34" t="str">
        <f>INDEX(AJ:AJ,W330+1)</f>
        <v>Cunning Survivor</v>
      </c>
      <c r="U331" s="35"/>
      <c r="V331" s="36"/>
      <c r="W331" s="37"/>
      <c r="X331" s="33"/>
      <c r="Y331" s="52"/>
      <c r="Z331" s="52"/>
      <c r="AA331" s="53"/>
      <c r="AC331" s="52"/>
      <c r="AD331" s="52"/>
      <c r="BB331" s="64" t="s">
        <v>0</v>
      </c>
    </row>
    <row r="332" spans="1:54">
      <c r="A332" t="str">
        <f t="shared" si="55"/>
        <v>|LEFT:80|LEFT:100|LEFT:100|LEFT:100|LEFT:100|LEFT:100|c</v>
      </c>
      <c r="B332" t="s">
        <v>0</v>
      </c>
      <c r="C332" t="s">
        <v>81</v>
      </c>
      <c r="D332" s="26" t="str">
        <f>$Q$1</f>
        <v>LEFT:80</v>
      </c>
      <c r="E332" s="26" t="s">
        <v>81</v>
      </c>
      <c r="F332" s="26" t="str">
        <f t="shared" ref="F332:J332" si="56">$R$1</f>
        <v>LEFT:100</v>
      </c>
      <c r="G332" s="26" t="s">
        <v>81</v>
      </c>
      <c r="H332" s="26" t="str">
        <f t="shared" si="56"/>
        <v>LEFT:100</v>
      </c>
      <c r="I332" s="26" t="s">
        <v>81</v>
      </c>
      <c r="J332" s="26" t="str">
        <f t="shared" si="56"/>
        <v>LEFT:100</v>
      </c>
      <c r="K332" s="26" t="s">
        <v>81</v>
      </c>
      <c r="L332" s="26" t="str">
        <f>$R$1</f>
        <v>LEFT:100</v>
      </c>
      <c r="M332" s="26" t="s">
        <v>81</v>
      </c>
      <c r="N332" s="26" t="str">
        <f>$R$1</f>
        <v>LEFT:100</v>
      </c>
      <c r="O332" t="s">
        <v>81</v>
      </c>
      <c r="P332" t="s">
        <v>82</v>
      </c>
      <c r="Q332" s="38" t="s">
        <v>6</v>
      </c>
      <c r="R332" s="34" t="str">
        <f>INDEX(AF:AF,W330+1)</f>
        <v>青</v>
      </c>
      <c r="S332" s="39" t="s">
        <v>7</v>
      </c>
      <c r="T332" s="34" t="str">
        <f>INDEX(AG:AG,W330+1)</f>
        <v>コモン</v>
      </c>
      <c r="U332" s="39" t="s">
        <v>8</v>
      </c>
      <c r="V332" s="34">
        <f>INDEX(AH:AH,W330+1)</f>
        <v>7</v>
      </c>
      <c r="W332" s="40"/>
      <c r="X332" s="34" t="str">
        <f>INDEX(AO:AO,W330+1)</f>
        <v>あなたがカードをサイクリングしたとき、あなたのターン終了時まで、このクリーチャーは+1/0の修整を受けるとともにブロックされない。</v>
      </c>
      <c r="Y332" s="52"/>
      <c r="Z332" s="52"/>
      <c r="AA332" s="53"/>
      <c r="AC332" s="35"/>
      <c r="AD332" s="35"/>
      <c r="BB332" s="64" t="s">
        <v>0</v>
      </c>
    </row>
    <row r="333" spans="1:54">
      <c r="A333" t="str">
        <f t="shared" si="55"/>
        <v>|色|青|レアリティ|コモン|マナコスト|7|</v>
      </c>
      <c r="B333" t="s">
        <v>0</v>
      </c>
      <c r="C333" t="s">
        <v>81</v>
      </c>
      <c r="D333" s="27" t="s">
        <v>6</v>
      </c>
      <c r="E333" t="s">
        <v>81</v>
      </c>
      <c r="F333" t="str">
        <f>IF(R332=0,"",R332)</f>
        <v>青</v>
      </c>
      <c r="G333" t="s">
        <v>81</v>
      </c>
      <c r="H333" s="27" t="s">
        <v>93</v>
      </c>
      <c r="I333" t="s">
        <v>81</v>
      </c>
      <c r="J333" t="str">
        <f>IF(T332=0,"",T332)</f>
        <v>コモン</v>
      </c>
      <c r="K333" t="s">
        <v>81</v>
      </c>
      <c r="L333" s="27" t="s">
        <v>94</v>
      </c>
      <c r="M333" t="s">
        <v>81</v>
      </c>
      <c r="N333">
        <f>IF(V332=0,"",V332)</f>
        <v>7</v>
      </c>
      <c r="O333" t="s">
        <v>81</v>
      </c>
      <c r="Q333" s="33" t="s">
        <v>11</v>
      </c>
      <c r="R333" s="34" t="str">
        <f>INDEX(AK:AK,W330+1)</f>
        <v>クリーチャー</v>
      </c>
      <c r="S333" s="39" t="s">
        <v>95</v>
      </c>
      <c r="T333" s="34" t="str">
        <f>INDEX(AL:AL,W330+1)</f>
        <v>人間</v>
      </c>
      <c r="U333" s="34" t="str">
        <f>INDEX(AM:AM,W330+1)</f>
        <v>戦士</v>
      </c>
      <c r="V333" s="34">
        <f>INDEX(AN:AN,W330+1)</f>
        <v>0</v>
      </c>
      <c r="W333" s="40"/>
      <c r="X333" s="34" t="str">
        <f>INDEX(AV:AV,W330+1)</f>
        <v>あな</v>
      </c>
      <c r="Y333" s="34" t="str">
        <f>INDEX(AW:AW,W330+1)</f>
        <v/>
      </c>
      <c r="Z333" s="34" t="str">
        <f>INDEX(AX:AX,W330+1)</f>
        <v/>
      </c>
      <c r="AA333" s="34">
        <f>INDEX(AY:AY,W330+1)</f>
        <v>0</v>
      </c>
      <c r="AC333" s="52"/>
      <c r="AD333" s="52"/>
      <c r="BB333" s="64" t="s">
        <v>0</v>
      </c>
    </row>
    <row r="334" spans="1:54">
      <c r="A334" t="str">
        <f t="shared" si="55"/>
        <v>|種別|クリーチャー|サブタイプ|人間|戦士||</v>
      </c>
      <c r="B334" t="s">
        <v>0</v>
      </c>
      <c r="C334" t="s">
        <v>81</v>
      </c>
      <c r="D334" s="27" t="s">
        <v>11</v>
      </c>
      <c r="E334" t="s">
        <v>81</v>
      </c>
      <c r="F334" t="str">
        <f>IF(R333=0,"",R333)</f>
        <v>クリーチャー</v>
      </c>
      <c r="G334" t="s">
        <v>81</v>
      </c>
      <c r="H334" s="27" t="s">
        <v>103</v>
      </c>
      <c r="I334" t="s">
        <v>81</v>
      </c>
      <c r="J334" t="str">
        <f>IF(T333=0,"",T333)</f>
        <v>人間</v>
      </c>
      <c r="K334" t="s">
        <v>81</v>
      </c>
      <c r="L334" t="str">
        <f>IF(U333=0,"",U333)</f>
        <v>戦士</v>
      </c>
      <c r="M334" t="s">
        <v>81</v>
      </c>
      <c r="N334" t="str">
        <f>IF(V333=0,"",V333)</f>
        <v/>
      </c>
      <c r="O334" t="s">
        <v>81</v>
      </c>
      <c r="Q334" s="33" t="s">
        <v>104</v>
      </c>
      <c r="R334" s="34" t="str">
        <f>INDEX(AZ:AZ,W330+1)</f>
        <v>あなたがカードをサイクリングしたとき、あなたのターン終了時まで、このクリーチャーは+1/0の修整を受けるとともにブロックされない。</v>
      </c>
      <c r="S334" s="35"/>
      <c r="T334" s="35"/>
      <c r="U334" s="35"/>
      <c r="V334" s="36"/>
      <c r="W334" s="40"/>
      <c r="X334" s="32"/>
      <c r="Y334" s="32"/>
      <c r="Z334" s="32"/>
      <c r="AA334" s="54"/>
      <c r="AC334" s="52"/>
      <c r="AD334" s="52"/>
      <c r="BB334" s="64" t="s">
        <v>0</v>
      </c>
    </row>
    <row r="335" spans="1:54">
      <c r="A335" t="str">
        <f t="shared" si="55"/>
        <v>|テキスト|&gt;|&gt;|&gt;|&gt;|あなたがカードをサイクリングしたとき、あなたのターン終了時まで、このクリーチャーは+1/0の修整を受けるとともにブロックされない。|</v>
      </c>
      <c r="B335" t="s">
        <v>0</v>
      </c>
      <c r="C335" t="s">
        <v>81</v>
      </c>
      <c r="D335" s="27" t="s">
        <v>104</v>
      </c>
      <c r="E335" t="s">
        <v>81</v>
      </c>
      <c r="F335" s="27" t="s">
        <v>113</v>
      </c>
      <c r="G335" t="s">
        <v>81</v>
      </c>
      <c r="H335" s="27" t="s">
        <v>113</v>
      </c>
      <c r="I335" t="s">
        <v>81</v>
      </c>
      <c r="J335" s="27" t="s">
        <v>113</v>
      </c>
      <c r="K335" t="s">
        <v>81</v>
      </c>
      <c r="L335" s="27" t="s">
        <v>113</v>
      </c>
      <c r="M335" t="s">
        <v>81</v>
      </c>
      <c r="N335" t="str">
        <f>IF(R334=0,"",R334)</f>
        <v>あなたがカードをサイクリングしたとき、あなたのターン終了時まで、このクリーチャーは+1/0の修整を受けるとともにブロックされない。</v>
      </c>
      <c r="O335" t="s">
        <v>81</v>
      </c>
      <c r="Q335" s="38" t="s">
        <v>27</v>
      </c>
      <c r="R335" s="34" t="str">
        <f>INDEX(BA:BA,W330+1)</f>
        <v>When you Cycle a card, this creature gets +1/0 and Unblockable until the end of your turn.</v>
      </c>
      <c r="S335" s="35" t="s">
        <v>400</v>
      </c>
      <c r="T335" s="34" t="str">
        <f>IF(X335="","",X335&amp;IF(Y335="",""," "&amp;Y335)&amp;IF(Z335="",""," "&amp;Z335)&amp;IF(AA335="",""," "&amp;AA335))</f>
        <v/>
      </c>
      <c r="U335" s="35"/>
      <c r="V335" s="36"/>
      <c r="W335" s="40" t="s">
        <v>114</v>
      </c>
      <c r="X335" s="33" t="str">
        <f t="shared" ref="X335:AA335" si="57">IF(ISERROR(IF(LEN(X334)&gt;1,X334,VLOOKUP(X333,$AC:$AD,2,FALSE))),"",IF(LEN(X334)&gt;1,X334,VLOOKUP(X333,$AC:$AD,2,FALSE)))</f>
        <v/>
      </c>
      <c r="Y335" s="33" t="str">
        <f t="shared" si="57"/>
        <v/>
      </c>
      <c r="Z335" s="33" t="str">
        <f t="shared" si="57"/>
        <v/>
      </c>
      <c r="AA335" s="33" t="str">
        <f t="shared" si="57"/>
        <v> </v>
      </c>
      <c r="AC335" s="52"/>
      <c r="AD335" s="52"/>
      <c r="BB335" s="64" t="s">
        <v>0</v>
      </c>
    </row>
    <row r="336" spans="1:54">
      <c r="A336" t="str">
        <f t="shared" si="55"/>
        <v>|英テキスト|&gt;|&gt;|&gt;|&gt;|When you Cycle a card, this creature gets +1/0 and Unblockable until the end of your turn.|</v>
      </c>
      <c r="B336" t="s">
        <v>0</v>
      </c>
      <c r="C336" t="s">
        <v>81</v>
      </c>
      <c r="D336" s="27" t="s">
        <v>125</v>
      </c>
      <c r="E336" t="s">
        <v>81</v>
      </c>
      <c r="F336" s="27" t="s">
        <v>113</v>
      </c>
      <c r="G336" t="s">
        <v>81</v>
      </c>
      <c r="H336" s="27" t="s">
        <v>113</v>
      </c>
      <c r="I336" t="s">
        <v>81</v>
      </c>
      <c r="J336" s="27" t="s">
        <v>113</v>
      </c>
      <c r="K336" t="s">
        <v>81</v>
      </c>
      <c r="L336" s="27" t="s">
        <v>113</v>
      </c>
      <c r="M336" t="s">
        <v>81</v>
      </c>
      <c r="N336" t="str">
        <f>IF(T335="","",T335&amp;"&amp;br;")&amp;IF(R335=0,"",R335)</f>
        <v>When you Cycle a card, this creature gets +1/0 and Unblockable until the end of your turn.</v>
      </c>
      <c r="O336" t="s">
        <v>81</v>
      </c>
      <c r="Q336" s="33" t="s">
        <v>18</v>
      </c>
      <c r="R336" s="34" t="str">
        <f>IF(INDEX(AT:AT,W330+1)="",0,INDEX(AT:AT,W330+1)&amp;"/"&amp;INDEX(AU:AU,W330+1))</f>
        <v>1/3</v>
      </c>
      <c r="S336" s="35"/>
      <c r="T336" s="35"/>
      <c r="U336" s="35"/>
      <c r="V336" s="36"/>
      <c r="W336" s="40"/>
      <c r="X336" s="33"/>
      <c r="Y336" s="52"/>
      <c r="Z336" s="52"/>
      <c r="AA336" s="53"/>
      <c r="AC336" s="52"/>
      <c r="AD336" s="52"/>
      <c r="BB336" s="64" t="s">
        <v>0</v>
      </c>
    </row>
    <row r="337" spans="1:54">
      <c r="A337" t="str">
        <f t="shared" si="55"/>
        <v>|PT|&gt;|1/3|シールド数|&gt;||</v>
      </c>
      <c r="B337" t="s">
        <v>0</v>
      </c>
      <c r="C337" t="s">
        <v>81</v>
      </c>
      <c r="D337" t="s">
        <v>18</v>
      </c>
      <c r="E337" t="s">
        <v>81</v>
      </c>
      <c r="F337" t="s">
        <v>113</v>
      </c>
      <c r="G337" t="s">
        <v>81</v>
      </c>
      <c r="H337" t="str">
        <f>IF(R336=0,"",R336)</f>
        <v>1/3</v>
      </c>
      <c r="I337" t="s">
        <v>81</v>
      </c>
      <c r="J337" t="s">
        <v>136</v>
      </c>
      <c r="K337" t="s">
        <v>81</v>
      </c>
      <c r="L337" t="s">
        <v>113</v>
      </c>
      <c r="M337" t="s">
        <v>81</v>
      </c>
      <c r="N337" t="str">
        <f>IF(R337=0,"",R337)</f>
        <v/>
      </c>
      <c r="O337" t="s">
        <v>81</v>
      </c>
      <c r="Q337" s="41" t="s">
        <v>19</v>
      </c>
      <c r="R337" s="34">
        <f>INDEX(AS:AS,W330+1)</f>
        <v>0</v>
      </c>
      <c r="S337" s="42"/>
      <c r="T337" s="42"/>
      <c r="U337" s="42"/>
      <c r="V337" s="43"/>
      <c r="W337" s="44"/>
      <c r="X337" s="45"/>
      <c r="Y337" s="55"/>
      <c r="Z337" s="55"/>
      <c r="AA337" s="56"/>
      <c r="BB337" s="64" t="s">
        <v>0</v>
      </c>
    </row>
    <row r="338" spans="1:54">
      <c r="A338" t="str">
        <f t="shared" si="55"/>
        <v>&amp;br;&amp;br;</v>
      </c>
      <c r="B338" t="s">
        <v>0</v>
      </c>
      <c r="C338" t="s">
        <v>145</v>
      </c>
      <c r="R338"/>
      <c r="S338"/>
      <c r="T338"/>
      <c r="U338"/>
      <c r="V338"/>
      <c r="BB338" s="64" t="s">
        <v>0</v>
      </c>
    </row>
    <row r="339" spans="1:54">
      <c r="A339" t="str">
        <f t="shared" si="55"/>
        <v>#back(text=戻る,left)</v>
      </c>
      <c r="B339" t="s">
        <v>0</v>
      </c>
      <c r="C339" t="s">
        <v>153</v>
      </c>
      <c r="R339"/>
      <c r="S339"/>
      <c r="T339"/>
      <c r="U339"/>
      <c r="V339"/>
      <c r="BB339" s="64" t="s">
        <v>0</v>
      </c>
    </row>
    <row r="340" spans="1:54">
      <c r="A340" t="str">
        <f t="shared" si="55"/>
        <v>&amp;br;</v>
      </c>
      <c r="B340" t="s">
        <v>0</v>
      </c>
      <c r="C340" t="s">
        <v>164</v>
      </c>
      <c r="R340"/>
      <c r="S340"/>
      <c r="T340"/>
      <c r="U340"/>
      <c r="V340"/>
      <c r="BB340" s="64" t="s">
        <v>0</v>
      </c>
    </row>
    <row r="341" spans="1:54">
      <c r="A341" t="str">
        <f t="shared" si="55"/>
        <v>#comment(above,nsize=[15],size=[30],num=[10])</v>
      </c>
      <c r="B341" t="s">
        <v>0</v>
      </c>
      <c r="C341" t="s">
        <v>173</v>
      </c>
      <c r="R341"/>
      <c r="S341"/>
      <c r="T341"/>
      <c r="U341"/>
      <c r="V341"/>
      <c r="BB341" s="64" t="s">
        <v>0</v>
      </c>
    </row>
    <row r="342" spans="1:54">
      <c r="A342" t="str">
        <f t="shared" si="55"/>
        <v>&amp;br;&amp;br;</v>
      </c>
      <c r="B342" t="s">
        <v>0</v>
      </c>
      <c r="C342" t="s">
        <v>145</v>
      </c>
      <c r="R342"/>
      <c r="S342"/>
      <c r="T342"/>
      <c r="U342"/>
      <c r="V342"/>
      <c r="AC342" s="52"/>
      <c r="AD342" s="52"/>
      <c r="BB342" s="64" t="s">
        <v>0</v>
      </c>
    </row>
    <row r="343" spans="1:54">
      <c r="A343" t="str">
        <f t="shared" si="55"/>
        <v/>
      </c>
      <c r="B343" t="s">
        <v>0</v>
      </c>
      <c r="Q343" s="29"/>
      <c r="R343" s="30"/>
      <c r="S343" s="30"/>
      <c r="T343" s="30"/>
      <c r="U343" s="30"/>
      <c r="V343" s="31"/>
      <c r="W343" s="32">
        <v>27</v>
      </c>
      <c r="X343" s="29"/>
      <c r="Y343" s="50"/>
      <c r="Z343" s="50"/>
      <c r="AA343" s="51"/>
      <c r="AC343" s="52"/>
      <c r="AD343" s="52"/>
      <c r="BB343" s="64" t="s">
        <v>0</v>
      </c>
    </row>
    <row r="344" spans="1:54">
      <c r="A344" t="str">
        <f t="shared" si="55"/>
        <v>*実績ある戦闘員/Proven Combatant</v>
      </c>
      <c r="B344" t="s">
        <v>0</v>
      </c>
      <c r="C344" t="str">
        <f>"*"&amp;R344&amp;"/"&amp;T344</f>
        <v>*実績ある戦闘員/Proven Combatant</v>
      </c>
      <c r="Q344" s="33" t="s">
        <v>9</v>
      </c>
      <c r="R344" s="34" t="str">
        <f>INDEX(AI:AI,W343+1)</f>
        <v>実績ある戦闘員</v>
      </c>
      <c r="S344" s="35" t="s">
        <v>10</v>
      </c>
      <c r="T344" s="34" t="str">
        <f>INDEX(AJ:AJ,W343+1)</f>
        <v>Proven Combatant</v>
      </c>
      <c r="U344" s="35"/>
      <c r="V344" s="36"/>
      <c r="W344" s="37"/>
      <c r="X344" s="33"/>
      <c r="Y344" s="52"/>
      <c r="Z344" s="52"/>
      <c r="AA344" s="53"/>
      <c r="AC344" s="52"/>
      <c r="AD344" s="52"/>
      <c r="BB344" s="64" t="s">
        <v>0</v>
      </c>
    </row>
    <row r="345" spans="1:54">
      <c r="A345" t="str">
        <f t="shared" si="55"/>
        <v>|LEFT:80|LEFT:100|LEFT:100|LEFT:100|LEFT:100|LEFT:100|c</v>
      </c>
      <c r="B345" t="s">
        <v>0</v>
      </c>
      <c r="C345" t="s">
        <v>81</v>
      </c>
      <c r="D345" s="26" t="str">
        <f>$Q$1</f>
        <v>LEFT:80</v>
      </c>
      <c r="E345" s="26" t="s">
        <v>81</v>
      </c>
      <c r="F345" s="26" t="str">
        <f t="shared" ref="F345:J345" si="58">$R$1</f>
        <v>LEFT:100</v>
      </c>
      <c r="G345" s="26" t="s">
        <v>81</v>
      </c>
      <c r="H345" s="26" t="str">
        <f t="shared" si="58"/>
        <v>LEFT:100</v>
      </c>
      <c r="I345" s="26" t="s">
        <v>81</v>
      </c>
      <c r="J345" s="26" t="str">
        <f t="shared" si="58"/>
        <v>LEFT:100</v>
      </c>
      <c r="K345" s="26" t="s">
        <v>81</v>
      </c>
      <c r="L345" s="26" t="str">
        <f>$R$1</f>
        <v>LEFT:100</v>
      </c>
      <c r="M345" s="26" t="s">
        <v>81</v>
      </c>
      <c r="N345" s="26" t="str">
        <f>$R$1</f>
        <v>LEFT:100</v>
      </c>
      <c r="O345" t="s">
        <v>81</v>
      </c>
      <c r="P345" t="s">
        <v>82</v>
      </c>
      <c r="Q345" s="38" t="s">
        <v>6</v>
      </c>
      <c r="R345" s="34" t="str">
        <f>INDEX(AF:AF,W343+1)</f>
        <v>青</v>
      </c>
      <c r="S345" s="39" t="s">
        <v>7</v>
      </c>
      <c r="T345" s="34" t="str">
        <f>INDEX(AG:AG,W343+1)</f>
        <v>コモン</v>
      </c>
      <c r="U345" s="39" t="s">
        <v>8</v>
      </c>
      <c r="V345" s="34">
        <f>INDEX(AH:AH,W343+1)</f>
        <v>7</v>
      </c>
      <c r="W345" s="40"/>
      <c r="X345" s="34" t="str">
        <f>INDEX(AO:AO,W343+1)</f>
        <v>永遠1</v>
      </c>
      <c r="Y345" s="52"/>
      <c r="Z345" s="52"/>
      <c r="AA345" s="53"/>
      <c r="AC345" s="35"/>
      <c r="AD345" s="35"/>
      <c r="BB345" s="64" t="s">
        <v>0</v>
      </c>
    </row>
    <row r="346" spans="1:54">
      <c r="A346" t="str">
        <f t="shared" si="55"/>
        <v>|色|青|レアリティ|コモン|マナコスト|7|</v>
      </c>
      <c r="B346" t="s">
        <v>0</v>
      </c>
      <c r="C346" t="s">
        <v>81</v>
      </c>
      <c r="D346" s="27" t="s">
        <v>6</v>
      </c>
      <c r="E346" t="s">
        <v>81</v>
      </c>
      <c r="F346" t="str">
        <f>IF(R345=0,"",R345)</f>
        <v>青</v>
      </c>
      <c r="G346" t="s">
        <v>81</v>
      </c>
      <c r="H346" s="27" t="s">
        <v>93</v>
      </c>
      <c r="I346" t="s">
        <v>81</v>
      </c>
      <c r="J346" t="str">
        <f>IF(T345=0,"",T345)</f>
        <v>コモン</v>
      </c>
      <c r="K346" t="s">
        <v>81</v>
      </c>
      <c r="L346" s="27" t="s">
        <v>94</v>
      </c>
      <c r="M346" t="s">
        <v>81</v>
      </c>
      <c r="N346">
        <f>IF(V345=0,"",V345)</f>
        <v>7</v>
      </c>
      <c r="O346" t="s">
        <v>81</v>
      </c>
      <c r="Q346" s="33" t="s">
        <v>11</v>
      </c>
      <c r="R346" s="34" t="str">
        <f>INDEX(AK:AK,W343+1)</f>
        <v>クリーチャー</v>
      </c>
      <c r="S346" s="39" t="s">
        <v>95</v>
      </c>
      <c r="T346" s="34" t="str">
        <f>INDEX(AL:AL,W343+1)</f>
        <v>人間</v>
      </c>
      <c r="U346" s="34" t="str">
        <f>INDEX(AM:AM,W343+1)</f>
        <v>戦士</v>
      </c>
      <c r="V346" s="34">
        <f>INDEX(AN:AN,W343+1)</f>
        <v>0</v>
      </c>
      <c r="W346" s="40"/>
      <c r="X346" s="34" t="str">
        <f>INDEX(AV:AV,W343+1)</f>
        <v>永遠</v>
      </c>
      <c r="Y346" s="34" t="str">
        <f>INDEX(AW:AW,W343+1)</f>
        <v/>
      </c>
      <c r="Z346" s="34" t="str">
        <f>INDEX(AX:AX,W343+1)</f>
        <v/>
      </c>
      <c r="AA346" s="34">
        <f>INDEX(AY:AY,W343+1)</f>
        <v>0</v>
      </c>
      <c r="AC346" s="52"/>
      <c r="AD346" s="52"/>
      <c r="BB346" s="64" t="s">
        <v>0</v>
      </c>
    </row>
    <row r="347" spans="1:54">
      <c r="A347" t="str">
        <f t="shared" si="55"/>
        <v>|種別|クリーチャー|サブタイプ|人間|戦士||</v>
      </c>
      <c r="B347" t="s">
        <v>0</v>
      </c>
      <c r="C347" t="s">
        <v>81</v>
      </c>
      <c r="D347" s="27" t="s">
        <v>11</v>
      </c>
      <c r="E347" t="s">
        <v>81</v>
      </c>
      <c r="F347" t="str">
        <f>IF(R346=0,"",R346)</f>
        <v>クリーチャー</v>
      </c>
      <c r="G347" t="s">
        <v>81</v>
      </c>
      <c r="H347" s="27" t="s">
        <v>103</v>
      </c>
      <c r="I347" t="s">
        <v>81</v>
      </c>
      <c r="J347" t="str">
        <f>IF(T346=0,"",T346)</f>
        <v>人間</v>
      </c>
      <c r="K347" t="s">
        <v>81</v>
      </c>
      <c r="L347" t="str">
        <f>IF(U346=0,"",U346)</f>
        <v>戦士</v>
      </c>
      <c r="M347" t="s">
        <v>81</v>
      </c>
      <c r="N347" t="str">
        <f>IF(V346=0,"",V346)</f>
        <v/>
      </c>
      <c r="O347" t="s">
        <v>81</v>
      </c>
      <c r="Q347" s="33" t="s">
        <v>104</v>
      </c>
      <c r="R347" s="34" t="str">
        <f>INDEX(AZ:AZ,W343+1)</f>
        <v>永遠1</v>
      </c>
      <c r="S347" s="35"/>
      <c r="T347" s="35"/>
      <c r="U347" s="35"/>
      <c r="V347" s="36"/>
      <c r="W347" s="40"/>
      <c r="X347" s="32"/>
      <c r="Y347" s="32"/>
      <c r="Z347" s="32"/>
      <c r="AA347" s="54"/>
      <c r="AC347" s="52"/>
      <c r="AD347" s="52"/>
      <c r="BB347" s="64" t="s">
        <v>0</v>
      </c>
    </row>
    <row r="348" spans="1:54">
      <c r="A348" t="str">
        <f t="shared" si="55"/>
        <v>|テキスト|&gt;|&gt;|&gt;|&gt;|永遠1|</v>
      </c>
      <c r="B348" t="s">
        <v>0</v>
      </c>
      <c r="C348" t="s">
        <v>81</v>
      </c>
      <c r="D348" s="27" t="s">
        <v>104</v>
      </c>
      <c r="E348" t="s">
        <v>81</v>
      </c>
      <c r="F348" s="27" t="s">
        <v>113</v>
      </c>
      <c r="G348" t="s">
        <v>81</v>
      </c>
      <c r="H348" s="27" t="s">
        <v>113</v>
      </c>
      <c r="I348" t="s">
        <v>81</v>
      </c>
      <c r="J348" s="27" t="s">
        <v>113</v>
      </c>
      <c r="K348" t="s">
        <v>81</v>
      </c>
      <c r="L348" s="27" t="s">
        <v>113</v>
      </c>
      <c r="M348" t="s">
        <v>81</v>
      </c>
      <c r="N348" t="str">
        <f>IF(R347=0,"",R347)</f>
        <v>永遠1</v>
      </c>
      <c r="O348" t="s">
        <v>81</v>
      </c>
      <c r="Q348" s="38" t="s">
        <v>27</v>
      </c>
      <c r="R348" s="34" t="str">
        <f>INDEX(BA:BA,W343+1)</f>
        <v>Eternalize 1.</v>
      </c>
      <c r="S348" s="35" t="s">
        <v>400</v>
      </c>
      <c r="T348" s="34" t="str">
        <f>IF(X348="","",X348&amp;IF(Y348="",""," "&amp;Y348)&amp;IF(Z348="",""," "&amp;Z348)&amp;IF(AA348="",""," "&amp;AA348))</f>
        <v/>
      </c>
      <c r="U348" s="35"/>
      <c r="V348" s="36"/>
      <c r="W348" s="40" t="s">
        <v>114</v>
      </c>
      <c r="X348" s="33" t="str">
        <f t="shared" ref="X348:AA348" si="59">IF(ISERROR(IF(LEN(X347)&gt;1,X347,VLOOKUP(X346,$AC:$AD,2,FALSE))),"",IF(LEN(X347)&gt;1,X347,VLOOKUP(X346,$AC:$AD,2,FALSE)))</f>
        <v/>
      </c>
      <c r="Y348" s="33" t="str">
        <f t="shared" si="59"/>
        <v/>
      </c>
      <c r="Z348" s="33" t="str">
        <f t="shared" si="59"/>
        <v/>
      </c>
      <c r="AA348" s="33" t="str">
        <f t="shared" si="59"/>
        <v> </v>
      </c>
      <c r="AC348" s="52"/>
      <c r="AD348" s="52"/>
      <c r="BB348" s="64" t="s">
        <v>0</v>
      </c>
    </row>
    <row r="349" spans="1:54">
      <c r="A349" t="str">
        <f t="shared" si="55"/>
        <v>|英テキスト|&gt;|&gt;|&gt;|&gt;|Eternalize 1.|</v>
      </c>
      <c r="B349" t="s">
        <v>0</v>
      </c>
      <c r="C349" t="s">
        <v>81</v>
      </c>
      <c r="D349" s="27" t="s">
        <v>125</v>
      </c>
      <c r="E349" t="s">
        <v>81</v>
      </c>
      <c r="F349" s="27" t="s">
        <v>113</v>
      </c>
      <c r="G349" t="s">
        <v>81</v>
      </c>
      <c r="H349" s="27" t="s">
        <v>113</v>
      </c>
      <c r="I349" t="s">
        <v>81</v>
      </c>
      <c r="J349" s="27" t="s">
        <v>113</v>
      </c>
      <c r="K349" t="s">
        <v>81</v>
      </c>
      <c r="L349" s="27" t="s">
        <v>113</v>
      </c>
      <c r="M349" t="s">
        <v>81</v>
      </c>
      <c r="N349" t="str">
        <f>IF(T348="","",T348&amp;"&amp;br;")&amp;IF(R348=0,"",R348)</f>
        <v>Eternalize 1.</v>
      </c>
      <c r="O349" t="s">
        <v>81</v>
      </c>
      <c r="Q349" s="33" t="s">
        <v>18</v>
      </c>
      <c r="R349" s="34" t="str">
        <f>IF(INDEX(AT:AT,W343+1)="",0,INDEX(AT:AT,W343+1)&amp;"/"&amp;INDEX(AU:AU,W343+1))</f>
        <v>1/1</v>
      </c>
      <c r="S349" s="35"/>
      <c r="T349" s="35"/>
      <c r="U349" s="35"/>
      <c r="V349" s="36"/>
      <c r="W349" s="40"/>
      <c r="X349" s="33"/>
      <c r="Y349" s="52"/>
      <c r="Z349" s="52"/>
      <c r="AA349" s="53"/>
      <c r="AC349" s="52"/>
      <c r="AD349" s="52"/>
      <c r="BB349" s="64" t="s">
        <v>0</v>
      </c>
    </row>
    <row r="350" spans="1:54">
      <c r="A350" t="str">
        <f t="shared" si="55"/>
        <v>|PT|&gt;|1/1|シールド数|&gt;||</v>
      </c>
      <c r="B350" t="s">
        <v>0</v>
      </c>
      <c r="C350" t="s">
        <v>81</v>
      </c>
      <c r="D350" t="s">
        <v>18</v>
      </c>
      <c r="E350" t="s">
        <v>81</v>
      </c>
      <c r="F350" t="s">
        <v>113</v>
      </c>
      <c r="G350" t="s">
        <v>81</v>
      </c>
      <c r="H350" t="str">
        <f>IF(R349=0,"",R349)</f>
        <v>1/1</v>
      </c>
      <c r="I350" t="s">
        <v>81</v>
      </c>
      <c r="J350" t="s">
        <v>136</v>
      </c>
      <c r="K350" t="s">
        <v>81</v>
      </c>
      <c r="L350" t="s">
        <v>113</v>
      </c>
      <c r="M350" t="s">
        <v>81</v>
      </c>
      <c r="N350" t="str">
        <f>IF(R350=0,"",R350)</f>
        <v/>
      </c>
      <c r="O350" t="s">
        <v>81</v>
      </c>
      <c r="Q350" s="41" t="s">
        <v>19</v>
      </c>
      <c r="R350" s="34">
        <f>INDEX(AS:AS,W343+1)</f>
        <v>0</v>
      </c>
      <c r="S350" s="42"/>
      <c r="T350" s="42"/>
      <c r="U350" s="42"/>
      <c r="V350" s="43"/>
      <c r="W350" s="44"/>
      <c r="X350" s="45"/>
      <c r="Y350" s="55"/>
      <c r="Z350" s="55"/>
      <c r="AA350" s="56"/>
      <c r="BB350" s="64" t="s">
        <v>0</v>
      </c>
    </row>
    <row r="351" spans="1:54">
      <c r="A351" t="str">
        <f t="shared" si="55"/>
        <v>&amp;br;&amp;br;</v>
      </c>
      <c r="B351" t="s">
        <v>0</v>
      </c>
      <c r="C351" t="s">
        <v>145</v>
      </c>
      <c r="R351"/>
      <c r="S351"/>
      <c r="T351"/>
      <c r="U351"/>
      <c r="V351"/>
      <c r="BB351" s="64" t="s">
        <v>0</v>
      </c>
    </row>
    <row r="352" spans="1:54">
      <c r="A352" t="str">
        <f t="shared" si="55"/>
        <v>#back(text=戻る,left)</v>
      </c>
      <c r="B352" t="s">
        <v>0</v>
      </c>
      <c r="C352" t="s">
        <v>153</v>
      </c>
      <c r="R352"/>
      <c r="S352"/>
      <c r="T352"/>
      <c r="U352"/>
      <c r="V352"/>
      <c r="BB352" s="64" t="s">
        <v>0</v>
      </c>
    </row>
    <row r="353" spans="1:54">
      <c r="A353" t="str">
        <f t="shared" si="55"/>
        <v>&amp;br;</v>
      </c>
      <c r="B353" t="s">
        <v>0</v>
      </c>
      <c r="C353" t="s">
        <v>164</v>
      </c>
      <c r="R353"/>
      <c r="S353"/>
      <c r="T353"/>
      <c r="U353"/>
      <c r="V353"/>
      <c r="BB353" s="64" t="s">
        <v>0</v>
      </c>
    </row>
    <row r="354" spans="1:54">
      <c r="A354" t="str">
        <f t="shared" si="55"/>
        <v>#comment(above,nsize=[15],size=[30],num=[10])</v>
      </c>
      <c r="B354" t="s">
        <v>0</v>
      </c>
      <c r="C354" t="s">
        <v>173</v>
      </c>
      <c r="R354"/>
      <c r="S354"/>
      <c r="T354"/>
      <c r="U354"/>
      <c r="V354"/>
      <c r="BB354" s="64" t="s">
        <v>0</v>
      </c>
    </row>
    <row r="355" spans="1:54">
      <c r="A355" t="str">
        <f t="shared" si="55"/>
        <v>&amp;br;&amp;br;</v>
      </c>
      <c r="B355" t="s">
        <v>0</v>
      </c>
      <c r="C355" t="s">
        <v>145</v>
      </c>
      <c r="R355"/>
      <c r="S355"/>
      <c r="T355"/>
      <c r="U355"/>
      <c r="V355"/>
      <c r="AC355" s="52"/>
      <c r="AD355" s="52"/>
      <c r="BB355" s="64" t="s">
        <v>0</v>
      </c>
    </row>
    <row r="356" spans="1:54">
      <c r="A356" t="str">
        <f t="shared" si="55"/>
        <v/>
      </c>
      <c r="B356" t="s">
        <v>0</v>
      </c>
      <c r="Q356" s="29"/>
      <c r="R356" s="30"/>
      <c r="S356" s="30"/>
      <c r="T356" s="30"/>
      <c r="U356" s="30"/>
      <c r="V356" s="31"/>
      <c r="W356" s="32">
        <v>28</v>
      </c>
      <c r="X356" s="29"/>
      <c r="Y356" s="50"/>
      <c r="Z356" s="50"/>
      <c r="AA356" s="51"/>
      <c r="AC356" s="52"/>
      <c r="AD356" s="52"/>
      <c r="BB356" s="64" t="s">
        <v>0</v>
      </c>
    </row>
    <row r="357" spans="1:54">
      <c r="A357" t="str">
        <f t="shared" si="55"/>
        <v>*最後の明日の予見者/Seer of the Last Tomorrow</v>
      </c>
      <c r="B357" t="s">
        <v>0</v>
      </c>
      <c r="C357" t="str">
        <f>"*"&amp;R357&amp;"/"&amp;T357</f>
        <v>*最後の明日の予見者/Seer of the Last Tomorrow</v>
      </c>
      <c r="Q357" s="33" t="s">
        <v>9</v>
      </c>
      <c r="R357" s="34" t="str">
        <f>INDEX(AI:AI,W356+1)</f>
        <v>最後の明日の予見者</v>
      </c>
      <c r="S357" s="35" t="s">
        <v>10</v>
      </c>
      <c r="T357" s="34" t="str">
        <f>INDEX(AJ:AJ,W356+1)</f>
        <v>Seer of the Last Tomorrow</v>
      </c>
      <c r="U357" s="35"/>
      <c r="V357" s="36"/>
      <c r="W357" s="37"/>
      <c r="X357" s="33"/>
      <c r="Y357" s="52"/>
      <c r="Z357" s="52"/>
      <c r="AA357" s="53"/>
      <c r="AC357" s="52"/>
      <c r="AD357" s="52"/>
      <c r="BB357" s="64" t="s">
        <v>0</v>
      </c>
    </row>
    <row r="358" spans="1:54">
      <c r="A358" t="str">
        <f t="shared" si="55"/>
        <v>|LEFT:80|LEFT:100|LEFT:100|LEFT:100|LEFT:100|LEFT:100|c</v>
      </c>
      <c r="B358" t="s">
        <v>0</v>
      </c>
      <c r="C358" t="s">
        <v>81</v>
      </c>
      <c r="D358" s="26" t="str">
        <f>$Q$1</f>
        <v>LEFT:80</v>
      </c>
      <c r="E358" s="26" t="s">
        <v>81</v>
      </c>
      <c r="F358" s="26" t="str">
        <f t="shared" ref="F358:J358" si="60">$R$1</f>
        <v>LEFT:100</v>
      </c>
      <c r="G358" s="26" t="s">
        <v>81</v>
      </c>
      <c r="H358" s="26" t="str">
        <f t="shared" si="60"/>
        <v>LEFT:100</v>
      </c>
      <c r="I358" s="26" t="s">
        <v>81</v>
      </c>
      <c r="J358" s="26" t="str">
        <f t="shared" si="60"/>
        <v>LEFT:100</v>
      </c>
      <c r="K358" s="26" t="s">
        <v>81</v>
      </c>
      <c r="L358" s="26" t="str">
        <f>$R$1</f>
        <v>LEFT:100</v>
      </c>
      <c r="M358" s="26" t="s">
        <v>81</v>
      </c>
      <c r="N358" s="26" t="str">
        <f>$R$1</f>
        <v>LEFT:100</v>
      </c>
      <c r="O358" t="s">
        <v>81</v>
      </c>
      <c r="P358" t="s">
        <v>82</v>
      </c>
      <c r="Q358" s="38" t="s">
        <v>6</v>
      </c>
      <c r="R358" s="34" t="str">
        <f>INDEX(AF:AF,W356+1)</f>
        <v>青</v>
      </c>
      <c r="S358" s="39" t="s">
        <v>7</v>
      </c>
      <c r="T358" s="34" t="str">
        <f>INDEX(AG:AG,W356+1)</f>
        <v>コモン</v>
      </c>
      <c r="U358" s="39" t="s">
        <v>8</v>
      </c>
      <c r="V358" s="34">
        <f>INDEX(AH:AH,W356+1)</f>
        <v>8</v>
      </c>
      <c r="W358" s="40"/>
      <c r="X358" s="34" t="str">
        <f>INDEX(AO:AO,W356+1)</f>
        <v>ディフェンダー</v>
      </c>
      <c r="Y358" s="52"/>
      <c r="Z358" s="52"/>
      <c r="AA358" s="53"/>
      <c r="AC358" s="35"/>
      <c r="AD358" s="35"/>
      <c r="BB358" s="64" t="s">
        <v>0</v>
      </c>
    </row>
    <row r="359" spans="1:54">
      <c r="A359" t="str">
        <f t="shared" si="55"/>
        <v>|色|青|レアリティ|コモン|マナコスト|8|</v>
      </c>
      <c r="B359" t="s">
        <v>0</v>
      </c>
      <c r="C359" t="s">
        <v>81</v>
      </c>
      <c r="D359" s="27" t="s">
        <v>6</v>
      </c>
      <c r="E359" t="s">
        <v>81</v>
      </c>
      <c r="F359" t="str">
        <f>IF(R358=0,"",R358)</f>
        <v>青</v>
      </c>
      <c r="G359" t="s">
        <v>81</v>
      </c>
      <c r="H359" s="27" t="s">
        <v>93</v>
      </c>
      <c r="I359" t="s">
        <v>81</v>
      </c>
      <c r="J359" t="str">
        <f>IF(T358=0,"",T358)</f>
        <v>コモン</v>
      </c>
      <c r="K359" t="s">
        <v>81</v>
      </c>
      <c r="L359" s="27" t="s">
        <v>94</v>
      </c>
      <c r="M359" t="s">
        <v>81</v>
      </c>
      <c r="N359">
        <f>IF(V358=0,"",V358)</f>
        <v>8</v>
      </c>
      <c r="O359" t="s">
        <v>81</v>
      </c>
      <c r="Q359" s="33" t="s">
        <v>11</v>
      </c>
      <c r="R359" s="34" t="str">
        <f>INDEX(AK:AK,W356+1)</f>
        <v>クリーチャー</v>
      </c>
      <c r="S359" s="39" t="s">
        <v>95</v>
      </c>
      <c r="T359" s="34" t="str">
        <f>INDEX(AL:AL,W356+1)</f>
        <v>ナーガ</v>
      </c>
      <c r="U359" s="34" t="str">
        <f>INDEX(AM:AM,W356+1)</f>
        <v>クレリック</v>
      </c>
      <c r="V359" s="34">
        <f>INDEX(AN:AN,W356+1)</f>
        <v>0</v>
      </c>
      <c r="W359" s="40"/>
      <c r="X359" s="34" t="str">
        <f>INDEX(AV:AV,W356+1)</f>
        <v>ディ</v>
      </c>
      <c r="Y359" s="34" t="str">
        <f>INDEX(AW:AW,W356+1)</f>
        <v/>
      </c>
      <c r="Z359" s="34" t="str">
        <f>INDEX(AX:AX,W356+1)</f>
        <v/>
      </c>
      <c r="AA359" s="34">
        <f>INDEX(AY:AY,W356+1)</f>
        <v>0</v>
      </c>
      <c r="AC359" s="52"/>
      <c r="AD359" s="52"/>
      <c r="BB359" s="64" t="s">
        <v>0</v>
      </c>
    </row>
    <row r="360" spans="1:54">
      <c r="A360" t="str">
        <f t="shared" si="55"/>
        <v>|種別|クリーチャー|サブタイプ|ナーガ|クレリック||</v>
      </c>
      <c r="B360" t="s">
        <v>0</v>
      </c>
      <c r="C360" t="s">
        <v>81</v>
      </c>
      <c r="D360" s="27" t="s">
        <v>11</v>
      </c>
      <c r="E360" t="s">
        <v>81</v>
      </c>
      <c r="F360" t="str">
        <f>IF(R359=0,"",R359)</f>
        <v>クリーチャー</v>
      </c>
      <c r="G360" t="s">
        <v>81</v>
      </c>
      <c r="H360" s="27" t="s">
        <v>103</v>
      </c>
      <c r="I360" t="s">
        <v>81</v>
      </c>
      <c r="J360" t="str">
        <f>IF(T359=0,"",T359)</f>
        <v>ナーガ</v>
      </c>
      <c r="K360" t="s">
        <v>81</v>
      </c>
      <c r="L360" t="str">
        <f>IF(U359=0,"",U359)</f>
        <v>クレリック</v>
      </c>
      <c r="M360" t="s">
        <v>81</v>
      </c>
      <c r="N360" t="str">
        <f>IF(V359=0,"",V359)</f>
        <v/>
      </c>
      <c r="O360" t="s">
        <v>81</v>
      </c>
      <c r="Q360" s="33" t="s">
        <v>104</v>
      </c>
      <c r="R360" s="34" t="str">
        <f>INDEX(AZ:AZ,W356+1)</f>
        <v>ディフェンダー</v>
      </c>
      <c r="S360" s="35"/>
      <c r="T360" s="35"/>
      <c r="U360" s="35"/>
      <c r="V360" s="36"/>
      <c r="W360" s="40"/>
      <c r="X360" s="32"/>
      <c r="Y360" s="32"/>
      <c r="Z360" s="32"/>
      <c r="AA360" s="54"/>
      <c r="AC360" s="52"/>
      <c r="AD360" s="52"/>
      <c r="BB360" s="64" t="s">
        <v>0</v>
      </c>
    </row>
    <row r="361" spans="1:54">
      <c r="A361" t="str">
        <f t="shared" si="55"/>
        <v>|テキスト|&gt;|&gt;|&gt;|&gt;|ディフェンダー|</v>
      </c>
      <c r="B361" t="s">
        <v>0</v>
      </c>
      <c r="C361" t="s">
        <v>81</v>
      </c>
      <c r="D361" s="27" t="s">
        <v>104</v>
      </c>
      <c r="E361" t="s">
        <v>81</v>
      </c>
      <c r="F361" s="27" t="s">
        <v>113</v>
      </c>
      <c r="G361" t="s">
        <v>81</v>
      </c>
      <c r="H361" s="27" t="s">
        <v>113</v>
      </c>
      <c r="I361" t="s">
        <v>81</v>
      </c>
      <c r="J361" s="27" t="s">
        <v>113</v>
      </c>
      <c r="K361" t="s">
        <v>81</v>
      </c>
      <c r="L361" s="27" t="s">
        <v>113</v>
      </c>
      <c r="M361" t="s">
        <v>81</v>
      </c>
      <c r="N361" t="str">
        <f>IF(R360=0,"",R360)</f>
        <v>ディフェンダー</v>
      </c>
      <c r="O361" t="s">
        <v>81</v>
      </c>
      <c r="Q361" s="38" t="s">
        <v>27</v>
      </c>
      <c r="R361" s="34">
        <f>INDEX(BA:BA,W356+1)</f>
        <v>0</v>
      </c>
      <c r="S361" s="35" t="s">
        <v>400</v>
      </c>
      <c r="T361" s="34" t="str">
        <f>IF(X361="","",X361&amp;IF(Y361="",""," "&amp;Y361)&amp;IF(Z361="",""," "&amp;Z361)&amp;IF(AA361="",""," "&amp;AA361))</f>
        <v>Defender  </v>
      </c>
      <c r="U361" s="35"/>
      <c r="V361" s="36"/>
      <c r="W361" s="40" t="s">
        <v>114</v>
      </c>
      <c r="X361" s="33" t="str">
        <f t="shared" ref="X361:AA361" si="61">IF(ISERROR(IF(LEN(X360)&gt;1,X360,VLOOKUP(X359,$AC:$AD,2,FALSE))),"",IF(LEN(X360)&gt;1,X360,VLOOKUP(X359,$AC:$AD,2,FALSE)))</f>
        <v>Defender</v>
      </c>
      <c r="Y361" s="33" t="str">
        <f t="shared" si="61"/>
        <v/>
      </c>
      <c r="Z361" s="33" t="str">
        <f t="shared" si="61"/>
        <v/>
      </c>
      <c r="AA361" s="33" t="str">
        <f t="shared" si="61"/>
        <v> </v>
      </c>
      <c r="AC361" s="52"/>
      <c r="AD361" s="52"/>
      <c r="BB361" s="64" t="s">
        <v>0</v>
      </c>
    </row>
    <row r="362" spans="1:54">
      <c r="A362" t="str">
        <f t="shared" si="55"/>
        <v>|英テキスト|&gt;|&gt;|&gt;|&gt;|Defender  &amp;br;|</v>
      </c>
      <c r="B362" t="s">
        <v>0</v>
      </c>
      <c r="C362" t="s">
        <v>81</v>
      </c>
      <c r="D362" s="27" t="s">
        <v>125</v>
      </c>
      <c r="E362" t="s">
        <v>81</v>
      </c>
      <c r="F362" s="27" t="s">
        <v>113</v>
      </c>
      <c r="G362" t="s">
        <v>81</v>
      </c>
      <c r="H362" s="27" t="s">
        <v>113</v>
      </c>
      <c r="I362" t="s">
        <v>81</v>
      </c>
      <c r="J362" s="27" t="s">
        <v>113</v>
      </c>
      <c r="K362" t="s">
        <v>81</v>
      </c>
      <c r="L362" s="27" t="s">
        <v>113</v>
      </c>
      <c r="M362" t="s">
        <v>81</v>
      </c>
      <c r="N362" t="str">
        <f>IF(T361="","",T361&amp;"&amp;br;")&amp;IF(R361=0,"",R361)</f>
        <v>Defender  &amp;br;</v>
      </c>
      <c r="O362" t="s">
        <v>81</v>
      </c>
      <c r="Q362" s="33" t="s">
        <v>18</v>
      </c>
      <c r="R362" s="34" t="str">
        <f>IF(INDEX(AT:AT,W356+1)="",0,INDEX(AT:AT,W356+1)&amp;"/"&amp;INDEX(AU:AU,W356+1))</f>
        <v>1/4</v>
      </c>
      <c r="S362" s="35"/>
      <c r="T362" s="35"/>
      <c r="U362" s="35"/>
      <c r="V362" s="36"/>
      <c r="W362" s="40"/>
      <c r="X362" s="33"/>
      <c r="Y362" s="52"/>
      <c r="Z362" s="52"/>
      <c r="AA362" s="53"/>
      <c r="AC362" s="52"/>
      <c r="AD362" s="52"/>
      <c r="BB362" s="64" t="s">
        <v>0</v>
      </c>
    </row>
    <row r="363" spans="1:54">
      <c r="A363" t="str">
        <f t="shared" si="55"/>
        <v>|PT|&gt;|1/4|シールド数|&gt;||</v>
      </c>
      <c r="B363" t="s">
        <v>0</v>
      </c>
      <c r="C363" t="s">
        <v>81</v>
      </c>
      <c r="D363" t="s">
        <v>18</v>
      </c>
      <c r="E363" t="s">
        <v>81</v>
      </c>
      <c r="F363" t="s">
        <v>113</v>
      </c>
      <c r="G363" t="s">
        <v>81</v>
      </c>
      <c r="H363" t="str">
        <f>IF(R362=0,"",R362)</f>
        <v>1/4</v>
      </c>
      <c r="I363" t="s">
        <v>81</v>
      </c>
      <c r="J363" t="s">
        <v>136</v>
      </c>
      <c r="K363" t="s">
        <v>81</v>
      </c>
      <c r="L363" t="s">
        <v>113</v>
      </c>
      <c r="M363" t="s">
        <v>81</v>
      </c>
      <c r="N363" t="str">
        <f>IF(R363=0,"",R363)</f>
        <v/>
      </c>
      <c r="O363" t="s">
        <v>81</v>
      </c>
      <c r="Q363" s="41" t="s">
        <v>19</v>
      </c>
      <c r="R363" s="34">
        <f>INDEX(AS:AS,W356+1)</f>
        <v>0</v>
      </c>
      <c r="S363" s="42"/>
      <c r="T363" s="42"/>
      <c r="U363" s="42"/>
      <c r="V363" s="43"/>
      <c r="W363" s="44"/>
      <c r="X363" s="45"/>
      <c r="Y363" s="55"/>
      <c r="Z363" s="55"/>
      <c r="AA363" s="56"/>
      <c r="BB363" s="64" t="s">
        <v>0</v>
      </c>
    </row>
    <row r="364" spans="1:54">
      <c r="A364" t="str">
        <f t="shared" si="55"/>
        <v>&amp;br;&amp;br;</v>
      </c>
      <c r="B364" t="s">
        <v>0</v>
      </c>
      <c r="C364" t="s">
        <v>145</v>
      </c>
      <c r="R364"/>
      <c r="S364"/>
      <c r="T364"/>
      <c r="U364"/>
      <c r="V364"/>
      <c r="BB364" s="64" t="s">
        <v>0</v>
      </c>
    </row>
    <row r="365" spans="1:54">
      <c r="A365" t="str">
        <f t="shared" si="55"/>
        <v>#back(text=戻る,left)</v>
      </c>
      <c r="B365" t="s">
        <v>0</v>
      </c>
      <c r="C365" t="s">
        <v>153</v>
      </c>
      <c r="R365"/>
      <c r="S365"/>
      <c r="T365"/>
      <c r="U365"/>
      <c r="V365"/>
      <c r="BB365" s="64" t="s">
        <v>0</v>
      </c>
    </row>
    <row r="366" spans="1:54">
      <c r="A366" t="str">
        <f t="shared" si="55"/>
        <v>&amp;br;</v>
      </c>
      <c r="B366" t="s">
        <v>0</v>
      </c>
      <c r="C366" t="s">
        <v>164</v>
      </c>
      <c r="R366"/>
      <c r="S366"/>
      <c r="T366"/>
      <c r="U366"/>
      <c r="V366"/>
      <c r="BB366" s="64" t="s">
        <v>0</v>
      </c>
    </row>
    <row r="367" spans="1:54">
      <c r="A367" t="str">
        <f t="shared" si="55"/>
        <v>#comment(above,nsize=[15],size=[30],num=[10])</v>
      </c>
      <c r="B367" t="s">
        <v>0</v>
      </c>
      <c r="C367" t="s">
        <v>173</v>
      </c>
      <c r="R367"/>
      <c r="S367"/>
      <c r="T367"/>
      <c r="U367"/>
      <c r="V367"/>
      <c r="BB367" s="64" t="s">
        <v>0</v>
      </c>
    </row>
    <row r="368" spans="1:54">
      <c r="A368" t="str">
        <f t="shared" si="55"/>
        <v>&amp;br;&amp;br;</v>
      </c>
      <c r="B368" t="s">
        <v>0</v>
      </c>
      <c r="C368" t="s">
        <v>145</v>
      </c>
      <c r="R368"/>
      <c r="S368"/>
      <c r="T368"/>
      <c r="U368"/>
      <c r="V368"/>
      <c r="AC368" s="52"/>
      <c r="AD368" s="52"/>
      <c r="BB368" s="64" t="s">
        <v>0</v>
      </c>
    </row>
    <row r="369" spans="1:54">
      <c r="A369" t="str">
        <f t="shared" si="55"/>
        <v/>
      </c>
      <c r="B369" t="s">
        <v>0</v>
      </c>
      <c r="Q369" s="29"/>
      <c r="R369" s="30"/>
      <c r="S369" s="30"/>
      <c r="T369" s="30"/>
      <c r="U369" s="30"/>
      <c r="V369" s="31"/>
      <c r="W369" s="32">
        <v>29</v>
      </c>
      <c r="X369" s="29"/>
      <c r="Y369" s="50"/>
      <c r="Z369" s="50"/>
      <c r="AA369" s="51"/>
      <c r="AC369" s="52"/>
      <c r="AD369" s="52"/>
      <c r="BB369" s="64" t="s">
        <v>0</v>
      </c>
    </row>
    <row r="370" spans="1:54">
      <c r="A370" t="str">
        <f t="shared" si="55"/>
        <v>*相殺の風/Countervailing Winds</v>
      </c>
      <c r="B370" t="s">
        <v>0</v>
      </c>
      <c r="C370" t="str">
        <f>"*"&amp;R370&amp;"/"&amp;T370</f>
        <v>*相殺の風/Countervailing Winds</v>
      </c>
      <c r="Q370" s="33" t="s">
        <v>9</v>
      </c>
      <c r="R370" s="34" t="str">
        <f>INDEX(AI:AI,W369+1)</f>
        <v>相殺の風</v>
      </c>
      <c r="S370" s="35" t="s">
        <v>10</v>
      </c>
      <c r="T370" s="34" t="str">
        <f>INDEX(AJ:AJ,W369+1)</f>
        <v>Countervailing Winds</v>
      </c>
      <c r="U370" s="35"/>
      <c r="V370" s="36"/>
      <c r="W370" s="37"/>
      <c r="X370" s="33"/>
      <c r="Y370" s="52"/>
      <c r="Z370" s="52"/>
      <c r="AA370" s="53"/>
      <c r="AC370" s="52"/>
      <c r="AD370" s="52"/>
      <c r="BB370" s="64" t="s">
        <v>0</v>
      </c>
    </row>
    <row r="371" spans="1:54">
      <c r="A371" t="str">
        <f t="shared" si="55"/>
        <v>|LEFT:80|LEFT:100|LEFT:100|LEFT:100|LEFT:100|LEFT:100|c</v>
      </c>
      <c r="B371" t="s">
        <v>0</v>
      </c>
      <c r="C371" t="s">
        <v>81</v>
      </c>
      <c r="D371" s="26" t="str">
        <f>$Q$1</f>
        <v>LEFT:80</v>
      </c>
      <c r="E371" s="26" t="s">
        <v>81</v>
      </c>
      <c r="F371" s="26" t="str">
        <f t="shared" ref="F371:J371" si="62">$R$1</f>
        <v>LEFT:100</v>
      </c>
      <c r="G371" s="26" t="s">
        <v>81</v>
      </c>
      <c r="H371" s="26" t="str">
        <f t="shared" si="62"/>
        <v>LEFT:100</v>
      </c>
      <c r="I371" s="26" t="s">
        <v>81</v>
      </c>
      <c r="J371" s="26" t="str">
        <f t="shared" si="62"/>
        <v>LEFT:100</v>
      </c>
      <c r="K371" s="26" t="s">
        <v>81</v>
      </c>
      <c r="L371" s="26" t="str">
        <f>$R$1</f>
        <v>LEFT:100</v>
      </c>
      <c r="M371" s="26" t="s">
        <v>81</v>
      </c>
      <c r="N371" s="26" t="str">
        <f>$R$1</f>
        <v>LEFT:100</v>
      </c>
      <c r="O371" t="s">
        <v>81</v>
      </c>
      <c r="P371" t="s">
        <v>82</v>
      </c>
      <c r="Q371" s="38" t="s">
        <v>6</v>
      </c>
      <c r="R371" s="34" t="str">
        <f>INDEX(AF:AF,W369+1)</f>
        <v>青</v>
      </c>
      <c r="S371" s="39" t="s">
        <v>7</v>
      </c>
      <c r="T371" s="34" t="str">
        <f>INDEX(AG:AG,W369+1)</f>
        <v>コモン</v>
      </c>
      <c r="U371" s="39" t="s">
        <v>8</v>
      </c>
      <c r="V371" s="34">
        <f>INDEX(AH:AH,W369+1)</f>
        <v>7</v>
      </c>
      <c r="W371" s="40"/>
      <c r="X371" s="34" t="str">
        <f>INDEX(AO:AO,W369+1)</f>
        <v>対戦相手の手札の最初のカードのマナを完全に吸収する。</v>
      </c>
      <c r="Y371" s="52"/>
      <c r="Z371" s="52"/>
      <c r="AA371" s="53"/>
      <c r="AC371" s="35"/>
      <c r="AD371" s="35"/>
      <c r="BB371" s="64" t="s">
        <v>0</v>
      </c>
    </row>
    <row r="372" spans="1:54">
      <c r="A372" t="str">
        <f t="shared" si="55"/>
        <v>|色|青|レアリティ|コモン|マナコスト|7|</v>
      </c>
      <c r="B372" t="s">
        <v>0</v>
      </c>
      <c r="C372" t="s">
        <v>81</v>
      </c>
      <c r="D372" s="27" t="s">
        <v>6</v>
      </c>
      <c r="E372" t="s">
        <v>81</v>
      </c>
      <c r="F372" t="str">
        <f>IF(R371=0,"",R371)</f>
        <v>青</v>
      </c>
      <c r="G372" t="s">
        <v>81</v>
      </c>
      <c r="H372" s="27" t="s">
        <v>93</v>
      </c>
      <c r="I372" t="s">
        <v>81</v>
      </c>
      <c r="J372" t="str">
        <f>IF(T371=0,"",T371)</f>
        <v>コモン</v>
      </c>
      <c r="K372" t="s">
        <v>81</v>
      </c>
      <c r="L372" s="27" t="s">
        <v>94</v>
      </c>
      <c r="M372" t="s">
        <v>81</v>
      </c>
      <c r="N372">
        <f>IF(V371=0,"",V371)</f>
        <v>7</v>
      </c>
      <c r="O372" t="s">
        <v>81</v>
      </c>
      <c r="Q372" s="33" t="s">
        <v>11</v>
      </c>
      <c r="R372" s="34" t="str">
        <f>INDEX(AK:AK,W369+1)</f>
        <v>呪文</v>
      </c>
      <c r="S372" s="39" t="s">
        <v>95</v>
      </c>
      <c r="T372" s="34">
        <f>INDEX(AL:AL,W369+1)</f>
        <v>0</v>
      </c>
      <c r="U372" s="34">
        <f>INDEX(AM:AM,W369+1)</f>
        <v>0</v>
      </c>
      <c r="V372" s="34">
        <f>INDEX(AN:AN,W369+1)</f>
        <v>0</v>
      </c>
      <c r="W372" s="40"/>
      <c r="X372" s="34" t="str">
        <f>INDEX(AV:AV,W369+1)</f>
        <v>対戦</v>
      </c>
      <c r="Y372" s="34" t="str">
        <f>INDEX(AW:AW,W369+1)</f>
        <v/>
      </c>
      <c r="Z372" s="34" t="str">
        <f>INDEX(AX:AX,W369+1)</f>
        <v/>
      </c>
      <c r="AA372" s="34">
        <f>INDEX(AY:AY,W369+1)</f>
        <v>0</v>
      </c>
      <c r="AC372" s="52"/>
      <c r="AD372" s="52"/>
      <c r="BB372" s="64" t="s">
        <v>0</v>
      </c>
    </row>
    <row r="373" spans="1:54">
      <c r="A373" t="str">
        <f t="shared" si="55"/>
        <v>|種別|呪文|サブタイプ||||</v>
      </c>
      <c r="B373" t="s">
        <v>0</v>
      </c>
      <c r="C373" t="s">
        <v>81</v>
      </c>
      <c r="D373" s="27" t="s">
        <v>11</v>
      </c>
      <c r="E373" t="s">
        <v>81</v>
      </c>
      <c r="F373" t="str">
        <f>IF(R372=0,"",R372)</f>
        <v>呪文</v>
      </c>
      <c r="G373" t="s">
        <v>81</v>
      </c>
      <c r="H373" s="27" t="s">
        <v>103</v>
      </c>
      <c r="I373" t="s">
        <v>81</v>
      </c>
      <c r="J373" t="str">
        <f>IF(T372=0,"",T372)</f>
        <v/>
      </c>
      <c r="K373" t="s">
        <v>81</v>
      </c>
      <c r="L373" t="str">
        <f>IF(U372=0,"",U372)</f>
        <v/>
      </c>
      <c r="M373" t="s">
        <v>81</v>
      </c>
      <c r="N373" t="str">
        <f>IF(V372=0,"",V372)</f>
        <v/>
      </c>
      <c r="O373" t="s">
        <v>81</v>
      </c>
      <c r="Q373" s="33" t="s">
        <v>104</v>
      </c>
      <c r="R373" s="34" t="str">
        <f>INDEX(AZ:AZ,W369+1)</f>
        <v>対戦相手の手札の最初のカードのマナを完全に吸収する。&amp;br;サイクリング2</v>
      </c>
      <c r="S373" s="35"/>
      <c r="T373" s="35"/>
      <c r="U373" s="35"/>
      <c r="V373" s="36"/>
      <c r="W373" s="40"/>
      <c r="X373" s="32"/>
      <c r="Y373" s="32"/>
      <c r="Z373" s="32"/>
      <c r="AA373" s="54"/>
      <c r="AC373" s="52"/>
      <c r="AD373" s="52"/>
      <c r="BB373" s="64" t="s">
        <v>0</v>
      </c>
    </row>
    <row r="374" spans="1:54">
      <c r="A374" t="str">
        <f t="shared" si="55"/>
        <v>|テキスト|&gt;|&gt;|&gt;|&gt;|対戦相手の手札の最初のカードのマナを完全に吸収する。&amp;br;サイクリング2|</v>
      </c>
      <c r="B374" t="s">
        <v>0</v>
      </c>
      <c r="C374" t="s">
        <v>81</v>
      </c>
      <c r="D374" s="27" t="s">
        <v>104</v>
      </c>
      <c r="E374" t="s">
        <v>81</v>
      </c>
      <c r="F374" s="27" t="s">
        <v>113</v>
      </c>
      <c r="G374" t="s">
        <v>81</v>
      </c>
      <c r="H374" s="27" t="s">
        <v>113</v>
      </c>
      <c r="I374" t="s">
        <v>81</v>
      </c>
      <c r="J374" s="27" t="s">
        <v>113</v>
      </c>
      <c r="K374" t="s">
        <v>81</v>
      </c>
      <c r="L374" s="27" t="s">
        <v>113</v>
      </c>
      <c r="M374" t="s">
        <v>81</v>
      </c>
      <c r="N374" t="str">
        <f>IF(R373=0,"",R373)</f>
        <v>対戦相手の手札の最初のカードのマナを完全に吸収する。&amp;br;サイクリング2</v>
      </c>
      <c r="O374" t="s">
        <v>81</v>
      </c>
      <c r="Q374" s="38" t="s">
        <v>27</v>
      </c>
      <c r="R374" s="34" t="str">
        <f>INDEX(BA:BA,W369+1)</f>
        <v>The first card in your opponent's hand is fully drained of its mana.&amp;br;Cycling2</v>
      </c>
      <c r="S374" s="35" t="s">
        <v>400</v>
      </c>
      <c r="T374" s="34" t="str">
        <f>IF(X374="","",X374&amp;IF(Y374="",""," "&amp;Y374)&amp;IF(Z374="",""," "&amp;Z374)&amp;IF(AA374="",""," "&amp;AA374))</f>
        <v/>
      </c>
      <c r="U374" s="35"/>
      <c r="V374" s="36"/>
      <c r="W374" s="40" t="s">
        <v>114</v>
      </c>
      <c r="X374" s="33" t="str">
        <f t="shared" ref="X374:AA374" si="63">IF(ISERROR(IF(LEN(X373)&gt;1,X373,VLOOKUP(X372,$AC:$AD,2,FALSE))),"",IF(LEN(X373)&gt;1,X373,VLOOKUP(X372,$AC:$AD,2,FALSE)))</f>
        <v/>
      </c>
      <c r="Y374" s="33" t="str">
        <f t="shared" si="63"/>
        <v/>
      </c>
      <c r="Z374" s="33" t="str">
        <f t="shared" si="63"/>
        <v/>
      </c>
      <c r="AA374" s="33" t="str">
        <f t="shared" si="63"/>
        <v> </v>
      </c>
      <c r="AC374" s="52"/>
      <c r="AD374" s="52"/>
      <c r="BB374" s="64" t="s">
        <v>0</v>
      </c>
    </row>
    <row r="375" spans="1:54">
      <c r="A375" t="str">
        <f t="shared" si="55"/>
        <v>|英テキスト|&gt;|&gt;|&gt;|&gt;|The first card in your opponent's hand is fully drained of its mana.&amp;br;Cycling2|</v>
      </c>
      <c r="B375" t="s">
        <v>0</v>
      </c>
      <c r="C375" t="s">
        <v>81</v>
      </c>
      <c r="D375" s="27" t="s">
        <v>125</v>
      </c>
      <c r="E375" t="s">
        <v>81</v>
      </c>
      <c r="F375" s="27" t="s">
        <v>113</v>
      </c>
      <c r="G375" t="s">
        <v>81</v>
      </c>
      <c r="H375" s="27" t="s">
        <v>113</v>
      </c>
      <c r="I375" t="s">
        <v>81</v>
      </c>
      <c r="J375" s="27" t="s">
        <v>113</v>
      </c>
      <c r="K375" t="s">
        <v>81</v>
      </c>
      <c r="L375" s="27" t="s">
        <v>113</v>
      </c>
      <c r="M375" t="s">
        <v>81</v>
      </c>
      <c r="N375" t="str">
        <f>IF(T374="","",T374&amp;"&amp;br;")&amp;IF(R374=0,"",R374)</f>
        <v>The first card in your opponent's hand is fully drained of its mana.&amp;br;Cycling2</v>
      </c>
      <c r="O375" t="s">
        <v>81</v>
      </c>
      <c r="Q375" s="33" t="s">
        <v>18</v>
      </c>
      <c r="R375" s="34">
        <f>IF(INDEX(AT:AT,W369+1)="",0,INDEX(AT:AT,W369+1)&amp;"/"&amp;INDEX(AU:AU,W369+1))</f>
        <v>0</v>
      </c>
      <c r="S375" s="35"/>
      <c r="T375" s="35"/>
      <c r="U375" s="35"/>
      <c r="V375" s="36"/>
      <c r="W375" s="40"/>
      <c r="X375" s="33"/>
      <c r="Y375" s="52"/>
      <c r="Z375" s="52"/>
      <c r="AA375" s="53"/>
      <c r="AC375" s="52"/>
      <c r="AD375" s="52"/>
      <c r="BB375" s="64" t="s">
        <v>0</v>
      </c>
    </row>
    <row r="376" spans="1:54">
      <c r="A376" t="str">
        <f t="shared" si="55"/>
        <v>|PT|&gt;||シールド数|&gt;||</v>
      </c>
      <c r="B376" t="s">
        <v>0</v>
      </c>
      <c r="C376" t="s">
        <v>81</v>
      </c>
      <c r="D376" t="s">
        <v>18</v>
      </c>
      <c r="E376" t="s">
        <v>81</v>
      </c>
      <c r="F376" t="s">
        <v>113</v>
      </c>
      <c r="G376" t="s">
        <v>81</v>
      </c>
      <c r="H376" t="str">
        <f>IF(R375=0,"",R375)</f>
        <v/>
      </c>
      <c r="I376" t="s">
        <v>81</v>
      </c>
      <c r="J376" t="s">
        <v>136</v>
      </c>
      <c r="K376" t="s">
        <v>81</v>
      </c>
      <c r="L376" t="s">
        <v>113</v>
      </c>
      <c r="M376" t="s">
        <v>81</v>
      </c>
      <c r="N376" t="str">
        <f>IF(R376=0,"",R376)</f>
        <v/>
      </c>
      <c r="O376" t="s">
        <v>81</v>
      </c>
      <c r="Q376" s="41" t="s">
        <v>19</v>
      </c>
      <c r="R376" s="34">
        <f>INDEX(AS:AS,W369+1)</f>
        <v>0</v>
      </c>
      <c r="S376" s="42"/>
      <c r="T376" s="42"/>
      <c r="U376" s="42"/>
      <c r="V376" s="43"/>
      <c r="W376" s="44"/>
      <c r="X376" s="45"/>
      <c r="Y376" s="55"/>
      <c r="Z376" s="55"/>
      <c r="AA376" s="56"/>
      <c r="BB376" s="64" t="s">
        <v>0</v>
      </c>
    </row>
    <row r="377" spans="1:54">
      <c r="A377" t="str">
        <f t="shared" si="55"/>
        <v>&amp;br;&amp;br;</v>
      </c>
      <c r="B377" t="s">
        <v>0</v>
      </c>
      <c r="C377" t="s">
        <v>145</v>
      </c>
      <c r="R377"/>
      <c r="S377"/>
      <c r="T377"/>
      <c r="U377"/>
      <c r="V377"/>
      <c r="BB377" s="64" t="s">
        <v>0</v>
      </c>
    </row>
    <row r="378" spans="1:54">
      <c r="A378" t="str">
        <f t="shared" si="55"/>
        <v>#back(text=戻る,left)</v>
      </c>
      <c r="B378" t="s">
        <v>0</v>
      </c>
      <c r="C378" t="s">
        <v>153</v>
      </c>
      <c r="R378"/>
      <c r="S378"/>
      <c r="T378"/>
      <c r="U378"/>
      <c r="V378"/>
      <c r="BB378" s="64" t="s">
        <v>0</v>
      </c>
    </row>
    <row r="379" spans="1:54">
      <c r="A379" t="str">
        <f t="shared" si="55"/>
        <v>&amp;br;</v>
      </c>
      <c r="B379" t="s">
        <v>0</v>
      </c>
      <c r="C379" t="s">
        <v>164</v>
      </c>
      <c r="R379"/>
      <c r="S379"/>
      <c r="T379"/>
      <c r="U379"/>
      <c r="V379"/>
      <c r="BB379" s="64" t="s">
        <v>0</v>
      </c>
    </row>
    <row r="380" spans="1:54">
      <c r="A380" t="str">
        <f t="shared" si="55"/>
        <v>#comment(above,nsize=[15],size=[30],num=[10])</v>
      </c>
      <c r="B380" t="s">
        <v>0</v>
      </c>
      <c r="C380" t="s">
        <v>173</v>
      </c>
      <c r="R380"/>
      <c r="S380"/>
      <c r="T380"/>
      <c r="U380"/>
      <c r="V380"/>
      <c r="BB380" s="64" t="s">
        <v>0</v>
      </c>
    </row>
    <row r="381" spans="1:54">
      <c r="A381" t="str">
        <f t="shared" si="55"/>
        <v>&amp;br;&amp;br;</v>
      </c>
      <c r="B381" t="s">
        <v>0</v>
      </c>
      <c r="C381" t="s">
        <v>145</v>
      </c>
      <c r="R381"/>
      <c r="S381"/>
      <c r="T381"/>
      <c r="U381"/>
      <c r="V381"/>
      <c r="AC381" s="52"/>
      <c r="AD381" s="52"/>
      <c r="BB381" s="64" t="s">
        <v>0</v>
      </c>
    </row>
    <row r="382" spans="1:54">
      <c r="A382" t="str">
        <f t="shared" si="55"/>
        <v/>
      </c>
      <c r="B382" t="s">
        <v>0</v>
      </c>
      <c r="Q382" s="29"/>
      <c r="R382" s="30"/>
      <c r="S382" s="30"/>
      <c r="T382" s="30"/>
      <c r="U382" s="30"/>
      <c r="V382" s="31"/>
      <c r="W382" s="32">
        <v>30</v>
      </c>
      <c r="X382" s="29"/>
      <c r="Y382" s="50"/>
      <c r="Z382" s="50"/>
      <c r="AA382" s="51"/>
      <c r="AC382" s="52"/>
      <c r="AD382" s="52"/>
      <c r="BB382" s="64" t="s">
        <v>0</v>
      </c>
    </row>
    <row r="383" spans="1:54">
      <c r="A383" t="str">
        <f t="shared" si="55"/>
        <v>*周到の砂漠/Desert of the Mindful</v>
      </c>
      <c r="B383" t="s">
        <v>0</v>
      </c>
      <c r="C383" t="str">
        <f>"*"&amp;R383&amp;"/"&amp;T383</f>
        <v>*周到の砂漠/Desert of the Mindful</v>
      </c>
      <c r="Q383" s="33" t="s">
        <v>9</v>
      </c>
      <c r="R383" s="34" t="str">
        <f>INDEX(AI:AI,W382+1)</f>
        <v>周到の砂漠</v>
      </c>
      <c r="S383" s="35" t="s">
        <v>10</v>
      </c>
      <c r="T383" s="34" t="str">
        <f>INDEX(AJ:AJ,W382+1)</f>
        <v>Desert of the Mindful</v>
      </c>
      <c r="U383" s="35"/>
      <c r="V383" s="36"/>
      <c r="W383" s="37"/>
      <c r="X383" s="33"/>
      <c r="Y383" s="52"/>
      <c r="Z383" s="52"/>
      <c r="AA383" s="53"/>
      <c r="AC383" s="52"/>
      <c r="AD383" s="52"/>
      <c r="BB383" s="64" t="s">
        <v>0</v>
      </c>
    </row>
    <row r="384" spans="1:54">
      <c r="A384" t="str">
        <f t="shared" si="55"/>
        <v>|LEFT:80|LEFT:100|LEFT:100|LEFT:100|LEFT:100|LEFT:100|c</v>
      </c>
      <c r="B384" t="s">
        <v>0</v>
      </c>
      <c r="C384" t="s">
        <v>81</v>
      </c>
      <c r="D384" s="26" t="str">
        <f>$Q$1</f>
        <v>LEFT:80</v>
      </c>
      <c r="E384" s="26" t="s">
        <v>81</v>
      </c>
      <c r="F384" s="26" t="str">
        <f t="shared" ref="F384:J384" si="64">$R$1</f>
        <v>LEFT:100</v>
      </c>
      <c r="G384" s="26" t="s">
        <v>81</v>
      </c>
      <c r="H384" s="26" t="str">
        <f t="shared" si="64"/>
        <v>LEFT:100</v>
      </c>
      <c r="I384" s="26" t="s">
        <v>81</v>
      </c>
      <c r="J384" s="26" t="str">
        <f t="shared" si="64"/>
        <v>LEFT:100</v>
      </c>
      <c r="K384" s="26" t="s">
        <v>81</v>
      </c>
      <c r="L384" s="26" t="str">
        <f>$R$1</f>
        <v>LEFT:100</v>
      </c>
      <c r="M384" s="26" t="s">
        <v>81</v>
      </c>
      <c r="N384" s="26" t="str">
        <f>$R$1</f>
        <v>LEFT:100</v>
      </c>
      <c r="O384" t="s">
        <v>81</v>
      </c>
      <c r="P384" t="s">
        <v>82</v>
      </c>
      <c r="Q384" s="38" t="s">
        <v>6</v>
      </c>
      <c r="R384" s="34" t="str">
        <f>INDEX(AF:AF,W382+1)</f>
        <v>青</v>
      </c>
      <c r="S384" s="39" t="s">
        <v>7</v>
      </c>
      <c r="T384" s="34" t="str">
        <f>INDEX(AG:AG,W382+1)</f>
        <v>コモン</v>
      </c>
      <c r="U384" s="39" t="s">
        <v>8</v>
      </c>
      <c r="V384" s="34">
        <f>INDEX(AH:AH,W382+1)</f>
        <v>3</v>
      </c>
      <c r="W384" s="40"/>
      <c r="X384" s="34" t="str">
        <f>INDEX(AO:AO,W382+1)</f>
        <v>あなたは6マナを得る。</v>
      </c>
      <c r="Y384" s="52"/>
      <c r="Z384" s="52"/>
      <c r="AA384" s="53"/>
      <c r="AC384" s="35"/>
      <c r="AD384" s="35"/>
      <c r="BB384" s="64" t="s">
        <v>0</v>
      </c>
    </row>
    <row r="385" spans="1:54">
      <c r="A385" t="str">
        <f t="shared" si="55"/>
        <v>|色|青|レアリティ|コモン|マナコスト|3|</v>
      </c>
      <c r="B385" t="s">
        <v>0</v>
      </c>
      <c r="C385" t="s">
        <v>81</v>
      </c>
      <c r="D385" s="27" t="s">
        <v>6</v>
      </c>
      <c r="E385" t="s">
        <v>81</v>
      </c>
      <c r="F385" t="str">
        <f>IF(R384=0,"",R384)</f>
        <v>青</v>
      </c>
      <c r="G385" t="s">
        <v>81</v>
      </c>
      <c r="H385" s="27" t="s">
        <v>93</v>
      </c>
      <c r="I385" t="s">
        <v>81</v>
      </c>
      <c r="J385" t="str">
        <f>IF(T384=0,"",T384)</f>
        <v>コモン</v>
      </c>
      <c r="K385" t="s">
        <v>81</v>
      </c>
      <c r="L385" s="27" t="s">
        <v>94</v>
      </c>
      <c r="M385" t="s">
        <v>81</v>
      </c>
      <c r="N385">
        <f>IF(V384=0,"",V384)</f>
        <v>3</v>
      </c>
      <c r="O385" t="s">
        <v>81</v>
      </c>
      <c r="Q385" s="33" t="s">
        <v>11</v>
      </c>
      <c r="R385" s="34" t="str">
        <f>INDEX(AK:AK,W382+1)</f>
        <v>呪文</v>
      </c>
      <c r="S385" s="39" t="s">
        <v>95</v>
      </c>
      <c r="T385" s="34" t="str">
        <f>INDEX(AL:AL,W382+1)</f>
        <v>砂漠</v>
      </c>
      <c r="U385" s="34">
        <f>INDEX(AM:AM,W382+1)</f>
        <v>0</v>
      </c>
      <c r="V385" s="34">
        <f>INDEX(AN:AN,W382+1)</f>
        <v>0</v>
      </c>
      <c r="W385" s="40"/>
      <c r="X385" s="34" t="str">
        <f>INDEX(AV:AV,W382+1)</f>
        <v>あな</v>
      </c>
      <c r="Y385" s="34" t="str">
        <f>INDEX(AW:AW,W382+1)</f>
        <v/>
      </c>
      <c r="Z385" s="34" t="str">
        <f>INDEX(AX:AX,W382+1)</f>
        <v/>
      </c>
      <c r="AA385" s="34">
        <f>INDEX(AY:AY,W382+1)</f>
        <v>0</v>
      </c>
      <c r="AC385" s="52"/>
      <c r="AD385" s="52"/>
      <c r="BB385" s="64" t="s">
        <v>0</v>
      </c>
    </row>
    <row r="386" spans="1:54">
      <c r="A386" t="str">
        <f t="shared" si="55"/>
        <v>|種別|呪文|サブタイプ|砂漠|||</v>
      </c>
      <c r="B386" t="s">
        <v>0</v>
      </c>
      <c r="C386" t="s">
        <v>81</v>
      </c>
      <c r="D386" s="27" t="s">
        <v>11</v>
      </c>
      <c r="E386" t="s">
        <v>81</v>
      </c>
      <c r="F386" t="str">
        <f>IF(R385=0,"",R385)</f>
        <v>呪文</v>
      </c>
      <c r="G386" t="s">
        <v>81</v>
      </c>
      <c r="H386" s="27" t="s">
        <v>103</v>
      </c>
      <c r="I386" t="s">
        <v>81</v>
      </c>
      <c r="J386" t="str">
        <f>IF(T385=0,"",T385)</f>
        <v>砂漠</v>
      </c>
      <c r="K386" t="s">
        <v>81</v>
      </c>
      <c r="L386" t="str">
        <f>IF(U385=0,"",U385)</f>
        <v/>
      </c>
      <c r="M386" t="s">
        <v>81</v>
      </c>
      <c r="N386" t="str">
        <f>IF(V385=0,"",V385)</f>
        <v/>
      </c>
      <c r="O386" t="s">
        <v>81</v>
      </c>
      <c r="Q386" s="33" t="s">
        <v>104</v>
      </c>
      <c r="R386" s="34" t="str">
        <f>INDEX(AZ:AZ,W382+1)</f>
        <v>あなたは6マナを得る。&amp;br;サイクリング2</v>
      </c>
      <c r="S386" s="35"/>
      <c r="T386" s="35"/>
      <c r="U386" s="35"/>
      <c r="V386" s="36"/>
      <c r="W386" s="40"/>
      <c r="X386" s="32"/>
      <c r="Y386" s="32"/>
      <c r="Z386" s="32"/>
      <c r="AA386" s="54"/>
      <c r="AC386" s="52"/>
      <c r="AD386" s="52"/>
      <c r="BB386" s="64" t="s">
        <v>0</v>
      </c>
    </row>
    <row r="387" spans="1:54">
      <c r="A387" t="str">
        <f t="shared" si="55"/>
        <v>|テキスト|&gt;|&gt;|&gt;|&gt;|あなたは6マナを得る。&amp;br;サイクリング2|</v>
      </c>
      <c r="B387" t="s">
        <v>0</v>
      </c>
      <c r="C387" t="s">
        <v>81</v>
      </c>
      <c r="D387" s="27" t="s">
        <v>104</v>
      </c>
      <c r="E387" t="s">
        <v>81</v>
      </c>
      <c r="F387" s="27" t="s">
        <v>113</v>
      </c>
      <c r="G387" t="s">
        <v>81</v>
      </c>
      <c r="H387" s="27" t="s">
        <v>113</v>
      </c>
      <c r="I387" t="s">
        <v>81</v>
      </c>
      <c r="J387" s="27" t="s">
        <v>113</v>
      </c>
      <c r="K387" t="s">
        <v>81</v>
      </c>
      <c r="L387" s="27" t="s">
        <v>113</v>
      </c>
      <c r="M387" t="s">
        <v>81</v>
      </c>
      <c r="N387" t="str">
        <f>IF(R386=0,"",R386)</f>
        <v>あなたは6マナを得る。&amp;br;サイクリング2</v>
      </c>
      <c r="O387" t="s">
        <v>81</v>
      </c>
      <c r="Q387" s="38" t="s">
        <v>27</v>
      </c>
      <c r="R387" s="34" t="str">
        <f>INDEX(BA:BA,W382+1)</f>
        <v>You gain 6 mana.&amp;br;Cycling2</v>
      </c>
      <c r="S387" s="35" t="s">
        <v>400</v>
      </c>
      <c r="T387" s="34" t="str">
        <f>IF(X387="","",X387&amp;IF(Y387="",""," "&amp;Y387)&amp;IF(Z387="",""," "&amp;Z387)&amp;IF(AA387="",""," "&amp;AA387))</f>
        <v/>
      </c>
      <c r="U387" s="35"/>
      <c r="V387" s="36"/>
      <c r="W387" s="40" t="s">
        <v>114</v>
      </c>
      <c r="X387" s="33" t="str">
        <f t="shared" ref="X387:AA387" si="65">IF(ISERROR(IF(LEN(X386)&gt;1,X386,VLOOKUP(X385,$AC:$AD,2,FALSE))),"",IF(LEN(X386)&gt;1,X386,VLOOKUP(X385,$AC:$AD,2,FALSE)))</f>
        <v/>
      </c>
      <c r="Y387" s="33" t="str">
        <f t="shared" si="65"/>
        <v/>
      </c>
      <c r="Z387" s="33" t="str">
        <f t="shared" si="65"/>
        <v/>
      </c>
      <c r="AA387" s="33" t="str">
        <f t="shared" si="65"/>
        <v> </v>
      </c>
      <c r="AC387" s="52"/>
      <c r="AD387" s="52"/>
      <c r="BB387" s="64" t="s">
        <v>0</v>
      </c>
    </row>
    <row r="388" spans="1:54">
      <c r="A388" t="str">
        <f t="shared" si="55"/>
        <v>|英テキスト|&gt;|&gt;|&gt;|&gt;|You gain 6 mana.&amp;br;Cycling2|</v>
      </c>
      <c r="B388" t="s">
        <v>0</v>
      </c>
      <c r="C388" t="s">
        <v>81</v>
      </c>
      <c r="D388" s="27" t="s">
        <v>125</v>
      </c>
      <c r="E388" t="s">
        <v>81</v>
      </c>
      <c r="F388" s="27" t="s">
        <v>113</v>
      </c>
      <c r="G388" t="s">
        <v>81</v>
      </c>
      <c r="H388" s="27" t="s">
        <v>113</v>
      </c>
      <c r="I388" t="s">
        <v>81</v>
      </c>
      <c r="J388" s="27" t="s">
        <v>113</v>
      </c>
      <c r="K388" t="s">
        <v>81</v>
      </c>
      <c r="L388" s="27" t="s">
        <v>113</v>
      </c>
      <c r="M388" t="s">
        <v>81</v>
      </c>
      <c r="N388" t="str">
        <f>IF(T387="","",T387&amp;"&amp;br;")&amp;IF(R387=0,"",R387)</f>
        <v>You gain 6 mana.&amp;br;Cycling2</v>
      </c>
      <c r="O388" t="s">
        <v>81</v>
      </c>
      <c r="Q388" s="33" t="s">
        <v>18</v>
      </c>
      <c r="R388" s="34">
        <f>IF(INDEX(AT:AT,W382+1)="",0,INDEX(AT:AT,W382+1)&amp;"/"&amp;INDEX(AU:AU,W382+1))</f>
        <v>0</v>
      </c>
      <c r="S388" s="35"/>
      <c r="T388" s="35"/>
      <c r="U388" s="35"/>
      <c r="V388" s="36"/>
      <c r="W388" s="40"/>
      <c r="X388" s="33"/>
      <c r="Y388" s="52"/>
      <c r="Z388" s="52"/>
      <c r="AA388" s="53"/>
      <c r="AC388" s="52"/>
      <c r="AD388" s="52"/>
      <c r="BB388" s="64" t="s">
        <v>0</v>
      </c>
    </row>
    <row r="389" spans="1:54">
      <c r="A389" t="str">
        <f t="shared" si="55"/>
        <v>|PT|&gt;||シールド数|&gt;||</v>
      </c>
      <c r="B389" t="s">
        <v>0</v>
      </c>
      <c r="C389" t="s">
        <v>81</v>
      </c>
      <c r="D389" t="s">
        <v>18</v>
      </c>
      <c r="E389" t="s">
        <v>81</v>
      </c>
      <c r="F389" t="s">
        <v>113</v>
      </c>
      <c r="G389" t="s">
        <v>81</v>
      </c>
      <c r="H389" t="str">
        <f>IF(R388=0,"",R388)</f>
        <v/>
      </c>
      <c r="I389" t="s">
        <v>81</v>
      </c>
      <c r="J389" t="s">
        <v>136</v>
      </c>
      <c r="K389" t="s">
        <v>81</v>
      </c>
      <c r="L389" t="s">
        <v>113</v>
      </c>
      <c r="M389" t="s">
        <v>81</v>
      </c>
      <c r="N389" t="str">
        <f>IF(R389=0,"",R389)</f>
        <v/>
      </c>
      <c r="O389" t="s">
        <v>81</v>
      </c>
      <c r="Q389" s="41" t="s">
        <v>19</v>
      </c>
      <c r="R389" s="34">
        <f>INDEX(AS:AS,W382+1)</f>
        <v>0</v>
      </c>
      <c r="S389" s="42"/>
      <c r="T389" s="42"/>
      <c r="U389" s="42"/>
      <c r="V389" s="43"/>
      <c r="W389" s="44"/>
      <c r="X389" s="45"/>
      <c r="Y389" s="55"/>
      <c r="Z389" s="55"/>
      <c r="AA389" s="56"/>
      <c r="BB389" s="64" t="s">
        <v>0</v>
      </c>
    </row>
    <row r="390" spans="1:54">
      <c r="A390" t="str">
        <f t="shared" ref="A390:A453" si="66">CONCATENATE(C390,D390,E390,F390,G390,H390,I390,J390,K390,L390,M390,N390,O390,P390)</f>
        <v>&amp;br;&amp;br;</v>
      </c>
      <c r="B390" t="s">
        <v>0</v>
      </c>
      <c r="C390" t="s">
        <v>145</v>
      </c>
      <c r="R390"/>
      <c r="S390"/>
      <c r="T390"/>
      <c r="U390"/>
      <c r="V390"/>
      <c r="BB390" s="64" t="s">
        <v>0</v>
      </c>
    </row>
    <row r="391" spans="1:54">
      <c r="A391" t="str">
        <f t="shared" si="66"/>
        <v>#back(text=戻る,left)</v>
      </c>
      <c r="B391" t="s">
        <v>0</v>
      </c>
      <c r="C391" t="s">
        <v>153</v>
      </c>
      <c r="R391"/>
      <c r="S391"/>
      <c r="T391"/>
      <c r="U391"/>
      <c r="V391"/>
      <c r="BB391" s="64" t="s">
        <v>0</v>
      </c>
    </row>
    <row r="392" spans="1:54">
      <c r="A392" t="str">
        <f t="shared" si="66"/>
        <v>&amp;br;</v>
      </c>
      <c r="B392" t="s">
        <v>0</v>
      </c>
      <c r="C392" t="s">
        <v>164</v>
      </c>
      <c r="R392"/>
      <c r="S392"/>
      <c r="T392"/>
      <c r="U392"/>
      <c r="V392"/>
      <c r="BB392" s="64" t="s">
        <v>0</v>
      </c>
    </row>
    <row r="393" spans="1:54">
      <c r="A393" t="str">
        <f t="shared" si="66"/>
        <v>#comment(above,nsize=[15],size=[30],num=[10])</v>
      </c>
      <c r="B393" t="s">
        <v>0</v>
      </c>
      <c r="C393" t="s">
        <v>173</v>
      </c>
      <c r="R393"/>
      <c r="S393"/>
      <c r="T393"/>
      <c r="U393"/>
      <c r="V393"/>
      <c r="BB393" s="64" t="s">
        <v>0</v>
      </c>
    </row>
    <row r="394" spans="1:54">
      <c r="A394" t="str">
        <f t="shared" si="66"/>
        <v>&amp;br;&amp;br;</v>
      </c>
      <c r="B394" t="s">
        <v>0</v>
      </c>
      <c r="C394" t="s">
        <v>145</v>
      </c>
      <c r="R394"/>
      <c r="S394"/>
      <c r="T394"/>
      <c r="U394"/>
      <c r="V394"/>
      <c r="AC394" s="52"/>
      <c r="AD394" s="52"/>
      <c r="BB394" s="64" t="s">
        <v>0</v>
      </c>
    </row>
    <row r="395" spans="1:54">
      <c r="A395" t="str">
        <f t="shared" si="66"/>
        <v/>
      </c>
      <c r="B395" t="s">
        <v>0</v>
      </c>
      <c r="Q395" s="29"/>
      <c r="R395" s="30"/>
      <c r="S395" s="30"/>
      <c r="T395" s="30"/>
      <c r="U395" s="30"/>
      <c r="V395" s="31"/>
      <c r="W395" s="32">
        <v>31</v>
      </c>
      <c r="X395" s="29"/>
      <c r="Y395" s="50"/>
      <c r="Z395" s="50"/>
      <c r="AA395" s="51"/>
      <c r="AC395" s="52"/>
      <c r="AD395" s="52"/>
      <c r="BB395" s="64" t="s">
        <v>0</v>
      </c>
    </row>
    <row r="396" spans="1:54">
      <c r="A396" t="str">
        <f t="shared" si="66"/>
        <v>*巧みな軍略/Strategic Planning</v>
      </c>
      <c r="B396" t="s">
        <v>0</v>
      </c>
      <c r="C396" t="str">
        <f>"*"&amp;R396&amp;"/"&amp;T396</f>
        <v>*巧みな軍略/Strategic Planning</v>
      </c>
      <c r="Q396" s="33" t="s">
        <v>9</v>
      </c>
      <c r="R396" s="34" t="str">
        <f>INDEX(AI:AI,W395+1)</f>
        <v>巧みな軍略</v>
      </c>
      <c r="S396" s="35" t="s">
        <v>10</v>
      </c>
      <c r="T396" s="34" t="str">
        <f>INDEX(AJ:AJ,W395+1)</f>
        <v>Strategic Planning</v>
      </c>
      <c r="U396" s="35"/>
      <c r="V396" s="36"/>
      <c r="W396" s="37"/>
      <c r="X396" s="33"/>
      <c r="Y396" s="52"/>
      <c r="Z396" s="52"/>
      <c r="AA396" s="53"/>
      <c r="AC396" s="52"/>
      <c r="AD396" s="52"/>
      <c r="BB396" s="64" t="s">
        <v>0</v>
      </c>
    </row>
    <row r="397" spans="1:54">
      <c r="A397" t="str">
        <f t="shared" si="66"/>
        <v>|LEFT:80|LEFT:100|LEFT:100|LEFT:100|LEFT:100|LEFT:100|c</v>
      </c>
      <c r="B397" t="s">
        <v>0</v>
      </c>
      <c r="C397" t="s">
        <v>81</v>
      </c>
      <c r="D397" s="26" t="str">
        <f>$Q$1</f>
        <v>LEFT:80</v>
      </c>
      <c r="E397" s="26" t="s">
        <v>81</v>
      </c>
      <c r="F397" s="26" t="str">
        <f t="shared" ref="F397:J397" si="67">$R$1</f>
        <v>LEFT:100</v>
      </c>
      <c r="G397" s="26" t="s">
        <v>81</v>
      </c>
      <c r="H397" s="26" t="str">
        <f t="shared" si="67"/>
        <v>LEFT:100</v>
      </c>
      <c r="I397" s="26" t="s">
        <v>81</v>
      </c>
      <c r="J397" s="26" t="str">
        <f t="shared" si="67"/>
        <v>LEFT:100</v>
      </c>
      <c r="K397" s="26" t="s">
        <v>81</v>
      </c>
      <c r="L397" s="26" t="str">
        <f>$R$1</f>
        <v>LEFT:100</v>
      </c>
      <c r="M397" s="26" t="s">
        <v>81</v>
      </c>
      <c r="N397" s="26" t="str">
        <f>$R$1</f>
        <v>LEFT:100</v>
      </c>
      <c r="O397" t="s">
        <v>81</v>
      </c>
      <c r="P397" t="s">
        <v>82</v>
      </c>
      <c r="Q397" s="38" t="s">
        <v>6</v>
      </c>
      <c r="R397" s="34" t="str">
        <f>INDEX(AF:AF,W395+1)</f>
        <v>青</v>
      </c>
      <c r="S397" s="39" t="s">
        <v>7</v>
      </c>
      <c r="T397" s="34" t="str">
        <f>INDEX(AG:AG,W395+1)</f>
        <v>コモン</v>
      </c>
      <c r="U397" s="39" t="s">
        <v>8</v>
      </c>
      <c r="V397" s="34">
        <f>INDEX(AH:AH,W395+1)</f>
        <v>2</v>
      </c>
      <c r="W397" s="40"/>
      <c r="X397" s="34" t="str">
        <f>INDEX(AO:AO,W395+1)</f>
        <v>あなたのライブラリーの次の3枚のカードから1枚を取ってくる。その後、他のカードを破壊する。</v>
      </c>
      <c r="Y397" s="52"/>
      <c r="Z397" s="52"/>
      <c r="AA397" s="53"/>
      <c r="AC397" s="35"/>
      <c r="AD397" s="35"/>
      <c r="BB397" s="64" t="s">
        <v>0</v>
      </c>
    </row>
    <row r="398" spans="1:54">
      <c r="A398" t="str">
        <f t="shared" si="66"/>
        <v>|色|青|レアリティ|コモン|マナコスト|2|</v>
      </c>
      <c r="B398" t="s">
        <v>0</v>
      </c>
      <c r="C398" t="s">
        <v>81</v>
      </c>
      <c r="D398" s="27" t="s">
        <v>6</v>
      </c>
      <c r="E398" t="s">
        <v>81</v>
      </c>
      <c r="F398" t="str">
        <f>IF(R397=0,"",R397)</f>
        <v>青</v>
      </c>
      <c r="G398" t="s">
        <v>81</v>
      </c>
      <c r="H398" s="27" t="s">
        <v>93</v>
      </c>
      <c r="I398" t="s">
        <v>81</v>
      </c>
      <c r="J398" t="str">
        <f>IF(T397=0,"",T397)</f>
        <v>コモン</v>
      </c>
      <c r="K398" t="s">
        <v>81</v>
      </c>
      <c r="L398" s="27" t="s">
        <v>94</v>
      </c>
      <c r="M398" t="s">
        <v>81</v>
      </c>
      <c r="N398">
        <f>IF(V397=0,"",V397)</f>
        <v>2</v>
      </c>
      <c r="O398" t="s">
        <v>81</v>
      </c>
      <c r="Q398" s="33" t="s">
        <v>11</v>
      </c>
      <c r="R398" s="34" t="str">
        <f>INDEX(AK:AK,W395+1)</f>
        <v>呪文</v>
      </c>
      <c r="S398" s="39" t="s">
        <v>95</v>
      </c>
      <c r="T398" s="34">
        <f>INDEX(AL:AL,W395+1)</f>
        <v>0</v>
      </c>
      <c r="U398" s="34">
        <f>INDEX(AM:AM,W395+1)</f>
        <v>0</v>
      </c>
      <c r="V398" s="34">
        <f>INDEX(AN:AN,W395+1)</f>
        <v>0</v>
      </c>
      <c r="W398" s="40"/>
      <c r="X398" s="34" t="str">
        <f>INDEX(AV:AV,W395+1)</f>
        <v>あな</v>
      </c>
      <c r="Y398" s="34" t="str">
        <f>INDEX(AW:AW,W395+1)</f>
        <v/>
      </c>
      <c r="Z398" s="34" t="str">
        <f>INDEX(AX:AX,W395+1)</f>
        <v/>
      </c>
      <c r="AA398" s="34">
        <f>INDEX(AY:AY,W395+1)</f>
        <v>0</v>
      </c>
      <c r="AC398" s="52"/>
      <c r="AD398" s="52"/>
      <c r="BB398" s="64" t="s">
        <v>0</v>
      </c>
    </row>
    <row r="399" spans="1:54">
      <c r="A399" t="str">
        <f t="shared" si="66"/>
        <v>|種別|呪文|サブタイプ||||</v>
      </c>
      <c r="B399" t="s">
        <v>0</v>
      </c>
      <c r="C399" t="s">
        <v>81</v>
      </c>
      <c r="D399" s="27" t="s">
        <v>11</v>
      </c>
      <c r="E399" t="s">
        <v>81</v>
      </c>
      <c r="F399" t="str">
        <f>IF(R398=0,"",R398)</f>
        <v>呪文</v>
      </c>
      <c r="G399" t="s">
        <v>81</v>
      </c>
      <c r="H399" s="27" t="s">
        <v>103</v>
      </c>
      <c r="I399" t="s">
        <v>81</v>
      </c>
      <c r="J399" t="str">
        <f>IF(T398=0,"",T398)</f>
        <v/>
      </c>
      <c r="K399" t="s">
        <v>81</v>
      </c>
      <c r="L399" t="str">
        <f>IF(U398=0,"",U398)</f>
        <v/>
      </c>
      <c r="M399" t="s">
        <v>81</v>
      </c>
      <c r="N399" t="str">
        <f>IF(V398=0,"",V398)</f>
        <v/>
      </c>
      <c r="O399" t="s">
        <v>81</v>
      </c>
      <c r="Q399" s="33" t="s">
        <v>104</v>
      </c>
      <c r="R399" s="34" t="str">
        <f>INDEX(AZ:AZ,W395+1)</f>
        <v>あなたのライブラリーの次の3枚のカードから1枚を取ってくる。その後、他のカードを破壊する。</v>
      </c>
      <c r="S399" s="35"/>
      <c r="T399" s="35"/>
      <c r="U399" s="35"/>
      <c r="V399" s="36"/>
      <c r="W399" s="40"/>
      <c r="X399" s="32"/>
      <c r="Y399" s="32"/>
      <c r="Z399" s="32"/>
      <c r="AA399" s="54"/>
      <c r="AC399" s="52"/>
      <c r="AD399" s="52"/>
      <c r="BB399" s="64" t="s">
        <v>0</v>
      </c>
    </row>
    <row r="400" spans="1:54">
      <c r="A400" t="str">
        <f t="shared" si="66"/>
        <v>|テキスト|&gt;|&gt;|&gt;|&gt;|あなたのライブラリーの次の3枚のカードから1枚を取ってくる。その後、他のカードを破壊する。|</v>
      </c>
      <c r="B400" t="s">
        <v>0</v>
      </c>
      <c r="C400" t="s">
        <v>81</v>
      </c>
      <c r="D400" s="27" t="s">
        <v>104</v>
      </c>
      <c r="E400" t="s">
        <v>81</v>
      </c>
      <c r="F400" s="27" t="s">
        <v>113</v>
      </c>
      <c r="G400" t="s">
        <v>81</v>
      </c>
      <c r="H400" s="27" t="s">
        <v>113</v>
      </c>
      <c r="I400" t="s">
        <v>81</v>
      </c>
      <c r="J400" s="27" t="s">
        <v>113</v>
      </c>
      <c r="K400" t="s">
        <v>81</v>
      </c>
      <c r="L400" s="27" t="s">
        <v>113</v>
      </c>
      <c r="M400" t="s">
        <v>81</v>
      </c>
      <c r="N400" t="str">
        <f>IF(R399=0,"",R399)</f>
        <v>あなたのライブラリーの次の3枚のカードから1枚を取ってくる。その後、他のカードを破壊する。</v>
      </c>
      <c r="O400" t="s">
        <v>81</v>
      </c>
      <c r="Q400" s="38" t="s">
        <v>27</v>
      </c>
      <c r="R400" s="34" t="str">
        <f>INDEX(BA:BA,W395+1)</f>
        <v>Fetch one of the next 3 cards in your library, then Destroy the other cards.</v>
      </c>
      <c r="S400" s="35" t="s">
        <v>400</v>
      </c>
      <c r="T400" s="34" t="str">
        <f>IF(X400="","",X400&amp;IF(Y400="",""," "&amp;Y400)&amp;IF(Z400="",""," "&amp;Z400)&amp;IF(AA400="",""," "&amp;AA400))</f>
        <v/>
      </c>
      <c r="U400" s="35"/>
      <c r="V400" s="36"/>
      <c r="W400" s="40" t="s">
        <v>114</v>
      </c>
      <c r="X400" s="33" t="str">
        <f t="shared" ref="X400:AA400" si="68">IF(ISERROR(IF(LEN(X399)&gt;1,X399,VLOOKUP(X398,$AC:$AD,2,FALSE))),"",IF(LEN(X399)&gt;1,X399,VLOOKUP(X398,$AC:$AD,2,FALSE)))</f>
        <v/>
      </c>
      <c r="Y400" s="33" t="str">
        <f t="shared" si="68"/>
        <v/>
      </c>
      <c r="Z400" s="33" t="str">
        <f t="shared" si="68"/>
        <v/>
      </c>
      <c r="AA400" s="33" t="str">
        <f t="shared" si="68"/>
        <v> </v>
      </c>
      <c r="AC400" s="52"/>
      <c r="AD400" s="52"/>
      <c r="BB400" s="64" t="s">
        <v>0</v>
      </c>
    </row>
    <row r="401" spans="1:54">
      <c r="A401" t="str">
        <f t="shared" si="66"/>
        <v>|英テキスト|&gt;|&gt;|&gt;|&gt;|Fetch one of the next 3 cards in your library, then Destroy the other cards.|</v>
      </c>
      <c r="B401" t="s">
        <v>0</v>
      </c>
      <c r="C401" t="s">
        <v>81</v>
      </c>
      <c r="D401" s="27" t="s">
        <v>125</v>
      </c>
      <c r="E401" t="s">
        <v>81</v>
      </c>
      <c r="F401" s="27" t="s">
        <v>113</v>
      </c>
      <c r="G401" t="s">
        <v>81</v>
      </c>
      <c r="H401" s="27" t="s">
        <v>113</v>
      </c>
      <c r="I401" t="s">
        <v>81</v>
      </c>
      <c r="J401" s="27" t="s">
        <v>113</v>
      </c>
      <c r="K401" t="s">
        <v>81</v>
      </c>
      <c r="L401" s="27" t="s">
        <v>113</v>
      </c>
      <c r="M401" t="s">
        <v>81</v>
      </c>
      <c r="N401" t="str">
        <f>IF(T400="","",T400&amp;"&amp;br;")&amp;IF(R400=0,"",R400)</f>
        <v>Fetch one of the next 3 cards in your library, then Destroy the other cards.</v>
      </c>
      <c r="O401" t="s">
        <v>81</v>
      </c>
      <c r="Q401" s="33" t="s">
        <v>18</v>
      </c>
      <c r="R401" s="34">
        <f>IF(INDEX(AT:AT,W395+1)="",0,INDEX(AT:AT,W395+1)&amp;"/"&amp;INDEX(AU:AU,W395+1))</f>
        <v>0</v>
      </c>
      <c r="S401" s="35"/>
      <c r="T401" s="35"/>
      <c r="U401" s="35"/>
      <c r="V401" s="36"/>
      <c r="W401" s="40"/>
      <c r="X401" s="33"/>
      <c r="Y401" s="52"/>
      <c r="Z401" s="52"/>
      <c r="AA401" s="53"/>
      <c r="AC401" s="52"/>
      <c r="AD401" s="52"/>
      <c r="BB401" s="64" t="s">
        <v>0</v>
      </c>
    </row>
    <row r="402" spans="1:54">
      <c r="A402" t="str">
        <f t="shared" si="66"/>
        <v>|PT|&gt;||シールド数|&gt;||</v>
      </c>
      <c r="B402" t="s">
        <v>0</v>
      </c>
      <c r="C402" t="s">
        <v>81</v>
      </c>
      <c r="D402" t="s">
        <v>18</v>
      </c>
      <c r="E402" t="s">
        <v>81</v>
      </c>
      <c r="F402" t="s">
        <v>113</v>
      </c>
      <c r="G402" t="s">
        <v>81</v>
      </c>
      <c r="H402" t="str">
        <f>IF(R401=0,"",R401)</f>
        <v/>
      </c>
      <c r="I402" t="s">
        <v>81</v>
      </c>
      <c r="J402" t="s">
        <v>136</v>
      </c>
      <c r="K402" t="s">
        <v>81</v>
      </c>
      <c r="L402" t="s">
        <v>113</v>
      </c>
      <c r="M402" t="s">
        <v>81</v>
      </c>
      <c r="N402" t="str">
        <f>IF(R402=0,"",R402)</f>
        <v/>
      </c>
      <c r="O402" t="s">
        <v>81</v>
      </c>
      <c r="Q402" s="41" t="s">
        <v>19</v>
      </c>
      <c r="R402" s="34">
        <f>INDEX(AS:AS,W395+1)</f>
        <v>0</v>
      </c>
      <c r="S402" s="42"/>
      <c r="T402" s="42"/>
      <c r="U402" s="42"/>
      <c r="V402" s="43"/>
      <c r="W402" s="44"/>
      <c r="X402" s="45"/>
      <c r="Y402" s="55"/>
      <c r="Z402" s="55"/>
      <c r="AA402" s="56"/>
      <c r="BB402" s="64" t="s">
        <v>0</v>
      </c>
    </row>
    <row r="403" spans="1:54">
      <c r="A403" t="str">
        <f t="shared" si="66"/>
        <v>&amp;br;&amp;br;</v>
      </c>
      <c r="B403" t="s">
        <v>0</v>
      </c>
      <c r="C403" t="s">
        <v>145</v>
      </c>
      <c r="R403"/>
      <c r="S403"/>
      <c r="T403"/>
      <c r="U403"/>
      <c r="V403"/>
      <c r="BB403" s="64" t="s">
        <v>0</v>
      </c>
    </row>
    <row r="404" spans="1:54">
      <c r="A404" t="str">
        <f t="shared" si="66"/>
        <v>#back(text=戻る,left)</v>
      </c>
      <c r="B404" t="s">
        <v>0</v>
      </c>
      <c r="C404" t="s">
        <v>153</v>
      </c>
      <c r="R404"/>
      <c r="S404"/>
      <c r="T404"/>
      <c r="U404"/>
      <c r="V404"/>
      <c r="BB404" s="64" t="s">
        <v>0</v>
      </c>
    </row>
    <row r="405" spans="1:54">
      <c r="A405" t="str">
        <f t="shared" si="66"/>
        <v>&amp;br;</v>
      </c>
      <c r="B405" t="s">
        <v>0</v>
      </c>
      <c r="C405" t="s">
        <v>164</v>
      </c>
      <c r="R405"/>
      <c r="S405"/>
      <c r="T405"/>
      <c r="U405"/>
      <c r="V405"/>
      <c r="BB405" s="64" t="s">
        <v>0</v>
      </c>
    </row>
    <row r="406" spans="1:54">
      <c r="A406" t="str">
        <f t="shared" si="66"/>
        <v>#comment(above,nsize=[15],size=[30],num=[10])</v>
      </c>
      <c r="B406" t="s">
        <v>0</v>
      </c>
      <c r="C406" t="s">
        <v>173</v>
      </c>
      <c r="R406"/>
      <c r="S406"/>
      <c r="T406"/>
      <c r="U406"/>
      <c r="V406"/>
      <c r="BB406" s="64" t="s">
        <v>0</v>
      </c>
    </row>
    <row r="407" spans="1:54">
      <c r="A407" t="str">
        <f t="shared" si="66"/>
        <v>&amp;br;&amp;br;</v>
      </c>
      <c r="B407" t="s">
        <v>0</v>
      </c>
      <c r="C407" t="s">
        <v>145</v>
      </c>
      <c r="R407"/>
      <c r="S407"/>
      <c r="T407"/>
      <c r="U407"/>
      <c r="V407"/>
      <c r="AC407" s="52"/>
      <c r="AD407" s="52"/>
      <c r="BB407" s="64" t="s">
        <v>0</v>
      </c>
    </row>
    <row r="408" spans="1:54">
      <c r="A408" t="str">
        <f t="shared" si="66"/>
        <v/>
      </c>
      <c r="B408" t="s">
        <v>0</v>
      </c>
      <c r="Q408" s="29"/>
      <c r="R408" s="30"/>
      <c r="S408" s="30"/>
      <c r="T408" s="30"/>
      <c r="U408" s="30"/>
      <c r="V408" s="31"/>
      <c r="W408" s="32">
        <v>32</v>
      </c>
      <c r="X408" s="29"/>
      <c r="Y408" s="50"/>
      <c r="Z408" s="50"/>
      <c r="AA408" s="51"/>
      <c r="AC408" s="52"/>
      <c r="AD408" s="52"/>
      <c r="BB408" s="64" t="s">
        <v>0</v>
      </c>
    </row>
    <row r="409" spans="1:54">
      <c r="A409" t="str">
        <f t="shared" si="66"/>
        <v>*悲劇的教訓/Tragic Lesson</v>
      </c>
      <c r="B409" t="s">
        <v>0</v>
      </c>
      <c r="C409" t="str">
        <f>"*"&amp;R409&amp;"/"&amp;T409</f>
        <v>*悲劇的教訓/Tragic Lesson</v>
      </c>
      <c r="Q409" s="33" t="s">
        <v>9</v>
      </c>
      <c r="R409" s="34" t="str">
        <f>INDEX(AI:AI,W408+1)</f>
        <v>悲劇的教訓</v>
      </c>
      <c r="S409" s="35" t="s">
        <v>10</v>
      </c>
      <c r="T409" s="34" t="str">
        <f>INDEX(AJ:AJ,W408+1)</f>
        <v>Tragic Lesson</v>
      </c>
      <c r="U409" s="35"/>
      <c r="V409" s="36"/>
      <c r="W409" s="37"/>
      <c r="X409" s="33"/>
      <c r="Y409" s="52"/>
      <c r="Z409" s="52"/>
      <c r="AA409" s="53"/>
      <c r="AC409" s="52"/>
      <c r="AD409" s="52"/>
      <c r="BB409" s="64" t="s">
        <v>0</v>
      </c>
    </row>
    <row r="410" spans="1:54">
      <c r="A410" t="str">
        <f t="shared" si="66"/>
        <v>|LEFT:80|LEFT:100|LEFT:100|LEFT:100|LEFT:100|LEFT:100|c</v>
      </c>
      <c r="B410" t="s">
        <v>0</v>
      </c>
      <c r="C410" t="s">
        <v>81</v>
      </c>
      <c r="D410" s="26" t="str">
        <f>$Q$1</f>
        <v>LEFT:80</v>
      </c>
      <c r="E410" s="26" t="s">
        <v>81</v>
      </c>
      <c r="F410" s="26" t="str">
        <f t="shared" ref="F410:J410" si="69">$R$1</f>
        <v>LEFT:100</v>
      </c>
      <c r="G410" s="26" t="s">
        <v>81</v>
      </c>
      <c r="H410" s="26" t="str">
        <f t="shared" si="69"/>
        <v>LEFT:100</v>
      </c>
      <c r="I410" s="26" t="s">
        <v>81</v>
      </c>
      <c r="J410" s="26" t="str">
        <f t="shared" si="69"/>
        <v>LEFT:100</v>
      </c>
      <c r="K410" s="26" t="s">
        <v>81</v>
      </c>
      <c r="L410" s="26" t="str">
        <f>$R$1</f>
        <v>LEFT:100</v>
      </c>
      <c r="M410" s="26" t="s">
        <v>81</v>
      </c>
      <c r="N410" s="26" t="str">
        <f>$R$1</f>
        <v>LEFT:100</v>
      </c>
      <c r="O410" t="s">
        <v>81</v>
      </c>
      <c r="P410" t="s">
        <v>82</v>
      </c>
      <c r="Q410" s="38" t="s">
        <v>6</v>
      </c>
      <c r="R410" s="34" t="str">
        <f>INDEX(AF:AF,W408+1)</f>
        <v>青</v>
      </c>
      <c r="S410" s="39" t="s">
        <v>7</v>
      </c>
      <c r="T410" s="34" t="str">
        <f>INDEX(AG:AG,W408+1)</f>
        <v>コモン</v>
      </c>
      <c r="U410" s="39" t="s">
        <v>8</v>
      </c>
      <c r="V410" s="34">
        <f>INDEX(AH:AH,W408+1)</f>
        <v>2</v>
      </c>
      <c r="W410" s="40"/>
      <c r="X410" s="34" t="str">
        <f>INDEX(AO:AO,W408+1)</f>
        <v>あなたはカードを2枚引く。あなたから3マナ吸収する。</v>
      </c>
      <c r="Y410" s="52"/>
      <c r="Z410" s="52"/>
      <c r="AA410" s="53"/>
      <c r="AC410" s="35"/>
      <c r="AD410" s="35"/>
      <c r="BB410" s="64" t="s">
        <v>0</v>
      </c>
    </row>
    <row r="411" spans="1:54">
      <c r="A411" t="str">
        <f t="shared" si="66"/>
        <v>|色|青|レアリティ|コモン|マナコスト|2|</v>
      </c>
      <c r="B411" t="s">
        <v>0</v>
      </c>
      <c r="C411" t="s">
        <v>81</v>
      </c>
      <c r="D411" s="27" t="s">
        <v>6</v>
      </c>
      <c r="E411" t="s">
        <v>81</v>
      </c>
      <c r="F411" t="str">
        <f>IF(R410=0,"",R410)</f>
        <v>青</v>
      </c>
      <c r="G411" t="s">
        <v>81</v>
      </c>
      <c r="H411" s="27" t="s">
        <v>93</v>
      </c>
      <c r="I411" t="s">
        <v>81</v>
      </c>
      <c r="J411" t="str">
        <f>IF(T410=0,"",T410)</f>
        <v>コモン</v>
      </c>
      <c r="K411" t="s">
        <v>81</v>
      </c>
      <c r="L411" s="27" t="s">
        <v>94</v>
      </c>
      <c r="M411" t="s">
        <v>81</v>
      </c>
      <c r="N411">
        <f>IF(V410=0,"",V410)</f>
        <v>2</v>
      </c>
      <c r="O411" t="s">
        <v>81</v>
      </c>
      <c r="Q411" s="33" t="s">
        <v>11</v>
      </c>
      <c r="R411" s="34" t="str">
        <f>INDEX(AK:AK,W408+1)</f>
        <v>呪文</v>
      </c>
      <c r="S411" s="39" t="s">
        <v>95</v>
      </c>
      <c r="T411" s="34">
        <f>INDEX(AL:AL,W408+1)</f>
        <v>0</v>
      </c>
      <c r="U411" s="34">
        <f>INDEX(AM:AM,W408+1)</f>
        <v>0</v>
      </c>
      <c r="V411" s="34">
        <f>INDEX(AN:AN,W408+1)</f>
        <v>0</v>
      </c>
      <c r="W411" s="40"/>
      <c r="X411" s="34" t="str">
        <f>INDEX(AV:AV,W408+1)</f>
        <v>あな</v>
      </c>
      <c r="Y411" s="34" t="str">
        <f>INDEX(AW:AW,W408+1)</f>
        <v/>
      </c>
      <c r="Z411" s="34" t="str">
        <f>INDEX(AX:AX,W408+1)</f>
        <v/>
      </c>
      <c r="AA411" s="34">
        <f>INDEX(AY:AY,W408+1)</f>
        <v>0</v>
      </c>
      <c r="AC411" s="52"/>
      <c r="AD411" s="52"/>
      <c r="BB411" s="64" t="s">
        <v>0</v>
      </c>
    </row>
    <row r="412" spans="1:54">
      <c r="A412" t="str">
        <f t="shared" si="66"/>
        <v>|種別|呪文|サブタイプ||||</v>
      </c>
      <c r="B412" t="s">
        <v>0</v>
      </c>
      <c r="C412" t="s">
        <v>81</v>
      </c>
      <c r="D412" s="27" t="s">
        <v>11</v>
      </c>
      <c r="E412" t="s">
        <v>81</v>
      </c>
      <c r="F412" t="str">
        <f>IF(R411=0,"",R411)</f>
        <v>呪文</v>
      </c>
      <c r="G412" t="s">
        <v>81</v>
      </c>
      <c r="H412" s="27" t="s">
        <v>103</v>
      </c>
      <c r="I412" t="s">
        <v>81</v>
      </c>
      <c r="J412" t="str">
        <f>IF(T411=0,"",T411)</f>
        <v/>
      </c>
      <c r="K412" t="s">
        <v>81</v>
      </c>
      <c r="L412" t="str">
        <f>IF(U411=0,"",U411)</f>
        <v/>
      </c>
      <c r="M412" t="s">
        <v>81</v>
      </c>
      <c r="N412" t="str">
        <f>IF(V411=0,"",V411)</f>
        <v/>
      </c>
      <c r="O412" t="s">
        <v>81</v>
      </c>
      <c r="Q412" s="33" t="s">
        <v>104</v>
      </c>
      <c r="R412" s="34" t="str">
        <f>INDEX(AZ:AZ,W408+1)</f>
        <v>あなたはカードを2枚引く。あなたから3マナ吸収する。</v>
      </c>
      <c r="S412" s="35"/>
      <c r="T412" s="35"/>
      <c r="U412" s="35"/>
      <c r="V412" s="36"/>
      <c r="W412" s="40"/>
      <c r="X412" s="32"/>
      <c r="Y412" s="32"/>
      <c r="Z412" s="32"/>
      <c r="AA412" s="54"/>
      <c r="AC412" s="52"/>
      <c r="AD412" s="52"/>
      <c r="BB412" s="64" t="s">
        <v>0</v>
      </c>
    </row>
    <row r="413" spans="1:54">
      <c r="A413" t="str">
        <f t="shared" si="66"/>
        <v>|テキスト|&gt;|&gt;|&gt;|&gt;|あなたはカードを2枚引く。あなたから3マナ吸収する。|</v>
      </c>
      <c r="B413" t="s">
        <v>0</v>
      </c>
      <c r="C413" t="s">
        <v>81</v>
      </c>
      <c r="D413" s="27" t="s">
        <v>104</v>
      </c>
      <c r="E413" t="s">
        <v>81</v>
      </c>
      <c r="F413" s="27" t="s">
        <v>113</v>
      </c>
      <c r="G413" t="s">
        <v>81</v>
      </c>
      <c r="H413" s="27" t="s">
        <v>113</v>
      </c>
      <c r="I413" t="s">
        <v>81</v>
      </c>
      <c r="J413" s="27" t="s">
        <v>113</v>
      </c>
      <c r="K413" t="s">
        <v>81</v>
      </c>
      <c r="L413" s="27" t="s">
        <v>113</v>
      </c>
      <c r="M413" t="s">
        <v>81</v>
      </c>
      <c r="N413" t="str">
        <f>IF(R412=0,"",R412)</f>
        <v>あなたはカードを2枚引く。あなたから3マナ吸収する。</v>
      </c>
      <c r="O413" t="s">
        <v>81</v>
      </c>
      <c r="Q413" s="38" t="s">
        <v>27</v>
      </c>
      <c r="R413" s="34" t="str">
        <f>INDEX(BA:BA,W408+1)</f>
        <v>You draw 2 cards and you are drained of 3 mana.</v>
      </c>
      <c r="S413" s="35" t="s">
        <v>400</v>
      </c>
      <c r="T413" s="34" t="str">
        <f>IF(X413="","",X413&amp;IF(Y413="",""," "&amp;Y413)&amp;IF(Z413="",""," "&amp;Z413)&amp;IF(AA413="",""," "&amp;AA413))</f>
        <v/>
      </c>
      <c r="U413" s="35"/>
      <c r="V413" s="36"/>
      <c r="W413" s="40" t="s">
        <v>114</v>
      </c>
      <c r="X413" s="33" t="str">
        <f t="shared" ref="X413:AA413" si="70">IF(ISERROR(IF(LEN(X412)&gt;1,X412,VLOOKUP(X411,$AC:$AD,2,FALSE))),"",IF(LEN(X412)&gt;1,X412,VLOOKUP(X411,$AC:$AD,2,FALSE)))</f>
        <v/>
      </c>
      <c r="Y413" s="33" t="str">
        <f t="shared" si="70"/>
        <v/>
      </c>
      <c r="Z413" s="33" t="str">
        <f t="shared" si="70"/>
        <v/>
      </c>
      <c r="AA413" s="33" t="str">
        <f t="shared" si="70"/>
        <v> </v>
      </c>
      <c r="AC413" s="52"/>
      <c r="AD413" s="52"/>
      <c r="BB413" s="64" t="s">
        <v>0</v>
      </c>
    </row>
    <row r="414" spans="1:54">
      <c r="A414" t="str">
        <f t="shared" si="66"/>
        <v>|英テキスト|&gt;|&gt;|&gt;|&gt;|You draw 2 cards and you are drained of 3 mana.|</v>
      </c>
      <c r="B414" t="s">
        <v>0</v>
      </c>
      <c r="C414" t="s">
        <v>81</v>
      </c>
      <c r="D414" s="27" t="s">
        <v>125</v>
      </c>
      <c r="E414" t="s">
        <v>81</v>
      </c>
      <c r="F414" s="27" t="s">
        <v>113</v>
      </c>
      <c r="G414" t="s">
        <v>81</v>
      </c>
      <c r="H414" s="27" t="s">
        <v>113</v>
      </c>
      <c r="I414" t="s">
        <v>81</v>
      </c>
      <c r="J414" s="27" t="s">
        <v>113</v>
      </c>
      <c r="K414" t="s">
        <v>81</v>
      </c>
      <c r="L414" s="27" t="s">
        <v>113</v>
      </c>
      <c r="M414" t="s">
        <v>81</v>
      </c>
      <c r="N414" t="str">
        <f>IF(T413="","",T413&amp;"&amp;br;")&amp;IF(R413=0,"",R413)</f>
        <v>You draw 2 cards and you are drained of 3 mana.</v>
      </c>
      <c r="O414" t="s">
        <v>81</v>
      </c>
      <c r="Q414" s="33" t="s">
        <v>18</v>
      </c>
      <c r="R414" s="34">
        <f>IF(INDEX(AT:AT,W408+1)="",0,INDEX(AT:AT,W408+1)&amp;"/"&amp;INDEX(AU:AU,W408+1))</f>
        <v>0</v>
      </c>
      <c r="S414" s="35"/>
      <c r="T414" s="35"/>
      <c r="U414" s="35"/>
      <c r="V414" s="36"/>
      <c r="W414" s="40"/>
      <c r="X414" s="33"/>
      <c r="Y414" s="52"/>
      <c r="Z414" s="52"/>
      <c r="AA414" s="53"/>
      <c r="AC414" s="52"/>
      <c r="AD414" s="52"/>
      <c r="BB414" s="64" t="s">
        <v>0</v>
      </c>
    </row>
    <row r="415" spans="1:54">
      <c r="A415" t="str">
        <f t="shared" si="66"/>
        <v>|PT|&gt;||シールド数|&gt;||</v>
      </c>
      <c r="B415" t="s">
        <v>0</v>
      </c>
      <c r="C415" t="s">
        <v>81</v>
      </c>
      <c r="D415" t="s">
        <v>18</v>
      </c>
      <c r="E415" t="s">
        <v>81</v>
      </c>
      <c r="F415" t="s">
        <v>113</v>
      </c>
      <c r="G415" t="s">
        <v>81</v>
      </c>
      <c r="H415" t="str">
        <f>IF(R414=0,"",R414)</f>
        <v/>
      </c>
      <c r="I415" t="s">
        <v>81</v>
      </c>
      <c r="J415" t="s">
        <v>136</v>
      </c>
      <c r="K415" t="s">
        <v>81</v>
      </c>
      <c r="L415" t="s">
        <v>113</v>
      </c>
      <c r="M415" t="s">
        <v>81</v>
      </c>
      <c r="N415" t="str">
        <f>IF(R415=0,"",R415)</f>
        <v/>
      </c>
      <c r="O415" t="s">
        <v>81</v>
      </c>
      <c r="Q415" s="41" t="s">
        <v>19</v>
      </c>
      <c r="R415" s="34">
        <f>INDEX(AS:AS,W408+1)</f>
        <v>0</v>
      </c>
      <c r="S415" s="42"/>
      <c r="T415" s="42"/>
      <c r="U415" s="42"/>
      <c r="V415" s="43"/>
      <c r="W415" s="44"/>
      <c r="X415" s="45"/>
      <c r="Y415" s="55"/>
      <c r="Z415" s="55"/>
      <c r="AA415" s="56"/>
      <c r="BB415" s="64" t="s">
        <v>0</v>
      </c>
    </row>
    <row r="416" spans="1:54">
      <c r="A416" t="str">
        <f t="shared" si="66"/>
        <v>&amp;br;&amp;br;</v>
      </c>
      <c r="B416" t="s">
        <v>0</v>
      </c>
      <c r="C416" t="s">
        <v>145</v>
      </c>
      <c r="R416"/>
      <c r="S416"/>
      <c r="T416"/>
      <c r="U416"/>
      <c r="V416"/>
      <c r="BB416" s="64" t="s">
        <v>0</v>
      </c>
    </row>
    <row r="417" spans="1:54">
      <c r="A417" t="str">
        <f t="shared" si="66"/>
        <v>#back(text=戻る,left)</v>
      </c>
      <c r="B417" t="s">
        <v>0</v>
      </c>
      <c r="C417" t="s">
        <v>153</v>
      </c>
      <c r="R417"/>
      <c r="S417"/>
      <c r="T417"/>
      <c r="U417"/>
      <c r="V417"/>
      <c r="BB417" s="64" t="s">
        <v>0</v>
      </c>
    </row>
    <row r="418" spans="1:54">
      <c r="A418" t="str">
        <f t="shared" si="66"/>
        <v>&amp;br;</v>
      </c>
      <c r="B418" t="s">
        <v>0</v>
      </c>
      <c r="C418" t="s">
        <v>164</v>
      </c>
      <c r="R418"/>
      <c r="S418"/>
      <c r="T418"/>
      <c r="U418"/>
      <c r="V418"/>
      <c r="BB418" s="64" t="s">
        <v>0</v>
      </c>
    </row>
    <row r="419" spans="1:54">
      <c r="A419" t="str">
        <f t="shared" si="66"/>
        <v>#comment(above,nsize=[15],size=[30],num=[10])</v>
      </c>
      <c r="B419" t="s">
        <v>0</v>
      </c>
      <c r="C419" t="s">
        <v>173</v>
      </c>
      <c r="R419"/>
      <c r="S419"/>
      <c r="T419"/>
      <c r="U419"/>
      <c r="V419"/>
      <c r="BB419" s="64" t="s">
        <v>0</v>
      </c>
    </row>
    <row r="420" spans="1:54">
      <c r="A420" t="str">
        <f t="shared" si="66"/>
        <v>&amp;br;&amp;br;</v>
      </c>
      <c r="B420" t="s">
        <v>0</v>
      </c>
      <c r="C420" t="s">
        <v>145</v>
      </c>
      <c r="R420"/>
      <c r="S420"/>
      <c r="T420"/>
      <c r="U420"/>
      <c r="V420"/>
      <c r="AC420" s="52"/>
      <c r="AD420" s="52"/>
      <c r="BB420" s="64" t="s">
        <v>0</v>
      </c>
    </row>
    <row r="421" spans="1:54">
      <c r="A421" t="str">
        <f t="shared" si="66"/>
        <v/>
      </c>
      <c r="B421" t="s">
        <v>0</v>
      </c>
      <c r="Q421" s="29"/>
      <c r="R421" s="30"/>
      <c r="S421" s="30"/>
      <c r="T421" s="30"/>
      <c r="U421" s="30"/>
      <c r="V421" s="31"/>
      <c r="W421" s="32">
        <v>33</v>
      </c>
      <c r="X421" s="29"/>
      <c r="Y421" s="50"/>
      <c r="Z421" s="50"/>
      <c r="AA421" s="51"/>
      <c r="AC421" s="52"/>
      <c r="AD421" s="52"/>
      <c r="BB421" s="64" t="s">
        <v>0</v>
      </c>
    </row>
    <row r="422" spans="1:54">
      <c r="A422" t="str">
        <f t="shared" si="66"/>
        <v>*抑え難い渇き/Unquenchable Thirst</v>
      </c>
      <c r="B422" t="s">
        <v>0</v>
      </c>
      <c r="C422" t="str">
        <f>"*"&amp;R422&amp;"/"&amp;T422</f>
        <v>*抑え難い渇き/Unquenchable Thirst</v>
      </c>
      <c r="Q422" s="33" t="s">
        <v>9</v>
      </c>
      <c r="R422" s="34" t="str">
        <f>INDEX(AI:AI,W421+1)</f>
        <v>抑え難い渇き</v>
      </c>
      <c r="S422" s="35" t="s">
        <v>10</v>
      </c>
      <c r="T422" s="34" t="str">
        <f>INDEX(AJ:AJ,W421+1)</f>
        <v>Unquenchable Thirst</v>
      </c>
      <c r="U422" s="35"/>
      <c r="V422" s="36"/>
      <c r="W422" s="37"/>
      <c r="X422" s="33"/>
      <c r="Y422" s="52"/>
      <c r="Z422" s="52"/>
      <c r="AA422" s="53"/>
      <c r="AC422" s="52"/>
      <c r="AD422" s="52"/>
      <c r="BB422" s="64" t="s">
        <v>0</v>
      </c>
    </row>
    <row r="423" spans="1:54">
      <c r="A423" t="str">
        <f t="shared" si="66"/>
        <v>|LEFT:80|LEFT:100|LEFT:100|LEFT:100|LEFT:100|LEFT:100|c</v>
      </c>
      <c r="B423" t="s">
        <v>0</v>
      </c>
      <c r="C423" t="s">
        <v>81</v>
      </c>
      <c r="D423" s="26" t="str">
        <f>$Q$1</f>
        <v>LEFT:80</v>
      </c>
      <c r="E423" s="26" t="s">
        <v>81</v>
      </c>
      <c r="F423" s="26" t="str">
        <f t="shared" ref="F423:J423" si="71">$R$1</f>
        <v>LEFT:100</v>
      </c>
      <c r="G423" s="26" t="s">
        <v>81</v>
      </c>
      <c r="H423" s="26" t="str">
        <f t="shared" si="71"/>
        <v>LEFT:100</v>
      </c>
      <c r="I423" s="26" t="s">
        <v>81</v>
      </c>
      <c r="J423" s="26" t="str">
        <f t="shared" si="71"/>
        <v>LEFT:100</v>
      </c>
      <c r="K423" s="26" t="s">
        <v>81</v>
      </c>
      <c r="L423" s="26" t="str">
        <f>$R$1</f>
        <v>LEFT:100</v>
      </c>
      <c r="M423" s="26" t="s">
        <v>81</v>
      </c>
      <c r="N423" s="26" t="str">
        <f>$R$1</f>
        <v>LEFT:100</v>
      </c>
      <c r="O423" t="s">
        <v>81</v>
      </c>
      <c r="P423" t="s">
        <v>82</v>
      </c>
      <c r="Q423" s="38" t="s">
        <v>6</v>
      </c>
      <c r="R423" s="34" t="str">
        <f>INDEX(AF:AF,W421+1)</f>
        <v>青</v>
      </c>
      <c r="S423" s="39" t="s">
        <v>7</v>
      </c>
      <c r="T423" s="34" t="str">
        <f>INDEX(AG:AG,W421+1)</f>
        <v>コモン</v>
      </c>
      <c r="U423" s="39" t="s">
        <v>8</v>
      </c>
      <c r="V423" s="34">
        <f>INDEX(AH:AH,W421+1)</f>
        <v>2</v>
      </c>
      <c r="W423" s="40"/>
      <c r="X423" s="34" t="str">
        <f>INDEX(AO:AO,W421+1)</f>
        <v>あなたの墓地に砂漠がある場合、クリーチャー1体を対象とする。あなたの次のターン開始時まで、それを無効化する。そうでない場合、あなたのターン終了時まで、それを無効化する。</v>
      </c>
      <c r="Y423" s="52"/>
      <c r="Z423" s="52"/>
      <c r="AA423" s="53"/>
      <c r="AC423" s="35"/>
      <c r="AD423" s="35"/>
      <c r="BB423" s="64" t="s">
        <v>0</v>
      </c>
    </row>
    <row r="424" spans="1:54">
      <c r="A424" t="str">
        <f t="shared" si="66"/>
        <v>|色|青|レアリティ|コモン|マナコスト|2|</v>
      </c>
      <c r="B424" t="s">
        <v>0</v>
      </c>
      <c r="C424" t="s">
        <v>81</v>
      </c>
      <c r="D424" s="27" t="s">
        <v>6</v>
      </c>
      <c r="E424" t="s">
        <v>81</v>
      </c>
      <c r="F424" t="str">
        <f>IF(R423=0,"",R423)</f>
        <v>青</v>
      </c>
      <c r="G424" t="s">
        <v>81</v>
      </c>
      <c r="H424" s="27" t="s">
        <v>93</v>
      </c>
      <c r="I424" t="s">
        <v>81</v>
      </c>
      <c r="J424" t="str">
        <f>IF(T423=0,"",T423)</f>
        <v>コモン</v>
      </c>
      <c r="K424" t="s">
        <v>81</v>
      </c>
      <c r="L424" s="27" t="s">
        <v>94</v>
      </c>
      <c r="M424" t="s">
        <v>81</v>
      </c>
      <c r="N424">
        <f>IF(V423=0,"",V423)</f>
        <v>2</v>
      </c>
      <c r="O424" t="s">
        <v>81</v>
      </c>
      <c r="Q424" s="33" t="s">
        <v>11</v>
      </c>
      <c r="R424" s="34" t="str">
        <f>INDEX(AK:AK,W421+1)</f>
        <v>呪文</v>
      </c>
      <c r="S424" s="39" t="s">
        <v>95</v>
      </c>
      <c r="T424" s="34">
        <f>INDEX(AL:AL,W421+1)</f>
        <v>0</v>
      </c>
      <c r="U424" s="34">
        <f>INDEX(AM:AM,W421+1)</f>
        <v>0</v>
      </c>
      <c r="V424" s="34">
        <f>INDEX(AN:AN,W421+1)</f>
        <v>0</v>
      </c>
      <c r="W424" s="40"/>
      <c r="X424" s="34" t="str">
        <f>INDEX(AV:AV,W421+1)</f>
        <v>あな</v>
      </c>
      <c r="Y424" s="34" t="str">
        <f>INDEX(AW:AW,W421+1)</f>
        <v/>
      </c>
      <c r="Z424" s="34" t="str">
        <f>INDEX(AX:AX,W421+1)</f>
        <v/>
      </c>
      <c r="AA424" s="34">
        <f>INDEX(AY:AY,W421+1)</f>
        <v>0</v>
      </c>
      <c r="AC424" s="52"/>
      <c r="AD424" s="52"/>
      <c r="BB424" s="64" t="s">
        <v>0</v>
      </c>
    </row>
    <row r="425" spans="1:54">
      <c r="A425" t="str">
        <f t="shared" si="66"/>
        <v>|種別|呪文|サブタイプ||||</v>
      </c>
      <c r="B425" t="s">
        <v>0</v>
      </c>
      <c r="C425" t="s">
        <v>81</v>
      </c>
      <c r="D425" s="27" t="s">
        <v>11</v>
      </c>
      <c r="E425" t="s">
        <v>81</v>
      </c>
      <c r="F425" t="str">
        <f>IF(R424=0,"",R424)</f>
        <v>呪文</v>
      </c>
      <c r="G425" t="s">
        <v>81</v>
      </c>
      <c r="H425" s="27" t="s">
        <v>103</v>
      </c>
      <c r="I425" t="s">
        <v>81</v>
      </c>
      <c r="J425" t="str">
        <f>IF(T424=0,"",T424)</f>
        <v/>
      </c>
      <c r="K425" t="s">
        <v>81</v>
      </c>
      <c r="L425" t="str">
        <f>IF(U424=0,"",U424)</f>
        <v/>
      </c>
      <c r="M425" t="s">
        <v>81</v>
      </c>
      <c r="N425" t="str">
        <f>IF(V424=0,"",V424)</f>
        <v/>
      </c>
      <c r="O425" t="s">
        <v>81</v>
      </c>
      <c r="Q425" s="33" t="s">
        <v>104</v>
      </c>
      <c r="R425" s="34" t="str">
        <f>INDEX(AZ:AZ,W421+1)</f>
        <v>あなたの墓地に砂漠がある場合、クリーチャー1体を対象とする。あなたの次のターン開始時まで、それを無効化する。そうでない場合、あなたのターン終了時まで、それを無効化する。</v>
      </c>
      <c r="S425" s="35"/>
      <c r="T425" s="35"/>
      <c r="U425" s="35"/>
      <c r="V425" s="36"/>
      <c r="W425" s="40"/>
      <c r="X425" s="32"/>
      <c r="Y425" s="32"/>
      <c r="Z425" s="32"/>
      <c r="AA425" s="54"/>
      <c r="AC425" s="52"/>
      <c r="AD425" s="52"/>
      <c r="BB425" s="64" t="s">
        <v>0</v>
      </c>
    </row>
    <row r="426" spans="1:54">
      <c r="A426" t="str">
        <f t="shared" si="66"/>
        <v>|テキスト|&gt;|&gt;|&gt;|&gt;|あなたの墓地に砂漠がある場合、クリーチャー1体を対象とする。あなたの次のターン開始時まで、それを無効化する。そうでない場合、あなたのターン終了時まで、それを無効化する。|</v>
      </c>
      <c r="B426" t="s">
        <v>0</v>
      </c>
      <c r="C426" t="s">
        <v>81</v>
      </c>
      <c r="D426" s="27" t="s">
        <v>104</v>
      </c>
      <c r="E426" t="s">
        <v>81</v>
      </c>
      <c r="F426" s="27" t="s">
        <v>113</v>
      </c>
      <c r="G426" t="s">
        <v>81</v>
      </c>
      <c r="H426" s="27" t="s">
        <v>113</v>
      </c>
      <c r="I426" t="s">
        <v>81</v>
      </c>
      <c r="J426" s="27" t="s">
        <v>113</v>
      </c>
      <c r="K426" t="s">
        <v>81</v>
      </c>
      <c r="L426" s="27" t="s">
        <v>113</v>
      </c>
      <c r="M426" t="s">
        <v>81</v>
      </c>
      <c r="N426" t="str">
        <f>IF(R425=0,"",R425)</f>
        <v>あなたの墓地に砂漠がある場合、クリーチャー1体を対象とする。あなたの次のターン開始時まで、それを無効化する。そうでない場合、あなたのターン終了時まで、それを無効化する。</v>
      </c>
      <c r="O426" t="s">
        <v>81</v>
      </c>
      <c r="Q426" s="38" t="s">
        <v>27</v>
      </c>
      <c r="R426" s="34" t="str">
        <f>INDEX(BA:BA,W421+1)</f>
        <v>If there is a Desert in your graveyard, target creature is Disabled until the beginning of your next turn. Otherwise, it is Disabled until the end of your turn.</v>
      </c>
      <c r="S426" s="35" t="s">
        <v>400</v>
      </c>
      <c r="T426" s="34" t="str">
        <f>IF(X426="","",X426&amp;IF(Y426="",""," "&amp;Y426)&amp;IF(Z426="",""," "&amp;Z426)&amp;IF(AA426="",""," "&amp;AA426))</f>
        <v/>
      </c>
      <c r="U426" s="35"/>
      <c r="V426" s="36"/>
      <c r="W426" s="40" t="s">
        <v>114</v>
      </c>
      <c r="X426" s="33" t="str">
        <f t="shared" ref="X426:AA426" si="72">IF(ISERROR(IF(LEN(X425)&gt;1,X425,VLOOKUP(X424,$AC:$AD,2,FALSE))),"",IF(LEN(X425)&gt;1,X425,VLOOKUP(X424,$AC:$AD,2,FALSE)))</f>
        <v/>
      </c>
      <c r="Y426" s="33" t="str">
        <f t="shared" si="72"/>
        <v/>
      </c>
      <c r="Z426" s="33" t="str">
        <f t="shared" si="72"/>
        <v/>
      </c>
      <c r="AA426" s="33" t="str">
        <f t="shared" si="72"/>
        <v> </v>
      </c>
      <c r="AC426" s="52"/>
      <c r="AD426" s="52"/>
      <c r="BB426" s="64" t="s">
        <v>0</v>
      </c>
    </row>
    <row r="427" spans="1:54">
      <c r="A427" t="str">
        <f t="shared" si="66"/>
        <v>|英テキスト|&gt;|&gt;|&gt;|&gt;|If there is a Desert in your graveyard, target creature is Disabled until the beginning of your next turn. Otherwise, it is Disabled until the end of your turn.|</v>
      </c>
      <c r="B427" t="s">
        <v>0</v>
      </c>
      <c r="C427" t="s">
        <v>81</v>
      </c>
      <c r="D427" s="27" t="s">
        <v>125</v>
      </c>
      <c r="E427" t="s">
        <v>81</v>
      </c>
      <c r="F427" s="27" t="s">
        <v>113</v>
      </c>
      <c r="G427" t="s">
        <v>81</v>
      </c>
      <c r="H427" s="27" t="s">
        <v>113</v>
      </c>
      <c r="I427" t="s">
        <v>81</v>
      </c>
      <c r="J427" s="27" t="s">
        <v>113</v>
      </c>
      <c r="K427" t="s">
        <v>81</v>
      </c>
      <c r="L427" s="27" t="s">
        <v>113</v>
      </c>
      <c r="M427" t="s">
        <v>81</v>
      </c>
      <c r="N427" t="str">
        <f>IF(T426="","",T426&amp;"&amp;br;")&amp;IF(R426=0,"",R426)</f>
        <v>If there is a Desert in your graveyard, target creature is Disabled until the beginning of your next turn. Otherwise, it is Disabled until the end of your turn.</v>
      </c>
      <c r="O427" t="s">
        <v>81</v>
      </c>
      <c r="Q427" s="33" t="s">
        <v>18</v>
      </c>
      <c r="R427" s="34">
        <f>IF(INDEX(AT:AT,W421+1)="",0,INDEX(AT:AT,W421+1)&amp;"/"&amp;INDEX(AU:AU,W421+1))</f>
        <v>0</v>
      </c>
      <c r="S427" s="35"/>
      <c r="T427" s="35"/>
      <c r="U427" s="35"/>
      <c r="V427" s="36"/>
      <c r="W427" s="40"/>
      <c r="X427" s="33"/>
      <c r="Y427" s="52"/>
      <c r="Z427" s="52"/>
      <c r="AA427" s="53"/>
      <c r="AC427" s="52"/>
      <c r="AD427" s="52"/>
      <c r="BB427" s="64" t="s">
        <v>0</v>
      </c>
    </row>
    <row r="428" spans="1:54">
      <c r="A428" t="str">
        <f t="shared" si="66"/>
        <v>|PT|&gt;||シールド数|&gt;||</v>
      </c>
      <c r="B428" t="s">
        <v>0</v>
      </c>
      <c r="C428" t="s">
        <v>81</v>
      </c>
      <c r="D428" t="s">
        <v>18</v>
      </c>
      <c r="E428" t="s">
        <v>81</v>
      </c>
      <c r="F428" t="s">
        <v>113</v>
      </c>
      <c r="G428" t="s">
        <v>81</v>
      </c>
      <c r="H428" t="str">
        <f>IF(R427=0,"",R427)</f>
        <v/>
      </c>
      <c r="I428" t="s">
        <v>81</v>
      </c>
      <c r="J428" t="s">
        <v>136</v>
      </c>
      <c r="K428" t="s">
        <v>81</v>
      </c>
      <c r="L428" t="s">
        <v>113</v>
      </c>
      <c r="M428" t="s">
        <v>81</v>
      </c>
      <c r="N428" t="str">
        <f>IF(R428=0,"",R428)</f>
        <v/>
      </c>
      <c r="O428" t="s">
        <v>81</v>
      </c>
      <c r="Q428" s="41" t="s">
        <v>19</v>
      </c>
      <c r="R428" s="34">
        <f>INDEX(AS:AS,W421+1)</f>
        <v>0</v>
      </c>
      <c r="S428" s="42"/>
      <c r="T428" s="42"/>
      <c r="U428" s="42"/>
      <c r="V428" s="43"/>
      <c r="W428" s="44"/>
      <c r="X428" s="45"/>
      <c r="Y428" s="55"/>
      <c r="Z428" s="55"/>
      <c r="AA428" s="56"/>
      <c r="BB428" s="64" t="s">
        <v>0</v>
      </c>
    </row>
    <row r="429" spans="1:54">
      <c r="A429" t="str">
        <f t="shared" si="66"/>
        <v>&amp;br;&amp;br;</v>
      </c>
      <c r="B429" t="s">
        <v>0</v>
      </c>
      <c r="C429" t="s">
        <v>145</v>
      </c>
      <c r="R429"/>
      <c r="S429"/>
      <c r="T429"/>
      <c r="U429"/>
      <c r="V429"/>
      <c r="BB429" s="64" t="s">
        <v>0</v>
      </c>
    </row>
    <row r="430" spans="1:54">
      <c r="A430" t="str">
        <f t="shared" si="66"/>
        <v>#back(text=戻る,left)</v>
      </c>
      <c r="B430" t="s">
        <v>0</v>
      </c>
      <c r="C430" t="s">
        <v>153</v>
      </c>
      <c r="R430"/>
      <c r="S430"/>
      <c r="T430"/>
      <c r="U430"/>
      <c r="V430"/>
      <c r="BB430" s="64" t="s">
        <v>0</v>
      </c>
    </row>
    <row r="431" spans="1:54">
      <c r="A431" t="str">
        <f t="shared" si="66"/>
        <v>&amp;br;</v>
      </c>
      <c r="B431" t="s">
        <v>0</v>
      </c>
      <c r="C431" t="s">
        <v>164</v>
      </c>
      <c r="R431"/>
      <c r="S431"/>
      <c r="T431"/>
      <c r="U431"/>
      <c r="V431"/>
      <c r="BB431" s="64" t="s">
        <v>0</v>
      </c>
    </row>
    <row r="432" spans="1:54">
      <c r="A432" t="str">
        <f t="shared" si="66"/>
        <v>#comment(above,nsize=[15],size=[30],num=[10])</v>
      </c>
      <c r="B432" t="s">
        <v>0</v>
      </c>
      <c r="C432" t="s">
        <v>173</v>
      </c>
      <c r="R432"/>
      <c r="S432"/>
      <c r="T432"/>
      <c r="U432"/>
      <c r="V432"/>
      <c r="BB432" s="64" t="s">
        <v>0</v>
      </c>
    </row>
    <row r="433" spans="1:54">
      <c r="A433" t="str">
        <f t="shared" si="66"/>
        <v>&amp;br;&amp;br;</v>
      </c>
      <c r="B433" t="s">
        <v>0</v>
      </c>
      <c r="C433" t="s">
        <v>145</v>
      </c>
      <c r="R433"/>
      <c r="S433"/>
      <c r="T433"/>
      <c r="U433"/>
      <c r="V433"/>
      <c r="AC433" s="52"/>
      <c r="AD433" s="52"/>
      <c r="BB433" s="64" t="s">
        <v>0</v>
      </c>
    </row>
    <row r="434" spans="1:54">
      <c r="A434" t="str">
        <f t="shared" si="66"/>
        <v/>
      </c>
      <c r="B434" t="s">
        <v>0</v>
      </c>
      <c r="Q434" s="29"/>
      <c r="R434" s="30"/>
      <c r="S434" s="30"/>
      <c r="T434" s="30"/>
      <c r="U434" s="30"/>
      <c r="V434" s="31"/>
      <c r="W434" s="32">
        <v>34</v>
      </c>
      <c r="X434" s="29"/>
      <c r="Y434" s="50"/>
      <c r="Z434" s="50"/>
      <c r="AA434" s="51"/>
      <c r="AC434" s="52"/>
      <c r="AD434" s="52"/>
      <c r="BB434" s="64" t="s">
        <v>0</v>
      </c>
    </row>
    <row r="435" spans="1:54">
      <c r="A435" t="str">
        <f t="shared" si="66"/>
        <v>*送還/Unsummon</v>
      </c>
      <c r="B435" t="s">
        <v>0</v>
      </c>
      <c r="C435" t="str">
        <f>"*"&amp;R435&amp;"/"&amp;T435</f>
        <v>*送還/Unsummon</v>
      </c>
      <c r="Q435" s="33" t="s">
        <v>9</v>
      </c>
      <c r="R435" s="34" t="str">
        <f>INDEX(AI:AI,W434+1)</f>
        <v>送還</v>
      </c>
      <c r="S435" s="35" t="s">
        <v>10</v>
      </c>
      <c r="T435" s="34" t="str">
        <f>INDEX(AJ:AJ,W434+1)</f>
        <v>Unsummon</v>
      </c>
      <c r="U435" s="35"/>
      <c r="V435" s="36"/>
      <c r="W435" s="37"/>
      <c r="X435" s="33"/>
      <c r="Y435" s="52"/>
      <c r="Z435" s="52"/>
      <c r="AA435" s="53"/>
      <c r="AC435" s="52"/>
      <c r="AD435" s="52"/>
      <c r="BB435" s="64" t="s">
        <v>0</v>
      </c>
    </row>
    <row r="436" spans="1:54">
      <c r="A436" t="str">
        <f t="shared" si="66"/>
        <v>|LEFT:80|LEFT:100|LEFT:100|LEFT:100|LEFT:100|LEFT:100|c</v>
      </c>
      <c r="B436" t="s">
        <v>0</v>
      </c>
      <c r="C436" t="s">
        <v>81</v>
      </c>
      <c r="D436" s="26" t="str">
        <f>$Q$1</f>
        <v>LEFT:80</v>
      </c>
      <c r="E436" s="26" t="s">
        <v>81</v>
      </c>
      <c r="F436" s="26" t="str">
        <f t="shared" ref="F436:J436" si="73">$R$1</f>
        <v>LEFT:100</v>
      </c>
      <c r="G436" s="26" t="s">
        <v>81</v>
      </c>
      <c r="H436" s="26" t="str">
        <f t="shared" si="73"/>
        <v>LEFT:100</v>
      </c>
      <c r="I436" s="26" t="s">
        <v>81</v>
      </c>
      <c r="J436" s="26" t="str">
        <f t="shared" si="73"/>
        <v>LEFT:100</v>
      </c>
      <c r="K436" s="26" t="s">
        <v>81</v>
      </c>
      <c r="L436" s="26" t="str">
        <f>$R$1</f>
        <v>LEFT:100</v>
      </c>
      <c r="M436" s="26" t="s">
        <v>81</v>
      </c>
      <c r="N436" s="26" t="str">
        <f>$R$1</f>
        <v>LEFT:100</v>
      </c>
      <c r="O436" t="s">
        <v>81</v>
      </c>
      <c r="P436" t="s">
        <v>82</v>
      </c>
      <c r="Q436" s="38" t="s">
        <v>6</v>
      </c>
      <c r="R436" s="34" t="str">
        <f>INDEX(AF:AF,W434+1)</f>
        <v>青</v>
      </c>
      <c r="S436" s="39" t="s">
        <v>7</v>
      </c>
      <c r="T436" s="34" t="str">
        <f>INDEX(AG:AG,W434+1)</f>
        <v>コモン</v>
      </c>
      <c r="U436" s="39" t="s">
        <v>8</v>
      </c>
      <c r="V436" s="34">
        <f>INDEX(AH:AH,W434+1)</f>
        <v>4</v>
      </c>
      <c r="W436" s="40"/>
      <c r="X436" s="34" t="str">
        <f>INDEX(AO:AO,W434+1)</f>
        <v>対戦相手の手札が5枚以下の場合、対戦相手がコントロールするクリーチャー1対を対象とし、それを対戦相手の手札に戻す。</v>
      </c>
      <c r="Y436" s="52"/>
      <c r="Z436" s="52"/>
      <c r="AA436" s="53"/>
      <c r="AC436" s="35"/>
      <c r="AD436" s="35"/>
      <c r="BB436" s="64" t="s">
        <v>0</v>
      </c>
    </row>
    <row r="437" spans="1:54">
      <c r="A437" t="str">
        <f t="shared" si="66"/>
        <v>|色|青|レアリティ|コモン|マナコスト|4|</v>
      </c>
      <c r="B437" t="s">
        <v>0</v>
      </c>
      <c r="C437" t="s">
        <v>81</v>
      </c>
      <c r="D437" s="27" t="s">
        <v>6</v>
      </c>
      <c r="E437" t="s">
        <v>81</v>
      </c>
      <c r="F437" t="str">
        <f>IF(R436=0,"",R436)</f>
        <v>青</v>
      </c>
      <c r="G437" t="s">
        <v>81</v>
      </c>
      <c r="H437" s="27" t="s">
        <v>93</v>
      </c>
      <c r="I437" t="s">
        <v>81</v>
      </c>
      <c r="J437" t="str">
        <f>IF(T436=0,"",T436)</f>
        <v>コモン</v>
      </c>
      <c r="K437" t="s">
        <v>81</v>
      </c>
      <c r="L437" s="27" t="s">
        <v>94</v>
      </c>
      <c r="M437" t="s">
        <v>81</v>
      </c>
      <c r="N437">
        <f>IF(V436=0,"",V436)</f>
        <v>4</v>
      </c>
      <c r="O437" t="s">
        <v>81</v>
      </c>
      <c r="Q437" s="33" t="s">
        <v>11</v>
      </c>
      <c r="R437" s="34" t="str">
        <f>INDEX(AK:AK,W434+1)</f>
        <v>呪文</v>
      </c>
      <c r="S437" s="39" t="s">
        <v>95</v>
      </c>
      <c r="T437" s="34">
        <f>INDEX(AL:AL,W434+1)</f>
        <v>0</v>
      </c>
      <c r="U437" s="34">
        <f>INDEX(AM:AM,W434+1)</f>
        <v>0</v>
      </c>
      <c r="V437" s="34">
        <f>INDEX(AN:AN,W434+1)</f>
        <v>0</v>
      </c>
      <c r="W437" s="40"/>
      <c r="X437" s="34" t="str">
        <f>INDEX(AV:AV,W434+1)</f>
        <v>対戦</v>
      </c>
      <c r="Y437" s="34" t="str">
        <f>INDEX(AW:AW,W434+1)</f>
        <v/>
      </c>
      <c r="Z437" s="34" t="str">
        <f>INDEX(AX:AX,W434+1)</f>
        <v/>
      </c>
      <c r="AA437" s="34">
        <f>INDEX(AY:AY,W434+1)</f>
        <v>0</v>
      </c>
      <c r="AC437" s="52"/>
      <c r="AD437" s="52"/>
      <c r="BB437" s="64" t="s">
        <v>0</v>
      </c>
    </row>
    <row r="438" spans="1:54">
      <c r="A438" t="str">
        <f t="shared" si="66"/>
        <v>|種別|呪文|サブタイプ||||</v>
      </c>
      <c r="B438" t="s">
        <v>0</v>
      </c>
      <c r="C438" t="s">
        <v>81</v>
      </c>
      <c r="D438" s="27" t="s">
        <v>11</v>
      </c>
      <c r="E438" t="s">
        <v>81</v>
      </c>
      <c r="F438" t="str">
        <f>IF(R437=0,"",R437)</f>
        <v>呪文</v>
      </c>
      <c r="G438" t="s">
        <v>81</v>
      </c>
      <c r="H438" s="27" t="s">
        <v>103</v>
      </c>
      <c r="I438" t="s">
        <v>81</v>
      </c>
      <c r="J438" t="str">
        <f>IF(T437=0,"",T437)</f>
        <v/>
      </c>
      <c r="K438" t="s">
        <v>81</v>
      </c>
      <c r="L438" t="str">
        <f>IF(U437=0,"",U437)</f>
        <v/>
      </c>
      <c r="M438" t="s">
        <v>81</v>
      </c>
      <c r="N438" t="str">
        <f>IF(V437=0,"",V437)</f>
        <v/>
      </c>
      <c r="O438" t="s">
        <v>81</v>
      </c>
      <c r="Q438" s="33" t="s">
        <v>104</v>
      </c>
      <c r="R438" s="34" t="str">
        <f>INDEX(AZ:AZ,W434+1)</f>
        <v>対戦相手の手札が5枚以下の場合、対戦相手がコントロールするクリーチャー1対を対象とし、それを対戦相手の手札に戻す。</v>
      </c>
      <c r="S438" s="35"/>
      <c r="T438" s="35"/>
      <c r="U438" s="35"/>
      <c r="V438" s="36"/>
      <c r="W438" s="40"/>
      <c r="X438" s="32"/>
      <c r="Y438" s="32"/>
      <c r="Z438" s="32"/>
      <c r="AA438" s="54"/>
      <c r="AC438" s="52"/>
      <c r="AD438" s="52"/>
      <c r="BB438" s="64" t="s">
        <v>0</v>
      </c>
    </row>
    <row r="439" spans="1:54">
      <c r="A439" t="str">
        <f t="shared" si="66"/>
        <v>|テキスト|&gt;|&gt;|&gt;|&gt;|対戦相手の手札が5枚以下の場合、対戦相手がコントロールするクリーチャー1対を対象とし、それを対戦相手の手札に戻す。|</v>
      </c>
      <c r="B439" t="s">
        <v>0</v>
      </c>
      <c r="C439" t="s">
        <v>81</v>
      </c>
      <c r="D439" s="27" t="s">
        <v>104</v>
      </c>
      <c r="E439" t="s">
        <v>81</v>
      </c>
      <c r="F439" s="27" t="s">
        <v>113</v>
      </c>
      <c r="G439" t="s">
        <v>81</v>
      </c>
      <c r="H439" s="27" t="s">
        <v>113</v>
      </c>
      <c r="I439" t="s">
        <v>81</v>
      </c>
      <c r="J439" s="27" t="s">
        <v>113</v>
      </c>
      <c r="K439" t="s">
        <v>81</v>
      </c>
      <c r="L439" s="27" t="s">
        <v>113</v>
      </c>
      <c r="M439" t="s">
        <v>81</v>
      </c>
      <c r="N439" t="str">
        <f>IF(R438=0,"",R438)</f>
        <v>対戦相手の手札が5枚以下の場合、対戦相手がコントロールするクリーチャー1対を対象とし、それを対戦相手の手札に戻す。</v>
      </c>
      <c r="O439" t="s">
        <v>81</v>
      </c>
      <c r="Q439" s="38" t="s">
        <v>27</v>
      </c>
      <c r="R439" s="34" t="str">
        <f>INDEX(BA:BA,W434+1)</f>
        <v>If your opponent controls 5 or less cards in hand, target creature your opponent controls is Returned to your opponent's hand.</v>
      </c>
      <c r="S439" s="35" t="s">
        <v>400</v>
      </c>
      <c r="T439" s="34" t="str">
        <f>IF(X439="","",X439&amp;IF(Y439="",""," "&amp;Y439)&amp;IF(Z439="",""," "&amp;Z439)&amp;IF(AA439="",""," "&amp;AA439))</f>
        <v/>
      </c>
      <c r="U439" s="35"/>
      <c r="V439" s="36"/>
      <c r="W439" s="40" t="s">
        <v>114</v>
      </c>
      <c r="X439" s="33" t="str">
        <f t="shared" ref="X439:AA439" si="74">IF(ISERROR(IF(LEN(X438)&gt;1,X438,VLOOKUP(X437,$AC:$AD,2,FALSE))),"",IF(LEN(X438)&gt;1,X438,VLOOKUP(X437,$AC:$AD,2,FALSE)))</f>
        <v/>
      </c>
      <c r="Y439" s="33" t="str">
        <f t="shared" si="74"/>
        <v/>
      </c>
      <c r="Z439" s="33" t="str">
        <f t="shared" si="74"/>
        <v/>
      </c>
      <c r="AA439" s="33" t="str">
        <f t="shared" si="74"/>
        <v> </v>
      </c>
      <c r="AC439" s="52"/>
      <c r="AD439" s="52"/>
      <c r="BB439" s="64" t="s">
        <v>0</v>
      </c>
    </row>
    <row r="440" spans="1:54">
      <c r="A440" t="str">
        <f t="shared" si="66"/>
        <v>|英テキスト|&gt;|&gt;|&gt;|&gt;|If your opponent controls 5 or less cards in hand, target creature your opponent controls is Returned to your opponent's hand.|</v>
      </c>
      <c r="B440" t="s">
        <v>0</v>
      </c>
      <c r="C440" t="s">
        <v>81</v>
      </c>
      <c r="D440" s="27" t="s">
        <v>125</v>
      </c>
      <c r="E440" t="s">
        <v>81</v>
      </c>
      <c r="F440" s="27" t="s">
        <v>113</v>
      </c>
      <c r="G440" t="s">
        <v>81</v>
      </c>
      <c r="H440" s="27" t="s">
        <v>113</v>
      </c>
      <c r="I440" t="s">
        <v>81</v>
      </c>
      <c r="J440" s="27" t="s">
        <v>113</v>
      </c>
      <c r="K440" t="s">
        <v>81</v>
      </c>
      <c r="L440" s="27" t="s">
        <v>113</v>
      </c>
      <c r="M440" t="s">
        <v>81</v>
      </c>
      <c r="N440" t="str">
        <f>IF(T439="","",T439&amp;"&amp;br;")&amp;IF(R439=0,"",R439)</f>
        <v>If your opponent controls 5 or less cards in hand, target creature your opponent controls is Returned to your opponent's hand.</v>
      </c>
      <c r="O440" t="s">
        <v>81</v>
      </c>
      <c r="Q440" s="33" t="s">
        <v>18</v>
      </c>
      <c r="R440" s="34">
        <f>IF(INDEX(AT:AT,W434+1)="",0,INDEX(AT:AT,W434+1)&amp;"/"&amp;INDEX(AU:AU,W434+1))</f>
        <v>0</v>
      </c>
      <c r="S440" s="35"/>
      <c r="T440" s="35"/>
      <c r="U440" s="35"/>
      <c r="V440" s="36"/>
      <c r="W440" s="40"/>
      <c r="X440" s="33"/>
      <c r="Y440" s="52"/>
      <c r="Z440" s="52"/>
      <c r="AA440" s="53"/>
      <c r="AC440" s="52"/>
      <c r="AD440" s="52"/>
      <c r="BB440" s="64" t="s">
        <v>0</v>
      </c>
    </row>
    <row r="441" spans="1:54">
      <c r="A441" t="str">
        <f t="shared" si="66"/>
        <v>|PT|&gt;||シールド数|&gt;||</v>
      </c>
      <c r="B441" t="s">
        <v>0</v>
      </c>
      <c r="C441" t="s">
        <v>81</v>
      </c>
      <c r="D441" t="s">
        <v>18</v>
      </c>
      <c r="E441" t="s">
        <v>81</v>
      </c>
      <c r="F441" t="s">
        <v>113</v>
      </c>
      <c r="G441" t="s">
        <v>81</v>
      </c>
      <c r="H441" t="str">
        <f>IF(R440=0,"",R440)</f>
        <v/>
      </c>
      <c r="I441" t="s">
        <v>81</v>
      </c>
      <c r="J441" t="s">
        <v>136</v>
      </c>
      <c r="K441" t="s">
        <v>81</v>
      </c>
      <c r="L441" t="s">
        <v>113</v>
      </c>
      <c r="M441" t="s">
        <v>81</v>
      </c>
      <c r="N441" t="str">
        <f>IF(R441=0,"",R441)</f>
        <v/>
      </c>
      <c r="O441" t="s">
        <v>81</v>
      </c>
      <c r="Q441" s="41" t="s">
        <v>19</v>
      </c>
      <c r="R441" s="34">
        <f>INDEX(AS:AS,W434+1)</f>
        <v>0</v>
      </c>
      <c r="S441" s="42"/>
      <c r="T441" s="42"/>
      <c r="U441" s="42"/>
      <c r="V441" s="43"/>
      <c r="W441" s="44"/>
      <c r="X441" s="45"/>
      <c r="Y441" s="55"/>
      <c r="Z441" s="55"/>
      <c r="AA441" s="56"/>
      <c r="BB441" s="64" t="s">
        <v>0</v>
      </c>
    </row>
    <row r="442" spans="1:54">
      <c r="A442" t="str">
        <f t="shared" si="66"/>
        <v>&amp;br;&amp;br;</v>
      </c>
      <c r="B442" t="s">
        <v>0</v>
      </c>
      <c r="C442" t="s">
        <v>145</v>
      </c>
      <c r="R442"/>
      <c r="S442"/>
      <c r="T442"/>
      <c r="U442"/>
      <c r="V442"/>
      <c r="BB442" s="64" t="s">
        <v>0</v>
      </c>
    </row>
    <row r="443" spans="1:54">
      <c r="A443" t="str">
        <f t="shared" si="66"/>
        <v>#back(text=戻る,left)</v>
      </c>
      <c r="B443" t="s">
        <v>0</v>
      </c>
      <c r="C443" t="s">
        <v>153</v>
      </c>
      <c r="R443"/>
      <c r="S443"/>
      <c r="T443"/>
      <c r="U443"/>
      <c r="V443"/>
      <c r="BB443" s="64" t="s">
        <v>0</v>
      </c>
    </row>
    <row r="444" spans="1:54">
      <c r="A444" t="str">
        <f t="shared" si="66"/>
        <v>&amp;br;</v>
      </c>
      <c r="B444" t="s">
        <v>0</v>
      </c>
      <c r="C444" t="s">
        <v>164</v>
      </c>
      <c r="R444"/>
      <c r="S444"/>
      <c r="T444"/>
      <c r="U444"/>
      <c r="V444"/>
      <c r="BB444" s="64" t="s">
        <v>0</v>
      </c>
    </row>
    <row r="445" spans="1:54">
      <c r="A445" t="str">
        <f t="shared" si="66"/>
        <v>#comment(above,nsize=[15],size=[30],num=[10])</v>
      </c>
      <c r="B445" t="s">
        <v>0</v>
      </c>
      <c r="C445" t="s">
        <v>173</v>
      </c>
      <c r="R445"/>
      <c r="S445"/>
      <c r="T445"/>
      <c r="U445"/>
      <c r="V445"/>
      <c r="BB445" s="64" t="s">
        <v>0</v>
      </c>
    </row>
    <row r="446" spans="1:54">
      <c r="A446" t="str">
        <f t="shared" si="66"/>
        <v>&amp;br;&amp;br;</v>
      </c>
      <c r="B446" t="s">
        <v>0</v>
      </c>
      <c r="C446" t="s">
        <v>145</v>
      </c>
      <c r="R446"/>
      <c r="S446"/>
      <c r="T446"/>
      <c r="U446"/>
      <c r="V446"/>
      <c r="AC446" s="52"/>
      <c r="AD446" s="52"/>
      <c r="BB446" s="64" t="s">
        <v>0</v>
      </c>
    </row>
    <row r="447" spans="1:54">
      <c r="A447" t="str">
        <f t="shared" si="66"/>
        <v/>
      </c>
      <c r="B447" t="s">
        <v>0</v>
      </c>
      <c r="Q447" s="29"/>
      <c r="R447" s="30"/>
      <c r="S447" s="30"/>
      <c r="T447" s="30"/>
      <c r="U447" s="30"/>
      <c r="V447" s="31"/>
      <c r="W447" s="32">
        <v>35</v>
      </c>
      <c r="X447" s="29"/>
      <c r="Y447" s="50"/>
      <c r="Z447" s="50"/>
      <c r="AA447" s="51"/>
      <c r="AC447" s="52"/>
      <c r="AD447" s="52"/>
      <c r="BB447" s="64" t="s">
        <v>0</v>
      </c>
    </row>
    <row r="448" spans="1:54">
      <c r="A448" t="str">
        <f t="shared" si="66"/>
        <v>*厳しい事実の永遠衆/Eternal of Harsh Truths</v>
      </c>
      <c r="B448" t="s">
        <v>0</v>
      </c>
      <c r="C448" t="str">
        <f>"*"&amp;R448&amp;"/"&amp;T448</f>
        <v>*厳しい事実の永遠衆/Eternal of Harsh Truths</v>
      </c>
      <c r="Q448" s="33" t="s">
        <v>9</v>
      </c>
      <c r="R448" s="34" t="str">
        <f>INDEX(AI:AI,W447+1)</f>
        <v>厳しい事実の永遠衆</v>
      </c>
      <c r="S448" s="35" t="s">
        <v>10</v>
      </c>
      <c r="T448" s="34" t="str">
        <f>INDEX(AJ:AJ,W447+1)</f>
        <v>Eternal of Harsh Truths</v>
      </c>
      <c r="U448" s="35"/>
      <c r="V448" s="36"/>
      <c r="W448" s="37"/>
      <c r="X448" s="33"/>
      <c r="Y448" s="52"/>
      <c r="Z448" s="52"/>
      <c r="AA448" s="53"/>
      <c r="AC448" s="52"/>
      <c r="AD448" s="52"/>
      <c r="BB448" s="64" t="s">
        <v>0</v>
      </c>
    </row>
    <row r="449" spans="1:54">
      <c r="A449" t="str">
        <f t="shared" si="66"/>
        <v>|LEFT:80|LEFT:100|LEFT:100|LEFT:100|LEFT:100|LEFT:100|c</v>
      </c>
      <c r="B449" t="s">
        <v>0</v>
      </c>
      <c r="C449" t="s">
        <v>81</v>
      </c>
      <c r="D449" s="26" t="str">
        <f>$Q$1</f>
        <v>LEFT:80</v>
      </c>
      <c r="E449" s="26" t="s">
        <v>81</v>
      </c>
      <c r="F449" s="26" t="str">
        <f t="shared" ref="F449:J449" si="75">$R$1</f>
        <v>LEFT:100</v>
      </c>
      <c r="G449" s="26" t="s">
        <v>81</v>
      </c>
      <c r="H449" s="26" t="str">
        <f t="shared" si="75"/>
        <v>LEFT:100</v>
      </c>
      <c r="I449" s="26" t="s">
        <v>81</v>
      </c>
      <c r="J449" s="26" t="str">
        <f t="shared" si="75"/>
        <v>LEFT:100</v>
      </c>
      <c r="K449" s="26" t="s">
        <v>81</v>
      </c>
      <c r="L449" s="26" t="str">
        <f>$R$1</f>
        <v>LEFT:100</v>
      </c>
      <c r="M449" s="26" t="s">
        <v>81</v>
      </c>
      <c r="N449" s="26" t="str">
        <f>$R$1</f>
        <v>LEFT:100</v>
      </c>
      <c r="O449" t="s">
        <v>81</v>
      </c>
      <c r="P449" t="s">
        <v>82</v>
      </c>
      <c r="Q449" s="38" t="s">
        <v>6</v>
      </c>
      <c r="R449" s="34" t="str">
        <f>INDEX(AF:AF,W447+1)</f>
        <v>青</v>
      </c>
      <c r="S449" s="39" t="s">
        <v>7</v>
      </c>
      <c r="T449" s="34" t="str">
        <f>INDEX(AG:AG,W447+1)</f>
        <v>アンコモン</v>
      </c>
      <c r="U449" s="39" t="s">
        <v>8</v>
      </c>
      <c r="V449" s="34">
        <f>INDEX(AH:AH,W447+1)</f>
        <v>14</v>
      </c>
      <c r="W449" s="40"/>
      <c r="X449" s="34" t="str">
        <f>INDEX(AO:AO,W447+1)</f>
        <v>このクリーチャーが対戦相手に戦闘ダメージを与えたとき、あなたはカードを1枚引く。</v>
      </c>
      <c r="Y449" s="52"/>
      <c r="Z449" s="52"/>
      <c r="AA449" s="53"/>
      <c r="AC449" s="35"/>
      <c r="AD449" s="35"/>
      <c r="BB449" s="64" t="s">
        <v>0</v>
      </c>
    </row>
    <row r="450" spans="1:54">
      <c r="A450" t="str">
        <f t="shared" si="66"/>
        <v>|色|青|レアリティ|アンコモン|マナコスト|14|</v>
      </c>
      <c r="B450" t="s">
        <v>0</v>
      </c>
      <c r="C450" t="s">
        <v>81</v>
      </c>
      <c r="D450" s="27" t="s">
        <v>6</v>
      </c>
      <c r="E450" t="s">
        <v>81</v>
      </c>
      <c r="F450" t="str">
        <f>IF(R449=0,"",R449)</f>
        <v>青</v>
      </c>
      <c r="G450" t="s">
        <v>81</v>
      </c>
      <c r="H450" s="27" t="s">
        <v>93</v>
      </c>
      <c r="I450" t="s">
        <v>81</v>
      </c>
      <c r="J450" t="str">
        <f>IF(T449=0,"",T449)</f>
        <v>アンコモン</v>
      </c>
      <c r="K450" t="s">
        <v>81</v>
      </c>
      <c r="L450" s="27" t="s">
        <v>94</v>
      </c>
      <c r="M450" t="s">
        <v>81</v>
      </c>
      <c r="N450">
        <f>IF(V449=0,"",V449)</f>
        <v>14</v>
      </c>
      <c r="O450" t="s">
        <v>81</v>
      </c>
      <c r="Q450" s="33" t="s">
        <v>11</v>
      </c>
      <c r="R450" s="34" t="str">
        <f>INDEX(AK:AK,W447+1)</f>
        <v>クリーチャー</v>
      </c>
      <c r="S450" s="39" t="s">
        <v>95</v>
      </c>
      <c r="T450" s="34" t="str">
        <f>INDEX(AL:AL,W447+1)</f>
        <v>ゾンビ</v>
      </c>
      <c r="U450" s="34" t="str">
        <f>INDEX(AM:AM,W447+1)</f>
        <v>クレリック</v>
      </c>
      <c r="V450" s="34">
        <f>INDEX(AN:AN,W447+1)</f>
        <v>0</v>
      </c>
      <c r="W450" s="40"/>
      <c r="X450" s="34" t="str">
        <f>INDEX(AV:AV,W447+1)</f>
        <v>この</v>
      </c>
      <c r="Y450" s="34" t="str">
        <f>INDEX(AW:AW,W447+1)</f>
        <v/>
      </c>
      <c r="Z450" s="34" t="str">
        <f>INDEX(AX:AX,W447+1)</f>
        <v/>
      </c>
      <c r="AA450" s="34">
        <f>INDEX(AY:AY,W447+1)</f>
        <v>0</v>
      </c>
      <c r="AC450" s="52"/>
      <c r="AD450" s="52"/>
      <c r="BB450" s="64" t="s">
        <v>0</v>
      </c>
    </row>
    <row r="451" spans="1:54">
      <c r="A451" t="str">
        <f t="shared" si="66"/>
        <v>|種別|クリーチャー|サブタイプ|ゾンビ|クレリック||</v>
      </c>
      <c r="B451" t="s">
        <v>0</v>
      </c>
      <c r="C451" t="s">
        <v>81</v>
      </c>
      <c r="D451" s="27" t="s">
        <v>11</v>
      </c>
      <c r="E451" t="s">
        <v>81</v>
      </c>
      <c r="F451" t="str">
        <f>IF(R450=0,"",R450)</f>
        <v>クリーチャー</v>
      </c>
      <c r="G451" t="s">
        <v>81</v>
      </c>
      <c r="H451" s="27" t="s">
        <v>103</v>
      </c>
      <c r="I451" t="s">
        <v>81</v>
      </c>
      <c r="J451" t="str">
        <f>IF(T450=0,"",T450)</f>
        <v>ゾンビ</v>
      </c>
      <c r="K451" t="s">
        <v>81</v>
      </c>
      <c r="L451" t="str">
        <f>IF(U450=0,"",U450)</f>
        <v>クレリック</v>
      </c>
      <c r="M451" t="s">
        <v>81</v>
      </c>
      <c r="N451" t="str">
        <f>IF(V450=0,"",V450)</f>
        <v/>
      </c>
      <c r="O451" t="s">
        <v>81</v>
      </c>
      <c r="Q451" s="33" t="s">
        <v>104</v>
      </c>
      <c r="R451" s="34" t="str">
        <f>INDEX(AZ:AZ,W447+1)</f>
        <v>このクリーチャーが対戦相手に戦闘ダメージを与えたとき、あなたはカードを1枚引く。&amp;br;加虐</v>
      </c>
      <c r="S451" s="35"/>
      <c r="T451" s="35"/>
      <c r="U451" s="35"/>
      <c r="V451" s="36"/>
      <c r="W451" s="40"/>
      <c r="X451" s="32"/>
      <c r="Y451" s="32"/>
      <c r="Z451" s="32"/>
      <c r="AA451" s="54"/>
      <c r="AC451" s="52"/>
      <c r="AD451" s="52"/>
      <c r="BB451" s="64" t="s">
        <v>0</v>
      </c>
    </row>
    <row r="452" spans="1:54">
      <c r="A452" t="str">
        <f t="shared" si="66"/>
        <v>|テキスト|&gt;|&gt;|&gt;|&gt;|このクリーチャーが対戦相手に戦闘ダメージを与えたとき、あなたはカードを1枚引く。&amp;br;加虐|</v>
      </c>
      <c r="B452" t="s">
        <v>0</v>
      </c>
      <c r="C452" t="s">
        <v>81</v>
      </c>
      <c r="D452" s="27" t="s">
        <v>104</v>
      </c>
      <c r="E452" t="s">
        <v>81</v>
      </c>
      <c r="F452" s="27" t="s">
        <v>113</v>
      </c>
      <c r="G452" t="s">
        <v>81</v>
      </c>
      <c r="H452" s="27" t="s">
        <v>113</v>
      </c>
      <c r="I452" t="s">
        <v>81</v>
      </c>
      <c r="J452" s="27" t="s">
        <v>113</v>
      </c>
      <c r="K452" t="s">
        <v>81</v>
      </c>
      <c r="L452" s="27" t="s">
        <v>113</v>
      </c>
      <c r="M452" t="s">
        <v>81</v>
      </c>
      <c r="N452" t="str">
        <f>IF(R451=0,"",R451)</f>
        <v>このクリーチャーが対戦相手に戦闘ダメージを与えたとき、あなたはカードを1枚引く。&amp;br;加虐</v>
      </c>
      <c r="O452" t="s">
        <v>81</v>
      </c>
      <c r="Q452" s="38" t="s">
        <v>27</v>
      </c>
      <c r="R452" s="34" t="str">
        <f>INDEX(BA:BA,W447+1)</f>
        <v>When this creature deals combat damage to your opponent, you draw 1 card.&amp;br;Afflict.</v>
      </c>
      <c r="S452" s="35" t="s">
        <v>400</v>
      </c>
      <c r="T452" s="34" t="str">
        <f>IF(X452="","",X452&amp;IF(Y452="",""," "&amp;Y452)&amp;IF(Z452="",""," "&amp;Z452)&amp;IF(AA452="",""," "&amp;AA452))</f>
        <v/>
      </c>
      <c r="U452" s="35"/>
      <c r="V452" s="36"/>
      <c r="W452" s="40" t="s">
        <v>114</v>
      </c>
      <c r="X452" s="33" t="str">
        <f t="shared" ref="X452:AA452" si="76">IF(ISERROR(IF(LEN(X451)&gt;1,X451,VLOOKUP(X450,$AC:$AD,2,FALSE))),"",IF(LEN(X451)&gt;1,X451,VLOOKUP(X450,$AC:$AD,2,FALSE)))</f>
        <v/>
      </c>
      <c r="Y452" s="33" t="str">
        <f t="shared" si="76"/>
        <v/>
      </c>
      <c r="Z452" s="33" t="str">
        <f t="shared" si="76"/>
        <v/>
      </c>
      <c r="AA452" s="33" t="str">
        <f t="shared" si="76"/>
        <v> </v>
      </c>
      <c r="AC452" s="52"/>
      <c r="AD452" s="52"/>
      <c r="BB452" s="64" t="s">
        <v>0</v>
      </c>
    </row>
    <row r="453" spans="1:54">
      <c r="A453" t="str">
        <f t="shared" si="66"/>
        <v>|英テキスト|&gt;|&gt;|&gt;|&gt;|When this creature deals combat damage to your opponent, you draw 1 card.&amp;br;Afflict.|</v>
      </c>
      <c r="B453" t="s">
        <v>0</v>
      </c>
      <c r="C453" t="s">
        <v>81</v>
      </c>
      <c r="D453" s="27" t="s">
        <v>125</v>
      </c>
      <c r="E453" t="s">
        <v>81</v>
      </c>
      <c r="F453" s="27" t="s">
        <v>113</v>
      </c>
      <c r="G453" t="s">
        <v>81</v>
      </c>
      <c r="H453" s="27" t="s">
        <v>113</v>
      </c>
      <c r="I453" t="s">
        <v>81</v>
      </c>
      <c r="J453" s="27" t="s">
        <v>113</v>
      </c>
      <c r="K453" t="s">
        <v>81</v>
      </c>
      <c r="L453" s="27" t="s">
        <v>113</v>
      </c>
      <c r="M453" t="s">
        <v>81</v>
      </c>
      <c r="N453" t="str">
        <f>IF(T452="","",T452&amp;"&amp;br;")&amp;IF(R452=0,"",R452)</f>
        <v>When this creature deals combat damage to your opponent, you draw 1 card.&amp;br;Afflict.</v>
      </c>
      <c r="O453" t="s">
        <v>81</v>
      </c>
      <c r="Q453" s="33" t="s">
        <v>18</v>
      </c>
      <c r="R453" s="34" t="str">
        <f>IF(INDEX(AT:AT,W447+1)="",0,INDEX(AT:AT,W447+1)&amp;"/"&amp;INDEX(AU:AU,W447+1))</f>
        <v>2/4</v>
      </c>
      <c r="S453" s="35"/>
      <c r="T453" s="35"/>
      <c r="U453" s="35"/>
      <c r="V453" s="36"/>
      <c r="W453" s="40"/>
      <c r="X453" s="33"/>
      <c r="Y453" s="52"/>
      <c r="Z453" s="52"/>
      <c r="AA453" s="53"/>
      <c r="AC453" s="52"/>
      <c r="AD453" s="52"/>
      <c r="BB453" s="64" t="s">
        <v>0</v>
      </c>
    </row>
    <row r="454" spans="1:54">
      <c r="A454" t="str">
        <f t="shared" ref="A454:A517" si="77">CONCATENATE(C454,D454,E454,F454,G454,H454,I454,J454,K454,L454,M454,N454,O454,P454)</f>
        <v>|PT|&gt;|2/4|シールド数|&gt;||</v>
      </c>
      <c r="B454" t="s">
        <v>0</v>
      </c>
      <c r="C454" t="s">
        <v>81</v>
      </c>
      <c r="D454" t="s">
        <v>18</v>
      </c>
      <c r="E454" t="s">
        <v>81</v>
      </c>
      <c r="F454" t="s">
        <v>113</v>
      </c>
      <c r="G454" t="s">
        <v>81</v>
      </c>
      <c r="H454" t="str">
        <f>IF(R453=0,"",R453)</f>
        <v>2/4</v>
      </c>
      <c r="I454" t="s">
        <v>81</v>
      </c>
      <c r="J454" t="s">
        <v>136</v>
      </c>
      <c r="K454" t="s">
        <v>81</v>
      </c>
      <c r="L454" t="s">
        <v>113</v>
      </c>
      <c r="M454" t="s">
        <v>81</v>
      </c>
      <c r="N454" t="str">
        <f>IF(R454=0,"",R454)</f>
        <v/>
      </c>
      <c r="O454" t="s">
        <v>81</v>
      </c>
      <c r="Q454" s="41" t="s">
        <v>19</v>
      </c>
      <c r="R454" s="34">
        <f>INDEX(AS:AS,W447+1)</f>
        <v>0</v>
      </c>
      <c r="S454" s="42"/>
      <c r="T454" s="42"/>
      <c r="U454" s="42"/>
      <c r="V454" s="43"/>
      <c r="W454" s="44"/>
      <c r="X454" s="45"/>
      <c r="Y454" s="55"/>
      <c r="Z454" s="55"/>
      <c r="AA454" s="56"/>
      <c r="BB454" s="64" t="s">
        <v>0</v>
      </c>
    </row>
    <row r="455" spans="1:54">
      <c r="A455" t="str">
        <f t="shared" si="77"/>
        <v>&amp;br;&amp;br;</v>
      </c>
      <c r="B455" t="s">
        <v>0</v>
      </c>
      <c r="C455" t="s">
        <v>145</v>
      </c>
      <c r="R455"/>
      <c r="S455"/>
      <c r="T455"/>
      <c r="U455"/>
      <c r="V455"/>
      <c r="BB455" s="64" t="s">
        <v>0</v>
      </c>
    </row>
    <row r="456" spans="1:54">
      <c r="A456" t="str">
        <f t="shared" si="77"/>
        <v>#back(text=戻る,left)</v>
      </c>
      <c r="B456" t="s">
        <v>0</v>
      </c>
      <c r="C456" t="s">
        <v>153</v>
      </c>
      <c r="R456"/>
      <c r="S456"/>
      <c r="T456"/>
      <c r="U456"/>
      <c r="V456"/>
      <c r="BB456" s="64" t="s">
        <v>0</v>
      </c>
    </row>
    <row r="457" spans="1:54">
      <c r="A457" t="str">
        <f t="shared" si="77"/>
        <v>&amp;br;</v>
      </c>
      <c r="B457" t="s">
        <v>0</v>
      </c>
      <c r="C457" t="s">
        <v>164</v>
      </c>
      <c r="R457"/>
      <c r="S457"/>
      <c r="T457"/>
      <c r="U457"/>
      <c r="V457"/>
      <c r="BB457" s="64" t="s">
        <v>0</v>
      </c>
    </row>
    <row r="458" spans="1:54">
      <c r="A458" t="str">
        <f t="shared" si="77"/>
        <v>#comment(above,nsize=[15],size=[30],num=[10])</v>
      </c>
      <c r="B458" t="s">
        <v>0</v>
      </c>
      <c r="C458" t="s">
        <v>173</v>
      </c>
      <c r="R458"/>
      <c r="S458"/>
      <c r="T458"/>
      <c r="U458"/>
      <c r="V458"/>
      <c r="BB458" s="64" t="s">
        <v>0</v>
      </c>
    </row>
    <row r="459" spans="1:54">
      <c r="A459" t="str">
        <f t="shared" si="77"/>
        <v>&amp;br;&amp;br;</v>
      </c>
      <c r="B459" t="s">
        <v>0</v>
      </c>
      <c r="C459" t="s">
        <v>145</v>
      </c>
      <c r="R459"/>
      <c r="S459"/>
      <c r="T459"/>
      <c r="U459"/>
      <c r="V459"/>
      <c r="AC459" s="52"/>
      <c r="AD459" s="52"/>
      <c r="BB459" s="64" t="s">
        <v>0</v>
      </c>
    </row>
    <row r="460" spans="1:54">
      <c r="A460" t="str">
        <f t="shared" si="77"/>
        <v/>
      </c>
      <c r="B460" t="s">
        <v>0</v>
      </c>
      <c r="Q460" s="29"/>
      <c r="R460" s="30"/>
      <c r="S460" s="30"/>
      <c r="T460" s="30"/>
      <c r="U460" s="30"/>
      <c r="V460" s="31"/>
      <c r="W460" s="32">
        <v>36</v>
      </c>
      <c r="X460" s="29"/>
      <c r="Y460" s="50"/>
      <c r="Z460" s="50"/>
      <c r="AA460" s="51"/>
      <c r="AC460" s="52"/>
      <c r="AD460" s="52"/>
      <c r="BB460" s="64" t="s">
        <v>0</v>
      </c>
    </row>
    <row r="461" spans="1:54">
      <c r="A461" t="str">
        <f t="shared" si="77"/>
        <v>*しなやかな打撃者/Sinuous Striker</v>
      </c>
      <c r="B461" t="s">
        <v>0</v>
      </c>
      <c r="C461" t="str">
        <f>"*"&amp;R461&amp;"/"&amp;T461</f>
        <v>*しなやかな打撃者/Sinuous Striker</v>
      </c>
      <c r="Q461" s="33" t="s">
        <v>9</v>
      </c>
      <c r="R461" s="34" t="str">
        <f>INDEX(AI:AI,W460+1)</f>
        <v>しなやかな打撃者</v>
      </c>
      <c r="S461" s="35" t="s">
        <v>10</v>
      </c>
      <c r="T461" s="34" t="str">
        <f>INDEX(AJ:AJ,W460+1)</f>
        <v>Sinuous Striker</v>
      </c>
      <c r="U461" s="35"/>
      <c r="V461" s="36"/>
      <c r="W461" s="37"/>
      <c r="X461" s="33"/>
      <c r="Y461" s="52"/>
      <c r="Z461" s="52"/>
      <c r="AA461" s="53"/>
      <c r="AC461" s="52"/>
      <c r="AD461" s="52"/>
      <c r="BB461" s="64" t="s">
        <v>0</v>
      </c>
    </row>
    <row r="462" spans="1:54">
      <c r="A462" t="str">
        <f t="shared" si="77"/>
        <v>|LEFT:80|LEFT:100|LEFT:100|LEFT:100|LEFT:100|LEFT:100|c</v>
      </c>
      <c r="B462" t="s">
        <v>0</v>
      </c>
      <c r="C462" t="s">
        <v>81</v>
      </c>
      <c r="D462" s="26" t="str">
        <f>$Q$1</f>
        <v>LEFT:80</v>
      </c>
      <c r="E462" s="26" t="s">
        <v>81</v>
      </c>
      <c r="F462" s="26" t="str">
        <f t="shared" ref="F462:J462" si="78">$R$1</f>
        <v>LEFT:100</v>
      </c>
      <c r="G462" s="26" t="s">
        <v>81</v>
      </c>
      <c r="H462" s="26" t="str">
        <f t="shared" si="78"/>
        <v>LEFT:100</v>
      </c>
      <c r="I462" s="26" t="s">
        <v>81</v>
      </c>
      <c r="J462" s="26" t="str">
        <f t="shared" si="78"/>
        <v>LEFT:100</v>
      </c>
      <c r="K462" s="26" t="s">
        <v>81</v>
      </c>
      <c r="L462" s="26" t="str">
        <f>$R$1</f>
        <v>LEFT:100</v>
      </c>
      <c r="M462" s="26" t="s">
        <v>81</v>
      </c>
      <c r="N462" s="26" t="str">
        <f>$R$1</f>
        <v>LEFT:100</v>
      </c>
      <c r="O462" t="s">
        <v>81</v>
      </c>
      <c r="P462" t="s">
        <v>82</v>
      </c>
      <c r="Q462" s="38" t="s">
        <v>6</v>
      </c>
      <c r="R462" s="34" t="str">
        <f>INDEX(AF:AF,W460+1)</f>
        <v>青</v>
      </c>
      <c r="S462" s="39" t="s">
        <v>7</v>
      </c>
      <c r="T462" s="34" t="str">
        <f>INDEX(AG:AG,W460+1)</f>
        <v>アンコモン</v>
      </c>
      <c r="U462" s="39" t="s">
        <v>8</v>
      </c>
      <c r="V462" s="34">
        <f>INDEX(AH:AH,W460+1)</f>
        <v>11</v>
      </c>
      <c r="W462" s="40"/>
      <c r="X462" s="34" t="str">
        <f>INDEX(AO:AO,W460+1)</f>
        <v>ジェム1個を起動する：クリーチャー1体を対象とする。あなたのターン終了時まで、それは+1/+1の修整を受ける。</v>
      </c>
      <c r="Y462" s="52"/>
      <c r="Z462" s="52"/>
      <c r="AA462" s="53"/>
      <c r="AC462" s="35"/>
      <c r="AD462" s="35"/>
      <c r="BB462" s="64" t="s">
        <v>0</v>
      </c>
    </row>
    <row r="463" spans="1:54">
      <c r="A463" t="str">
        <f t="shared" si="77"/>
        <v>|色|青|レアリティ|アンコモン|マナコスト|11|</v>
      </c>
      <c r="B463" t="s">
        <v>0</v>
      </c>
      <c r="C463" t="s">
        <v>81</v>
      </c>
      <c r="D463" s="27" t="s">
        <v>6</v>
      </c>
      <c r="E463" t="s">
        <v>81</v>
      </c>
      <c r="F463" t="str">
        <f>IF(R462=0,"",R462)</f>
        <v>青</v>
      </c>
      <c r="G463" t="s">
        <v>81</v>
      </c>
      <c r="H463" s="27" t="s">
        <v>93</v>
      </c>
      <c r="I463" t="s">
        <v>81</v>
      </c>
      <c r="J463" t="str">
        <f>IF(T462=0,"",T462)</f>
        <v>アンコモン</v>
      </c>
      <c r="K463" t="s">
        <v>81</v>
      </c>
      <c r="L463" s="27" t="s">
        <v>94</v>
      </c>
      <c r="M463" t="s">
        <v>81</v>
      </c>
      <c r="N463">
        <f>IF(V462=0,"",V462)</f>
        <v>11</v>
      </c>
      <c r="O463" t="s">
        <v>81</v>
      </c>
      <c r="Q463" s="33" t="s">
        <v>11</v>
      </c>
      <c r="R463" s="34" t="str">
        <f>INDEX(AK:AK,W460+1)</f>
        <v>クリーチャー</v>
      </c>
      <c r="S463" s="39" t="s">
        <v>95</v>
      </c>
      <c r="T463" s="34" t="str">
        <f>INDEX(AL:AL,W460+1)</f>
        <v>ナーガ</v>
      </c>
      <c r="U463" s="34" t="str">
        <f>INDEX(AM:AM,W460+1)</f>
        <v>戦士</v>
      </c>
      <c r="V463" s="34">
        <f>INDEX(AN:AN,W460+1)</f>
        <v>0</v>
      </c>
      <c r="W463" s="40"/>
      <c r="X463" s="34" t="str">
        <f>INDEX(AV:AV,W460+1)</f>
        <v>ジェ</v>
      </c>
      <c r="Y463" s="34" t="str">
        <f>INDEX(AW:AW,W460+1)</f>
        <v/>
      </c>
      <c r="Z463" s="34" t="str">
        <f>INDEX(AX:AX,W460+1)</f>
        <v/>
      </c>
      <c r="AA463" s="34">
        <f>INDEX(AY:AY,W460+1)</f>
        <v>0</v>
      </c>
      <c r="AC463" s="52"/>
      <c r="AD463" s="52"/>
      <c r="BB463" s="64" t="s">
        <v>0</v>
      </c>
    </row>
    <row r="464" spans="1:54">
      <c r="A464" t="str">
        <f t="shared" si="77"/>
        <v>|種別|クリーチャー|サブタイプ|ナーガ|戦士||</v>
      </c>
      <c r="B464" t="s">
        <v>0</v>
      </c>
      <c r="C464" t="s">
        <v>81</v>
      </c>
      <c r="D464" s="27" t="s">
        <v>11</v>
      </c>
      <c r="E464" t="s">
        <v>81</v>
      </c>
      <c r="F464" t="str">
        <f>IF(R463=0,"",R463)</f>
        <v>クリーチャー</v>
      </c>
      <c r="G464" t="s">
        <v>81</v>
      </c>
      <c r="H464" s="27" t="s">
        <v>103</v>
      </c>
      <c r="I464" t="s">
        <v>81</v>
      </c>
      <c r="J464" t="str">
        <f>IF(T463=0,"",T463)</f>
        <v>ナーガ</v>
      </c>
      <c r="K464" t="s">
        <v>81</v>
      </c>
      <c r="L464" t="str">
        <f>IF(U463=0,"",U463)</f>
        <v>戦士</v>
      </c>
      <c r="M464" t="s">
        <v>81</v>
      </c>
      <c r="N464" t="str">
        <f>IF(V463=0,"",V463)</f>
        <v/>
      </c>
      <c r="O464" t="s">
        <v>81</v>
      </c>
      <c r="Q464" s="33" t="s">
        <v>104</v>
      </c>
      <c r="R464" s="34" t="str">
        <f>INDEX(AZ:AZ,W460+1)</f>
        <v>ジェム1個を起動する：クリーチャー1体を対象とする。あなたのターン終了時まで、それは+1/+1の修整を受ける。&amp;br;永遠2</v>
      </c>
      <c r="S464" s="35"/>
      <c r="T464" s="35"/>
      <c r="U464" s="35"/>
      <c r="V464" s="36"/>
      <c r="W464" s="40"/>
      <c r="X464" s="32"/>
      <c r="Y464" s="32"/>
      <c r="Z464" s="32"/>
      <c r="AA464" s="54"/>
      <c r="AC464" s="52"/>
      <c r="AD464" s="52"/>
      <c r="BB464" s="64" t="s">
        <v>0</v>
      </c>
    </row>
    <row r="465" spans="1:54">
      <c r="A465" t="str">
        <f t="shared" si="77"/>
        <v>|テキスト|&gt;|&gt;|&gt;|&gt;|ジェム1個を起動する：クリーチャー1体を対象とする。あなたのターン終了時まで、それは+1/+1の修整を受ける。&amp;br;永遠2|</v>
      </c>
      <c r="B465" t="s">
        <v>0</v>
      </c>
      <c r="C465" t="s">
        <v>81</v>
      </c>
      <c r="D465" s="27" t="s">
        <v>104</v>
      </c>
      <c r="E465" t="s">
        <v>81</v>
      </c>
      <c r="F465" s="27" t="s">
        <v>113</v>
      </c>
      <c r="G465" t="s">
        <v>81</v>
      </c>
      <c r="H465" s="27" t="s">
        <v>113</v>
      </c>
      <c r="I465" t="s">
        <v>81</v>
      </c>
      <c r="J465" s="27" t="s">
        <v>113</v>
      </c>
      <c r="K465" t="s">
        <v>81</v>
      </c>
      <c r="L465" s="27" t="s">
        <v>113</v>
      </c>
      <c r="M465" t="s">
        <v>81</v>
      </c>
      <c r="N465" t="str">
        <f>IF(R464=0,"",R464)</f>
        <v>ジェム1個を起動する：クリーチャー1体を対象とする。あなたのターン終了時まで、それは+1/+1の修整を受ける。&amp;br;永遠2</v>
      </c>
      <c r="O465" t="s">
        <v>81</v>
      </c>
      <c r="Q465" s="38" t="s">
        <v>27</v>
      </c>
      <c r="R465" s="34" t="str">
        <f>INDEX(BA:BA,W460+1)</f>
        <v>Activate 1: This creature gets +1/-1 until the end of your turn.&amp;br;Eternalize 2.</v>
      </c>
      <c r="S465" s="35" t="s">
        <v>400</v>
      </c>
      <c r="T465" s="34" t="str">
        <f>IF(X465="","",X465&amp;IF(Y465="",""," "&amp;Y465)&amp;IF(Z465="",""," "&amp;Z465)&amp;IF(AA465="",""," "&amp;AA465))</f>
        <v/>
      </c>
      <c r="U465" s="35"/>
      <c r="V465" s="36"/>
      <c r="W465" s="40" t="s">
        <v>114</v>
      </c>
      <c r="X465" s="33" t="str">
        <f t="shared" ref="X465:AA465" si="79">IF(ISERROR(IF(LEN(X464)&gt;1,X464,VLOOKUP(X463,$AC:$AD,2,FALSE))),"",IF(LEN(X464)&gt;1,X464,VLOOKUP(X463,$AC:$AD,2,FALSE)))</f>
        <v/>
      </c>
      <c r="Y465" s="33" t="str">
        <f t="shared" si="79"/>
        <v/>
      </c>
      <c r="Z465" s="33" t="str">
        <f t="shared" si="79"/>
        <v/>
      </c>
      <c r="AA465" s="33" t="str">
        <f t="shared" si="79"/>
        <v> </v>
      </c>
      <c r="AC465" s="52"/>
      <c r="AD465" s="52"/>
      <c r="BB465" s="64" t="s">
        <v>0</v>
      </c>
    </row>
    <row r="466" spans="1:54">
      <c r="A466" t="str">
        <f t="shared" si="77"/>
        <v>|英テキスト|&gt;|&gt;|&gt;|&gt;|Activate 1: This creature gets +1/-1 until the end of your turn.&amp;br;Eternalize 2.|</v>
      </c>
      <c r="B466" t="s">
        <v>0</v>
      </c>
      <c r="C466" t="s">
        <v>81</v>
      </c>
      <c r="D466" s="27" t="s">
        <v>125</v>
      </c>
      <c r="E466" t="s">
        <v>81</v>
      </c>
      <c r="F466" s="27" t="s">
        <v>113</v>
      </c>
      <c r="G466" t="s">
        <v>81</v>
      </c>
      <c r="H466" s="27" t="s">
        <v>113</v>
      </c>
      <c r="I466" t="s">
        <v>81</v>
      </c>
      <c r="J466" s="27" t="s">
        <v>113</v>
      </c>
      <c r="K466" t="s">
        <v>81</v>
      </c>
      <c r="L466" s="27" t="s">
        <v>113</v>
      </c>
      <c r="M466" t="s">
        <v>81</v>
      </c>
      <c r="N466" t="str">
        <f>IF(T465="","",T465&amp;"&amp;br;")&amp;IF(R465=0,"",R465)</f>
        <v>Activate 1: This creature gets +1/-1 until the end of your turn.&amp;br;Eternalize 2.</v>
      </c>
      <c r="O466" t="s">
        <v>81</v>
      </c>
      <c r="Q466" s="33" t="s">
        <v>18</v>
      </c>
      <c r="R466" s="34" t="str">
        <f>IF(INDEX(AT:AT,W460+1)="",0,INDEX(AT:AT,W460+1)&amp;"/"&amp;INDEX(AU:AU,W460+1))</f>
        <v>2/2</v>
      </c>
      <c r="S466" s="35"/>
      <c r="T466" s="35"/>
      <c r="U466" s="35"/>
      <c r="V466" s="36"/>
      <c r="W466" s="40"/>
      <c r="X466" s="33"/>
      <c r="Y466" s="52"/>
      <c r="Z466" s="52"/>
      <c r="AA466" s="53"/>
      <c r="AC466" s="52"/>
      <c r="AD466" s="52"/>
      <c r="BB466" s="64" t="s">
        <v>0</v>
      </c>
    </row>
    <row r="467" spans="1:54">
      <c r="A467" t="str">
        <f t="shared" si="77"/>
        <v>|PT|&gt;|2/2|シールド数|&gt;||</v>
      </c>
      <c r="B467" t="s">
        <v>0</v>
      </c>
      <c r="C467" t="s">
        <v>81</v>
      </c>
      <c r="D467" t="s">
        <v>18</v>
      </c>
      <c r="E467" t="s">
        <v>81</v>
      </c>
      <c r="F467" t="s">
        <v>113</v>
      </c>
      <c r="G467" t="s">
        <v>81</v>
      </c>
      <c r="H467" t="str">
        <f>IF(R466=0,"",R466)</f>
        <v>2/2</v>
      </c>
      <c r="I467" t="s">
        <v>81</v>
      </c>
      <c r="J467" t="s">
        <v>136</v>
      </c>
      <c r="K467" t="s">
        <v>81</v>
      </c>
      <c r="L467" t="s">
        <v>113</v>
      </c>
      <c r="M467" t="s">
        <v>81</v>
      </c>
      <c r="N467" t="str">
        <f>IF(R467=0,"",R467)</f>
        <v/>
      </c>
      <c r="O467" t="s">
        <v>81</v>
      </c>
      <c r="Q467" s="41" t="s">
        <v>19</v>
      </c>
      <c r="R467" s="34">
        <f>INDEX(AS:AS,W460+1)</f>
        <v>0</v>
      </c>
      <c r="S467" s="42"/>
      <c r="T467" s="42"/>
      <c r="U467" s="42"/>
      <c r="V467" s="43"/>
      <c r="W467" s="44"/>
      <c r="X467" s="45"/>
      <c r="Y467" s="55"/>
      <c r="Z467" s="55"/>
      <c r="AA467" s="56"/>
      <c r="BB467" s="64" t="s">
        <v>0</v>
      </c>
    </row>
    <row r="468" spans="1:54">
      <c r="A468" t="str">
        <f t="shared" si="77"/>
        <v>&amp;br;&amp;br;</v>
      </c>
      <c r="B468" t="s">
        <v>0</v>
      </c>
      <c r="C468" t="s">
        <v>145</v>
      </c>
      <c r="R468"/>
      <c r="S468"/>
      <c r="T468"/>
      <c r="U468"/>
      <c r="V468"/>
      <c r="BB468" s="64" t="s">
        <v>0</v>
      </c>
    </row>
    <row r="469" spans="1:54">
      <c r="A469" t="str">
        <f t="shared" si="77"/>
        <v>#back(text=戻る,left)</v>
      </c>
      <c r="B469" t="s">
        <v>0</v>
      </c>
      <c r="C469" t="s">
        <v>153</v>
      </c>
      <c r="R469"/>
      <c r="S469"/>
      <c r="T469"/>
      <c r="U469"/>
      <c r="V469"/>
      <c r="BB469" s="64" t="s">
        <v>0</v>
      </c>
    </row>
    <row r="470" spans="1:54">
      <c r="A470" t="str">
        <f t="shared" si="77"/>
        <v>&amp;br;</v>
      </c>
      <c r="B470" t="s">
        <v>0</v>
      </c>
      <c r="C470" t="s">
        <v>164</v>
      </c>
      <c r="R470"/>
      <c r="S470"/>
      <c r="T470"/>
      <c r="U470"/>
      <c r="V470"/>
      <c r="BB470" s="64" t="s">
        <v>0</v>
      </c>
    </row>
    <row r="471" spans="1:54">
      <c r="A471" t="str">
        <f t="shared" si="77"/>
        <v>#comment(above,nsize=[15],size=[30],num=[10])</v>
      </c>
      <c r="B471" t="s">
        <v>0</v>
      </c>
      <c r="C471" t="s">
        <v>173</v>
      </c>
      <c r="R471"/>
      <c r="S471"/>
      <c r="T471"/>
      <c r="U471"/>
      <c r="V471"/>
      <c r="BB471" s="64" t="s">
        <v>0</v>
      </c>
    </row>
    <row r="472" spans="1:54">
      <c r="A472" t="str">
        <f t="shared" si="77"/>
        <v>&amp;br;&amp;br;</v>
      </c>
      <c r="B472" t="s">
        <v>0</v>
      </c>
      <c r="C472" t="s">
        <v>145</v>
      </c>
      <c r="R472"/>
      <c r="S472"/>
      <c r="T472"/>
      <c r="U472"/>
      <c r="V472"/>
      <c r="AC472" s="52"/>
      <c r="AD472" s="52"/>
      <c r="BB472" s="64" t="s">
        <v>0</v>
      </c>
    </row>
    <row r="473" spans="1:54">
      <c r="A473" t="str">
        <f t="shared" si="77"/>
        <v/>
      </c>
      <c r="B473" t="s">
        <v>0</v>
      </c>
      <c r="Q473" s="29"/>
      <c r="R473" s="30"/>
      <c r="S473" s="30"/>
      <c r="T473" s="30"/>
      <c r="U473" s="30"/>
      <c r="V473" s="31"/>
      <c r="W473" s="32">
        <v>37</v>
      </c>
      <c r="X473" s="29"/>
      <c r="Y473" s="50"/>
      <c r="Z473" s="50"/>
      <c r="AA473" s="51"/>
      <c r="AC473" s="52"/>
      <c r="AD473" s="52"/>
      <c r="BB473" s="64" t="s">
        <v>0</v>
      </c>
    </row>
    <row r="474" spans="1:54">
      <c r="A474" t="str">
        <f t="shared" si="77"/>
        <v>*至高の意志/Supreme Will</v>
      </c>
      <c r="B474" t="s">
        <v>0</v>
      </c>
      <c r="C474" t="str">
        <f>"*"&amp;R474&amp;"/"&amp;T474</f>
        <v>*至高の意志/Supreme Will</v>
      </c>
      <c r="Q474" s="33" t="s">
        <v>9</v>
      </c>
      <c r="R474" s="34" t="str">
        <f>INDEX(AI:AI,W473+1)</f>
        <v>至高の意志</v>
      </c>
      <c r="S474" s="35" t="s">
        <v>10</v>
      </c>
      <c r="T474" s="34" t="str">
        <f>INDEX(AJ:AJ,W473+1)</f>
        <v>Supreme Will</v>
      </c>
      <c r="U474" s="35"/>
      <c r="V474" s="36"/>
      <c r="W474" s="37"/>
      <c r="X474" s="33"/>
      <c r="Y474" s="52"/>
      <c r="Z474" s="52"/>
      <c r="AA474" s="53"/>
      <c r="AC474" s="52"/>
      <c r="AD474" s="52"/>
      <c r="BB474" s="64" t="s">
        <v>0</v>
      </c>
    </row>
    <row r="475" spans="1:54">
      <c r="A475" t="str">
        <f t="shared" si="77"/>
        <v>|LEFT:80|LEFT:100|LEFT:100|LEFT:100|LEFT:100|LEFT:100|c</v>
      </c>
      <c r="B475" t="s">
        <v>0</v>
      </c>
      <c r="C475" t="s">
        <v>81</v>
      </c>
      <c r="D475" s="26" t="str">
        <f>$Q$1</f>
        <v>LEFT:80</v>
      </c>
      <c r="E475" s="26" t="s">
        <v>81</v>
      </c>
      <c r="F475" s="26" t="str">
        <f t="shared" ref="F475:J475" si="80">$R$1</f>
        <v>LEFT:100</v>
      </c>
      <c r="G475" s="26" t="s">
        <v>81</v>
      </c>
      <c r="H475" s="26" t="str">
        <f t="shared" si="80"/>
        <v>LEFT:100</v>
      </c>
      <c r="I475" s="26" t="s">
        <v>81</v>
      </c>
      <c r="J475" s="26" t="str">
        <f t="shared" si="80"/>
        <v>LEFT:100</v>
      </c>
      <c r="K475" s="26" t="s">
        <v>81</v>
      </c>
      <c r="L475" s="26" t="str">
        <f>$R$1</f>
        <v>LEFT:100</v>
      </c>
      <c r="M475" s="26" t="s">
        <v>81</v>
      </c>
      <c r="N475" s="26" t="str">
        <f>$R$1</f>
        <v>LEFT:100</v>
      </c>
      <c r="O475" t="s">
        <v>81</v>
      </c>
      <c r="P475" t="s">
        <v>82</v>
      </c>
      <c r="Q475" s="38" t="s">
        <v>6</v>
      </c>
      <c r="R475" s="34" t="str">
        <f>INDEX(AF:AF,W473+1)</f>
        <v>青</v>
      </c>
      <c r="S475" s="39" t="s">
        <v>7</v>
      </c>
      <c r="T475" s="34" t="str">
        <f>INDEX(AG:AG,W473+1)</f>
        <v>アンコモン</v>
      </c>
      <c r="U475" s="39" t="s">
        <v>8</v>
      </c>
      <c r="V475" s="34">
        <f>INDEX(AH:AH,W473+1)</f>
        <v>3</v>
      </c>
      <c r="W475" s="40"/>
      <c r="X475" s="34" t="str">
        <f>INDEX(AO:AO,W473+1)</f>
        <v>あなたのライブラリーの次の4枚のカードから1枚を取ってくる。その後、他の3枚のカードをあなたのライブラリーの一番下に移動する。</v>
      </c>
      <c r="Y475" s="52"/>
      <c r="Z475" s="52"/>
      <c r="AA475" s="53"/>
      <c r="AC475" s="35"/>
      <c r="AD475" s="35"/>
      <c r="BB475" s="64" t="s">
        <v>0</v>
      </c>
    </row>
    <row r="476" spans="1:54">
      <c r="A476" t="str">
        <f t="shared" si="77"/>
        <v>|色|青|レアリティ|アンコモン|マナコスト|3|</v>
      </c>
      <c r="B476" t="s">
        <v>0</v>
      </c>
      <c r="C476" t="s">
        <v>81</v>
      </c>
      <c r="D476" s="27" t="s">
        <v>6</v>
      </c>
      <c r="E476" t="s">
        <v>81</v>
      </c>
      <c r="F476" t="str">
        <f>IF(R475=0,"",R475)</f>
        <v>青</v>
      </c>
      <c r="G476" t="s">
        <v>81</v>
      </c>
      <c r="H476" s="27" t="s">
        <v>93</v>
      </c>
      <c r="I476" t="s">
        <v>81</v>
      </c>
      <c r="J476" t="str">
        <f>IF(T475=0,"",T475)</f>
        <v>アンコモン</v>
      </c>
      <c r="K476" t="s">
        <v>81</v>
      </c>
      <c r="L476" s="27" t="s">
        <v>94</v>
      </c>
      <c r="M476" t="s">
        <v>81</v>
      </c>
      <c r="N476">
        <f>IF(V475=0,"",V475)</f>
        <v>3</v>
      </c>
      <c r="O476" t="s">
        <v>81</v>
      </c>
      <c r="Q476" s="33" t="s">
        <v>11</v>
      </c>
      <c r="R476" s="34" t="str">
        <f>INDEX(AK:AK,W473+1)</f>
        <v>呪文</v>
      </c>
      <c r="S476" s="39" t="s">
        <v>95</v>
      </c>
      <c r="T476" s="34">
        <f>INDEX(AL:AL,W473+1)</f>
        <v>0</v>
      </c>
      <c r="U476" s="34">
        <f>INDEX(AM:AM,W473+1)</f>
        <v>0</v>
      </c>
      <c r="V476" s="34">
        <f>INDEX(AN:AN,W473+1)</f>
        <v>0</v>
      </c>
      <c r="W476" s="40"/>
      <c r="X476" s="34" t="str">
        <f>INDEX(AV:AV,W473+1)</f>
        <v>あな</v>
      </c>
      <c r="Y476" s="34" t="str">
        <f>INDEX(AW:AW,W473+1)</f>
        <v/>
      </c>
      <c r="Z476" s="34" t="str">
        <f>INDEX(AX:AX,W473+1)</f>
        <v/>
      </c>
      <c r="AA476" s="34">
        <f>INDEX(AY:AY,W473+1)</f>
        <v>0</v>
      </c>
      <c r="AC476" s="52"/>
      <c r="AD476" s="52"/>
      <c r="BB476" s="64" t="s">
        <v>0</v>
      </c>
    </row>
    <row r="477" spans="1:54">
      <c r="A477" t="str">
        <f t="shared" si="77"/>
        <v>|種別|呪文|サブタイプ||||</v>
      </c>
      <c r="B477" t="s">
        <v>0</v>
      </c>
      <c r="C477" t="s">
        <v>81</v>
      </c>
      <c r="D477" s="27" t="s">
        <v>11</v>
      </c>
      <c r="E477" t="s">
        <v>81</v>
      </c>
      <c r="F477" t="str">
        <f>IF(R476=0,"",R476)</f>
        <v>呪文</v>
      </c>
      <c r="G477" t="s">
        <v>81</v>
      </c>
      <c r="H477" s="27" t="s">
        <v>103</v>
      </c>
      <c r="I477" t="s">
        <v>81</v>
      </c>
      <c r="J477" t="str">
        <f>IF(T476=0,"",T476)</f>
        <v/>
      </c>
      <c r="K477" t="s">
        <v>81</v>
      </c>
      <c r="L477" t="str">
        <f>IF(U476=0,"",U476)</f>
        <v/>
      </c>
      <c r="M477" t="s">
        <v>81</v>
      </c>
      <c r="N477" t="str">
        <f>IF(V476=0,"",V476)</f>
        <v/>
      </c>
      <c r="O477" t="s">
        <v>81</v>
      </c>
      <c r="Q477" s="33" t="s">
        <v>104</v>
      </c>
      <c r="R477" s="34" t="str">
        <f>INDEX(AZ:AZ,W473+1)</f>
        <v>あなたのライブラリーの次の4枚のカードから1枚を取ってくる。その後、他の3枚のカードをあなたのライブラリーの一番下に移動する。</v>
      </c>
      <c r="S477" s="35"/>
      <c r="T477" s="35"/>
      <c r="U477" s="35"/>
      <c r="V477" s="36"/>
      <c r="W477" s="40"/>
      <c r="X477" s="32"/>
      <c r="Y477" s="32"/>
      <c r="Z477" s="32"/>
      <c r="AA477" s="54"/>
      <c r="AC477" s="52"/>
      <c r="AD477" s="52"/>
      <c r="BB477" s="64" t="s">
        <v>0</v>
      </c>
    </row>
    <row r="478" spans="1:54">
      <c r="A478" t="str">
        <f t="shared" si="77"/>
        <v>|テキスト|&gt;|&gt;|&gt;|&gt;|あなたのライブラリーの次の4枚のカードから1枚を取ってくる。その後、他の3枚のカードをあなたのライブラリーの一番下に移動する。|</v>
      </c>
      <c r="B478" t="s">
        <v>0</v>
      </c>
      <c r="C478" t="s">
        <v>81</v>
      </c>
      <c r="D478" s="27" t="s">
        <v>104</v>
      </c>
      <c r="E478" t="s">
        <v>81</v>
      </c>
      <c r="F478" s="27" t="s">
        <v>113</v>
      </c>
      <c r="G478" t="s">
        <v>81</v>
      </c>
      <c r="H478" s="27" t="s">
        <v>113</v>
      </c>
      <c r="I478" t="s">
        <v>81</v>
      </c>
      <c r="J478" s="27" t="s">
        <v>113</v>
      </c>
      <c r="K478" t="s">
        <v>81</v>
      </c>
      <c r="L478" s="27" t="s">
        <v>113</v>
      </c>
      <c r="M478" t="s">
        <v>81</v>
      </c>
      <c r="N478" t="str">
        <f>IF(R477=0,"",R477)</f>
        <v>あなたのライブラリーの次の4枚のカードから1枚を取ってくる。その後、他の3枚のカードをあなたのライブラリーの一番下に移動する。</v>
      </c>
      <c r="O478" t="s">
        <v>81</v>
      </c>
      <c r="Q478" s="38" t="s">
        <v>27</v>
      </c>
      <c r="R478" s="34" t="str">
        <f>INDEX(BA:BA,W473+1)</f>
        <v>You fetch one of the next 4 cards in your library, then move the other 3 cards to the bottom of your library.</v>
      </c>
      <c r="S478" s="35" t="s">
        <v>400</v>
      </c>
      <c r="T478" s="34" t="str">
        <f>IF(X478="","",X478&amp;IF(Y478="",""," "&amp;Y478)&amp;IF(Z478="",""," "&amp;Z478)&amp;IF(AA478="",""," "&amp;AA478))</f>
        <v/>
      </c>
      <c r="U478" s="35"/>
      <c r="V478" s="36"/>
      <c r="W478" s="40" t="s">
        <v>114</v>
      </c>
      <c r="X478" s="33" t="str">
        <f t="shared" ref="X478:AA478" si="81">IF(ISERROR(IF(LEN(X477)&gt;1,X477,VLOOKUP(X476,$AC:$AD,2,FALSE))),"",IF(LEN(X477)&gt;1,X477,VLOOKUP(X476,$AC:$AD,2,FALSE)))</f>
        <v/>
      </c>
      <c r="Y478" s="33" t="str">
        <f t="shared" si="81"/>
        <v/>
      </c>
      <c r="Z478" s="33" t="str">
        <f t="shared" si="81"/>
        <v/>
      </c>
      <c r="AA478" s="33" t="str">
        <f t="shared" si="81"/>
        <v> </v>
      </c>
      <c r="AC478" s="52"/>
      <c r="AD478" s="52"/>
      <c r="BB478" s="64" t="s">
        <v>0</v>
      </c>
    </row>
    <row r="479" spans="1:54">
      <c r="A479" t="str">
        <f t="shared" si="77"/>
        <v>|英テキスト|&gt;|&gt;|&gt;|&gt;|You fetch one of the next 4 cards in your library, then move the other 3 cards to the bottom of your library.|</v>
      </c>
      <c r="B479" t="s">
        <v>0</v>
      </c>
      <c r="C479" t="s">
        <v>81</v>
      </c>
      <c r="D479" s="27" t="s">
        <v>125</v>
      </c>
      <c r="E479" t="s">
        <v>81</v>
      </c>
      <c r="F479" s="27" t="s">
        <v>113</v>
      </c>
      <c r="G479" t="s">
        <v>81</v>
      </c>
      <c r="H479" s="27" t="s">
        <v>113</v>
      </c>
      <c r="I479" t="s">
        <v>81</v>
      </c>
      <c r="J479" s="27" t="s">
        <v>113</v>
      </c>
      <c r="K479" t="s">
        <v>81</v>
      </c>
      <c r="L479" s="27" t="s">
        <v>113</v>
      </c>
      <c r="M479" t="s">
        <v>81</v>
      </c>
      <c r="N479" t="str">
        <f>IF(T478="","",T478&amp;"&amp;br;")&amp;IF(R478=0,"",R478)</f>
        <v>You fetch one of the next 4 cards in your library, then move the other 3 cards to the bottom of your library.</v>
      </c>
      <c r="O479" t="s">
        <v>81</v>
      </c>
      <c r="Q479" s="33" t="s">
        <v>18</v>
      </c>
      <c r="R479" s="34">
        <f>IF(INDEX(AT:AT,W473+1)="",0,INDEX(AT:AT,W473+1)&amp;"/"&amp;INDEX(AU:AU,W473+1))</f>
        <v>0</v>
      </c>
      <c r="S479" s="35"/>
      <c r="T479" s="35"/>
      <c r="U479" s="35"/>
      <c r="V479" s="36"/>
      <c r="W479" s="40"/>
      <c r="X479" s="33"/>
      <c r="Y479" s="52"/>
      <c r="Z479" s="52"/>
      <c r="AA479" s="53"/>
      <c r="AC479" s="52"/>
      <c r="AD479" s="52"/>
      <c r="BB479" s="64" t="s">
        <v>0</v>
      </c>
    </row>
    <row r="480" spans="1:54">
      <c r="A480" t="str">
        <f t="shared" si="77"/>
        <v>|PT|&gt;||シールド数|&gt;||</v>
      </c>
      <c r="B480" t="s">
        <v>0</v>
      </c>
      <c r="C480" t="s">
        <v>81</v>
      </c>
      <c r="D480" t="s">
        <v>18</v>
      </c>
      <c r="E480" t="s">
        <v>81</v>
      </c>
      <c r="F480" t="s">
        <v>113</v>
      </c>
      <c r="G480" t="s">
        <v>81</v>
      </c>
      <c r="H480" t="str">
        <f>IF(R479=0,"",R479)</f>
        <v/>
      </c>
      <c r="I480" t="s">
        <v>81</v>
      </c>
      <c r="J480" t="s">
        <v>136</v>
      </c>
      <c r="K480" t="s">
        <v>81</v>
      </c>
      <c r="L480" t="s">
        <v>113</v>
      </c>
      <c r="M480" t="s">
        <v>81</v>
      </c>
      <c r="N480" t="str">
        <f>IF(R480=0,"",R480)</f>
        <v/>
      </c>
      <c r="O480" t="s">
        <v>81</v>
      </c>
      <c r="Q480" s="41" t="s">
        <v>19</v>
      </c>
      <c r="R480" s="34">
        <f>INDEX(AS:AS,W473+1)</f>
        <v>0</v>
      </c>
      <c r="S480" s="42"/>
      <c r="T480" s="42"/>
      <c r="U480" s="42"/>
      <c r="V480" s="43"/>
      <c r="W480" s="44"/>
      <c r="X480" s="45"/>
      <c r="Y480" s="55"/>
      <c r="Z480" s="55"/>
      <c r="AA480" s="56"/>
      <c r="BB480" s="64" t="s">
        <v>0</v>
      </c>
    </row>
    <row r="481" spans="1:54">
      <c r="A481" t="str">
        <f t="shared" si="77"/>
        <v>&amp;br;&amp;br;</v>
      </c>
      <c r="B481" t="s">
        <v>0</v>
      </c>
      <c r="C481" t="s">
        <v>145</v>
      </c>
      <c r="R481"/>
      <c r="S481"/>
      <c r="T481"/>
      <c r="U481"/>
      <c r="V481"/>
      <c r="BB481" s="64" t="s">
        <v>0</v>
      </c>
    </row>
    <row r="482" spans="1:54">
      <c r="A482" t="str">
        <f t="shared" si="77"/>
        <v>#back(text=戻る,left)</v>
      </c>
      <c r="B482" t="s">
        <v>0</v>
      </c>
      <c r="C482" t="s">
        <v>153</v>
      </c>
      <c r="R482"/>
      <c r="S482"/>
      <c r="T482"/>
      <c r="U482"/>
      <c r="V482"/>
      <c r="BB482" s="64" t="s">
        <v>0</v>
      </c>
    </row>
    <row r="483" spans="1:54">
      <c r="A483" t="str">
        <f t="shared" si="77"/>
        <v>&amp;br;</v>
      </c>
      <c r="B483" t="s">
        <v>0</v>
      </c>
      <c r="C483" t="s">
        <v>164</v>
      </c>
      <c r="R483"/>
      <c r="S483"/>
      <c r="T483"/>
      <c r="U483"/>
      <c r="V483"/>
      <c r="BB483" s="64" t="s">
        <v>0</v>
      </c>
    </row>
    <row r="484" spans="1:54">
      <c r="A484" t="str">
        <f t="shared" si="77"/>
        <v>#comment(above,nsize=[15],size=[30],num=[10])</v>
      </c>
      <c r="B484" t="s">
        <v>0</v>
      </c>
      <c r="C484" t="s">
        <v>173</v>
      </c>
      <c r="R484"/>
      <c r="S484"/>
      <c r="T484"/>
      <c r="U484"/>
      <c r="V484"/>
      <c r="BB484" s="64" t="s">
        <v>0</v>
      </c>
    </row>
    <row r="485" spans="1:54">
      <c r="A485" t="str">
        <f t="shared" si="77"/>
        <v>&amp;br;&amp;br;</v>
      </c>
      <c r="B485" t="s">
        <v>0</v>
      </c>
      <c r="C485" t="s">
        <v>145</v>
      </c>
      <c r="R485"/>
      <c r="S485"/>
      <c r="T485"/>
      <c r="U485"/>
      <c r="V485"/>
      <c r="AC485" s="52"/>
      <c r="AD485" s="52"/>
      <c r="BB485" s="64" t="s">
        <v>0</v>
      </c>
    </row>
    <row r="486" spans="1:54">
      <c r="A486" t="str">
        <f t="shared" si="77"/>
        <v/>
      </c>
      <c r="B486" t="s">
        <v>0</v>
      </c>
      <c r="Q486" s="29"/>
      <c r="R486" s="30"/>
      <c r="S486" s="30"/>
      <c r="T486" s="30"/>
      <c r="U486" s="30"/>
      <c r="V486" s="31"/>
      <c r="W486" s="32">
        <v>38</v>
      </c>
      <c r="X486" s="29"/>
      <c r="Y486" s="50"/>
      <c r="Z486" s="50"/>
      <c r="AA486" s="51"/>
      <c r="AC486" s="52"/>
      <c r="AD486" s="52"/>
      <c r="BB486" s="64" t="s">
        <v>0</v>
      </c>
    </row>
    <row r="487" spans="1:54">
      <c r="A487" t="str">
        <f t="shared" si="77"/>
        <v>*機知の勇者/Champion of Wits</v>
      </c>
      <c r="B487" t="s">
        <v>0</v>
      </c>
      <c r="C487" t="str">
        <f>"*"&amp;R487&amp;"/"&amp;T487</f>
        <v>*機知の勇者/Champion of Wits</v>
      </c>
      <c r="Q487" s="33" t="s">
        <v>9</v>
      </c>
      <c r="R487" s="34" t="str">
        <f>INDEX(AI:AI,W486+1)</f>
        <v>機知の勇者</v>
      </c>
      <c r="S487" s="35" t="s">
        <v>10</v>
      </c>
      <c r="T487" s="34" t="str">
        <f>INDEX(AJ:AJ,W486+1)</f>
        <v>Champion of Wits</v>
      </c>
      <c r="U487" s="35"/>
      <c r="V487" s="36"/>
      <c r="W487" s="37"/>
      <c r="X487" s="33"/>
      <c r="Y487" s="52"/>
      <c r="Z487" s="52"/>
      <c r="AA487" s="53"/>
      <c r="AC487" s="52"/>
      <c r="AD487" s="52"/>
      <c r="BB487" s="64" t="s">
        <v>0</v>
      </c>
    </row>
    <row r="488" spans="1:54">
      <c r="A488" t="str">
        <f t="shared" si="77"/>
        <v>|LEFT:80|LEFT:100|LEFT:100|LEFT:100|LEFT:100|LEFT:100|c</v>
      </c>
      <c r="B488" t="s">
        <v>0</v>
      </c>
      <c r="C488" t="s">
        <v>81</v>
      </c>
      <c r="D488" s="26" t="str">
        <f>$Q$1</f>
        <v>LEFT:80</v>
      </c>
      <c r="E488" s="26" t="s">
        <v>81</v>
      </c>
      <c r="F488" s="26" t="str">
        <f t="shared" ref="F488:J488" si="82">$R$1</f>
        <v>LEFT:100</v>
      </c>
      <c r="G488" s="26" t="s">
        <v>81</v>
      </c>
      <c r="H488" s="26" t="str">
        <f t="shared" si="82"/>
        <v>LEFT:100</v>
      </c>
      <c r="I488" s="26" t="s">
        <v>81</v>
      </c>
      <c r="J488" s="26" t="str">
        <f t="shared" si="82"/>
        <v>LEFT:100</v>
      </c>
      <c r="K488" s="26" t="s">
        <v>81</v>
      </c>
      <c r="L488" s="26" t="str">
        <f>$R$1</f>
        <v>LEFT:100</v>
      </c>
      <c r="M488" s="26" t="s">
        <v>81</v>
      </c>
      <c r="N488" s="26" t="str">
        <f>$R$1</f>
        <v>LEFT:100</v>
      </c>
      <c r="O488" t="s">
        <v>81</v>
      </c>
      <c r="P488" t="s">
        <v>82</v>
      </c>
      <c r="Q488" s="38" t="s">
        <v>6</v>
      </c>
      <c r="R488" s="34" t="str">
        <f>INDEX(AF:AF,W486+1)</f>
        <v>青</v>
      </c>
      <c r="S488" s="39" t="s">
        <v>7</v>
      </c>
      <c r="T488" s="34" t="str">
        <f>INDEX(AG:AG,W486+1)</f>
        <v>レア</v>
      </c>
      <c r="U488" s="39" t="s">
        <v>8</v>
      </c>
      <c r="V488" s="34">
        <f>INDEX(AH:AH,W486+1)</f>
        <v>9</v>
      </c>
      <c r="W488" s="40"/>
      <c r="X488" s="34" t="str">
        <f>INDEX(AO:AO,W486+1)</f>
        <v>このクリーチャーが戦場に出たとき、あなたはカードを1枚捨てて、その後カードを2枚引く。</v>
      </c>
      <c r="Y488" s="52"/>
      <c r="Z488" s="52"/>
      <c r="AA488" s="53"/>
      <c r="AC488" s="35"/>
      <c r="AD488" s="35"/>
      <c r="BB488" s="64" t="s">
        <v>0</v>
      </c>
    </row>
    <row r="489" spans="1:54">
      <c r="A489" t="str">
        <f t="shared" si="77"/>
        <v>|色|青|レアリティ|レア|マナコスト|9|</v>
      </c>
      <c r="B489" t="s">
        <v>0</v>
      </c>
      <c r="C489" t="s">
        <v>81</v>
      </c>
      <c r="D489" s="27" t="s">
        <v>6</v>
      </c>
      <c r="E489" t="s">
        <v>81</v>
      </c>
      <c r="F489" t="str">
        <f>IF(R488=0,"",R488)</f>
        <v>青</v>
      </c>
      <c r="G489" t="s">
        <v>81</v>
      </c>
      <c r="H489" s="27" t="s">
        <v>93</v>
      </c>
      <c r="I489" t="s">
        <v>81</v>
      </c>
      <c r="J489" t="str">
        <f>IF(T488=0,"",T488)</f>
        <v>レア</v>
      </c>
      <c r="K489" t="s">
        <v>81</v>
      </c>
      <c r="L489" s="27" t="s">
        <v>94</v>
      </c>
      <c r="M489" t="s">
        <v>81</v>
      </c>
      <c r="N489">
        <f>IF(V488=0,"",V488)</f>
        <v>9</v>
      </c>
      <c r="O489" t="s">
        <v>81</v>
      </c>
      <c r="Q489" s="33" t="s">
        <v>11</v>
      </c>
      <c r="R489" s="34" t="str">
        <f>INDEX(AK:AK,W486+1)</f>
        <v>クリーチャー</v>
      </c>
      <c r="S489" s="39" t="s">
        <v>95</v>
      </c>
      <c r="T489" s="34" t="str">
        <f>INDEX(AL:AL,W486+1)</f>
        <v>ナーガ</v>
      </c>
      <c r="U489" s="34" t="str">
        <f>INDEX(AM:AM,W486+1)</f>
        <v>ウィザード</v>
      </c>
      <c r="V489" s="34">
        <f>INDEX(AN:AN,W486+1)</f>
        <v>0</v>
      </c>
      <c r="W489" s="40"/>
      <c r="X489" s="34" t="str">
        <f>INDEX(AV:AV,W486+1)</f>
        <v>この</v>
      </c>
      <c r="Y489" s="34" t="str">
        <f>INDEX(AW:AW,W486+1)</f>
        <v/>
      </c>
      <c r="Z489" s="34" t="str">
        <f>INDEX(AX:AX,W486+1)</f>
        <v/>
      </c>
      <c r="AA489" s="34">
        <f>INDEX(AY:AY,W486+1)</f>
        <v>0</v>
      </c>
      <c r="AC489" s="52"/>
      <c r="AD489" s="52"/>
      <c r="BB489" s="64" t="s">
        <v>0</v>
      </c>
    </row>
    <row r="490" spans="1:54">
      <c r="A490" t="str">
        <f t="shared" si="77"/>
        <v>|種別|クリーチャー|サブタイプ|ナーガ|ウィザード||</v>
      </c>
      <c r="B490" t="s">
        <v>0</v>
      </c>
      <c r="C490" t="s">
        <v>81</v>
      </c>
      <c r="D490" s="27" t="s">
        <v>11</v>
      </c>
      <c r="E490" t="s">
        <v>81</v>
      </c>
      <c r="F490" t="str">
        <f>IF(R489=0,"",R489)</f>
        <v>クリーチャー</v>
      </c>
      <c r="G490" t="s">
        <v>81</v>
      </c>
      <c r="H490" s="27" t="s">
        <v>103</v>
      </c>
      <c r="I490" t="s">
        <v>81</v>
      </c>
      <c r="J490" t="str">
        <f>IF(T489=0,"",T489)</f>
        <v>ナーガ</v>
      </c>
      <c r="K490" t="s">
        <v>81</v>
      </c>
      <c r="L490" t="str">
        <f>IF(U489=0,"",U489)</f>
        <v>ウィザード</v>
      </c>
      <c r="M490" t="s">
        <v>81</v>
      </c>
      <c r="N490" t="str">
        <f>IF(V489=0,"",V489)</f>
        <v/>
      </c>
      <c r="O490" t="s">
        <v>81</v>
      </c>
      <c r="Q490" s="33" t="s">
        <v>104</v>
      </c>
      <c r="R490" s="34" t="str">
        <f>INDEX(AZ:AZ,W486+1)</f>
        <v>このクリーチャーが戦場に出たとき、あなたはカードを1枚捨てて、その後カードを2枚引く。&amp;br;永遠1</v>
      </c>
      <c r="S490" s="35"/>
      <c r="T490" s="35"/>
      <c r="U490" s="35"/>
      <c r="V490" s="36"/>
      <c r="W490" s="40"/>
      <c r="X490" s="32"/>
      <c r="Y490" s="32"/>
      <c r="Z490" s="32"/>
      <c r="AA490" s="54"/>
      <c r="AC490" s="52"/>
      <c r="AD490" s="52"/>
      <c r="BB490" s="64" t="s">
        <v>0</v>
      </c>
    </row>
    <row r="491" spans="1:54">
      <c r="A491" t="str">
        <f t="shared" si="77"/>
        <v>|テキスト|&gt;|&gt;|&gt;|&gt;|このクリーチャーが戦場に出たとき、あなたはカードを1枚捨てて、その後カードを2枚引く。&amp;br;永遠1|</v>
      </c>
      <c r="B491" t="s">
        <v>0</v>
      </c>
      <c r="C491" t="s">
        <v>81</v>
      </c>
      <c r="D491" s="27" t="s">
        <v>104</v>
      </c>
      <c r="E491" t="s">
        <v>81</v>
      </c>
      <c r="F491" s="27" t="s">
        <v>113</v>
      </c>
      <c r="G491" t="s">
        <v>81</v>
      </c>
      <c r="H491" s="27" t="s">
        <v>113</v>
      </c>
      <c r="I491" t="s">
        <v>81</v>
      </c>
      <c r="J491" s="27" t="s">
        <v>113</v>
      </c>
      <c r="K491" t="s">
        <v>81</v>
      </c>
      <c r="L491" s="27" t="s">
        <v>113</v>
      </c>
      <c r="M491" t="s">
        <v>81</v>
      </c>
      <c r="N491" t="str">
        <f>IF(R490=0,"",R490)</f>
        <v>このクリーチャーが戦場に出たとき、あなたはカードを1枚捨てて、その後カードを2枚引く。&amp;br;永遠1</v>
      </c>
      <c r="O491" t="s">
        <v>81</v>
      </c>
      <c r="Q491" s="38" t="s">
        <v>27</v>
      </c>
      <c r="R491" s="34" t="str">
        <f>INDEX(BA:BA,W486+1)</f>
        <v>When this creature enters the battlefield, you discard 1 card, then draw 2 cards.&amp;br;Eternalize1</v>
      </c>
      <c r="S491" s="35" t="s">
        <v>400</v>
      </c>
      <c r="T491" s="34" t="str">
        <f>IF(X491="","",X491&amp;IF(Y491="",""," "&amp;Y491)&amp;IF(Z491="",""," "&amp;Z491)&amp;IF(AA491="",""," "&amp;AA491))</f>
        <v/>
      </c>
      <c r="U491" s="35"/>
      <c r="V491" s="36"/>
      <c r="W491" s="40" t="s">
        <v>114</v>
      </c>
      <c r="X491" s="33" t="str">
        <f t="shared" ref="X491:AA491" si="83">IF(ISERROR(IF(LEN(X490)&gt;1,X490,VLOOKUP(X489,$AC:$AD,2,FALSE))),"",IF(LEN(X490)&gt;1,X490,VLOOKUP(X489,$AC:$AD,2,FALSE)))</f>
        <v/>
      </c>
      <c r="Y491" s="33" t="str">
        <f t="shared" si="83"/>
        <v/>
      </c>
      <c r="Z491" s="33" t="str">
        <f t="shared" si="83"/>
        <v/>
      </c>
      <c r="AA491" s="33" t="str">
        <f t="shared" si="83"/>
        <v> </v>
      </c>
      <c r="AC491" s="52"/>
      <c r="AD491" s="52"/>
      <c r="BB491" s="64" t="s">
        <v>0</v>
      </c>
    </row>
    <row r="492" spans="1:54">
      <c r="A492" t="str">
        <f t="shared" si="77"/>
        <v>|英テキスト|&gt;|&gt;|&gt;|&gt;|When this creature enters the battlefield, you discard 1 card, then draw 2 cards.&amp;br;Eternalize1|</v>
      </c>
      <c r="B492" t="s">
        <v>0</v>
      </c>
      <c r="C492" t="s">
        <v>81</v>
      </c>
      <c r="D492" s="27" t="s">
        <v>125</v>
      </c>
      <c r="E492" t="s">
        <v>81</v>
      </c>
      <c r="F492" s="27" t="s">
        <v>113</v>
      </c>
      <c r="G492" t="s">
        <v>81</v>
      </c>
      <c r="H492" s="27" t="s">
        <v>113</v>
      </c>
      <c r="I492" t="s">
        <v>81</v>
      </c>
      <c r="J492" s="27" t="s">
        <v>113</v>
      </c>
      <c r="K492" t="s">
        <v>81</v>
      </c>
      <c r="L492" s="27" t="s">
        <v>113</v>
      </c>
      <c r="M492" t="s">
        <v>81</v>
      </c>
      <c r="N492" t="str">
        <f>IF(T491="","",T491&amp;"&amp;br;")&amp;IF(R491=0,"",R491)</f>
        <v>When this creature enters the battlefield, you discard 1 card, then draw 2 cards.&amp;br;Eternalize1</v>
      </c>
      <c r="O492" t="s">
        <v>81</v>
      </c>
      <c r="Q492" s="33" t="s">
        <v>18</v>
      </c>
      <c r="R492" s="34" t="str">
        <f>IF(INDEX(AT:AT,W486+1)="",0,INDEX(AT:AT,W486+1)&amp;"/"&amp;INDEX(AU:AU,W486+1))</f>
        <v>2/1</v>
      </c>
      <c r="S492" s="35"/>
      <c r="T492" s="35"/>
      <c r="U492" s="35"/>
      <c r="V492" s="36"/>
      <c r="W492" s="40"/>
      <c r="X492" s="33"/>
      <c r="Y492" s="52"/>
      <c r="Z492" s="52"/>
      <c r="AA492" s="53"/>
      <c r="AC492" s="52"/>
      <c r="AD492" s="52"/>
      <c r="BB492" s="64" t="s">
        <v>0</v>
      </c>
    </row>
    <row r="493" spans="1:54">
      <c r="A493" t="str">
        <f t="shared" si="77"/>
        <v>|PT|&gt;|2/1|シールド数|&gt;||</v>
      </c>
      <c r="B493" t="s">
        <v>0</v>
      </c>
      <c r="C493" t="s">
        <v>81</v>
      </c>
      <c r="D493" t="s">
        <v>18</v>
      </c>
      <c r="E493" t="s">
        <v>81</v>
      </c>
      <c r="F493" t="s">
        <v>113</v>
      </c>
      <c r="G493" t="s">
        <v>81</v>
      </c>
      <c r="H493" t="str">
        <f>IF(R492=0,"",R492)</f>
        <v>2/1</v>
      </c>
      <c r="I493" t="s">
        <v>81</v>
      </c>
      <c r="J493" t="s">
        <v>136</v>
      </c>
      <c r="K493" t="s">
        <v>81</v>
      </c>
      <c r="L493" t="s">
        <v>113</v>
      </c>
      <c r="M493" t="s">
        <v>81</v>
      </c>
      <c r="N493" t="str">
        <f>IF(R493=0,"",R493)</f>
        <v/>
      </c>
      <c r="O493" t="s">
        <v>81</v>
      </c>
      <c r="Q493" s="41" t="s">
        <v>19</v>
      </c>
      <c r="R493" s="34">
        <f>INDEX(AS:AS,W486+1)</f>
        <v>0</v>
      </c>
      <c r="S493" s="42"/>
      <c r="T493" s="42"/>
      <c r="U493" s="42"/>
      <c r="V493" s="43"/>
      <c r="W493" s="44"/>
      <c r="X493" s="45"/>
      <c r="Y493" s="55"/>
      <c r="Z493" s="55"/>
      <c r="AA493" s="56"/>
      <c r="BB493" s="64" t="s">
        <v>0</v>
      </c>
    </row>
    <row r="494" spans="1:54">
      <c r="A494" t="str">
        <f t="shared" si="77"/>
        <v>&amp;br;&amp;br;</v>
      </c>
      <c r="B494" t="s">
        <v>0</v>
      </c>
      <c r="C494" t="s">
        <v>145</v>
      </c>
      <c r="R494"/>
      <c r="S494"/>
      <c r="T494"/>
      <c r="U494"/>
      <c r="V494"/>
      <c r="BB494" s="64" t="s">
        <v>0</v>
      </c>
    </row>
    <row r="495" spans="1:54">
      <c r="A495" t="str">
        <f t="shared" si="77"/>
        <v>#back(text=戻る,left)</v>
      </c>
      <c r="B495" t="s">
        <v>0</v>
      </c>
      <c r="C495" t="s">
        <v>153</v>
      </c>
      <c r="R495"/>
      <c r="S495"/>
      <c r="T495"/>
      <c r="U495"/>
      <c r="V495"/>
      <c r="BB495" s="64" t="s">
        <v>0</v>
      </c>
    </row>
    <row r="496" spans="1:54">
      <c r="A496" t="str">
        <f t="shared" si="77"/>
        <v>&amp;br;</v>
      </c>
      <c r="B496" t="s">
        <v>0</v>
      </c>
      <c r="C496" t="s">
        <v>164</v>
      </c>
      <c r="R496"/>
      <c r="S496"/>
      <c r="T496"/>
      <c r="U496"/>
      <c r="V496"/>
      <c r="BB496" s="64" t="s">
        <v>0</v>
      </c>
    </row>
    <row r="497" spans="1:54">
      <c r="A497" t="str">
        <f t="shared" si="77"/>
        <v>#comment(above,nsize=[15],size=[30],num=[10])</v>
      </c>
      <c r="B497" t="s">
        <v>0</v>
      </c>
      <c r="C497" t="s">
        <v>173</v>
      </c>
      <c r="R497"/>
      <c r="S497"/>
      <c r="T497"/>
      <c r="U497"/>
      <c r="V497"/>
      <c r="BB497" s="64" t="s">
        <v>0</v>
      </c>
    </row>
    <row r="498" spans="1:54">
      <c r="A498" t="str">
        <f t="shared" si="77"/>
        <v>&amp;br;&amp;br;</v>
      </c>
      <c r="B498" t="s">
        <v>0</v>
      </c>
      <c r="C498" t="s">
        <v>145</v>
      </c>
      <c r="R498"/>
      <c r="S498"/>
      <c r="T498"/>
      <c r="U498"/>
      <c r="V498"/>
      <c r="AC498" s="52"/>
      <c r="AD498" s="52"/>
      <c r="BB498" s="64" t="s">
        <v>0</v>
      </c>
    </row>
    <row r="499" spans="1:54">
      <c r="A499" t="str">
        <f t="shared" si="77"/>
        <v/>
      </c>
      <c r="B499" t="s">
        <v>0</v>
      </c>
      <c r="Q499" s="29"/>
      <c r="R499" s="30"/>
      <c r="S499" s="30"/>
      <c r="T499" s="30"/>
      <c r="U499" s="30"/>
      <c r="V499" s="31"/>
      <c r="W499" s="32">
        <v>39</v>
      </c>
      <c r="X499" s="29"/>
      <c r="Y499" s="50"/>
      <c r="Z499" s="50"/>
      <c r="AA499" s="51"/>
      <c r="AC499" s="52"/>
      <c r="AD499" s="52"/>
      <c r="BB499" s="64" t="s">
        <v>0</v>
      </c>
    </row>
    <row r="500" spans="1:54">
      <c r="A500" t="str">
        <f t="shared" si="77"/>
        <v>*敏捷な妨害術師/Nimble Obstructionist</v>
      </c>
      <c r="B500" t="s">
        <v>0</v>
      </c>
      <c r="C500" t="str">
        <f>"*"&amp;R500&amp;"/"&amp;T500</f>
        <v>*敏捷な妨害術師/Nimble Obstructionist</v>
      </c>
      <c r="Q500" s="33" t="s">
        <v>9</v>
      </c>
      <c r="R500" s="34" t="str">
        <f>INDEX(AI:AI,W499+1)</f>
        <v>敏捷な妨害術師</v>
      </c>
      <c r="S500" s="35" t="s">
        <v>10</v>
      </c>
      <c r="T500" s="34" t="str">
        <f>INDEX(AJ:AJ,W499+1)</f>
        <v>Nimble Obstructionist</v>
      </c>
      <c r="U500" s="35"/>
      <c r="V500" s="36"/>
      <c r="W500" s="37"/>
      <c r="X500" s="33"/>
      <c r="Y500" s="52"/>
      <c r="Z500" s="52"/>
      <c r="AA500" s="53"/>
      <c r="AC500" s="52"/>
      <c r="AD500" s="52"/>
      <c r="BB500" s="64" t="s">
        <v>0</v>
      </c>
    </row>
    <row r="501" spans="1:54">
      <c r="A501" t="str">
        <f t="shared" si="77"/>
        <v>|LEFT:80|LEFT:100|LEFT:100|LEFT:100|LEFT:100|LEFT:100|c</v>
      </c>
      <c r="B501" t="s">
        <v>0</v>
      </c>
      <c r="C501" t="s">
        <v>81</v>
      </c>
      <c r="D501" s="26" t="str">
        <f>$Q$1</f>
        <v>LEFT:80</v>
      </c>
      <c r="E501" s="26" t="s">
        <v>81</v>
      </c>
      <c r="F501" s="26" t="str">
        <f t="shared" ref="F501:J501" si="84">$R$1</f>
        <v>LEFT:100</v>
      </c>
      <c r="G501" s="26" t="s">
        <v>81</v>
      </c>
      <c r="H501" s="26" t="str">
        <f t="shared" si="84"/>
        <v>LEFT:100</v>
      </c>
      <c r="I501" s="26" t="s">
        <v>81</v>
      </c>
      <c r="J501" s="26" t="str">
        <f t="shared" si="84"/>
        <v>LEFT:100</v>
      </c>
      <c r="K501" s="26" t="s">
        <v>81</v>
      </c>
      <c r="L501" s="26" t="str">
        <f>$R$1</f>
        <v>LEFT:100</v>
      </c>
      <c r="M501" s="26" t="s">
        <v>81</v>
      </c>
      <c r="N501" s="26" t="str">
        <f>$R$1</f>
        <v>LEFT:100</v>
      </c>
      <c r="O501" t="s">
        <v>81</v>
      </c>
      <c r="P501" t="s">
        <v>82</v>
      </c>
      <c r="Q501" s="38" t="s">
        <v>6</v>
      </c>
      <c r="R501" s="34" t="str">
        <f>INDEX(AF:AF,W499+1)</f>
        <v>青</v>
      </c>
      <c r="S501" s="39" t="s">
        <v>7</v>
      </c>
      <c r="T501" s="34" t="str">
        <f>INDEX(AG:AG,W499+1)</f>
        <v>レア</v>
      </c>
      <c r="U501" s="39" t="s">
        <v>8</v>
      </c>
      <c r="V501" s="34">
        <f>INDEX(AH:AH,W499+1)</f>
        <v>18</v>
      </c>
      <c r="W501" s="40"/>
      <c r="X501" s="34" t="str">
        <f>INDEX(AO:AO,W499+1)</f>
        <v>飛行</v>
      </c>
      <c r="Y501" s="52"/>
      <c r="Z501" s="52"/>
      <c r="AA501" s="53"/>
      <c r="AC501" s="35"/>
      <c r="AD501" s="35"/>
      <c r="BB501" s="64" t="s">
        <v>0</v>
      </c>
    </row>
    <row r="502" spans="1:54">
      <c r="A502" t="str">
        <f t="shared" si="77"/>
        <v>|色|青|レアリティ|レア|マナコスト|18|</v>
      </c>
      <c r="B502" t="s">
        <v>0</v>
      </c>
      <c r="C502" t="s">
        <v>81</v>
      </c>
      <c r="D502" s="27" t="s">
        <v>6</v>
      </c>
      <c r="E502" t="s">
        <v>81</v>
      </c>
      <c r="F502" t="str">
        <f>IF(R501=0,"",R501)</f>
        <v>青</v>
      </c>
      <c r="G502" t="s">
        <v>81</v>
      </c>
      <c r="H502" s="27" t="s">
        <v>93</v>
      </c>
      <c r="I502" t="s">
        <v>81</v>
      </c>
      <c r="J502" t="str">
        <f>IF(T501=0,"",T501)</f>
        <v>レア</v>
      </c>
      <c r="K502" t="s">
        <v>81</v>
      </c>
      <c r="L502" s="27" t="s">
        <v>94</v>
      </c>
      <c r="M502" t="s">
        <v>81</v>
      </c>
      <c r="N502">
        <f>IF(V501=0,"",V501)</f>
        <v>18</v>
      </c>
      <c r="O502" t="s">
        <v>81</v>
      </c>
      <c r="Q502" s="33" t="s">
        <v>11</v>
      </c>
      <c r="R502" s="34" t="str">
        <f>INDEX(AK:AK,W499+1)</f>
        <v>クリーチャー</v>
      </c>
      <c r="S502" s="39" t="s">
        <v>95</v>
      </c>
      <c r="T502" s="34" t="str">
        <f>INDEX(AL:AL,W499+1)</f>
        <v>鳥</v>
      </c>
      <c r="U502" s="34" t="str">
        <f>INDEX(AM:AM,W499+1)</f>
        <v>ウィザード</v>
      </c>
      <c r="V502" s="34">
        <f>INDEX(AN:AN,W499+1)</f>
        <v>0</v>
      </c>
      <c r="W502" s="40"/>
      <c r="X502" s="34" t="str">
        <f>INDEX(AV:AV,W499+1)</f>
        <v>飛行</v>
      </c>
      <c r="Y502" s="34" t="str">
        <f>INDEX(AW:AW,W499+1)</f>
        <v/>
      </c>
      <c r="Z502" s="34" t="str">
        <f>INDEX(AX:AX,W499+1)</f>
        <v/>
      </c>
      <c r="AA502" s="34">
        <f>INDEX(AY:AY,W499+1)</f>
        <v>0</v>
      </c>
      <c r="AC502" s="52"/>
      <c r="AD502" s="52"/>
      <c r="BB502" s="64" t="s">
        <v>0</v>
      </c>
    </row>
    <row r="503" spans="1:54">
      <c r="A503" t="str">
        <f t="shared" si="77"/>
        <v>|種別|クリーチャー|サブタイプ|鳥|ウィザード||</v>
      </c>
      <c r="B503" t="s">
        <v>0</v>
      </c>
      <c r="C503" t="s">
        <v>81</v>
      </c>
      <c r="D503" s="27" t="s">
        <v>11</v>
      </c>
      <c r="E503" t="s">
        <v>81</v>
      </c>
      <c r="F503" t="str">
        <f>IF(R502=0,"",R502)</f>
        <v>クリーチャー</v>
      </c>
      <c r="G503" t="s">
        <v>81</v>
      </c>
      <c r="H503" s="27" t="s">
        <v>103</v>
      </c>
      <c r="I503" t="s">
        <v>81</v>
      </c>
      <c r="J503" t="str">
        <f>IF(T502=0,"",T502)</f>
        <v>鳥</v>
      </c>
      <c r="K503" t="s">
        <v>81</v>
      </c>
      <c r="L503" t="str">
        <f>IF(U502=0,"",U502)</f>
        <v>ウィザード</v>
      </c>
      <c r="M503" t="s">
        <v>81</v>
      </c>
      <c r="N503" t="str">
        <f>IF(V502=0,"",V502)</f>
        <v/>
      </c>
      <c r="O503" t="s">
        <v>81</v>
      </c>
      <c r="Q503" s="33" t="s">
        <v>104</v>
      </c>
      <c r="R503" s="34" t="str">
        <f>INDEX(AZ:AZ,W499+1)</f>
        <v>飛行&amp;br;あなたがこのカードをサイクリングしたとき、対戦相手がコントロールする各起動ジェムを破壊する。&amp;br;サイクリング6</v>
      </c>
      <c r="S503" s="35"/>
      <c r="T503" s="35"/>
      <c r="U503" s="35"/>
      <c r="V503" s="36"/>
      <c r="W503" s="40"/>
      <c r="X503" s="32"/>
      <c r="Y503" s="32"/>
      <c r="Z503" s="32"/>
      <c r="AA503" s="54"/>
      <c r="AC503" s="52"/>
      <c r="AD503" s="52"/>
      <c r="BB503" s="64" t="s">
        <v>0</v>
      </c>
    </row>
    <row r="504" spans="1:54">
      <c r="A504" t="str">
        <f t="shared" si="77"/>
        <v>|テキスト|&gt;|&gt;|&gt;|&gt;|飛行&amp;br;あなたがこのカードをサイクリングしたとき、対戦相手がコントロールする各起動ジェムを破壊する。&amp;br;サイクリング6|</v>
      </c>
      <c r="B504" t="s">
        <v>0</v>
      </c>
      <c r="C504" t="s">
        <v>81</v>
      </c>
      <c r="D504" s="27" t="s">
        <v>104</v>
      </c>
      <c r="E504" t="s">
        <v>81</v>
      </c>
      <c r="F504" s="27" t="s">
        <v>113</v>
      </c>
      <c r="G504" t="s">
        <v>81</v>
      </c>
      <c r="H504" s="27" t="s">
        <v>113</v>
      </c>
      <c r="I504" t="s">
        <v>81</v>
      </c>
      <c r="J504" s="27" t="s">
        <v>113</v>
      </c>
      <c r="K504" t="s">
        <v>81</v>
      </c>
      <c r="L504" s="27" t="s">
        <v>113</v>
      </c>
      <c r="M504" t="s">
        <v>81</v>
      </c>
      <c r="N504" t="str">
        <f>IF(R503=0,"",R503)</f>
        <v>飛行&amp;br;あなたがこのカードをサイクリングしたとき、対戦相手がコントロールする各起動ジェムを破壊する。&amp;br;サイクリング6</v>
      </c>
      <c r="O504" t="s">
        <v>81</v>
      </c>
      <c r="Q504" s="38" t="s">
        <v>27</v>
      </c>
      <c r="R504" s="34" t="str">
        <f>INDEX(BA:BA,W499+1)</f>
        <v>When you Cyclethis card, each activated gem your opponent controls is Destroyed.&amp;br;Cycling 6.</v>
      </c>
      <c r="S504" s="35" t="s">
        <v>400</v>
      </c>
      <c r="T504" s="34" t="str">
        <f>IF(X504="","",X504&amp;IF(Y504="",""," "&amp;Y504)&amp;IF(Z504="",""," "&amp;Z504)&amp;IF(AA504="",""," "&amp;AA504))</f>
        <v>Flying  </v>
      </c>
      <c r="U504" s="35"/>
      <c r="V504" s="36"/>
      <c r="W504" s="40" t="s">
        <v>114</v>
      </c>
      <c r="X504" s="33" t="str">
        <f t="shared" ref="X504:AA504" si="85">IF(ISERROR(IF(LEN(X503)&gt;1,X503,VLOOKUP(X502,$AC:$AD,2,FALSE))),"",IF(LEN(X503)&gt;1,X503,VLOOKUP(X502,$AC:$AD,2,FALSE)))</f>
        <v>Flying</v>
      </c>
      <c r="Y504" s="33" t="str">
        <f t="shared" si="85"/>
        <v/>
      </c>
      <c r="Z504" s="33" t="str">
        <f t="shared" si="85"/>
        <v/>
      </c>
      <c r="AA504" s="33" t="str">
        <f t="shared" si="85"/>
        <v> </v>
      </c>
      <c r="AC504" s="52"/>
      <c r="AD504" s="52"/>
      <c r="BB504" s="64" t="s">
        <v>0</v>
      </c>
    </row>
    <row r="505" spans="1:54">
      <c r="A505" t="str">
        <f t="shared" si="77"/>
        <v>|英テキスト|&gt;|&gt;|&gt;|&gt;|Flying  &amp;br;When you Cyclethis card, each activated gem your opponent controls is Destroyed.&amp;br;Cycling 6.|</v>
      </c>
      <c r="B505" t="s">
        <v>0</v>
      </c>
      <c r="C505" t="s">
        <v>81</v>
      </c>
      <c r="D505" s="27" t="s">
        <v>125</v>
      </c>
      <c r="E505" t="s">
        <v>81</v>
      </c>
      <c r="F505" s="27" t="s">
        <v>113</v>
      </c>
      <c r="G505" t="s">
        <v>81</v>
      </c>
      <c r="H505" s="27" t="s">
        <v>113</v>
      </c>
      <c r="I505" t="s">
        <v>81</v>
      </c>
      <c r="J505" s="27" t="s">
        <v>113</v>
      </c>
      <c r="K505" t="s">
        <v>81</v>
      </c>
      <c r="L505" s="27" t="s">
        <v>113</v>
      </c>
      <c r="M505" t="s">
        <v>81</v>
      </c>
      <c r="N505" t="str">
        <f>IF(T504="","",T504&amp;"&amp;br;")&amp;IF(R504=0,"",R504)</f>
        <v>Flying  &amp;br;When you Cyclethis card, each activated gem your opponent controls is Destroyed.&amp;br;Cycling 6.</v>
      </c>
      <c r="O505" t="s">
        <v>81</v>
      </c>
      <c r="Q505" s="33" t="s">
        <v>18</v>
      </c>
      <c r="R505" s="34" t="str">
        <f>IF(INDEX(AT:AT,W499+1)="",0,INDEX(AT:AT,W499+1)&amp;"/"&amp;INDEX(AU:AU,W499+1))</f>
        <v>6/5</v>
      </c>
      <c r="S505" s="35"/>
      <c r="T505" s="35"/>
      <c r="U505" s="35"/>
      <c r="V505" s="36"/>
      <c r="W505" s="40"/>
      <c r="X505" s="33"/>
      <c r="Y505" s="52"/>
      <c r="Z505" s="52"/>
      <c r="AA505" s="53"/>
      <c r="AC505" s="52"/>
      <c r="AD505" s="52"/>
      <c r="BB505" s="64" t="s">
        <v>0</v>
      </c>
    </row>
    <row r="506" spans="1:54">
      <c r="A506" t="str">
        <f t="shared" si="77"/>
        <v>|PT|&gt;|6/5|シールド数|&gt;||</v>
      </c>
      <c r="B506" t="s">
        <v>0</v>
      </c>
      <c r="C506" t="s">
        <v>81</v>
      </c>
      <c r="D506" t="s">
        <v>18</v>
      </c>
      <c r="E506" t="s">
        <v>81</v>
      </c>
      <c r="F506" t="s">
        <v>113</v>
      </c>
      <c r="G506" t="s">
        <v>81</v>
      </c>
      <c r="H506" t="str">
        <f>IF(R505=0,"",R505)</f>
        <v>6/5</v>
      </c>
      <c r="I506" t="s">
        <v>81</v>
      </c>
      <c r="J506" t="s">
        <v>136</v>
      </c>
      <c r="K506" t="s">
        <v>81</v>
      </c>
      <c r="L506" t="s">
        <v>113</v>
      </c>
      <c r="M506" t="s">
        <v>81</v>
      </c>
      <c r="N506" t="str">
        <f>IF(R506=0,"",R506)</f>
        <v/>
      </c>
      <c r="O506" t="s">
        <v>81</v>
      </c>
      <c r="Q506" s="41" t="s">
        <v>19</v>
      </c>
      <c r="R506" s="34">
        <f>INDEX(AS:AS,W499+1)</f>
        <v>0</v>
      </c>
      <c r="S506" s="42"/>
      <c r="T506" s="42"/>
      <c r="U506" s="42"/>
      <c r="V506" s="43"/>
      <c r="W506" s="44"/>
      <c r="X506" s="45"/>
      <c r="Y506" s="55"/>
      <c r="Z506" s="55"/>
      <c r="AA506" s="56"/>
      <c r="BB506" s="64" t="s">
        <v>0</v>
      </c>
    </row>
    <row r="507" spans="1:54">
      <c r="A507" t="str">
        <f t="shared" si="77"/>
        <v>&amp;br;&amp;br;</v>
      </c>
      <c r="B507" t="s">
        <v>0</v>
      </c>
      <c r="C507" t="s">
        <v>145</v>
      </c>
      <c r="R507"/>
      <c r="S507"/>
      <c r="T507"/>
      <c r="U507"/>
      <c r="V507"/>
      <c r="BB507" s="64" t="s">
        <v>0</v>
      </c>
    </row>
    <row r="508" spans="1:54">
      <c r="A508" t="str">
        <f t="shared" si="77"/>
        <v>#back(text=戻る,left)</v>
      </c>
      <c r="B508" t="s">
        <v>0</v>
      </c>
      <c r="C508" t="s">
        <v>153</v>
      </c>
      <c r="R508"/>
      <c r="S508"/>
      <c r="T508"/>
      <c r="U508"/>
      <c r="V508"/>
      <c r="BB508" s="64" t="s">
        <v>0</v>
      </c>
    </row>
    <row r="509" spans="1:54">
      <c r="A509" t="str">
        <f t="shared" si="77"/>
        <v>&amp;br;</v>
      </c>
      <c r="B509" t="s">
        <v>0</v>
      </c>
      <c r="C509" t="s">
        <v>164</v>
      </c>
      <c r="R509"/>
      <c r="S509"/>
      <c r="T509"/>
      <c r="U509"/>
      <c r="V509"/>
      <c r="BB509" s="64" t="s">
        <v>0</v>
      </c>
    </row>
    <row r="510" spans="1:54">
      <c r="A510" t="str">
        <f t="shared" si="77"/>
        <v>#comment(above,nsize=[15],size=[30],num=[10])</v>
      </c>
      <c r="B510" t="s">
        <v>0</v>
      </c>
      <c r="C510" t="s">
        <v>173</v>
      </c>
      <c r="R510"/>
      <c r="S510"/>
      <c r="T510"/>
      <c r="U510"/>
      <c r="V510"/>
      <c r="BB510" s="64" t="s">
        <v>0</v>
      </c>
    </row>
    <row r="511" spans="1:54">
      <c r="A511" t="str">
        <f t="shared" si="77"/>
        <v>&amp;br;&amp;br;</v>
      </c>
      <c r="B511" t="s">
        <v>0</v>
      </c>
      <c r="C511" t="s">
        <v>145</v>
      </c>
      <c r="R511"/>
      <c r="S511"/>
      <c r="T511"/>
      <c r="U511"/>
      <c r="V511"/>
      <c r="AC511" s="52"/>
      <c r="AD511" s="52"/>
      <c r="BB511" s="64" t="s">
        <v>0</v>
      </c>
    </row>
    <row r="512" spans="1:54">
      <c r="A512" t="str">
        <f t="shared" si="77"/>
        <v/>
      </c>
      <c r="B512" t="s">
        <v>0</v>
      </c>
      <c r="Q512" s="29"/>
      <c r="R512" s="30"/>
      <c r="S512" s="30"/>
      <c r="T512" s="30"/>
      <c r="U512" s="30"/>
      <c r="V512" s="31"/>
      <c r="W512" s="32">
        <v>40</v>
      </c>
      <c r="X512" s="29"/>
      <c r="Y512" s="50"/>
      <c r="Z512" s="50"/>
      <c r="AA512" s="51"/>
      <c r="AC512" s="52"/>
      <c r="AD512" s="52"/>
      <c r="BB512" s="64" t="s">
        <v>0</v>
      </c>
    </row>
    <row r="513" spans="1:54">
      <c r="A513" t="str">
        <f t="shared" si="77"/>
        <v>*不吉なスフィンクス/Ominous Sphinx</v>
      </c>
      <c r="B513" t="s">
        <v>0</v>
      </c>
      <c r="C513" t="str">
        <f>"*"&amp;R513&amp;"/"&amp;T513</f>
        <v>*不吉なスフィンクス/Ominous Sphinx</v>
      </c>
      <c r="Q513" s="33" t="s">
        <v>9</v>
      </c>
      <c r="R513" s="34" t="str">
        <f>INDEX(AI:AI,W512+1)</f>
        <v>不吉なスフィンクス</v>
      </c>
      <c r="S513" s="35" t="s">
        <v>10</v>
      </c>
      <c r="T513" s="34" t="str">
        <f>INDEX(AJ:AJ,W512+1)</f>
        <v>Ominous Sphinx</v>
      </c>
      <c r="U513" s="35"/>
      <c r="V513" s="36"/>
      <c r="W513" s="37"/>
      <c r="X513" s="33"/>
      <c r="Y513" s="52"/>
      <c r="Z513" s="52"/>
      <c r="AA513" s="53"/>
      <c r="AC513" s="52"/>
      <c r="AD513" s="52"/>
      <c r="BB513" s="64" t="s">
        <v>0</v>
      </c>
    </row>
    <row r="514" spans="1:54">
      <c r="A514" t="str">
        <f t="shared" si="77"/>
        <v>|LEFT:80|LEFT:100|LEFT:100|LEFT:100|LEFT:100|LEFT:100|c</v>
      </c>
      <c r="B514" t="s">
        <v>0</v>
      </c>
      <c r="C514" t="s">
        <v>81</v>
      </c>
      <c r="D514" s="26" t="str">
        <f>$Q$1</f>
        <v>LEFT:80</v>
      </c>
      <c r="E514" s="26" t="s">
        <v>81</v>
      </c>
      <c r="F514" s="26" t="str">
        <f t="shared" ref="F514:J514" si="86">$R$1</f>
        <v>LEFT:100</v>
      </c>
      <c r="G514" s="26" t="s">
        <v>81</v>
      </c>
      <c r="H514" s="26" t="str">
        <f t="shared" si="86"/>
        <v>LEFT:100</v>
      </c>
      <c r="I514" s="26" t="s">
        <v>81</v>
      </c>
      <c r="J514" s="26" t="str">
        <f t="shared" si="86"/>
        <v>LEFT:100</v>
      </c>
      <c r="K514" s="26" t="s">
        <v>81</v>
      </c>
      <c r="L514" s="26" t="str">
        <f>$R$1</f>
        <v>LEFT:100</v>
      </c>
      <c r="M514" s="26" t="s">
        <v>81</v>
      </c>
      <c r="N514" s="26" t="str">
        <f>$R$1</f>
        <v>LEFT:100</v>
      </c>
      <c r="O514" t="s">
        <v>81</v>
      </c>
      <c r="P514" t="s">
        <v>82</v>
      </c>
      <c r="Q514" s="38" t="s">
        <v>6</v>
      </c>
      <c r="R514" s="34" t="str">
        <f>INDEX(AF:AF,W512+1)</f>
        <v>青</v>
      </c>
      <c r="S514" s="39" t="s">
        <v>7</v>
      </c>
      <c r="T514" s="34" t="str">
        <f>INDEX(AG:AG,W512+1)</f>
        <v>レア</v>
      </c>
      <c r="U514" s="39" t="s">
        <v>8</v>
      </c>
      <c r="V514" s="34">
        <f>INDEX(AH:AH,W512+1)</f>
        <v>22</v>
      </c>
      <c r="W514" s="40"/>
      <c r="X514" s="34" t="str">
        <f>INDEX(AO:AO,W512+1)</f>
        <v>飛行</v>
      </c>
      <c r="Y514" s="52"/>
      <c r="Z514" s="52"/>
      <c r="AA514" s="53"/>
      <c r="AC514" s="35"/>
      <c r="AD514" s="35"/>
      <c r="BB514" s="64" t="s">
        <v>0</v>
      </c>
    </row>
    <row r="515" spans="1:54">
      <c r="A515" t="str">
        <f t="shared" si="77"/>
        <v>|色|青|レアリティ|レア|マナコスト|22|</v>
      </c>
      <c r="B515" t="s">
        <v>0</v>
      </c>
      <c r="C515" t="s">
        <v>81</v>
      </c>
      <c r="D515" s="27" t="s">
        <v>6</v>
      </c>
      <c r="E515" t="s">
        <v>81</v>
      </c>
      <c r="F515" t="str">
        <f>IF(R514=0,"",R514)</f>
        <v>青</v>
      </c>
      <c r="G515" t="s">
        <v>81</v>
      </c>
      <c r="H515" s="27" t="s">
        <v>93</v>
      </c>
      <c r="I515" t="s">
        <v>81</v>
      </c>
      <c r="J515" t="str">
        <f>IF(T514=0,"",T514)</f>
        <v>レア</v>
      </c>
      <c r="K515" t="s">
        <v>81</v>
      </c>
      <c r="L515" s="27" t="s">
        <v>94</v>
      </c>
      <c r="M515" t="s">
        <v>81</v>
      </c>
      <c r="N515">
        <f>IF(V514=0,"",V514)</f>
        <v>22</v>
      </c>
      <c r="O515" t="s">
        <v>81</v>
      </c>
      <c r="Q515" s="33" t="s">
        <v>11</v>
      </c>
      <c r="R515" s="34" t="str">
        <f>INDEX(AK:AK,W512+1)</f>
        <v>クリーチャー</v>
      </c>
      <c r="S515" s="39" t="s">
        <v>95</v>
      </c>
      <c r="T515" s="34" t="str">
        <f>INDEX(AL:AL,W512+1)</f>
        <v>スフィンクス</v>
      </c>
      <c r="U515" s="34">
        <f>INDEX(AM:AM,W512+1)</f>
        <v>0</v>
      </c>
      <c r="V515" s="34">
        <f>INDEX(AN:AN,W512+1)</f>
        <v>0</v>
      </c>
      <c r="W515" s="40"/>
      <c r="X515" s="34" t="str">
        <f>INDEX(AV:AV,W512+1)</f>
        <v>飛行</v>
      </c>
      <c r="Y515" s="34" t="str">
        <f>INDEX(AW:AW,W512+1)</f>
        <v/>
      </c>
      <c r="Z515" s="34" t="str">
        <f>INDEX(AX:AX,W512+1)</f>
        <v/>
      </c>
      <c r="AA515" s="34">
        <f>INDEX(AY:AY,W512+1)</f>
        <v>0</v>
      </c>
      <c r="AC515" s="52"/>
      <c r="AD515" s="52"/>
      <c r="BB515" s="64" t="s">
        <v>0</v>
      </c>
    </row>
    <row r="516" spans="1:54">
      <c r="A516" t="str">
        <f t="shared" si="77"/>
        <v>|種別|クリーチャー|サブタイプ|スフィンクス|||</v>
      </c>
      <c r="B516" t="s">
        <v>0</v>
      </c>
      <c r="C516" t="s">
        <v>81</v>
      </c>
      <c r="D516" s="27" t="s">
        <v>11</v>
      </c>
      <c r="E516" t="s">
        <v>81</v>
      </c>
      <c r="F516" t="str">
        <f>IF(R515=0,"",R515)</f>
        <v>クリーチャー</v>
      </c>
      <c r="G516" t="s">
        <v>81</v>
      </c>
      <c r="H516" s="27" t="s">
        <v>103</v>
      </c>
      <c r="I516" t="s">
        <v>81</v>
      </c>
      <c r="J516" t="str">
        <f>IF(T515=0,"",T515)</f>
        <v>スフィンクス</v>
      </c>
      <c r="K516" t="s">
        <v>81</v>
      </c>
      <c r="L516" t="str">
        <f>IF(U515=0,"",U515)</f>
        <v/>
      </c>
      <c r="M516" t="s">
        <v>81</v>
      </c>
      <c r="N516" t="str">
        <f>IF(V515=0,"",V515)</f>
        <v/>
      </c>
      <c r="O516" t="s">
        <v>81</v>
      </c>
      <c r="Q516" s="33" t="s">
        <v>104</v>
      </c>
      <c r="R516" s="34" t="str">
        <f>INDEX(AZ:AZ,W512+1)</f>
        <v>飛行&amp;br;あなたがカードをサイクリングしたとき、あなたの次のターン開始時まで、対戦相手がコントロールする最初のクリーチャーは-4/0の修整を受ける。</v>
      </c>
      <c r="S516" s="35"/>
      <c r="T516" s="35"/>
      <c r="U516" s="35"/>
      <c r="V516" s="36"/>
      <c r="W516" s="40"/>
      <c r="X516" s="32"/>
      <c r="Y516" s="32"/>
      <c r="Z516" s="32"/>
      <c r="AA516" s="54"/>
      <c r="AC516" s="52"/>
      <c r="AD516" s="52"/>
      <c r="BB516" s="64" t="s">
        <v>0</v>
      </c>
    </row>
    <row r="517" spans="1:54">
      <c r="A517" t="str">
        <f t="shared" si="77"/>
        <v>|テキスト|&gt;|&gt;|&gt;|&gt;|飛行&amp;br;あなたがカードをサイクリングしたとき、あなたの次のターン開始時まで、対戦相手がコントロールする最初のクリーチャーは-4/0の修整を受ける。|</v>
      </c>
      <c r="B517" t="s">
        <v>0</v>
      </c>
      <c r="C517" t="s">
        <v>81</v>
      </c>
      <c r="D517" s="27" t="s">
        <v>104</v>
      </c>
      <c r="E517" t="s">
        <v>81</v>
      </c>
      <c r="F517" s="27" t="s">
        <v>113</v>
      </c>
      <c r="G517" t="s">
        <v>81</v>
      </c>
      <c r="H517" s="27" t="s">
        <v>113</v>
      </c>
      <c r="I517" t="s">
        <v>81</v>
      </c>
      <c r="J517" s="27" t="s">
        <v>113</v>
      </c>
      <c r="K517" t="s">
        <v>81</v>
      </c>
      <c r="L517" s="27" t="s">
        <v>113</v>
      </c>
      <c r="M517" t="s">
        <v>81</v>
      </c>
      <c r="N517" t="str">
        <f>IF(R516=0,"",R516)</f>
        <v>飛行&amp;br;あなたがカードをサイクリングしたとき、あなたの次のターン開始時まで、対戦相手がコントロールする最初のクリーチャーは-4/0の修整を受ける。</v>
      </c>
      <c r="O517" t="s">
        <v>81</v>
      </c>
      <c r="Q517" s="38" t="s">
        <v>27</v>
      </c>
      <c r="R517" s="34" t="str">
        <f>INDEX(BA:BA,W512+1)</f>
        <v>When you Cycle a card, the first creature your opponent controls gets -4/0 until the beginning of your next turn.</v>
      </c>
      <c r="S517" s="35" t="s">
        <v>400</v>
      </c>
      <c r="T517" s="34" t="str">
        <f>IF(X517="","",X517&amp;IF(Y517="",""," "&amp;Y517)&amp;IF(Z517="",""," "&amp;Z517)&amp;IF(AA517="",""," "&amp;AA517))</f>
        <v>Flying  </v>
      </c>
      <c r="U517" s="35"/>
      <c r="V517" s="36"/>
      <c r="W517" s="40" t="s">
        <v>114</v>
      </c>
      <c r="X517" s="33" t="str">
        <f t="shared" ref="X517:AA517" si="87">IF(ISERROR(IF(LEN(X516)&gt;1,X516,VLOOKUP(X515,$AC:$AD,2,FALSE))),"",IF(LEN(X516)&gt;1,X516,VLOOKUP(X515,$AC:$AD,2,FALSE)))</f>
        <v>Flying</v>
      </c>
      <c r="Y517" s="33" t="str">
        <f t="shared" si="87"/>
        <v/>
      </c>
      <c r="Z517" s="33" t="str">
        <f t="shared" si="87"/>
        <v/>
      </c>
      <c r="AA517" s="33" t="str">
        <f t="shared" si="87"/>
        <v> </v>
      </c>
      <c r="AC517" s="52"/>
      <c r="AD517" s="52"/>
      <c r="BB517" s="64" t="s">
        <v>0</v>
      </c>
    </row>
    <row r="518" spans="1:54">
      <c r="A518" t="str">
        <f t="shared" ref="A518:A581" si="88">CONCATENATE(C518,D518,E518,F518,G518,H518,I518,J518,K518,L518,M518,N518,O518,P518)</f>
        <v>|英テキスト|&gt;|&gt;|&gt;|&gt;|Flying  &amp;br;When you Cycle a card, the first creature your opponent controls gets -4/0 until the beginning of your next turn.|</v>
      </c>
      <c r="B518" t="s">
        <v>0</v>
      </c>
      <c r="C518" t="s">
        <v>81</v>
      </c>
      <c r="D518" s="27" t="s">
        <v>125</v>
      </c>
      <c r="E518" t="s">
        <v>81</v>
      </c>
      <c r="F518" s="27" t="s">
        <v>113</v>
      </c>
      <c r="G518" t="s">
        <v>81</v>
      </c>
      <c r="H518" s="27" t="s">
        <v>113</v>
      </c>
      <c r="I518" t="s">
        <v>81</v>
      </c>
      <c r="J518" s="27" t="s">
        <v>113</v>
      </c>
      <c r="K518" t="s">
        <v>81</v>
      </c>
      <c r="L518" s="27" t="s">
        <v>113</v>
      </c>
      <c r="M518" t="s">
        <v>81</v>
      </c>
      <c r="N518" t="str">
        <f>IF(T517="","",T517&amp;"&amp;br;")&amp;IF(R517=0,"",R517)</f>
        <v>Flying  &amp;br;When you Cycle a card, the first creature your opponent controls gets -4/0 until the beginning of your next turn.</v>
      </c>
      <c r="O518" t="s">
        <v>81</v>
      </c>
      <c r="Q518" s="33" t="s">
        <v>18</v>
      </c>
      <c r="R518" s="34" t="str">
        <f>IF(INDEX(AT:AT,W512+1)="",0,INDEX(AT:AT,W512+1)&amp;"/"&amp;INDEX(AU:AU,W512+1))</f>
        <v>6/6</v>
      </c>
      <c r="S518" s="35"/>
      <c r="T518" s="35"/>
      <c r="U518" s="35"/>
      <c r="V518" s="36"/>
      <c r="W518" s="40"/>
      <c r="X518" s="33"/>
      <c r="Y518" s="52"/>
      <c r="Z518" s="52"/>
      <c r="AA518" s="53"/>
      <c r="AC518" s="52"/>
      <c r="AD518" s="52"/>
      <c r="BB518" s="64" t="s">
        <v>0</v>
      </c>
    </row>
    <row r="519" spans="1:54">
      <c r="A519" t="str">
        <f t="shared" si="88"/>
        <v>|PT|&gt;|6/6|シールド数|&gt;||</v>
      </c>
      <c r="B519" t="s">
        <v>0</v>
      </c>
      <c r="C519" t="s">
        <v>81</v>
      </c>
      <c r="D519" t="s">
        <v>18</v>
      </c>
      <c r="E519" t="s">
        <v>81</v>
      </c>
      <c r="F519" t="s">
        <v>113</v>
      </c>
      <c r="G519" t="s">
        <v>81</v>
      </c>
      <c r="H519" t="str">
        <f>IF(R518=0,"",R518)</f>
        <v>6/6</v>
      </c>
      <c r="I519" t="s">
        <v>81</v>
      </c>
      <c r="J519" t="s">
        <v>136</v>
      </c>
      <c r="K519" t="s">
        <v>81</v>
      </c>
      <c r="L519" t="s">
        <v>113</v>
      </c>
      <c r="M519" t="s">
        <v>81</v>
      </c>
      <c r="N519" t="str">
        <f>IF(R519=0,"",R519)</f>
        <v/>
      </c>
      <c r="O519" t="s">
        <v>81</v>
      </c>
      <c r="Q519" s="41" t="s">
        <v>19</v>
      </c>
      <c r="R519" s="34">
        <f>INDEX(AS:AS,W512+1)</f>
        <v>0</v>
      </c>
      <c r="S519" s="42"/>
      <c r="T519" s="42"/>
      <c r="U519" s="42"/>
      <c r="V519" s="43"/>
      <c r="W519" s="44"/>
      <c r="X519" s="45"/>
      <c r="Y519" s="55"/>
      <c r="Z519" s="55"/>
      <c r="AA519" s="56"/>
      <c r="BB519" s="64" t="s">
        <v>0</v>
      </c>
    </row>
    <row r="520" spans="1:54">
      <c r="A520" t="str">
        <f t="shared" si="88"/>
        <v>&amp;br;&amp;br;</v>
      </c>
      <c r="B520" t="s">
        <v>0</v>
      </c>
      <c r="C520" t="s">
        <v>145</v>
      </c>
      <c r="R520"/>
      <c r="S520"/>
      <c r="T520"/>
      <c r="U520"/>
      <c r="V520"/>
      <c r="BB520" s="64" t="s">
        <v>0</v>
      </c>
    </row>
    <row r="521" spans="1:54">
      <c r="A521" t="str">
        <f t="shared" si="88"/>
        <v>#back(text=戻る,left)</v>
      </c>
      <c r="B521" t="s">
        <v>0</v>
      </c>
      <c r="C521" t="s">
        <v>153</v>
      </c>
      <c r="R521"/>
      <c r="S521"/>
      <c r="T521"/>
      <c r="U521"/>
      <c r="V521"/>
      <c r="BB521" s="64" t="s">
        <v>0</v>
      </c>
    </row>
    <row r="522" spans="1:54">
      <c r="A522" t="str">
        <f t="shared" si="88"/>
        <v>&amp;br;</v>
      </c>
      <c r="B522" t="s">
        <v>0</v>
      </c>
      <c r="C522" t="s">
        <v>164</v>
      </c>
      <c r="R522"/>
      <c r="S522"/>
      <c r="T522"/>
      <c r="U522"/>
      <c r="V522"/>
      <c r="BB522" s="64" t="s">
        <v>0</v>
      </c>
    </row>
    <row r="523" spans="1:54">
      <c r="A523" t="str">
        <f t="shared" si="88"/>
        <v>#comment(above,nsize=[15],size=[30],num=[10])</v>
      </c>
      <c r="B523" t="s">
        <v>0</v>
      </c>
      <c r="C523" t="s">
        <v>173</v>
      </c>
      <c r="R523"/>
      <c r="S523"/>
      <c r="T523"/>
      <c r="U523"/>
      <c r="V523"/>
      <c r="BB523" s="64" t="s">
        <v>0</v>
      </c>
    </row>
    <row r="524" spans="1:54">
      <c r="A524" t="str">
        <f t="shared" si="88"/>
        <v>&amp;br;&amp;br;</v>
      </c>
      <c r="B524" t="s">
        <v>0</v>
      </c>
      <c r="C524" t="s">
        <v>145</v>
      </c>
      <c r="R524"/>
      <c r="S524"/>
      <c r="T524"/>
      <c r="U524"/>
      <c r="V524"/>
      <c r="AC524" s="52"/>
      <c r="AD524" s="52"/>
      <c r="BB524" s="64" t="s">
        <v>0</v>
      </c>
    </row>
    <row r="525" spans="1:54">
      <c r="A525" t="str">
        <f t="shared" si="88"/>
        <v/>
      </c>
      <c r="B525" t="s">
        <v>0</v>
      </c>
      <c r="Q525" s="29"/>
      <c r="R525" s="30"/>
      <c r="S525" s="30"/>
      <c r="T525" s="30"/>
      <c r="U525" s="30"/>
      <c r="V525" s="31"/>
      <c r="W525" s="32">
        <v>41</v>
      </c>
      <c r="X525" s="29"/>
      <c r="Y525" s="50"/>
      <c r="Z525" s="50"/>
      <c r="AA525" s="51"/>
      <c r="AC525" s="52"/>
      <c r="AD525" s="52"/>
      <c r="BB525" s="64" t="s">
        <v>0</v>
      </c>
    </row>
    <row r="526" spans="1:54">
      <c r="A526" t="str">
        <f t="shared" si="88"/>
        <v>*選定の侍臣/Vizier of the Anointed</v>
      </c>
      <c r="B526" t="s">
        <v>0</v>
      </c>
      <c r="C526" t="str">
        <f>"*"&amp;R526&amp;"/"&amp;T526</f>
        <v>*選定の侍臣/Vizier of the Anointed</v>
      </c>
      <c r="Q526" s="33" t="s">
        <v>9</v>
      </c>
      <c r="R526" s="34" t="str">
        <f>INDEX(AI:AI,W525+1)</f>
        <v>選定の侍臣</v>
      </c>
      <c r="S526" s="35" t="s">
        <v>10</v>
      </c>
      <c r="T526" s="34" t="str">
        <f>INDEX(AJ:AJ,W525+1)</f>
        <v>Vizier of the Anointed</v>
      </c>
      <c r="U526" s="35"/>
      <c r="V526" s="36"/>
      <c r="W526" s="37"/>
      <c r="X526" s="33"/>
      <c r="Y526" s="52"/>
      <c r="Z526" s="52"/>
      <c r="AA526" s="53"/>
      <c r="AC526" s="52"/>
      <c r="AD526" s="52"/>
      <c r="BB526" s="64" t="s">
        <v>0</v>
      </c>
    </row>
    <row r="527" spans="1:54">
      <c r="A527" t="str">
        <f t="shared" si="88"/>
        <v>|LEFT:80|LEFT:100|LEFT:100|LEFT:100|LEFT:100|LEFT:100|c</v>
      </c>
      <c r="B527" t="s">
        <v>0</v>
      </c>
      <c r="C527" t="s">
        <v>81</v>
      </c>
      <c r="D527" s="26" t="str">
        <f>$Q$1</f>
        <v>LEFT:80</v>
      </c>
      <c r="E527" s="26" t="s">
        <v>81</v>
      </c>
      <c r="F527" s="26" t="str">
        <f t="shared" ref="F527:J527" si="89">$R$1</f>
        <v>LEFT:100</v>
      </c>
      <c r="G527" s="26" t="s">
        <v>81</v>
      </c>
      <c r="H527" s="26" t="str">
        <f t="shared" si="89"/>
        <v>LEFT:100</v>
      </c>
      <c r="I527" s="26" t="s">
        <v>81</v>
      </c>
      <c r="J527" s="26" t="str">
        <f t="shared" si="89"/>
        <v>LEFT:100</v>
      </c>
      <c r="K527" s="26" t="s">
        <v>81</v>
      </c>
      <c r="L527" s="26" t="str">
        <f>$R$1</f>
        <v>LEFT:100</v>
      </c>
      <c r="M527" s="26" t="s">
        <v>81</v>
      </c>
      <c r="N527" s="26" t="str">
        <f>$R$1</f>
        <v>LEFT:100</v>
      </c>
      <c r="O527" t="s">
        <v>81</v>
      </c>
      <c r="P527" t="s">
        <v>82</v>
      </c>
      <c r="Q527" s="38" t="s">
        <v>6</v>
      </c>
      <c r="R527" s="34" t="str">
        <f>INDEX(AF:AF,W525+1)</f>
        <v>青</v>
      </c>
      <c r="S527" s="39" t="s">
        <v>7</v>
      </c>
      <c r="T527" s="34" t="str">
        <f>INDEX(AG:AG,W525+1)</f>
        <v>レア</v>
      </c>
      <c r="U527" s="39" t="s">
        <v>8</v>
      </c>
      <c r="V527" s="34">
        <f>INDEX(AH:AH,W525+1)</f>
        <v>10</v>
      </c>
      <c r="W527" s="40"/>
      <c r="X527" s="34" t="str">
        <f>INDEX(AO:AO,W525+1)</f>
        <v>このクリーチャーが戦場に出たとき、不朽か永遠を持つあなたのライブラリーの最初のクリーチャーを破壊する。</v>
      </c>
      <c r="Y527" s="52"/>
      <c r="Z527" s="52"/>
      <c r="AA527" s="53"/>
      <c r="AC527" s="35"/>
      <c r="AD527" s="35"/>
      <c r="BB527" s="64" t="s">
        <v>0</v>
      </c>
    </row>
    <row r="528" spans="1:54">
      <c r="A528" t="str">
        <f t="shared" si="88"/>
        <v>|色|青|レアリティ|レア|マナコスト|10|</v>
      </c>
      <c r="B528" t="s">
        <v>0</v>
      </c>
      <c r="C528" t="s">
        <v>81</v>
      </c>
      <c r="D528" s="27" t="s">
        <v>6</v>
      </c>
      <c r="E528" t="s">
        <v>81</v>
      </c>
      <c r="F528" t="str">
        <f>IF(R527=0,"",R527)</f>
        <v>青</v>
      </c>
      <c r="G528" t="s">
        <v>81</v>
      </c>
      <c r="H528" s="27" t="s">
        <v>93</v>
      </c>
      <c r="I528" t="s">
        <v>81</v>
      </c>
      <c r="J528" t="str">
        <f>IF(T527=0,"",T527)</f>
        <v>レア</v>
      </c>
      <c r="K528" t="s">
        <v>81</v>
      </c>
      <c r="L528" s="27" t="s">
        <v>94</v>
      </c>
      <c r="M528" t="s">
        <v>81</v>
      </c>
      <c r="N528">
        <f>IF(V527=0,"",V527)</f>
        <v>10</v>
      </c>
      <c r="O528" t="s">
        <v>81</v>
      </c>
      <c r="Q528" s="33" t="s">
        <v>11</v>
      </c>
      <c r="R528" s="34" t="str">
        <f>INDEX(AK:AK,W525+1)</f>
        <v>クリーチャー</v>
      </c>
      <c r="S528" s="39" t="s">
        <v>95</v>
      </c>
      <c r="T528" s="34" t="str">
        <f>INDEX(AL:AL,W525+1)</f>
        <v>人間</v>
      </c>
      <c r="U528" s="34" t="str">
        <f>INDEX(AM:AM,W525+1)</f>
        <v>クレリック</v>
      </c>
      <c r="V528" s="34">
        <f>INDEX(AN:AN,W525+1)</f>
        <v>0</v>
      </c>
      <c r="W528" s="40"/>
      <c r="X528" s="34" t="str">
        <f>INDEX(AV:AV,W525+1)</f>
        <v>この</v>
      </c>
      <c r="Y528" s="34" t="str">
        <f>INDEX(AW:AW,W525+1)</f>
        <v/>
      </c>
      <c r="Z528" s="34" t="str">
        <f>INDEX(AX:AX,W525+1)</f>
        <v/>
      </c>
      <c r="AA528" s="34">
        <f>INDEX(AY:AY,W525+1)</f>
        <v>0</v>
      </c>
      <c r="AC528" s="52"/>
      <c r="AD528" s="52"/>
      <c r="BB528" s="64" t="s">
        <v>0</v>
      </c>
    </row>
    <row r="529" spans="1:54">
      <c r="A529" t="str">
        <f t="shared" si="88"/>
        <v>|種別|クリーチャー|サブタイプ|人間|クレリック||</v>
      </c>
      <c r="B529" t="s">
        <v>0</v>
      </c>
      <c r="C529" t="s">
        <v>81</v>
      </c>
      <c r="D529" s="27" t="s">
        <v>11</v>
      </c>
      <c r="E529" t="s">
        <v>81</v>
      </c>
      <c r="F529" t="str">
        <f>IF(R528=0,"",R528)</f>
        <v>クリーチャー</v>
      </c>
      <c r="G529" t="s">
        <v>81</v>
      </c>
      <c r="H529" s="27" t="s">
        <v>103</v>
      </c>
      <c r="I529" t="s">
        <v>81</v>
      </c>
      <c r="J529" t="str">
        <f>IF(T528=0,"",T528)</f>
        <v>人間</v>
      </c>
      <c r="K529" t="s">
        <v>81</v>
      </c>
      <c r="L529" t="str">
        <f>IF(U528=0,"",U528)</f>
        <v>クレリック</v>
      </c>
      <c r="M529" t="s">
        <v>81</v>
      </c>
      <c r="N529" t="str">
        <f>IF(V528=0,"",V528)</f>
        <v/>
      </c>
      <c r="O529" t="s">
        <v>81</v>
      </c>
      <c r="Q529" s="33" t="s">
        <v>104</v>
      </c>
      <c r="R529" s="34" t="str">
        <f>INDEX(AZ:AZ,W525+1)</f>
        <v>このクリーチャーが戦場に出たとき、不朽か永遠を持つあなたのライブラリーの最初のクリーチャーを破壊する。&amp;br;ゾンビが1体あなたのコントロール下で戦場に出たとき、あなたはカードを1枚引く。</v>
      </c>
      <c r="S529" s="35"/>
      <c r="T529" s="35"/>
      <c r="U529" s="35"/>
      <c r="V529" s="36"/>
      <c r="W529" s="40"/>
      <c r="X529" s="32"/>
      <c r="Y529" s="32"/>
      <c r="Z529" s="32"/>
      <c r="AA529" s="54"/>
      <c r="AC529" s="52"/>
      <c r="AD529" s="52"/>
      <c r="BB529" s="64" t="s">
        <v>0</v>
      </c>
    </row>
    <row r="530" spans="1:54">
      <c r="A530" t="str">
        <f t="shared" si="88"/>
        <v>|テキスト|&gt;|&gt;|&gt;|&gt;|このクリーチャーが戦場に出たとき、不朽か永遠を持つあなたのライブラリーの最初のクリーチャーを破壊する。&amp;br;ゾンビが1体あなたのコントロール下で戦場に出たとき、あなたはカードを1枚引く。|</v>
      </c>
      <c r="B530" t="s">
        <v>0</v>
      </c>
      <c r="C530" t="s">
        <v>81</v>
      </c>
      <c r="D530" s="27" t="s">
        <v>104</v>
      </c>
      <c r="E530" t="s">
        <v>81</v>
      </c>
      <c r="F530" s="27" t="s">
        <v>113</v>
      </c>
      <c r="G530" t="s">
        <v>81</v>
      </c>
      <c r="H530" s="27" t="s">
        <v>113</v>
      </c>
      <c r="I530" t="s">
        <v>81</v>
      </c>
      <c r="J530" s="27" t="s">
        <v>113</v>
      </c>
      <c r="K530" t="s">
        <v>81</v>
      </c>
      <c r="L530" s="27" t="s">
        <v>113</v>
      </c>
      <c r="M530" t="s">
        <v>81</v>
      </c>
      <c r="N530" t="str">
        <f>IF(R529=0,"",R529)</f>
        <v>このクリーチャーが戦場に出たとき、不朽か永遠を持つあなたのライブラリーの最初のクリーチャーを破壊する。&amp;br;ゾンビが1体あなたのコントロール下で戦場に出たとき、あなたはカードを1枚引く。</v>
      </c>
      <c r="O530" t="s">
        <v>81</v>
      </c>
      <c r="Q530" s="38" t="s">
        <v>27</v>
      </c>
      <c r="R530" s="34" t="str">
        <f>INDEX(BA:BA,W525+1)</f>
        <v>When this creature enters the battlefield, the first creature with Embalm or Eternalize in your library is Destroyed.&amp;br;When a Zombie enters the battlefield under your control, you draw 1 card.</v>
      </c>
      <c r="S530" s="35" t="s">
        <v>400</v>
      </c>
      <c r="T530" s="34" t="str">
        <f>IF(X530="","",X530&amp;IF(Y530="",""," "&amp;Y530)&amp;IF(Z530="",""," "&amp;Z530)&amp;IF(AA530="",""," "&amp;AA530))</f>
        <v/>
      </c>
      <c r="U530" s="35"/>
      <c r="V530" s="36"/>
      <c r="W530" s="40" t="s">
        <v>114</v>
      </c>
      <c r="X530" s="33" t="str">
        <f t="shared" ref="X530:AA530" si="90">IF(ISERROR(IF(LEN(X529)&gt;1,X529,VLOOKUP(X528,$AC:$AD,2,FALSE))),"",IF(LEN(X529)&gt;1,X529,VLOOKUP(X528,$AC:$AD,2,FALSE)))</f>
        <v/>
      </c>
      <c r="Y530" s="33" t="str">
        <f t="shared" si="90"/>
        <v/>
      </c>
      <c r="Z530" s="33" t="str">
        <f t="shared" si="90"/>
        <v/>
      </c>
      <c r="AA530" s="33" t="str">
        <f t="shared" si="90"/>
        <v> </v>
      </c>
      <c r="AC530" s="52"/>
      <c r="AD530" s="52"/>
      <c r="BB530" s="64" t="s">
        <v>0</v>
      </c>
    </row>
    <row r="531" spans="1:54">
      <c r="A531" t="str">
        <f t="shared" si="88"/>
        <v>|英テキスト|&gt;|&gt;|&gt;|&gt;|When this creature enters the battlefield, the first creature with Embalm or Eternalize in your library is Destroyed.&amp;br;When a Zombie enters the battlefield under your control, you draw 1 card.|</v>
      </c>
      <c r="B531" t="s">
        <v>0</v>
      </c>
      <c r="C531" t="s">
        <v>81</v>
      </c>
      <c r="D531" s="27" t="s">
        <v>125</v>
      </c>
      <c r="E531" t="s">
        <v>81</v>
      </c>
      <c r="F531" s="27" t="s">
        <v>113</v>
      </c>
      <c r="G531" t="s">
        <v>81</v>
      </c>
      <c r="H531" s="27" t="s">
        <v>113</v>
      </c>
      <c r="I531" t="s">
        <v>81</v>
      </c>
      <c r="J531" s="27" t="s">
        <v>113</v>
      </c>
      <c r="K531" t="s">
        <v>81</v>
      </c>
      <c r="L531" s="27" t="s">
        <v>113</v>
      </c>
      <c r="M531" t="s">
        <v>81</v>
      </c>
      <c r="N531" t="str">
        <f>IF(T530="","",T530&amp;"&amp;br;")&amp;IF(R530=0,"",R530)</f>
        <v>When this creature enters the battlefield, the first creature with Embalm or Eternalize in your library is Destroyed.&amp;br;When a Zombie enters the battlefield under your control, you draw 1 card.</v>
      </c>
      <c r="O531" t="s">
        <v>81</v>
      </c>
      <c r="Q531" s="33" t="s">
        <v>18</v>
      </c>
      <c r="R531" s="34" t="str">
        <f>IF(INDEX(AT:AT,W525+1)="",0,INDEX(AT:AT,W525+1)&amp;"/"&amp;INDEX(AU:AU,W525+1))</f>
        <v>4/6</v>
      </c>
      <c r="S531" s="35"/>
      <c r="T531" s="35"/>
      <c r="U531" s="35"/>
      <c r="V531" s="36"/>
      <c r="W531" s="40"/>
      <c r="X531" s="33"/>
      <c r="Y531" s="52"/>
      <c r="Z531" s="52"/>
      <c r="AA531" s="53"/>
      <c r="AC531" s="52"/>
      <c r="AD531" s="52"/>
      <c r="BB531" s="64" t="s">
        <v>0</v>
      </c>
    </row>
    <row r="532" spans="1:54">
      <c r="A532" t="str">
        <f t="shared" si="88"/>
        <v>|PT|&gt;|4/6|シールド数|&gt;||</v>
      </c>
      <c r="B532" t="s">
        <v>0</v>
      </c>
      <c r="C532" t="s">
        <v>81</v>
      </c>
      <c r="D532" t="s">
        <v>18</v>
      </c>
      <c r="E532" t="s">
        <v>81</v>
      </c>
      <c r="F532" t="s">
        <v>113</v>
      </c>
      <c r="G532" t="s">
        <v>81</v>
      </c>
      <c r="H532" t="str">
        <f>IF(R531=0,"",R531)</f>
        <v>4/6</v>
      </c>
      <c r="I532" t="s">
        <v>81</v>
      </c>
      <c r="J532" t="s">
        <v>136</v>
      </c>
      <c r="K532" t="s">
        <v>81</v>
      </c>
      <c r="L532" t="s">
        <v>113</v>
      </c>
      <c r="M532" t="s">
        <v>81</v>
      </c>
      <c r="N532" t="str">
        <f>IF(R532=0,"",R532)</f>
        <v/>
      </c>
      <c r="O532" t="s">
        <v>81</v>
      </c>
      <c r="Q532" s="41" t="s">
        <v>19</v>
      </c>
      <c r="R532" s="34">
        <f>INDEX(AS:AS,W525+1)</f>
        <v>0</v>
      </c>
      <c r="S532" s="42"/>
      <c r="T532" s="42"/>
      <c r="U532" s="42"/>
      <c r="V532" s="43"/>
      <c r="W532" s="44"/>
      <c r="X532" s="45"/>
      <c r="Y532" s="55"/>
      <c r="Z532" s="55"/>
      <c r="AA532" s="56"/>
      <c r="BB532" s="64" t="s">
        <v>0</v>
      </c>
    </row>
    <row r="533" spans="1:54">
      <c r="A533" t="str">
        <f t="shared" si="88"/>
        <v>&amp;br;&amp;br;</v>
      </c>
      <c r="B533" t="s">
        <v>0</v>
      </c>
      <c r="C533" t="s">
        <v>145</v>
      </c>
      <c r="R533"/>
      <c r="S533"/>
      <c r="T533"/>
      <c r="U533"/>
      <c r="V533"/>
      <c r="BB533" s="64" t="s">
        <v>0</v>
      </c>
    </row>
    <row r="534" spans="1:54">
      <c r="A534" t="str">
        <f t="shared" si="88"/>
        <v>#back(text=戻る,left)</v>
      </c>
      <c r="B534" t="s">
        <v>0</v>
      </c>
      <c r="C534" t="s">
        <v>153</v>
      </c>
      <c r="R534"/>
      <c r="S534"/>
      <c r="T534"/>
      <c r="U534"/>
      <c r="V534"/>
      <c r="BB534" s="64" t="s">
        <v>0</v>
      </c>
    </row>
    <row r="535" spans="1:54">
      <c r="A535" t="str">
        <f t="shared" si="88"/>
        <v>&amp;br;</v>
      </c>
      <c r="B535" t="s">
        <v>0</v>
      </c>
      <c r="C535" t="s">
        <v>164</v>
      </c>
      <c r="R535"/>
      <c r="S535"/>
      <c r="T535"/>
      <c r="U535"/>
      <c r="V535"/>
      <c r="BB535" s="64" t="s">
        <v>0</v>
      </c>
    </row>
    <row r="536" spans="1:54">
      <c r="A536" t="str">
        <f t="shared" si="88"/>
        <v>#comment(above,nsize=[15],size=[30],num=[10])</v>
      </c>
      <c r="B536" t="s">
        <v>0</v>
      </c>
      <c r="C536" t="s">
        <v>173</v>
      </c>
      <c r="R536"/>
      <c r="S536"/>
      <c r="T536"/>
      <c r="U536"/>
      <c r="V536"/>
      <c r="BB536" s="64" t="s">
        <v>0</v>
      </c>
    </row>
    <row r="537" spans="1:54">
      <c r="A537" t="str">
        <f t="shared" si="88"/>
        <v>&amp;br;&amp;br;</v>
      </c>
      <c r="B537" t="s">
        <v>0</v>
      </c>
      <c r="C537" t="s">
        <v>145</v>
      </c>
      <c r="R537"/>
      <c r="S537"/>
      <c r="T537"/>
      <c r="U537"/>
      <c r="V537"/>
      <c r="AC537" s="52"/>
      <c r="AD537" s="52"/>
      <c r="BB537" s="64" t="s">
        <v>0</v>
      </c>
    </row>
    <row r="538" spans="1:54">
      <c r="A538" t="str">
        <f t="shared" si="88"/>
        <v/>
      </c>
      <c r="B538" t="s">
        <v>0</v>
      </c>
      <c r="Q538" s="29"/>
      <c r="R538" s="30"/>
      <c r="S538" s="30"/>
      <c r="T538" s="30"/>
      <c r="U538" s="30"/>
      <c r="V538" s="31"/>
      <c r="W538" s="32">
        <v>42</v>
      </c>
      <c r="X538" s="29"/>
      <c r="Y538" s="50"/>
      <c r="Z538" s="50"/>
      <c r="AA538" s="51"/>
      <c r="AC538" s="52"/>
      <c r="AD538" s="52"/>
      <c r="BB538" s="64" t="s">
        <v>0</v>
      </c>
    </row>
    <row r="539" spans="1:54">
      <c r="A539" t="str">
        <f t="shared" si="88"/>
        <v>*空想の脅威/Imaginary Threats</v>
      </c>
      <c r="B539" t="s">
        <v>0</v>
      </c>
      <c r="C539" t="str">
        <f>"*"&amp;R539&amp;"/"&amp;T539</f>
        <v>*空想の脅威/Imaginary Threats</v>
      </c>
      <c r="Q539" s="33" t="s">
        <v>9</v>
      </c>
      <c r="R539" s="34" t="str">
        <f>INDEX(AI:AI,W538+1)</f>
        <v>空想の脅威</v>
      </c>
      <c r="S539" s="35" t="s">
        <v>10</v>
      </c>
      <c r="T539" s="34" t="str">
        <f>INDEX(AJ:AJ,W538+1)</f>
        <v>Imaginary Threats</v>
      </c>
      <c r="U539" s="35"/>
      <c r="V539" s="36"/>
      <c r="W539" s="37"/>
      <c r="X539" s="33"/>
      <c r="Y539" s="52"/>
      <c r="Z539" s="52"/>
      <c r="AA539" s="53"/>
      <c r="AC539" s="52"/>
      <c r="AD539" s="52"/>
      <c r="BB539" s="64" t="s">
        <v>0</v>
      </c>
    </row>
    <row r="540" spans="1:54">
      <c r="A540" t="str">
        <f t="shared" si="88"/>
        <v>|LEFT:80|LEFT:100|LEFT:100|LEFT:100|LEFT:100|LEFT:100|c</v>
      </c>
      <c r="B540" t="s">
        <v>0</v>
      </c>
      <c r="C540" t="s">
        <v>81</v>
      </c>
      <c r="D540" s="26" t="str">
        <f>$Q$1</f>
        <v>LEFT:80</v>
      </c>
      <c r="E540" s="26" t="s">
        <v>81</v>
      </c>
      <c r="F540" s="26" t="str">
        <f t="shared" ref="F540:J540" si="91">$R$1</f>
        <v>LEFT:100</v>
      </c>
      <c r="G540" s="26" t="s">
        <v>81</v>
      </c>
      <c r="H540" s="26" t="str">
        <f t="shared" si="91"/>
        <v>LEFT:100</v>
      </c>
      <c r="I540" s="26" t="s">
        <v>81</v>
      </c>
      <c r="J540" s="26" t="str">
        <f t="shared" si="91"/>
        <v>LEFT:100</v>
      </c>
      <c r="K540" s="26" t="s">
        <v>81</v>
      </c>
      <c r="L540" s="26" t="str">
        <f>$R$1</f>
        <v>LEFT:100</v>
      </c>
      <c r="M540" s="26" t="s">
        <v>81</v>
      </c>
      <c r="N540" s="26" t="str">
        <f>$R$1</f>
        <v>LEFT:100</v>
      </c>
      <c r="O540" t="s">
        <v>81</v>
      </c>
      <c r="P540" t="s">
        <v>82</v>
      </c>
      <c r="Q540" s="38" t="s">
        <v>6</v>
      </c>
      <c r="R540" s="34" t="str">
        <f>INDEX(AF:AF,W538+1)</f>
        <v>青</v>
      </c>
      <c r="S540" s="39" t="s">
        <v>7</v>
      </c>
      <c r="T540" s="34" t="str">
        <f>INDEX(AG:AG,W538+1)</f>
        <v>レア</v>
      </c>
      <c r="U540" s="39" t="s">
        <v>8</v>
      </c>
      <c r="V540" s="34">
        <f>INDEX(AH:AH,W538+1)</f>
        <v>5</v>
      </c>
      <c r="W540" s="40"/>
      <c r="X540" s="34" t="str">
        <f>INDEX(AO:AO,W538+1)</f>
        <v>あなたの次のターン開始時まで、対戦相手がコントロールする各クリーチャーを無効化する。</v>
      </c>
      <c r="Y540" s="52"/>
      <c r="Z540" s="52"/>
      <c r="AA540" s="53"/>
      <c r="AC540" s="35"/>
      <c r="AD540" s="35"/>
      <c r="BB540" s="64" t="s">
        <v>0</v>
      </c>
    </row>
    <row r="541" spans="1:54">
      <c r="A541" t="str">
        <f t="shared" si="88"/>
        <v>|色|青|レアリティ|レア|マナコスト|5|</v>
      </c>
      <c r="B541" t="s">
        <v>0</v>
      </c>
      <c r="C541" t="s">
        <v>81</v>
      </c>
      <c r="D541" s="27" t="s">
        <v>6</v>
      </c>
      <c r="E541" t="s">
        <v>81</v>
      </c>
      <c r="F541" t="str">
        <f>IF(R540=0,"",R540)</f>
        <v>青</v>
      </c>
      <c r="G541" t="s">
        <v>81</v>
      </c>
      <c r="H541" s="27" t="s">
        <v>93</v>
      </c>
      <c r="I541" t="s">
        <v>81</v>
      </c>
      <c r="J541" t="str">
        <f>IF(T540=0,"",T540)</f>
        <v>レア</v>
      </c>
      <c r="K541" t="s">
        <v>81</v>
      </c>
      <c r="L541" s="27" t="s">
        <v>94</v>
      </c>
      <c r="M541" t="s">
        <v>81</v>
      </c>
      <c r="N541">
        <f>IF(V540=0,"",V540)</f>
        <v>5</v>
      </c>
      <c r="O541" t="s">
        <v>81</v>
      </c>
      <c r="Q541" s="33" t="s">
        <v>11</v>
      </c>
      <c r="R541" s="34" t="str">
        <f>INDEX(AK:AK,W538+1)</f>
        <v>呪文</v>
      </c>
      <c r="S541" s="39" t="s">
        <v>95</v>
      </c>
      <c r="T541" s="34">
        <f>INDEX(AL:AL,W538+1)</f>
        <v>0</v>
      </c>
      <c r="U541" s="34">
        <f>INDEX(AM:AM,W538+1)</f>
        <v>0</v>
      </c>
      <c r="V541" s="34">
        <f>INDEX(AN:AN,W538+1)</f>
        <v>0</v>
      </c>
      <c r="W541" s="40"/>
      <c r="X541" s="34" t="str">
        <f>INDEX(AV:AV,W538+1)</f>
        <v>あな</v>
      </c>
      <c r="Y541" s="34" t="str">
        <f>INDEX(AW:AW,W538+1)</f>
        <v/>
      </c>
      <c r="Z541" s="34" t="str">
        <f>INDEX(AX:AX,W538+1)</f>
        <v/>
      </c>
      <c r="AA541" s="34">
        <f>INDEX(AY:AY,W538+1)</f>
        <v>0</v>
      </c>
      <c r="AC541" s="52"/>
      <c r="AD541" s="52"/>
      <c r="BB541" s="64" t="s">
        <v>0</v>
      </c>
    </row>
    <row r="542" spans="1:54">
      <c r="A542" t="str">
        <f t="shared" si="88"/>
        <v>|種別|呪文|サブタイプ||||</v>
      </c>
      <c r="B542" t="s">
        <v>0</v>
      </c>
      <c r="C542" t="s">
        <v>81</v>
      </c>
      <c r="D542" s="27" t="s">
        <v>11</v>
      </c>
      <c r="E542" t="s">
        <v>81</v>
      </c>
      <c r="F542" t="str">
        <f>IF(R541=0,"",R541)</f>
        <v>呪文</v>
      </c>
      <c r="G542" t="s">
        <v>81</v>
      </c>
      <c r="H542" s="27" t="s">
        <v>103</v>
      </c>
      <c r="I542" t="s">
        <v>81</v>
      </c>
      <c r="J542" t="str">
        <f>IF(T541=0,"",T541)</f>
        <v/>
      </c>
      <c r="K542" t="s">
        <v>81</v>
      </c>
      <c r="L542" t="str">
        <f>IF(U541=0,"",U541)</f>
        <v/>
      </c>
      <c r="M542" t="s">
        <v>81</v>
      </c>
      <c r="N542" t="str">
        <f>IF(V541=0,"",V541)</f>
        <v/>
      </c>
      <c r="O542" t="s">
        <v>81</v>
      </c>
      <c r="Q542" s="33" t="s">
        <v>104</v>
      </c>
      <c r="R542" s="34" t="str">
        <f>INDEX(AZ:AZ,W538+1)</f>
        <v>あなたの次のターン開始時まで、対戦相手がコントロールする各クリーチャーを無効化する。&amp;br;サイクリング4</v>
      </c>
      <c r="S542" s="35"/>
      <c r="T542" s="35"/>
      <c r="U542" s="35"/>
      <c r="V542" s="36"/>
      <c r="W542" s="40"/>
      <c r="X542" s="32"/>
      <c r="Y542" s="32"/>
      <c r="Z542" s="32"/>
      <c r="AA542" s="54"/>
      <c r="AC542" s="52"/>
      <c r="AD542" s="52"/>
      <c r="BB542" s="64" t="s">
        <v>0</v>
      </c>
    </row>
    <row r="543" spans="1:54">
      <c r="A543" t="str">
        <f t="shared" si="88"/>
        <v>|テキスト|&gt;|&gt;|&gt;|&gt;|あなたの次のターン開始時まで、対戦相手がコントロールする各クリーチャーを無効化する。&amp;br;サイクリング4|</v>
      </c>
      <c r="B543" t="s">
        <v>0</v>
      </c>
      <c r="C543" t="s">
        <v>81</v>
      </c>
      <c r="D543" s="27" t="s">
        <v>104</v>
      </c>
      <c r="E543" t="s">
        <v>81</v>
      </c>
      <c r="F543" s="27" t="s">
        <v>113</v>
      </c>
      <c r="G543" t="s">
        <v>81</v>
      </c>
      <c r="H543" s="27" t="s">
        <v>113</v>
      </c>
      <c r="I543" t="s">
        <v>81</v>
      </c>
      <c r="J543" s="27" t="s">
        <v>113</v>
      </c>
      <c r="K543" t="s">
        <v>81</v>
      </c>
      <c r="L543" s="27" t="s">
        <v>113</v>
      </c>
      <c r="M543" t="s">
        <v>81</v>
      </c>
      <c r="N543" t="str">
        <f>IF(R542=0,"",R542)</f>
        <v>あなたの次のターン開始時まで、対戦相手がコントロールする各クリーチャーを無効化する。&amp;br;サイクリング4</v>
      </c>
      <c r="O543" t="s">
        <v>81</v>
      </c>
      <c r="Q543" s="38" t="s">
        <v>27</v>
      </c>
      <c r="R543" s="34" t="str">
        <f>INDEX(BA:BA,W538+1)</f>
        <v>Each creature your opponent controls is Disabled until the beginning of your next turn.&amp;br;Cycling 4.</v>
      </c>
      <c r="S543" s="35" t="s">
        <v>400</v>
      </c>
      <c r="T543" s="34" t="str">
        <f>IF(X543="","",X543&amp;IF(Y543="",""," "&amp;Y543)&amp;IF(Z543="",""," "&amp;Z543)&amp;IF(AA543="",""," "&amp;AA543))</f>
        <v/>
      </c>
      <c r="U543" s="35"/>
      <c r="V543" s="36"/>
      <c r="W543" s="40" t="s">
        <v>114</v>
      </c>
      <c r="X543" s="33" t="str">
        <f t="shared" ref="X543:AA543" si="92">IF(ISERROR(IF(LEN(X542)&gt;1,X542,VLOOKUP(X541,$AC:$AD,2,FALSE))),"",IF(LEN(X542)&gt;1,X542,VLOOKUP(X541,$AC:$AD,2,FALSE)))</f>
        <v/>
      </c>
      <c r="Y543" s="33" t="str">
        <f t="shared" si="92"/>
        <v/>
      </c>
      <c r="Z543" s="33" t="str">
        <f t="shared" si="92"/>
        <v/>
      </c>
      <c r="AA543" s="33" t="str">
        <f t="shared" si="92"/>
        <v> </v>
      </c>
      <c r="AC543" s="52"/>
      <c r="AD543" s="52"/>
      <c r="BB543" s="64" t="s">
        <v>0</v>
      </c>
    </row>
    <row r="544" spans="1:54">
      <c r="A544" t="str">
        <f t="shared" si="88"/>
        <v>|英テキスト|&gt;|&gt;|&gt;|&gt;|Each creature your opponent controls is Disabled until the beginning of your next turn.&amp;br;Cycling 4.|</v>
      </c>
      <c r="B544" t="s">
        <v>0</v>
      </c>
      <c r="C544" t="s">
        <v>81</v>
      </c>
      <c r="D544" s="27" t="s">
        <v>125</v>
      </c>
      <c r="E544" t="s">
        <v>81</v>
      </c>
      <c r="F544" s="27" t="s">
        <v>113</v>
      </c>
      <c r="G544" t="s">
        <v>81</v>
      </c>
      <c r="H544" s="27" t="s">
        <v>113</v>
      </c>
      <c r="I544" t="s">
        <v>81</v>
      </c>
      <c r="J544" s="27" t="s">
        <v>113</v>
      </c>
      <c r="K544" t="s">
        <v>81</v>
      </c>
      <c r="L544" s="27" t="s">
        <v>113</v>
      </c>
      <c r="M544" t="s">
        <v>81</v>
      </c>
      <c r="N544" t="str">
        <f>IF(T543="","",T543&amp;"&amp;br;")&amp;IF(R543=0,"",R543)</f>
        <v>Each creature your opponent controls is Disabled until the beginning of your next turn.&amp;br;Cycling 4.</v>
      </c>
      <c r="O544" t="s">
        <v>81</v>
      </c>
      <c r="Q544" s="33" t="s">
        <v>18</v>
      </c>
      <c r="R544" s="34">
        <f>IF(INDEX(AT:AT,W538+1)="",0,INDEX(AT:AT,W538+1)&amp;"/"&amp;INDEX(AU:AU,W538+1))</f>
        <v>0</v>
      </c>
      <c r="S544" s="35"/>
      <c r="T544" s="35"/>
      <c r="U544" s="35"/>
      <c r="V544" s="36"/>
      <c r="W544" s="40"/>
      <c r="X544" s="33"/>
      <c r="Y544" s="52"/>
      <c r="Z544" s="52"/>
      <c r="AA544" s="53"/>
      <c r="AC544" s="52"/>
      <c r="AD544" s="52"/>
      <c r="BB544" s="64" t="s">
        <v>0</v>
      </c>
    </row>
    <row r="545" spans="1:54">
      <c r="A545" t="str">
        <f t="shared" si="88"/>
        <v>|PT|&gt;||シールド数|&gt;||</v>
      </c>
      <c r="B545" t="s">
        <v>0</v>
      </c>
      <c r="C545" t="s">
        <v>81</v>
      </c>
      <c r="D545" t="s">
        <v>18</v>
      </c>
      <c r="E545" t="s">
        <v>81</v>
      </c>
      <c r="F545" t="s">
        <v>113</v>
      </c>
      <c r="G545" t="s">
        <v>81</v>
      </c>
      <c r="H545" t="str">
        <f>IF(R544=0,"",R544)</f>
        <v/>
      </c>
      <c r="I545" t="s">
        <v>81</v>
      </c>
      <c r="J545" t="s">
        <v>136</v>
      </c>
      <c r="K545" t="s">
        <v>81</v>
      </c>
      <c r="L545" t="s">
        <v>113</v>
      </c>
      <c r="M545" t="s">
        <v>81</v>
      </c>
      <c r="N545" t="str">
        <f>IF(R545=0,"",R545)</f>
        <v/>
      </c>
      <c r="O545" t="s">
        <v>81</v>
      </c>
      <c r="Q545" s="41" t="s">
        <v>19</v>
      </c>
      <c r="R545" s="34">
        <f>INDEX(AS:AS,W538+1)</f>
        <v>0</v>
      </c>
      <c r="S545" s="42"/>
      <c r="T545" s="42"/>
      <c r="U545" s="42"/>
      <c r="V545" s="43"/>
      <c r="W545" s="44"/>
      <c r="X545" s="45"/>
      <c r="Y545" s="55"/>
      <c r="Z545" s="55"/>
      <c r="AA545" s="56"/>
      <c r="BB545" s="64" t="s">
        <v>0</v>
      </c>
    </row>
    <row r="546" spans="1:54">
      <c r="A546" t="str">
        <f t="shared" si="88"/>
        <v>&amp;br;&amp;br;</v>
      </c>
      <c r="B546" t="s">
        <v>0</v>
      </c>
      <c r="C546" t="s">
        <v>145</v>
      </c>
      <c r="R546"/>
      <c r="S546"/>
      <c r="T546"/>
      <c r="U546"/>
      <c r="V546"/>
      <c r="BB546" s="64" t="s">
        <v>0</v>
      </c>
    </row>
    <row r="547" spans="1:54">
      <c r="A547" t="str">
        <f t="shared" si="88"/>
        <v>#back(text=戻る,left)</v>
      </c>
      <c r="B547" t="s">
        <v>0</v>
      </c>
      <c r="C547" t="s">
        <v>153</v>
      </c>
      <c r="R547"/>
      <c r="S547"/>
      <c r="T547"/>
      <c r="U547"/>
      <c r="V547"/>
      <c r="BB547" s="64" t="s">
        <v>0</v>
      </c>
    </row>
    <row r="548" spans="1:54">
      <c r="A548" t="str">
        <f t="shared" si="88"/>
        <v>&amp;br;</v>
      </c>
      <c r="B548" t="s">
        <v>0</v>
      </c>
      <c r="C548" t="s">
        <v>164</v>
      </c>
      <c r="R548"/>
      <c r="S548"/>
      <c r="T548"/>
      <c r="U548"/>
      <c r="V548"/>
      <c r="BB548" s="64" t="s">
        <v>0</v>
      </c>
    </row>
    <row r="549" spans="1:54">
      <c r="A549" t="str">
        <f t="shared" si="88"/>
        <v>#comment(above,nsize=[15],size=[30],num=[10])</v>
      </c>
      <c r="B549" t="s">
        <v>0</v>
      </c>
      <c r="C549" t="s">
        <v>173</v>
      </c>
      <c r="R549"/>
      <c r="S549"/>
      <c r="T549"/>
      <c r="U549"/>
      <c r="V549"/>
      <c r="BB549" s="64" t="s">
        <v>0</v>
      </c>
    </row>
    <row r="550" spans="1:54">
      <c r="A550" t="str">
        <f t="shared" si="88"/>
        <v>&amp;br;&amp;br;</v>
      </c>
      <c r="B550" t="s">
        <v>0</v>
      </c>
      <c r="C550" t="s">
        <v>145</v>
      </c>
      <c r="R550"/>
      <c r="S550"/>
      <c r="T550"/>
      <c r="U550"/>
      <c r="V550"/>
      <c r="AC550" s="52"/>
      <c r="AD550" s="52"/>
      <c r="BB550" s="64" t="s">
        <v>0</v>
      </c>
    </row>
    <row r="551" spans="1:54">
      <c r="A551" t="str">
        <f t="shared" si="88"/>
        <v/>
      </c>
      <c r="B551" t="s">
        <v>0</v>
      </c>
      <c r="Q551" s="29"/>
      <c r="R551" s="30"/>
      <c r="S551" s="30"/>
      <c r="T551" s="30"/>
      <c r="U551" s="30"/>
      <c r="V551" s="31"/>
      <c r="W551" s="32">
        <v>43</v>
      </c>
      <c r="X551" s="29"/>
      <c r="Y551" s="50"/>
      <c r="Z551" s="50"/>
      <c r="AA551" s="51"/>
      <c r="AC551" s="52"/>
      <c r="AD551" s="52"/>
      <c r="BB551" s="64" t="s">
        <v>0</v>
      </c>
    </row>
    <row r="552" spans="1:54">
      <c r="A552" t="str">
        <f t="shared" si="88"/>
        <v>*羊頭スフィンクスの君主、アネシ/Unesh, Criosphinx Sovereign</v>
      </c>
      <c r="B552" t="s">
        <v>0</v>
      </c>
      <c r="C552" t="str">
        <f>"*"&amp;R552&amp;"/"&amp;T552</f>
        <v>*羊頭スフィンクスの君主、アネシ/Unesh, Criosphinx Sovereign</v>
      </c>
      <c r="Q552" s="33" t="s">
        <v>9</v>
      </c>
      <c r="R552" s="34" t="str">
        <f>INDEX(AI:AI,W551+1)</f>
        <v>羊頭スフィンクスの君主、アネシ</v>
      </c>
      <c r="S552" s="35" t="s">
        <v>10</v>
      </c>
      <c r="T552" s="34" t="str">
        <f>INDEX(AJ:AJ,W551+1)</f>
        <v>Unesh, Criosphinx Sovereign</v>
      </c>
      <c r="U552" s="35"/>
      <c r="V552" s="36"/>
      <c r="W552" s="37"/>
      <c r="X552" s="33"/>
      <c r="Y552" s="52"/>
      <c r="Z552" s="52"/>
      <c r="AA552" s="53"/>
      <c r="AC552" s="52"/>
      <c r="AD552" s="52"/>
      <c r="BB552" s="64" t="s">
        <v>0</v>
      </c>
    </row>
    <row r="553" spans="1:54">
      <c r="A553" t="str">
        <f t="shared" si="88"/>
        <v>|LEFT:80|LEFT:100|LEFT:100|LEFT:100|LEFT:100|LEFT:100|c</v>
      </c>
      <c r="B553" t="s">
        <v>0</v>
      </c>
      <c r="C553" t="s">
        <v>81</v>
      </c>
      <c r="D553" s="26" t="str">
        <f>$Q$1</f>
        <v>LEFT:80</v>
      </c>
      <c r="E553" s="26" t="s">
        <v>81</v>
      </c>
      <c r="F553" s="26" t="str">
        <f t="shared" ref="F553:J553" si="93">$R$1</f>
        <v>LEFT:100</v>
      </c>
      <c r="G553" s="26" t="s">
        <v>81</v>
      </c>
      <c r="H553" s="26" t="str">
        <f t="shared" si="93"/>
        <v>LEFT:100</v>
      </c>
      <c r="I553" s="26" t="s">
        <v>81</v>
      </c>
      <c r="J553" s="26" t="str">
        <f t="shared" si="93"/>
        <v>LEFT:100</v>
      </c>
      <c r="K553" s="26" t="s">
        <v>81</v>
      </c>
      <c r="L553" s="26" t="str">
        <f>$R$1</f>
        <v>LEFT:100</v>
      </c>
      <c r="M553" s="26" t="s">
        <v>81</v>
      </c>
      <c r="N553" s="26" t="str">
        <f>$R$1</f>
        <v>LEFT:100</v>
      </c>
      <c r="O553" t="s">
        <v>81</v>
      </c>
      <c r="P553" t="s">
        <v>82</v>
      </c>
      <c r="Q553" s="38" t="s">
        <v>6</v>
      </c>
      <c r="R553" s="34" t="str">
        <f>INDEX(AF:AF,W551+1)</f>
        <v>青</v>
      </c>
      <c r="S553" s="39" t="s">
        <v>7</v>
      </c>
      <c r="T553" s="34" t="str">
        <f>INDEX(AG:AG,W551+1)</f>
        <v>神話レア</v>
      </c>
      <c r="U553" s="39" t="s">
        <v>8</v>
      </c>
      <c r="V553" s="34">
        <f>INDEX(AH:AH,W551+1)</f>
        <v>16</v>
      </c>
      <c r="W553" s="40"/>
      <c r="X553" s="34" t="str">
        <f>INDEX(AO:AO,W551+1)</f>
        <v>飛行</v>
      </c>
      <c r="Y553" s="52"/>
      <c r="Z553" s="52"/>
      <c r="AA553" s="53"/>
      <c r="AC553" s="35"/>
      <c r="AD553" s="35"/>
      <c r="BB553" s="64" t="s">
        <v>0</v>
      </c>
    </row>
    <row r="554" spans="1:54">
      <c r="A554" t="str">
        <f t="shared" si="88"/>
        <v>|色|青|レアリティ|神話レア|マナコスト|16|</v>
      </c>
      <c r="B554" t="s">
        <v>0</v>
      </c>
      <c r="C554" t="s">
        <v>81</v>
      </c>
      <c r="D554" s="27" t="s">
        <v>6</v>
      </c>
      <c r="E554" t="s">
        <v>81</v>
      </c>
      <c r="F554" t="str">
        <f>IF(R553=0,"",R553)</f>
        <v>青</v>
      </c>
      <c r="G554" t="s">
        <v>81</v>
      </c>
      <c r="H554" s="27" t="s">
        <v>93</v>
      </c>
      <c r="I554" t="s">
        <v>81</v>
      </c>
      <c r="J554" t="str">
        <f>IF(T553=0,"",T553)</f>
        <v>神話レア</v>
      </c>
      <c r="K554" t="s">
        <v>81</v>
      </c>
      <c r="L554" s="27" t="s">
        <v>94</v>
      </c>
      <c r="M554" t="s">
        <v>81</v>
      </c>
      <c r="N554">
        <f>IF(V553=0,"",V553)</f>
        <v>16</v>
      </c>
      <c r="O554" t="s">
        <v>81</v>
      </c>
      <c r="Q554" s="33" t="s">
        <v>11</v>
      </c>
      <c r="R554" s="34" t="str">
        <f>INDEX(AK:AK,W551+1)</f>
        <v>クリーチャー</v>
      </c>
      <c r="S554" s="39" t="s">
        <v>95</v>
      </c>
      <c r="T554" s="34" t="str">
        <f>INDEX(AL:AL,W551+1)</f>
        <v>スフィンクス</v>
      </c>
      <c r="U554" s="34">
        <f>INDEX(AM:AM,W551+1)</f>
        <v>0</v>
      </c>
      <c r="V554" s="34">
        <f>INDEX(AN:AN,W551+1)</f>
        <v>0</v>
      </c>
      <c r="W554" s="40"/>
      <c r="X554" s="34" t="str">
        <f>INDEX(AV:AV,W551+1)</f>
        <v>飛行</v>
      </c>
      <c r="Y554" s="34" t="str">
        <f>INDEX(AW:AW,W551+1)</f>
        <v/>
      </c>
      <c r="Z554" s="34" t="str">
        <f>INDEX(AX:AX,W551+1)</f>
        <v/>
      </c>
      <c r="AA554" s="34">
        <f>INDEX(AY:AY,W551+1)</f>
        <v>0</v>
      </c>
      <c r="AC554" s="52"/>
      <c r="AD554" s="52"/>
      <c r="BB554" s="64" t="s">
        <v>0</v>
      </c>
    </row>
    <row r="555" spans="1:54">
      <c r="A555" t="str">
        <f t="shared" si="88"/>
        <v>|種別|クリーチャー|サブタイプ|スフィンクス|||</v>
      </c>
      <c r="B555" t="s">
        <v>0</v>
      </c>
      <c r="C555" t="s">
        <v>81</v>
      </c>
      <c r="D555" s="27" t="s">
        <v>11</v>
      </c>
      <c r="E555" t="s">
        <v>81</v>
      </c>
      <c r="F555" t="str">
        <f>IF(R554=0,"",R554)</f>
        <v>クリーチャー</v>
      </c>
      <c r="G555" t="s">
        <v>81</v>
      </c>
      <c r="H555" s="27" t="s">
        <v>103</v>
      </c>
      <c r="I555" t="s">
        <v>81</v>
      </c>
      <c r="J555" t="str">
        <f>IF(T554=0,"",T554)</f>
        <v>スフィンクス</v>
      </c>
      <c r="K555" t="s">
        <v>81</v>
      </c>
      <c r="L555" t="str">
        <f>IF(U554=0,"",U554)</f>
        <v/>
      </c>
      <c r="M555" t="s">
        <v>81</v>
      </c>
      <c r="N555" t="str">
        <f>IF(V554=0,"",V554)</f>
        <v/>
      </c>
      <c r="O555" t="s">
        <v>81</v>
      </c>
      <c r="Q555" s="33" t="s">
        <v>104</v>
      </c>
      <c r="R555" s="34" t="str">
        <f>INDEX(AZ:AZ,W551+1)</f>
        <v>飛行&amp;br;あなたの手札のスフィンクス･クリーチャーはマナ･コストが6少なくなる。&amp;br;このクリーチャーが戦場に出たとき、あなたが手札でコントロールするカードが4枚以下の場合、対戦相手のライブラリーの最初の2枚のカードをあなたの手札に取ってくる。</v>
      </c>
      <c r="S555" s="35"/>
      <c r="T555" s="35"/>
      <c r="U555" s="35"/>
      <c r="V555" s="36"/>
      <c r="W555" s="40"/>
      <c r="X555" s="32"/>
      <c r="Y555" s="32"/>
      <c r="Z555" s="32"/>
      <c r="AA555" s="54"/>
      <c r="AC555" s="52"/>
      <c r="AD555" s="52"/>
      <c r="BB555" s="64" t="s">
        <v>0</v>
      </c>
    </row>
    <row r="556" spans="1:54">
      <c r="A556" t="str">
        <f t="shared" si="88"/>
        <v>|テキスト|&gt;|&gt;|&gt;|&gt;|飛行&amp;br;あなたの手札のスフィンクス･クリーチャーはマナ･コストが6少なくなる。&amp;br;このクリーチャーが戦場に出たとき、あなたが手札でコントロールするカードが4枚以下の場合、対戦相手のライブラリーの最初の2枚のカードをあなたの手札に取ってくる。|</v>
      </c>
      <c r="B556" t="s">
        <v>0</v>
      </c>
      <c r="C556" t="s">
        <v>81</v>
      </c>
      <c r="D556" s="27" t="s">
        <v>104</v>
      </c>
      <c r="E556" t="s">
        <v>81</v>
      </c>
      <c r="F556" s="27" t="s">
        <v>113</v>
      </c>
      <c r="G556" t="s">
        <v>81</v>
      </c>
      <c r="H556" s="27" t="s">
        <v>113</v>
      </c>
      <c r="I556" t="s">
        <v>81</v>
      </c>
      <c r="J556" s="27" t="s">
        <v>113</v>
      </c>
      <c r="K556" t="s">
        <v>81</v>
      </c>
      <c r="L556" s="27" t="s">
        <v>113</v>
      </c>
      <c r="M556" t="s">
        <v>81</v>
      </c>
      <c r="N556" t="str">
        <f>IF(R555=0,"",R555)</f>
        <v>飛行&amp;br;あなたの手札のスフィンクス･クリーチャーはマナ･コストが6少なくなる。&amp;br;このクリーチャーが戦場に出たとき、あなたが手札でコントロールするカードが4枚以下の場合、対戦相手のライブラリーの最初の2枚のカードをあなたの手札に取ってくる。</v>
      </c>
      <c r="O556" t="s">
        <v>81</v>
      </c>
      <c r="Q556" s="38" t="s">
        <v>27</v>
      </c>
      <c r="R556" s="34" t="str">
        <f>INDEX(BA:BA,W551+1)</f>
        <v>Sphinx creatures in your hand cost 6 less.&amp;br;When this creature enters the battlefield, if you control 4 or less cards in hand, Fetch the first 2 cards in your opponent's library to your hand.</v>
      </c>
      <c r="S556" s="35" t="s">
        <v>400</v>
      </c>
      <c r="T556" s="34" t="str">
        <f>IF(X556="","",X556&amp;IF(Y556="",""," "&amp;Y556)&amp;IF(Z556="",""," "&amp;Z556)&amp;IF(AA556="",""," "&amp;AA556))</f>
        <v>Flying  </v>
      </c>
      <c r="U556" s="35"/>
      <c r="V556" s="36"/>
      <c r="W556" s="40" t="s">
        <v>114</v>
      </c>
      <c r="X556" s="33" t="str">
        <f t="shared" ref="X556:AA556" si="94">IF(ISERROR(IF(LEN(X555)&gt;1,X555,VLOOKUP(X554,$AC:$AD,2,FALSE))),"",IF(LEN(X555)&gt;1,X555,VLOOKUP(X554,$AC:$AD,2,FALSE)))</f>
        <v>Flying</v>
      </c>
      <c r="Y556" s="33" t="str">
        <f t="shared" si="94"/>
        <v/>
      </c>
      <c r="Z556" s="33" t="str">
        <f t="shared" si="94"/>
        <v/>
      </c>
      <c r="AA556" s="33" t="str">
        <f t="shared" si="94"/>
        <v> </v>
      </c>
      <c r="AC556" s="52"/>
      <c r="AD556" s="52"/>
      <c r="BB556" s="64" t="s">
        <v>0</v>
      </c>
    </row>
    <row r="557" spans="1:54">
      <c r="A557" t="str">
        <f t="shared" si="88"/>
        <v>|英テキスト|&gt;|&gt;|&gt;|&gt;|Flying  &amp;br;Sphinx creatures in your hand cost 6 less.&amp;br;When this creature enters the battlefield, if you control 4 or less cards in hand, Fetch the first 2 cards in your opponent's library to your hand.|</v>
      </c>
      <c r="B557" t="s">
        <v>0</v>
      </c>
      <c r="C557" t="s">
        <v>81</v>
      </c>
      <c r="D557" s="27" t="s">
        <v>125</v>
      </c>
      <c r="E557" t="s">
        <v>81</v>
      </c>
      <c r="F557" s="27" t="s">
        <v>113</v>
      </c>
      <c r="G557" t="s">
        <v>81</v>
      </c>
      <c r="H557" s="27" t="s">
        <v>113</v>
      </c>
      <c r="I557" t="s">
        <v>81</v>
      </c>
      <c r="J557" s="27" t="s">
        <v>113</v>
      </c>
      <c r="K557" t="s">
        <v>81</v>
      </c>
      <c r="L557" s="27" t="s">
        <v>113</v>
      </c>
      <c r="M557" t="s">
        <v>81</v>
      </c>
      <c r="N557" t="str">
        <f>IF(T556="","",T556&amp;"&amp;br;")&amp;IF(R556=0,"",R556)</f>
        <v>Flying  &amp;br;Sphinx creatures in your hand cost 6 less.&amp;br;When this creature enters the battlefield, if you control 4 or less cards in hand, Fetch the first 2 cards in your opponent's library to your hand.</v>
      </c>
      <c r="O557" t="s">
        <v>81</v>
      </c>
      <c r="Q557" s="33" t="s">
        <v>18</v>
      </c>
      <c r="R557" s="34" t="str">
        <f>IF(INDEX(AT:AT,W551+1)="",0,INDEX(AT:AT,W551+1)&amp;"/"&amp;INDEX(AU:AU,W551+1))</f>
        <v>8/8</v>
      </c>
      <c r="S557" s="35"/>
      <c r="T557" s="35"/>
      <c r="U557" s="35"/>
      <c r="V557" s="36"/>
      <c r="W557" s="40"/>
      <c r="X557" s="33"/>
      <c r="Y557" s="52"/>
      <c r="Z557" s="52"/>
      <c r="AA557" s="53"/>
      <c r="AC557" s="52"/>
      <c r="AD557" s="52"/>
      <c r="BB557" s="64" t="s">
        <v>0</v>
      </c>
    </row>
    <row r="558" spans="1:54">
      <c r="A558" t="str">
        <f t="shared" si="88"/>
        <v>|PT|&gt;|8/8|シールド数|&gt;||</v>
      </c>
      <c r="B558" t="s">
        <v>0</v>
      </c>
      <c r="C558" t="s">
        <v>81</v>
      </c>
      <c r="D558" t="s">
        <v>18</v>
      </c>
      <c r="E558" t="s">
        <v>81</v>
      </c>
      <c r="F558" t="s">
        <v>113</v>
      </c>
      <c r="G558" t="s">
        <v>81</v>
      </c>
      <c r="H558" t="str">
        <f>IF(R557=0,"",R557)</f>
        <v>8/8</v>
      </c>
      <c r="I558" t="s">
        <v>81</v>
      </c>
      <c r="J558" t="s">
        <v>136</v>
      </c>
      <c r="K558" t="s">
        <v>81</v>
      </c>
      <c r="L558" t="s">
        <v>113</v>
      </c>
      <c r="M558" t="s">
        <v>81</v>
      </c>
      <c r="N558" t="str">
        <f>IF(R558=0,"",R558)</f>
        <v/>
      </c>
      <c r="O558" t="s">
        <v>81</v>
      </c>
      <c r="Q558" s="41" t="s">
        <v>19</v>
      </c>
      <c r="R558" s="34">
        <f>INDEX(AS:AS,W551+1)</f>
        <v>0</v>
      </c>
      <c r="S558" s="42"/>
      <c r="T558" s="42"/>
      <c r="U558" s="42"/>
      <c r="V558" s="43"/>
      <c r="W558" s="44"/>
      <c r="X558" s="45"/>
      <c r="Y558" s="55"/>
      <c r="Z558" s="55"/>
      <c r="AA558" s="56"/>
      <c r="BB558" s="64" t="s">
        <v>0</v>
      </c>
    </row>
    <row r="559" spans="1:54">
      <c r="A559" t="str">
        <f t="shared" si="88"/>
        <v>&amp;br;&amp;br;</v>
      </c>
      <c r="B559" t="s">
        <v>0</v>
      </c>
      <c r="C559" t="s">
        <v>145</v>
      </c>
      <c r="R559"/>
      <c r="S559"/>
      <c r="T559"/>
      <c r="U559"/>
      <c r="V559"/>
      <c r="BB559" s="64" t="s">
        <v>0</v>
      </c>
    </row>
    <row r="560" spans="1:54">
      <c r="A560" t="str">
        <f t="shared" si="88"/>
        <v>#back(text=戻る,left)</v>
      </c>
      <c r="B560" t="s">
        <v>0</v>
      </c>
      <c r="C560" t="s">
        <v>153</v>
      </c>
      <c r="R560"/>
      <c r="S560"/>
      <c r="T560"/>
      <c r="U560"/>
      <c r="V560"/>
      <c r="BB560" s="64" t="s">
        <v>0</v>
      </c>
    </row>
    <row r="561" spans="1:54">
      <c r="A561" t="str">
        <f t="shared" si="88"/>
        <v>&amp;br;</v>
      </c>
      <c r="B561" t="s">
        <v>0</v>
      </c>
      <c r="C561" t="s">
        <v>164</v>
      </c>
      <c r="R561"/>
      <c r="S561"/>
      <c r="T561"/>
      <c r="U561"/>
      <c r="V561"/>
      <c r="BB561" s="64" t="s">
        <v>0</v>
      </c>
    </row>
    <row r="562" spans="1:54">
      <c r="A562" t="str">
        <f t="shared" si="88"/>
        <v>#comment(above,nsize=[15],size=[30],num=[10])</v>
      </c>
      <c r="B562" t="s">
        <v>0</v>
      </c>
      <c r="C562" t="s">
        <v>173</v>
      </c>
      <c r="R562"/>
      <c r="S562"/>
      <c r="T562"/>
      <c r="U562"/>
      <c r="V562"/>
      <c r="BB562" s="64" t="s">
        <v>0</v>
      </c>
    </row>
    <row r="563" spans="1:54">
      <c r="A563" t="str">
        <f t="shared" si="88"/>
        <v>&amp;br;&amp;br;</v>
      </c>
      <c r="B563" t="s">
        <v>0</v>
      </c>
      <c r="C563" t="s">
        <v>145</v>
      </c>
      <c r="R563"/>
      <c r="S563"/>
      <c r="T563"/>
      <c r="U563"/>
      <c r="V563"/>
      <c r="AC563" s="52"/>
      <c r="AD563" s="52"/>
      <c r="BB563" s="64" t="s">
        <v>0</v>
      </c>
    </row>
    <row r="564" spans="1:54">
      <c r="A564" t="str">
        <f t="shared" si="88"/>
        <v/>
      </c>
      <c r="B564" t="s">
        <v>0</v>
      </c>
      <c r="Q564" s="29"/>
      <c r="R564" s="30"/>
      <c r="S564" s="30"/>
      <c r="T564" s="30"/>
      <c r="U564" s="30"/>
      <c r="V564" s="31"/>
      <c r="W564" s="32">
        <v>44</v>
      </c>
      <c r="X564" s="29"/>
      <c r="Y564" s="50"/>
      <c r="Z564" s="50"/>
      <c r="AA564" s="51"/>
      <c r="AC564" s="52"/>
      <c r="AD564" s="52"/>
      <c r="BB564" s="64" t="s">
        <v>0</v>
      </c>
    </row>
    <row r="565" spans="1:54">
      <c r="A565" t="str">
        <f t="shared" si="88"/>
        <v>*永遠の刻/Hour of Eternity</v>
      </c>
      <c r="B565" t="s">
        <v>0</v>
      </c>
      <c r="C565" t="str">
        <f>"*"&amp;R565&amp;"/"&amp;T565</f>
        <v>*永遠の刻/Hour of Eternity</v>
      </c>
      <c r="Q565" s="33" t="s">
        <v>9</v>
      </c>
      <c r="R565" s="34" t="str">
        <f>INDEX(AI:AI,W564+1)</f>
        <v>永遠の刻</v>
      </c>
      <c r="S565" s="35" t="s">
        <v>10</v>
      </c>
      <c r="T565" s="34" t="str">
        <f>INDEX(AJ:AJ,W564+1)</f>
        <v>Hour of Eternity</v>
      </c>
      <c r="U565" s="35"/>
      <c r="V565" s="36"/>
      <c r="W565" s="37"/>
      <c r="X565" s="33"/>
      <c r="Y565" s="52"/>
      <c r="Z565" s="52"/>
      <c r="AA565" s="53"/>
      <c r="AC565" s="52"/>
      <c r="AD565" s="52"/>
      <c r="BB565" s="64" t="s">
        <v>0</v>
      </c>
    </row>
    <row r="566" spans="1:54">
      <c r="A566" t="str">
        <f t="shared" si="88"/>
        <v>|LEFT:80|LEFT:100|LEFT:100|LEFT:100|LEFT:100|LEFT:100|c</v>
      </c>
      <c r="B566" t="s">
        <v>0</v>
      </c>
      <c r="C566" t="s">
        <v>81</v>
      </c>
      <c r="D566" s="26" t="str">
        <f>$Q$1</f>
        <v>LEFT:80</v>
      </c>
      <c r="E566" s="26" t="s">
        <v>81</v>
      </c>
      <c r="F566" s="26" t="str">
        <f t="shared" ref="F566:J566" si="95">$R$1</f>
        <v>LEFT:100</v>
      </c>
      <c r="G566" s="26" t="s">
        <v>81</v>
      </c>
      <c r="H566" s="26" t="str">
        <f t="shared" si="95"/>
        <v>LEFT:100</v>
      </c>
      <c r="I566" s="26" t="s">
        <v>81</v>
      </c>
      <c r="J566" s="26" t="str">
        <f t="shared" si="95"/>
        <v>LEFT:100</v>
      </c>
      <c r="K566" s="26" t="s">
        <v>81</v>
      </c>
      <c r="L566" s="26" t="str">
        <f>$R$1</f>
        <v>LEFT:100</v>
      </c>
      <c r="M566" s="26" t="s">
        <v>81</v>
      </c>
      <c r="N566" s="26" t="str">
        <f>$R$1</f>
        <v>LEFT:100</v>
      </c>
      <c r="O566" t="s">
        <v>81</v>
      </c>
      <c r="P566" t="s">
        <v>82</v>
      </c>
      <c r="Q566" s="38" t="s">
        <v>6</v>
      </c>
      <c r="R566" s="34" t="str">
        <f>INDEX(AF:AF,W564+1)</f>
        <v>青</v>
      </c>
      <c r="S566" s="39" t="s">
        <v>7</v>
      </c>
      <c r="T566" s="34" t="str">
        <f>INDEX(AG:AG,W564+1)</f>
        <v>神話レア</v>
      </c>
      <c r="U566" s="39" t="s">
        <v>8</v>
      </c>
      <c r="V566" s="34">
        <f>INDEX(AH:AH,W564+1)</f>
        <v>13</v>
      </c>
      <c r="W566" s="40"/>
      <c r="X566" s="34" t="str">
        <f>INDEX(AO:AO,W564+1)</f>
        <v>(4/4のゾンビトークンをX体召喚する。Xはあなたの墓地にあるクリーチャーカードの総数に等しい。その後、あなたの墓地の各クリーチャーを追放する。)</v>
      </c>
      <c r="Y566" s="52"/>
      <c r="Z566" s="52"/>
      <c r="AA566" s="53"/>
      <c r="AC566" s="35"/>
      <c r="AD566" s="35"/>
      <c r="BB566" s="64" t="s">
        <v>0</v>
      </c>
    </row>
    <row r="567" spans="1:54">
      <c r="A567" t="str">
        <f t="shared" si="88"/>
        <v>|色|青|レアリティ|神話レア|マナコスト|13|</v>
      </c>
      <c r="B567" t="s">
        <v>0</v>
      </c>
      <c r="C567" t="s">
        <v>81</v>
      </c>
      <c r="D567" s="27" t="s">
        <v>6</v>
      </c>
      <c r="E567" t="s">
        <v>81</v>
      </c>
      <c r="F567" t="str">
        <f>IF(R566=0,"",R566)</f>
        <v>青</v>
      </c>
      <c r="G567" t="s">
        <v>81</v>
      </c>
      <c r="H567" s="27" t="s">
        <v>93</v>
      </c>
      <c r="I567" t="s">
        <v>81</v>
      </c>
      <c r="J567" t="str">
        <f>IF(T566=0,"",T566)</f>
        <v>神話レア</v>
      </c>
      <c r="K567" t="s">
        <v>81</v>
      </c>
      <c r="L567" s="27" t="s">
        <v>94</v>
      </c>
      <c r="M567" t="s">
        <v>81</v>
      </c>
      <c r="N567">
        <f>IF(V566=0,"",V566)</f>
        <v>13</v>
      </c>
      <c r="O567" t="s">
        <v>81</v>
      </c>
      <c r="Q567" s="33" t="s">
        <v>11</v>
      </c>
      <c r="R567" s="34" t="str">
        <f>INDEX(AK:AK,W564+1)</f>
        <v>呪文</v>
      </c>
      <c r="S567" s="39" t="s">
        <v>95</v>
      </c>
      <c r="T567" s="34">
        <f>INDEX(AL:AL,W564+1)</f>
        <v>0</v>
      </c>
      <c r="U567" s="34">
        <f>INDEX(AM:AM,W564+1)</f>
        <v>0</v>
      </c>
      <c r="V567" s="34">
        <f>INDEX(AN:AN,W564+1)</f>
        <v>0</v>
      </c>
      <c r="W567" s="40"/>
      <c r="X567" s="34" t="str">
        <f>INDEX(AV:AV,W564+1)</f>
        <v>(4</v>
      </c>
      <c r="Y567" s="34" t="str">
        <f>INDEX(AW:AW,W564+1)</f>
        <v/>
      </c>
      <c r="Z567" s="34" t="str">
        <f>INDEX(AX:AX,W564+1)</f>
        <v/>
      </c>
      <c r="AA567" s="34">
        <f>INDEX(AY:AY,W564+1)</f>
        <v>0</v>
      </c>
      <c r="AC567" s="52"/>
      <c r="AD567" s="52"/>
      <c r="BB567" s="64" t="s">
        <v>0</v>
      </c>
    </row>
    <row r="568" spans="1:54">
      <c r="A568" t="str">
        <f t="shared" si="88"/>
        <v>|種別|呪文|サブタイプ||||</v>
      </c>
      <c r="B568" t="s">
        <v>0</v>
      </c>
      <c r="C568" t="s">
        <v>81</v>
      </c>
      <c r="D568" s="27" t="s">
        <v>11</v>
      </c>
      <c r="E568" t="s">
        <v>81</v>
      </c>
      <c r="F568" t="str">
        <f>IF(R567=0,"",R567)</f>
        <v>呪文</v>
      </c>
      <c r="G568" t="s">
        <v>81</v>
      </c>
      <c r="H568" s="27" t="s">
        <v>103</v>
      </c>
      <c r="I568" t="s">
        <v>81</v>
      </c>
      <c r="J568" t="str">
        <f>IF(T567=0,"",T567)</f>
        <v/>
      </c>
      <c r="K568" t="s">
        <v>81</v>
      </c>
      <c r="L568" t="str">
        <f>IF(U567=0,"",U567)</f>
        <v/>
      </c>
      <c r="M568" t="s">
        <v>81</v>
      </c>
      <c r="N568" t="str">
        <f>IF(V567=0,"",V567)</f>
        <v/>
      </c>
      <c r="O568" t="s">
        <v>81</v>
      </c>
      <c r="Q568" s="33" t="s">
        <v>104</v>
      </c>
      <c r="R568" s="34" t="str">
        <f>INDEX(AZ:AZ,W564+1)</f>
        <v>(4/4のゾンビトークンをX体召喚する。Xはあなたの墓地にあるクリーチャーカードの総数に等しい。その後、あなたの墓地の各クリーチャーを追放する。)</v>
      </c>
      <c r="S568" s="35"/>
      <c r="T568" s="35"/>
      <c r="U568" s="35"/>
      <c r="V568" s="36"/>
      <c r="W568" s="40"/>
      <c r="X568" s="32"/>
      <c r="Y568" s="32"/>
      <c r="Z568" s="32"/>
      <c r="AA568" s="54"/>
      <c r="AC568" s="52"/>
      <c r="AD568" s="52"/>
      <c r="BB568" s="64" t="s">
        <v>0</v>
      </c>
    </row>
    <row r="569" spans="1:54">
      <c r="A569" t="str">
        <f t="shared" si="88"/>
        <v>|テキスト|&gt;|&gt;|&gt;|&gt;|(4/4のゾンビトークンをX体召喚する。Xはあなたの墓地にあるクリーチャーカードの総数に等しい。その後、あなたの墓地の各クリーチャーを追放する。)|</v>
      </c>
      <c r="B569" t="s">
        <v>0</v>
      </c>
      <c r="C569" t="s">
        <v>81</v>
      </c>
      <c r="D569" s="27" t="s">
        <v>104</v>
      </c>
      <c r="E569" t="s">
        <v>81</v>
      </c>
      <c r="F569" s="27" t="s">
        <v>113</v>
      </c>
      <c r="G569" t="s">
        <v>81</v>
      </c>
      <c r="H569" s="27" t="s">
        <v>113</v>
      </c>
      <c r="I569" t="s">
        <v>81</v>
      </c>
      <c r="J569" s="27" t="s">
        <v>113</v>
      </c>
      <c r="K569" t="s">
        <v>81</v>
      </c>
      <c r="L569" s="27" t="s">
        <v>113</v>
      </c>
      <c r="M569" t="s">
        <v>81</v>
      </c>
      <c r="N569" t="str">
        <f>IF(R568=0,"",R568)</f>
        <v>(4/4のゾンビトークンをX体召喚する。Xはあなたの墓地にあるクリーチャーカードの総数に等しい。その後、あなたの墓地の各クリーチャーを追放する。)</v>
      </c>
      <c r="O569" t="s">
        <v>81</v>
      </c>
      <c r="Q569" s="38" t="s">
        <v>27</v>
      </c>
      <c r="R569" s="34" t="str">
        <f>INDEX(BA:BA,W564+1)</f>
        <v>You summon X 4/4 Zombie tokens, where X is the number of creatures in your graveyard, then exile each creature from your graveyard.</v>
      </c>
      <c r="S569" s="35" t="s">
        <v>400</v>
      </c>
      <c r="T569" s="34" t="str">
        <f>IF(X569="","",X569&amp;IF(Y569="",""," "&amp;Y569)&amp;IF(Z569="",""," "&amp;Z569)&amp;IF(AA569="",""," "&amp;AA569))</f>
        <v/>
      </c>
      <c r="U569" s="35"/>
      <c r="V569" s="36"/>
      <c r="W569" s="40" t="s">
        <v>114</v>
      </c>
      <c r="X569" s="33" t="str">
        <f t="shared" ref="X569:AA569" si="96">IF(ISERROR(IF(LEN(X568)&gt;1,X568,VLOOKUP(X567,$AC:$AD,2,FALSE))),"",IF(LEN(X568)&gt;1,X568,VLOOKUP(X567,$AC:$AD,2,FALSE)))</f>
        <v/>
      </c>
      <c r="Y569" s="33" t="str">
        <f t="shared" si="96"/>
        <v/>
      </c>
      <c r="Z569" s="33" t="str">
        <f t="shared" si="96"/>
        <v/>
      </c>
      <c r="AA569" s="33" t="str">
        <f t="shared" si="96"/>
        <v> </v>
      </c>
      <c r="AC569" s="52"/>
      <c r="AD569" s="52"/>
      <c r="BB569" s="64" t="s">
        <v>0</v>
      </c>
    </row>
    <row r="570" spans="1:54">
      <c r="A570" t="str">
        <f t="shared" si="88"/>
        <v>|英テキスト|&gt;|&gt;|&gt;|&gt;|You summon X 4/4 Zombie tokens, where X is the number of creatures in your graveyard, then exile each creature from your graveyard.|</v>
      </c>
      <c r="B570" t="s">
        <v>0</v>
      </c>
      <c r="C570" t="s">
        <v>81</v>
      </c>
      <c r="D570" s="27" t="s">
        <v>125</v>
      </c>
      <c r="E570" t="s">
        <v>81</v>
      </c>
      <c r="F570" s="27" t="s">
        <v>113</v>
      </c>
      <c r="G570" t="s">
        <v>81</v>
      </c>
      <c r="H570" s="27" t="s">
        <v>113</v>
      </c>
      <c r="I570" t="s">
        <v>81</v>
      </c>
      <c r="J570" s="27" t="s">
        <v>113</v>
      </c>
      <c r="K570" t="s">
        <v>81</v>
      </c>
      <c r="L570" s="27" t="s">
        <v>113</v>
      </c>
      <c r="M570" t="s">
        <v>81</v>
      </c>
      <c r="N570" t="str">
        <f>IF(T569="","",T569&amp;"&amp;br;")&amp;IF(R569=0,"",R569)</f>
        <v>You summon X 4/4 Zombie tokens, where X is the number of creatures in your graveyard, then exile each creature from your graveyard.</v>
      </c>
      <c r="O570" t="s">
        <v>81</v>
      </c>
      <c r="Q570" s="33" t="s">
        <v>18</v>
      </c>
      <c r="R570" s="34">
        <f>IF(INDEX(AT:AT,W564+1)="",0,INDEX(AT:AT,W564+1)&amp;"/"&amp;INDEX(AU:AU,W564+1))</f>
        <v>0</v>
      </c>
      <c r="S570" s="35"/>
      <c r="T570" s="35"/>
      <c r="U570" s="35"/>
      <c r="V570" s="36"/>
      <c r="W570" s="40"/>
      <c r="X570" s="33"/>
      <c r="Y570" s="52"/>
      <c r="Z570" s="52"/>
      <c r="AA570" s="53"/>
      <c r="AC570" s="52"/>
      <c r="AD570" s="52"/>
      <c r="BB570" s="64" t="s">
        <v>0</v>
      </c>
    </row>
    <row r="571" spans="1:54">
      <c r="A571" t="str">
        <f t="shared" si="88"/>
        <v>|PT|&gt;||シールド数|&gt;||</v>
      </c>
      <c r="B571" t="s">
        <v>0</v>
      </c>
      <c r="C571" t="s">
        <v>81</v>
      </c>
      <c r="D571" t="s">
        <v>18</v>
      </c>
      <c r="E571" t="s">
        <v>81</v>
      </c>
      <c r="F571" t="s">
        <v>113</v>
      </c>
      <c r="G571" t="s">
        <v>81</v>
      </c>
      <c r="H571" t="str">
        <f>IF(R570=0,"",R570)</f>
        <v/>
      </c>
      <c r="I571" t="s">
        <v>81</v>
      </c>
      <c r="J571" t="s">
        <v>136</v>
      </c>
      <c r="K571" t="s">
        <v>81</v>
      </c>
      <c r="L571" t="s">
        <v>113</v>
      </c>
      <c r="M571" t="s">
        <v>81</v>
      </c>
      <c r="N571" t="str">
        <f>IF(R571=0,"",R571)</f>
        <v/>
      </c>
      <c r="O571" t="s">
        <v>81</v>
      </c>
      <c r="Q571" s="41" t="s">
        <v>19</v>
      </c>
      <c r="R571" s="34">
        <f>INDEX(AS:AS,W564+1)</f>
        <v>0</v>
      </c>
      <c r="S571" s="42"/>
      <c r="T571" s="42"/>
      <c r="U571" s="42"/>
      <c r="V571" s="43"/>
      <c r="W571" s="44"/>
      <c r="X571" s="45"/>
      <c r="Y571" s="55"/>
      <c r="Z571" s="55"/>
      <c r="AA571" s="56"/>
      <c r="BB571" s="64" t="s">
        <v>0</v>
      </c>
    </row>
    <row r="572" spans="1:54">
      <c r="A572" t="str">
        <f t="shared" si="88"/>
        <v>&amp;br;&amp;br;</v>
      </c>
      <c r="B572" t="s">
        <v>0</v>
      </c>
      <c r="C572" t="s">
        <v>145</v>
      </c>
      <c r="R572"/>
      <c r="S572"/>
      <c r="T572"/>
      <c r="U572"/>
      <c r="V572"/>
      <c r="BB572" s="64" t="s">
        <v>0</v>
      </c>
    </row>
    <row r="573" spans="1:54">
      <c r="A573" t="str">
        <f t="shared" si="88"/>
        <v>#back(text=戻る,left)</v>
      </c>
      <c r="B573" t="s">
        <v>0</v>
      </c>
      <c r="C573" t="s">
        <v>153</v>
      </c>
      <c r="R573"/>
      <c r="S573"/>
      <c r="T573"/>
      <c r="U573"/>
      <c r="V573"/>
      <c r="BB573" s="64" t="s">
        <v>0</v>
      </c>
    </row>
    <row r="574" spans="1:54">
      <c r="A574" t="str">
        <f t="shared" si="88"/>
        <v>&amp;br;</v>
      </c>
      <c r="B574" t="s">
        <v>0</v>
      </c>
      <c r="C574" t="s">
        <v>164</v>
      </c>
      <c r="R574"/>
      <c r="S574"/>
      <c r="T574"/>
      <c r="U574"/>
      <c r="V574"/>
      <c r="BB574" s="64" t="s">
        <v>0</v>
      </c>
    </row>
    <row r="575" spans="1:54">
      <c r="A575" t="str">
        <f t="shared" si="88"/>
        <v>#comment(above,nsize=[15],size=[30],num=[10])</v>
      </c>
      <c r="B575" t="s">
        <v>0</v>
      </c>
      <c r="C575" t="s">
        <v>173</v>
      </c>
      <c r="R575"/>
      <c r="S575"/>
      <c r="T575"/>
      <c r="U575"/>
      <c r="V575"/>
      <c r="BB575" s="64" t="s">
        <v>0</v>
      </c>
    </row>
    <row r="576" spans="1:54">
      <c r="A576" t="str">
        <f t="shared" si="88"/>
        <v>&amp;br;&amp;br;</v>
      </c>
      <c r="B576" t="s">
        <v>0</v>
      </c>
      <c r="C576" t="s">
        <v>145</v>
      </c>
      <c r="R576"/>
      <c r="S576"/>
      <c r="T576"/>
      <c r="U576"/>
      <c r="V576"/>
      <c r="AC576" s="52"/>
      <c r="AD576" s="52"/>
      <c r="BB576" s="64" t="s">
        <v>0</v>
      </c>
    </row>
    <row r="577" spans="1:54">
      <c r="A577" t="str">
        <f t="shared" si="88"/>
        <v/>
      </c>
      <c r="B577" t="s">
        <v>0</v>
      </c>
      <c r="Q577" s="29"/>
      <c r="R577" s="30"/>
      <c r="S577" s="30"/>
      <c r="T577" s="30"/>
      <c r="U577" s="30"/>
      <c r="V577" s="31"/>
      <c r="W577" s="32">
        <v>45</v>
      </c>
      <c r="X577" s="29"/>
      <c r="Y577" s="50"/>
      <c r="Z577" s="50"/>
      <c r="AA577" s="51"/>
      <c r="AC577" s="52"/>
      <c r="AD577" s="52"/>
      <c r="BB577" s="64" t="s">
        <v>0</v>
      </c>
    </row>
    <row r="578" spans="1:54">
      <c r="A578" t="str">
        <f t="shared" si="88"/>
        <v>*正気減らし/Fraying Sanity</v>
      </c>
      <c r="B578" t="s">
        <v>0</v>
      </c>
      <c r="C578" t="str">
        <f>"*"&amp;R578&amp;"/"&amp;T578</f>
        <v>*正気減らし/Fraying Sanity</v>
      </c>
      <c r="Q578" s="33" t="s">
        <v>9</v>
      </c>
      <c r="R578" s="34" t="str">
        <f>INDEX(AI:AI,W577+1)</f>
        <v>正気減らし</v>
      </c>
      <c r="S578" s="35" t="s">
        <v>10</v>
      </c>
      <c r="T578" s="34" t="str">
        <f>INDEX(AJ:AJ,W577+1)</f>
        <v>Fraying Sanity</v>
      </c>
      <c r="U578" s="35"/>
      <c r="V578" s="36"/>
      <c r="W578" s="37"/>
      <c r="X578" s="33"/>
      <c r="Y578" s="52"/>
      <c r="Z578" s="52"/>
      <c r="AA578" s="53"/>
      <c r="AC578" s="52"/>
      <c r="AD578" s="52"/>
      <c r="BB578" s="64" t="s">
        <v>0</v>
      </c>
    </row>
    <row r="579" spans="1:54">
      <c r="A579" t="str">
        <f t="shared" si="88"/>
        <v>|LEFT:80|LEFT:100|LEFT:100|LEFT:100|LEFT:100|LEFT:100|c</v>
      </c>
      <c r="B579" t="s">
        <v>0</v>
      </c>
      <c r="C579" t="s">
        <v>81</v>
      </c>
      <c r="D579" s="26" t="str">
        <f>$Q$1</f>
        <v>LEFT:80</v>
      </c>
      <c r="E579" s="26" t="s">
        <v>81</v>
      </c>
      <c r="F579" s="26" t="str">
        <f t="shared" ref="F579:J579" si="97">$R$1</f>
        <v>LEFT:100</v>
      </c>
      <c r="G579" s="26" t="s">
        <v>81</v>
      </c>
      <c r="H579" s="26" t="str">
        <f t="shared" si="97"/>
        <v>LEFT:100</v>
      </c>
      <c r="I579" s="26" t="s">
        <v>81</v>
      </c>
      <c r="J579" s="26" t="str">
        <f t="shared" si="97"/>
        <v>LEFT:100</v>
      </c>
      <c r="K579" s="26" t="s">
        <v>81</v>
      </c>
      <c r="L579" s="26" t="str">
        <f>$R$1</f>
        <v>LEFT:100</v>
      </c>
      <c r="M579" s="26" t="s">
        <v>81</v>
      </c>
      <c r="N579" s="26" t="str">
        <f>$R$1</f>
        <v>LEFT:100</v>
      </c>
      <c r="O579" t="s">
        <v>81</v>
      </c>
      <c r="P579" t="s">
        <v>82</v>
      </c>
      <c r="Q579" s="38" t="s">
        <v>6</v>
      </c>
      <c r="R579" s="34" t="str">
        <f>INDEX(AF:AF,W577+1)</f>
        <v>青</v>
      </c>
      <c r="S579" s="39" t="s">
        <v>7</v>
      </c>
      <c r="T579" s="34" t="str">
        <f>INDEX(AG:AG,W577+1)</f>
        <v>神話レア</v>
      </c>
      <c r="U579" s="39" t="s">
        <v>8</v>
      </c>
      <c r="V579" s="34">
        <f>INDEX(AH:AH,W577+1)</f>
        <v>20</v>
      </c>
      <c r="W579" s="40"/>
      <c r="X579" s="34" t="str">
        <f>INDEX(AO:AO,W577+1)</f>
        <v>対戦相手のターン終了時に対戦相手から5マナを吸収する。</v>
      </c>
      <c r="Y579" s="52"/>
      <c r="Z579" s="52"/>
      <c r="AA579" s="53"/>
      <c r="AC579" s="35"/>
      <c r="AD579" s="35"/>
      <c r="BB579" s="64" t="s">
        <v>0</v>
      </c>
    </row>
    <row r="580" spans="1:54">
      <c r="A580" t="str">
        <f t="shared" si="88"/>
        <v>|色|青|レアリティ|神話レア|マナコスト|20|</v>
      </c>
      <c r="B580" t="s">
        <v>0</v>
      </c>
      <c r="C580" t="s">
        <v>81</v>
      </c>
      <c r="D580" s="27" t="s">
        <v>6</v>
      </c>
      <c r="E580" t="s">
        <v>81</v>
      </c>
      <c r="F580" t="str">
        <f>IF(R579=0,"",R579)</f>
        <v>青</v>
      </c>
      <c r="G580" t="s">
        <v>81</v>
      </c>
      <c r="H580" s="27" t="s">
        <v>93</v>
      </c>
      <c r="I580" t="s">
        <v>81</v>
      </c>
      <c r="J580" t="str">
        <f>IF(T579=0,"",T579)</f>
        <v>神話レア</v>
      </c>
      <c r="K580" t="s">
        <v>81</v>
      </c>
      <c r="L580" s="27" t="s">
        <v>94</v>
      </c>
      <c r="M580" t="s">
        <v>81</v>
      </c>
      <c r="N580">
        <f>IF(V579=0,"",V579)</f>
        <v>20</v>
      </c>
      <c r="O580" t="s">
        <v>81</v>
      </c>
      <c r="Q580" s="33" t="s">
        <v>11</v>
      </c>
      <c r="R580" s="34" t="str">
        <f>INDEX(AK:AK,W577+1)</f>
        <v>サポート</v>
      </c>
      <c r="S580" s="39" t="s">
        <v>95</v>
      </c>
      <c r="T580" s="34" t="str">
        <f>INDEX(AL:AL,W577+1)</f>
        <v>オーラ</v>
      </c>
      <c r="U580" s="34" t="str">
        <f>INDEX(AM:AM,W577+1)</f>
        <v>呪い</v>
      </c>
      <c r="V580" s="34">
        <f>INDEX(AN:AN,W577+1)</f>
        <v>0</v>
      </c>
      <c r="W580" s="40"/>
      <c r="X580" s="34" t="str">
        <f>INDEX(AV:AV,W577+1)</f>
        <v>対戦</v>
      </c>
      <c r="Y580" s="34" t="str">
        <f>INDEX(AW:AW,W577+1)</f>
        <v/>
      </c>
      <c r="Z580" s="34" t="str">
        <f>INDEX(AX:AX,W577+1)</f>
        <v/>
      </c>
      <c r="AA580" s="34">
        <f>INDEX(AY:AY,W577+1)</f>
        <v>0</v>
      </c>
      <c r="AC580" s="52"/>
      <c r="AD580" s="52"/>
      <c r="BB580" s="64" t="s">
        <v>0</v>
      </c>
    </row>
    <row r="581" spans="1:54">
      <c r="A581" t="str">
        <f t="shared" si="88"/>
        <v>|種別|サポート|サブタイプ|オーラ|呪い||</v>
      </c>
      <c r="B581" t="s">
        <v>0</v>
      </c>
      <c r="C581" t="s">
        <v>81</v>
      </c>
      <c r="D581" s="27" t="s">
        <v>11</v>
      </c>
      <c r="E581" t="s">
        <v>81</v>
      </c>
      <c r="F581" t="str">
        <f>IF(R580=0,"",R580)</f>
        <v>サポート</v>
      </c>
      <c r="G581" t="s">
        <v>81</v>
      </c>
      <c r="H581" s="27" t="s">
        <v>103</v>
      </c>
      <c r="I581" t="s">
        <v>81</v>
      </c>
      <c r="J581" t="str">
        <f>IF(T580=0,"",T580)</f>
        <v>オーラ</v>
      </c>
      <c r="K581" t="s">
        <v>81</v>
      </c>
      <c r="L581" t="str">
        <f>IF(U580=0,"",U580)</f>
        <v>呪い</v>
      </c>
      <c r="M581" t="s">
        <v>81</v>
      </c>
      <c r="N581" t="str">
        <f>IF(V580=0,"",V580)</f>
        <v/>
      </c>
      <c r="O581" t="s">
        <v>81</v>
      </c>
      <c r="Q581" s="33" t="s">
        <v>104</v>
      </c>
      <c r="R581" s="34" t="str">
        <f>INDEX(AZ:AZ,W577+1)</f>
        <v>対戦相手のターン終了時に対戦相手から5マナを吸収する。</v>
      </c>
      <c r="S581" s="35"/>
      <c r="T581" s="35"/>
      <c r="U581" s="35"/>
      <c r="V581" s="36"/>
      <c r="W581" s="40"/>
      <c r="X581" s="32"/>
      <c r="Y581" s="32"/>
      <c r="Z581" s="32"/>
      <c r="AA581" s="54"/>
      <c r="AC581" s="52"/>
      <c r="AD581" s="52"/>
      <c r="BB581" s="64" t="s">
        <v>0</v>
      </c>
    </row>
    <row r="582" spans="1:54">
      <c r="A582" t="str">
        <f t="shared" ref="A582:A645" si="98">CONCATENATE(C582,D582,E582,F582,G582,H582,I582,J582,K582,L582,M582,N582,O582,P582)</f>
        <v>|テキスト|&gt;|&gt;|&gt;|&gt;|対戦相手のターン終了時に対戦相手から5マナを吸収する。|</v>
      </c>
      <c r="B582" t="s">
        <v>0</v>
      </c>
      <c r="C582" t="s">
        <v>81</v>
      </c>
      <c r="D582" s="27" t="s">
        <v>104</v>
      </c>
      <c r="E582" t="s">
        <v>81</v>
      </c>
      <c r="F582" s="27" t="s">
        <v>113</v>
      </c>
      <c r="G582" t="s">
        <v>81</v>
      </c>
      <c r="H582" s="27" t="s">
        <v>113</v>
      </c>
      <c r="I582" t="s">
        <v>81</v>
      </c>
      <c r="J582" s="27" t="s">
        <v>113</v>
      </c>
      <c r="K582" t="s">
        <v>81</v>
      </c>
      <c r="L582" s="27" t="s">
        <v>113</v>
      </c>
      <c r="M582" t="s">
        <v>81</v>
      </c>
      <c r="N582" t="str">
        <f>IF(R581=0,"",R581)</f>
        <v>対戦相手のターン終了時に対戦相手から5マナを吸収する。</v>
      </c>
      <c r="O582" t="s">
        <v>81</v>
      </c>
      <c r="Q582" s="38" t="s">
        <v>27</v>
      </c>
      <c r="R582" s="34" t="str">
        <f>INDEX(BA:BA,W577+1)</f>
        <v>At the end of your opponent's turn, your opponent is drained of 5 mana.</v>
      </c>
      <c r="S582" s="35" t="s">
        <v>400</v>
      </c>
      <c r="T582" s="34" t="str">
        <f>IF(X582="","",X582&amp;IF(Y582="",""," "&amp;Y582)&amp;IF(Z582="",""," "&amp;Z582)&amp;IF(AA582="",""," "&amp;AA582))</f>
        <v/>
      </c>
      <c r="U582" s="35"/>
      <c r="V582" s="36"/>
      <c r="W582" s="40" t="s">
        <v>114</v>
      </c>
      <c r="X582" s="33" t="str">
        <f t="shared" ref="X582:AA582" si="99">IF(ISERROR(IF(LEN(X581)&gt;1,X581,VLOOKUP(X580,$AC:$AD,2,FALSE))),"",IF(LEN(X581)&gt;1,X581,VLOOKUP(X580,$AC:$AD,2,FALSE)))</f>
        <v/>
      </c>
      <c r="Y582" s="33" t="str">
        <f t="shared" si="99"/>
        <v/>
      </c>
      <c r="Z582" s="33" t="str">
        <f t="shared" si="99"/>
        <v/>
      </c>
      <c r="AA582" s="33" t="str">
        <f t="shared" si="99"/>
        <v> </v>
      </c>
      <c r="AC582" s="52"/>
      <c r="AD582" s="52"/>
      <c r="BB582" s="64" t="s">
        <v>0</v>
      </c>
    </row>
    <row r="583" spans="1:54">
      <c r="A583" t="str">
        <f t="shared" si="98"/>
        <v>|英テキスト|&gt;|&gt;|&gt;|&gt;|At the end of your opponent's turn, your opponent is drained of 5 mana.|</v>
      </c>
      <c r="B583" t="s">
        <v>0</v>
      </c>
      <c r="C583" t="s">
        <v>81</v>
      </c>
      <c r="D583" s="27" t="s">
        <v>125</v>
      </c>
      <c r="E583" t="s">
        <v>81</v>
      </c>
      <c r="F583" s="27" t="s">
        <v>113</v>
      </c>
      <c r="G583" t="s">
        <v>81</v>
      </c>
      <c r="H583" s="27" t="s">
        <v>113</v>
      </c>
      <c r="I583" t="s">
        <v>81</v>
      </c>
      <c r="J583" s="27" t="s">
        <v>113</v>
      </c>
      <c r="K583" t="s">
        <v>81</v>
      </c>
      <c r="L583" s="27" t="s">
        <v>113</v>
      </c>
      <c r="M583" t="s">
        <v>81</v>
      </c>
      <c r="N583" t="str">
        <f>IF(T582="","",T582&amp;"&amp;br;")&amp;IF(R582=0,"",R582)</f>
        <v>At the end of your opponent's turn, your opponent is drained of 5 mana.</v>
      </c>
      <c r="O583" t="s">
        <v>81</v>
      </c>
      <c r="Q583" s="33" t="s">
        <v>18</v>
      </c>
      <c r="R583" s="34">
        <f>IF(INDEX(AT:AT,W577+1)="",0,INDEX(AT:AT,W577+1)&amp;"/"&amp;INDEX(AU:AU,W577+1))</f>
        <v>0</v>
      </c>
      <c r="S583" s="35"/>
      <c r="T583" s="35"/>
      <c r="U583" s="35"/>
      <c r="V583" s="36"/>
      <c r="W583" s="40"/>
      <c r="X583" s="33"/>
      <c r="Y583" s="52"/>
      <c r="Z583" s="52"/>
      <c r="AA583" s="53"/>
      <c r="AC583" s="52"/>
      <c r="AD583" s="52"/>
      <c r="BB583" s="64" t="s">
        <v>0</v>
      </c>
    </row>
    <row r="584" spans="1:54">
      <c r="A584" t="str">
        <f t="shared" si="98"/>
        <v>|PT|&gt;||シールド数|&gt;||</v>
      </c>
      <c r="B584" t="s">
        <v>0</v>
      </c>
      <c r="C584" t="s">
        <v>81</v>
      </c>
      <c r="D584" t="s">
        <v>18</v>
      </c>
      <c r="E584" t="s">
        <v>81</v>
      </c>
      <c r="F584" t="s">
        <v>113</v>
      </c>
      <c r="G584" t="s">
        <v>81</v>
      </c>
      <c r="H584" t="str">
        <f>IF(R583=0,"",R583)</f>
        <v/>
      </c>
      <c r="I584" t="s">
        <v>81</v>
      </c>
      <c r="J584" t="s">
        <v>136</v>
      </c>
      <c r="K584" t="s">
        <v>81</v>
      </c>
      <c r="L584" t="s">
        <v>113</v>
      </c>
      <c r="M584" t="s">
        <v>81</v>
      </c>
      <c r="N584" t="str">
        <f>IF(R584=0,"",R584)</f>
        <v/>
      </c>
      <c r="O584" t="s">
        <v>81</v>
      </c>
      <c r="Q584" s="41" t="s">
        <v>19</v>
      </c>
      <c r="R584" s="34">
        <f>INDEX(AS:AS,W577+1)</f>
        <v>0</v>
      </c>
      <c r="S584" s="42"/>
      <c r="T584" s="42"/>
      <c r="U584" s="42"/>
      <c r="V584" s="43"/>
      <c r="W584" s="44"/>
      <c r="X584" s="45"/>
      <c r="Y584" s="55"/>
      <c r="Z584" s="55"/>
      <c r="AA584" s="56"/>
      <c r="BB584" s="64" t="s">
        <v>0</v>
      </c>
    </row>
    <row r="585" spans="1:54">
      <c r="A585" t="str">
        <f t="shared" si="98"/>
        <v>&amp;br;&amp;br;</v>
      </c>
      <c r="B585" t="s">
        <v>0</v>
      </c>
      <c r="C585" t="s">
        <v>145</v>
      </c>
      <c r="R585"/>
      <c r="S585"/>
      <c r="T585"/>
      <c r="U585"/>
      <c r="V585"/>
      <c r="BB585" s="64" t="s">
        <v>0</v>
      </c>
    </row>
    <row r="586" spans="1:54">
      <c r="A586" t="str">
        <f t="shared" si="98"/>
        <v>#back(text=戻る,left)</v>
      </c>
      <c r="B586" t="s">
        <v>0</v>
      </c>
      <c r="C586" t="s">
        <v>153</v>
      </c>
      <c r="R586"/>
      <c r="S586"/>
      <c r="T586"/>
      <c r="U586"/>
      <c r="V586"/>
      <c r="BB586" s="64" t="s">
        <v>0</v>
      </c>
    </row>
    <row r="587" spans="1:54">
      <c r="A587" t="str">
        <f t="shared" si="98"/>
        <v>&amp;br;</v>
      </c>
      <c r="B587" t="s">
        <v>0</v>
      </c>
      <c r="C587" t="s">
        <v>164</v>
      </c>
      <c r="R587"/>
      <c r="S587"/>
      <c r="T587"/>
      <c r="U587"/>
      <c r="V587"/>
      <c r="BB587" s="64" t="s">
        <v>0</v>
      </c>
    </row>
    <row r="588" spans="1:54">
      <c r="A588" t="str">
        <f t="shared" si="98"/>
        <v>#comment(above,nsize=[15],size=[30],num=[10])</v>
      </c>
      <c r="B588" t="s">
        <v>0</v>
      </c>
      <c r="C588" t="s">
        <v>173</v>
      </c>
      <c r="R588"/>
      <c r="S588"/>
      <c r="T588"/>
      <c r="U588"/>
      <c r="V588"/>
      <c r="BB588" s="64" t="s">
        <v>0</v>
      </c>
    </row>
    <row r="589" spans="1:54">
      <c r="A589" t="str">
        <f t="shared" si="98"/>
        <v>&amp;br;&amp;br;</v>
      </c>
      <c r="B589" t="s">
        <v>0</v>
      </c>
      <c r="C589" t="s">
        <v>145</v>
      </c>
      <c r="R589"/>
      <c r="S589"/>
      <c r="T589"/>
      <c r="U589"/>
      <c r="V589"/>
      <c r="AC589" s="52"/>
      <c r="AD589" s="52"/>
      <c r="BB589" s="64" t="s">
        <v>0</v>
      </c>
    </row>
    <row r="590" spans="1:54">
      <c r="A590" t="str">
        <f t="shared" si="98"/>
        <v/>
      </c>
      <c r="B590" t="s">
        <v>0</v>
      </c>
      <c r="Q590" s="29"/>
      <c r="R590" s="30"/>
      <c r="S590" s="30"/>
      <c r="T590" s="30"/>
      <c r="U590" s="30"/>
      <c r="V590" s="31"/>
      <c r="W590" s="32">
        <v>46</v>
      </c>
      <c r="X590" s="29"/>
      <c r="Y590" s="50"/>
      <c r="Z590" s="50"/>
      <c r="AA590" s="51"/>
      <c r="AC590" s="52"/>
      <c r="AD590" s="52"/>
      <c r="BB590" s="64" t="s">
        <v>0</v>
      </c>
    </row>
    <row r="591" spans="1:54">
      <c r="A591" t="str">
        <f t="shared" si="98"/>
        <v>*大群の諜報/Swarm Intelligence</v>
      </c>
      <c r="B591" t="s">
        <v>0</v>
      </c>
      <c r="C591" t="str">
        <f>"*"&amp;R591&amp;"/"&amp;T591</f>
        <v>*大群の諜報/Swarm Intelligence</v>
      </c>
      <c r="Q591" s="33" t="s">
        <v>9</v>
      </c>
      <c r="R591" s="34" t="str">
        <f>INDEX(AI:AI,W590+1)</f>
        <v>大群の諜報</v>
      </c>
      <c r="S591" s="35" t="s">
        <v>10</v>
      </c>
      <c r="T591" s="34" t="str">
        <f>INDEX(AJ:AJ,W590+1)</f>
        <v>Swarm Intelligence</v>
      </c>
      <c r="U591" s="35"/>
      <c r="V591" s="36"/>
      <c r="W591" s="37"/>
      <c r="X591" s="33"/>
      <c r="Y591" s="52"/>
      <c r="Z591" s="52"/>
      <c r="AA591" s="53"/>
      <c r="AC591" s="52"/>
      <c r="AD591" s="52"/>
      <c r="BB591" s="64" t="s">
        <v>0</v>
      </c>
    </row>
    <row r="592" spans="1:54">
      <c r="A592" t="str">
        <f t="shared" si="98"/>
        <v>|LEFT:80|LEFT:100|LEFT:100|LEFT:100|LEFT:100|LEFT:100|c</v>
      </c>
      <c r="B592" t="s">
        <v>0</v>
      </c>
      <c r="C592" t="s">
        <v>81</v>
      </c>
      <c r="D592" s="26" t="str">
        <f>$Q$1</f>
        <v>LEFT:80</v>
      </c>
      <c r="E592" s="26" t="s">
        <v>81</v>
      </c>
      <c r="F592" s="26" t="str">
        <f t="shared" ref="F592:J592" si="100">$R$1</f>
        <v>LEFT:100</v>
      </c>
      <c r="G592" s="26" t="s">
        <v>81</v>
      </c>
      <c r="H592" s="26" t="str">
        <f t="shared" si="100"/>
        <v>LEFT:100</v>
      </c>
      <c r="I592" s="26" t="s">
        <v>81</v>
      </c>
      <c r="J592" s="26" t="str">
        <f t="shared" si="100"/>
        <v>LEFT:100</v>
      </c>
      <c r="K592" s="26" t="s">
        <v>81</v>
      </c>
      <c r="L592" s="26" t="str">
        <f>$R$1</f>
        <v>LEFT:100</v>
      </c>
      <c r="M592" s="26" t="s">
        <v>81</v>
      </c>
      <c r="N592" s="26" t="str">
        <f>$R$1</f>
        <v>LEFT:100</v>
      </c>
      <c r="O592" t="s">
        <v>81</v>
      </c>
      <c r="P592" t="s">
        <v>82</v>
      </c>
      <c r="Q592" s="38" t="s">
        <v>6</v>
      </c>
      <c r="R592" s="34" t="str">
        <f>INDEX(AF:AF,W590+1)</f>
        <v>青</v>
      </c>
      <c r="S592" s="39" t="s">
        <v>7</v>
      </c>
      <c r="T592" s="34" t="str">
        <f>INDEX(AG:AG,W590+1)</f>
        <v>神話レア</v>
      </c>
      <c r="U592" s="39" t="s">
        <v>8</v>
      </c>
      <c r="V592" s="34">
        <f>INDEX(AH:AH,W590+1)</f>
        <v>13</v>
      </c>
      <c r="W592" s="40"/>
      <c r="X592" s="34" t="str">
        <f>INDEX(AO:AO,W590+1)</f>
        <v>あなたが呪文を唱えたとき、あなたの手札の次の呪文はいっぱいのマナを得る。その後このサポートは1シールドを失う。</v>
      </c>
      <c r="Y592" s="52"/>
      <c r="Z592" s="52"/>
      <c r="AA592" s="53"/>
      <c r="AC592" s="35"/>
      <c r="AD592" s="35"/>
      <c r="BB592" s="64" t="s">
        <v>0</v>
      </c>
    </row>
    <row r="593" spans="1:54">
      <c r="A593" t="str">
        <f t="shared" si="98"/>
        <v>|色|青|レアリティ|神話レア|マナコスト|13|</v>
      </c>
      <c r="B593" t="s">
        <v>0</v>
      </c>
      <c r="C593" t="s">
        <v>81</v>
      </c>
      <c r="D593" s="27" t="s">
        <v>6</v>
      </c>
      <c r="E593" t="s">
        <v>81</v>
      </c>
      <c r="F593" t="str">
        <f>IF(R592=0,"",R592)</f>
        <v>青</v>
      </c>
      <c r="G593" t="s">
        <v>81</v>
      </c>
      <c r="H593" s="27" t="s">
        <v>93</v>
      </c>
      <c r="I593" t="s">
        <v>81</v>
      </c>
      <c r="J593" t="str">
        <f>IF(T592=0,"",T592)</f>
        <v>神話レア</v>
      </c>
      <c r="K593" t="s">
        <v>81</v>
      </c>
      <c r="L593" s="27" t="s">
        <v>94</v>
      </c>
      <c r="M593" t="s">
        <v>81</v>
      </c>
      <c r="N593">
        <f>IF(V592=0,"",V592)</f>
        <v>13</v>
      </c>
      <c r="O593" t="s">
        <v>81</v>
      </c>
      <c r="Q593" s="33" t="s">
        <v>11</v>
      </c>
      <c r="R593" s="34" t="str">
        <f>INDEX(AK:AK,W590+1)</f>
        <v>サポート</v>
      </c>
      <c r="S593" s="39" t="s">
        <v>95</v>
      </c>
      <c r="T593" s="34">
        <f>INDEX(AL:AL,W590+1)</f>
        <v>0</v>
      </c>
      <c r="U593" s="34">
        <f>INDEX(AM:AM,W590+1)</f>
        <v>0</v>
      </c>
      <c r="V593" s="34">
        <f>INDEX(AN:AN,W590+1)</f>
        <v>0</v>
      </c>
      <c r="W593" s="40"/>
      <c r="X593" s="34" t="str">
        <f>INDEX(AV:AV,W590+1)</f>
        <v>あな</v>
      </c>
      <c r="Y593" s="34" t="str">
        <f>INDEX(AW:AW,W590+1)</f>
        <v/>
      </c>
      <c r="Z593" s="34" t="str">
        <f>INDEX(AX:AX,W590+1)</f>
        <v/>
      </c>
      <c r="AA593" s="34">
        <f>INDEX(AY:AY,W590+1)</f>
        <v>0</v>
      </c>
      <c r="AC593" s="52"/>
      <c r="AD593" s="52"/>
      <c r="BB593" s="64" t="s">
        <v>0</v>
      </c>
    </row>
    <row r="594" spans="1:54">
      <c r="A594" t="str">
        <f t="shared" si="98"/>
        <v>|種別|サポート|サブタイプ||||</v>
      </c>
      <c r="B594" t="s">
        <v>0</v>
      </c>
      <c r="C594" t="s">
        <v>81</v>
      </c>
      <c r="D594" s="27" t="s">
        <v>11</v>
      </c>
      <c r="E594" t="s">
        <v>81</v>
      </c>
      <c r="F594" t="str">
        <f>IF(R593=0,"",R593)</f>
        <v>サポート</v>
      </c>
      <c r="G594" t="s">
        <v>81</v>
      </c>
      <c r="H594" s="27" t="s">
        <v>103</v>
      </c>
      <c r="I594" t="s">
        <v>81</v>
      </c>
      <c r="J594" t="str">
        <f>IF(T593=0,"",T593)</f>
        <v/>
      </c>
      <c r="K594" t="s">
        <v>81</v>
      </c>
      <c r="L594" t="str">
        <f>IF(U593=0,"",U593)</f>
        <v/>
      </c>
      <c r="M594" t="s">
        <v>81</v>
      </c>
      <c r="N594" t="str">
        <f>IF(V593=0,"",V593)</f>
        <v/>
      </c>
      <c r="O594" t="s">
        <v>81</v>
      </c>
      <c r="Q594" s="33" t="s">
        <v>104</v>
      </c>
      <c r="R594" s="34" t="str">
        <f>INDEX(AZ:AZ,W590+1)</f>
        <v>あなたが呪文を唱えたとき、あなたの手札の次の呪文はいっぱいのマナを得る。その後このサポートは1シールドを失う。</v>
      </c>
      <c r="S594" s="35"/>
      <c r="T594" s="35"/>
      <c r="U594" s="35"/>
      <c r="V594" s="36"/>
      <c r="W594" s="40"/>
      <c r="X594" s="32"/>
      <c r="Y594" s="32"/>
      <c r="Z594" s="32"/>
      <c r="AA594" s="54"/>
      <c r="AC594" s="52"/>
      <c r="AD594" s="52"/>
      <c r="BB594" s="64" t="s">
        <v>0</v>
      </c>
    </row>
    <row r="595" spans="1:54">
      <c r="A595" t="str">
        <f t="shared" si="98"/>
        <v>|テキスト|&gt;|&gt;|&gt;|&gt;|あなたが呪文を唱えたとき、あなたの手札の次の呪文はいっぱいのマナを得る。その後このサポートは1シールドを失う。|</v>
      </c>
      <c r="B595" t="s">
        <v>0</v>
      </c>
      <c r="C595" t="s">
        <v>81</v>
      </c>
      <c r="D595" s="27" t="s">
        <v>104</v>
      </c>
      <c r="E595" t="s">
        <v>81</v>
      </c>
      <c r="F595" s="27" t="s">
        <v>113</v>
      </c>
      <c r="G595" t="s">
        <v>81</v>
      </c>
      <c r="H595" s="27" t="s">
        <v>113</v>
      </c>
      <c r="I595" t="s">
        <v>81</v>
      </c>
      <c r="J595" s="27" t="s">
        <v>113</v>
      </c>
      <c r="K595" t="s">
        <v>81</v>
      </c>
      <c r="L595" s="27" t="s">
        <v>113</v>
      </c>
      <c r="M595" t="s">
        <v>81</v>
      </c>
      <c r="N595" t="str">
        <f>IF(R594=0,"",R594)</f>
        <v>あなたが呪文を唱えたとき、あなたの手札の次の呪文はいっぱいのマナを得る。その後このサポートは1シールドを失う。</v>
      </c>
      <c r="O595" t="s">
        <v>81</v>
      </c>
      <c r="Q595" s="38" t="s">
        <v>27</v>
      </c>
      <c r="R595" s="34" t="str">
        <f>INDEX(BA:BA,W590+1)</f>
        <v>When you cast a spell, the next spell in your hand gains full mana then this support loses 1 shield.</v>
      </c>
      <c r="S595" s="35" t="s">
        <v>400</v>
      </c>
      <c r="T595" s="34" t="str">
        <f>IF(X595="","",X595&amp;IF(Y595="",""," "&amp;Y595)&amp;IF(Z595="",""," "&amp;Z595)&amp;IF(AA595="",""," "&amp;AA595))</f>
        <v/>
      </c>
      <c r="U595" s="35"/>
      <c r="V595" s="36"/>
      <c r="W595" s="40" t="s">
        <v>114</v>
      </c>
      <c r="X595" s="33" t="str">
        <f t="shared" ref="X595:AA595" si="101">IF(ISERROR(IF(LEN(X594)&gt;1,X594,VLOOKUP(X593,$AC:$AD,2,FALSE))),"",IF(LEN(X594)&gt;1,X594,VLOOKUP(X593,$AC:$AD,2,FALSE)))</f>
        <v/>
      </c>
      <c r="Y595" s="33" t="str">
        <f t="shared" si="101"/>
        <v/>
      </c>
      <c r="Z595" s="33" t="str">
        <f t="shared" si="101"/>
        <v/>
      </c>
      <c r="AA595" s="33" t="str">
        <f t="shared" si="101"/>
        <v> </v>
      </c>
      <c r="AC595" s="52"/>
      <c r="AD595" s="52"/>
      <c r="BB595" s="64" t="s">
        <v>0</v>
      </c>
    </row>
    <row r="596" spans="1:54">
      <c r="A596" t="str">
        <f t="shared" si="98"/>
        <v>|英テキスト|&gt;|&gt;|&gt;|&gt;|When you cast a spell, the next spell in your hand gains full mana then this support loses 1 shield.|</v>
      </c>
      <c r="B596" t="s">
        <v>0</v>
      </c>
      <c r="C596" t="s">
        <v>81</v>
      </c>
      <c r="D596" s="27" t="s">
        <v>125</v>
      </c>
      <c r="E596" t="s">
        <v>81</v>
      </c>
      <c r="F596" s="27" t="s">
        <v>113</v>
      </c>
      <c r="G596" t="s">
        <v>81</v>
      </c>
      <c r="H596" s="27" t="s">
        <v>113</v>
      </c>
      <c r="I596" t="s">
        <v>81</v>
      </c>
      <c r="J596" s="27" t="s">
        <v>113</v>
      </c>
      <c r="K596" t="s">
        <v>81</v>
      </c>
      <c r="L596" s="27" t="s">
        <v>113</v>
      </c>
      <c r="M596" t="s">
        <v>81</v>
      </c>
      <c r="N596" t="str">
        <f>IF(T595="","",T595&amp;"&amp;br;")&amp;IF(R595=0,"",R595)</f>
        <v>When you cast a spell, the next spell in your hand gains full mana then this support loses 1 shield.</v>
      </c>
      <c r="O596" t="s">
        <v>81</v>
      </c>
      <c r="Q596" s="33" t="s">
        <v>18</v>
      </c>
      <c r="R596" s="34">
        <f>IF(INDEX(AT:AT,W590+1)="",0,INDEX(AT:AT,W590+1)&amp;"/"&amp;INDEX(AU:AU,W590+1))</f>
        <v>0</v>
      </c>
      <c r="S596" s="35"/>
      <c r="T596" s="35"/>
      <c r="U596" s="35"/>
      <c r="V596" s="36"/>
      <c r="W596" s="40"/>
      <c r="X596" s="33"/>
      <c r="Y596" s="52"/>
      <c r="Z596" s="52"/>
      <c r="AA596" s="53"/>
      <c r="AC596" s="52"/>
      <c r="AD596" s="52"/>
      <c r="BB596" s="64" t="s">
        <v>0</v>
      </c>
    </row>
    <row r="597" spans="1:54">
      <c r="A597" t="str">
        <f t="shared" si="98"/>
        <v>|PT|&gt;||シールド数|&gt;|4|</v>
      </c>
      <c r="B597" t="s">
        <v>0</v>
      </c>
      <c r="C597" t="s">
        <v>81</v>
      </c>
      <c r="D597" t="s">
        <v>18</v>
      </c>
      <c r="E597" t="s">
        <v>81</v>
      </c>
      <c r="F597" t="s">
        <v>113</v>
      </c>
      <c r="G597" t="s">
        <v>81</v>
      </c>
      <c r="H597" t="str">
        <f>IF(R596=0,"",R596)</f>
        <v/>
      </c>
      <c r="I597" t="s">
        <v>81</v>
      </c>
      <c r="J597" t="s">
        <v>136</v>
      </c>
      <c r="K597" t="s">
        <v>81</v>
      </c>
      <c r="L597" t="s">
        <v>113</v>
      </c>
      <c r="M597" t="s">
        <v>81</v>
      </c>
      <c r="N597">
        <f>IF(R597=0,"",R597)</f>
        <v>4</v>
      </c>
      <c r="O597" t="s">
        <v>81</v>
      </c>
      <c r="Q597" s="41" t="s">
        <v>19</v>
      </c>
      <c r="R597" s="34">
        <f>INDEX(AS:AS,W590+1)</f>
        <v>4</v>
      </c>
      <c r="S597" s="42"/>
      <c r="T597" s="42"/>
      <c r="U597" s="42"/>
      <c r="V597" s="43"/>
      <c r="W597" s="44"/>
      <c r="X597" s="45"/>
      <c r="Y597" s="55"/>
      <c r="Z597" s="55"/>
      <c r="AA597" s="56"/>
      <c r="BB597" s="64" t="s">
        <v>0</v>
      </c>
    </row>
    <row r="598" spans="1:54">
      <c r="A598" t="str">
        <f t="shared" si="98"/>
        <v>&amp;br;&amp;br;</v>
      </c>
      <c r="B598" t="s">
        <v>0</v>
      </c>
      <c r="C598" t="s">
        <v>145</v>
      </c>
      <c r="R598"/>
      <c r="S598"/>
      <c r="T598"/>
      <c r="U598"/>
      <c r="V598"/>
      <c r="BB598" s="64" t="s">
        <v>0</v>
      </c>
    </row>
    <row r="599" spans="1:54">
      <c r="A599" t="str">
        <f t="shared" si="98"/>
        <v>#back(text=戻る,left)</v>
      </c>
      <c r="B599" t="s">
        <v>0</v>
      </c>
      <c r="C599" t="s">
        <v>153</v>
      </c>
      <c r="R599"/>
      <c r="S599"/>
      <c r="T599"/>
      <c r="U599"/>
      <c r="V599"/>
      <c r="BB599" s="64" t="s">
        <v>0</v>
      </c>
    </row>
    <row r="600" spans="1:54">
      <c r="A600" t="str">
        <f t="shared" si="98"/>
        <v>&amp;br;</v>
      </c>
      <c r="B600" t="s">
        <v>0</v>
      </c>
      <c r="C600" t="s">
        <v>164</v>
      </c>
      <c r="R600"/>
      <c r="S600"/>
      <c r="T600"/>
      <c r="U600"/>
      <c r="V600"/>
      <c r="BB600" s="64" t="s">
        <v>0</v>
      </c>
    </row>
    <row r="601" spans="1:54">
      <c r="A601" t="str">
        <f t="shared" si="98"/>
        <v>#comment(above,nsize=[15],size=[30],num=[10])</v>
      </c>
      <c r="B601" t="s">
        <v>0</v>
      </c>
      <c r="C601" t="s">
        <v>173</v>
      </c>
      <c r="R601"/>
      <c r="S601"/>
      <c r="T601"/>
      <c r="U601"/>
      <c r="V601"/>
      <c r="BB601" s="64" t="s">
        <v>0</v>
      </c>
    </row>
    <row r="602" spans="1:54">
      <c r="A602" t="str">
        <f t="shared" si="98"/>
        <v>&amp;br;&amp;br;</v>
      </c>
      <c r="B602" t="s">
        <v>0</v>
      </c>
      <c r="C602" t="s">
        <v>145</v>
      </c>
      <c r="R602"/>
      <c r="S602"/>
      <c r="T602"/>
      <c r="U602"/>
      <c r="V602"/>
      <c r="AC602" s="52"/>
      <c r="AD602" s="52"/>
      <c r="BB602" s="64" t="s">
        <v>0</v>
      </c>
    </row>
    <row r="603" spans="1:54">
      <c r="A603" t="str">
        <f t="shared" si="98"/>
        <v/>
      </c>
      <c r="B603" t="s">
        <v>0</v>
      </c>
      <c r="Q603" s="29"/>
      <c r="R603" s="30"/>
      <c r="S603" s="30"/>
      <c r="T603" s="30"/>
      <c r="U603" s="30"/>
      <c r="V603" s="31"/>
      <c r="W603" s="32">
        <v>47</v>
      </c>
      <c r="X603" s="29"/>
      <c r="Y603" s="50"/>
      <c r="Z603" s="50"/>
      <c r="AA603" s="51"/>
      <c r="AC603" s="52"/>
      <c r="AD603" s="52"/>
      <c r="BB603" s="64" t="s">
        <v>0</v>
      </c>
    </row>
    <row r="604" spans="1:54">
      <c r="A604" t="str">
        <f t="shared" si="98"/>
        <v>*0/0</v>
      </c>
      <c r="B604" t="s">
        <v>0</v>
      </c>
      <c r="C604" t="str">
        <f>"*"&amp;R604&amp;"/"&amp;T604</f>
        <v>*0/0</v>
      </c>
      <c r="Q604" s="33" t="s">
        <v>9</v>
      </c>
      <c r="R604" s="34">
        <f>INDEX(AI:AI,W603+1)</f>
        <v>0</v>
      </c>
      <c r="S604" s="35" t="s">
        <v>10</v>
      </c>
      <c r="T604" s="34">
        <f>INDEX(AJ:AJ,W603+1)</f>
        <v>0</v>
      </c>
      <c r="U604" s="35"/>
      <c r="V604" s="36"/>
      <c r="W604" s="37"/>
      <c r="X604" s="33"/>
      <c r="Y604" s="52"/>
      <c r="Z604" s="52"/>
      <c r="AA604" s="53"/>
      <c r="AC604" s="52"/>
      <c r="AD604" s="52"/>
      <c r="BB604" s="64" t="s">
        <v>0</v>
      </c>
    </row>
    <row r="605" spans="1:54">
      <c r="A605" t="str">
        <f t="shared" si="98"/>
        <v>|LEFT:80|LEFT:100|LEFT:100|LEFT:100|LEFT:100|LEFT:100|c</v>
      </c>
      <c r="B605" t="s">
        <v>0</v>
      </c>
      <c r="C605" t="s">
        <v>81</v>
      </c>
      <c r="D605" s="26" t="str">
        <f>$Q$1</f>
        <v>LEFT:80</v>
      </c>
      <c r="E605" s="26" t="s">
        <v>81</v>
      </c>
      <c r="F605" s="26" t="str">
        <f t="shared" ref="F605:J605" si="102">$R$1</f>
        <v>LEFT:100</v>
      </c>
      <c r="G605" s="26" t="s">
        <v>81</v>
      </c>
      <c r="H605" s="26" t="str">
        <f t="shared" si="102"/>
        <v>LEFT:100</v>
      </c>
      <c r="I605" s="26" t="s">
        <v>81</v>
      </c>
      <c r="J605" s="26" t="str">
        <f t="shared" si="102"/>
        <v>LEFT:100</v>
      </c>
      <c r="K605" s="26" t="s">
        <v>81</v>
      </c>
      <c r="L605" s="26" t="str">
        <f>$R$1</f>
        <v>LEFT:100</v>
      </c>
      <c r="M605" s="26" t="s">
        <v>81</v>
      </c>
      <c r="N605" s="26" t="str">
        <f>$R$1</f>
        <v>LEFT:100</v>
      </c>
      <c r="O605" t="s">
        <v>81</v>
      </c>
      <c r="P605" t="s">
        <v>82</v>
      </c>
      <c r="Q605" s="38" t="s">
        <v>6</v>
      </c>
      <c r="R605" s="34">
        <f>INDEX(AF:AF,W603+1)</f>
        <v>0</v>
      </c>
      <c r="S605" s="39" t="s">
        <v>7</v>
      </c>
      <c r="T605" s="34">
        <f>INDEX(AG:AG,W603+1)</f>
        <v>0</v>
      </c>
      <c r="U605" s="39" t="s">
        <v>8</v>
      </c>
      <c r="V605" s="34">
        <f>INDEX(AH:AH,W603+1)</f>
        <v>0</v>
      </c>
      <c r="W605" s="40"/>
      <c r="X605" s="34">
        <f>INDEX(AO:AO,W603+1)</f>
        <v>0</v>
      </c>
      <c r="Y605" s="52"/>
      <c r="Z605" s="52"/>
      <c r="AA605" s="53"/>
      <c r="AC605" s="35"/>
      <c r="AD605" s="35"/>
      <c r="BB605" s="64" t="s">
        <v>0</v>
      </c>
    </row>
    <row r="606" spans="1:54">
      <c r="A606" t="str">
        <f t="shared" si="98"/>
        <v>|色||レアリティ||マナコスト||</v>
      </c>
      <c r="B606" t="s">
        <v>0</v>
      </c>
      <c r="C606" t="s">
        <v>81</v>
      </c>
      <c r="D606" s="27" t="s">
        <v>6</v>
      </c>
      <c r="E606" t="s">
        <v>81</v>
      </c>
      <c r="F606" t="str">
        <f>IF(R605=0,"",R605)</f>
        <v/>
      </c>
      <c r="G606" t="s">
        <v>81</v>
      </c>
      <c r="H606" s="27" t="s">
        <v>93</v>
      </c>
      <c r="I606" t="s">
        <v>81</v>
      </c>
      <c r="J606" t="str">
        <f>IF(T605=0,"",T605)</f>
        <v/>
      </c>
      <c r="K606" t="s">
        <v>81</v>
      </c>
      <c r="L606" s="27" t="s">
        <v>94</v>
      </c>
      <c r="M606" t="s">
        <v>81</v>
      </c>
      <c r="N606" t="str">
        <f>IF(V605=0,"",V605)</f>
        <v/>
      </c>
      <c r="O606" t="s">
        <v>81</v>
      </c>
      <c r="Q606" s="33" t="s">
        <v>11</v>
      </c>
      <c r="R606" s="34">
        <f>INDEX(AK:AK,W603+1)</f>
        <v>0</v>
      </c>
      <c r="S606" s="39" t="s">
        <v>95</v>
      </c>
      <c r="T606" s="34">
        <f>INDEX(AL:AL,W603+1)</f>
        <v>0</v>
      </c>
      <c r="U606" s="34">
        <f>INDEX(AM:AM,W603+1)</f>
        <v>0</v>
      </c>
      <c r="V606" s="34">
        <f>INDEX(AN:AN,W603+1)</f>
        <v>0</v>
      </c>
      <c r="W606" s="40"/>
      <c r="X606" s="34">
        <f>INDEX(AV:AV,W603+1)</f>
        <v>0</v>
      </c>
      <c r="Y606" s="34">
        <f>INDEX(AW:AW,W603+1)</f>
        <v>0</v>
      </c>
      <c r="Z606" s="34">
        <f>INDEX(AX:AX,W603+1)</f>
        <v>0</v>
      </c>
      <c r="AA606" s="34">
        <f>INDEX(AY:AY,W603+1)</f>
        <v>0</v>
      </c>
      <c r="AC606" s="52"/>
      <c r="AD606" s="52"/>
      <c r="BB606" s="64" t="s">
        <v>0</v>
      </c>
    </row>
    <row r="607" spans="1:54">
      <c r="A607" t="str">
        <f t="shared" si="98"/>
        <v>|種別||サブタイプ||||</v>
      </c>
      <c r="B607" t="s">
        <v>0</v>
      </c>
      <c r="C607" t="s">
        <v>81</v>
      </c>
      <c r="D607" s="27" t="s">
        <v>11</v>
      </c>
      <c r="E607" t="s">
        <v>81</v>
      </c>
      <c r="F607" t="str">
        <f>IF(R606=0,"",R606)</f>
        <v/>
      </c>
      <c r="G607" t="s">
        <v>81</v>
      </c>
      <c r="H607" s="27" t="s">
        <v>103</v>
      </c>
      <c r="I607" t="s">
        <v>81</v>
      </c>
      <c r="J607" t="str">
        <f>IF(T606=0,"",T606)</f>
        <v/>
      </c>
      <c r="K607" t="s">
        <v>81</v>
      </c>
      <c r="L607" t="str">
        <f>IF(U606=0,"",U606)</f>
        <v/>
      </c>
      <c r="M607" t="s">
        <v>81</v>
      </c>
      <c r="N607" t="str">
        <f>IF(V606=0,"",V606)</f>
        <v/>
      </c>
      <c r="O607" t="s">
        <v>81</v>
      </c>
      <c r="Q607" s="33" t="s">
        <v>104</v>
      </c>
      <c r="R607" s="34">
        <f>INDEX(AZ:AZ,W603+1)</f>
        <v>0</v>
      </c>
      <c r="S607" s="35"/>
      <c r="T607" s="35"/>
      <c r="U607" s="35"/>
      <c r="V607" s="36"/>
      <c r="W607" s="40"/>
      <c r="X607" s="32"/>
      <c r="Y607" s="32"/>
      <c r="Z607" s="32"/>
      <c r="AA607" s="54"/>
      <c r="AC607" s="52"/>
      <c r="AD607" s="52"/>
      <c r="BB607" s="64" t="s">
        <v>0</v>
      </c>
    </row>
    <row r="608" spans="1:54">
      <c r="A608" t="str">
        <f t="shared" si="98"/>
        <v>|テキスト|&gt;|&gt;|&gt;|&gt;||</v>
      </c>
      <c r="B608" t="s">
        <v>0</v>
      </c>
      <c r="C608" t="s">
        <v>81</v>
      </c>
      <c r="D608" s="27" t="s">
        <v>104</v>
      </c>
      <c r="E608" t="s">
        <v>81</v>
      </c>
      <c r="F608" s="27" t="s">
        <v>113</v>
      </c>
      <c r="G608" t="s">
        <v>81</v>
      </c>
      <c r="H608" s="27" t="s">
        <v>113</v>
      </c>
      <c r="I608" t="s">
        <v>81</v>
      </c>
      <c r="J608" s="27" t="s">
        <v>113</v>
      </c>
      <c r="K608" t="s">
        <v>81</v>
      </c>
      <c r="L608" s="27" t="s">
        <v>113</v>
      </c>
      <c r="M608" t="s">
        <v>81</v>
      </c>
      <c r="N608" t="str">
        <f>IF(R607=0,"",R607)</f>
        <v/>
      </c>
      <c r="O608" t="s">
        <v>81</v>
      </c>
      <c r="Q608" s="38" t="s">
        <v>27</v>
      </c>
      <c r="R608" s="34">
        <f>INDEX(BA:BA,W603+1)</f>
        <v>0</v>
      </c>
      <c r="S608" s="35" t="s">
        <v>400</v>
      </c>
      <c r="T608" s="34" t="str">
        <f>IF(X608="","",X608&amp;IF(Y608="",""," "&amp;Y608)&amp;IF(Z608="",""," "&amp;Z608)&amp;IF(AA608="",""," "&amp;AA608))</f>
        <v>       </v>
      </c>
      <c r="U608" s="35"/>
      <c r="V608" s="36"/>
      <c r="W608" s="40" t="s">
        <v>114</v>
      </c>
      <c r="X608" s="33" t="str">
        <f t="shared" ref="X608:AA608" si="103">IF(ISERROR(IF(LEN(X607)&gt;1,X607,VLOOKUP(X606,$AC:$AD,2,FALSE))),"",IF(LEN(X607)&gt;1,X607,VLOOKUP(X606,$AC:$AD,2,FALSE)))</f>
        <v> </v>
      </c>
      <c r="Y608" s="33" t="str">
        <f t="shared" si="103"/>
        <v> </v>
      </c>
      <c r="Z608" s="33" t="str">
        <f t="shared" si="103"/>
        <v> </v>
      </c>
      <c r="AA608" s="33" t="str">
        <f t="shared" si="103"/>
        <v> </v>
      </c>
      <c r="AC608" s="52"/>
      <c r="AD608" s="52"/>
      <c r="BB608" s="64" t="s">
        <v>0</v>
      </c>
    </row>
    <row r="609" spans="1:54">
      <c r="A609" t="str">
        <f t="shared" si="98"/>
        <v>|英テキスト|&gt;|&gt;|&gt;|&gt;|       &amp;br;|</v>
      </c>
      <c r="B609" t="s">
        <v>0</v>
      </c>
      <c r="C609" t="s">
        <v>81</v>
      </c>
      <c r="D609" s="27" t="s">
        <v>125</v>
      </c>
      <c r="E609" t="s">
        <v>81</v>
      </c>
      <c r="F609" s="27" t="s">
        <v>113</v>
      </c>
      <c r="G609" t="s">
        <v>81</v>
      </c>
      <c r="H609" s="27" t="s">
        <v>113</v>
      </c>
      <c r="I609" t="s">
        <v>81</v>
      </c>
      <c r="J609" s="27" t="s">
        <v>113</v>
      </c>
      <c r="K609" t="s">
        <v>81</v>
      </c>
      <c r="L609" s="27" t="s">
        <v>113</v>
      </c>
      <c r="M609" t="s">
        <v>81</v>
      </c>
      <c r="N609" t="str">
        <f>IF(T608="","",T608&amp;"&amp;br;")&amp;IF(R608=0,"",R608)</f>
        <v>       &amp;br;</v>
      </c>
      <c r="O609" t="s">
        <v>81</v>
      </c>
      <c r="Q609" s="33" t="s">
        <v>18</v>
      </c>
      <c r="R609" s="34">
        <f>IF(INDEX(AT:AT,W603+1)="",0,INDEX(AT:AT,W603+1)&amp;"/"&amp;INDEX(AU:AU,W603+1))</f>
        <v>0</v>
      </c>
      <c r="S609" s="35"/>
      <c r="T609" s="35"/>
      <c r="U609" s="35"/>
      <c r="V609" s="36"/>
      <c r="W609" s="40"/>
      <c r="X609" s="33"/>
      <c r="Y609" s="52"/>
      <c r="Z609" s="52"/>
      <c r="AA609" s="53"/>
      <c r="AC609" s="52"/>
      <c r="AD609" s="52"/>
      <c r="BB609" s="64" t="s">
        <v>0</v>
      </c>
    </row>
    <row r="610" spans="1:54">
      <c r="A610" t="str">
        <f t="shared" si="98"/>
        <v>|PT|&gt;||シールド数|&gt;||</v>
      </c>
      <c r="B610" t="s">
        <v>0</v>
      </c>
      <c r="C610" t="s">
        <v>81</v>
      </c>
      <c r="D610" t="s">
        <v>18</v>
      </c>
      <c r="E610" t="s">
        <v>81</v>
      </c>
      <c r="F610" t="s">
        <v>113</v>
      </c>
      <c r="G610" t="s">
        <v>81</v>
      </c>
      <c r="H610" t="str">
        <f>IF(R609=0,"",R609)</f>
        <v/>
      </c>
      <c r="I610" t="s">
        <v>81</v>
      </c>
      <c r="J610" t="s">
        <v>136</v>
      </c>
      <c r="K610" t="s">
        <v>81</v>
      </c>
      <c r="L610" t="s">
        <v>113</v>
      </c>
      <c r="M610" t="s">
        <v>81</v>
      </c>
      <c r="N610" t="str">
        <f>IF(R610=0,"",R610)</f>
        <v/>
      </c>
      <c r="O610" t="s">
        <v>81</v>
      </c>
      <c r="Q610" s="41" t="s">
        <v>19</v>
      </c>
      <c r="R610" s="34">
        <f>INDEX(AS:AS,W603+1)</f>
        <v>0</v>
      </c>
      <c r="S610" s="42"/>
      <c r="T610" s="42"/>
      <c r="U610" s="42"/>
      <c r="V610" s="43"/>
      <c r="W610" s="44"/>
      <c r="X610" s="45"/>
      <c r="Y610" s="55"/>
      <c r="Z610" s="55"/>
      <c r="AA610" s="56"/>
      <c r="BB610" s="64" t="s">
        <v>0</v>
      </c>
    </row>
    <row r="611" spans="1:54">
      <c r="A611" t="str">
        <f t="shared" si="98"/>
        <v>&amp;br;&amp;br;</v>
      </c>
      <c r="B611" t="s">
        <v>0</v>
      </c>
      <c r="C611" t="s">
        <v>145</v>
      </c>
      <c r="R611"/>
      <c r="S611"/>
      <c r="T611"/>
      <c r="U611"/>
      <c r="V611"/>
      <c r="BB611" s="64" t="s">
        <v>0</v>
      </c>
    </row>
    <row r="612" spans="1:54">
      <c r="A612" t="str">
        <f t="shared" si="98"/>
        <v>#back(text=戻る,left)</v>
      </c>
      <c r="B612" t="s">
        <v>0</v>
      </c>
      <c r="C612" t="s">
        <v>153</v>
      </c>
      <c r="R612"/>
      <c r="S612"/>
      <c r="T612"/>
      <c r="U612"/>
      <c r="V612"/>
      <c r="BB612" s="64" t="s">
        <v>0</v>
      </c>
    </row>
    <row r="613" spans="1:54">
      <c r="A613" t="str">
        <f t="shared" si="98"/>
        <v>&amp;br;</v>
      </c>
      <c r="B613" t="s">
        <v>0</v>
      </c>
      <c r="C613" t="s">
        <v>164</v>
      </c>
      <c r="R613"/>
      <c r="S613"/>
      <c r="T613"/>
      <c r="U613"/>
      <c r="V613"/>
      <c r="BB613" s="64" t="s">
        <v>0</v>
      </c>
    </row>
    <row r="614" spans="1:54">
      <c r="A614" t="str">
        <f t="shared" si="98"/>
        <v>#comment(above,nsize=[15],size=[30],num=[10])</v>
      </c>
      <c r="B614" t="s">
        <v>0</v>
      </c>
      <c r="C614" t="s">
        <v>173</v>
      </c>
      <c r="R614"/>
      <c r="S614"/>
      <c r="T614"/>
      <c r="U614"/>
      <c r="V614"/>
      <c r="BB614" s="64" t="s">
        <v>0</v>
      </c>
    </row>
    <row r="615" spans="1:54">
      <c r="A615" t="str">
        <f t="shared" si="98"/>
        <v>&amp;br;&amp;br;</v>
      </c>
      <c r="B615" t="s">
        <v>0</v>
      </c>
      <c r="C615" t="s">
        <v>145</v>
      </c>
      <c r="R615"/>
      <c r="S615"/>
      <c r="T615"/>
      <c r="U615"/>
      <c r="V615"/>
      <c r="AC615" s="52"/>
      <c r="AD615" s="52"/>
      <c r="BB615" s="64" t="s">
        <v>0</v>
      </c>
    </row>
    <row r="616" spans="1:54">
      <c r="A616" t="str">
        <f t="shared" si="98"/>
        <v/>
      </c>
      <c r="B616" t="s">
        <v>0</v>
      </c>
      <c r="Q616" s="29"/>
      <c r="R616" s="30"/>
      <c r="S616" s="30"/>
      <c r="T616" s="30"/>
      <c r="U616" s="30"/>
      <c r="V616" s="31"/>
      <c r="W616" s="32">
        <v>48</v>
      </c>
      <c r="X616" s="29"/>
      <c r="Y616" s="50"/>
      <c r="Z616" s="50"/>
      <c r="AA616" s="51"/>
      <c r="AC616" s="52"/>
      <c r="AD616" s="52"/>
      <c r="BB616" s="64" t="s">
        <v>0</v>
      </c>
    </row>
    <row r="617" spans="1:54">
      <c r="A617" t="str">
        <f t="shared" si="98"/>
        <v>*0/0</v>
      </c>
      <c r="B617" t="s">
        <v>0</v>
      </c>
      <c r="C617" t="str">
        <f>"*"&amp;R617&amp;"/"&amp;T617</f>
        <v>*0/0</v>
      </c>
      <c r="Q617" s="33" t="s">
        <v>9</v>
      </c>
      <c r="R617" s="34">
        <f>INDEX(AI:AI,W616+1)</f>
        <v>0</v>
      </c>
      <c r="S617" s="35" t="s">
        <v>10</v>
      </c>
      <c r="T617" s="34">
        <f>INDEX(AJ:AJ,W616+1)</f>
        <v>0</v>
      </c>
      <c r="U617" s="35"/>
      <c r="V617" s="36"/>
      <c r="W617" s="37"/>
      <c r="X617" s="33"/>
      <c r="Y617" s="52"/>
      <c r="Z617" s="52"/>
      <c r="AA617" s="53"/>
      <c r="AC617" s="52"/>
      <c r="AD617" s="52"/>
      <c r="BB617" s="64" t="s">
        <v>0</v>
      </c>
    </row>
    <row r="618" spans="1:54">
      <c r="A618" t="str">
        <f t="shared" si="98"/>
        <v>|LEFT:80|LEFT:100|LEFT:100|LEFT:100|LEFT:100|LEFT:100|c</v>
      </c>
      <c r="B618" t="s">
        <v>0</v>
      </c>
      <c r="C618" t="s">
        <v>81</v>
      </c>
      <c r="D618" s="26" t="str">
        <f>$Q$1</f>
        <v>LEFT:80</v>
      </c>
      <c r="E618" s="26" t="s">
        <v>81</v>
      </c>
      <c r="F618" s="26" t="str">
        <f t="shared" ref="F618:J618" si="104">$R$1</f>
        <v>LEFT:100</v>
      </c>
      <c r="G618" s="26" t="s">
        <v>81</v>
      </c>
      <c r="H618" s="26" t="str">
        <f t="shared" si="104"/>
        <v>LEFT:100</v>
      </c>
      <c r="I618" s="26" t="s">
        <v>81</v>
      </c>
      <c r="J618" s="26" t="str">
        <f t="shared" si="104"/>
        <v>LEFT:100</v>
      </c>
      <c r="K618" s="26" t="s">
        <v>81</v>
      </c>
      <c r="L618" s="26" t="str">
        <f>$R$1</f>
        <v>LEFT:100</v>
      </c>
      <c r="M618" s="26" t="s">
        <v>81</v>
      </c>
      <c r="N618" s="26" t="str">
        <f>$R$1</f>
        <v>LEFT:100</v>
      </c>
      <c r="O618" t="s">
        <v>81</v>
      </c>
      <c r="P618" t="s">
        <v>82</v>
      </c>
      <c r="Q618" s="38" t="s">
        <v>6</v>
      </c>
      <c r="R618" s="34">
        <f>INDEX(AF:AF,W616+1)</f>
        <v>0</v>
      </c>
      <c r="S618" s="39" t="s">
        <v>7</v>
      </c>
      <c r="T618" s="34">
        <f>INDEX(AG:AG,W616+1)</f>
        <v>0</v>
      </c>
      <c r="U618" s="39" t="s">
        <v>8</v>
      </c>
      <c r="V618" s="34">
        <f>INDEX(AH:AH,W616+1)</f>
        <v>0</v>
      </c>
      <c r="W618" s="40"/>
      <c r="X618" s="34">
        <f>INDEX(AO:AO,W616+1)</f>
        <v>0</v>
      </c>
      <c r="Y618" s="52"/>
      <c r="Z618" s="52"/>
      <c r="AA618" s="53"/>
      <c r="AC618" s="35"/>
      <c r="AD618" s="35"/>
      <c r="BB618" s="64" t="s">
        <v>0</v>
      </c>
    </row>
    <row r="619" spans="1:54">
      <c r="A619" t="str">
        <f t="shared" si="98"/>
        <v>|色||レアリティ||マナコスト||</v>
      </c>
      <c r="B619" t="s">
        <v>0</v>
      </c>
      <c r="C619" t="s">
        <v>81</v>
      </c>
      <c r="D619" s="27" t="s">
        <v>6</v>
      </c>
      <c r="E619" t="s">
        <v>81</v>
      </c>
      <c r="F619" t="str">
        <f>IF(R618=0,"",R618)</f>
        <v/>
      </c>
      <c r="G619" t="s">
        <v>81</v>
      </c>
      <c r="H619" s="27" t="s">
        <v>93</v>
      </c>
      <c r="I619" t="s">
        <v>81</v>
      </c>
      <c r="J619" t="str">
        <f>IF(T618=0,"",T618)</f>
        <v/>
      </c>
      <c r="K619" t="s">
        <v>81</v>
      </c>
      <c r="L619" s="27" t="s">
        <v>94</v>
      </c>
      <c r="M619" t="s">
        <v>81</v>
      </c>
      <c r="N619" t="str">
        <f>IF(V618=0,"",V618)</f>
        <v/>
      </c>
      <c r="O619" t="s">
        <v>81</v>
      </c>
      <c r="Q619" s="33" t="s">
        <v>11</v>
      </c>
      <c r="R619" s="34">
        <f>INDEX(AK:AK,W616+1)</f>
        <v>0</v>
      </c>
      <c r="S619" s="39" t="s">
        <v>95</v>
      </c>
      <c r="T619" s="34">
        <f>INDEX(AL:AL,W616+1)</f>
        <v>0</v>
      </c>
      <c r="U619" s="34">
        <f>INDEX(AM:AM,W616+1)</f>
        <v>0</v>
      </c>
      <c r="V619" s="34">
        <f>INDEX(AN:AN,W616+1)</f>
        <v>0</v>
      </c>
      <c r="W619" s="40"/>
      <c r="X619" s="34">
        <f>INDEX(AV:AV,W616+1)</f>
        <v>0</v>
      </c>
      <c r="Y619" s="34">
        <f>INDEX(AW:AW,W616+1)</f>
        <v>0</v>
      </c>
      <c r="Z619" s="34">
        <f>INDEX(AX:AX,W616+1)</f>
        <v>0</v>
      </c>
      <c r="AA619" s="34">
        <f>INDEX(AY:AY,W616+1)</f>
        <v>0</v>
      </c>
      <c r="AC619" s="52"/>
      <c r="AD619" s="52"/>
      <c r="BB619" s="64" t="s">
        <v>0</v>
      </c>
    </row>
    <row r="620" spans="1:54">
      <c r="A620" t="str">
        <f t="shared" si="98"/>
        <v>|種別||サブタイプ||||</v>
      </c>
      <c r="B620" t="s">
        <v>0</v>
      </c>
      <c r="C620" t="s">
        <v>81</v>
      </c>
      <c r="D620" s="27" t="s">
        <v>11</v>
      </c>
      <c r="E620" t="s">
        <v>81</v>
      </c>
      <c r="F620" t="str">
        <f>IF(R619=0,"",R619)</f>
        <v/>
      </c>
      <c r="G620" t="s">
        <v>81</v>
      </c>
      <c r="H620" s="27" t="s">
        <v>103</v>
      </c>
      <c r="I620" t="s">
        <v>81</v>
      </c>
      <c r="J620" t="str">
        <f>IF(T619=0,"",T619)</f>
        <v/>
      </c>
      <c r="K620" t="s">
        <v>81</v>
      </c>
      <c r="L620" t="str">
        <f>IF(U619=0,"",U619)</f>
        <v/>
      </c>
      <c r="M620" t="s">
        <v>81</v>
      </c>
      <c r="N620" t="str">
        <f>IF(V619=0,"",V619)</f>
        <v/>
      </c>
      <c r="O620" t="s">
        <v>81</v>
      </c>
      <c r="Q620" s="33" t="s">
        <v>104</v>
      </c>
      <c r="R620" s="34">
        <f>INDEX(AZ:AZ,W616+1)</f>
        <v>0</v>
      </c>
      <c r="S620" s="35"/>
      <c r="T620" s="35"/>
      <c r="U620" s="35"/>
      <c r="V620" s="36"/>
      <c r="W620" s="40"/>
      <c r="X620" s="32"/>
      <c r="Y620" s="32"/>
      <c r="Z620" s="32"/>
      <c r="AA620" s="54"/>
      <c r="AC620" s="52"/>
      <c r="AD620" s="52"/>
      <c r="BB620" s="64" t="s">
        <v>0</v>
      </c>
    </row>
    <row r="621" spans="1:54">
      <c r="A621" t="str">
        <f t="shared" si="98"/>
        <v>|テキスト|&gt;|&gt;|&gt;|&gt;||</v>
      </c>
      <c r="B621" t="s">
        <v>0</v>
      </c>
      <c r="C621" t="s">
        <v>81</v>
      </c>
      <c r="D621" s="27" t="s">
        <v>104</v>
      </c>
      <c r="E621" t="s">
        <v>81</v>
      </c>
      <c r="F621" s="27" t="s">
        <v>113</v>
      </c>
      <c r="G621" t="s">
        <v>81</v>
      </c>
      <c r="H621" s="27" t="s">
        <v>113</v>
      </c>
      <c r="I621" t="s">
        <v>81</v>
      </c>
      <c r="J621" s="27" t="s">
        <v>113</v>
      </c>
      <c r="K621" t="s">
        <v>81</v>
      </c>
      <c r="L621" s="27" t="s">
        <v>113</v>
      </c>
      <c r="M621" t="s">
        <v>81</v>
      </c>
      <c r="N621" t="str">
        <f>IF(R620=0,"",R620)</f>
        <v/>
      </c>
      <c r="O621" t="s">
        <v>81</v>
      </c>
      <c r="Q621" s="38" t="s">
        <v>27</v>
      </c>
      <c r="R621" s="34">
        <f>INDEX(BA:BA,W616+1)</f>
        <v>0</v>
      </c>
      <c r="S621" s="35" t="s">
        <v>400</v>
      </c>
      <c r="T621" s="34" t="str">
        <f>IF(X621="","",X621&amp;IF(Y621="",""," "&amp;Y621)&amp;IF(Z621="",""," "&amp;Z621)&amp;IF(AA621="",""," "&amp;AA621))</f>
        <v>       </v>
      </c>
      <c r="U621" s="35"/>
      <c r="V621" s="36"/>
      <c r="W621" s="40" t="s">
        <v>114</v>
      </c>
      <c r="X621" s="33" t="str">
        <f t="shared" ref="X621:AA621" si="105">IF(ISERROR(IF(LEN(X620)&gt;1,X620,VLOOKUP(X619,$AC:$AD,2,FALSE))),"",IF(LEN(X620)&gt;1,X620,VLOOKUP(X619,$AC:$AD,2,FALSE)))</f>
        <v> </v>
      </c>
      <c r="Y621" s="33" t="str">
        <f t="shared" si="105"/>
        <v> </v>
      </c>
      <c r="Z621" s="33" t="str">
        <f t="shared" si="105"/>
        <v> </v>
      </c>
      <c r="AA621" s="33" t="str">
        <f t="shared" si="105"/>
        <v> </v>
      </c>
      <c r="AC621" s="52"/>
      <c r="AD621" s="52"/>
      <c r="BB621" s="64" t="s">
        <v>0</v>
      </c>
    </row>
    <row r="622" spans="1:54">
      <c r="A622" t="str">
        <f t="shared" si="98"/>
        <v>|英テキスト|&gt;|&gt;|&gt;|&gt;|       &amp;br;|</v>
      </c>
      <c r="B622" t="s">
        <v>0</v>
      </c>
      <c r="C622" t="s">
        <v>81</v>
      </c>
      <c r="D622" s="27" t="s">
        <v>125</v>
      </c>
      <c r="E622" t="s">
        <v>81</v>
      </c>
      <c r="F622" s="27" t="s">
        <v>113</v>
      </c>
      <c r="G622" t="s">
        <v>81</v>
      </c>
      <c r="H622" s="27" t="s">
        <v>113</v>
      </c>
      <c r="I622" t="s">
        <v>81</v>
      </c>
      <c r="J622" s="27" t="s">
        <v>113</v>
      </c>
      <c r="K622" t="s">
        <v>81</v>
      </c>
      <c r="L622" s="27" t="s">
        <v>113</v>
      </c>
      <c r="M622" t="s">
        <v>81</v>
      </c>
      <c r="N622" t="str">
        <f>IF(T621="","",T621&amp;"&amp;br;")&amp;IF(R621=0,"",R621)</f>
        <v>       &amp;br;</v>
      </c>
      <c r="O622" t="s">
        <v>81</v>
      </c>
      <c r="Q622" s="33" t="s">
        <v>18</v>
      </c>
      <c r="R622" s="34">
        <f>IF(INDEX(AT:AT,W616+1)="",0,INDEX(AT:AT,W616+1)&amp;"/"&amp;INDEX(AU:AU,W616+1))</f>
        <v>0</v>
      </c>
      <c r="S622" s="35"/>
      <c r="T622" s="35"/>
      <c r="U622" s="35"/>
      <c r="V622" s="36"/>
      <c r="W622" s="40"/>
      <c r="X622" s="33"/>
      <c r="Y622" s="52"/>
      <c r="Z622" s="52"/>
      <c r="AA622" s="53"/>
      <c r="AC622" s="52"/>
      <c r="AD622" s="52"/>
      <c r="BB622" s="64" t="s">
        <v>0</v>
      </c>
    </row>
    <row r="623" spans="1:54">
      <c r="A623" t="str">
        <f t="shared" si="98"/>
        <v>|PT|&gt;||シールド数|&gt;||</v>
      </c>
      <c r="B623" t="s">
        <v>0</v>
      </c>
      <c r="C623" t="s">
        <v>81</v>
      </c>
      <c r="D623" t="s">
        <v>18</v>
      </c>
      <c r="E623" t="s">
        <v>81</v>
      </c>
      <c r="F623" t="s">
        <v>113</v>
      </c>
      <c r="G623" t="s">
        <v>81</v>
      </c>
      <c r="H623" t="str">
        <f>IF(R622=0,"",R622)</f>
        <v/>
      </c>
      <c r="I623" t="s">
        <v>81</v>
      </c>
      <c r="J623" t="s">
        <v>136</v>
      </c>
      <c r="K623" t="s">
        <v>81</v>
      </c>
      <c r="L623" t="s">
        <v>113</v>
      </c>
      <c r="M623" t="s">
        <v>81</v>
      </c>
      <c r="N623" t="str">
        <f>IF(R623=0,"",R623)</f>
        <v/>
      </c>
      <c r="O623" t="s">
        <v>81</v>
      </c>
      <c r="Q623" s="41" t="s">
        <v>19</v>
      </c>
      <c r="R623" s="34">
        <f>INDEX(AS:AS,W616+1)</f>
        <v>0</v>
      </c>
      <c r="S623" s="42"/>
      <c r="T623" s="42"/>
      <c r="U623" s="42"/>
      <c r="V623" s="43"/>
      <c r="W623" s="44"/>
      <c r="X623" s="45"/>
      <c r="Y623" s="55"/>
      <c r="Z623" s="55"/>
      <c r="AA623" s="56"/>
      <c r="BB623" s="64" t="s">
        <v>0</v>
      </c>
    </row>
    <row r="624" spans="1:54">
      <c r="A624" t="str">
        <f t="shared" si="98"/>
        <v>&amp;br;&amp;br;</v>
      </c>
      <c r="B624" t="s">
        <v>0</v>
      </c>
      <c r="C624" t="s">
        <v>145</v>
      </c>
      <c r="R624"/>
      <c r="S624"/>
      <c r="T624"/>
      <c r="U624"/>
      <c r="V624"/>
      <c r="BB624" s="64" t="s">
        <v>0</v>
      </c>
    </row>
    <row r="625" spans="1:54">
      <c r="A625" t="str">
        <f t="shared" si="98"/>
        <v>#back(text=戻る,left)</v>
      </c>
      <c r="B625" t="s">
        <v>0</v>
      </c>
      <c r="C625" t="s">
        <v>153</v>
      </c>
      <c r="R625"/>
      <c r="S625"/>
      <c r="T625"/>
      <c r="U625"/>
      <c r="V625"/>
      <c r="BB625" s="64" t="s">
        <v>0</v>
      </c>
    </row>
    <row r="626" spans="1:54">
      <c r="A626" t="str">
        <f t="shared" si="98"/>
        <v>&amp;br;</v>
      </c>
      <c r="B626" t="s">
        <v>0</v>
      </c>
      <c r="C626" t="s">
        <v>164</v>
      </c>
      <c r="R626"/>
      <c r="S626"/>
      <c r="T626"/>
      <c r="U626"/>
      <c r="V626"/>
      <c r="BB626" s="64" t="s">
        <v>0</v>
      </c>
    </row>
    <row r="627" spans="1:54">
      <c r="A627" t="str">
        <f t="shared" si="98"/>
        <v>#comment(above,nsize=[15],size=[30],num=[10])</v>
      </c>
      <c r="B627" t="s">
        <v>0</v>
      </c>
      <c r="C627" t="s">
        <v>173</v>
      </c>
      <c r="R627"/>
      <c r="S627"/>
      <c r="T627"/>
      <c r="U627"/>
      <c r="V627"/>
      <c r="BB627" s="64" t="s">
        <v>0</v>
      </c>
    </row>
    <row r="628" spans="1:54">
      <c r="A628" t="str">
        <f t="shared" si="98"/>
        <v>&amp;br;&amp;br;</v>
      </c>
      <c r="B628" t="s">
        <v>0</v>
      </c>
      <c r="C628" t="s">
        <v>145</v>
      </c>
      <c r="R628"/>
      <c r="S628"/>
      <c r="T628"/>
      <c r="U628"/>
      <c r="V628"/>
      <c r="AC628" s="52"/>
      <c r="AD628" s="52"/>
      <c r="BB628" s="64" t="s">
        <v>0</v>
      </c>
    </row>
    <row r="629" spans="1:54">
      <c r="A629" t="str">
        <f t="shared" si="98"/>
        <v/>
      </c>
      <c r="B629" t="s">
        <v>0</v>
      </c>
      <c r="Q629" s="29"/>
      <c r="R629" s="30"/>
      <c r="S629" s="30"/>
      <c r="T629" s="30"/>
      <c r="U629" s="30"/>
      <c r="V629" s="31"/>
      <c r="W629" s="32">
        <v>49</v>
      </c>
      <c r="X629" s="29"/>
      <c r="Y629" s="50"/>
      <c r="Z629" s="50"/>
      <c r="AA629" s="51"/>
      <c r="AC629" s="52"/>
      <c r="AD629" s="52"/>
      <c r="BB629" s="64" t="s">
        <v>0</v>
      </c>
    </row>
    <row r="630" spans="1:54">
      <c r="A630" t="str">
        <f t="shared" si="98"/>
        <v>*0/0</v>
      </c>
      <c r="B630" t="s">
        <v>0</v>
      </c>
      <c r="C630" t="str">
        <f>"*"&amp;R630&amp;"/"&amp;T630</f>
        <v>*0/0</v>
      </c>
      <c r="Q630" s="33" t="s">
        <v>9</v>
      </c>
      <c r="R630" s="34">
        <f>INDEX(AI:AI,W629+1)</f>
        <v>0</v>
      </c>
      <c r="S630" s="35" t="s">
        <v>10</v>
      </c>
      <c r="T630" s="34">
        <f>INDEX(AJ:AJ,W629+1)</f>
        <v>0</v>
      </c>
      <c r="U630" s="35"/>
      <c r="V630" s="36"/>
      <c r="W630" s="37"/>
      <c r="X630" s="33"/>
      <c r="Y630" s="52"/>
      <c r="Z630" s="52"/>
      <c r="AA630" s="53"/>
      <c r="AC630" s="52"/>
      <c r="AD630" s="52"/>
      <c r="BB630" s="64" t="s">
        <v>0</v>
      </c>
    </row>
    <row r="631" spans="1:54">
      <c r="A631" t="str">
        <f t="shared" si="98"/>
        <v>|LEFT:80|LEFT:100|LEFT:100|LEFT:100|LEFT:100|LEFT:100|c</v>
      </c>
      <c r="B631" t="s">
        <v>0</v>
      </c>
      <c r="C631" t="s">
        <v>81</v>
      </c>
      <c r="D631" s="26" t="str">
        <f>$Q$1</f>
        <v>LEFT:80</v>
      </c>
      <c r="E631" s="26" t="s">
        <v>81</v>
      </c>
      <c r="F631" s="26" t="str">
        <f t="shared" ref="F631:J631" si="106">$R$1</f>
        <v>LEFT:100</v>
      </c>
      <c r="G631" s="26" t="s">
        <v>81</v>
      </c>
      <c r="H631" s="26" t="str">
        <f t="shared" si="106"/>
        <v>LEFT:100</v>
      </c>
      <c r="I631" s="26" t="s">
        <v>81</v>
      </c>
      <c r="J631" s="26" t="str">
        <f t="shared" si="106"/>
        <v>LEFT:100</v>
      </c>
      <c r="K631" s="26" t="s">
        <v>81</v>
      </c>
      <c r="L631" s="26" t="str">
        <f>$R$1</f>
        <v>LEFT:100</v>
      </c>
      <c r="M631" s="26" t="s">
        <v>81</v>
      </c>
      <c r="N631" s="26" t="str">
        <f>$R$1</f>
        <v>LEFT:100</v>
      </c>
      <c r="O631" t="s">
        <v>81</v>
      </c>
      <c r="P631" t="s">
        <v>82</v>
      </c>
      <c r="Q631" s="38" t="s">
        <v>6</v>
      </c>
      <c r="R631" s="34">
        <f>INDEX(AF:AF,W629+1)</f>
        <v>0</v>
      </c>
      <c r="S631" s="39" t="s">
        <v>7</v>
      </c>
      <c r="T631" s="34">
        <f>INDEX(AG:AG,W629+1)</f>
        <v>0</v>
      </c>
      <c r="U631" s="39" t="s">
        <v>8</v>
      </c>
      <c r="V631" s="34">
        <f>INDEX(AH:AH,W629+1)</f>
        <v>0</v>
      </c>
      <c r="W631" s="40"/>
      <c r="X631" s="34">
        <f>INDEX(AO:AO,W629+1)</f>
        <v>0</v>
      </c>
      <c r="Y631" s="52"/>
      <c r="Z631" s="52"/>
      <c r="AA631" s="53"/>
      <c r="AC631" s="35"/>
      <c r="AD631" s="35"/>
      <c r="BB631" s="64" t="s">
        <v>0</v>
      </c>
    </row>
    <row r="632" spans="1:54">
      <c r="A632" t="str">
        <f t="shared" si="98"/>
        <v>|色||レアリティ||マナコスト||</v>
      </c>
      <c r="B632" t="s">
        <v>0</v>
      </c>
      <c r="C632" t="s">
        <v>81</v>
      </c>
      <c r="D632" s="27" t="s">
        <v>6</v>
      </c>
      <c r="E632" t="s">
        <v>81</v>
      </c>
      <c r="F632" t="str">
        <f>IF(R631=0,"",R631)</f>
        <v/>
      </c>
      <c r="G632" t="s">
        <v>81</v>
      </c>
      <c r="H632" s="27" t="s">
        <v>93</v>
      </c>
      <c r="I632" t="s">
        <v>81</v>
      </c>
      <c r="J632" t="str">
        <f>IF(T631=0,"",T631)</f>
        <v/>
      </c>
      <c r="K632" t="s">
        <v>81</v>
      </c>
      <c r="L632" s="27" t="s">
        <v>94</v>
      </c>
      <c r="M632" t="s">
        <v>81</v>
      </c>
      <c r="N632" t="str">
        <f>IF(V631=0,"",V631)</f>
        <v/>
      </c>
      <c r="O632" t="s">
        <v>81</v>
      </c>
      <c r="Q632" s="33" t="s">
        <v>11</v>
      </c>
      <c r="R632" s="34">
        <f>INDEX(AK:AK,W629+1)</f>
        <v>0</v>
      </c>
      <c r="S632" s="39" t="s">
        <v>95</v>
      </c>
      <c r="T632" s="34">
        <f>INDEX(AL:AL,W629+1)</f>
        <v>0</v>
      </c>
      <c r="U632" s="34">
        <f>INDEX(AM:AM,W629+1)</f>
        <v>0</v>
      </c>
      <c r="V632" s="34">
        <f>INDEX(AN:AN,W629+1)</f>
        <v>0</v>
      </c>
      <c r="W632" s="40"/>
      <c r="X632" s="34">
        <f>INDEX(AV:AV,W629+1)</f>
        <v>0</v>
      </c>
      <c r="Y632" s="34">
        <f>INDEX(AW:AW,W629+1)</f>
        <v>0</v>
      </c>
      <c r="Z632" s="34">
        <f>INDEX(AX:AX,W629+1)</f>
        <v>0</v>
      </c>
      <c r="AA632" s="34">
        <f>INDEX(AY:AY,W629+1)</f>
        <v>0</v>
      </c>
      <c r="AC632" s="52"/>
      <c r="AD632" s="52"/>
      <c r="BB632" s="64" t="s">
        <v>0</v>
      </c>
    </row>
    <row r="633" spans="1:54">
      <c r="A633" t="str">
        <f t="shared" si="98"/>
        <v>|種別||サブタイプ||||</v>
      </c>
      <c r="B633" t="s">
        <v>0</v>
      </c>
      <c r="C633" t="s">
        <v>81</v>
      </c>
      <c r="D633" s="27" t="s">
        <v>11</v>
      </c>
      <c r="E633" t="s">
        <v>81</v>
      </c>
      <c r="F633" t="str">
        <f>IF(R632=0,"",R632)</f>
        <v/>
      </c>
      <c r="G633" t="s">
        <v>81</v>
      </c>
      <c r="H633" s="27" t="s">
        <v>103</v>
      </c>
      <c r="I633" t="s">
        <v>81</v>
      </c>
      <c r="J633" t="str">
        <f>IF(T632=0,"",T632)</f>
        <v/>
      </c>
      <c r="K633" t="s">
        <v>81</v>
      </c>
      <c r="L633" t="str">
        <f>IF(U632=0,"",U632)</f>
        <v/>
      </c>
      <c r="M633" t="s">
        <v>81</v>
      </c>
      <c r="N633" t="str">
        <f>IF(V632=0,"",V632)</f>
        <v/>
      </c>
      <c r="O633" t="s">
        <v>81</v>
      </c>
      <c r="Q633" s="33" t="s">
        <v>104</v>
      </c>
      <c r="R633" s="34">
        <f>INDEX(AZ:AZ,W629+1)</f>
        <v>0</v>
      </c>
      <c r="S633" s="35"/>
      <c r="T633" s="35"/>
      <c r="U633" s="35"/>
      <c r="V633" s="36"/>
      <c r="W633" s="40"/>
      <c r="X633" s="32"/>
      <c r="Y633" s="32"/>
      <c r="Z633" s="32"/>
      <c r="AA633" s="54"/>
      <c r="AC633" s="52"/>
      <c r="AD633" s="52"/>
      <c r="BB633" s="64" t="s">
        <v>0</v>
      </c>
    </row>
    <row r="634" spans="1:54">
      <c r="A634" t="str">
        <f t="shared" si="98"/>
        <v>|テキスト|&gt;|&gt;|&gt;|&gt;||</v>
      </c>
      <c r="B634" t="s">
        <v>0</v>
      </c>
      <c r="C634" t="s">
        <v>81</v>
      </c>
      <c r="D634" s="27" t="s">
        <v>104</v>
      </c>
      <c r="E634" t="s">
        <v>81</v>
      </c>
      <c r="F634" s="27" t="s">
        <v>113</v>
      </c>
      <c r="G634" t="s">
        <v>81</v>
      </c>
      <c r="H634" s="27" t="s">
        <v>113</v>
      </c>
      <c r="I634" t="s">
        <v>81</v>
      </c>
      <c r="J634" s="27" t="s">
        <v>113</v>
      </c>
      <c r="K634" t="s">
        <v>81</v>
      </c>
      <c r="L634" s="27" t="s">
        <v>113</v>
      </c>
      <c r="M634" t="s">
        <v>81</v>
      </c>
      <c r="N634" t="str">
        <f>IF(R633=0,"",R633)</f>
        <v/>
      </c>
      <c r="O634" t="s">
        <v>81</v>
      </c>
      <c r="Q634" s="38" t="s">
        <v>27</v>
      </c>
      <c r="R634" s="34">
        <f>INDEX(BA:BA,W629+1)</f>
        <v>0</v>
      </c>
      <c r="S634" s="35" t="s">
        <v>400</v>
      </c>
      <c r="T634" s="34" t="str">
        <f>IF(X634="","",X634&amp;IF(Y634="",""," "&amp;Y634)&amp;IF(Z634="",""," "&amp;Z634)&amp;IF(AA634="",""," "&amp;AA634))</f>
        <v>       </v>
      </c>
      <c r="U634" s="35"/>
      <c r="V634" s="36"/>
      <c r="W634" s="40" t="s">
        <v>114</v>
      </c>
      <c r="X634" s="33" t="str">
        <f t="shared" ref="X634:AA634" si="107">IF(ISERROR(IF(LEN(X633)&gt;1,X633,VLOOKUP(X632,$AC:$AD,2,FALSE))),"",IF(LEN(X633)&gt;1,X633,VLOOKUP(X632,$AC:$AD,2,FALSE)))</f>
        <v> </v>
      </c>
      <c r="Y634" s="33" t="str">
        <f t="shared" si="107"/>
        <v> </v>
      </c>
      <c r="Z634" s="33" t="str">
        <f t="shared" si="107"/>
        <v> </v>
      </c>
      <c r="AA634" s="33" t="str">
        <f t="shared" si="107"/>
        <v> </v>
      </c>
      <c r="AC634" s="52"/>
      <c r="AD634" s="52"/>
      <c r="BB634" s="64" t="s">
        <v>0</v>
      </c>
    </row>
    <row r="635" spans="1:54">
      <c r="A635" t="str">
        <f t="shared" si="98"/>
        <v>|英テキスト|&gt;|&gt;|&gt;|&gt;|       &amp;br;|</v>
      </c>
      <c r="B635" t="s">
        <v>0</v>
      </c>
      <c r="C635" t="s">
        <v>81</v>
      </c>
      <c r="D635" s="27" t="s">
        <v>125</v>
      </c>
      <c r="E635" t="s">
        <v>81</v>
      </c>
      <c r="F635" s="27" t="s">
        <v>113</v>
      </c>
      <c r="G635" t="s">
        <v>81</v>
      </c>
      <c r="H635" s="27" t="s">
        <v>113</v>
      </c>
      <c r="I635" t="s">
        <v>81</v>
      </c>
      <c r="J635" s="27" t="s">
        <v>113</v>
      </c>
      <c r="K635" t="s">
        <v>81</v>
      </c>
      <c r="L635" s="27" t="s">
        <v>113</v>
      </c>
      <c r="M635" t="s">
        <v>81</v>
      </c>
      <c r="N635" t="str">
        <f>IF(T634="","",T634&amp;"&amp;br;")&amp;IF(R634=0,"",R634)</f>
        <v>       &amp;br;</v>
      </c>
      <c r="O635" t="s">
        <v>81</v>
      </c>
      <c r="Q635" s="33" t="s">
        <v>18</v>
      </c>
      <c r="R635" s="34">
        <f>IF(INDEX(AT:AT,W629+1)="",0,INDEX(AT:AT,W629+1)&amp;"/"&amp;INDEX(AU:AU,W629+1))</f>
        <v>0</v>
      </c>
      <c r="S635" s="35"/>
      <c r="T635" s="35"/>
      <c r="U635" s="35"/>
      <c r="V635" s="36"/>
      <c r="W635" s="40"/>
      <c r="X635" s="33"/>
      <c r="Y635" s="52"/>
      <c r="Z635" s="52"/>
      <c r="AA635" s="53"/>
      <c r="AC635" s="52"/>
      <c r="AD635" s="52"/>
      <c r="BB635" s="64" t="s">
        <v>0</v>
      </c>
    </row>
    <row r="636" spans="1:54">
      <c r="A636" t="str">
        <f t="shared" si="98"/>
        <v>|PT|&gt;||シールド数|&gt;||</v>
      </c>
      <c r="B636" t="s">
        <v>0</v>
      </c>
      <c r="C636" t="s">
        <v>81</v>
      </c>
      <c r="D636" t="s">
        <v>18</v>
      </c>
      <c r="E636" t="s">
        <v>81</v>
      </c>
      <c r="F636" t="s">
        <v>113</v>
      </c>
      <c r="G636" t="s">
        <v>81</v>
      </c>
      <c r="H636" t="str">
        <f>IF(R635=0,"",R635)</f>
        <v/>
      </c>
      <c r="I636" t="s">
        <v>81</v>
      </c>
      <c r="J636" t="s">
        <v>136</v>
      </c>
      <c r="K636" t="s">
        <v>81</v>
      </c>
      <c r="L636" t="s">
        <v>113</v>
      </c>
      <c r="M636" t="s">
        <v>81</v>
      </c>
      <c r="N636" t="str">
        <f>IF(R636=0,"",R636)</f>
        <v/>
      </c>
      <c r="O636" t="s">
        <v>81</v>
      </c>
      <c r="Q636" s="41" t="s">
        <v>19</v>
      </c>
      <c r="R636" s="34">
        <f>INDEX(AS:AS,W629+1)</f>
        <v>0</v>
      </c>
      <c r="S636" s="42"/>
      <c r="T636" s="42"/>
      <c r="U636" s="42"/>
      <c r="V636" s="43"/>
      <c r="W636" s="44"/>
      <c r="X636" s="45"/>
      <c r="Y636" s="55"/>
      <c r="Z636" s="55"/>
      <c r="AA636" s="56"/>
      <c r="BB636" s="64" t="s">
        <v>0</v>
      </c>
    </row>
    <row r="637" spans="1:54">
      <c r="A637" t="str">
        <f t="shared" si="98"/>
        <v>&amp;br;&amp;br;</v>
      </c>
      <c r="B637" t="s">
        <v>0</v>
      </c>
      <c r="C637" t="s">
        <v>145</v>
      </c>
      <c r="R637"/>
      <c r="S637"/>
      <c r="T637"/>
      <c r="U637"/>
      <c r="V637"/>
      <c r="BB637" s="64" t="s">
        <v>0</v>
      </c>
    </row>
    <row r="638" spans="1:54">
      <c r="A638" t="str">
        <f t="shared" si="98"/>
        <v>#back(text=戻る,left)</v>
      </c>
      <c r="B638" t="s">
        <v>0</v>
      </c>
      <c r="C638" t="s">
        <v>153</v>
      </c>
      <c r="R638"/>
      <c r="S638"/>
      <c r="T638"/>
      <c r="U638"/>
      <c r="V638"/>
      <c r="BB638" s="64" t="s">
        <v>0</v>
      </c>
    </row>
    <row r="639" spans="1:54">
      <c r="A639" t="str">
        <f t="shared" si="98"/>
        <v>&amp;br;</v>
      </c>
      <c r="B639" t="s">
        <v>0</v>
      </c>
      <c r="C639" t="s">
        <v>164</v>
      </c>
      <c r="R639"/>
      <c r="S639"/>
      <c r="T639"/>
      <c r="U639"/>
      <c r="V639"/>
      <c r="BB639" s="64" t="s">
        <v>0</v>
      </c>
    </row>
    <row r="640" spans="1:54">
      <c r="A640" t="str">
        <f t="shared" si="98"/>
        <v>#comment(above,nsize=[15],size=[30],num=[10])</v>
      </c>
      <c r="B640" t="s">
        <v>0</v>
      </c>
      <c r="C640" t="s">
        <v>173</v>
      </c>
      <c r="R640"/>
      <c r="S640"/>
      <c r="T640"/>
      <c r="U640"/>
      <c r="V640"/>
      <c r="BB640" s="64" t="s">
        <v>0</v>
      </c>
    </row>
    <row r="641" spans="1:54">
      <c r="A641" t="str">
        <f t="shared" si="98"/>
        <v>&amp;br;&amp;br;</v>
      </c>
      <c r="B641" t="s">
        <v>0</v>
      </c>
      <c r="C641" t="s">
        <v>145</v>
      </c>
      <c r="R641"/>
      <c r="S641"/>
      <c r="T641"/>
      <c r="U641"/>
      <c r="V641"/>
      <c r="AC641" s="52"/>
      <c r="AD641" s="52"/>
      <c r="BB641" s="64" t="s">
        <v>0</v>
      </c>
    </row>
    <row r="642" spans="1:54">
      <c r="A642" t="str">
        <f t="shared" si="98"/>
        <v/>
      </c>
      <c r="B642" t="s">
        <v>0</v>
      </c>
      <c r="Q642" s="29"/>
      <c r="R642" s="30"/>
      <c r="S642" s="30"/>
      <c r="T642" s="30"/>
      <c r="U642" s="30"/>
      <c r="V642" s="31"/>
      <c r="W642" s="32">
        <v>50</v>
      </c>
      <c r="X642" s="29"/>
      <c r="Y642" s="50"/>
      <c r="Z642" s="50"/>
      <c r="AA642" s="51"/>
      <c r="AC642" s="52"/>
      <c r="AD642" s="52"/>
      <c r="BB642" s="64" t="s">
        <v>0</v>
      </c>
    </row>
    <row r="643" spans="1:54">
      <c r="A643" t="str">
        <f t="shared" si="98"/>
        <v>*0/0</v>
      </c>
      <c r="B643" t="s">
        <v>0</v>
      </c>
      <c r="C643" t="str">
        <f>"*"&amp;R643&amp;"/"&amp;T643</f>
        <v>*0/0</v>
      </c>
      <c r="Q643" s="33" t="s">
        <v>9</v>
      </c>
      <c r="R643" s="34">
        <f>INDEX(AI:AI,W642+1)</f>
        <v>0</v>
      </c>
      <c r="S643" s="35" t="s">
        <v>10</v>
      </c>
      <c r="T643" s="34">
        <f>INDEX(AJ:AJ,W642+1)</f>
        <v>0</v>
      </c>
      <c r="U643" s="35"/>
      <c r="V643" s="36"/>
      <c r="W643" s="37"/>
      <c r="X643" s="33"/>
      <c r="Y643" s="52"/>
      <c r="Z643" s="52"/>
      <c r="AA643" s="53"/>
      <c r="AC643" s="52"/>
      <c r="AD643" s="52"/>
      <c r="BB643" s="64" t="s">
        <v>0</v>
      </c>
    </row>
    <row r="644" spans="1:54">
      <c r="A644" t="str">
        <f t="shared" si="98"/>
        <v>|LEFT:80|LEFT:100|LEFT:100|LEFT:100|LEFT:100|LEFT:100|c</v>
      </c>
      <c r="B644" t="s">
        <v>0</v>
      </c>
      <c r="C644" t="s">
        <v>81</v>
      </c>
      <c r="D644" s="26" t="str">
        <f>$Q$1</f>
        <v>LEFT:80</v>
      </c>
      <c r="E644" s="26" t="s">
        <v>81</v>
      </c>
      <c r="F644" s="26" t="str">
        <f t="shared" ref="F644:J644" si="108">$R$1</f>
        <v>LEFT:100</v>
      </c>
      <c r="G644" s="26" t="s">
        <v>81</v>
      </c>
      <c r="H644" s="26" t="str">
        <f t="shared" si="108"/>
        <v>LEFT:100</v>
      </c>
      <c r="I644" s="26" t="s">
        <v>81</v>
      </c>
      <c r="J644" s="26" t="str">
        <f t="shared" si="108"/>
        <v>LEFT:100</v>
      </c>
      <c r="K644" s="26" t="s">
        <v>81</v>
      </c>
      <c r="L644" s="26" t="str">
        <f>$R$1</f>
        <v>LEFT:100</v>
      </c>
      <c r="M644" s="26" t="s">
        <v>81</v>
      </c>
      <c r="N644" s="26" t="str">
        <f>$R$1</f>
        <v>LEFT:100</v>
      </c>
      <c r="O644" t="s">
        <v>81</v>
      </c>
      <c r="P644" t="s">
        <v>82</v>
      </c>
      <c r="Q644" s="38" t="s">
        <v>6</v>
      </c>
      <c r="R644" s="34">
        <f>INDEX(AF:AF,W642+1)</f>
        <v>0</v>
      </c>
      <c r="S644" s="39" t="s">
        <v>7</v>
      </c>
      <c r="T644" s="34">
        <f>INDEX(AG:AG,W642+1)</f>
        <v>0</v>
      </c>
      <c r="U644" s="39" t="s">
        <v>8</v>
      </c>
      <c r="V644" s="34">
        <f>INDEX(AH:AH,W642+1)</f>
        <v>0</v>
      </c>
      <c r="W644" s="40"/>
      <c r="X644" s="34">
        <f>INDEX(AO:AO,W642+1)</f>
        <v>0</v>
      </c>
      <c r="Y644" s="52"/>
      <c r="Z644" s="52"/>
      <c r="AA644" s="53"/>
      <c r="AC644" s="35"/>
      <c r="AD644" s="35"/>
      <c r="BB644" s="64" t="s">
        <v>0</v>
      </c>
    </row>
    <row r="645" spans="1:54">
      <c r="A645" t="str">
        <f t="shared" si="98"/>
        <v>|色||レアリティ||マナコスト||</v>
      </c>
      <c r="B645" t="s">
        <v>0</v>
      </c>
      <c r="C645" t="s">
        <v>81</v>
      </c>
      <c r="D645" s="27" t="s">
        <v>6</v>
      </c>
      <c r="E645" t="s">
        <v>81</v>
      </c>
      <c r="F645" t="str">
        <f>IF(R644=0,"",R644)</f>
        <v/>
      </c>
      <c r="G645" t="s">
        <v>81</v>
      </c>
      <c r="H645" s="27" t="s">
        <v>93</v>
      </c>
      <c r="I645" t="s">
        <v>81</v>
      </c>
      <c r="J645" t="str">
        <f>IF(T644=0,"",T644)</f>
        <v/>
      </c>
      <c r="K645" t="s">
        <v>81</v>
      </c>
      <c r="L645" s="27" t="s">
        <v>94</v>
      </c>
      <c r="M645" t="s">
        <v>81</v>
      </c>
      <c r="N645" t="str">
        <f>IF(V644=0,"",V644)</f>
        <v/>
      </c>
      <c r="O645" t="s">
        <v>81</v>
      </c>
      <c r="Q645" s="33" t="s">
        <v>11</v>
      </c>
      <c r="R645" s="34">
        <f>INDEX(AK:AK,W642+1)</f>
        <v>0</v>
      </c>
      <c r="S645" s="39" t="s">
        <v>95</v>
      </c>
      <c r="T645" s="34">
        <f>INDEX(AL:AL,W642+1)</f>
        <v>0</v>
      </c>
      <c r="U645" s="34">
        <f>INDEX(AM:AM,W642+1)</f>
        <v>0</v>
      </c>
      <c r="V645" s="34">
        <f>INDEX(AN:AN,W642+1)</f>
        <v>0</v>
      </c>
      <c r="W645" s="40"/>
      <c r="X645" s="34">
        <f>INDEX(AV:AV,W642+1)</f>
        <v>0</v>
      </c>
      <c r="Y645" s="34">
        <f>INDEX(AW:AW,W642+1)</f>
        <v>0</v>
      </c>
      <c r="Z645" s="34">
        <f>INDEX(AX:AX,W642+1)</f>
        <v>0</v>
      </c>
      <c r="AA645" s="34">
        <f>INDEX(AY:AY,W642+1)</f>
        <v>0</v>
      </c>
      <c r="AC645" s="52"/>
      <c r="AD645" s="52"/>
      <c r="BB645" s="64" t="s">
        <v>0</v>
      </c>
    </row>
    <row r="646" spans="1:54">
      <c r="A646" t="str">
        <f t="shared" ref="A646:A654" si="109">CONCATENATE(C646,D646,E646,F646,G646,H646,I646,J646,K646,L646,M646,N646,O646,P646)</f>
        <v>|種別||サブタイプ||||</v>
      </c>
      <c r="B646" t="s">
        <v>0</v>
      </c>
      <c r="C646" t="s">
        <v>81</v>
      </c>
      <c r="D646" s="27" t="s">
        <v>11</v>
      </c>
      <c r="E646" t="s">
        <v>81</v>
      </c>
      <c r="F646" t="str">
        <f>IF(R645=0,"",R645)</f>
        <v/>
      </c>
      <c r="G646" t="s">
        <v>81</v>
      </c>
      <c r="H646" s="27" t="s">
        <v>103</v>
      </c>
      <c r="I646" t="s">
        <v>81</v>
      </c>
      <c r="J646" t="str">
        <f>IF(T645=0,"",T645)</f>
        <v/>
      </c>
      <c r="K646" t="s">
        <v>81</v>
      </c>
      <c r="L646" t="str">
        <f>IF(U645=0,"",U645)</f>
        <v/>
      </c>
      <c r="M646" t="s">
        <v>81</v>
      </c>
      <c r="N646" t="str">
        <f>IF(V645=0,"",V645)</f>
        <v/>
      </c>
      <c r="O646" t="s">
        <v>81</v>
      </c>
      <c r="Q646" s="33" t="s">
        <v>104</v>
      </c>
      <c r="R646" s="34">
        <f>INDEX(AZ:AZ,W642+1)</f>
        <v>0</v>
      </c>
      <c r="S646" s="35"/>
      <c r="T646" s="35"/>
      <c r="U646" s="35"/>
      <c r="V646" s="36"/>
      <c r="W646" s="40"/>
      <c r="X646" s="32"/>
      <c r="Y646" s="32"/>
      <c r="Z646" s="32"/>
      <c r="AA646" s="54"/>
      <c r="AC646" s="52"/>
      <c r="AD646" s="52"/>
      <c r="BB646" s="64" t="s">
        <v>0</v>
      </c>
    </row>
    <row r="647" spans="1:54">
      <c r="A647" t="str">
        <f t="shared" si="109"/>
        <v>|テキスト|&gt;|&gt;|&gt;|&gt;||</v>
      </c>
      <c r="B647" t="s">
        <v>0</v>
      </c>
      <c r="C647" t="s">
        <v>81</v>
      </c>
      <c r="D647" s="27" t="s">
        <v>104</v>
      </c>
      <c r="E647" t="s">
        <v>81</v>
      </c>
      <c r="F647" s="27" t="s">
        <v>113</v>
      </c>
      <c r="G647" t="s">
        <v>81</v>
      </c>
      <c r="H647" s="27" t="s">
        <v>113</v>
      </c>
      <c r="I647" t="s">
        <v>81</v>
      </c>
      <c r="J647" s="27" t="s">
        <v>113</v>
      </c>
      <c r="K647" t="s">
        <v>81</v>
      </c>
      <c r="L647" s="27" t="s">
        <v>113</v>
      </c>
      <c r="M647" t="s">
        <v>81</v>
      </c>
      <c r="N647" t="str">
        <f>IF(R646=0,"",R646)</f>
        <v/>
      </c>
      <c r="O647" t="s">
        <v>81</v>
      </c>
      <c r="Q647" s="38" t="s">
        <v>27</v>
      </c>
      <c r="R647" s="34">
        <f>INDEX(BA:BA,W642+1)</f>
        <v>0</v>
      </c>
      <c r="S647" s="35" t="s">
        <v>400</v>
      </c>
      <c r="T647" s="34" t="str">
        <f>IF(X647="","",X647&amp;IF(Y647="",""," "&amp;Y647)&amp;IF(Z647="",""," "&amp;Z647)&amp;IF(AA647="",""," "&amp;AA647))</f>
        <v>       </v>
      </c>
      <c r="U647" s="35"/>
      <c r="V647" s="36"/>
      <c r="W647" s="40" t="s">
        <v>114</v>
      </c>
      <c r="X647" s="33" t="str">
        <f t="shared" ref="X647:AA647" si="110">IF(ISERROR(IF(LEN(X646)&gt;1,X646,VLOOKUP(X645,$AC:$AD,2,FALSE))),"",IF(LEN(X646)&gt;1,X646,VLOOKUP(X645,$AC:$AD,2,FALSE)))</f>
        <v> </v>
      </c>
      <c r="Y647" s="33" t="str">
        <f t="shared" si="110"/>
        <v> </v>
      </c>
      <c r="Z647" s="33" t="str">
        <f t="shared" si="110"/>
        <v> </v>
      </c>
      <c r="AA647" s="33" t="str">
        <f t="shared" si="110"/>
        <v> </v>
      </c>
      <c r="AC647" s="52"/>
      <c r="AD647" s="52"/>
      <c r="BB647" s="64" t="s">
        <v>0</v>
      </c>
    </row>
    <row r="648" spans="1:54">
      <c r="A648" t="str">
        <f t="shared" si="109"/>
        <v>|英テキスト|&gt;|&gt;|&gt;|&gt;|       &amp;br;|</v>
      </c>
      <c r="B648" t="s">
        <v>0</v>
      </c>
      <c r="C648" t="s">
        <v>81</v>
      </c>
      <c r="D648" s="27" t="s">
        <v>125</v>
      </c>
      <c r="E648" t="s">
        <v>81</v>
      </c>
      <c r="F648" s="27" t="s">
        <v>113</v>
      </c>
      <c r="G648" t="s">
        <v>81</v>
      </c>
      <c r="H648" s="27" t="s">
        <v>113</v>
      </c>
      <c r="I648" t="s">
        <v>81</v>
      </c>
      <c r="J648" s="27" t="s">
        <v>113</v>
      </c>
      <c r="K648" t="s">
        <v>81</v>
      </c>
      <c r="L648" s="27" t="s">
        <v>113</v>
      </c>
      <c r="M648" t="s">
        <v>81</v>
      </c>
      <c r="N648" t="str">
        <f>IF(T647="","",T647&amp;"&amp;br;")&amp;IF(R647=0,"",R647)</f>
        <v>       &amp;br;</v>
      </c>
      <c r="O648" t="s">
        <v>81</v>
      </c>
      <c r="Q648" s="33" t="s">
        <v>18</v>
      </c>
      <c r="R648" s="34">
        <f>IF(INDEX(AT:AT,W642+1)="",0,INDEX(AT:AT,W642+1)&amp;"/"&amp;INDEX(AU:AU,W642+1))</f>
        <v>0</v>
      </c>
      <c r="S648" s="35"/>
      <c r="T648" s="35"/>
      <c r="U648" s="35"/>
      <c r="V648" s="36"/>
      <c r="W648" s="40"/>
      <c r="X648" s="33"/>
      <c r="Y648" s="52"/>
      <c r="Z648" s="52"/>
      <c r="AA648" s="53"/>
      <c r="AC648" s="52"/>
      <c r="AD648" s="52"/>
      <c r="BB648" s="64" t="s">
        <v>0</v>
      </c>
    </row>
    <row r="649" spans="1:54">
      <c r="A649" t="str">
        <f t="shared" si="109"/>
        <v>|PT|&gt;||シールド数|&gt;||</v>
      </c>
      <c r="B649" t="s">
        <v>0</v>
      </c>
      <c r="C649" t="s">
        <v>81</v>
      </c>
      <c r="D649" t="s">
        <v>18</v>
      </c>
      <c r="E649" t="s">
        <v>81</v>
      </c>
      <c r="F649" t="s">
        <v>113</v>
      </c>
      <c r="G649" t="s">
        <v>81</v>
      </c>
      <c r="H649" t="str">
        <f>IF(R648=0,"",R648)</f>
        <v/>
      </c>
      <c r="I649" t="s">
        <v>81</v>
      </c>
      <c r="J649" t="s">
        <v>136</v>
      </c>
      <c r="K649" t="s">
        <v>81</v>
      </c>
      <c r="L649" t="s">
        <v>113</v>
      </c>
      <c r="M649" t="s">
        <v>81</v>
      </c>
      <c r="N649" t="str">
        <f>IF(R649=0,"",R649)</f>
        <v/>
      </c>
      <c r="O649" t="s">
        <v>81</v>
      </c>
      <c r="Q649" s="41" t="s">
        <v>19</v>
      </c>
      <c r="R649" s="34">
        <f>INDEX(AS:AS,W642+1)</f>
        <v>0</v>
      </c>
      <c r="S649" s="42"/>
      <c r="T649" s="42"/>
      <c r="U649" s="42"/>
      <c r="V649" s="43"/>
      <c r="W649" s="44"/>
      <c r="X649" s="45"/>
      <c r="Y649" s="55"/>
      <c r="Z649" s="55"/>
      <c r="AA649" s="56"/>
      <c r="BB649" s="64" t="s">
        <v>0</v>
      </c>
    </row>
    <row r="650" spans="1:54">
      <c r="A650" t="str">
        <f t="shared" si="109"/>
        <v>&amp;br;&amp;br;</v>
      </c>
      <c r="B650" t="s">
        <v>0</v>
      </c>
      <c r="C650" t="s">
        <v>145</v>
      </c>
      <c r="R650"/>
      <c r="S650"/>
      <c r="T650"/>
      <c r="U650"/>
      <c r="V650"/>
      <c r="BB650" s="64" t="s">
        <v>0</v>
      </c>
    </row>
    <row r="651" spans="1:54">
      <c r="A651" t="str">
        <f t="shared" si="109"/>
        <v>#back(text=戻る,left)</v>
      </c>
      <c r="B651" t="s">
        <v>0</v>
      </c>
      <c r="C651" t="s">
        <v>153</v>
      </c>
      <c r="R651"/>
      <c r="S651"/>
      <c r="T651"/>
      <c r="U651"/>
      <c r="V651"/>
      <c r="BB651" s="64" t="s">
        <v>0</v>
      </c>
    </row>
    <row r="652" spans="1:54">
      <c r="A652" t="str">
        <f t="shared" si="109"/>
        <v>&amp;br;</v>
      </c>
      <c r="B652" t="s">
        <v>0</v>
      </c>
      <c r="C652" t="s">
        <v>164</v>
      </c>
      <c r="R652"/>
      <c r="S652"/>
      <c r="T652"/>
      <c r="U652"/>
      <c r="V652"/>
      <c r="BB652" s="64" t="s">
        <v>0</v>
      </c>
    </row>
    <row r="653" spans="1:54">
      <c r="A653" t="str">
        <f t="shared" si="109"/>
        <v>#comment(above,nsize=[15],size=[30],num=[10])</v>
      </c>
      <c r="B653" t="s">
        <v>0</v>
      </c>
      <c r="C653" t="s">
        <v>173</v>
      </c>
      <c r="R653"/>
      <c r="S653"/>
      <c r="T653"/>
      <c r="U653"/>
      <c r="V653"/>
      <c r="BB653" s="64" t="s">
        <v>0</v>
      </c>
    </row>
    <row r="654" spans="1:54">
      <c r="A654" t="str">
        <f t="shared" si="109"/>
        <v>&amp;br;&amp;br;</v>
      </c>
      <c r="B654" t="s">
        <v>0</v>
      </c>
      <c r="C654" t="s">
        <v>145</v>
      </c>
      <c r="R654"/>
      <c r="S654"/>
      <c r="T654"/>
      <c r="U654"/>
      <c r="V654"/>
      <c r="BB654" s="64"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G51">
      <formula1>$Q$4:$T$4</formula1>
    </dataValidation>
  </dataValidations>
  <pageMargins left="0.699305555555556" right="0.699305555555556"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F654"/>
  <sheetViews>
    <sheetView zoomScale="85" zoomScaleNormal="85" topLeftCell="A553" workbookViewId="0">
      <selection activeCell="AO554" sqref="AO554"/>
    </sheetView>
  </sheetViews>
  <sheetFormatPr defaultColWidth="9" defaultRowHeight="13.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25" hidden="1" customWidth="1"/>
    <col min="28" max="30" width="9" hidden="1" customWidth="1"/>
    <col min="31" max="31" width="3.5" customWidth="1"/>
    <col min="32" max="32" width="5.25" customWidth="1"/>
    <col min="33" max="33" width="3.75" customWidth="1"/>
    <col min="34" max="34" width="5" customWidth="1"/>
    <col min="45" max="45" width="4.875" customWidth="1"/>
    <col min="46" max="47" width="2.75" customWidth="1"/>
    <col min="48" max="51" width="4.75" customWidth="1"/>
  </cols>
  <sheetData>
    <row r="1" spans="2:54">
      <c r="B1" t="s">
        <v>0</v>
      </c>
      <c r="Q1" t="s">
        <v>1</v>
      </c>
      <c r="R1" s="25" t="s">
        <v>2</v>
      </c>
      <c r="AB1" t="s">
        <v>3</v>
      </c>
      <c r="AC1" t="s">
        <v>4</v>
      </c>
      <c r="AD1" s="40" t="s">
        <v>5</v>
      </c>
      <c r="AE1" s="46"/>
      <c r="AF1" s="47" t="s">
        <v>6</v>
      </c>
      <c r="AG1" s="59" t="s">
        <v>7</v>
      </c>
      <c r="AH1" s="59" t="s">
        <v>8</v>
      </c>
      <c r="AI1" s="59" t="s">
        <v>9</v>
      </c>
      <c r="AJ1" s="59" t="s">
        <v>10</v>
      </c>
      <c r="AK1" s="59" t="s">
        <v>11</v>
      </c>
      <c r="AL1" s="59" t="s">
        <v>12</v>
      </c>
      <c r="AM1" s="59" t="s">
        <v>13</v>
      </c>
      <c r="AN1" s="59" t="s">
        <v>14</v>
      </c>
      <c r="AO1" s="59" t="s">
        <v>15</v>
      </c>
      <c r="AP1" s="59" t="s">
        <v>16</v>
      </c>
      <c r="AQ1" s="59" t="s">
        <v>17</v>
      </c>
      <c r="AR1" s="59" t="s">
        <v>18</v>
      </c>
      <c r="AS1" s="59" t="s">
        <v>19</v>
      </c>
      <c r="AT1" s="59" t="s">
        <v>20</v>
      </c>
      <c r="AU1" s="59" t="s">
        <v>21</v>
      </c>
      <c r="AV1" s="59" t="s">
        <v>22</v>
      </c>
      <c r="AW1" s="59" t="s">
        <v>23</v>
      </c>
      <c r="AX1" s="59" t="s">
        <v>24</v>
      </c>
      <c r="AY1" s="59" t="s">
        <v>25</v>
      </c>
      <c r="AZ1" s="59" t="s">
        <v>26</v>
      </c>
      <c r="BA1" s="63" t="s">
        <v>27</v>
      </c>
      <c r="BB1" s="64" t="s">
        <v>0</v>
      </c>
    </row>
    <row r="2" spans="2:58">
      <c r="B2" t="s">
        <v>0</v>
      </c>
      <c r="AB2" t="s">
        <v>28</v>
      </c>
      <c r="AC2" t="s">
        <v>29</v>
      </c>
      <c r="AD2" s="40" t="s">
        <v>30</v>
      </c>
      <c r="AE2" s="48">
        <v>1</v>
      </c>
      <c r="AF2" s="49" t="s">
        <v>42</v>
      </c>
      <c r="AG2" s="24" t="s">
        <v>31</v>
      </c>
      <c r="AH2" s="24">
        <v>8</v>
      </c>
      <c r="AI2" s="24" t="s">
        <v>1147</v>
      </c>
      <c r="AJ2" s="24" t="s">
        <v>1148</v>
      </c>
      <c r="AK2" s="24" t="s">
        <v>34</v>
      </c>
      <c r="AL2" s="24" t="s">
        <v>50</v>
      </c>
      <c r="AM2" s="24" t="s">
        <v>88</v>
      </c>
      <c r="AN2" s="24"/>
      <c r="AO2" s="24" t="s">
        <v>89</v>
      </c>
      <c r="AP2" s="24"/>
      <c r="AQ2" s="24"/>
      <c r="AR2" s="61">
        <v>42795</v>
      </c>
      <c r="AS2" s="24"/>
      <c r="AT2" s="24">
        <v>3</v>
      </c>
      <c r="AU2" s="24">
        <v>1</v>
      </c>
      <c r="AV2" s="24" t="s">
        <v>89</v>
      </c>
      <c r="AW2" s="24" t="s">
        <v>133</v>
      </c>
      <c r="AX2" s="24" t="s">
        <v>133</v>
      </c>
      <c r="AY2" s="24"/>
      <c r="AZ2" s="24" t="s">
        <v>89</v>
      </c>
      <c r="BA2" s="54"/>
      <c r="BB2" s="64" t="s">
        <v>0</v>
      </c>
      <c r="BC2">
        <v>1</v>
      </c>
      <c r="BD2" t="s">
        <v>39</v>
      </c>
      <c r="BE2" t="s">
        <v>40</v>
      </c>
      <c r="BF2" t="s">
        <v>41</v>
      </c>
    </row>
    <row r="3" spans="2:58">
      <c r="B3" t="s">
        <v>0</v>
      </c>
      <c r="Q3" s="25" t="s">
        <v>3</v>
      </c>
      <c r="R3" s="25" t="s">
        <v>28</v>
      </c>
      <c r="S3" s="25" t="s">
        <v>42</v>
      </c>
      <c r="T3" s="25" t="s">
        <v>43</v>
      </c>
      <c r="U3" s="25" t="s">
        <v>44</v>
      </c>
      <c r="V3" s="25" t="s">
        <v>45</v>
      </c>
      <c r="W3" s="25"/>
      <c r="AB3" t="s">
        <v>42</v>
      </c>
      <c r="AC3" t="s">
        <v>46</v>
      </c>
      <c r="AD3" s="40" t="s">
        <v>47</v>
      </c>
      <c r="AE3" s="48">
        <v>2</v>
      </c>
      <c r="AF3" s="49" t="s">
        <v>42</v>
      </c>
      <c r="AG3" s="24" t="s">
        <v>31</v>
      </c>
      <c r="AH3" s="24">
        <v>5</v>
      </c>
      <c r="AI3" s="24" t="s">
        <v>1149</v>
      </c>
      <c r="AJ3" s="24" t="s">
        <v>1150</v>
      </c>
      <c r="AK3" s="24" t="s">
        <v>34</v>
      </c>
      <c r="AL3" s="24" t="s">
        <v>534</v>
      </c>
      <c r="AM3" s="24" t="s">
        <v>69</v>
      </c>
      <c r="AN3" s="24"/>
      <c r="AO3" s="24" t="s">
        <v>1151</v>
      </c>
      <c r="AP3" s="24"/>
      <c r="AQ3" s="24"/>
      <c r="AR3" s="61">
        <v>42737</v>
      </c>
      <c r="AS3" s="24"/>
      <c r="AT3" s="24">
        <v>1</v>
      </c>
      <c r="AU3" s="24">
        <v>2</v>
      </c>
      <c r="AV3" s="24" t="s">
        <v>807</v>
      </c>
      <c r="AW3" s="24" t="s">
        <v>133</v>
      </c>
      <c r="AX3" s="24" t="s">
        <v>133</v>
      </c>
      <c r="AY3" s="24"/>
      <c r="AZ3" s="24" t="s">
        <v>1151</v>
      </c>
      <c r="BA3" s="54" t="s">
        <v>1152</v>
      </c>
      <c r="BB3" s="64" t="s">
        <v>0</v>
      </c>
      <c r="BC3">
        <v>2</v>
      </c>
      <c r="BD3" t="s">
        <v>52</v>
      </c>
      <c r="BE3" t="s">
        <v>40</v>
      </c>
      <c r="BF3" t="s">
        <v>53</v>
      </c>
    </row>
    <row r="4" spans="2:58">
      <c r="B4" t="s">
        <v>0</v>
      </c>
      <c r="Q4" t="s">
        <v>31</v>
      </c>
      <c r="R4" s="25" t="s">
        <v>54</v>
      </c>
      <c r="S4" s="25" t="s">
        <v>55</v>
      </c>
      <c r="T4" s="25" t="s">
        <v>56</v>
      </c>
      <c r="AB4" t="s">
        <v>43</v>
      </c>
      <c r="AC4" t="s">
        <v>57</v>
      </c>
      <c r="AD4" s="40" t="s">
        <v>58</v>
      </c>
      <c r="AE4" s="48">
        <v>3</v>
      </c>
      <c r="AF4" s="49" t="s">
        <v>42</v>
      </c>
      <c r="AG4" s="24" t="s">
        <v>31</v>
      </c>
      <c r="AH4" s="24">
        <v>8</v>
      </c>
      <c r="AI4" s="24" t="s">
        <v>1153</v>
      </c>
      <c r="AJ4" s="24" t="s">
        <v>1154</v>
      </c>
      <c r="AK4" s="24" t="s">
        <v>34</v>
      </c>
      <c r="AL4" s="24" t="s">
        <v>50</v>
      </c>
      <c r="AM4" s="24" t="s">
        <v>531</v>
      </c>
      <c r="AN4" s="24" t="s">
        <v>69</v>
      </c>
      <c r="AO4" s="24" t="s">
        <v>1098</v>
      </c>
      <c r="AP4" s="24"/>
      <c r="AQ4" s="24"/>
      <c r="AR4" s="61">
        <v>42768</v>
      </c>
      <c r="AS4" s="24"/>
      <c r="AT4" s="24">
        <v>2</v>
      </c>
      <c r="AU4" s="24">
        <v>2</v>
      </c>
      <c r="AV4" s="24" t="s">
        <v>1098</v>
      </c>
      <c r="AW4" s="24" t="s">
        <v>133</v>
      </c>
      <c r="AX4" s="24" t="s">
        <v>133</v>
      </c>
      <c r="AY4" s="24"/>
      <c r="AZ4" s="24" t="s">
        <v>1098</v>
      </c>
      <c r="BA4" s="54" t="s">
        <v>1155</v>
      </c>
      <c r="BB4" s="64" t="s">
        <v>0</v>
      </c>
      <c r="BC4">
        <v>3</v>
      </c>
      <c r="BD4" t="s">
        <v>63</v>
      </c>
      <c r="BE4" t="s">
        <v>40</v>
      </c>
      <c r="BF4" t="s">
        <v>64</v>
      </c>
    </row>
    <row r="5" spans="2:58">
      <c r="B5" t="s">
        <v>0</v>
      </c>
      <c r="Q5" s="29"/>
      <c r="R5" s="30"/>
      <c r="S5" s="30"/>
      <c r="T5" s="30"/>
      <c r="U5" s="30"/>
      <c r="V5" s="31"/>
      <c r="W5" s="32">
        <v>1</v>
      </c>
      <c r="X5" s="29"/>
      <c r="Y5" s="50"/>
      <c r="Z5" s="50"/>
      <c r="AA5" s="51"/>
      <c r="AB5" t="s">
        <v>44</v>
      </c>
      <c r="AC5" t="s">
        <v>65</v>
      </c>
      <c r="AD5" s="40" t="s">
        <v>66</v>
      </c>
      <c r="AE5" s="48">
        <v>4</v>
      </c>
      <c r="AF5" s="49" t="s">
        <v>42</v>
      </c>
      <c r="AG5" s="24" t="s">
        <v>31</v>
      </c>
      <c r="AH5" s="24">
        <v>10</v>
      </c>
      <c r="AI5" s="24" t="s">
        <v>1156</v>
      </c>
      <c r="AJ5" s="24" t="s">
        <v>1157</v>
      </c>
      <c r="AK5" s="24" t="s">
        <v>34</v>
      </c>
      <c r="AL5" s="24" t="s">
        <v>50</v>
      </c>
      <c r="AM5" s="24" t="s">
        <v>578</v>
      </c>
      <c r="AN5" s="24"/>
      <c r="AO5" s="24" t="s">
        <v>312</v>
      </c>
      <c r="AP5" s="24"/>
      <c r="AQ5" s="24"/>
      <c r="AR5" s="61">
        <v>42827</v>
      </c>
      <c r="AS5" s="24"/>
      <c r="AT5" s="24">
        <v>4</v>
      </c>
      <c r="AU5" s="24">
        <v>2</v>
      </c>
      <c r="AV5" s="24" t="s">
        <v>2008</v>
      </c>
      <c r="AW5" s="24" t="s">
        <v>133</v>
      </c>
      <c r="AX5" s="24" t="s">
        <v>133</v>
      </c>
      <c r="AY5" s="24"/>
      <c r="AZ5" s="24" t="s">
        <v>312</v>
      </c>
      <c r="BA5" s="54" t="s">
        <v>1158</v>
      </c>
      <c r="BB5" s="64" t="s">
        <v>0</v>
      </c>
      <c r="BC5">
        <v>4</v>
      </c>
      <c r="BD5" t="s">
        <v>71</v>
      </c>
      <c r="BE5" t="s">
        <v>40</v>
      </c>
      <c r="BF5" t="s">
        <v>72</v>
      </c>
    </row>
    <row r="6" spans="1:58">
      <c r="A6" t="str">
        <f t="shared" ref="A6:A69" si="0">CONCATENATE(C6,D6,E6,F6,G6,H6,I6,J6,K6,L6,M6,N6,O6,P6)</f>
        <v>*屍肉の金切り声上げ/Carrion Screecher</v>
      </c>
      <c r="B6" t="s">
        <v>0</v>
      </c>
      <c r="C6" t="str">
        <f>"*"&amp;R6&amp;"/"&amp;T6</f>
        <v>*屍肉の金切り声上げ/Carrion Screecher</v>
      </c>
      <c r="Q6" s="33" t="s">
        <v>9</v>
      </c>
      <c r="R6" s="34" t="str">
        <f>INDEX(AI:AI,W5+1)</f>
        <v>屍肉の金切り声上げ</v>
      </c>
      <c r="S6" s="35" t="s">
        <v>10</v>
      </c>
      <c r="T6" s="34" t="str">
        <f>INDEX(AJ:AJ,W5+1)</f>
        <v>Carrion Screecher</v>
      </c>
      <c r="U6" s="35"/>
      <c r="V6" s="36"/>
      <c r="W6" s="37"/>
      <c r="X6" s="33"/>
      <c r="Y6" s="52"/>
      <c r="Z6" s="52"/>
      <c r="AA6" s="53"/>
      <c r="AB6" t="s">
        <v>73</v>
      </c>
      <c r="AC6" t="s">
        <v>74</v>
      </c>
      <c r="AD6" s="40" t="s">
        <v>75</v>
      </c>
      <c r="AE6" s="48">
        <v>5</v>
      </c>
      <c r="AF6" s="49" t="s">
        <v>42</v>
      </c>
      <c r="AG6" s="24" t="s">
        <v>31</v>
      </c>
      <c r="AH6" s="24">
        <v>6</v>
      </c>
      <c r="AI6" s="24" t="s">
        <v>1159</v>
      </c>
      <c r="AJ6" s="24" t="s">
        <v>1160</v>
      </c>
      <c r="AK6" s="24" t="s">
        <v>34</v>
      </c>
      <c r="AL6" s="24" t="s">
        <v>50</v>
      </c>
      <c r="AM6" s="24" t="s">
        <v>534</v>
      </c>
      <c r="AN6" s="24"/>
      <c r="AO6" s="24"/>
      <c r="AP6" s="24"/>
      <c r="AQ6" s="24"/>
      <c r="AR6" s="61">
        <v>42768</v>
      </c>
      <c r="AS6" s="24"/>
      <c r="AT6" s="24">
        <v>2</v>
      </c>
      <c r="AU6" s="24">
        <v>2</v>
      </c>
      <c r="AV6" s="24" t="s">
        <v>133</v>
      </c>
      <c r="AW6" s="24" t="s">
        <v>133</v>
      </c>
      <c r="AX6" s="24" t="s">
        <v>133</v>
      </c>
      <c r="AY6" s="24"/>
      <c r="AZ6" s="24" t="s">
        <v>133</v>
      </c>
      <c r="BA6" s="54"/>
      <c r="BB6" s="64" t="s">
        <v>0</v>
      </c>
      <c r="BC6">
        <v>5</v>
      </c>
      <c r="BD6" t="s">
        <v>33</v>
      </c>
      <c r="BE6" t="s">
        <v>40</v>
      </c>
      <c r="BF6" t="s">
        <v>80</v>
      </c>
    </row>
    <row r="7" spans="1:58">
      <c r="A7" t="str">
        <f t="shared" si="0"/>
        <v>|LEFT:80|LEFT:100|LEFT:100|LEFT:100|LEFT:100|LEFT:100|c</v>
      </c>
      <c r="B7" t="s">
        <v>0</v>
      </c>
      <c r="C7" t="s">
        <v>81</v>
      </c>
      <c r="D7" s="26" t="str">
        <f>$Q$1</f>
        <v>LEFT:80</v>
      </c>
      <c r="E7" s="26" t="s">
        <v>81</v>
      </c>
      <c r="F7" s="26" t="str">
        <f t="shared" ref="F7:J7" si="1">$R$1</f>
        <v>LEFT:100</v>
      </c>
      <c r="G7" s="26" t="s">
        <v>81</v>
      </c>
      <c r="H7" s="26" t="str">
        <f t="shared" si="1"/>
        <v>LEFT:100</v>
      </c>
      <c r="I7" s="26" t="s">
        <v>81</v>
      </c>
      <c r="J7" s="26" t="str">
        <f t="shared" si="1"/>
        <v>LEFT:100</v>
      </c>
      <c r="K7" s="26" t="s">
        <v>81</v>
      </c>
      <c r="L7" s="26" t="str">
        <f>$R$1</f>
        <v>LEFT:100</v>
      </c>
      <c r="M7" s="26" t="s">
        <v>81</v>
      </c>
      <c r="N7" s="26" t="str">
        <f>$R$1</f>
        <v>LEFT:100</v>
      </c>
      <c r="O7" t="s">
        <v>81</v>
      </c>
      <c r="P7" t="s">
        <v>82</v>
      </c>
      <c r="Q7" s="38" t="s">
        <v>6</v>
      </c>
      <c r="R7" s="34" t="str">
        <f>INDEX(AF:AF,W5+1)</f>
        <v>黒</v>
      </c>
      <c r="S7" s="39" t="s">
        <v>7</v>
      </c>
      <c r="T7" s="34" t="str">
        <f>INDEX(AG:AG,W5+1)</f>
        <v>コモン</v>
      </c>
      <c r="U7" s="39" t="s">
        <v>8</v>
      </c>
      <c r="V7" s="34">
        <f>INDEX(AH:AH,W5+1)</f>
        <v>8</v>
      </c>
      <c r="W7" s="40"/>
      <c r="X7" s="34" t="str">
        <f>INDEX(AO:AO,W5+1)</f>
        <v>飛行</v>
      </c>
      <c r="Y7" s="52"/>
      <c r="Z7" s="52"/>
      <c r="AA7" s="53"/>
      <c r="AB7" t="s">
        <v>83</v>
      </c>
      <c r="AC7" t="s">
        <v>84</v>
      </c>
      <c r="AD7" s="40" t="s">
        <v>85</v>
      </c>
      <c r="AE7" s="48">
        <v>6</v>
      </c>
      <c r="AF7" s="49" t="s">
        <v>42</v>
      </c>
      <c r="AG7" s="24" t="s">
        <v>31</v>
      </c>
      <c r="AH7" s="24">
        <v>15</v>
      </c>
      <c r="AI7" s="24" t="s">
        <v>1161</v>
      </c>
      <c r="AJ7" s="24" t="s">
        <v>1162</v>
      </c>
      <c r="AK7" s="24" t="s">
        <v>34</v>
      </c>
      <c r="AL7" s="24" t="s">
        <v>50</v>
      </c>
      <c r="AM7" s="24" t="s">
        <v>1163</v>
      </c>
      <c r="AN7" s="24"/>
      <c r="AO7" s="24" t="s">
        <v>257</v>
      </c>
      <c r="AP7" s="24" t="s">
        <v>203</v>
      </c>
      <c r="AQ7" s="24"/>
      <c r="AR7" s="61">
        <v>42740</v>
      </c>
      <c r="AS7" s="24"/>
      <c r="AT7" s="24">
        <v>1</v>
      </c>
      <c r="AU7" s="24">
        <v>5</v>
      </c>
      <c r="AV7" s="24" t="s">
        <v>138</v>
      </c>
      <c r="AW7" s="24" t="s">
        <v>133</v>
      </c>
      <c r="AX7" s="24" t="s">
        <v>133</v>
      </c>
      <c r="AY7" s="24"/>
      <c r="AZ7" s="24" t="s">
        <v>2009</v>
      </c>
      <c r="BA7" s="54" t="s">
        <v>1164</v>
      </c>
      <c r="BB7" s="64" t="s">
        <v>0</v>
      </c>
      <c r="BC7">
        <v>6</v>
      </c>
      <c r="BD7" t="s">
        <v>91</v>
      </c>
      <c r="BE7" t="s">
        <v>40</v>
      </c>
      <c r="BF7" t="s">
        <v>92</v>
      </c>
    </row>
    <row r="8" spans="1:58">
      <c r="A8" t="str">
        <f t="shared" si="0"/>
        <v>|色|黒|レアリティ|コモン|マナコスト|8|</v>
      </c>
      <c r="B8" t="s">
        <v>0</v>
      </c>
      <c r="C8" t="s">
        <v>81</v>
      </c>
      <c r="D8" s="27" t="s">
        <v>6</v>
      </c>
      <c r="E8" t="s">
        <v>81</v>
      </c>
      <c r="F8" t="str">
        <f>IF(R7=0,"",R7)</f>
        <v>黒</v>
      </c>
      <c r="G8" t="s">
        <v>81</v>
      </c>
      <c r="H8" s="27" t="s">
        <v>93</v>
      </c>
      <c r="I8" t="s">
        <v>81</v>
      </c>
      <c r="J8" t="str">
        <f>IF(T7=0,"",T7)</f>
        <v>コモン</v>
      </c>
      <c r="K8" t="s">
        <v>81</v>
      </c>
      <c r="L8" s="27" t="s">
        <v>94</v>
      </c>
      <c r="M8" t="s">
        <v>81</v>
      </c>
      <c r="N8">
        <f>IF(V7=0,"",V7)</f>
        <v>8</v>
      </c>
      <c r="O8" t="s">
        <v>81</v>
      </c>
      <c r="Q8" s="33" t="s">
        <v>11</v>
      </c>
      <c r="R8" s="34" t="str">
        <f>INDEX(AK:AK,W5+1)</f>
        <v>クリーチャー</v>
      </c>
      <c r="S8" s="39" t="s">
        <v>95</v>
      </c>
      <c r="T8" s="34" t="str">
        <f>INDEX(AL:AL,W5+1)</f>
        <v>ゾンビ</v>
      </c>
      <c r="U8" s="34" t="str">
        <f>INDEX(AM:AM,W5+1)</f>
        <v>鳥</v>
      </c>
      <c r="V8" s="34">
        <f>INDEX(AN:AN,W5+1)</f>
        <v>0</v>
      </c>
      <c r="W8" s="40"/>
      <c r="X8" s="34" t="str">
        <f>INDEX(AV:AV,W5+1)</f>
        <v>飛行</v>
      </c>
      <c r="Y8" s="34" t="str">
        <f>INDEX(AW:AW,W5+1)</f>
        <v/>
      </c>
      <c r="Z8" s="34" t="str">
        <f>INDEX(AX:AX,W5+1)</f>
        <v/>
      </c>
      <c r="AA8" s="34">
        <f>INDEX(AY:AY,W5+1)</f>
        <v>0</v>
      </c>
      <c r="AB8" t="s">
        <v>96</v>
      </c>
      <c r="AC8" t="s">
        <v>97</v>
      </c>
      <c r="AD8" s="40" t="s">
        <v>98</v>
      </c>
      <c r="AE8" s="48">
        <v>7</v>
      </c>
      <c r="AF8" s="49" t="s">
        <v>42</v>
      </c>
      <c r="AG8" s="24" t="s">
        <v>31</v>
      </c>
      <c r="AH8" s="24">
        <v>19</v>
      </c>
      <c r="AI8" s="24" t="s">
        <v>1165</v>
      </c>
      <c r="AJ8" s="24" t="s">
        <v>1166</v>
      </c>
      <c r="AK8" s="24" t="s">
        <v>34</v>
      </c>
      <c r="AL8" s="24" t="s">
        <v>528</v>
      </c>
      <c r="AM8" s="24"/>
      <c r="AN8" s="24"/>
      <c r="AO8" s="24" t="s">
        <v>46</v>
      </c>
      <c r="AP8" s="24"/>
      <c r="AQ8" s="24"/>
      <c r="AR8" s="61">
        <v>42798</v>
      </c>
      <c r="AS8" s="24"/>
      <c r="AT8" s="24">
        <v>3</v>
      </c>
      <c r="AU8" s="24">
        <v>4</v>
      </c>
      <c r="AV8" s="24" t="s">
        <v>46</v>
      </c>
      <c r="AW8" s="24" t="s">
        <v>133</v>
      </c>
      <c r="AX8" s="24" t="s">
        <v>133</v>
      </c>
      <c r="AY8" s="24"/>
      <c r="AZ8" s="24" t="s">
        <v>46</v>
      </c>
      <c r="BA8" s="54"/>
      <c r="BB8" s="64" t="s">
        <v>0</v>
      </c>
      <c r="BC8">
        <v>7</v>
      </c>
      <c r="BD8" t="s">
        <v>101</v>
      </c>
      <c r="BE8" t="s">
        <v>40</v>
      </c>
      <c r="BF8" t="s">
        <v>102</v>
      </c>
    </row>
    <row r="9" spans="1:58">
      <c r="A9" t="str">
        <f t="shared" si="0"/>
        <v>|種別|クリーチャー|サブタイプ|ゾンビ|鳥||</v>
      </c>
      <c r="B9" t="s">
        <v>0</v>
      </c>
      <c r="C9" t="s">
        <v>81</v>
      </c>
      <c r="D9" s="27" t="s">
        <v>11</v>
      </c>
      <c r="E9" t="s">
        <v>81</v>
      </c>
      <c r="F9" t="str">
        <f>IF(R8=0,"",R8)</f>
        <v>クリーチャー</v>
      </c>
      <c r="G9" t="s">
        <v>81</v>
      </c>
      <c r="H9" s="27" t="s">
        <v>103</v>
      </c>
      <c r="I9" t="s">
        <v>81</v>
      </c>
      <c r="J9" t="str">
        <f>IF(T8=0,"",T8)</f>
        <v>ゾンビ</v>
      </c>
      <c r="K9" t="s">
        <v>81</v>
      </c>
      <c r="L9" t="str">
        <f>IF(U8=0,"",U8)</f>
        <v>鳥</v>
      </c>
      <c r="M9" t="s">
        <v>81</v>
      </c>
      <c r="N9" t="str">
        <f>IF(V8=0,"",V8)</f>
        <v/>
      </c>
      <c r="O9" t="s">
        <v>81</v>
      </c>
      <c r="Q9" s="33" t="s">
        <v>104</v>
      </c>
      <c r="R9" s="34" t="str">
        <f>INDEX(AZ:AZ,W5+1)</f>
        <v>飛行</v>
      </c>
      <c r="S9" s="35"/>
      <c r="T9" s="35"/>
      <c r="U9" s="35"/>
      <c r="V9" s="36"/>
      <c r="W9" s="40"/>
      <c r="X9" s="32" t="s">
        <v>0</v>
      </c>
      <c r="Y9" s="32"/>
      <c r="Z9" s="32"/>
      <c r="AA9" s="54" t="s">
        <v>0</v>
      </c>
      <c r="AB9" t="s">
        <v>105</v>
      </c>
      <c r="AC9" t="s">
        <v>106</v>
      </c>
      <c r="AD9" s="40" t="s">
        <v>107</v>
      </c>
      <c r="AE9" s="48">
        <v>8</v>
      </c>
      <c r="AF9" s="49" t="s">
        <v>42</v>
      </c>
      <c r="AG9" s="24" t="s">
        <v>31</v>
      </c>
      <c r="AH9" s="24">
        <v>6</v>
      </c>
      <c r="AI9" s="24" t="s">
        <v>1167</v>
      </c>
      <c r="AJ9" s="24" t="s">
        <v>1168</v>
      </c>
      <c r="AK9" s="24" t="s">
        <v>34</v>
      </c>
      <c r="AL9" s="24" t="s">
        <v>50</v>
      </c>
      <c r="AM9" s="24" t="s">
        <v>982</v>
      </c>
      <c r="AN9" s="24"/>
      <c r="AO9" s="24" t="s">
        <v>1169</v>
      </c>
      <c r="AP9" s="24"/>
      <c r="AQ9" s="24"/>
      <c r="AR9" s="61">
        <v>42767</v>
      </c>
      <c r="AS9" s="24"/>
      <c r="AT9" s="24">
        <v>2</v>
      </c>
      <c r="AU9" s="24">
        <v>1</v>
      </c>
      <c r="AV9" s="24" t="s">
        <v>830</v>
      </c>
      <c r="AW9" s="24" t="s">
        <v>133</v>
      </c>
      <c r="AX9" s="24" t="s">
        <v>133</v>
      </c>
      <c r="AY9" s="24"/>
      <c r="AZ9" s="24" t="s">
        <v>1169</v>
      </c>
      <c r="BA9" s="54" t="s">
        <v>1170</v>
      </c>
      <c r="BB9" s="64" t="s">
        <v>0</v>
      </c>
      <c r="BC9">
        <v>8</v>
      </c>
      <c r="BD9" t="s">
        <v>111</v>
      </c>
      <c r="BE9" t="s">
        <v>40</v>
      </c>
      <c r="BF9" t="s">
        <v>112</v>
      </c>
    </row>
    <row r="10" spans="1:58">
      <c r="A10" t="str">
        <f t="shared" si="0"/>
        <v>|テキスト|&gt;|&gt;|&gt;|&gt;|飛行|</v>
      </c>
      <c r="B10" t="s">
        <v>0</v>
      </c>
      <c r="C10" t="s">
        <v>81</v>
      </c>
      <c r="D10" s="27" t="s">
        <v>104</v>
      </c>
      <c r="E10" t="s">
        <v>81</v>
      </c>
      <c r="F10" s="27" t="s">
        <v>113</v>
      </c>
      <c r="G10" t="s">
        <v>81</v>
      </c>
      <c r="H10" s="27" t="s">
        <v>113</v>
      </c>
      <c r="I10" t="s">
        <v>81</v>
      </c>
      <c r="J10" s="27" t="s">
        <v>113</v>
      </c>
      <c r="K10" t="s">
        <v>81</v>
      </c>
      <c r="L10" s="27" t="s">
        <v>113</v>
      </c>
      <c r="M10" t="s">
        <v>81</v>
      </c>
      <c r="N10" t="str">
        <f>IF(R9=0,"",R9)</f>
        <v>飛行</v>
      </c>
      <c r="O10" t="s">
        <v>81</v>
      </c>
      <c r="Q10" s="38" t="s">
        <v>27</v>
      </c>
      <c r="R10" s="34">
        <f>INDEX(BA:BA,W5+1)</f>
        <v>0</v>
      </c>
      <c r="S10" s="33" t="s">
        <v>114</v>
      </c>
      <c r="T10" s="34" t="str">
        <f>IF(X10="","",X10&amp;IF(Y10="",""," "&amp;Y10)&amp;IF(Z10="",""," "&amp;Z10)&amp;IF(AA10="",""," "&amp;AA10))</f>
        <v>Flying  </v>
      </c>
      <c r="U10" s="35"/>
      <c r="V10" s="36"/>
      <c r="W10" s="40" t="s">
        <v>114</v>
      </c>
      <c r="X10" s="33" t="str">
        <f t="shared" ref="X10:AA10" si="2">IF(ISERROR(IF(LEN(X9)&gt;1,X9,VLOOKUP(X8,$AC:$AD,2,FALSE))),"",IF(LEN(X9)&gt;1,X9,VLOOKUP(X8,$AC:$AD,2,FALSE)))</f>
        <v>Flying</v>
      </c>
      <c r="Y10" s="33" t="str">
        <f t="shared" si="2"/>
        <v/>
      </c>
      <c r="Z10" s="33" t="str">
        <f t="shared" si="2"/>
        <v/>
      </c>
      <c r="AA10" s="33" t="str">
        <f t="shared" si="2"/>
        <v> </v>
      </c>
      <c r="AB10" t="s">
        <v>115</v>
      </c>
      <c r="AC10" t="s">
        <v>116</v>
      </c>
      <c r="AD10" s="40" t="s">
        <v>117</v>
      </c>
      <c r="AE10" s="48">
        <v>9</v>
      </c>
      <c r="AF10" s="49" t="s">
        <v>42</v>
      </c>
      <c r="AG10" s="24" t="s">
        <v>31</v>
      </c>
      <c r="AH10" s="24">
        <v>1</v>
      </c>
      <c r="AI10" s="24" t="s">
        <v>1171</v>
      </c>
      <c r="AJ10" s="24" t="s">
        <v>1172</v>
      </c>
      <c r="AK10" s="24" t="s">
        <v>131</v>
      </c>
      <c r="AL10" s="24" t="s">
        <v>995</v>
      </c>
      <c r="AM10" s="24"/>
      <c r="AN10" s="24"/>
      <c r="AO10" s="24" t="s">
        <v>1173</v>
      </c>
      <c r="AP10" s="24" t="s">
        <v>203</v>
      </c>
      <c r="AQ10" s="24"/>
      <c r="AR10" s="61"/>
      <c r="AS10" s="24"/>
      <c r="AT10" s="24" t="s">
        <v>133</v>
      </c>
      <c r="AU10" s="24" t="s">
        <v>133</v>
      </c>
      <c r="AV10" s="24" t="s">
        <v>807</v>
      </c>
      <c r="AW10" s="24" t="s">
        <v>133</v>
      </c>
      <c r="AX10" s="24" t="s">
        <v>133</v>
      </c>
      <c r="AY10" s="24"/>
      <c r="AZ10" s="24" t="s">
        <v>2010</v>
      </c>
      <c r="BA10" s="54" t="s">
        <v>1174</v>
      </c>
      <c r="BB10" s="64" t="s">
        <v>0</v>
      </c>
      <c r="BC10">
        <v>9</v>
      </c>
      <c r="BD10" t="s">
        <v>123</v>
      </c>
      <c r="BE10" t="s">
        <v>40</v>
      </c>
      <c r="BF10" t="s">
        <v>124</v>
      </c>
    </row>
    <row r="11" spans="1:58">
      <c r="A11" t="str">
        <f t="shared" si="0"/>
        <v>|英テキスト|&gt;|&gt;|&gt;|&gt;|Flying  &amp;br;|</v>
      </c>
      <c r="B11" t="s">
        <v>0</v>
      </c>
      <c r="C11" t="s">
        <v>81</v>
      </c>
      <c r="D11" s="27" t="s">
        <v>125</v>
      </c>
      <c r="E11" t="s">
        <v>81</v>
      </c>
      <c r="F11" s="27" t="s">
        <v>113</v>
      </c>
      <c r="G11" t="s">
        <v>81</v>
      </c>
      <c r="H11" s="27" t="s">
        <v>113</v>
      </c>
      <c r="I11" t="s">
        <v>81</v>
      </c>
      <c r="J11" s="27" t="s">
        <v>113</v>
      </c>
      <c r="K11" t="s">
        <v>81</v>
      </c>
      <c r="L11" s="27" t="s">
        <v>113</v>
      </c>
      <c r="M11" t="s">
        <v>81</v>
      </c>
      <c r="N11" t="str">
        <f>IF(T10="","",T10&amp;"&amp;br;")&amp;IF(R10=0,"",R10)</f>
        <v>Flying  &amp;br;</v>
      </c>
      <c r="O11" t="s">
        <v>81</v>
      </c>
      <c r="Q11" s="33" t="s">
        <v>18</v>
      </c>
      <c r="R11" s="34" t="str">
        <f>IF(INDEX(AT:AT,W5+1)="",0,INDEX(AT:AT,W5+1)&amp;"/"&amp;INDEX(AU:AU,W5+1))</f>
        <v>3/1</v>
      </c>
      <c r="S11" s="35"/>
      <c r="T11" s="35"/>
      <c r="U11" s="35"/>
      <c r="V11" s="36"/>
      <c r="W11" s="40"/>
      <c r="X11" s="33"/>
      <c r="Y11" s="52"/>
      <c r="Z11" s="52"/>
      <c r="AA11" s="53"/>
      <c r="AB11" t="s">
        <v>126</v>
      </c>
      <c r="AC11" t="s">
        <v>127</v>
      </c>
      <c r="AD11" s="40" t="s">
        <v>128</v>
      </c>
      <c r="AE11" s="48">
        <v>10</v>
      </c>
      <c r="AF11" s="49" t="s">
        <v>42</v>
      </c>
      <c r="AG11" s="24" t="s">
        <v>31</v>
      </c>
      <c r="AH11" s="24">
        <v>3</v>
      </c>
      <c r="AI11" s="24" t="s">
        <v>1175</v>
      </c>
      <c r="AJ11" s="24" t="s">
        <v>1176</v>
      </c>
      <c r="AK11" s="24" t="s">
        <v>131</v>
      </c>
      <c r="AL11" s="24"/>
      <c r="AM11" s="24"/>
      <c r="AN11" s="24"/>
      <c r="AO11" s="24" t="s">
        <v>1177</v>
      </c>
      <c r="AP11" s="24"/>
      <c r="AQ11" s="24"/>
      <c r="AR11" s="61"/>
      <c r="AS11" s="24"/>
      <c r="AT11" s="24" t="s">
        <v>133</v>
      </c>
      <c r="AU11" s="24" t="s">
        <v>133</v>
      </c>
      <c r="AV11" s="24" t="s">
        <v>807</v>
      </c>
      <c r="AW11" s="24" t="s">
        <v>133</v>
      </c>
      <c r="AX11" s="24" t="s">
        <v>133</v>
      </c>
      <c r="AY11" s="24"/>
      <c r="AZ11" s="24" t="s">
        <v>1177</v>
      </c>
      <c r="BA11" s="54" t="s">
        <v>1178</v>
      </c>
      <c r="BB11" s="64" t="s">
        <v>0</v>
      </c>
      <c r="BC11">
        <v>10</v>
      </c>
      <c r="BD11" t="s">
        <v>134</v>
      </c>
      <c r="BE11" t="s">
        <v>40</v>
      </c>
      <c r="BF11" t="s">
        <v>135</v>
      </c>
    </row>
    <row r="12" spans="1:58">
      <c r="A12" t="str">
        <f t="shared" si="0"/>
        <v>|PT|&gt;|3/1|シールド数|&gt;||</v>
      </c>
      <c r="B12" t="s">
        <v>0</v>
      </c>
      <c r="C12" t="s">
        <v>81</v>
      </c>
      <c r="D12" t="s">
        <v>18</v>
      </c>
      <c r="E12" t="s">
        <v>81</v>
      </c>
      <c r="F12" t="s">
        <v>113</v>
      </c>
      <c r="G12" t="s">
        <v>81</v>
      </c>
      <c r="H12" t="str">
        <f>IF(R11=0,"",R11)</f>
        <v>3/1</v>
      </c>
      <c r="I12" t="s">
        <v>81</v>
      </c>
      <c r="J12" t="s">
        <v>136</v>
      </c>
      <c r="K12" t="s">
        <v>81</v>
      </c>
      <c r="L12" t="s">
        <v>113</v>
      </c>
      <c r="M12" t="s">
        <v>81</v>
      </c>
      <c r="N12" t="str">
        <f>IF(R12=0,"",R12)</f>
        <v/>
      </c>
      <c r="O12" t="s">
        <v>81</v>
      </c>
      <c r="Q12" s="41" t="s">
        <v>19</v>
      </c>
      <c r="R12" s="34">
        <f>INDEX(AS:AS,W5+1)</f>
        <v>0</v>
      </c>
      <c r="S12" s="42"/>
      <c r="T12" s="42"/>
      <c r="U12" s="42"/>
      <c r="V12" s="43"/>
      <c r="W12" s="44"/>
      <c r="X12" s="45"/>
      <c r="Y12" s="55"/>
      <c r="Z12" s="55"/>
      <c r="AA12" s="56"/>
      <c r="AB12" t="s">
        <v>137</v>
      </c>
      <c r="AC12" t="s">
        <v>138</v>
      </c>
      <c r="AD12" s="40" t="s">
        <v>139</v>
      </c>
      <c r="AE12" s="48">
        <v>11</v>
      </c>
      <c r="AF12" s="49" t="s">
        <v>42</v>
      </c>
      <c r="AG12" s="24" t="s">
        <v>31</v>
      </c>
      <c r="AH12" s="24">
        <v>3</v>
      </c>
      <c r="AI12" s="24" t="s">
        <v>1179</v>
      </c>
      <c r="AJ12" s="24" t="s">
        <v>1180</v>
      </c>
      <c r="AK12" s="24" t="s">
        <v>131</v>
      </c>
      <c r="AL12" s="24"/>
      <c r="AM12" s="24"/>
      <c r="AN12" s="24"/>
      <c r="AO12" s="24" t="s">
        <v>1181</v>
      </c>
      <c r="AP12" s="24" t="s">
        <v>203</v>
      </c>
      <c r="AQ12" s="24"/>
      <c r="AR12" s="61"/>
      <c r="AS12" s="24"/>
      <c r="AT12" s="24" t="s">
        <v>133</v>
      </c>
      <c r="AU12" s="24" t="s">
        <v>133</v>
      </c>
      <c r="AV12" s="24" t="s">
        <v>807</v>
      </c>
      <c r="AW12" s="24" t="s">
        <v>133</v>
      </c>
      <c r="AX12" s="24" t="s">
        <v>133</v>
      </c>
      <c r="AY12" s="24"/>
      <c r="AZ12" s="24" t="s">
        <v>2011</v>
      </c>
      <c r="BA12" s="54" t="s">
        <v>1170</v>
      </c>
      <c r="BB12" s="64" t="s">
        <v>0</v>
      </c>
      <c r="BC12">
        <v>11</v>
      </c>
      <c r="BD12" t="s">
        <v>143</v>
      </c>
      <c r="BE12" t="s">
        <v>40</v>
      </c>
      <c r="BF12" t="s">
        <v>144</v>
      </c>
    </row>
    <row r="13" spans="1:58">
      <c r="A13" t="str">
        <f t="shared" si="0"/>
        <v>&amp;br;&amp;br;</v>
      </c>
      <c r="B13" t="s">
        <v>0</v>
      </c>
      <c r="C13" t="s">
        <v>145</v>
      </c>
      <c r="R13"/>
      <c r="S13"/>
      <c r="T13"/>
      <c r="U13"/>
      <c r="V13"/>
      <c r="AB13" t="s">
        <v>146</v>
      </c>
      <c r="AC13" t="s">
        <v>147</v>
      </c>
      <c r="AD13" s="40" t="s">
        <v>148</v>
      </c>
      <c r="AE13" s="48">
        <v>12</v>
      </c>
      <c r="AF13" s="49" t="s">
        <v>42</v>
      </c>
      <c r="AG13" s="24" t="s">
        <v>54</v>
      </c>
      <c r="AH13" s="24">
        <v>20</v>
      </c>
      <c r="AI13" s="24" t="s">
        <v>1182</v>
      </c>
      <c r="AJ13" s="24" t="s">
        <v>1183</v>
      </c>
      <c r="AK13" s="24" t="s">
        <v>34</v>
      </c>
      <c r="AL13" s="24" t="s">
        <v>50</v>
      </c>
      <c r="AM13" s="24" t="s">
        <v>36</v>
      </c>
      <c r="AN13" s="24"/>
      <c r="AO13" s="24" t="s">
        <v>1184</v>
      </c>
      <c r="AP13" s="24" t="s">
        <v>1098</v>
      </c>
      <c r="AQ13" s="24"/>
      <c r="AR13" s="61">
        <v>42768</v>
      </c>
      <c r="AS13" s="24"/>
      <c r="AT13" s="24">
        <v>2</v>
      </c>
      <c r="AU13" s="24">
        <v>2</v>
      </c>
      <c r="AV13" s="24" t="s">
        <v>1999</v>
      </c>
      <c r="AW13" s="24" t="s">
        <v>133</v>
      </c>
      <c r="AX13" s="24" t="s">
        <v>133</v>
      </c>
      <c r="AY13" s="24"/>
      <c r="AZ13" s="24" t="s">
        <v>2012</v>
      </c>
      <c r="BA13" s="54" t="s">
        <v>1185</v>
      </c>
      <c r="BB13" s="64" t="s">
        <v>0</v>
      </c>
      <c r="BC13">
        <v>12</v>
      </c>
      <c r="BD13" t="s">
        <v>49</v>
      </c>
      <c r="BE13" t="s">
        <v>40</v>
      </c>
      <c r="BF13" t="s">
        <v>152</v>
      </c>
    </row>
    <row r="14" spans="1:58">
      <c r="A14" t="str">
        <f t="shared" si="0"/>
        <v>#back(text=戻る,left)</v>
      </c>
      <c r="B14" t="s">
        <v>0</v>
      </c>
      <c r="C14" t="s">
        <v>153</v>
      </c>
      <c r="R14"/>
      <c r="S14"/>
      <c r="T14"/>
      <c r="U14"/>
      <c r="V14"/>
      <c r="AB14" t="s">
        <v>154</v>
      </c>
      <c r="AC14" t="s">
        <v>155</v>
      </c>
      <c r="AD14" s="40" t="s">
        <v>156</v>
      </c>
      <c r="AE14" s="48">
        <v>13</v>
      </c>
      <c r="AF14" s="49" t="s">
        <v>42</v>
      </c>
      <c r="AG14" s="24" t="s">
        <v>54</v>
      </c>
      <c r="AH14" s="24">
        <v>9</v>
      </c>
      <c r="AI14" s="24" t="s">
        <v>1186</v>
      </c>
      <c r="AJ14" s="24" t="s">
        <v>1187</v>
      </c>
      <c r="AK14" s="24" t="s">
        <v>34</v>
      </c>
      <c r="AL14" s="24" t="s">
        <v>528</v>
      </c>
      <c r="AM14" s="24"/>
      <c r="AN14" s="24"/>
      <c r="AO14" s="24" t="s">
        <v>1188</v>
      </c>
      <c r="AP14" s="24" t="s">
        <v>203</v>
      </c>
      <c r="AQ14" s="24"/>
      <c r="AR14" s="61" t="s">
        <v>1006</v>
      </c>
      <c r="AS14" s="24"/>
      <c r="AT14" s="24">
        <v>0</v>
      </c>
      <c r="AU14" s="24">
        <v>4</v>
      </c>
      <c r="AV14" s="24" t="s">
        <v>830</v>
      </c>
      <c r="AW14" s="24" t="s">
        <v>133</v>
      </c>
      <c r="AX14" s="24" t="s">
        <v>133</v>
      </c>
      <c r="AY14" s="24"/>
      <c r="AZ14" s="24" t="s">
        <v>2013</v>
      </c>
      <c r="BA14" s="54" t="s">
        <v>1189</v>
      </c>
      <c r="BB14" s="64" t="s">
        <v>0</v>
      </c>
      <c r="BC14">
        <v>13</v>
      </c>
      <c r="BD14" t="s">
        <v>162</v>
      </c>
      <c r="BE14" t="s">
        <v>40</v>
      </c>
      <c r="BF14" t="s">
        <v>163</v>
      </c>
    </row>
    <row r="15" spans="1:58">
      <c r="A15" t="str">
        <f t="shared" si="0"/>
        <v>&amp;br;</v>
      </c>
      <c r="B15" t="s">
        <v>0</v>
      </c>
      <c r="C15" t="s">
        <v>164</v>
      </c>
      <c r="R15"/>
      <c r="S15"/>
      <c r="T15"/>
      <c r="U15"/>
      <c r="V15"/>
      <c r="AB15" t="s">
        <v>165</v>
      </c>
      <c r="AC15" t="s">
        <v>166</v>
      </c>
      <c r="AD15" s="40" t="s">
        <v>167</v>
      </c>
      <c r="AE15" s="48">
        <v>14</v>
      </c>
      <c r="AF15" s="49" t="s">
        <v>42</v>
      </c>
      <c r="AG15" s="24" t="s">
        <v>54</v>
      </c>
      <c r="AH15" s="24">
        <v>9</v>
      </c>
      <c r="AI15" s="24" t="s">
        <v>1190</v>
      </c>
      <c r="AJ15" s="24" t="s">
        <v>1191</v>
      </c>
      <c r="AK15" s="24" t="s">
        <v>131</v>
      </c>
      <c r="AL15" s="24"/>
      <c r="AM15" s="24"/>
      <c r="AN15" s="24"/>
      <c r="AO15" s="24" t="s">
        <v>1192</v>
      </c>
      <c r="AP15" s="24"/>
      <c r="AQ15" s="24"/>
      <c r="AR15" s="61"/>
      <c r="AS15" s="24"/>
      <c r="AT15" s="24" t="s">
        <v>133</v>
      </c>
      <c r="AU15" s="24" t="s">
        <v>133</v>
      </c>
      <c r="AV15" s="24" t="s">
        <v>812</v>
      </c>
      <c r="AW15" s="24" t="s">
        <v>133</v>
      </c>
      <c r="AX15" s="24" t="s">
        <v>133</v>
      </c>
      <c r="AY15" s="24"/>
      <c r="AZ15" s="24" t="s">
        <v>1192</v>
      </c>
      <c r="BA15" s="54" t="s">
        <v>1193</v>
      </c>
      <c r="BB15" s="64" t="s">
        <v>0</v>
      </c>
      <c r="BC15">
        <v>14</v>
      </c>
      <c r="BD15" t="s">
        <v>171</v>
      </c>
      <c r="BE15" t="s">
        <v>40</v>
      </c>
      <c r="BF15" t="s">
        <v>172</v>
      </c>
    </row>
    <row r="16" spans="1:58">
      <c r="A16" t="str">
        <f t="shared" si="0"/>
        <v>#comment(above,nsize=[15],size=[30],num=[10])</v>
      </c>
      <c r="B16" t="s">
        <v>0</v>
      </c>
      <c r="C16" t="s">
        <v>173</v>
      </c>
      <c r="R16"/>
      <c r="S16"/>
      <c r="T16"/>
      <c r="U16"/>
      <c r="V16"/>
      <c r="AB16" t="s">
        <v>174</v>
      </c>
      <c r="AC16" t="s">
        <v>175</v>
      </c>
      <c r="AD16" s="40" t="s">
        <v>176</v>
      </c>
      <c r="AE16" s="48">
        <v>15</v>
      </c>
      <c r="AF16" s="49" t="s">
        <v>42</v>
      </c>
      <c r="AG16" s="24" t="s">
        <v>54</v>
      </c>
      <c r="AH16" s="24">
        <v>5</v>
      </c>
      <c r="AI16" s="24" t="s">
        <v>1194</v>
      </c>
      <c r="AJ16" s="24" t="s">
        <v>1195</v>
      </c>
      <c r="AK16" s="24" t="s">
        <v>131</v>
      </c>
      <c r="AL16" s="24"/>
      <c r="AM16" s="24"/>
      <c r="AN16" s="24"/>
      <c r="AO16" s="24" t="s">
        <v>1196</v>
      </c>
      <c r="AP16" s="24" t="s">
        <v>203</v>
      </c>
      <c r="AQ16" s="24"/>
      <c r="AR16" s="61"/>
      <c r="AS16" s="24"/>
      <c r="AT16" s="24" t="s">
        <v>133</v>
      </c>
      <c r="AU16" s="24" t="s">
        <v>133</v>
      </c>
      <c r="AV16" s="24" t="s">
        <v>807</v>
      </c>
      <c r="AW16" s="24" t="s">
        <v>133</v>
      </c>
      <c r="AX16" s="24" t="s">
        <v>133</v>
      </c>
      <c r="AY16" s="24"/>
      <c r="AZ16" s="24" t="s">
        <v>2014</v>
      </c>
      <c r="BA16" s="54" t="s">
        <v>1197</v>
      </c>
      <c r="BB16" s="64" t="s">
        <v>0</v>
      </c>
      <c r="BC16">
        <v>15</v>
      </c>
      <c r="BD16" t="s">
        <v>182</v>
      </c>
      <c r="BE16" t="s">
        <v>40</v>
      </c>
      <c r="BF16" t="s">
        <v>183</v>
      </c>
    </row>
    <row r="17" spans="1:58">
      <c r="A17" t="str">
        <f t="shared" si="0"/>
        <v>&amp;br;&amp;br;</v>
      </c>
      <c r="B17" t="s">
        <v>0</v>
      </c>
      <c r="C17" t="s">
        <v>145</v>
      </c>
      <c r="R17"/>
      <c r="S17"/>
      <c r="T17"/>
      <c r="U17"/>
      <c r="V17"/>
      <c r="AC17" t="s">
        <v>89</v>
      </c>
      <c r="AD17" s="40" t="s">
        <v>184</v>
      </c>
      <c r="AE17" s="48">
        <v>16</v>
      </c>
      <c r="AF17" s="49" t="s">
        <v>42</v>
      </c>
      <c r="AG17" s="24" t="s">
        <v>55</v>
      </c>
      <c r="AH17" s="24">
        <v>13</v>
      </c>
      <c r="AI17" s="24" t="s">
        <v>1198</v>
      </c>
      <c r="AJ17" s="24" t="s">
        <v>1199</v>
      </c>
      <c r="AK17" s="24" t="s">
        <v>34</v>
      </c>
      <c r="AL17" s="24" t="s">
        <v>50</v>
      </c>
      <c r="AM17" s="24"/>
      <c r="AN17" s="24"/>
      <c r="AO17" s="24" t="s">
        <v>1200</v>
      </c>
      <c r="AP17" s="24"/>
      <c r="AQ17" s="24"/>
      <c r="AR17" s="61">
        <v>42892</v>
      </c>
      <c r="AS17" s="24"/>
      <c r="AT17" s="24">
        <v>6</v>
      </c>
      <c r="AU17" s="24">
        <v>6</v>
      </c>
      <c r="AV17" s="24" t="s">
        <v>1999</v>
      </c>
      <c r="AW17" s="24" t="s">
        <v>133</v>
      </c>
      <c r="AX17" s="24" t="s">
        <v>133</v>
      </c>
      <c r="AY17" s="24"/>
      <c r="AZ17" s="24" t="s">
        <v>1200</v>
      </c>
      <c r="BA17" s="54" t="s">
        <v>1201</v>
      </c>
      <c r="BB17" s="64" t="s">
        <v>0</v>
      </c>
      <c r="BC17">
        <v>16</v>
      </c>
      <c r="BD17" t="s">
        <v>188</v>
      </c>
      <c r="BE17" t="s">
        <v>40</v>
      </c>
      <c r="BF17" t="s">
        <v>189</v>
      </c>
    </row>
    <row r="18" spans="1:58">
      <c r="A18" t="str">
        <f t="shared" si="0"/>
        <v/>
      </c>
      <c r="B18" t="s">
        <v>0</v>
      </c>
      <c r="C18" s="28"/>
      <c r="Q18" s="29"/>
      <c r="R18" s="30"/>
      <c r="S18" s="30"/>
      <c r="T18" s="30"/>
      <c r="U18" s="30"/>
      <c r="V18" s="31"/>
      <c r="W18" s="32">
        <v>2</v>
      </c>
      <c r="X18" s="29"/>
      <c r="Y18" s="50"/>
      <c r="Z18" s="50"/>
      <c r="AA18" s="51"/>
      <c r="AC18" t="s">
        <v>190</v>
      </c>
      <c r="AD18" s="40" t="s">
        <v>191</v>
      </c>
      <c r="AE18" s="48">
        <v>17</v>
      </c>
      <c r="AF18" s="49" t="s">
        <v>42</v>
      </c>
      <c r="AG18" s="24" t="s">
        <v>55</v>
      </c>
      <c r="AH18" s="24">
        <v>10</v>
      </c>
      <c r="AI18" s="24" t="s">
        <v>1202</v>
      </c>
      <c r="AJ18" s="24" t="s">
        <v>1203</v>
      </c>
      <c r="AK18" s="24" t="s">
        <v>34</v>
      </c>
      <c r="AL18" s="24" t="s">
        <v>50</v>
      </c>
      <c r="AM18" s="24" t="s">
        <v>884</v>
      </c>
      <c r="AN18" s="24" t="s">
        <v>538</v>
      </c>
      <c r="AO18" s="24" t="s">
        <v>1204</v>
      </c>
      <c r="AP18" s="24" t="s">
        <v>1205</v>
      </c>
      <c r="AQ18" s="24" t="s">
        <v>1098</v>
      </c>
      <c r="AR18" s="61">
        <v>42892</v>
      </c>
      <c r="AS18" s="24"/>
      <c r="AT18" s="24">
        <v>6</v>
      </c>
      <c r="AU18" s="24">
        <v>6</v>
      </c>
      <c r="AV18" s="24" t="s">
        <v>802</v>
      </c>
      <c r="AW18" s="24" t="s">
        <v>133</v>
      </c>
      <c r="AX18" s="24" t="s">
        <v>133</v>
      </c>
      <c r="AY18" s="24"/>
      <c r="AZ18" s="24" t="s">
        <v>2015</v>
      </c>
      <c r="BA18" s="54" t="s">
        <v>1206</v>
      </c>
      <c r="BB18" s="64" t="s">
        <v>0</v>
      </c>
      <c r="BC18">
        <v>17</v>
      </c>
      <c r="BD18" t="s">
        <v>196</v>
      </c>
      <c r="BE18" t="s">
        <v>40</v>
      </c>
      <c r="BF18" t="s">
        <v>197</v>
      </c>
    </row>
    <row r="19" spans="1:58">
      <c r="A19" t="str">
        <f t="shared" si="0"/>
        <v>*忌まわしい生き残り/Grisly Survivor</v>
      </c>
      <c r="B19" t="s">
        <v>0</v>
      </c>
      <c r="C19" t="str">
        <f>"*"&amp;R19&amp;"/"&amp;T19</f>
        <v>*忌まわしい生き残り/Grisly Survivor</v>
      </c>
      <c r="Q19" s="33" t="s">
        <v>9</v>
      </c>
      <c r="R19" s="34" t="str">
        <f>INDEX(AI:AI,W18+1)</f>
        <v>忌まわしい生き残り</v>
      </c>
      <c r="S19" s="35" t="s">
        <v>10</v>
      </c>
      <c r="T19" s="34" t="str">
        <f>INDEX(AJ:AJ,W18+1)</f>
        <v>Grisly Survivor</v>
      </c>
      <c r="U19" s="35"/>
      <c r="V19" s="36"/>
      <c r="W19" s="37"/>
      <c r="X19" s="33"/>
      <c r="Y19" s="52"/>
      <c r="Z19" s="52"/>
      <c r="AA19" s="53"/>
      <c r="AC19" t="s">
        <v>198</v>
      </c>
      <c r="AD19" s="40" t="s">
        <v>199</v>
      </c>
      <c r="AE19" s="48">
        <v>18</v>
      </c>
      <c r="AF19" s="49" t="s">
        <v>42</v>
      </c>
      <c r="AG19" s="24" t="s">
        <v>55</v>
      </c>
      <c r="AH19" s="24">
        <v>16</v>
      </c>
      <c r="AI19" s="24" t="s">
        <v>1207</v>
      </c>
      <c r="AJ19" s="24" t="s">
        <v>1208</v>
      </c>
      <c r="AK19" s="24" t="s">
        <v>34</v>
      </c>
      <c r="AL19" s="24" t="s">
        <v>35</v>
      </c>
      <c r="AM19" s="24" t="s">
        <v>61</v>
      </c>
      <c r="AN19" s="24"/>
      <c r="AO19" s="24" t="s">
        <v>4</v>
      </c>
      <c r="AP19" s="24" t="s">
        <v>1209</v>
      </c>
      <c r="AQ19" s="24" t="s">
        <v>987</v>
      </c>
      <c r="AR19" s="61">
        <v>42737</v>
      </c>
      <c r="AS19" s="24"/>
      <c r="AT19" s="24">
        <v>1</v>
      </c>
      <c r="AU19" s="24">
        <v>2</v>
      </c>
      <c r="AV19" s="24" t="s">
        <v>4</v>
      </c>
      <c r="AW19" s="24" t="s">
        <v>133</v>
      </c>
      <c r="AX19" s="24" t="s">
        <v>133</v>
      </c>
      <c r="AY19" s="24"/>
      <c r="AZ19" s="24" t="s">
        <v>2016</v>
      </c>
      <c r="BA19" s="54" t="s">
        <v>1210</v>
      </c>
      <c r="BB19" s="64" t="s">
        <v>0</v>
      </c>
      <c r="BC19">
        <v>18</v>
      </c>
      <c r="BD19" t="s">
        <v>204</v>
      </c>
      <c r="BE19" t="s">
        <v>40</v>
      </c>
      <c r="BF19" t="s">
        <v>205</v>
      </c>
    </row>
    <row r="20" spans="1:58">
      <c r="A20" t="str">
        <f t="shared" si="0"/>
        <v>|LEFT:80|LEFT:100|LEFT:100|LEFT:100|LEFT:100|LEFT:100|c</v>
      </c>
      <c r="B20" t="s">
        <v>0</v>
      </c>
      <c r="C20" t="s">
        <v>81</v>
      </c>
      <c r="D20" s="26" t="str">
        <f>$Q$1</f>
        <v>LEFT:80</v>
      </c>
      <c r="E20" s="26" t="s">
        <v>81</v>
      </c>
      <c r="F20" s="26" t="str">
        <f t="shared" ref="F20:J20" si="3">$R$1</f>
        <v>LEFT:100</v>
      </c>
      <c r="G20" s="26" t="s">
        <v>81</v>
      </c>
      <c r="H20" s="26" t="str">
        <f t="shared" si="3"/>
        <v>LEFT:100</v>
      </c>
      <c r="I20" s="26" t="s">
        <v>81</v>
      </c>
      <c r="J20" s="26" t="str">
        <f t="shared" si="3"/>
        <v>LEFT:100</v>
      </c>
      <c r="K20" s="26" t="s">
        <v>81</v>
      </c>
      <c r="L20" s="26" t="str">
        <f>$R$1</f>
        <v>LEFT:100</v>
      </c>
      <c r="M20" s="26" t="s">
        <v>81</v>
      </c>
      <c r="N20" s="26" t="str">
        <f>$R$1</f>
        <v>LEFT:100</v>
      </c>
      <c r="O20" t="s">
        <v>81</v>
      </c>
      <c r="P20" t="s">
        <v>82</v>
      </c>
      <c r="Q20" s="38" t="s">
        <v>6</v>
      </c>
      <c r="R20" s="34" t="str">
        <f>INDEX(AF:AF,W18+1)</f>
        <v>黒</v>
      </c>
      <c r="S20" s="39" t="s">
        <v>7</v>
      </c>
      <c r="T20" s="34" t="str">
        <f>INDEX(AG:AG,W18+1)</f>
        <v>コモン</v>
      </c>
      <c r="U20" s="39" t="s">
        <v>8</v>
      </c>
      <c r="V20" s="34">
        <f>INDEX(AH:AH,W18+1)</f>
        <v>5</v>
      </c>
      <c r="W20" s="40"/>
      <c r="X20" s="34" t="str">
        <f>INDEX(AO:AO,W18+1)</f>
        <v>あなたがカードをサイクリングしたとき、あなたのターン終了時まで、このクリーチャーは+2/+0の修整を受ける。</v>
      </c>
      <c r="Y20" s="52"/>
      <c r="Z20" s="52"/>
      <c r="AA20" s="53"/>
      <c r="AC20">
        <v>0</v>
      </c>
      <c r="AD20" s="40" t="s">
        <v>0</v>
      </c>
      <c r="AE20" s="48">
        <v>19</v>
      </c>
      <c r="AF20" s="49" t="s">
        <v>42</v>
      </c>
      <c r="AG20" s="24" t="s">
        <v>55</v>
      </c>
      <c r="AH20" s="24">
        <v>11</v>
      </c>
      <c r="AI20" s="24" t="s">
        <v>1211</v>
      </c>
      <c r="AJ20" s="24" t="s">
        <v>1212</v>
      </c>
      <c r="AK20" s="24" t="s">
        <v>131</v>
      </c>
      <c r="AL20" s="24"/>
      <c r="AM20" s="24"/>
      <c r="AN20" s="24"/>
      <c r="AO20" s="24" t="s">
        <v>1213</v>
      </c>
      <c r="AP20" s="24" t="s">
        <v>1214</v>
      </c>
      <c r="AQ20" s="24"/>
      <c r="AR20" s="61"/>
      <c r="AS20" s="24"/>
      <c r="AT20" s="24" t="s">
        <v>133</v>
      </c>
      <c r="AU20" s="24" t="s">
        <v>133</v>
      </c>
      <c r="AV20" s="24" t="s">
        <v>802</v>
      </c>
      <c r="AW20" s="24" t="s">
        <v>133</v>
      </c>
      <c r="AX20" s="24" t="s">
        <v>133</v>
      </c>
      <c r="AY20" s="24"/>
      <c r="AZ20" s="24" t="s">
        <v>2017</v>
      </c>
      <c r="BA20" s="54" t="s">
        <v>1215</v>
      </c>
      <c r="BB20" s="64" t="s">
        <v>0</v>
      </c>
      <c r="BC20">
        <v>19</v>
      </c>
      <c r="BD20" t="s">
        <v>208</v>
      </c>
      <c r="BE20" t="s">
        <v>40</v>
      </c>
      <c r="BF20" t="s">
        <v>209</v>
      </c>
    </row>
    <row r="21" spans="1:58">
      <c r="A21" t="str">
        <f t="shared" si="0"/>
        <v>|色|黒|レアリティ|コモン|マナコスト|5|</v>
      </c>
      <c r="B21" t="s">
        <v>0</v>
      </c>
      <c r="C21" t="s">
        <v>81</v>
      </c>
      <c r="D21" s="27" t="s">
        <v>6</v>
      </c>
      <c r="E21" t="s">
        <v>81</v>
      </c>
      <c r="F21" t="str">
        <f>IF(R20=0,"",R20)</f>
        <v>黒</v>
      </c>
      <c r="G21" t="s">
        <v>81</v>
      </c>
      <c r="H21" s="27" t="s">
        <v>93</v>
      </c>
      <c r="I21" t="s">
        <v>81</v>
      </c>
      <c r="J21" t="str">
        <f>IF(T20=0,"",T20)</f>
        <v>コモン</v>
      </c>
      <c r="K21" t="s">
        <v>81</v>
      </c>
      <c r="L21" s="27" t="s">
        <v>94</v>
      </c>
      <c r="M21" t="s">
        <v>81</v>
      </c>
      <c r="N21">
        <f>IF(V20=0,"",V20)</f>
        <v>5</v>
      </c>
      <c r="O21" t="s">
        <v>81</v>
      </c>
      <c r="Q21" s="33" t="s">
        <v>11</v>
      </c>
      <c r="R21" s="34" t="str">
        <f>INDEX(AK:AK,W18+1)</f>
        <v>クリーチャー</v>
      </c>
      <c r="S21" s="39" t="s">
        <v>95</v>
      </c>
      <c r="T21" s="34" t="str">
        <f>INDEX(AL:AL,W18+1)</f>
        <v>ミノタウルス</v>
      </c>
      <c r="U21" s="34" t="str">
        <f>INDEX(AM:AM,W18+1)</f>
        <v>戦士</v>
      </c>
      <c r="V21" s="34">
        <f>INDEX(AN:AN,W18+1)</f>
        <v>0</v>
      </c>
      <c r="W21" s="40"/>
      <c r="X21" s="34" t="str">
        <f>INDEX(AV:AV,W18+1)</f>
        <v>あな</v>
      </c>
      <c r="Y21" s="34" t="str">
        <f>INDEX(AW:AW,W18+1)</f>
        <v/>
      </c>
      <c r="Z21" s="34" t="str">
        <f>INDEX(AX:AX,W18+1)</f>
        <v/>
      </c>
      <c r="AA21" s="34">
        <f>INDEX(AY:AY,W18+1)</f>
        <v>0</v>
      </c>
      <c r="AD21" s="40"/>
      <c r="AE21" s="48">
        <v>20</v>
      </c>
      <c r="AF21" s="49" t="s">
        <v>42</v>
      </c>
      <c r="AG21" s="24" t="s">
        <v>56</v>
      </c>
      <c r="AH21" s="24">
        <v>15</v>
      </c>
      <c r="AI21" s="24" t="s">
        <v>1216</v>
      </c>
      <c r="AJ21" s="24" t="s">
        <v>1217</v>
      </c>
      <c r="AK21" s="24" t="s">
        <v>34</v>
      </c>
      <c r="AL21" s="24" t="s">
        <v>538</v>
      </c>
      <c r="AM21" s="24"/>
      <c r="AN21" s="24"/>
      <c r="AO21" s="24" t="s">
        <v>89</v>
      </c>
      <c r="AP21" s="24" t="s">
        <v>1218</v>
      </c>
      <c r="AQ21" s="24"/>
      <c r="AR21" s="61">
        <v>42736</v>
      </c>
      <c r="AS21" s="24"/>
      <c r="AT21" s="24">
        <v>1</v>
      </c>
      <c r="AU21" s="24">
        <v>1</v>
      </c>
      <c r="AV21" s="24" t="s">
        <v>89</v>
      </c>
      <c r="AW21" s="24" t="s">
        <v>133</v>
      </c>
      <c r="AX21" s="24" t="s">
        <v>133</v>
      </c>
      <c r="AY21" s="24"/>
      <c r="AZ21" s="24" t="s">
        <v>2018</v>
      </c>
      <c r="BA21" s="54" t="s">
        <v>1219</v>
      </c>
      <c r="BB21" s="64" t="s">
        <v>0</v>
      </c>
      <c r="BC21">
        <v>20</v>
      </c>
      <c r="BD21" t="s">
        <v>214</v>
      </c>
      <c r="BE21" t="s">
        <v>40</v>
      </c>
      <c r="BF21" t="s">
        <v>215</v>
      </c>
    </row>
    <row r="22" spans="1:58">
      <c r="A22" t="str">
        <f t="shared" si="0"/>
        <v>|種別|クリーチャー|サブタイプ|ミノタウルス|戦士||</v>
      </c>
      <c r="B22" t="s">
        <v>0</v>
      </c>
      <c r="C22" t="s">
        <v>81</v>
      </c>
      <c r="D22" s="27" t="s">
        <v>11</v>
      </c>
      <c r="E22" t="s">
        <v>81</v>
      </c>
      <c r="F22" t="str">
        <f>IF(R21=0,"",R21)</f>
        <v>クリーチャー</v>
      </c>
      <c r="G22" t="s">
        <v>81</v>
      </c>
      <c r="H22" s="27" t="s">
        <v>103</v>
      </c>
      <c r="I22" t="s">
        <v>81</v>
      </c>
      <c r="J22" t="str">
        <f>IF(T21=0,"",T21)</f>
        <v>ミノタウルス</v>
      </c>
      <c r="K22" t="s">
        <v>81</v>
      </c>
      <c r="L22" t="str">
        <f>IF(U21=0,"",U21)</f>
        <v>戦士</v>
      </c>
      <c r="M22" t="s">
        <v>81</v>
      </c>
      <c r="N22" t="str">
        <f>IF(V21=0,"",V21)</f>
        <v/>
      </c>
      <c r="O22" t="s">
        <v>81</v>
      </c>
      <c r="Q22" s="33" t="s">
        <v>104</v>
      </c>
      <c r="R22" s="34" t="str">
        <f>INDEX(AZ:AZ,W18+1)</f>
        <v>あなたがカードをサイクリングしたとき、あなたのターン終了時まで、このクリーチャーは+2/+0の修整を受ける。</v>
      </c>
      <c r="S22" s="35"/>
      <c r="T22" s="35"/>
      <c r="U22" s="35"/>
      <c r="V22" s="36"/>
      <c r="W22" s="40"/>
      <c r="X22" s="32"/>
      <c r="Y22" s="32"/>
      <c r="Z22" s="32"/>
      <c r="AA22" s="54"/>
      <c r="AD22" s="40"/>
      <c r="AE22" s="48">
        <v>21</v>
      </c>
      <c r="AF22" s="49" t="s">
        <v>42</v>
      </c>
      <c r="AG22" s="24" t="s">
        <v>56</v>
      </c>
      <c r="AH22" s="24">
        <v>18</v>
      </c>
      <c r="AI22" s="24" t="s">
        <v>1220</v>
      </c>
      <c r="AJ22" s="24" t="s">
        <v>1221</v>
      </c>
      <c r="AK22" s="24" t="s">
        <v>34</v>
      </c>
      <c r="AL22" s="24" t="s">
        <v>538</v>
      </c>
      <c r="AM22" s="24"/>
      <c r="AN22" s="24"/>
      <c r="AO22" s="24" t="s">
        <v>1222</v>
      </c>
      <c r="AP22" s="24" t="s">
        <v>1223</v>
      </c>
      <c r="AQ22" s="24"/>
      <c r="AR22" s="61">
        <v>42955</v>
      </c>
      <c r="AS22" s="24"/>
      <c r="AT22" s="24">
        <v>8</v>
      </c>
      <c r="AU22" s="24">
        <v>8</v>
      </c>
      <c r="AV22" s="24" t="s">
        <v>89</v>
      </c>
      <c r="AW22" s="24" t="s">
        <v>155</v>
      </c>
      <c r="AX22" s="24" t="s">
        <v>133</v>
      </c>
      <c r="AY22" s="24"/>
      <c r="AZ22" s="24" t="s">
        <v>2019</v>
      </c>
      <c r="BA22" s="54" t="s">
        <v>1224</v>
      </c>
      <c r="BB22" s="64" t="s">
        <v>0</v>
      </c>
      <c r="BC22">
        <v>21</v>
      </c>
      <c r="BD22" t="s">
        <v>218</v>
      </c>
      <c r="BE22" t="s">
        <v>40</v>
      </c>
      <c r="BF22" t="s">
        <v>219</v>
      </c>
    </row>
    <row r="23" spans="1:58">
      <c r="A23" t="str">
        <f t="shared" si="0"/>
        <v>|テキスト|&gt;|&gt;|&gt;|&gt;|あなたがカードをサイクリングしたとき、あなたのターン終了時まで、このクリーチャーは+2/+0の修整を受ける。|</v>
      </c>
      <c r="B23" t="s">
        <v>0</v>
      </c>
      <c r="C23" t="s">
        <v>81</v>
      </c>
      <c r="D23" s="27" t="s">
        <v>104</v>
      </c>
      <c r="E23" t="s">
        <v>81</v>
      </c>
      <c r="F23" s="27" t="s">
        <v>113</v>
      </c>
      <c r="G23" t="s">
        <v>81</v>
      </c>
      <c r="H23" s="27" t="s">
        <v>113</v>
      </c>
      <c r="I23" t="s">
        <v>81</v>
      </c>
      <c r="J23" s="27" t="s">
        <v>113</v>
      </c>
      <c r="K23" t="s">
        <v>81</v>
      </c>
      <c r="L23" s="27" t="s">
        <v>113</v>
      </c>
      <c r="M23" t="s">
        <v>81</v>
      </c>
      <c r="N23" t="str">
        <f>IF(R22=0,"",R22)</f>
        <v>あなたがカードをサイクリングしたとき、あなたのターン終了時まで、このクリーチャーは+2/+0の修整を受ける。</v>
      </c>
      <c r="O23" t="s">
        <v>81</v>
      </c>
      <c r="Q23" s="38" t="s">
        <v>27</v>
      </c>
      <c r="R23" s="34" t="str">
        <f>INDEX(BA:BA,W18+1)</f>
        <v>When you Cycle a card, this creature gets +2/0 until the end of your turn.</v>
      </c>
      <c r="S23" s="33" t="s">
        <v>114</v>
      </c>
      <c r="T23" s="34" t="str">
        <f>IF(X23="","",X23&amp;IF(Y23="",""," "&amp;Y23)&amp;IF(Z23="",""," "&amp;Z23)&amp;IF(AA23="",""," "&amp;AA23))</f>
        <v/>
      </c>
      <c r="U23" s="35"/>
      <c r="V23" s="36"/>
      <c r="W23" s="40" t="s">
        <v>114</v>
      </c>
      <c r="X23" s="33" t="str">
        <f t="shared" ref="X23:AA23" si="4">IF(ISERROR(IF(LEN(X22)&gt;1,X22,VLOOKUP(X21,$AC:$AD,2,FALSE))),"",IF(LEN(X22)&gt;1,X22,VLOOKUP(X21,$AC:$AD,2,FALSE)))</f>
        <v/>
      </c>
      <c r="Y23" s="33" t="str">
        <f t="shared" si="4"/>
        <v/>
      </c>
      <c r="Z23" s="33" t="str">
        <f t="shared" si="4"/>
        <v/>
      </c>
      <c r="AA23" s="33" t="str">
        <f t="shared" si="4"/>
        <v> </v>
      </c>
      <c r="AD23" s="40"/>
      <c r="AE23" s="48">
        <v>22</v>
      </c>
      <c r="AF23" s="49" t="s">
        <v>42</v>
      </c>
      <c r="AG23" s="24" t="s">
        <v>56</v>
      </c>
      <c r="AH23" s="24">
        <v>17</v>
      </c>
      <c r="AI23" s="24" t="s">
        <v>1225</v>
      </c>
      <c r="AJ23" s="24" t="s">
        <v>1226</v>
      </c>
      <c r="AK23" s="24" t="s">
        <v>131</v>
      </c>
      <c r="AL23" s="24"/>
      <c r="AM23" s="24"/>
      <c r="AN23" s="24"/>
      <c r="AO23" s="24" t="s">
        <v>1227</v>
      </c>
      <c r="AP23" s="24"/>
      <c r="AQ23" s="24"/>
      <c r="AR23" s="61"/>
      <c r="AS23" s="24"/>
      <c r="AT23" s="24" t="s">
        <v>133</v>
      </c>
      <c r="AU23" s="24" t="s">
        <v>133</v>
      </c>
      <c r="AV23" s="24" t="s">
        <v>802</v>
      </c>
      <c r="AW23" s="24" t="s">
        <v>133</v>
      </c>
      <c r="AX23" s="24" t="s">
        <v>133</v>
      </c>
      <c r="AY23" s="24"/>
      <c r="AZ23" s="24" t="s">
        <v>1227</v>
      </c>
      <c r="BA23" s="54" t="s">
        <v>1228</v>
      </c>
      <c r="BB23" s="64" t="s">
        <v>0</v>
      </c>
      <c r="BC23">
        <v>22</v>
      </c>
      <c r="BD23" t="s">
        <v>223</v>
      </c>
      <c r="BE23" t="s">
        <v>40</v>
      </c>
      <c r="BF23" t="s">
        <v>224</v>
      </c>
    </row>
    <row r="24" spans="1:58">
      <c r="A24" t="str">
        <f t="shared" si="0"/>
        <v>|英テキスト|&gt;|&gt;|&gt;|&gt;|When you Cycle a card, this creature gets +2/0 until the end of your turn.|</v>
      </c>
      <c r="B24" t="s">
        <v>0</v>
      </c>
      <c r="C24" t="s">
        <v>81</v>
      </c>
      <c r="D24" s="27" t="s">
        <v>125</v>
      </c>
      <c r="E24" t="s">
        <v>81</v>
      </c>
      <c r="F24" s="27" t="s">
        <v>113</v>
      </c>
      <c r="G24" t="s">
        <v>81</v>
      </c>
      <c r="H24" s="27" t="s">
        <v>113</v>
      </c>
      <c r="I24" t="s">
        <v>81</v>
      </c>
      <c r="J24" s="27" t="s">
        <v>113</v>
      </c>
      <c r="K24" t="s">
        <v>81</v>
      </c>
      <c r="L24" s="27" t="s">
        <v>113</v>
      </c>
      <c r="M24" t="s">
        <v>81</v>
      </c>
      <c r="N24" t="str">
        <f>IF(T23="","",T23&amp;"&amp;br;")&amp;IF(R23=0,"",R23)</f>
        <v>When you Cycle a card, this creature gets +2/0 until the end of your turn.</v>
      </c>
      <c r="O24" t="s">
        <v>81</v>
      </c>
      <c r="Q24" s="33" t="s">
        <v>18</v>
      </c>
      <c r="R24" s="34" t="str">
        <f>IF(INDEX(AT:AT,W18+1)="",0,INDEX(AT:AT,W18+1)&amp;"/"&amp;INDEX(AU:AU,W18+1))</f>
        <v>1/2</v>
      </c>
      <c r="S24" s="35"/>
      <c r="T24" s="35"/>
      <c r="U24" s="35"/>
      <c r="V24" s="36"/>
      <c r="W24" s="40"/>
      <c r="X24" s="33"/>
      <c r="Y24" s="52"/>
      <c r="Z24" s="52"/>
      <c r="AA24" s="53"/>
      <c r="AD24" s="44"/>
      <c r="AE24" s="48">
        <v>23</v>
      </c>
      <c r="AF24" s="49" t="s">
        <v>43</v>
      </c>
      <c r="AG24" s="24" t="s">
        <v>31</v>
      </c>
      <c r="AH24" s="24">
        <v>5</v>
      </c>
      <c r="AI24" s="24" t="s">
        <v>1229</v>
      </c>
      <c r="AJ24" s="24" t="s">
        <v>1230</v>
      </c>
      <c r="AK24" s="24" t="s">
        <v>34</v>
      </c>
      <c r="AL24" s="24" t="s">
        <v>531</v>
      </c>
      <c r="AM24" s="24" t="s">
        <v>69</v>
      </c>
      <c r="AN24" s="24"/>
      <c r="AO24" s="24"/>
      <c r="AP24" s="24"/>
      <c r="AQ24" s="24"/>
      <c r="AR24" s="61">
        <v>42768</v>
      </c>
      <c r="AS24" s="24"/>
      <c r="AT24" s="24">
        <v>2</v>
      </c>
      <c r="AU24" s="24">
        <v>2</v>
      </c>
      <c r="AV24" s="24" t="s">
        <v>133</v>
      </c>
      <c r="AW24" s="24" t="s">
        <v>133</v>
      </c>
      <c r="AX24" s="24" t="s">
        <v>133</v>
      </c>
      <c r="AY24" s="24"/>
      <c r="AZ24" s="24" t="s">
        <v>133</v>
      </c>
      <c r="BA24" s="54"/>
      <c r="BB24" s="64" t="s">
        <v>0</v>
      </c>
      <c r="BC24">
        <v>23</v>
      </c>
      <c r="BD24" t="s">
        <v>158</v>
      </c>
      <c r="BE24" t="s">
        <v>40</v>
      </c>
      <c r="BF24" t="s">
        <v>230</v>
      </c>
    </row>
    <row r="25" spans="1:58">
      <c r="A25" t="str">
        <f t="shared" si="0"/>
        <v>|PT|&gt;|1/2|シールド数|&gt;||</v>
      </c>
      <c r="B25" t="s">
        <v>0</v>
      </c>
      <c r="C25" t="s">
        <v>81</v>
      </c>
      <c r="D25" t="s">
        <v>18</v>
      </c>
      <c r="E25" t="s">
        <v>81</v>
      </c>
      <c r="F25" t="s">
        <v>113</v>
      </c>
      <c r="G25" t="s">
        <v>81</v>
      </c>
      <c r="H25" t="str">
        <f>IF(R24=0,"",R24)</f>
        <v>1/2</v>
      </c>
      <c r="I25" t="s">
        <v>81</v>
      </c>
      <c r="J25" t="s">
        <v>136</v>
      </c>
      <c r="K25" t="s">
        <v>81</v>
      </c>
      <c r="L25" t="s">
        <v>113</v>
      </c>
      <c r="M25" t="s">
        <v>81</v>
      </c>
      <c r="N25" t="str">
        <f>IF(R25=0,"",R25)</f>
        <v/>
      </c>
      <c r="O25" t="s">
        <v>81</v>
      </c>
      <c r="Q25" s="41" t="s">
        <v>19</v>
      </c>
      <c r="R25" s="34">
        <f>INDEX(AS:AS,W18+1)</f>
        <v>0</v>
      </c>
      <c r="S25" s="42"/>
      <c r="T25" s="42"/>
      <c r="U25" s="42"/>
      <c r="V25" s="43"/>
      <c r="W25" s="44"/>
      <c r="X25" s="45"/>
      <c r="Y25" s="55"/>
      <c r="Z25" s="55"/>
      <c r="AA25" s="56"/>
      <c r="AE25" s="48">
        <v>24</v>
      </c>
      <c r="AF25" s="49" t="s">
        <v>43</v>
      </c>
      <c r="AG25" s="24" t="s">
        <v>31</v>
      </c>
      <c r="AH25" s="24">
        <v>14</v>
      </c>
      <c r="AI25" s="24" t="s">
        <v>1231</v>
      </c>
      <c r="AJ25" s="24" t="s">
        <v>1232</v>
      </c>
      <c r="AK25" s="24" t="s">
        <v>34</v>
      </c>
      <c r="AL25" s="24" t="s">
        <v>50</v>
      </c>
      <c r="AM25" s="24" t="s">
        <v>534</v>
      </c>
      <c r="AN25" s="24" t="s">
        <v>69</v>
      </c>
      <c r="AO25" s="24" t="s">
        <v>1233</v>
      </c>
      <c r="AP25" s="24" t="s">
        <v>1234</v>
      </c>
      <c r="AQ25" s="24" t="s">
        <v>1098</v>
      </c>
      <c r="AR25" s="61">
        <v>42768</v>
      </c>
      <c r="AS25" s="24"/>
      <c r="AT25" s="24">
        <v>2</v>
      </c>
      <c r="AU25" s="24">
        <v>2</v>
      </c>
      <c r="AV25" s="24" t="s">
        <v>175</v>
      </c>
      <c r="AW25" s="24" t="s">
        <v>133</v>
      </c>
      <c r="AX25" s="24" t="s">
        <v>133</v>
      </c>
      <c r="AY25" s="24"/>
      <c r="AZ25" s="24" t="s">
        <v>2020</v>
      </c>
      <c r="BA25" s="54" t="s">
        <v>1235</v>
      </c>
      <c r="BB25" s="64" t="s">
        <v>0</v>
      </c>
      <c r="BC25">
        <v>24</v>
      </c>
      <c r="BD25" t="s">
        <v>233</v>
      </c>
      <c r="BE25" t="s">
        <v>40</v>
      </c>
      <c r="BF25" t="s">
        <v>234</v>
      </c>
    </row>
    <row r="26" spans="1:58">
      <c r="A26" t="str">
        <f t="shared" si="0"/>
        <v>&amp;br;&amp;br;</v>
      </c>
      <c r="B26" t="s">
        <v>0</v>
      </c>
      <c r="C26" t="s">
        <v>145</v>
      </c>
      <c r="R26"/>
      <c r="S26"/>
      <c r="T26"/>
      <c r="U26"/>
      <c r="V26"/>
      <c r="AE26" s="48">
        <v>25</v>
      </c>
      <c r="AF26" s="49" t="s">
        <v>43</v>
      </c>
      <c r="AG26" s="24" t="s">
        <v>31</v>
      </c>
      <c r="AH26" s="24">
        <v>6</v>
      </c>
      <c r="AI26" s="24" t="s">
        <v>1236</v>
      </c>
      <c r="AJ26" s="24" t="s">
        <v>1237</v>
      </c>
      <c r="AK26" s="24" t="s">
        <v>34</v>
      </c>
      <c r="AL26" s="24" t="s">
        <v>578</v>
      </c>
      <c r="AM26" s="24"/>
      <c r="AN26" s="24"/>
      <c r="AO26" s="24" t="s">
        <v>1238</v>
      </c>
      <c r="AP26" s="24"/>
      <c r="AQ26" s="24"/>
      <c r="AR26" s="61">
        <v>42768</v>
      </c>
      <c r="AS26" s="24"/>
      <c r="AT26" s="24">
        <v>2</v>
      </c>
      <c r="AU26" s="24">
        <v>2</v>
      </c>
      <c r="AV26" s="24" t="s">
        <v>830</v>
      </c>
      <c r="AW26" s="24" t="s">
        <v>133</v>
      </c>
      <c r="AX26" s="24" t="s">
        <v>133</v>
      </c>
      <c r="AY26" s="24"/>
      <c r="AZ26" s="24" t="s">
        <v>1238</v>
      </c>
      <c r="BA26" s="54" t="s">
        <v>1239</v>
      </c>
      <c r="BB26" s="64" t="s">
        <v>0</v>
      </c>
      <c r="BC26">
        <v>25</v>
      </c>
      <c r="BD26" t="s">
        <v>241</v>
      </c>
      <c r="BE26" t="s">
        <v>40</v>
      </c>
      <c r="BF26" t="s">
        <v>242</v>
      </c>
    </row>
    <row r="27" spans="1:58">
      <c r="A27" t="str">
        <f t="shared" si="0"/>
        <v>#back(text=戻る,left)</v>
      </c>
      <c r="B27" t="s">
        <v>0</v>
      </c>
      <c r="C27" t="s">
        <v>153</v>
      </c>
      <c r="R27"/>
      <c r="S27"/>
      <c r="T27"/>
      <c r="U27"/>
      <c r="V27"/>
      <c r="AE27" s="48">
        <v>26</v>
      </c>
      <c r="AF27" s="49" t="s">
        <v>43</v>
      </c>
      <c r="AG27" s="24" t="s">
        <v>31</v>
      </c>
      <c r="AH27" s="24">
        <v>6</v>
      </c>
      <c r="AI27" s="24" t="s">
        <v>1240</v>
      </c>
      <c r="AJ27" s="24" t="s">
        <v>1241</v>
      </c>
      <c r="AK27" s="24" t="s">
        <v>34</v>
      </c>
      <c r="AL27" s="24" t="s">
        <v>531</v>
      </c>
      <c r="AM27" s="24" t="s">
        <v>69</v>
      </c>
      <c r="AN27" s="24"/>
      <c r="AO27" s="24" t="s">
        <v>4</v>
      </c>
      <c r="AP27" s="24" t="s">
        <v>1242</v>
      </c>
      <c r="AQ27" s="24"/>
      <c r="AR27" s="61">
        <v>42768</v>
      </c>
      <c r="AS27" s="24"/>
      <c r="AT27" s="24">
        <v>2</v>
      </c>
      <c r="AU27" s="24">
        <v>2</v>
      </c>
      <c r="AV27" s="24" t="s">
        <v>4</v>
      </c>
      <c r="AW27" s="24" t="s">
        <v>133</v>
      </c>
      <c r="AX27" s="24" t="s">
        <v>133</v>
      </c>
      <c r="AY27" s="24"/>
      <c r="AZ27" s="24" t="s">
        <v>2021</v>
      </c>
      <c r="BA27" s="54" t="s">
        <v>1243</v>
      </c>
      <c r="BB27" s="64" t="s">
        <v>0</v>
      </c>
      <c r="BC27">
        <v>26</v>
      </c>
      <c r="BD27" t="s">
        <v>245</v>
      </c>
      <c r="BE27" t="s">
        <v>40</v>
      </c>
      <c r="BF27" t="s">
        <v>246</v>
      </c>
    </row>
    <row r="28" spans="1:58">
      <c r="A28" t="str">
        <f t="shared" si="0"/>
        <v>&amp;br;</v>
      </c>
      <c r="B28" t="s">
        <v>0</v>
      </c>
      <c r="C28" t="s">
        <v>164</v>
      </c>
      <c r="R28"/>
      <c r="S28"/>
      <c r="T28"/>
      <c r="U28"/>
      <c r="V28"/>
      <c r="AE28" s="48">
        <v>27</v>
      </c>
      <c r="AF28" s="49" t="s">
        <v>43</v>
      </c>
      <c r="AG28" s="24" t="s">
        <v>31</v>
      </c>
      <c r="AH28" s="24">
        <v>6</v>
      </c>
      <c r="AI28" s="24" t="s">
        <v>1244</v>
      </c>
      <c r="AJ28" s="24" t="s">
        <v>1245</v>
      </c>
      <c r="AK28" s="24" t="s">
        <v>34</v>
      </c>
      <c r="AL28" s="24" t="s">
        <v>601</v>
      </c>
      <c r="AM28" s="24"/>
      <c r="AN28" s="24"/>
      <c r="AO28" s="24" t="s">
        <v>1246</v>
      </c>
      <c r="AP28" s="24" t="s">
        <v>1247</v>
      </c>
      <c r="AQ28" s="24"/>
      <c r="AR28" s="61">
        <v>42768</v>
      </c>
      <c r="AS28" s="24"/>
      <c r="AT28" s="24">
        <v>2</v>
      </c>
      <c r="AU28" s="24">
        <v>2</v>
      </c>
      <c r="AV28" s="24" t="s">
        <v>807</v>
      </c>
      <c r="AW28" s="24" t="s">
        <v>133</v>
      </c>
      <c r="AX28" s="24" t="s">
        <v>133</v>
      </c>
      <c r="AY28" s="24"/>
      <c r="AZ28" s="24" t="s">
        <v>2022</v>
      </c>
      <c r="BA28" s="54" t="s">
        <v>1248</v>
      </c>
      <c r="BB28" s="64" t="s">
        <v>0</v>
      </c>
      <c r="BC28">
        <v>27</v>
      </c>
      <c r="BD28" t="s">
        <v>201</v>
      </c>
      <c r="BE28" t="s">
        <v>40</v>
      </c>
      <c r="BF28" t="s">
        <v>249</v>
      </c>
    </row>
    <row r="29" spans="1:58">
      <c r="A29" t="str">
        <f t="shared" si="0"/>
        <v>#comment(above,nsize=[15],size=[30],num=[10])</v>
      </c>
      <c r="B29" t="s">
        <v>0</v>
      </c>
      <c r="C29" t="s">
        <v>173</v>
      </c>
      <c r="R29"/>
      <c r="S29"/>
      <c r="T29"/>
      <c r="U29"/>
      <c r="V29"/>
      <c r="AE29" s="48">
        <v>28</v>
      </c>
      <c r="AF29" s="49" t="s">
        <v>43</v>
      </c>
      <c r="AG29" s="24" t="s">
        <v>31</v>
      </c>
      <c r="AH29" s="24">
        <v>8</v>
      </c>
      <c r="AI29" s="24" t="s">
        <v>1249</v>
      </c>
      <c r="AJ29" s="24" t="s">
        <v>1250</v>
      </c>
      <c r="AK29" s="24" t="s">
        <v>131</v>
      </c>
      <c r="AL29" s="24"/>
      <c r="AM29" s="24"/>
      <c r="AN29" s="24"/>
      <c r="AO29" s="24" t="s">
        <v>1251</v>
      </c>
      <c r="AP29" s="24"/>
      <c r="AQ29" s="24"/>
      <c r="AR29" s="61"/>
      <c r="AS29" s="24"/>
      <c r="AT29" s="24" t="s">
        <v>133</v>
      </c>
      <c r="AU29" s="24" t="s">
        <v>133</v>
      </c>
      <c r="AV29" s="24" t="s">
        <v>802</v>
      </c>
      <c r="AW29" s="24" t="s">
        <v>133</v>
      </c>
      <c r="AX29" s="24" t="s">
        <v>133</v>
      </c>
      <c r="AY29" s="24"/>
      <c r="AZ29" s="24" t="s">
        <v>1251</v>
      </c>
      <c r="BA29" s="54" t="s">
        <v>1252</v>
      </c>
      <c r="BB29" s="64" t="s">
        <v>0</v>
      </c>
      <c r="BC29">
        <v>28</v>
      </c>
      <c r="BD29" t="s">
        <v>253</v>
      </c>
      <c r="BE29" t="s">
        <v>40</v>
      </c>
      <c r="BF29" t="s">
        <v>254</v>
      </c>
    </row>
    <row r="30" spans="1:58">
      <c r="A30" t="str">
        <f t="shared" si="0"/>
        <v>&amp;br;&amp;br;</v>
      </c>
      <c r="B30" t="s">
        <v>0</v>
      </c>
      <c r="C30" t="s">
        <v>145</v>
      </c>
      <c r="R30"/>
      <c r="S30"/>
      <c r="T30"/>
      <c r="U30"/>
      <c r="V30"/>
      <c r="AE30" s="48">
        <v>29</v>
      </c>
      <c r="AF30" s="49" t="s">
        <v>43</v>
      </c>
      <c r="AG30" s="24" t="s">
        <v>31</v>
      </c>
      <c r="AH30" s="24">
        <v>8</v>
      </c>
      <c r="AI30" s="24" t="s">
        <v>1253</v>
      </c>
      <c r="AJ30" s="24" t="s">
        <v>1254</v>
      </c>
      <c r="AK30" s="24" t="s">
        <v>131</v>
      </c>
      <c r="AL30" s="24"/>
      <c r="AM30" s="24"/>
      <c r="AN30" s="24"/>
      <c r="AO30" s="24" t="s">
        <v>1255</v>
      </c>
      <c r="AP30" s="24"/>
      <c r="AQ30" s="24"/>
      <c r="AR30" s="61"/>
      <c r="AS30" s="24"/>
      <c r="AT30" s="24" t="s">
        <v>133</v>
      </c>
      <c r="AU30" s="24" t="s">
        <v>133</v>
      </c>
      <c r="AV30" s="24" t="s">
        <v>807</v>
      </c>
      <c r="AW30" s="24" t="s">
        <v>133</v>
      </c>
      <c r="AX30" s="24" t="s">
        <v>133</v>
      </c>
      <c r="AY30" s="24"/>
      <c r="AZ30" s="24" t="s">
        <v>1255</v>
      </c>
      <c r="BA30" s="54" t="s">
        <v>1256</v>
      </c>
      <c r="BB30" s="64" t="s">
        <v>0</v>
      </c>
      <c r="BC30">
        <v>29</v>
      </c>
      <c r="BD30" t="s">
        <v>259</v>
      </c>
      <c r="BE30" t="s">
        <v>40</v>
      </c>
      <c r="BF30" t="s">
        <v>260</v>
      </c>
    </row>
    <row r="31" spans="1:58">
      <c r="A31" t="str">
        <f t="shared" si="0"/>
        <v/>
      </c>
      <c r="B31" t="s">
        <v>0</v>
      </c>
      <c r="Q31" s="29"/>
      <c r="R31" s="30"/>
      <c r="S31" s="30"/>
      <c r="T31" s="30"/>
      <c r="U31" s="30"/>
      <c r="V31" s="31"/>
      <c r="W31" s="32">
        <v>3</v>
      </c>
      <c r="X31" s="29"/>
      <c r="Y31" s="50"/>
      <c r="Z31" s="50"/>
      <c r="AA31" s="51"/>
      <c r="AE31" s="48">
        <v>30</v>
      </c>
      <c r="AF31" s="49" t="s">
        <v>43</v>
      </c>
      <c r="AG31" s="24" t="s">
        <v>31</v>
      </c>
      <c r="AH31" s="24">
        <v>4</v>
      </c>
      <c r="AI31" s="24" t="s">
        <v>1257</v>
      </c>
      <c r="AJ31" s="24" t="s">
        <v>1258</v>
      </c>
      <c r="AK31" s="24" t="s">
        <v>131</v>
      </c>
      <c r="AL31" s="24" t="s">
        <v>995</v>
      </c>
      <c r="AM31" s="24"/>
      <c r="AN31" s="24"/>
      <c r="AO31" s="24" t="s">
        <v>1259</v>
      </c>
      <c r="AP31" s="24" t="s">
        <v>203</v>
      </c>
      <c r="AQ31" s="24"/>
      <c r="AR31" s="61"/>
      <c r="AS31" s="24"/>
      <c r="AT31" s="24" t="s">
        <v>133</v>
      </c>
      <c r="AU31" s="24" t="s">
        <v>133</v>
      </c>
      <c r="AV31" s="24" t="s">
        <v>1999</v>
      </c>
      <c r="AW31" s="24" t="s">
        <v>133</v>
      </c>
      <c r="AX31" s="24" t="s">
        <v>133</v>
      </c>
      <c r="AY31" s="24"/>
      <c r="AZ31" s="24" t="s">
        <v>2023</v>
      </c>
      <c r="BA31" s="54" t="s">
        <v>1260</v>
      </c>
      <c r="BB31" s="64" t="s">
        <v>0</v>
      </c>
      <c r="BC31">
        <v>30</v>
      </c>
      <c r="BD31" t="s">
        <v>264</v>
      </c>
      <c r="BE31" t="s">
        <v>40</v>
      </c>
      <c r="BF31" t="s">
        <v>265</v>
      </c>
    </row>
    <row r="32" spans="1:58">
      <c r="A32" t="str">
        <f t="shared" si="0"/>
        <v>*ケンラの永遠衆/Khenra Eternal</v>
      </c>
      <c r="B32" t="s">
        <v>0</v>
      </c>
      <c r="C32" t="str">
        <f>"*"&amp;R32&amp;"/"&amp;T32</f>
        <v>*ケンラの永遠衆/Khenra Eternal</v>
      </c>
      <c r="Q32" s="33" t="s">
        <v>9</v>
      </c>
      <c r="R32" s="34" t="str">
        <f>INDEX(AI:AI,W31+1)</f>
        <v>ケンラの永遠衆</v>
      </c>
      <c r="S32" s="35" t="s">
        <v>10</v>
      </c>
      <c r="T32" s="34" t="str">
        <f>INDEX(AJ:AJ,W31+1)</f>
        <v>Khenra Eternal</v>
      </c>
      <c r="U32" s="35"/>
      <c r="V32" s="36"/>
      <c r="W32" s="37"/>
      <c r="X32" s="33"/>
      <c r="Y32" s="52"/>
      <c r="Z32" s="52"/>
      <c r="AA32" s="53"/>
      <c r="AE32" s="48">
        <v>31</v>
      </c>
      <c r="AF32" s="49" t="s">
        <v>43</v>
      </c>
      <c r="AG32" s="24" t="s">
        <v>31</v>
      </c>
      <c r="AH32" s="24">
        <v>1</v>
      </c>
      <c r="AI32" s="24" t="s">
        <v>1261</v>
      </c>
      <c r="AJ32" s="24" t="s">
        <v>1262</v>
      </c>
      <c r="AK32" s="24" t="s">
        <v>131</v>
      </c>
      <c r="AL32" s="24"/>
      <c r="AM32" s="24"/>
      <c r="AN32" s="24"/>
      <c r="AO32" s="24" t="s">
        <v>1263</v>
      </c>
      <c r="AP32" s="24"/>
      <c r="AQ32" s="24"/>
      <c r="AR32" s="61"/>
      <c r="AS32" s="24"/>
      <c r="AT32" s="24" t="s">
        <v>133</v>
      </c>
      <c r="AU32" s="24" t="s">
        <v>133</v>
      </c>
      <c r="AV32" s="24" t="s">
        <v>812</v>
      </c>
      <c r="AW32" s="24" t="s">
        <v>133</v>
      </c>
      <c r="AX32" s="24" t="s">
        <v>133</v>
      </c>
      <c r="AY32" s="24"/>
      <c r="AZ32" s="24" t="s">
        <v>1263</v>
      </c>
      <c r="BA32" s="54" t="s">
        <v>1264</v>
      </c>
      <c r="BB32" s="64" t="s">
        <v>0</v>
      </c>
      <c r="BC32">
        <v>31</v>
      </c>
      <c r="BD32" t="s">
        <v>269</v>
      </c>
      <c r="BE32" t="s">
        <v>40</v>
      </c>
      <c r="BF32" t="s">
        <v>270</v>
      </c>
    </row>
    <row r="33" spans="1:58">
      <c r="A33" t="str">
        <f t="shared" si="0"/>
        <v>|LEFT:80|LEFT:100|LEFT:100|LEFT:100|LEFT:100|LEFT:100|c</v>
      </c>
      <c r="B33" t="s">
        <v>0</v>
      </c>
      <c r="C33" t="s">
        <v>81</v>
      </c>
      <c r="D33" s="26" t="str">
        <f>$Q$1</f>
        <v>LEFT:80</v>
      </c>
      <c r="E33" s="26" t="s">
        <v>81</v>
      </c>
      <c r="F33" s="26" t="str">
        <f t="shared" ref="F33:J33" si="5">$R$1</f>
        <v>LEFT:100</v>
      </c>
      <c r="G33" s="26" t="s">
        <v>81</v>
      </c>
      <c r="H33" s="26" t="str">
        <f t="shared" si="5"/>
        <v>LEFT:100</v>
      </c>
      <c r="I33" s="26" t="s">
        <v>81</v>
      </c>
      <c r="J33" s="26" t="str">
        <f t="shared" si="5"/>
        <v>LEFT:100</v>
      </c>
      <c r="K33" s="26" t="s">
        <v>81</v>
      </c>
      <c r="L33" s="26" t="str">
        <f>$R$1</f>
        <v>LEFT:100</v>
      </c>
      <c r="M33" s="26" t="s">
        <v>81</v>
      </c>
      <c r="N33" s="26" t="str">
        <f>$R$1</f>
        <v>LEFT:100</v>
      </c>
      <c r="O33" t="s">
        <v>81</v>
      </c>
      <c r="P33" t="s">
        <v>82</v>
      </c>
      <c r="Q33" s="38" t="s">
        <v>6</v>
      </c>
      <c r="R33" s="34" t="str">
        <f>INDEX(AF:AF,W31+1)</f>
        <v>黒</v>
      </c>
      <c r="S33" s="39" t="s">
        <v>7</v>
      </c>
      <c r="T33" s="34" t="str">
        <f>INDEX(AG:AG,W31+1)</f>
        <v>コモン</v>
      </c>
      <c r="U33" s="39" t="s">
        <v>8</v>
      </c>
      <c r="V33" s="34">
        <f>INDEX(AH:AH,W31+1)</f>
        <v>8</v>
      </c>
      <c r="W33" s="40"/>
      <c r="X33" s="34" t="str">
        <f>INDEX(AO:AO,W31+1)</f>
        <v>加虐</v>
      </c>
      <c r="Y33" s="52"/>
      <c r="Z33" s="52"/>
      <c r="AA33" s="53"/>
      <c r="AE33" s="48">
        <v>32</v>
      </c>
      <c r="AF33" s="49" t="s">
        <v>43</v>
      </c>
      <c r="AG33" s="24" t="s">
        <v>31</v>
      </c>
      <c r="AH33" s="24">
        <v>6</v>
      </c>
      <c r="AI33" s="24" t="s">
        <v>1265</v>
      </c>
      <c r="AJ33" s="24" t="s">
        <v>1266</v>
      </c>
      <c r="AK33" s="24" t="s">
        <v>131</v>
      </c>
      <c r="AL33" s="24"/>
      <c r="AM33" s="24"/>
      <c r="AN33" s="24"/>
      <c r="AO33" s="24" t="s">
        <v>1267</v>
      </c>
      <c r="AP33" s="24"/>
      <c r="AQ33" s="24"/>
      <c r="AR33" s="61"/>
      <c r="AS33" s="24"/>
      <c r="AT33" s="24" t="s">
        <v>133</v>
      </c>
      <c r="AU33" s="24" t="s">
        <v>133</v>
      </c>
      <c r="AV33" s="24" t="s">
        <v>812</v>
      </c>
      <c r="AW33" s="24" t="s">
        <v>133</v>
      </c>
      <c r="AX33" s="24" t="s">
        <v>133</v>
      </c>
      <c r="AY33" s="24"/>
      <c r="AZ33" s="24" t="s">
        <v>1267</v>
      </c>
      <c r="BA33" s="54" t="s">
        <v>1268</v>
      </c>
      <c r="BB33" s="64" t="s">
        <v>0</v>
      </c>
      <c r="BC33">
        <v>32</v>
      </c>
      <c r="BD33" t="s">
        <v>273</v>
      </c>
      <c r="BE33" t="s">
        <v>40</v>
      </c>
      <c r="BF33" t="s">
        <v>274</v>
      </c>
    </row>
    <row r="34" spans="1:58">
      <c r="A34" t="str">
        <f t="shared" si="0"/>
        <v>|色|黒|レアリティ|コモン|マナコスト|8|</v>
      </c>
      <c r="B34" t="s">
        <v>0</v>
      </c>
      <c r="C34" t="s">
        <v>81</v>
      </c>
      <c r="D34" s="27" t="s">
        <v>6</v>
      </c>
      <c r="E34" t="s">
        <v>81</v>
      </c>
      <c r="F34" t="str">
        <f>IF(R33=0,"",R33)</f>
        <v>黒</v>
      </c>
      <c r="G34" t="s">
        <v>81</v>
      </c>
      <c r="H34" s="27" t="s">
        <v>93</v>
      </c>
      <c r="I34" t="s">
        <v>81</v>
      </c>
      <c r="J34" t="str">
        <f>IF(T33=0,"",T33)</f>
        <v>コモン</v>
      </c>
      <c r="K34" t="s">
        <v>81</v>
      </c>
      <c r="L34" s="27" t="s">
        <v>94</v>
      </c>
      <c r="M34" t="s">
        <v>81</v>
      </c>
      <c r="N34">
        <f>IF(V33=0,"",V33)</f>
        <v>8</v>
      </c>
      <c r="O34" t="s">
        <v>81</v>
      </c>
      <c r="Q34" s="33" t="s">
        <v>11</v>
      </c>
      <c r="R34" s="34" t="str">
        <f>INDEX(AK:AK,W31+1)</f>
        <v>クリーチャー</v>
      </c>
      <c r="S34" s="39" t="s">
        <v>95</v>
      </c>
      <c r="T34" s="34" t="str">
        <f>INDEX(AL:AL,W31+1)</f>
        <v>ゾンビ</v>
      </c>
      <c r="U34" s="34" t="str">
        <f>INDEX(AM:AM,W31+1)</f>
        <v>ジャッカル</v>
      </c>
      <c r="V34" s="34" t="str">
        <f>INDEX(AN:AN,W31+1)</f>
        <v>戦士</v>
      </c>
      <c r="W34" s="40"/>
      <c r="X34" s="34" t="str">
        <f>INDEX(AV:AV,W31+1)</f>
        <v>加虐</v>
      </c>
      <c r="Y34" s="34" t="str">
        <f>INDEX(AW:AW,W31+1)</f>
        <v/>
      </c>
      <c r="Z34" s="34" t="str">
        <f>INDEX(AX:AX,W31+1)</f>
        <v/>
      </c>
      <c r="AA34" s="34">
        <f>INDEX(AY:AY,W31+1)</f>
        <v>0</v>
      </c>
      <c r="AE34" s="48">
        <v>33</v>
      </c>
      <c r="AF34" s="49" t="s">
        <v>43</v>
      </c>
      <c r="AG34" s="24" t="s">
        <v>31</v>
      </c>
      <c r="AH34" s="24">
        <v>10</v>
      </c>
      <c r="AI34" s="24" t="s">
        <v>1269</v>
      </c>
      <c r="AJ34" s="24" t="s">
        <v>1270</v>
      </c>
      <c r="AK34" s="24" t="s">
        <v>131</v>
      </c>
      <c r="AL34" s="24"/>
      <c r="AM34" s="24"/>
      <c r="AN34" s="24"/>
      <c r="AO34" s="24" t="s">
        <v>1271</v>
      </c>
      <c r="AP34" s="24"/>
      <c r="AQ34" s="24"/>
      <c r="AR34" s="61"/>
      <c r="AS34" s="24"/>
      <c r="AT34" s="24" t="s">
        <v>133</v>
      </c>
      <c r="AU34" s="24" t="s">
        <v>133</v>
      </c>
      <c r="AV34" s="24" t="s">
        <v>812</v>
      </c>
      <c r="AW34" s="24" t="s">
        <v>133</v>
      </c>
      <c r="AX34" s="24" t="s">
        <v>133</v>
      </c>
      <c r="AY34" s="24"/>
      <c r="AZ34" s="24" t="s">
        <v>1271</v>
      </c>
      <c r="BA34" s="54" t="s">
        <v>1272</v>
      </c>
      <c r="BB34" s="64" t="s">
        <v>0</v>
      </c>
      <c r="BC34">
        <v>33</v>
      </c>
      <c r="BD34" t="s">
        <v>277</v>
      </c>
      <c r="BE34" t="s">
        <v>40</v>
      </c>
      <c r="BF34" t="s">
        <v>278</v>
      </c>
    </row>
    <row r="35" spans="1:58">
      <c r="A35" t="str">
        <f t="shared" si="0"/>
        <v>|種別|クリーチャー|サブタイプ|ゾンビ|ジャッカル|戦士|</v>
      </c>
      <c r="B35" t="s">
        <v>0</v>
      </c>
      <c r="C35" t="s">
        <v>81</v>
      </c>
      <c r="D35" s="27" t="s">
        <v>11</v>
      </c>
      <c r="E35" t="s">
        <v>81</v>
      </c>
      <c r="F35" t="str">
        <f>IF(R34=0,"",R34)</f>
        <v>クリーチャー</v>
      </c>
      <c r="G35" t="s">
        <v>81</v>
      </c>
      <c r="H35" s="27" t="s">
        <v>103</v>
      </c>
      <c r="I35" t="s">
        <v>81</v>
      </c>
      <c r="J35" t="str">
        <f>IF(T34=0,"",T34)</f>
        <v>ゾンビ</v>
      </c>
      <c r="K35" t="s">
        <v>81</v>
      </c>
      <c r="L35" t="str">
        <f>IF(U34=0,"",U34)</f>
        <v>ジャッカル</v>
      </c>
      <c r="M35" t="s">
        <v>81</v>
      </c>
      <c r="N35" t="str">
        <f>IF(V34=0,"",V34)</f>
        <v>戦士</v>
      </c>
      <c r="O35" t="s">
        <v>81</v>
      </c>
      <c r="Q35" s="33" t="s">
        <v>104</v>
      </c>
      <c r="R35" s="34" t="str">
        <f>INDEX(AZ:AZ,W31+1)</f>
        <v>加虐</v>
      </c>
      <c r="S35" s="35"/>
      <c r="T35" s="35"/>
      <c r="U35" s="35"/>
      <c r="V35" s="36"/>
      <c r="W35" s="40"/>
      <c r="X35" s="32"/>
      <c r="Y35" s="32"/>
      <c r="Z35" s="32"/>
      <c r="AA35" s="54"/>
      <c r="AE35" s="48">
        <v>34</v>
      </c>
      <c r="AF35" s="49" t="s">
        <v>43</v>
      </c>
      <c r="AG35" s="24" t="s">
        <v>54</v>
      </c>
      <c r="AH35" s="24">
        <v>9</v>
      </c>
      <c r="AI35" s="24" t="s">
        <v>1273</v>
      </c>
      <c r="AJ35" s="24" t="s">
        <v>1274</v>
      </c>
      <c r="AK35" s="24" t="s">
        <v>34</v>
      </c>
      <c r="AL35" s="24" t="s">
        <v>35</v>
      </c>
      <c r="AM35" s="24" t="s">
        <v>61</v>
      </c>
      <c r="AN35" s="24"/>
      <c r="AO35" s="24" t="s">
        <v>1275</v>
      </c>
      <c r="AP35" s="24"/>
      <c r="AQ35" s="24"/>
      <c r="AR35" s="61">
        <v>42795</v>
      </c>
      <c r="AS35" s="24"/>
      <c r="AT35" s="24">
        <v>3</v>
      </c>
      <c r="AU35" s="24">
        <v>1</v>
      </c>
      <c r="AV35" s="24" t="s">
        <v>1983</v>
      </c>
      <c r="AW35" s="24" t="s">
        <v>133</v>
      </c>
      <c r="AX35" s="24" t="s">
        <v>133</v>
      </c>
      <c r="AY35" s="24"/>
      <c r="AZ35" s="24" t="s">
        <v>1275</v>
      </c>
      <c r="BA35" s="54" t="s">
        <v>1276</v>
      </c>
      <c r="BB35" s="64" t="s">
        <v>0</v>
      </c>
      <c r="BC35">
        <v>34</v>
      </c>
      <c r="BD35" t="s">
        <v>282</v>
      </c>
      <c r="BE35" t="s">
        <v>40</v>
      </c>
      <c r="BF35" t="s">
        <v>283</v>
      </c>
    </row>
    <row r="36" spans="1:58">
      <c r="A36" t="str">
        <f t="shared" si="0"/>
        <v>|テキスト|&gt;|&gt;|&gt;|&gt;|加虐|</v>
      </c>
      <c r="B36" t="s">
        <v>0</v>
      </c>
      <c r="C36" t="s">
        <v>81</v>
      </c>
      <c r="D36" s="27" t="s">
        <v>104</v>
      </c>
      <c r="E36" t="s">
        <v>81</v>
      </c>
      <c r="F36" s="27" t="s">
        <v>113</v>
      </c>
      <c r="G36" t="s">
        <v>81</v>
      </c>
      <c r="H36" s="27" t="s">
        <v>113</v>
      </c>
      <c r="I36" t="s">
        <v>81</v>
      </c>
      <c r="J36" s="27" t="s">
        <v>113</v>
      </c>
      <c r="K36" t="s">
        <v>81</v>
      </c>
      <c r="L36" s="27" t="s">
        <v>113</v>
      </c>
      <c r="M36" t="s">
        <v>81</v>
      </c>
      <c r="N36" t="str">
        <f>IF(R35=0,"",R35)</f>
        <v>加虐</v>
      </c>
      <c r="O36" t="s">
        <v>81</v>
      </c>
      <c r="Q36" s="38" t="s">
        <v>27</v>
      </c>
      <c r="R36" s="34" t="str">
        <f>INDEX(BA:BA,W31+1)</f>
        <v>Afflict.</v>
      </c>
      <c r="S36" s="33" t="s">
        <v>114</v>
      </c>
      <c r="T36" s="34" t="str">
        <f>IF(X36="","",X36&amp;IF(Y36="",""," "&amp;Y36)&amp;IF(Z36="",""," "&amp;Z36)&amp;IF(AA36="",""," "&amp;AA36))</f>
        <v/>
      </c>
      <c r="U36" s="35"/>
      <c r="V36" s="36"/>
      <c r="W36" s="40" t="s">
        <v>114</v>
      </c>
      <c r="X36" s="33" t="str">
        <f t="shared" ref="X36:AA36" si="6">IF(ISERROR(IF(LEN(X35)&gt;1,X35,VLOOKUP(X34,$AC:$AD,2,FALSE))),"",IF(LEN(X35)&gt;1,X35,VLOOKUP(X34,$AC:$AD,2,FALSE)))</f>
        <v/>
      </c>
      <c r="Y36" s="33" t="str">
        <f t="shared" si="6"/>
        <v/>
      </c>
      <c r="Z36" s="33" t="str">
        <f t="shared" si="6"/>
        <v/>
      </c>
      <c r="AA36" s="33" t="str">
        <f t="shared" si="6"/>
        <v> </v>
      </c>
      <c r="AE36" s="48">
        <v>35</v>
      </c>
      <c r="AF36" s="49" t="s">
        <v>43</v>
      </c>
      <c r="AG36" s="24" t="s">
        <v>54</v>
      </c>
      <c r="AH36" s="24">
        <v>9</v>
      </c>
      <c r="AI36" s="24" t="s">
        <v>1277</v>
      </c>
      <c r="AJ36" s="24" t="s">
        <v>1278</v>
      </c>
      <c r="AK36" s="24" t="s">
        <v>34</v>
      </c>
      <c r="AL36" s="24" t="s">
        <v>578</v>
      </c>
      <c r="AM36" s="24"/>
      <c r="AN36" s="24"/>
      <c r="AO36" s="24" t="s">
        <v>1279</v>
      </c>
      <c r="AP36" s="24"/>
      <c r="AQ36" s="24"/>
      <c r="AR36" s="61">
        <v>42797</v>
      </c>
      <c r="AS36" s="24"/>
      <c r="AT36" s="24">
        <v>3</v>
      </c>
      <c r="AU36" s="24">
        <v>3</v>
      </c>
      <c r="AV36" s="24" t="s">
        <v>830</v>
      </c>
      <c r="AW36" s="24" t="s">
        <v>133</v>
      </c>
      <c r="AX36" s="24" t="s">
        <v>133</v>
      </c>
      <c r="AY36" s="24"/>
      <c r="AZ36" s="24" t="s">
        <v>1279</v>
      </c>
      <c r="BA36" s="54" t="s">
        <v>1280</v>
      </c>
      <c r="BB36" s="64" t="s">
        <v>0</v>
      </c>
      <c r="BC36">
        <v>35</v>
      </c>
      <c r="BD36" t="s">
        <v>287</v>
      </c>
      <c r="BE36" t="s">
        <v>40</v>
      </c>
      <c r="BF36" t="s">
        <v>288</v>
      </c>
    </row>
    <row r="37" spans="1:58">
      <c r="A37" t="str">
        <f t="shared" si="0"/>
        <v>|英テキスト|&gt;|&gt;|&gt;|&gt;|Afflict.|</v>
      </c>
      <c r="B37" t="s">
        <v>0</v>
      </c>
      <c r="C37" t="s">
        <v>81</v>
      </c>
      <c r="D37" s="27" t="s">
        <v>125</v>
      </c>
      <c r="E37" t="s">
        <v>81</v>
      </c>
      <c r="F37" s="27" t="s">
        <v>113</v>
      </c>
      <c r="G37" t="s">
        <v>81</v>
      </c>
      <c r="H37" s="27" t="s">
        <v>113</v>
      </c>
      <c r="I37" t="s">
        <v>81</v>
      </c>
      <c r="J37" s="27" t="s">
        <v>113</v>
      </c>
      <c r="K37" t="s">
        <v>81</v>
      </c>
      <c r="L37" s="27" t="s">
        <v>113</v>
      </c>
      <c r="M37" t="s">
        <v>81</v>
      </c>
      <c r="N37" t="str">
        <f>IF(T36="","",T36&amp;"&amp;br;")&amp;IF(R36=0,"",R36)</f>
        <v>Afflict.</v>
      </c>
      <c r="O37" t="s">
        <v>81</v>
      </c>
      <c r="Q37" s="33" t="s">
        <v>18</v>
      </c>
      <c r="R37" s="34" t="str">
        <f>IF(INDEX(AT:AT,W31+1)="",0,INDEX(AT:AT,W31+1)&amp;"/"&amp;INDEX(AU:AU,W31+1))</f>
        <v>2/2</v>
      </c>
      <c r="S37" s="35"/>
      <c r="T37" s="35"/>
      <c r="U37" s="35"/>
      <c r="V37" s="36"/>
      <c r="W37" s="40"/>
      <c r="X37" s="33"/>
      <c r="Y37" s="52"/>
      <c r="Z37" s="52"/>
      <c r="AA37" s="53"/>
      <c r="AE37" s="48">
        <v>36</v>
      </c>
      <c r="AF37" s="49" t="s">
        <v>43</v>
      </c>
      <c r="AG37" s="24" t="s">
        <v>54</v>
      </c>
      <c r="AH37" s="24">
        <v>3</v>
      </c>
      <c r="AI37" s="24" t="s">
        <v>1281</v>
      </c>
      <c r="AJ37" s="24" t="s">
        <v>1282</v>
      </c>
      <c r="AK37" s="24" t="s">
        <v>131</v>
      </c>
      <c r="AL37" s="24"/>
      <c r="AM37" s="24"/>
      <c r="AN37" s="24"/>
      <c r="AO37" s="24" t="s">
        <v>1283</v>
      </c>
      <c r="AP37" s="24"/>
      <c r="AQ37" s="24"/>
      <c r="AR37" s="61"/>
      <c r="AS37" s="24"/>
      <c r="AT37" s="24" t="s">
        <v>133</v>
      </c>
      <c r="AU37" s="24" t="s">
        <v>133</v>
      </c>
      <c r="AV37" s="24" t="s">
        <v>2024</v>
      </c>
      <c r="AW37" s="24" t="s">
        <v>133</v>
      </c>
      <c r="AX37" s="24" t="s">
        <v>133</v>
      </c>
      <c r="AY37" s="24"/>
      <c r="AZ37" s="24" t="s">
        <v>1283</v>
      </c>
      <c r="BA37" s="54" t="s">
        <v>1284</v>
      </c>
      <c r="BB37" s="64" t="s">
        <v>0</v>
      </c>
      <c r="BC37">
        <v>36</v>
      </c>
      <c r="BD37" t="s">
        <v>292</v>
      </c>
      <c r="BE37" t="s">
        <v>40</v>
      </c>
      <c r="BF37" t="s">
        <v>293</v>
      </c>
    </row>
    <row r="38" spans="1:58">
      <c r="A38" t="str">
        <f t="shared" si="0"/>
        <v>|PT|&gt;|2/2|シールド数|&gt;||</v>
      </c>
      <c r="B38" t="s">
        <v>0</v>
      </c>
      <c r="C38" t="s">
        <v>81</v>
      </c>
      <c r="D38" t="s">
        <v>18</v>
      </c>
      <c r="E38" t="s">
        <v>81</v>
      </c>
      <c r="F38" t="s">
        <v>113</v>
      </c>
      <c r="G38" t="s">
        <v>81</v>
      </c>
      <c r="H38" t="str">
        <f>IF(R37=0,"",R37)</f>
        <v>2/2</v>
      </c>
      <c r="I38" t="s">
        <v>81</v>
      </c>
      <c r="J38" t="s">
        <v>136</v>
      </c>
      <c r="K38" t="s">
        <v>81</v>
      </c>
      <c r="L38" t="s">
        <v>113</v>
      </c>
      <c r="M38" t="s">
        <v>81</v>
      </c>
      <c r="N38" t="str">
        <f>IF(R38=0,"",R38)</f>
        <v/>
      </c>
      <c r="O38" t="s">
        <v>81</v>
      </c>
      <c r="Q38" s="41" t="s">
        <v>19</v>
      </c>
      <c r="R38" s="34">
        <f>INDEX(AS:AS,W31+1)</f>
        <v>0</v>
      </c>
      <c r="S38" s="42"/>
      <c r="T38" s="42"/>
      <c r="U38" s="42"/>
      <c r="V38" s="43"/>
      <c r="W38" s="44"/>
      <c r="X38" s="45"/>
      <c r="Y38" s="55"/>
      <c r="Z38" s="55"/>
      <c r="AA38" s="56"/>
      <c r="AE38" s="48">
        <v>37</v>
      </c>
      <c r="AF38" s="49" t="s">
        <v>43</v>
      </c>
      <c r="AG38" s="24" t="s">
        <v>55</v>
      </c>
      <c r="AH38" s="24">
        <v>14</v>
      </c>
      <c r="AI38" s="24" t="s">
        <v>1285</v>
      </c>
      <c r="AJ38" s="24" t="s">
        <v>1286</v>
      </c>
      <c r="AK38" s="24" t="s">
        <v>34</v>
      </c>
      <c r="AL38" s="24" t="s">
        <v>534</v>
      </c>
      <c r="AM38" s="24" t="s">
        <v>61</v>
      </c>
      <c r="AN38" s="24"/>
      <c r="AO38" s="24" t="s">
        <v>1287</v>
      </c>
      <c r="AP38" s="24" t="s">
        <v>1288</v>
      </c>
      <c r="AQ38" s="24" t="s">
        <v>1289</v>
      </c>
      <c r="AR38" s="61">
        <v>42891</v>
      </c>
      <c r="AS38" s="24"/>
      <c r="AT38" s="24">
        <v>6</v>
      </c>
      <c r="AU38" s="24">
        <v>5</v>
      </c>
      <c r="AV38" s="24" t="s">
        <v>106</v>
      </c>
      <c r="AW38" s="24" t="s">
        <v>133</v>
      </c>
      <c r="AX38" s="24" t="s">
        <v>133</v>
      </c>
      <c r="AY38" s="24"/>
      <c r="AZ38" s="24" t="s">
        <v>2025</v>
      </c>
      <c r="BA38" s="54" t="s">
        <v>1290</v>
      </c>
      <c r="BB38" s="64" t="s">
        <v>0</v>
      </c>
      <c r="BC38">
        <v>37</v>
      </c>
      <c r="BD38" t="s">
        <v>297</v>
      </c>
      <c r="BE38" t="s">
        <v>40</v>
      </c>
      <c r="BF38" t="s">
        <v>298</v>
      </c>
    </row>
    <row r="39" spans="1:58">
      <c r="A39" t="str">
        <f t="shared" si="0"/>
        <v>&amp;br;&amp;br;</v>
      </c>
      <c r="B39" t="s">
        <v>0</v>
      </c>
      <c r="C39" t="s">
        <v>145</v>
      </c>
      <c r="R39"/>
      <c r="S39"/>
      <c r="T39"/>
      <c r="U39"/>
      <c r="V39"/>
      <c r="AE39" s="48">
        <v>38</v>
      </c>
      <c r="AF39" s="49" t="s">
        <v>43</v>
      </c>
      <c r="AG39" s="24" t="s">
        <v>55</v>
      </c>
      <c r="AH39" s="24">
        <v>17</v>
      </c>
      <c r="AI39" s="24" t="s">
        <v>1291</v>
      </c>
      <c r="AJ39" s="24" t="s">
        <v>1292</v>
      </c>
      <c r="AK39" s="24" t="s">
        <v>34</v>
      </c>
      <c r="AL39" s="24" t="s">
        <v>1293</v>
      </c>
      <c r="AM39" s="24"/>
      <c r="AN39" s="24"/>
      <c r="AO39" s="24" t="s">
        <v>1294</v>
      </c>
      <c r="AP39" s="24"/>
      <c r="AQ39" s="24"/>
      <c r="AR39" s="61">
        <v>42892</v>
      </c>
      <c r="AS39" s="24"/>
      <c r="AT39" s="24">
        <v>6</v>
      </c>
      <c r="AU39" s="24">
        <v>6</v>
      </c>
      <c r="AV39" s="24" t="s">
        <v>830</v>
      </c>
      <c r="AW39" s="24" t="s">
        <v>133</v>
      </c>
      <c r="AX39" s="24" t="s">
        <v>133</v>
      </c>
      <c r="AY39" s="24"/>
      <c r="AZ39" s="24" t="s">
        <v>1294</v>
      </c>
      <c r="BA39" s="54" t="s">
        <v>1295</v>
      </c>
      <c r="BB39" s="64" t="s">
        <v>0</v>
      </c>
      <c r="BC39">
        <v>38</v>
      </c>
      <c r="BD39" t="s">
        <v>169</v>
      </c>
      <c r="BE39" t="s">
        <v>40</v>
      </c>
      <c r="BF39" t="s">
        <v>302</v>
      </c>
    </row>
    <row r="40" spans="1:58">
      <c r="A40" t="str">
        <f t="shared" si="0"/>
        <v>#back(text=戻る,left)</v>
      </c>
      <c r="B40" t="s">
        <v>0</v>
      </c>
      <c r="C40" t="s">
        <v>153</v>
      </c>
      <c r="R40"/>
      <c r="S40"/>
      <c r="T40"/>
      <c r="U40"/>
      <c r="V40"/>
      <c r="AE40" s="48">
        <v>39</v>
      </c>
      <c r="AF40" s="49" t="s">
        <v>43</v>
      </c>
      <c r="AG40" s="24" t="s">
        <v>55</v>
      </c>
      <c r="AH40" s="24">
        <v>7</v>
      </c>
      <c r="AI40" s="24" t="s">
        <v>1296</v>
      </c>
      <c r="AJ40" s="24" t="s">
        <v>1297</v>
      </c>
      <c r="AK40" s="24" t="s">
        <v>34</v>
      </c>
      <c r="AL40" s="24" t="s">
        <v>531</v>
      </c>
      <c r="AM40" s="24" t="s">
        <v>69</v>
      </c>
      <c r="AN40" s="24"/>
      <c r="AO40" s="24" t="s">
        <v>116</v>
      </c>
      <c r="AP40" s="24" t="s">
        <v>1298</v>
      </c>
      <c r="AQ40" s="24" t="s">
        <v>987</v>
      </c>
      <c r="AR40" s="61">
        <v>42767</v>
      </c>
      <c r="AS40" s="24"/>
      <c r="AT40" s="24">
        <v>2</v>
      </c>
      <c r="AU40" s="24">
        <v>1</v>
      </c>
      <c r="AV40" s="24" t="s">
        <v>116</v>
      </c>
      <c r="AW40" s="24" t="s">
        <v>133</v>
      </c>
      <c r="AX40" s="24" t="s">
        <v>133</v>
      </c>
      <c r="AY40" s="24"/>
      <c r="AZ40" s="24" t="s">
        <v>2026</v>
      </c>
      <c r="BA40" s="54" t="s">
        <v>1299</v>
      </c>
      <c r="BB40" s="64" t="s">
        <v>0</v>
      </c>
      <c r="BC40">
        <v>39</v>
      </c>
      <c r="BD40" t="s">
        <v>307</v>
      </c>
      <c r="BE40" t="s">
        <v>40</v>
      </c>
      <c r="BF40" t="s">
        <v>308</v>
      </c>
    </row>
    <row r="41" spans="1:58">
      <c r="A41" t="str">
        <f t="shared" si="0"/>
        <v>&amp;br;</v>
      </c>
      <c r="B41" t="s">
        <v>0</v>
      </c>
      <c r="C41" t="s">
        <v>164</v>
      </c>
      <c r="R41"/>
      <c r="S41"/>
      <c r="T41"/>
      <c r="U41"/>
      <c r="V41"/>
      <c r="AE41" s="48">
        <v>40</v>
      </c>
      <c r="AF41" s="49" t="s">
        <v>43</v>
      </c>
      <c r="AG41" s="24" t="s">
        <v>55</v>
      </c>
      <c r="AH41" s="24">
        <v>8</v>
      </c>
      <c r="AI41" s="24" t="s">
        <v>1300</v>
      </c>
      <c r="AJ41" s="24" t="s">
        <v>1301</v>
      </c>
      <c r="AK41" s="24" t="s">
        <v>34</v>
      </c>
      <c r="AL41" s="24" t="s">
        <v>1302</v>
      </c>
      <c r="AM41" s="24"/>
      <c r="AN41" s="24"/>
      <c r="AO41" s="24" t="s">
        <v>1303</v>
      </c>
      <c r="AP41" s="24" t="s">
        <v>1304</v>
      </c>
      <c r="AQ41" s="24"/>
      <c r="AR41" s="61">
        <v>42892</v>
      </c>
      <c r="AS41" s="24"/>
      <c r="AT41" s="24">
        <v>6</v>
      </c>
      <c r="AU41" s="24">
        <v>6</v>
      </c>
      <c r="AV41" s="24" t="s">
        <v>807</v>
      </c>
      <c r="AW41" s="24" t="s">
        <v>133</v>
      </c>
      <c r="AX41" s="24" t="s">
        <v>133</v>
      </c>
      <c r="AY41" s="24"/>
      <c r="AZ41" s="24" t="s">
        <v>2027</v>
      </c>
      <c r="BA41" s="54" t="s">
        <v>1305</v>
      </c>
      <c r="BB41" s="64" t="s">
        <v>0</v>
      </c>
      <c r="BC41">
        <v>40</v>
      </c>
      <c r="BD41" t="s">
        <v>130</v>
      </c>
      <c r="BE41" t="s">
        <v>40</v>
      </c>
      <c r="BF41" t="s">
        <v>314</v>
      </c>
    </row>
    <row r="42" spans="1:58">
      <c r="A42" t="str">
        <f t="shared" si="0"/>
        <v>#comment(above,nsize=[15],size=[30],num=[10])</v>
      </c>
      <c r="B42" t="s">
        <v>0</v>
      </c>
      <c r="C42" t="s">
        <v>173</v>
      </c>
      <c r="R42"/>
      <c r="S42"/>
      <c r="T42"/>
      <c r="U42"/>
      <c r="V42"/>
      <c r="AE42" s="48">
        <v>41</v>
      </c>
      <c r="AF42" s="49" t="s">
        <v>43</v>
      </c>
      <c r="AG42" s="24" t="s">
        <v>55</v>
      </c>
      <c r="AH42" s="24">
        <v>10</v>
      </c>
      <c r="AI42" s="24" t="s">
        <v>1306</v>
      </c>
      <c r="AJ42" s="24" t="s">
        <v>1307</v>
      </c>
      <c r="AK42" s="24" t="s">
        <v>131</v>
      </c>
      <c r="AL42" s="24"/>
      <c r="AM42" s="24"/>
      <c r="AN42" s="24"/>
      <c r="AO42" s="24" t="s">
        <v>1308</v>
      </c>
      <c r="AP42" s="24" t="s">
        <v>573</v>
      </c>
      <c r="AQ42" s="24"/>
      <c r="AR42" s="61"/>
      <c r="AS42" s="24"/>
      <c r="AT42" s="24" t="s">
        <v>133</v>
      </c>
      <c r="AU42" s="24" t="s">
        <v>133</v>
      </c>
      <c r="AV42" s="24" t="s">
        <v>802</v>
      </c>
      <c r="AW42" s="24" t="s">
        <v>133</v>
      </c>
      <c r="AX42" s="24" t="s">
        <v>133</v>
      </c>
      <c r="AY42" s="24"/>
      <c r="AZ42" s="24" t="s">
        <v>2028</v>
      </c>
      <c r="BA42" s="54" t="s">
        <v>1309</v>
      </c>
      <c r="BB42" s="64" t="s">
        <v>0</v>
      </c>
      <c r="BC42">
        <v>41</v>
      </c>
      <c r="BD42" t="s">
        <v>318</v>
      </c>
      <c r="BE42" t="s">
        <v>40</v>
      </c>
      <c r="BF42" t="s">
        <v>319</v>
      </c>
    </row>
    <row r="43" spans="1:58">
      <c r="A43" t="str">
        <f t="shared" si="0"/>
        <v>&amp;br;&amp;br;</v>
      </c>
      <c r="B43" t="s">
        <v>0</v>
      </c>
      <c r="C43" t="s">
        <v>145</v>
      </c>
      <c r="R43"/>
      <c r="S43"/>
      <c r="T43"/>
      <c r="U43"/>
      <c r="V43"/>
      <c r="AE43" s="48">
        <v>42</v>
      </c>
      <c r="AF43" s="49" t="s">
        <v>43</v>
      </c>
      <c r="AG43" s="24" t="s">
        <v>56</v>
      </c>
      <c r="AH43" s="24">
        <v>18</v>
      </c>
      <c r="AI43" s="24" t="s">
        <v>1310</v>
      </c>
      <c r="AJ43" s="24" t="s">
        <v>1311</v>
      </c>
      <c r="AK43" s="24" t="s">
        <v>34</v>
      </c>
      <c r="AL43" s="24" t="s">
        <v>50</v>
      </c>
      <c r="AM43" s="24" t="s">
        <v>534</v>
      </c>
      <c r="AN43" s="24" t="s">
        <v>69</v>
      </c>
      <c r="AO43" s="24" t="s">
        <v>1312</v>
      </c>
      <c r="AP43" s="24" t="s">
        <v>1098</v>
      </c>
      <c r="AQ43" s="24"/>
      <c r="AR43" s="61">
        <v>42925</v>
      </c>
      <c r="AS43" s="24"/>
      <c r="AT43" s="24">
        <v>7</v>
      </c>
      <c r="AU43" s="24">
        <v>9</v>
      </c>
      <c r="AV43" s="24" t="s">
        <v>830</v>
      </c>
      <c r="AW43" s="24" t="s">
        <v>133</v>
      </c>
      <c r="AX43" s="24" t="s">
        <v>133</v>
      </c>
      <c r="AY43" s="24"/>
      <c r="AZ43" s="24" t="s">
        <v>2029</v>
      </c>
      <c r="BA43" s="54" t="s">
        <v>1313</v>
      </c>
      <c r="BB43" s="64" t="s">
        <v>0</v>
      </c>
      <c r="BC43">
        <v>42</v>
      </c>
      <c r="BD43" t="s">
        <v>322</v>
      </c>
      <c r="BE43" t="s">
        <v>40</v>
      </c>
      <c r="BF43" t="s">
        <v>323</v>
      </c>
    </row>
    <row r="44" spans="1:58">
      <c r="A44" t="str">
        <f t="shared" si="0"/>
        <v/>
      </c>
      <c r="B44" t="s">
        <v>0</v>
      </c>
      <c r="Q44" s="29"/>
      <c r="R44" s="30"/>
      <c r="S44" s="30"/>
      <c r="T44" s="30"/>
      <c r="U44" s="30"/>
      <c r="V44" s="31"/>
      <c r="W44" s="32">
        <v>4</v>
      </c>
      <c r="X44" s="29"/>
      <c r="Y44" s="50"/>
      <c r="Z44" s="50"/>
      <c r="AA44" s="51"/>
      <c r="AE44" s="48">
        <v>43</v>
      </c>
      <c r="AF44" s="49" t="s">
        <v>43</v>
      </c>
      <c r="AG44" s="24" t="s">
        <v>56</v>
      </c>
      <c r="AH44" s="24">
        <v>21</v>
      </c>
      <c r="AI44" s="24" t="s">
        <v>1314</v>
      </c>
      <c r="AJ44" s="24" t="s">
        <v>1315</v>
      </c>
      <c r="AK44" s="24" t="s">
        <v>34</v>
      </c>
      <c r="AL44" s="24" t="s">
        <v>50</v>
      </c>
      <c r="AM44" s="24" t="s">
        <v>531</v>
      </c>
      <c r="AN44" s="24" t="s">
        <v>36</v>
      </c>
      <c r="AO44" s="24" t="s">
        <v>1316</v>
      </c>
      <c r="AP44" s="24" t="s">
        <v>1098</v>
      </c>
      <c r="AQ44" s="24"/>
      <c r="AR44" s="61">
        <v>42833</v>
      </c>
      <c r="AS44" s="24"/>
      <c r="AT44" s="24">
        <v>4</v>
      </c>
      <c r="AU44" s="24">
        <v>8</v>
      </c>
      <c r="AV44" s="24" t="s">
        <v>830</v>
      </c>
      <c r="AW44" s="24" t="s">
        <v>133</v>
      </c>
      <c r="AX44" s="24" t="s">
        <v>133</v>
      </c>
      <c r="AY44" s="24"/>
      <c r="AZ44" s="24" t="s">
        <v>2030</v>
      </c>
      <c r="BA44" s="54" t="s">
        <v>1317</v>
      </c>
      <c r="BB44" s="64" t="s">
        <v>0</v>
      </c>
      <c r="BC44">
        <v>43</v>
      </c>
      <c r="BD44" t="s">
        <v>328</v>
      </c>
      <c r="BE44" t="s">
        <v>40</v>
      </c>
      <c r="BF44" t="s">
        <v>329</v>
      </c>
    </row>
    <row r="45" spans="1:58">
      <c r="A45" t="str">
        <f t="shared" si="0"/>
        <v>*よろけ腐り獣/Lurching Rotbeast</v>
      </c>
      <c r="B45" t="s">
        <v>0</v>
      </c>
      <c r="C45" t="str">
        <f>"*"&amp;R45&amp;"/"&amp;T45</f>
        <v>*よろけ腐り獣/Lurching Rotbeast</v>
      </c>
      <c r="Q45" s="33" t="s">
        <v>9</v>
      </c>
      <c r="R45" s="34" t="str">
        <f>INDEX(AI:AI,W44+1)</f>
        <v>よろけ腐り獣</v>
      </c>
      <c r="S45" s="35" t="s">
        <v>10</v>
      </c>
      <c r="T45" s="34" t="str">
        <f>INDEX(AJ:AJ,W44+1)</f>
        <v>Lurching Rotbeast</v>
      </c>
      <c r="U45" s="35"/>
      <c r="V45" s="36"/>
      <c r="W45" s="37"/>
      <c r="X45" s="33"/>
      <c r="Y45" s="52"/>
      <c r="Z45" s="52"/>
      <c r="AA45" s="53"/>
      <c r="AE45" s="48">
        <v>44</v>
      </c>
      <c r="AF45" s="49" t="s">
        <v>43</v>
      </c>
      <c r="AG45" s="24" t="s">
        <v>56</v>
      </c>
      <c r="AH45" s="24">
        <v>10</v>
      </c>
      <c r="AI45" s="24" t="s">
        <v>1318</v>
      </c>
      <c r="AJ45" s="24" t="s">
        <v>1319</v>
      </c>
      <c r="AK45" s="24" t="s">
        <v>159</v>
      </c>
      <c r="AL45" s="24"/>
      <c r="AM45" s="24"/>
      <c r="AN45" s="24"/>
      <c r="AO45" s="24" t="s">
        <v>1320</v>
      </c>
      <c r="AP45" s="24"/>
      <c r="AQ45" s="24"/>
      <c r="AR45" s="61"/>
      <c r="AS45" s="24">
        <v>1</v>
      </c>
      <c r="AT45" s="24" t="s">
        <v>133</v>
      </c>
      <c r="AU45" s="24" t="s">
        <v>133</v>
      </c>
      <c r="AV45" s="24" t="s">
        <v>807</v>
      </c>
      <c r="AW45" s="24" t="s">
        <v>133</v>
      </c>
      <c r="AX45" s="24" t="s">
        <v>133</v>
      </c>
      <c r="AY45" s="24"/>
      <c r="AZ45" s="24" t="s">
        <v>1320</v>
      </c>
      <c r="BA45" s="54" t="s">
        <v>1321</v>
      </c>
      <c r="BB45" s="64" t="s">
        <v>0</v>
      </c>
      <c r="BC45">
        <v>44</v>
      </c>
      <c r="BD45" t="s">
        <v>332</v>
      </c>
      <c r="BE45" t="s">
        <v>40</v>
      </c>
      <c r="BF45" t="s">
        <v>333</v>
      </c>
    </row>
    <row r="46" spans="1:58">
      <c r="A46" t="str">
        <f t="shared" si="0"/>
        <v>|LEFT:80|LEFT:100|LEFT:100|LEFT:100|LEFT:100|LEFT:100|c</v>
      </c>
      <c r="B46" t="s">
        <v>0</v>
      </c>
      <c r="C46" t="s">
        <v>81</v>
      </c>
      <c r="D46" s="26" t="str">
        <f>$Q$1</f>
        <v>LEFT:80</v>
      </c>
      <c r="E46" s="26" t="s">
        <v>81</v>
      </c>
      <c r="F46" s="26" t="str">
        <f t="shared" ref="F46:J46" si="7">$R$1</f>
        <v>LEFT:100</v>
      </c>
      <c r="G46" s="26" t="s">
        <v>81</v>
      </c>
      <c r="H46" s="26" t="str">
        <f t="shared" si="7"/>
        <v>LEFT:100</v>
      </c>
      <c r="I46" s="26" t="s">
        <v>81</v>
      </c>
      <c r="J46" s="26" t="str">
        <f t="shared" si="7"/>
        <v>LEFT:100</v>
      </c>
      <c r="K46" s="26" t="s">
        <v>81</v>
      </c>
      <c r="L46" s="26" t="str">
        <f>$R$1</f>
        <v>LEFT:100</v>
      </c>
      <c r="M46" s="26" t="s">
        <v>81</v>
      </c>
      <c r="N46" s="26" t="str">
        <f>$R$1</f>
        <v>LEFT:100</v>
      </c>
      <c r="O46" t="s">
        <v>81</v>
      </c>
      <c r="P46" t="s">
        <v>82</v>
      </c>
      <c r="Q46" s="38" t="s">
        <v>6</v>
      </c>
      <c r="R46" s="34" t="str">
        <f>INDEX(AF:AF,W44+1)</f>
        <v>黒</v>
      </c>
      <c r="S46" s="39" t="s">
        <v>7</v>
      </c>
      <c r="T46" s="34" t="str">
        <f>INDEX(AG:AG,W44+1)</f>
        <v>コモン</v>
      </c>
      <c r="U46" s="39" t="s">
        <v>8</v>
      </c>
      <c r="V46" s="34">
        <f>INDEX(AH:AH,W44+1)</f>
        <v>10</v>
      </c>
      <c r="W46" s="40"/>
      <c r="X46" s="34" t="str">
        <f>INDEX(AO:AO,W44+1)</f>
        <v>サイクリング3</v>
      </c>
      <c r="Y46" s="52"/>
      <c r="Z46" s="52"/>
      <c r="AA46" s="53"/>
      <c r="AE46" s="48">
        <v>45</v>
      </c>
      <c r="AF46" s="49"/>
      <c r="AG46" s="24"/>
      <c r="AH46" s="24"/>
      <c r="AI46" s="24"/>
      <c r="AJ46" s="24"/>
      <c r="AK46" s="24"/>
      <c r="AL46" s="24"/>
      <c r="AM46" s="24"/>
      <c r="AN46" s="24"/>
      <c r="AO46" s="24"/>
      <c r="AP46" s="24"/>
      <c r="AQ46" s="24"/>
      <c r="AR46" s="61"/>
      <c r="AS46" s="24"/>
      <c r="AT46" s="24"/>
      <c r="AU46" s="24"/>
      <c r="AV46" s="24"/>
      <c r="AW46" s="24"/>
      <c r="AX46" s="24"/>
      <c r="AY46" s="24"/>
      <c r="AZ46" s="24"/>
      <c r="BA46" s="54"/>
      <c r="BB46" s="64" t="s">
        <v>0</v>
      </c>
      <c r="BC46">
        <v>45</v>
      </c>
      <c r="BD46" t="s">
        <v>338</v>
      </c>
      <c r="BE46" t="s">
        <v>40</v>
      </c>
      <c r="BF46" t="s">
        <v>339</v>
      </c>
    </row>
    <row r="47" spans="1:58">
      <c r="A47" t="str">
        <f t="shared" si="0"/>
        <v>|色|黒|レアリティ|コモン|マナコスト|10|</v>
      </c>
      <c r="B47" t="s">
        <v>0</v>
      </c>
      <c r="C47" t="s">
        <v>81</v>
      </c>
      <c r="D47" s="27" t="s">
        <v>6</v>
      </c>
      <c r="E47" t="s">
        <v>81</v>
      </c>
      <c r="F47" t="str">
        <f>IF(R46=0,"",R46)</f>
        <v>黒</v>
      </c>
      <c r="G47" t="s">
        <v>81</v>
      </c>
      <c r="H47" s="27" t="s">
        <v>93</v>
      </c>
      <c r="I47" t="s">
        <v>81</v>
      </c>
      <c r="J47" t="str">
        <f>IF(T46=0,"",T46)</f>
        <v>コモン</v>
      </c>
      <c r="K47" t="s">
        <v>81</v>
      </c>
      <c r="L47" s="27" t="s">
        <v>94</v>
      </c>
      <c r="M47" t="s">
        <v>81</v>
      </c>
      <c r="N47">
        <f>IF(V46=0,"",V46)</f>
        <v>10</v>
      </c>
      <c r="O47" t="s">
        <v>81</v>
      </c>
      <c r="Q47" s="33" t="s">
        <v>11</v>
      </c>
      <c r="R47" s="34" t="str">
        <f>INDEX(AK:AK,W44+1)</f>
        <v>クリーチャー</v>
      </c>
      <c r="S47" s="39" t="s">
        <v>95</v>
      </c>
      <c r="T47" s="34" t="str">
        <f>INDEX(AL:AL,W44+1)</f>
        <v>ゾンビ</v>
      </c>
      <c r="U47" s="34" t="str">
        <f>INDEX(AM:AM,W44+1)</f>
        <v>ビースト</v>
      </c>
      <c r="V47" s="34">
        <f>INDEX(AN:AN,W44+1)</f>
        <v>0</v>
      </c>
      <c r="W47" s="40"/>
      <c r="X47" s="34" t="str">
        <f>INDEX(AV:AV,W44+1)</f>
        <v>サイ</v>
      </c>
      <c r="Y47" s="34" t="str">
        <f>INDEX(AW:AW,W44+1)</f>
        <v/>
      </c>
      <c r="Z47" s="34" t="str">
        <f>INDEX(AX:AX,W44+1)</f>
        <v/>
      </c>
      <c r="AA47" s="34">
        <f>INDEX(AY:AY,W44+1)</f>
        <v>0</v>
      </c>
      <c r="AE47" s="48">
        <v>46</v>
      </c>
      <c r="AF47" s="49"/>
      <c r="AG47" s="24"/>
      <c r="AH47" s="24"/>
      <c r="AI47" s="24"/>
      <c r="AJ47" s="24"/>
      <c r="AK47" s="24"/>
      <c r="AL47" s="24"/>
      <c r="AM47" s="24"/>
      <c r="AN47" s="24"/>
      <c r="AO47" s="24"/>
      <c r="AP47" s="24"/>
      <c r="AQ47" s="24"/>
      <c r="AR47" s="61"/>
      <c r="AS47" s="24"/>
      <c r="AT47" s="24"/>
      <c r="AU47" s="24"/>
      <c r="AV47" s="24"/>
      <c r="AW47" s="24"/>
      <c r="AX47" s="24"/>
      <c r="AY47" s="24"/>
      <c r="AZ47" s="24"/>
      <c r="BA47" s="54"/>
      <c r="BB47" s="64" t="s">
        <v>0</v>
      </c>
      <c r="BC47">
        <v>46</v>
      </c>
      <c r="BD47" t="s">
        <v>343</v>
      </c>
      <c r="BE47" t="s">
        <v>40</v>
      </c>
      <c r="BF47" t="s">
        <v>344</v>
      </c>
    </row>
    <row r="48" spans="1:58">
      <c r="A48" t="str">
        <f t="shared" si="0"/>
        <v>|種別|クリーチャー|サブタイプ|ゾンビ|ビースト||</v>
      </c>
      <c r="B48" t="s">
        <v>0</v>
      </c>
      <c r="C48" t="s">
        <v>81</v>
      </c>
      <c r="D48" s="27" t="s">
        <v>11</v>
      </c>
      <c r="E48" t="s">
        <v>81</v>
      </c>
      <c r="F48" t="str">
        <f>IF(R47=0,"",R47)</f>
        <v>クリーチャー</v>
      </c>
      <c r="G48" t="s">
        <v>81</v>
      </c>
      <c r="H48" s="27" t="s">
        <v>103</v>
      </c>
      <c r="I48" t="s">
        <v>81</v>
      </c>
      <c r="J48" t="str">
        <f>IF(T47=0,"",T47)</f>
        <v>ゾンビ</v>
      </c>
      <c r="K48" t="s">
        <v>81</v>
      </c>
      <c r="L48" t="str">
        <f>IF(U47=0,"",U47)</f>
        <v>ビースト</v>
      </c>
      <c r="M48" t="s">
        <v>81</v>
      </c>
      <c r="N48" t="str">
        <f>IF(V47=0,"",V47)</f>
        <v/>
      </c>
      <c r="O48" t="s">
        <v>81</v>
      </c>
      <c r="Q48" s="33" t="s">
        <v>104</v>
      </c>
      <c r="R48" s="34" t="str">
        <f>INDEX(AZ:AZ,W44+1)</f>
        <v>サイクリング3</v>
      </c>
      <c r="S48" s="35"/>
      <c r="T48" s="35"/>
      <c r="U48" s="35"/>
      <c r="V48" s="36"/>
      <c r="W48" s="40"/>
      <c r="X48" s="32"/>
      <c r="Y48" s="32"/>
      <c r="Z48" s="32"/>
      <c r="AA48" s="54"/>
      <c r="AE48" s="48">
        <v>47</v>
      </c>
      <c r="AF48" s="49"/>
      <c r="AG48" s="24"/>
      <c r="AH48" s="24"/>
      <c r="AI48" s="24"/>
      <c r="AJ48" s="24"/>
      <c r="AK48" s="24"/>
      <c r="AL48" s="24"/>
      <c r="AM48" s="24"/>
      <c r="AN48" s="24"/>
      <c r="AO48" s="24"/>
      <c r="AP48" s="24"/>
      <c r="AQ48" s="24"/>
      <c r="AR48" s="61"/>
      <c r="AS48" s="24"/>
      <c r="AT48" s="24"/>
      <c r="AU48" s="24"/>
      <c r="AV48" s="24"/>
      <c r="AW48" s="24"/>
      <c r="AX48" s="24"/>
      <c r="AY48" s="24"/>
      <c r="AZ48" s="24"/>
      <c r="BA48" s="54"/>
      <c r="BB48" s="64" t="s">
        <v>0</v>
      </c>
      <c r="BC48">
        <v>47</v>
      </c>
      <c r="BD48" t="s">
        <v>280</v>
      </c>
      <c r="BE48" t="s">
        <v>40</v>
      </c>
      <c r="BF48" t="s">
        <v>347</v>
      </c>
    </row>
    <row r="49" spans="1:58">
      <c r="A49" t="str">
        <f t="shared" si="0"/>
        <v>|テキスト|&gt;|&gt;|&gt;|&gt;|サイクリング3|</v>
      </c>
      <c r="B49" t="s">
        <v>0</v>
      </c>
      <c r="C49" t="s">
        <v>81</v>
      </c>
      <c r="D49" s="27" t="s">
        <v>104</v>
      </c>
      <c r="E49" t="s">
        <v>81</v>
      </c>
      <c r="F49" s="27" t="s">
        <v>113</v>
      </c>
      <c r="G49" t="s">
        <v>81</v>
      </c>
      <c r="H49" s="27" t="s">
        <v>113</v>
      </c>
      <c r="I49" t="s">
        <v>81</v>
      </c>
      <c r="J49" s="27" t="s">
        <v>113</v>
      </c>
      <c r="K49" t="s">
        <v>81</v>
      </c>
      <c r="L49" s="27" t="s">
        <v>113</v>
      </c>
      <c r="M49" t="s">
        <v>81</v>
      </c>
      <c r="N49" t="str">
        <f>IF(R48=0,"",R48)</f>
        <v>サイクリング3</v>
      </c>
      <c r="O49" t="s">
        <v>81</v>
      </c>
      <c r="Q49" s="38" t="s">
        <v>27</v>
      </c>
      <c r="R49" s="34" t="str">
        <f>INDEX(BA:BA,W44+1)</f>
        <v>Cycling 3.</v>
      </c>
      <c r="S49" s="33" t="s">
        <v>114</v>
      </c>
      <c r="T49" s="34" t="str">
        <f>IF(X49="","",X49&amp;IF(Y49="",""," "&amp;Y49)&amp;IF(Z49="",""," "&amp;Z49)&amp;IF(AA49="",""," "&amp;AA49))</f>
        <v/>
      </c>
      <c r="U49" s="35"/>
      <c r="V49" s="36"/>
      <c r="W49" s="40" t="s">
        <v>114</v>
      </c>
      <c r="X49" s="33" t="str">
        <f t="shared" ref="X49:AA49" si="8">IF(ISERROR(IF(LEN(X48)&gt;1,X48,VLOOKUP(X47,$AC:$AD,2,FALSE))),"",IF(LEN(X48)&gt;1,X48,VLOOKUP(X47,$AC:$AD,2,FALSE)))</f>
        <v/>
      </c>
      <c r="Y49" s="33" t="str">
        <f t="shared" si="8"/>
        <v/>
      </c>
      <c r="Z49" s="33" t="str">
        <f t="shared" si="8"/>
        <v/>
      </c>
      <c r="AA49" s="33" t="str">
        <f t="shared" si="8"/>
        <v> </v>
      </c>
      <c r="AE49" s="48">
        <v>48</v>
      </c>
      <c r="AF49" s="49"/>
      <c r="AG49" s="24"/>
      <c r="AH49" s="24"/>
      <c r="AI49" s="24"/>
      <c r="AJ49" s="24"/>
      <c r="AK49" s="24"/>
      <c r="AL49" s="24"/>
      <c r="AM49" s="24"/>
      <c r="AN49" s="24"/>
      <c r="AO49" s="24"/>
      <c r="AP49" s="24"/>
      <c r="AQ49" s="24"/>
      <c r="AR49" s="61"/>
      <c r="AS49" s="24"/>
      <c r="AT49" s="24"/>
      <c r="AU49" s="24"/>
      <c r="AV49" s="24"/>
      <c r="AW49" s="24"/>
      <c r="AX49" s="24"/>
      <c r="AY49" s="24"/>
      <c r="AZ49" s="24"/>
      <c r="BA49" s="54"/>
      <c r="BB49" s="64" t="s">
        <v>0</v>
      </c>
      <c r="BC49">
        <v>48</v>
      </c>
      <c r="BD49" t="s">
        <v>353</v>
      </c>
      <c r="BE49" t="s">
        <v>40</v>
      </c>
      <c r="BF49" t="s">
        <v>354</v>
      </c>
    </row>
    <row r="50" spans="1:58">
      <c r="A50" t="str">
        <f t="shared" si="0"/>
        <v>|英テキスト|&gt;|&gt;|&gt;|&gt;|Cycling 3.|</v>
      </c>
      <c r="B50" t="s">
        <v>0</v>
      </c>
      <c r="C50" t="s">
        <v>81</v>
      </c>
      <c r="D50" s="27" t="s">
        <v>125</v>
      </c>
      <c r="E50" t="s">
        <v>81</v>
      </c>
      <c r="F50" s="27" t="s">
        <v>113</v>
      </c>
      <c r="G50" t="s">
        <v>81</v>
      </c>
      <c r="H50" s="27" t="s">
        <v>113</v>
      </c>
      <c r="I50" t="s">
        <v>81</v>
      </c>
      <c r="J50" s="27" t="s">
        <v>113</v>
      </c>
      <c r="K50" t="s">
        <v>81</v>
      </c>
      <c r="L50" s="27" t="s">
        <v>113</v>
      </c>
      <c r="M50" t="s">
        <v>81</v>
      </c>
      <c r="N50" t="str">
        <f>IF(T49="","",T49&amp;"&amp;br;")&amp;IF(R49=0,"",R49)</f>
        <v>Cycling 3.</v>
      </c>
      <c r="O50" t="s">
        <v>81</v>
      </c>
      <c r="Q50" s="33" t="s">
        <v>18</v>
      </c>
      <c r="R50" s="34" t="str">
        <f>IF(INDEX(AT:AT,W44+1)="",0,INDEX(AT:AT,W44+1)&amp;"/"&amp;INDEX(AU:AU,W44+1))</f>
        <v>4/2</v>
      </c>
      <c r="S50" s="35"/>
      <c r="T50" s="35"/>
      <c r="U50" s="35"/>
      <c r="V50" s="36"/>
      <c r="W50" s="40"/>
      <c r="X50" s="33"/>
      <c r="Y50" s="52"/>
      <c r="Z50" s="52"/>
      <c r="AA50" s="53"/>
      <c r="AE50" s="48">
        <v>49</v>
      </c>
      <c r="AF50" s="49"/>
      <c r="AG50" s="24"/>
      <c r="AH50" s="24"/>
      <c r="AI50" s="24"/>
      <c r="AJ50" s="24"/>
      <c r="AK50" s="24"/>
      <c r="AL50" s="24"/>
      <c r="AM50" s="24"/>
      <c r="AN50" s="24"/>
      <c r="AO50" s="24"/>
      <c r="AP50" s="24"/>
      <c r="AQ50" s="24"/>
      <c r="AR50" s="61"/>
      <c r="AS50" s="24"/>
      <c r="AT50" s="24"/>
      <c r="AU50" s="24"/>
      <c r="AV50" s="24"/>
      <c r="AW50" s="24"/>
      <c r="AX50" s="24"/>
      <c r="AY50" s="24"/>
      <c r="AZ50" s="24"/>
      <c r="BA50" s="54"/>
      <c r="BB50" s="64" t="s">
        <v>0</v>
      </c>
      <c r="BC50">
        <v>49</v>
      </c>
      <c r="BD50" t="s">
        <v>359</v>
      </c>
      <c r="BE50" t="s">
        <v>40</v>
      </c>
      <c r="BF50" t="s">
        <v>360</v>
      </c>
    </row>
    <row r="51" ht="14.25" spans="1:58">
      <c r="A51" t="str">
        <f t="shared" si="0"/>
        <v>|PT|&gt;|4/2|シールド数|&gt;||</v>
      </c>
      <c r="B51" t="s">
        <v>0</v>
      </c>
      <c r="C51" t="s">
        <v>81</v>
      </c>
      <c r="D51" t="s">
        <v>18</v>
      </c>
      <c r="E51" t="s">
        <v>81</v>
      </c>
      <c r="F51" t="s">
        <v>113</v>
      </c>
      <c r="G51" t="s">
        <v>81</v>
      </c>
      <c r="H51" t="str">
        <f>IF(R50=0,"",R50)</f>
        <v>4/2</v>
      </c>
      <c r="I51" t="s">
        <v>81</v>
      </c>
      <c r="J51" t="s">
        <v>136</v>
      </c>
      <c r="K51" t="s">
        <v>81</v>
      </c>
      <c r="L51" t="s">
        <v>113</v>
      </c>
      <c r="M51" t="s">
        <v>81</v>
      </c>
      <c r="N51" t="str">
        <f>IF(R51=0,"",R51)</f>
        <v/>
      </c>
      <c r="O51" t="s">
        <v>81</v>
      </c>
      <c r="Q51" s="41" t="s">
        <v>19</v>
      </c>
      <c r="R51" s="34">
        <f>INDEX(AS:AS,W44+1)</f>
        <v>0</v>
      </c>
      <c r="S51" s="42"/>
      <c r="T51" s="42"/>
      <c r="U51" s="42"/>
      <c r="V51" s="43"/>
      <c r="W51" s="44"/>
      <c r="X51" s="45"/>
      <c r="Y51" s="55"/>
      <c r="Z51" s="55"/>
      <c r="AA51" s="56"/>
      <c r="AE51" s="57">
        <v>50</v>
      </c>
      <c r="AF51" s="58"/>
      <c r="AG51" s="60"/>
      <c r="AH51" s="60"/>
      <c r="AI51" s="60"/>
      <c r="AJ51" s="60"/>
      <c r="AK51" s="60"/>
      <c r="AL51" s="60"/>
      <c r="AM51" s="60"/>
      <c r="AN51" s="60"/>
      <c r="AO51" s="60"/>
      <c r="AP51" s="60"/>
      <c r="AQ51" s="60"/>
      <c r="AR51" s="62"/>
      <c r="AS51" s="24"/>
      <c r="AT51" s="24"/>
      <c r="AU51" s="24"/>
      <c r="AV51" s="24"/>
      <c r="AW51" s="24"/>
      <c r="AX51" s="24"/>
      <c r="AY51" s="24"/>
      <c r="AZ51" s="60"/>
      <c r="BA51" s="65"/>
      <c r="BB51" s="64" t="s">
        <v>0</v>
      </c>
      <c r="BC51">
        <v>50</v>
      </c>
      <c r="BD51" t="s">
        <v>361</v>
      </c>
      <c r="BE51" t="s">
        <v>40</v>
      </c>
      <c r="BF51" t="s">
        <v>362</v>
      </c>
    </row>
    <row r="52" spans="1:58">
      <c r="A52" t="str">
        <f t="shared" si="0"/>
        <v>&amp;br;&amp;br;</v>
      </c>
      <c r="B52" t="s">
        <v>0</v>
      </c>
      <c r="C52" t="s">
        <v>145</v>
      </c>
      <c r="R52"/>
      <c r="S52"/>
      <c r="T52"/>
      <c r="U52"/>
      <c r="V52"/>
      <c r="BB52" s="64" t="s">
        <v>0</v>
      </c>
      <c r="BC52">
        <v>51</v>
      </c>
      <c r="BD52" t="s">
        <v>363</v>
      </c>
      <c r="BE52" t="s">
        <v>40</v>
      </c>
      <c r="BF52" t="s">
        <v>364</v>
      </c>
    </row>
    <row r="53" spans="1:58">
      <c r="A53" t="str">
        <f t="shared" si="0"/>
        <v>#back(text=戻る,left)</v>
      </c>
      <c r="B53" t="s">
        <v>0</v>
      </c>
      <c r="C53" t="s">
        <v>153</v>
      </c>
      <c r="R53"/>
      <c r="S53"/>
      <c r="T53"/>
      <c r="U53"/>
      <c r="V53"/>
      <c r="BB53" s="64" t="s">
        <v>0</v>
      </c>
      <c r="BC53">
        <v>52</v>
      </c>
      <c r="BD53" t="s">
        <v>365</v>
      </c>
      <c r="BE53" t="s">
        <v>40</v>
      </c>
      <c r="BF53" t="s">
        <v>366</v>
      </c>
    </row>
    <row r="54" spans="1:58">
      <c r="A54" t="str">
        <f t="shared" si="0"/>
        <v>&amp;br;</v>
      </c>
      <c r="B54" t="s">
        <v>0</v>
      </c>
      <c r="C54" t="s">
        <v>164</v>
      </c>
      <c r="R54"/>
      <c r="S54"/>
      <c r="T54"/>
      <c r="U54"/>
      <c r="V54"/>
      <c r="BB54" s="64" t="s">
        <v>0</v>
      </c>
      <c r="BC54">
        <v>53</v>
      </c>
      <c r="BD54" t="s">
        <v>367</v>
      </c>
      <c r="BE54" t="s">
        <v>40</v>
      </c>
      <c r="BF54" t="s">
        <v>368</v>
      </c>
    </row>
    <row r="55" spans="1:58">
      <c r="A55" t="str">
        <f t="shared" si="0"/>
        <v>#comment(above,nsize=[15],size=[30],num=[10])</v>
      </c>
      <c r="B55" t="s">
        <v>0</v>
      </c>
      <c r="C55" t="s">
        <v>173</v>
      </c>
      <c r="R55"/>
      <c r="S55"/>
      <c r="T55"/>
      <c r="U55"/>
      <c r="V55"/>
      <c r="BB55" s="64" t="s">
        <v>0</v>
      </c>
      <c r="BC55">
        <v>54</v>
      </c>
      <c r="BD55" t="s">
        <v>285</v>
      </c>
      <c r="BE55" t="s">
        <v>40</v>
      </c>
      <c r="BF55" t="s">
        <v>369</v>
      </c>
    </row>
    <row r="56" spans="1:58">
      <c r="A56" t="str">
        <f t="shared" si="0"/>
        <v>&amp;br;&amp;br;</v>
      </c>
      <c r="B56" t="s">
        <v>0</v>
      </c>
      <c r="C56" t="s">
        <v>145</v>
      </c>
      <c r="R56"/>
      <c r="S56"/>
      <c r="T56"/>
      <c r="U56"/>
      <c r="V56"/>
      <c r="BB56" s="64" t="s">
        <v>0</v>
      </c>
      <c r="BC56">
        <v>55</v>
      </c>
      <c r="BD56" t="s">
        <v>141</v>
      </c>
      <c r="BE56" t="s">
        <v>40</v>
      </c>
      <c r="BF56" t="s">
        <v>370</v>
      </c>
    </row>
    <row r="57" spans="1:58">
      <c r="A57" t="str">
        <f t="shared" si="0"/>
        <v/>
      </c>
      <c r="B57" t="s">
        <v>0</v>
      </c>
      <c r="Q57" s="29"/>
      <c r="R57" s="30"/>
      <c r="S57" s="30"/>
      <c r="T57" s="30"/>
      <c r="U57" s="30"/>
      <c r="V57" s="31"/>
      <c r="W57" s="32">
        <v>5</v>
      </c>
      <c r="X57" s="29"/>
      <c r="Y57" s="50"/>
      <c r="Z57" s="50"/>
      <c r="AA57" s="51"/>
      <c r="BB57" s="64" t="s">
        <v>0</v>
      </c>
      <c r="BC57">
        <v>56</v>
      </c>
      <c r="BD57" t="s">
        <v>371</v>
      </c>
      <c r="BE57" t="s">
        <v>40</v>
      </c>
      <c r="BF57" t="s">
        <v>133</v>
      </c>
    </row>
    <row r="58" spans="1:58">
      <c r="A58" t="str">
        <f t="shared" si="0"/>
        <v>*無法の斬骨鬼/Marauding Boneslasher</v>
      </c>
      <c r="B58" t="s">
        <v>0</v>
      </c>
      <c r="C58" t="str">
        <f>"*"&amp;R58&amp;"/"&amp;T58</f>
        <v>*無法の斬骨鬼/Marauding Boneslasher</v>
      </c>
      <c r="Q58" s="33" t="s">
        <v>9</v>
      </c>
      <c r="R58" s="34" t="str">
        <f>INDEX(AI:AI,W57+1)</f>
        <v>無法の斬骨鬼</v>
      </c>
      <c r="S58" s="35" t="s">
        <v>10</v>
      </c>
      <c r="T58" s="34" t="str">
        <f>INDEX(AJ:AJ,W57+1)</f>
        <v>Marauding Boneslasher</v>
      </c>
      <c r="U58" s="35"/>
      <c r="V58" s="36"/>
      <c r="W58" s="37"/>
      <c r="X58" s="33"/>
      <c r="Y58" s="52"/>
      <c r="Z58" s="52"/>
      <c r="AA58" s="53"/>
      <c r="BB58" s="64" t="s">
        <v>0</v>
      </c>
      <c r="BC58">
        <v>57</v>
      </c>
      <c r="BD58" t="s">
        <v>221</v>
      </c>
      <c r="BE58" t="s">
        <v>40</v>
      </c>
      <c r="BF58" t="s">
        <v>372</v>
      </c>
    </row>
    <row r="59" spans="1:58">
      <c r="A59" t="str">
        <f t="shared" si="0"/>
        <v>|LEFT:80|LEFT:100|LEFT:100|LEFT:100|LEFT:100|LEFT:100|c</v>
      </c>
      <c r="B59" t="s">
        <v>0</v>
      </c>
      <c r="C59" t="s">
        <v>81</v>
      </c>
      <c r="D59" s="26" t="str">
        <f>$Q$1</f>
        <v>LEFT:80</v>
      </c>
      <c r="E59" s="26" t="s">
        <v>81</v>
      </c>
      <c r="F59" s="26" t="str">
        <f t="shared" ref="F59:J59" si="9">$R$1</f>
        <v>LEFT:100</v>
      </c>
      <c r="G59" s="26" t="s">
        <v>81</v>
      </c>
      <c r="H59" s="26" t="str">
        <f t="shared" si="9"/>
        <v>LEFT:100</v>
      </c>
      <c r="I59" s="26" t="s">
        <v>81</v>
      </c>
      <c r="J59" s="26" t="str">
        <f t="shared" si="9"/>
        <v>LEFT:100</v>
      </c>
      <c r="K59" s="26" t="s">
        <v>81</v>
      </c>
      <c r="L59" s="26" t="str">
        <f>$R$1</f>
        <v>LEFT:100</v>
      </c>
      <c r="M59" s="26" t="s">
        <v>81</v>
      </c>
      <c r="N59" s="26" t="str">
        <f>$R$1</f>
        <v>LEFT:100</v>
      </c>
      <c r="O59" t="s">
        <v>81</v>
      </c>
      <c r="P59" t="s">
        <v>82</v>
      </c>
      <c r="Q59" s="38" t="s">
        <v>6</v>
      </c>
      <c r="R59" s="34" t="str">
        <f>INDEX(AF:AF,W57+1)</f>
        <v>黒</v>
      </c>
      <c r="S59" s="39" t="s">
        <v>7</v>
      </c>
      <c r="T59" s="34" t="str">
        <f>INDEX(AG:AG,W57+1)</f>
        <v>コモン</v>
      </c>
      <c r="U59" s="39" t="s">
        <v>8</v>
      </c>
      <c r="V59" s="34">
        <f>INDEX(AH:AH,W57+1)</f>
        <v>6</v>
      </c>
      <c r="W59" s="40"/>
      <c r="X59" s="34">
        <f>INDEX(AO:AO,W57+1)</f>
        <v>0</v>
      </c>
      <c r="Y59" s="52"/>
      <c r="Z59" s="52"/>
      <c r="AA59" s="53"/>
      <c r="BB59" s="64" t="s">
        <v>0</v>
      </c>
      <c r="BC59">
        <v>58</v>
      </c>
      <c r="BD59" t="s">
        <v>373</v>
      </c>
      <c r="BE59" t="s">
        <v>40</v>
      </c>
      <c r="BF59" t="s">
        <v>374</v>
      </c>
    </row>
    <row r="60" spans="1:58">
      <c r="A60" t="str">
        <f t="shared" si="0"/>
        <v>|色|黒|レアリティ|コモン|マナコスト|6|</v>
      </c>
      <c r="B60" t="s">
        <v>0</v>
      </c>
      <c r="C60" t="s">
        <v>81</v>
      </c>
      <c r="D60" s="27" t="s">
        <v>6</v>
      </c>
      <c r="E60" t="s">
        <v>81</v>
      </c>
      <c r="F60" t="str">
        <f>IF(R59=0,"",R59)</f>
        <v>黒</v>
      </c>
      <c r="G60" t="s">
        <v>81</v>
      </c>
      <c r="H60" s="27" t="s">
        <v>93</v>
      </c>
      <c r="I60" t="s">
        <v>81</v>
      </c>
      <c r="J60" t="str">
        <f>IF(T59=0,"",T59)</f>
        <v>コモン</v>
      </c>
      <c r="K60" t="s">
        <v>81</v>
      </c>
      <c r="L60" s="27" t="s">
        <v>94</v>
      </c>
      <c r="M60" t="s">
        <v>81</v>
      </c>
      <c r="N60">
        <f>IF(V59=0,"",V59)</f>
        <v>6</v>
      </c>
      <c r="O60" t="s">
        <v>81</v>
      </c>
      <c r="Q60" s="33" t="s">
        <v>11</v>
      </c>
      <c r="R60" s="34" t="str">
        <f>INDEX(AK:AK,W57+1)</f>
        <v>クリーチャー</v>
      </c>
      <c r="S60" s="39" t="s">
        <v>95</v>
      </c>
      <c r="T60" s="34" t="str">
        <f>INDEX(AL:AL,W57+1)</f>
        <v>ゾンビ</v>
      </c>
      <c r="U60" s="34" t="str">
        <f>INDEX(AM:AM,W57+1)</f>
        <v>ミノタウルス</v>
      </c>
      <c r="V60" s="34">
        <f>INDEX(AN:AN,W57+1)</f>
        <v>0</v>
      </c>
      <c r="W60" s="40"/>
      <c r="X60" s="34" t="str">
        <f>INDEX(AV:AV,W57+1)</f>
        <v/>
      </c>
      <c r="Y60" s="34" t="str">
        <f>INDEX(AW:AW,W57+1)</f>
        <v/>
      </c>
      <c r="Z60" s="34" t="str">
        <f>INDEX(AX:AX,W57+1)</f>
        <v/>
      </c>
      <c r="AA60" s="34">
        <f>INDEX(AY:AY,W57+1)</f>
        <v>0</v>
      </c>
      <c r="BB60" s="64" t="s">
        <v>0</v>
      </c>
      <c r="BC60">
        <v>59</v>
      </c>
      <c r="BD60" t="s">
        <v>375</v>
      </c>
      <c r="BE60" t="s">
        <v>40</v>
      </c>
      <c r="BF60" t="s">
        <v>376</v>
      </c>
    </row>
    <row r="61" spans="1:58">
      <c r="A61" t="str">
        <f t="shared" si="0"/>
        <v>|種別|クリーチャー|サブタイプ|ゾンビ|ミノタウルス||</v>
      </c>
      <c r="B61" t="s">
        <v>0</v>
      </c>
      <c r="C61" t="s">
        <v>81</v>
      </c>
      <c r="D61" s="27" t="s">
        <v>11</v>
      </c>
      <c r="E61" t="s">
        <v>81</v>
      </c>
      <c r="F61" t="str">
        <f>IF(R60=0,"",R60)</f>
        <v>クリーチャー</v>
      </c>
      <c r="G61" t="s">
        <v>81</v>
      </c>
      <c r="H61" s="27" t="s">
        <v>103</v>
      </c>
      <c r="I61" t="s">
        <v>81</v>
      </c>
      <c r="J61" t="str">
        <f>IF(T60=0,"",T60)</f>
        <v>ゾンビ</v>
      </c>
      <c r="K61" t="s">
        <v>81</v>
      </c>
      <c r="L61" t="str">
        <f>IF(U60=0,"",U60)</f>
        <v>ミノタウルス</v>
      </c>
      <c r="M61" t="s">
        <v>81</v>
      </c>
      <c r="N61" t="str">
        <f>IF(V60=0,"",V60)</f>
        <v/>
      </c>
      <c r="O61" t="s">
        <v>81</v>
      </c>
      <c r="Q61" s="33" t="s">
        <v>104</v>
      </c>
      <c r="R61" s="34" t="str">
        <f>INDEX(AZ:AZ,W57+1)</f>
        <v/>
      </c>
      <c r="S61" s="35"/>
      <c r="T61" s="35"/>
      <c r="U61" s="35"/>
      <c r="V61" s="36"/>
      <c r="W61" s="40"/>
      <c r="X61" s="32"/>
      <c r="Y61" s="32"/>
      <c r="Z61" s="32"/>
      <c r="AA61" s="54"/>
      <c r="BB61" s="64" t="s">
        <v>0</v>
      </c>
      <c r="BC61">
        <v>60</v>
      </c>
      <c r="BD61" t="s">
        <v>377</v>
      </c>
      <c r="BE61" t="s">
        <v>40</v>
      </c>
      <c r="BF61" t="s">
        <v>378</v>
      </c>
    </row>
    <row r="62" spans="1:58">
      <c r="A62" t="str">
        <f t="shared" si="0"/>
        <v>|テキスト|&gt;|&gt;|&gt;|&gt;||</v>
      </c>
      <c r="B62" t="s">
        <v>0</v>
      </c>
      <c r="C62" t="s">
        <v>81</v>
      </c>
      <c r="D62" s="27" t="s">
        <v>104</v>
      </c>
      <c r="E62" t="s">
        <v>81</v>
      </c>
      <c r="F62" s="27" t="s">
        <v>113</v>
      </c>
      <c r="G62" t="s">
        <v>81</v>
      </c>
      <c r="H62" s="27" t="s">
        <v>113</v>
      </c>
      <c r="I62" t="s">
        <v>81</v>
      </c>
      <c r="J62" s="27" t="s">
        <v>113</v>
      </c>
      <c r="K62" t="s">
        <v>81</v>
      </c>
      <c r="L62" s="27" t="s">
        <v>113</v>
      </c>
      <c r="M62" t="s">
        <v>81</v>
      </c>
      <c r="N62" t="str">
        <f>IF(R61=0,"",R61)</f>
        <v/>
      </c>
      <c r="O62" t="s">
        <v>81</v>
      </c>
      <c r="Q62" s="38" t="s">
        <v>27</v>
      </c>
      <c r="R62" s="34">
        <f>INDEX(BA:BA,W57+1)</f>
        <v>0</v>
      </c>
      <c r="S62" s="33" t="s">
        <v>114</v>
      </c>
      <c r="T62" s="34" t="str">
        <f>IF(X62="","",X62&amp;IF(Y62="",""," "&amp;Y62)&amp;IF(Z62="",""," "&amp;Z62)&amp;IF(AA62="",""," "&amp;AA62))</f>
        <v/>
      </c>
      <c r="U62" s="35"/>
      <c r="V62" s="36"/>
      <c r="W62" s="40" t="s">
        <v>114</v>
      </c>
      <c r="X62" s="33" t="str">
        <f t="shared" ref="X62:AA62" si="10">IF(ISERROR(IF(LEN(X61)&gt;1,X61,VLOOKUP(X60,$AC:$AD,2,FALSE))),"",IF(LEN(X61)&gt;1,X61,VLOOKUP(X60,$AC:$AD,2,FALSE)))</f>
        <v/>
      </c>
      <c r="Y62" s="33" t="str">
        <f t="shared" si="10"/>
        <v/>
      </c>
      <c r="Z62" s="33" t="str">
        <f t="shared" si="10"/>
        <v/>
      </c>
      <c r="AA62" s="33" t="str">
        <f t="shared" si="10"/>
        <v> </v>
      </c>
      <c r="BB62" s="64" t="s">
        <v>0</v>
      </c>
      <c r="BC62">
        <v>61</v>
      </c>
      <c r="BD62" t="s">
        <v>325</v>
      </c>
      <c r="BE62" t="s">
        <v>40</v>
      </c>
      <c r="BF62" t="s">
        <v>379</v>
      </c>
    </row>
    <row r="63" spans="1:58">
      <c r="A63" t="str">
        <f t="shared" si="0"/>
        <v>|英テキスト|&gt;|&gt;|&gt;|&gt;||</v>
      </c>
      <c r="B63" t="s">
        <v>0</v>
      </c>
      <c r="C63" t="s">
        <v>81</v>
      </c>
      <c r="D63" s="27" t="s">
        <v>125</v>
      </c>
      <c r="E63" t="s">
        <v>81</v>
      </c>
      <c r="F63" s="27" t="s">
        <v>113</v>
      </c>
      <c r="G63" t="s">
        <v>81</v>
      </c>
      <c r="H63" s="27" t="s">
        <v>113</v>
      </c>
      <c r="I63" t="s">
        <v>81</v>
      </c>
      <c r="J63" s="27" t="s">
        <v>113</v>
      </c>
      <c r="K63" t="s">
        <v>81</v>
      </c>
      <c r="L63" s="27" t="s">
        <v>113</v>
      </c>
      <c r="M63" t="s">
        <v>81</v>
      </c>
      <c r="N63" t="str">
        <f>IF(T62="","",T62&amp;"&amp;br;")&amp;IF(R62=0,"",R62)</f>
        <v/>
      </c>
      <c r="O63" t="s">
        <v>81</v>
      </c>
      <c r="Q63" s="33" t="s">
        <v>18</v>
      </c>
      <c r="R63" s="34" t="str">
        <f>IF(INDEX(AT:AT,W57+1)="",0,INDEX(AT:AT,W57+1)&amp;"/"&amp;INDEX(AU:AU,W57+1))</f>
        <v>2/2</v>
      </c>
      <c r="S63" s="35"/>
      <c r="T63" s="35"/>
      <c r="U63" s="35"/>
      <c r="V63" s="36"/>
      <c r="W63" s="40"/>
      <c r="X63" s="33"/>
      <c r="Y63" s="52"/>
      <c r="Z63" s="52"/>
      <c r="AA63" s="53"/>
      <c r="BB63" s="64" t="s">
        <v>0</v>
      </c>
      <c r="BC63">
        <v>62</v>
      </c>
      <c r="BD63" t="s">
        <v>380</v>
      </c>
      <c r="BE63" t="s">
        <v>40</v>
      </c>
      <c r="BF63" t="s">
        <v>381</v>
      </c>
    </row>
    <row r="64" spans="1:58">
      <c r="A64" t="str">
        <f t="shared" si="0"/>
        <v>|PT|&gt;|2/2|シールド数|&gt;||</v>
      </c>
      <c r="B64" t="s">
        <v>0</v>
      </c>
      <c r="C64" t="s">
        <v>81</v>
      </c>
      <c r="D64" t="s">
        <v>18</v>
      </c>
      <c r="E64" t="s">
        <v>81</v>
      </c>
      <c r="F64" t="s">
        <v>113</v>
      </c>
      <c r="G64" t="s">
        <v>81</v>
      </c>
      <c r="H64" t="str">
        <f>IF(R63=0,"",R63)</f>
        <v>2/2</v>
      </c>
      <c r="I64" t="s">
        <v>81</v>
      </c>
      <c r="J64" t="s">
        <v>136</v>
      </c>
      <c r="K64" t="s">
        <v>81</v>
      </c>
      <c r="L64" t="s">
        <v>113</v>
      </c>
      <c r="M64" t="s">
        <v>81</v>
      </c>
      <c r="N64" t="str">
        <f>IF(R64=0,"",R64)</f>
        <v/>
      </c>
      <c r="O64" t="s">
        <v>81</v>
      </c>
      <c r="Q64" s="41" t="s">
        <v>19</v>
      </c>
      <c r="R64" s="34">
        <f>INDEX(AS:AS,W57+1)</f>
        <v>0</v>
      </c>
      <c r="S64" s="42"/>
      <c r="T64" s="42"/>
      <c r="U64" s="42"/>
      <c r="V64" s="43"/>
      <c r="W64" s="44"/>
      <c r="X64" s="45"/>
      <c r="Y64" s="55"/>
      <c r="Z64" s="55"/>
      <c r="AA64" s="56"/>
      <c r="BB64" s="64" t="s">
        <v>0</v>
      </c>
      <c r="BC64">
        <v>63</v>
      </c>
      <c r="BD64" t="s">
        <v>382</v>
      </c>
      <c r="BE64" t="s">
        <v>40</v>
      </c>
      <c r="BF64" t="s">
        <v>298</v>
      </c>
    </row>
    <row r="65" spans="1:58">
      <c r="A65" t="str">
        <f t="shared" si="0"/>
        <v>&amp;br;&amp;br;</v>
      </c>
      <c r="B65" t="s">
        <v>0</v>
      </c>
      <c r="C65" t="s">
        <v>145</v>
      </c>
      <c r="R65"/>
      <c r="S65"/>
      <c r="T65"/>
      <c r="U65"/>
      <c r="V65"/>
      <c r="BB65" s="64" t="s">
        <v>0</v>
      </c>
      <c r="BC65">
        <v>64</v>
      </c>
      <c r="BD65" t="s">
        <v>60</v>
      </c>
      <c r="BE65" t="s">
        <v>40</v>
      </c>
      <c r="BF65" t="s">
        <v>383</v>
      </c>
    </row>
    <row r="66" spans="1:58">
      <c r="A66" t="str">
        <f t="shared" si="0"/>
        <v>#back(text=戻る,left)</v>
      </c>
      <c r="B66" t="s">
        <v>0</v>
      </c>
      <c r="C66" t="s">
        <v>153</v>
      </c>
      <c r="R66"/>
      <c r="S66"/>
      <c r="T66"/>
      <c r="U66"/>
      <c r="V66"/>
      <c r="BB66" s="64" t="s">
        <v>0</v>
      </c>
      <c r="BC66">
        <v>65</v>
      </c>
      <c r="BD66" t="s">
        <v>384</v>
      </c>
      <c r="BE66" t="s">
        <v>40</v>
      </c>
      <c r="BF66" t="s">
        <v>385</v>
      </c>
    </row>
    <row r="67" spans="1:58">
      <c r="A67" t="str">
        <f t="shared" si="0"/>
        <v>&amp;br;</v>
      </c>
      <c r="B67" t="s">
        <v>0</v>
      </c>
      <c r="C67" t="s">
        <v>164</v>
      </c>
      <c r="R67"/>
      <c r="S67"/>
      <c r="T67"/>
      <c r="U67"/>
      <c r="V67"/>
      <c r="BB67" s="64" t="s">
        <v>0</v>
      </c>
      <c r="BC67">
        <v>66</v>
      </c>
      <c r="BD67" t="s">
        <v>386</v>
      </c>
      <c r="BE67" t="s">
        <v>40</v>
      </c>
      <c r="BF67" t="s">
        <v>387</v>
      </c>
    </row>
    <row r="68" spans="1:58">
      <c r="A68" t="str">
        <f t="shared" si="0"/>
        <v>#comment(above,nsize=[15],size=[30],num=[10])</v>
      </c>
      <c r="B68" t="s">
        <v>0</v>
      </c>
      <c r="C68" t="s">
        <v>173</v>
      </c>
      <c r="R68"/>
      <c r="S68"/>
      <c r="T68"/>
      <c r="U68"/>
      <c r="V68"/>
      <c r="BB68" s="64" t="s">
        <v>0</v>
      </c>
      <c r="BC68">
        <v>67</v>
      </c>
      <c r="BD68" t="s">
        <v>388</v>
      </c>
      <c r="BE68" t="s">
        <v>40</v>
      </c>
      <c r="BF68" t="s">
        <v>389</v>
      </c>
    </row>
    <row r="69" spans="1:58">
      <c r="A69" t="str">
        <f t="shared" si="0"/>
        <v>&amp;br;&amp;br;</v>
      </c>
      <c r="B69" t="s">
        <v>0</v>
      </c>
      <c r="C69" t="s">
        <v>145</v>
      </c>
      <c r="R69"/>
      <c r="S69"/>
      <c r="T69"/>
      <c r="U69"/>
      <c r="V69"/>
      <c r="BB69" s="64" t="s">
        <v>0</v>
      </c>
      <c r="BC69">
        <v>68</v>
      </c>
      <c r="BD69" t="s">
        <v>390</v>
      </c>
      <c r="BE69" t="s">
        <v>40</v>
      </c>
      <c r="BF69" t="s">
        <v>391</v>
      </c>
    </row>
    <row r="70" spans="1:58">
      <c r="A70" t="str">
        <f t="shared" ref="A70:A133" si="11">CONCATENATE(C70,D70,E70,F70,G70,H70,I70,J70,K70,L70,M70,N70,O70,P70)</f>
        <v/>
      </c>
      <c r="B70" t="s">
        <v>0</v>
      </c>
      <c r="Q70" s="29"/>
      <c r="R70" s="30"/>
      <c r="S70" s="30"/>
      <c r="T70" s="30"/>
      <c r="U70" s="30"/>
      <c r="V70" s="31"/>
      <c r="W70" s="32">
        <v>6</v>
      </c>
      <c r="X70" s="29"/>
      <c r="Y70" s="50"/>
      <c r="Z70" s="50"/>
      <c r="AA70" s="51"/>
      <c r="BB70" s="64" t="s">
        <v>0</v>
      </c>
      <c r="BC70">
        <v>69</v>
      </c>
      <c r="BD70" t="s">
        <v>392</v>
      </c>
      <c r="BE70" t="s">
        <v>40</v>
      </c>
      <c r="BF70" t="s">
        <v>393</v>
      </c>
    </row>
    <row r="71" spans="1:58">
      <c r="A71" t="str">
        <f t="shared" si="11"/>
        <v>*呻きの壁/Moaning Wall</v>
      </c>
      <c r="B71" t="s">
        <v>0</v>
      </c>
      <c r="C71" t="str">
        <f>"*"&amp;R71&amp;"/"&amp;T71</f>
        <v>*呻きの壁/Moaning Wall</v>
      </c>
      <c r="Q71" s="33" t="s">
        <v>9</v>
      </c>
      <c r="R71" s="34" t="str">
        <f>INDEX(AI:AI,W70+1)</f>
        <v>呻きの壁</v>
      </c>
      <c r="S71" s="35" t="s">
        <v>10</v>
      </c>
      <c r="T71" s="34" t="str">
        <f>INDEX(AJ:AJ,W70+1)</f>
        <v>Moaning Wall</v>
      </c>
      <c r="U71" s="35"/>
      <c r="V71" s="36"/>
      <c r="W71" s="37"/>
      <c r="X71" s="33"/>
      <c r="Y71" s="52"/>
      <c r="Z71" s="52"/>
      <c r="AA71" s="53"/>
      <c r="BB71" s="64" t="s">
        <v>0</v>
      </c>
      <c r="BC71">
        <v>70</v>
      </c>
      <c r="BD71" t="s">
        <v>394</v>
      </c>
      <c r="BE71" t="s">
        <v>40</v>
      </c>
      <c r="BF71" t="s">
        <v>395</v>
      </c>
    </row>
    <row r="72" spans="1:58">
      <c r="A72" t="str">
        <f t="shared" si="11"/>
        <v>|LEFT:80|LEFT:100|LEFT:100|LEFT:100|LEFT:100|LEFT:100|c</v>
      </c>
      <c r="B72" t="s">
        <v>0</v>
      </c>
      <c r="C72" t="s">
        <v>81</v>
      </c>
      <c r="D72" s="26" t="str">
        <f>$Q$1</f>
        <v>LEFT:80</v>
      </c>
      <c r="E72" s="26" t="s">
        <v>81</v>
      </c>
      <c r="F72" s="26" t="str">
        <f t="shared" ref="F72:J72" si="12">$R$1</f>
        <v>LEFT:100</v>
      </c>
      <c r="G72" s="26" t="s">
        <v>81</v>
      </c>
      <c r="H72" s="26" t="str">
        <f t="shared" si="12"/>
        <v>LEFT:100</v>
      </c>
      <c r="I72" s="26" t="s">
        <v>81</v>
      </c>
      <c r="J72" s="26" t="str">
        <f t="shared" si="12"/>
        <v>LEFT:100</v>
      </c>
      <c r="K72" s="26" t="s">
        <v>81</v>
      </c>
      <c r="L72" s="26" t="str">
        <f>$R$1</f>
        <v>LEFT:100</v>
      </c>
      <c r="M72" s="26" t="s">
        <v>81</v>
      </c>
      <c r="N72" s="26" t="str">
        <f>$R$1</f>
        <v>LEFT:100</v>
      </c>
      <c r="O72" t="s">
        <v>81</v>
      </c>
      <c r="P72" t="s">
        <v>82</v>
      </c>
      <c r="Q72" s="38" t="s">
        <v>6</v>
      </c>
      <c r="R72" s="34" t="str">
        <f>INDEX(AF:AF,W70+1)</f>
        <v>黒</v>
      </c>
      <c r="S72" s="39" t="s">
        <v>7</v>
      </c>
      <c r="T72" s="34" t="str">
        <f>INDEX(AG:AG,W70+1)</f>
        <v>コモン</v>
      </c>
      <c r="U72" s="39" t="s">
        <v>8</v>
      </c>
      <c r="V72" s="34">
        <f>INDEX(AH:AH,W70+1)</f>
        <v>15</v>
      </c>
      <c r="W72" s="40"/>
      <c r="X72" s="34" t="str">
        <f>INDEX(AO:AO,W70+1)</f>
        <v>ディフェンダー</v>
      </c>
      <c r="Y72" s="52"/>
      <c r="Z72" s="52"/>
      <c r="AA72" s="53"/>
      <c r="BB72" s="64" t="s">
        <v>0</v>
      </c>
      <c r="BC72">
        <v>71</v>
      </c>
      <c r="BD72" t="s">
        <v>251</v>
      </c>
      <c r="BE72" t="s">
        <v>40</v>
      </c>
      <c r="BF72" t="s">
        <v>396</v>
      </c>
    </row>
    <row r="73" spans="1:58">
      <c r="A73" t="str">
        <f t="shared" si="11"/>
        <v>|色|黒|レアリティ|コモン|マナコスト|15|</v>
      </c>
      <c r="B73" t="s">
        <v>0</v>
      </c>
      <c r="C73" t="s">
        <v>81</v>
      </c>
      <c r="D73" s="27" t="s">
        <v>6</v>
      </c>
      <c r="E73" t="s">
        <v>81</v>
      </c>
      <c r="F73" t="str">
        <f>IF(R72=0,"",R72)</f>
        <v>黒</v>
      </c>
      <c r="G73" t="s">
        <v>81</v>
      </c>
      <c r="H73" s="27" t="s">
        <v>93</v>
      </c>
      <c r="I73" t="s">
        <v>81</v>
      </c>
      <c r="J73" t="str">
        <f>IF(T72=0,"",T72)</f>
        <v>コモン</v>
      </c>
      <c r="K73" t="s">
        <v>81</v>
      </c>
      <c r="L73" s="27" t="s">
        <v>94</v>
      </c>
      <c r="M73" t="s">
        <v>81</v>
      </c>
      <c r="N73">
        <f>IF(V72=0,"",V72)</f>
        <v>15</v>
      </c>
      <c r="O73" t="s">
        <v>81</v>
      </c>
      <c r="Q73" s="33" t="s">
        <v>11</v>
      </c>
      <c r="R73" s="34" t="str">
        <f>INDEX(AK:AK,W70+1)</f>
        <v>クリーチャー</v>
      </c>
      <c r="S73" s="39" t="s">
        <v>95</v>
      </c>
      <c r="T73" s="34" t="str">
        <f>INDEX(AL:AL,W70+1)</f>
        <v>ゾンビ</v>
      </c>
      <c r="U73" s="34" t="str">
        <f>INDEX(AM:AM,W70+1)</f>
        <v>壁</v>
      </c>
      <c r="V73" s="34">
        <f>INDEX(AN:AN,W70+1)</f>
        <v>0</v>
      </c>
      <c r="W73" s="40"/>
      <c r="X73" s="34" t="str">
        <f>INDEX(AV:AV,W70+1)</f>
        <v>ディ</v>
      </c>
      <c r="Y73" s="34" t="str">
        <f>INDEX(AW:AW,W70+1)</f>
        <v/>
      </c>
      <c r="Z73" s="34" t="str">
        <f>INDEX(AX:AX,W70+1)</f>
        <v/>
      </c>
      <c r="AA73" s="34">
        <f>INDEX(AY:AY,W70+1)</f>
        <v>0</v>
      </c>
      <c r="BB73" s="64" t="s">
        <v>0</v>
      </c>
      <c r="BC73">
        <v>72</v>
      </c>
      <c r="BD73" t="s">
        <v>290</v>
      </c>
      <c r="BE73" t="s">
        <v>40</v>
      </c>
      <c r="BF73" t="s">
        <v>397</v>
      </c>
    </row>
    <row r="74" spans="1:58">
      <c r="A74" t="str">
        <f t="shared" si="11"/>
        <v>|種別|クリーチャー|サブタイプ|ゾンビ|壁||</v>
      </c>
      <c r="B74" t="s">
        <v>0</v>
      </c>
      <c r="C74" t="s">
        <v>81</v>
      </c>
      <c r="D74" s="27" t="s">
        <v>11</v>
      </c>
      <c r="E74" t="s">
        <v>81</v>
      </c>
      <c r="F74" t="str">
        <f>IF(R73=0,"",R73)</f>
        <v>クリーチャー</v>
      </c>
      <c r="G74" t="s">
        <v>81</v>
      </c>
      <c r="H74" s="27" t="s">
        <v>103</v>
      </c>
      <c r="I74" t="s">
        <v>81</v>
      </c>
      <c r="J74" t="str">
        <f>IF(T73=0,"",T73)</f>
        <v>ゾンビ</v>
      </c>
      <c r="K74" t="s">
        <v>81</v>
      </c>
      <c r="L74" t="str">
        <f>IF(U73=0,"",U73)</f>
        <v>壁</v>
      </c>
      <c r="M74" t="s">
        <v>81</v>
      </c>
      <c r="N74" t="str">
        <f>IF(V73=0,"",V73)</f>
        <v/>
      </c>
      <c r="O74" t="s">
        <v>81</v>
      </c>
      <c r="Q74" s="33" t="s">
        <v>104</v>
      </c>
      <c r="R74" s="34" t="str">
        <f>INDEX(AZ:AZ,W70+1)</f>
        <v>ディフェンダー&amp;br;サイクリング2</v>
      </c>
      <c r="S74" s="35"/>
      <c r="T74" s="35"/>
      <c r="U74" s="35"/>
      <c r="V74" s="36"/>
      <c r="W74" s="40"/>
      <c r="X74" s="32"/>
      <c r="Y74" s="32"/>
      <c r="Z74" s="32"/>
      <c r="AA74" s="54"/>
      <c r="BB74" s="64" t="s">
        <v>0</v>
      </c>
      <c r="BC74">
        <v>73</v>
      </c>
      <c r="BD74" t="s">
        <v>398</v>
      </c>
      <c r="BE74" t="s">
        <v>40</v>
      </c>
      <c r="BF74" t="s">
        <v>399</v>
      </c>
    </row>
    <row r="75" spans="1:58">
      <c r="A75" t="str">
        <f t="shared" si="11"/>
        <v>|テキスト|&gt;|&gt;|&gt;|&gt;|ディフェンダー&amp;br;サイクリング2|</v>
      </c>
      <c r="B75" t="s">
        <v>0</v>
      </c>
      <c r="C75" t="s">
        <v>81</v>
      </c>
      <c r="D75" s="27" t="s">
        <v>104</v>
      </c>
      <c r="E75" t="s">
        <v>81</v>
      </c>
      <c r="F75" s="27" t="s">
        <v>113</v>
      </c>
      <c r="G75" t="s">
        <v>81</v>
      </c>
      <c r="H75" s="27" t="s">
        <v>113</v>
      </c>
      <c r="I75" t="s">
        <v>81</v>
      </c>
      <c r="J75" s="27" t="s">
        <v>113</v>
      </c>
      <c r="K75" t="s">
        <v>81</v>
      </c>
      <c r="L75" s="27" t="s">
        <v>113</v>
      </c>
      <c r="M75" t="s">
        <v>81</v>
      </c>
      <c r="N75" t="str">
        <f>IF(R74=0,"",R74)</f>
        <v>ディフェンダー&amp;br;サイクリング2</v>
      </c>
      <c r="O75" t="s">
        <v>81</v>
      </c>
      <c r="Q75" s="38" t="s">
        <v>27</v>
      </c>
      <c r="R75" s="34" t="str">
        <f>INDEX(BA:BA,W70+1)</f>
        <v>Cycling2.</v>
      </c>
      <c r="S75" s="35" t="s">
        <v>400</v>
      </c>
      <c r="T75" s="34" t="str">
        <f>IF(X75="","",X75&amp;IF(Y75="",""," "&amp;Y75)&amp;IF(Z75="",""," "&amp;Z75)&amp;IF(AA75="",""," "&amp;AA75))</f>
        <v>Defender  </v>
      </c>
      <c r="U75" s="35"/>
      <c r="V75" s="36"/>
      <c r="W75" s="40" t="s">
        <v>114</v>
      </c>
      <c r="X75" s="33" t="str">
        <f t="shared" ref="X75:AA75" si="13">IF(ISERROR(IF(LEN(X74)&gt;1,X74,VLOOKUP(X73,$AC:$AD,2,FALSE))),"",IF(LEN(X74)&gt;1,X74,VLOOKUP(X73,$AC:$AD,2,FALSE)))</f>
        <v>Defender</v>
      </c>
      <c r="Y75" s="33" t="str">
        <f t="shared" si="13"/>
        <v/>
      </c>
      <c r="Z75" s="33" t="str">
        <f t="shared" si="13"/>
        <v/>
      </c>
      <c r="AA75" s="33" t="str">
        <f t="shared" si="13"/>
        <v> </v>
      </c>
      <c r="BB75" s="64" t="s">
        <v>0</v>
      </c>
      <c r="BC75">
        <v>74</v>
      </c>
      <c r="BD75" t="s">
        <v>401</v>
      </c>
      <c r="BE75" t="s">
        <v>40</v>
      </c>
      <c r="BF75" t="s">
        <v>402</v>
      </c>
    </row>
    <row r="76" spans="1:58">
      <c r="A76" t="str">
        <f t="shared" si="11"/>
        <v>|英テキスト|&gt;|&gt;|&gt;|&gt;|Defender  &amp;br;Cycling2.|</v>
      </c>
      <c r="B76" t="s">
        <v>0</v>
      </c>
      <c r="C76" t="s">
        <v>81</v>
      </c>
      <c r="D76" s="27" t="s">
        <v>125</v>
      </c>
      <c r="E76" t="s">
        <v>81</v>
      </c>
      <c r="F76" s="27" t="s">
        <v>113</v>
      </c>
      <c r="G76" t="s">
        <v>81</v>
      </c>
      <c r="H76" s="27" t="s">
        <v>113</v>
      </c>
      <c r="I76" t="s">
        <v>81</v>
      </c>
      <c r="J76" s="27" t="s">
        <v>113</v>
      </c>
      <c r="K76" t="s">
        <v>81</v>
      </c>
      <c r="L76" s="27" t="s">
        <v>113</v>
      </c>
      <c r="M76" t="s">
        <v>81</v>
      </c>
      <c r="N76" t="str">
        <f>IF(T75="","",T75&amp;"&amp;br;")&amp;IF(R75=0,"",R75)</f>
        <v>Defender  &amp;br;Cycling2.</v>
      </c>
      <c r="O76" t="s">
        <v>81</v>
      </c>
      <c r="Q76" s="33" t="s">
        <v>18</v>
      </c>
      <c r="R76" s="34" t="str">
        <f>IF(INDEX(AT:AT,W70+1)="",0,INDEX(AT:AT,W70+1)&amp;"/"&amp;INDEX(AU:AU,W70+1))</f>
        <v>1/5</v>
      </c>
      <c r="S76" s="35"/>
      <c r="T76" s="35"/>
      <c r="U76" s="35"/>
      <c r="V76" s="36"/>
      <c r="W76" s="40"/>
      <c r="X76" s="33"/>
      <c r="Y76" s="52"/>
      <c r="Z76" s="52"/>
      <c r="AA76" s="53"/>
      <c r="BB76" s="64" t="s">
        <v>0</v>
      </c>
      <c r="BC76">
        <v>75</v>
      </c>
      <c r="BD76" t="s">
        <v>403</v>
      </c>
      <c r="BE76" t="s">
        <v>40</v>
      </c>
      <c r="BF76" t="s">
        <v>404</v>
      </c>
    </row>
    <row r="77" spans="1:58">
      <c r="A77" t="str">
        <f t="shared" si="11"/>
        <v>|PT|&gt;|1/5|シールド数|&gt;||</v>
      </c>
      <c r="B77" t="s">
        <v>0</v>
      </c>
      <c r="C77" t="s">
        <v>81</v>
      </c>
      <c r="D77" t="s">
        <v>18</v>
      </c>
      <c r="E77" t="s">
        <v>81</v>
      </c>
      <c r="F77" t="s">
        <v>113</v>
      </c>
      <c r="G77" t="s">
        <v>81</v>
      </c>
      <c r="H77" t="str">
        <f>IF(R76=0,"",R76)</f>
        <v>1/5</v>
      </c>
      <c r="I77" t="s">
        <v>81</v>
      </c>
      <c r="J77" t="s">
        <v>136</v>
      </c>
      <c r="K77" t="s">
        <v>81</v>
      </c>
      <c r="L77" t="s">
        <v>113</v>
      </c>
      <c r="M77" t="s">
        <v>81</v>
      </c>
      <c r="N77" t="str">
        <f>IF(R77=0,"",R77)</f>
        <v/>
      </c>
      <c r="O77" t="s">
        <v>81</v>
      </c>
      <c r="Q77" s="41" t="s">
        <v>19</v>
      </c>
      <c r="R77" s="34">
        <f>INDEX(AS:AS,W70+1)</f>
        <v>0</v>
      </c>
      <c r="S77" s="42"/>
      <c r="T77" s="42"/>
      <c r="U77" s="42"/>
      <c r="V77" s="43"/>
      <c r="W77" s="44"/>
      <c r="X77" s="45"/>
      <c r="Y77" s="55"/>
      <c r="Z77" s="55"/>
      <c r="AA77" s="56"/>
      <c r="BB77" s="64" t="s">
        <v>0</v>
      </c>
      <c r="BC77">
        <v>76</v>
      </c>
      <c r="BD77" t="s">
        <v>405</v>
      </c>
      <c r="BE77" t="s">
        <v>40</v>
      </c>
      <c r="BF77" t="s">
        <v>406</v>
      </c>
    </row>
    <row r="78" spans="1:58">
      <c r="A78" t="str">
        <f t="shared" si="11"/>
        <v>&amp;br;&amp;br;</v>
      </c>
      <c r="B78" t="s">
        <v>0</v>
      </c>
      <c r="C78" t="s">
        <v>145</v>
      </c>
      <c r="R78"/>
      <c r="S78"/>
      <c r="T78"/>
      <c r="U78"/>
      <c r="V78"/>
      <c r="BB78" s="64" t="s">
        <v>0</v>
      </c>
      <c r="BC78">
        <v>77</v>
      </c>
      <c r="BD78" t="s">
        <v>150</v>
      </c>
      <c r="BE78" t="s">
        <v>40</v>
      </c>
      <c r="BF78" t="s">
        <v>407</v>
      </c>
    </row>
    <row r="79" spans="1:58">
      <c r="A79" t="str">
        <f t="shared" si="11"/>
        <v>#back(text=戻る,left)</v>
      </c>
      <c r="B79" t="s">
        <v>0</v>
      </c>
      <c r="C79" t="s">
        <v>153</v>
      </c>
      <c r="R79"/>
      <c r="S79"/>
      <c r="T79"/>
      <c r="U79"/>
      <c r="V79"/>
      <c r="BB79" s="64" t="s">
        <v>0</v>
      </c>
      <c r="BC79">
        <v>78</v>
      </c>
      <c r="BD79" t="s">
        <v>408</v>
      </c>
      <c r="BE79" t="s">
        <v>40</v>
      </c>
      <c r="BF79" t="s">
        <v>409</v>
      </c>
    </row>
    <row r="80" spans="1:58">
      <c r="A80" t="str">
        <f t="shared" si="11"/>
        <v>&amp;br;</v>
      </c>
      <c r="B80" t="s">
        <v>0</v>
      </c>
      <c r="C80" t="s">
        <v>164</v>
      </c>
      <c r="R80"/>
      <c r="S80"/>
      <c r="T80"/>
      <c r="U80"/>
      <c r="V80"/>
      <c r="BB80" s="64" t="s">
        <v>0</v>
      </c>
      <c r="BC80">
        <v>79</v>
      </c>
      <c r="BD80" t="s">
        <v>349</v>
      </c>
      <c r="BE80" t="s">
        <v>40</v>
      </c>
      <c r="BF80" t="s">
        <v>410</v>
      </c>
    </row>
    <row r="81" spans="1:58">
      <c r="A81" t="str">
        <f t="shared" si="11"/>
        <v>#comment(above,nsize=[15],size=[30],num=[10])</v>
      </c>
      <c r="B81" t="s">
        <v>0</v>
      </c>
      <c r="C81" t="s">
        <v>173</v>
      </c>
      <c r="R81"/>
      <c r="S81"/>
      <c r="T81"/>
      <c r="U81"/>
      <c r="V81"/>
      <c r="BB81" s="64" t="s">
        <v>0</v>
      </c>
      <c r="BC81">
        <v>80</v>
      </c>
      <c r="BD81" t="s">
        <v>411</v>
      </c>
      <c r="BE81" t="s">
        <v>40</v>
      </c>
      <c r="BF81" t="s">
        <v>412</v>
      </c>
    </row>
    <row r="82" spans="1:58">
      <c r="A82" t="str">
        <f t="shared" si="11"/>
        <v>&amp;br;&amp;br;</v>
      </c>
      <c r="B82" t="s">
        <v>0</v>
      </c>
      <c r="C82" t="s">
        <v>145</v>
      </c>
      <c r="R82"/>
      <c r="S82"/>
      <c r="T82"/>
      <c r="U82"/>
      <c r="V82"/>
      <c r="BB82" s="64" t="s">
        <v>0</v>
      </c>
      <c r="BC82">
        <v>81</v>
      </c>
      <c r="BD82" t="s">
        <v>413</v>
      </c>
      <c r="BE82" t="s">
        <v>40</v>
      </c>
      <c r="BF82" t="s">
        <v>414</v>
      </c>
    </row>
    <row r="83" spans="1:58">
      <c r="A83" t="str">
        <f t="shared" si="11"/>
        <v/>
      </c>
      <c r="B83" t="s">
        <v>0</v>
      </c>
      <c r="Q83" s="29"/>
      <c r="R83" s="30"/>
      <c r="S83" s="30"/>
      <c r="T83" s="30"/>
      <c r="U83" s="30"/>
      <c r="V83" s="31"/>
      <c r="W83" s="32">
        <v>7</v>
      </c>
      <c r="X83" s="29"/>
      <c r="Y83" s="50"/>
      <c r="Z83" s="50"/>
      <c r="AA83" s="51"/>
      <c r="BB83" s="64" t="s">
        <v>0</v>
      </c>
      <c r="BC83">
        <v>82</v>
      </c>
      <c r="BD83" t="s">
        <v>304</v>
      </c>
      <c r="BE83" t="s">
        <v>40</v>
      </c>
      <c r="BF83" t="s">
        <v>415</v>
      </c>
    </row>
    <row r="84" spans="1:58">
      <c r="A84" t="str">
        <f t="shared" si="11"/>
        <v>*魂のたかり屋/Scrounger of Souls</v>
      </c>
      <c r="B84" t="s">
        <v>0</v>
      </c>
      <c r="C84" t="str">
        <f>"*"&amp;R84&amp;"/"&amp;T84</f>
        <v>*魂のたかり屋/Scrounger of Souls</v>
      </c>
      <c r="Q84" s="33" t="s">
        <v>9</v>
      </c>
      <c r="R84" s="34" t="str">
        <f>INDEX(AI:AI,W83+1)</f>
        <v>魂のたかり屋</v>
      </c>
      <c r="S84" s="35" t="s">
        <v>10</v>
      </c>
      <c r="T84" s="34" t="str">
        <f>INDEX(AJ:AJ,W83+1)</f>
        <v>Scrounger of Souls</v>
      </c>
      <c r="U84" s="35"/>
      <c r="V84" s="36"/>
      <c r="W84" s="37"/>
      <c r="X84" s="33"/>
      <c r="Y84" s="52"/>
      <c r="Z84" s="52"/>
      <c r="AA84" s="53"/>
      <c r="BB84" s="64" t="s">
        <v>0</v>
      </c>
      <c r="BC84">
        <v>83</v>
      </c>
      <c r="BD84" t="s">
        <v>416</v>
      </c>
      <c r="BE84" t="s">
        <v>40</v>
      </c>
      <c r="BF84" t="s">
        <v>417</v>
      </c>
    </row>
    <row r="85" spans="1:58">
      <c r="A85" t="str">
        <f t="shared" si="11"/>
        <v>|LEFT:80|LEFT:100|LEFT:100|LEFT:100|LEFT:100|LEFT:100|c</v>
      </c>
      <c r="B85" t="s">
        <v>0</v>
      </c>
      <c r="C85" t="s">
        <v>81</v>
      </c>
      <c r="D85" s="26" t="str">
        <f>$Q$1</f>
        <v>LEFT:80</v>
      </c>
      <c r="E85" s="26" t="s">
        <v>81</v>
      </c>
      <c r="F85" s="26" t="str">
        <f t="shared" ref="F85:J85" si="14">$R$1</f>
        <v>LEFT:100</v>
      </c>
      <c r="G85" s="26" t="s">
        <v>81</v>
      </c>
      <c r="H85" s="26" t="str">
        <f t="shared" si="14"/>
        <v>LEFT:100</v>
      </c>
      <c r="I85" s="26" t="s">
        <v>81</v>
      </c>
      <c r="J85" s="26" t="str">
        <f t="shared" si="14"/>
        <v>LEFT:100</v>
      </c>
      <c r="K85" s="26" t="s">
        <v>81</v>
      </c>
      <c r="L85" s="26" t="str">
        <f>$R$1</f>
        <v>LEFT:100</v>
      </c>
      <c r="M85" s="26" t="s">
        <v>81</v>
      </c>
      <c r="N85" s="26" t="str">
        <f>$R$1</f>
        <v>LEFT:100</v>
      </c>
      <c r="O85" t="s">
        <v>81</v>
      </c>
      <c r="P85" t="s">
        <v>82</v>
      </c>
      <c r="Q85" s="38" t="s">
        <v>6</v>
      </c>
      <c r="R85" s="34" t="str">
        <f>INDEX(AF:AF,W83+1)</f>
        <v>黒</v>
      </c>
      <c r="S85" s="39" t="s">
        <v>7</v>
      </c>
      <c r="T85" s="34" t="str">
        <f>INDEX(AG:AG,W83+1)</f>
        <v>コモン</v>
      </c>
      <c r="U85" s="39" t="s">
        <v>8</v>
      </c>
      <c r="V85" s="34">
        <f>INDEX(AH:AH,W83+1)</f>
        <v>19</v>
      </c>
      <c r="W85" s="40"/>
      <c r="X85" s="34" t="str">
        <f>INDEX(AO:AO,W83+1)</f>
        <v>絆魂</v>
      </c>
      <c r="Y85" s="52"/>
      <c r="Z85" s="52"/>
      <c r="AA85" s="53"/>
      <c r="BB85" s="64" t="s">
        <v>0</v>
      </c>
      <c r="BC85">
        <v>84</v>
      </c>
      <c r="BD85" t="s">
        <v>418</v>
      </c>
      <c r="BE85" t="s">
        <v>40</v>
      </c>
      <c r="BF85" t="s">
        <v>419</v>
      </c>
    </row>
    <row r="86" spans="1:58">
      <c r="A86" t="str">
        <f t="shared" si="11"/>
        <v>|色|黒|レアリティ|コモン|マナコスト|19|</v>
      </c>
      <c r="B86" t="s">
        <v>0</v>
      </c>
      <c r="C86" t="s">
        <v>81</v>
      </c>
      <c r="D86" s="27" t="s">
        <v>6</v>
      </c>
      <c r="E86" t="s">
        <v>81</v>
      </c>
      <c r="F86" t="str">
        <f>IF(R85=0,"",R85)</f>
        <v>黒</v>
      </c>
      <c r="G86" t="s">
        <v>81</v>
      </c>
      <c r="H86" s="27" t="s">
        <v>93</v>
      </c>
      <c r="I86" t="s">
        <v>81</v>
      </c>
      <c r="J86" t="str">
        <f>IF(T85=0,"",T85)</f>
        <v>コモン</v>
      </c>
      <c r="K86" t="s">
        <v>81</v>
      </c>
      <c r="L86" s="27" t="s">
        <v>94</v>
      </c>
      <c r="M86" t="s">
        <v>81</v>
      </c>
      <c r="N86">
        <f>IF(V85=0,"",V85)</f>
        <v>19</v>
      </c>
      <c r="O86" t="s">
        <v>81</v>
      </c>
      <c r="Q86" s="33" t="s">
        <v>11</v>
      </c>
      <c r="R86" s="34" t="str">
        <f>INDEX(AK:AK,W83+1)</f>
        <v>クリーチャー</v>
      </c>
      <c r="S86" s="39" t="s">
        <v>95</v>
      </c>
      <c r="T86" s="34" t="str">
        <f>INDEX(AL:AL,W83+1)</f>
        <v>ホラー</v>
      </c>
      <c r="U86" s="34">
        <f>INDEX(AM:AM,W83+1)</f>
        <v>0</v>
      </c>
      <c r="V86" s="34">
        <f>INDEX(AN:AN,W83+1)</f>
        <v>0</v>
      </c>
      <c r="W86" s="40"/>
      <c r="X86" s="34" t="str">
        <f>INDEX(AV:AV,W83+1)</f>
        <v>絆魂</v>
      </c>
      <c r="Y86" s="34" t="str">
        <f>INDEX(AW:AW,W83+1)</f>
        <v/>
      </c>
      <c r="Z86" s="34" t="str">
        <f>INDEX(AX:AX,W83+1)</f>
        <v/>
      </c>
      <c r="AA86" s="34">
        <f>INDEX(AY:AY,W83+1)</f>
        <v>0</v>
      </c>
      <c r="BB86" s="64" t="s">
        <v>0</v>
      </c>
      <c r="BC86">
        <v>85</v>
      </c>
      <c r="BD86" t="s">
        <v>420</v>
      </c>
      <c r="BE86" t="s">
        <v>40</v>
      </c>
      <c r="BF86" t="s">
        <v>421</v>
      </c>
    </row>
    <row r="87" spans="1:58">
      <c r="A87" t="str">
        <f t="shared" si="11"/>
        <v>|種別|クリーチャー|サブタイプ|ホラー|||</v>
      </c>
      <c r="B87" t="s">
        <v>0</v>
      </c>
      <c r="C87" t="s">
        <v>81</v>
      </c>
      <c r="D87" s="27" t="s">
        <v>11</v>
      </c>
      <c r="E87" t="s">
        <v>81</v>
      </c>
      <c r="F87" t="str">
        <f>IF(R86=0,"",R86)</f>
        <v>クリーチャー</v>
      </c>
      <c r="G87" t="s">
        <v>81</v>
      </c>
      <c r="H87" s="27" t="s">
        <v>103</v>
      </c>
      <c r="I87" t="s">
        <v>81</v>
      </c>
      <c r="J87" t="str">
        <f>IF(T86=0,"",T86)</f>
        <v>ホラー</v>
      </c>
      <c r="K87" t="s">
        <v>81</v>
      </c>
      <c r="L87" t="str">
        <f>IF(U86=0,"",U86)</f>
        <v/>
      </c>
      <c r="M87" t="s">
        <v>81</v>
      </c>
      <c r="N87" t="str">
        <f>IF(V86=0,"",V86)</f>
        <v/>
      </c>
      <c r="O87" t="s">
        <v>81</v>
      </c>
      <c r="Q87" s="33" t="s">
        <v>104</v>
      </c>
      <c r="R87" s="34" t="str">
        <f>INDEX(AZ:AZ,W83+1)</f>
        <v>絆魂</v>
      </c>
      <c r="S87" s="35"/>
      <c r="T87" s="35"/>
      <c r="U87" s="35"/>
      <c r="V87" s="36"/>
      <c r="W87" s="40"/>
      <c r="X87" s="32"/>
      <c r="Y87" s="32"/>
      <c r="Z87" s="32"/>
      <c r="AA87" s="54"/>
      <c r="BB87" s="64" t="s">
        <v>0</v>
      </c>
      <c r="BC87">
        <v>86</v>
      </c>
      <c r="BD87" t="s">
        <v>422</v>
      </c>
      <c r="BE87" t="s">
        <v>40</v>
      </c>
      <c r="BF87" t="s">
        <v>423</v>
      </c>
    </row>
    <row r="88" spans="1:58">
      <c r="A88" t="str">
        <f t="shared" si="11"/>
        <v>|テキスト|&gt;|&gt;|&gt;|&gt;|絆魂|</v>
      </c>
      <c r="B88" t="s">
        <v>0</v>
      </c>
      <c r="C88" t="s">
        <v>81</v>
      </c>
      <c r="D88" s="27" t="s">
        <v>104</v>
      </c>
      <c r="E88" t="s">
        <v>81</v>
      </c>
      <c r="F88" s="27" t="s">
        <v>113</v>
      </c>
      <c r="G88" t="s">
        <v>81</v>
      </c>
      <c r="H88" s="27" t="s">
        <v>113</v>
      </c>
      <c r="I88" t="s">
        <v>81</v>
      </c>
      <c r="J88" s="27" t="s">
        <v>113</v>
      </c>
      <c r="K88" t="s">
        <v>81</v>
      </c>
      <c r="L88" s="27" t="s">
        <v>113</v>
      </c>
      <c r="M88" t="s">
        <v>81</v>
      </c>
      <c r="N88" t="str">
        <f>IF(R87=0,"",R87)</f>
        <v>絆魂</v>
      </c>
      <c r="O88" t="s">
        <v>81</v>
      </c>
      <c r="Q88" s="38" t="s">
        <v>27</v>
      </c>
      <c r="R88" s="34">
        <f>INDEX(BA:BA,W83+1)</f>
        <v>0</v>
      </c>
      <c r="S88" s="35" t="s">
        <v>400</v>
      </c>
      <c r="T88" s="34" t="str">
        <f>IF(X88="","",X88&amp;IF(Y88="",""," "&amp;Y88)&amp;IF(Z88="",""," "&amp;Z88)&amp;IF(AA88="",""," "&amp;AA88))</f>
        <v>Lifelink  </v>
      </c>
      <c r="U88" s="35"/>
      <c r="V88" s="36"/>
      <c r="W88" s="40" t="s">
        <v>114</v>
      </c>
      <c r="X88" s="33" t="str">
        <f t="shared" ref="X88:AA88" si="15">IF(ISERROR(IF(LEN(X87)&gt;1,X87,VLOOKUP(X86,$AC:$AD,2,FALSE))),"",IF(LEN(X87)&gt;1,X87,VLOOKUP(X86,$AC:$AD,2,FALSE)))</f>
        <v>Lifelink</v>
      </c>
      <c r="Y88" s="33" t="str">
        <f t="shared" si="15"/>
        <v/>
      </c>
      <c r="Z88" s="33" t="str">
        <f t="shared" si="15"/>
        <v/>
      </c>
      <c r="AA88" s="33" t="str">
        <f t="shared" si="15"/>
        <v> </v>
      </c>
      <c r="BB88" s="64" t="s">
        <v>0</v>
      </c>
      <c r="BC88">
        <v>87</v>
      </c>
      <c r="BD88" t="s">
        <v>424</v>
      </c>
      <c r="BE88" t="s">
        <v>40</v>
      </c>
      <c r="BF88" t="s">
        <v>425</v>
      </c>
    </row>
    <row r="89" spans="1:58">
      <c r="A89" t="str">
        <f t="shared" si="11"/>
        <v>|英テキスト|&gt;|&gt;|&gt;|&gt;|Lifelink  &amp;br;|</v>
      </c>
      <c r="B89" t="s">
        <v>0</v>
      </c>
      <c r="C89" t="s">
        <v>81</v>
      </c>
      <c r="D89" s="27" t="s">
        <v>125</v>
      </c>
      <c r="E89" t="s">
        <v>81</v>
      </c>
      <c r="F89" s="27" t="s">
        <v>113</v>
      </c>
      <c r="G89" t="s">
        <v>81</v>
      </c>
      <c r="H89" s="27" t="s">
        <v>113</v>
      </c>
      <c r="I89" t="s">
        <v>81</v>
      </c>
      <c r="J89" s="27" t="s">
        <v>113</v>
      </c>
      <c r="K89" t="s">
        <v>81</v>
      </c>
      <c r="L89" s="27" t="s">
        <v>113</v>
      </c>
      <c r="M89" t="s">
        <v>81</v>
      </c>
      <c r="N89" t="str">
        <f>IF(T88="","",T88&amp;"&amp;br;")&amp;IF(R88=0,"",R88)</f>
        <v>Lifelink  &amp;br;</v>
      </c>
      <c r="O89" t="s">
        <v>81</v>
      </c>
      <c r="Q89" s="33" t="s">
        <v>18</v>
      </c>
      <c r="R89" s="34" t="str">
        <f>IF(INDEX(AT:AT,W83+1)="",0,INDEX(AT:AT,W83+1)&amp;"/"&amp;INDEX(AU:AU,W83+1))</f>
        <v>3/4</v>
      </c>
      <c r="S89" s="35"/>
      <c r="T89" s="35"/>
      <c r="U89" s="35"/>
      <c r="V89" s="36"/>
      <c r="W89" s="40"/>
      <c r="X89" s="33"/>
      <c r="Y89" s="52"/>
      <c r="Z89" s="52"/>
      <c r="AA89" s="53"/>
      <c r="BB89" s="64" t="s">
        <v>0</v>
      </c>
      <c r="BC89">
        <v>88</v>
      </c>
      <c r="BD89" t="s">
        <v>426</v>
      </c>
      <c r="BE89" t="s">
        <v>40</v>
      </c>
      <c r="BF89" t="s">
        <v>427</v>
      </c>
    </row>
    <row r="90" spans="1:58">
      <c r="A90" t="str">
        <f t="shared" si="11"/>
        <v>|PT|&gt;|3/4|シールド数|&gt;||</v>
      </c>
      <c r="B90" t="s">
        <v>0</v>
      </c>
      <c r="C90" t="s">
        <v>81</v>
      </c>
      <c r="D90" t="s">
        <v>18</v>
      </c>
      <c r="E90" t="s">
        <v>81</v>
      </c>
      <c r="F90" t="s">
        <v>113</v>
      </c>
      <c r="G90" t="s">
        <v>81</v>
      </c>
      <c r="H90" t="str">
        <f>IF(R89=0,"",R89)</f>
        <v>3/4</v>
      </c>
      <c r="I90" t="s">
        <v>81</v>
      </c>
      <c r="J90" t="s">
        <v>136</v>
      </c>
      <c r="K90" t="s">
        <v>81</v>
      </c>
      <c r="L90" t="s">
        <v>113</v>
      </c>
      <c r="M90" t="s">
        <v>81</v>
      </c>
      <c r="N90" t="str">
        <f>IF(R90=0,"",R90)</f>
        <v/>
      </c>
      <c r="O90" t="s">
        <v>81</v>
      </c>
      <c r="Q90" s="41" t="s">
        <v>19</v>
      </c>
      <c r="R90" s="34">
        <f>INDEX(AS:AS,W83+1)</f>
        <v>0</v>
      </c>
      <c r="S90" s="42"/>
      <c r="T90" s="42"/>
      <c r="U90" s="42"/>
      <c r="V90" s="43"/>
      <c r="W90" s="44"/>
      <c r="X90" s="45"/>
      <c r="Y90" s="55"/>
      <c r="Z90" s="55"/>
      <c r="AA90" s="56"/>
      <c r="BB90" s="64" t="s">
        <v>0</v>
      </c>
      <c r="BC90">
        <v>89</v>
      </c>
      <c r="BD90" t="s">
        <v>428</v>
      </c>
      <c r="BE90" t="s">
        <v>40</v>
      </c>
      <c r="BF90" t="s">
        <v>429</v>
      </c>
    </row>
    <row r="91" spans="1:58">
      <c r="A91" t="str">
        <f t="shared" si="11"/>
        <v>&amp;br;&amp;br;</v>
      </c>
      <c r="B91" t="s">
        <v>0</v>
      </c>
      <c r="C91" t="s">
        <v>145</v>
      </c>
      <c r="R91"/>
      <c r="S91"/>
      <c r="T91"/>
      <c r="U91"/>
      <c r="V91"/>
      <c r="BB91" s="64" t="s">
        <v>0</v>
      </c>
      <c r="BC91">
        <v>90</v>
      </c>
      <c r="BD91" t="s">
        <v>430</v>
      </c>
      <c r="BE91" t="s">
        <v>40</v>
      </c>
      <c r="BF91" t="s">
        <v>431</v>
      </c>
    </row>
    <row r="92" spans="1:58">
      <c r="A92" t="str">
        <f t="shared" si="11"/>
        <v>#back(text=戻る,left)</v>
      </c>
      <c r="B92" t="s">
        <v>0</v>
      </c>
      <c r="C92" t="s">
        <v>153</v>
      </c>
      <c r="R92"/>
      <c r="S92"/>
      <c r="T92"/>
      <c r="U92"/>
      <c r="V92"/>
      <c r="BB92" s="64" t="s">
        <v>0</v>
      </c>
      <c r="BC92">
        <v>91</v>
      </c>
      <c r="BD92" t="s">
        <v>335</v>
      </c>
      <c r="BE92" t="s">
        <v>40</v>
      </c>
      <c r="BF92" t="s">
        <v>432</v>
      </c>
    </row>
    <row r="93" spans="1:58">
      <c r="A93" t="str">
        <f t="shared" si="11"/>
        <v>&amp;br;</v>
      </c>
      <c r="B93" t="s">
        <v>0</v>
      </c>
      <c r="C93" t="s">
        <v>164</v>
      </c>
      <c r="R93"/>
      <c r="S93"/>
      <c r="T93"/>
      <c r="U93"/>
      <c r="V93"/>
      <c r="BB93" s="64" t="s">
        <v>0</v>
      </c>
      <c r="BC93">
        <v>92</v>
      </c>
      <c r="BD93" t="s">
        <v>433</v>
      </c>
      <c r="BE93" t="s">
        <v>40</v>
      </c>
      <c r="BF93" t="s">
        <v>434</v>
      </c>
    </row>
    <row r="94" spans="1:58">
      <c r="A94" t="str">
        <f t="shared" si="11"/>
        <v>#comment(above,nsize=[15],size=[30],num=[10])</v>
      </c>
      <c r="B94" t="s">
        <v>0</v>
      </c>
      <c r="C94" t="s">
        <v>173</v>
      </c>
      <c r="R94"/>
      <c r="S94"/>
      <c r="T94"/>
      <c r="U94"/>
      <c r="V94"/>
      <c r="BB94" s="64" t="s">
        <v>0</v>
      </c>
      <c r="BC94">
        <v>93</v>
      </c>
      <c r="BD94" t="s">
        <v>236</v>
      </c>
      <c r="BE94" t="s">
        <v>40</v>
      </c>
      <c r="BF94" t="s">
        <v>435</v>
      </c>
    </row>
    <row r="95" spans="1:58">
      <c r="A95" t="str">
        <f t="shared" si="11"/>
        <v>&amp;br;&amp;br;</v>
      </c>
      <c r="B95" t="s">
        <v>0</v>
      </c>
      <c r="C95" t="s">
        <v>145</v>
      </c>
      <c r="R95"/>
      <c r="S95"/>
      <c r="T95"/>
      <c r="U95"/>
      <c r="V95"/>
      <c r="BB95" s="64" t="s">
        <v>0</v>
      </c>
      <c r="BC95">
        <v>94</v>
      </c>
      <c r="BD95" t="s">
        <v>178</v>
      </c>
      <c r="BE95" t="s">
        <v>40</v>
      </c>
      <c r="BF95" t="s">
        <v>436</v>
      </c>
    </row>
    <row r="96" spans="1:58">
      <c r="A96" t="str">
        <f t="shared" si="11"/>
        <v/>
      </c>
      <c r="B96" t="s">
        <v>0</v>
      </c>
      <c r="Q96" s="29"/>
      <c r="R96" s="30"/>
      <c r="S96" s="30"/>
      <c r="T96" s="30"/>
      <c r="U96" s="30"/>
      <c r="V96" s="31"/>
      <c r="W96" s="32">
        <v>8</v>
      </c>
      <c r="X96" s="29"/>
      <c r="Y96" s="50"/>
      <c r="Z96" s="50"/>
      <c r="AA96" s="51"/>
      <c r="BB96" s="64" t="s">
        <v>0</v>
      </c>
      <c r="BC96">
        <v>95</v>
      </c>
      <c r="BD96" t="s">
        <v>437</v>
      </c>
      <c r="BE96" t="s">
        <v>40</v>
      </c>
      <c r="BF96" t="s">
        <v>438</v>
      </c>
    </row>
    <row r="97" spans="1:58">
      <c r="A97" t="str">
        <f t="shared" si="11"/>
        <v>*不憫なラクダ/Wretched Camel</v>
      </c>
      <c r="B97" t="s">
        <v>0</v>
      </c>
      <c r="C97" t="str">
        <f>"*"&amp;R97&amp;"/"&amp;T97</f>
        <v>*不憫なラクダ/Wretched Camel</v>
      </c>
      <c r="Q97" s="33" t="s">
        <v>9</v>
      </c>
      <c r="R97" s="34" t="str">
        <f>INDEX(AI:AI,W96+1)</f>
        <v>不憫なラクダ</v>
      </c>
      <c r="S97" s="35" t="s">
        <v>10</v>
      </c>
      <c r="T97" s="34" t="str">
        <f>INDEX(AJ:AJ,W96+1)</f>
        <v>Wretched Camel</v>
      </c>
      <c r="U97" s="35"/>
      <c r="V97" s="36"/>
      <c r="W97" s="37"/>
      <c r="X97" s="33"/>
      <c r="Y97" s="52"/>
      <c r="Z97" s="52"/>
      <c r="AA97" s="53"/>
      <c r="BB97" s="64" t="s">
        <v>0</v>
      </c>
      <c r="BC97">
        <v>96</v>
      </c>
      <c r="BD97" t="s">
        <v>439</v>
      </c>
      <c r="BE97" t="s">
        <v>40</v>
      </c>
      <c r="BF97" t="s">
        <v>440</v>
      </c>
    </row>
    <row r="98" spans="1:58">
      <c r="A98" t="str">
        <f t="shared" si="11"/>
        <v>|LEFT:80|LEFT:100|LEFT:100|LEFT:100|LEFT:100|LEFT:100|c</v>
      </c>
      <c r="B98" t="s">
        <v>0</v>
      </c>
      <c r="C98" t="s">
        <v>81</v>
      </c>
      <c r="D98" s="26" t="str">
        <f>$Q$1</f>
        <v>LEFT:80</v>
      </c>
      <c r="E98" s="26" t="s">
        <v>81</v>
      </c>
      <c r="F98" s="26" t="str">
        <f t="shared" ref="F98:J98" si="16">$R$1</f>
        <v>LEFT:100</v>
      </c>
      <c r="G98" s="26" t="s">
        <v>81</v>
      </c>
      <c r="H98" s="26" t="str">
        <f t="shared" si="16"/>
        <v>LEFT:100</v>
      </c>
      <c r="I98" s="26" t="s">
        <v>81</v>
      </c>
      <c r="J98" s="26" t="str">
        <f t="shared" si="16"/>
        <v>LEFT:100</v>
      </c>
      <c r="K98" s="26" t="s">
        <v>81</v>
      </c>
      <c r="L98" s="26" t="str">
        <f>$R$1</f>
        <v>LEFT:100</v>
      </c>
      <c r="M98" s="26" t="s">
        <v>81</v>
      </c>
      <c r="N98" s="26" t="str">
        <f>$R$1</f>
        <v>LEFT:100</v>
      </c>
      <c r="O98" t="s">
        <v>81</v>
      </c>
      <c r="P98" t="s">
        <v>82</v>
      </c>
      <c r="Q98" s="38" t="s">
        <v>6</v>
      </c>
      <c r="R98" s="34" t="str">
        <f>INDEX(AF:AF,W96+1)</f>
        <v>黒</v>
      </c>
      <c r="S98" s="39" t="s">
        <v>7</v>
      </c>
      <c r="T98" s="34" t="str">
        <f>INDEX(AG:AG,W96+1)</f>
        <v>コモン</v>
      </c>
      <c r="U98" s="39" t="s">
        <v>8</v>
      </c>
      <c r="V98" s="34">
        <f>INDEX(AH:AH,W96+1)</f>
        <v>6</v>
      </c>
      <c r="W98" s="40"/>
      <c r="X98" s="34" t="str">
        <f>INDEX(AO:AO,W96+1)</f>
        <v>このクリーチャーが死亡したとき、あなたの墓地に砂漠がある場合、対戦相手はカードを1枚捨てる。</v>
      </c>
      <c r="Y98" s="52"/>
      <c r="Z98" s="52"/>
      <c r="AA98" s="53"/>
      <c r="BB98" s="64" t="s">
        <v>0</v>
      </c>
      <c r="BC98">
        <v>97</v>
      </c>
      <c r="BD98" t="s">
        <v>441</v>
      </c>
      <c r="BE98" t="s">
        <v>40</v>
      </c>
      <c r="BF98" t="s">
        <v>442</v>
      </c>
    </row>
    <row r="99" spans="1:58">
      <c r="A99" t="str">
        <f t="shared" si="11"/>
        <v>|色|黒|レアリティ|コモン|マナコスト|6|</v>
      </c>
      <c r="B99" t="s">
        <v>0</v>
      </c>
      <c r="C99" t="s">
        <v>81</v>
      </c>
      <c r="D99" s="27" t="s">
        <v>6</v>
      </c>
      <c r="E99" t="s">
        <v>81</v>
      </c>
      <c r="F99" t="str">
        <f>IF(R98=0,"",R98)</f>
        <v>黒</v>
      </c>
      <c r="G99" t="s">
        <v>81</v>
      </c>
      <c r="H99" s="27" t="s">
        <v>93</v>
      </c>
      <c r="I99" t="s">
        <v>81</v>
      </c>
      <c r="J99" t="str">
        <f>IF(T98=0,"",T98)</f>
        <v>コモン</v>
      </c>
      <c r="K99" t="s">
        <v>81</v>
      </c>
      <c r="L99" s="27" t="s">
        <v>94</v>
      </c>
      <c r="M99" t="s">
        <v>81</v>
      </c>
      <c r="N99">
        <f>IF(V98=0,"",V98)</f>
        <v>6</v>
      </c>
      <c r="O99" t="s">
        <v>81</v>
      </c>
      <c r="Q99" s="33" t="s">
        <v>11</v>
      </c>
      <c r="R99" s="34" t="str">
        <f>INDEX(AK:AK,W96+1)</f>
        <v>クリーチャー</v>
      </c>
      <c r="S99" s="39" t="s">
        <v>95</v>
      </c>
      <c r="T99" s="34" t="str">
        <f>INDEX(AL:AL,W96+1)</f>
        <v>ゾンビ</v>
      </c>
      <c r="U99" s="34" t="str">
        <f>INDEX(AM:AM,W96+1)</f>
        <v>ラクダ</v>
      </c>
      <c r="V99" s="34">
        <f>INDEX(AN:AN,W96+1)</f>
        <v>0</v>
      </c>
      <c r="W99" s="40"/>
      <c r="X99" s="34" t="str">
        <f>INDEX(AV:AV,W96+1)</f>
        <v>この</v>
      </c>
      <c r="Y99" s="34" t="str">
        <f>INDEX(AW:AW,W96+1)</f>
        <v/>
      </c>
      <c r="Z99" s="34" t="str">
        <f>INDEX(AX:AX,W96+1)</f>
        <v/>
      </c>
      <c r="AA99" s="34">
        <f>INDEX(AY:AY,W96+1)</f>
        <v>0</v>
      </c>
      <c r="BB99" s="64" t="s">
        <v>0</v>
      </c>
      <c r="BC99">
        <v>98</v>
      </c>
      <c r="BD99" t="s">
        <v>443</v>
      </c>
      <c r="BE99" t="s">
        <v>40</v>
      </c>
      <c r="BF99" t="s">
        <v>444</v>
      </c>
    </row>
    <row r="100" spans="1:58">
      <c r="A100" t="str">
        <f t="shared" si="11"/>
        <v>|種別|クリーチャー|サブタイプ|ゾンビ|ラクダ||</v>
      </c>
      <c r="B100" t="s">
        <v>0</v>
      </c>
      <c r="C100" t="s">
        <v>81</v>
      </c>
      <c r="D100" s="27" t="s">
        <v>11</v>
      </c>
      <c r="E100" t="s">
        <v>81</v>
      </c>
      <c r="F100" t="str">
        <f>IF(R99=0,"",R99)</f>
        <v>クリーチャー</v>
      </c>
      <c r="G100" t="s">
        <v>81</v>
      </c>
      <c r="H100" s="27" t="s">
        <v>103</v>
      </c>
      <c r="I100" t="s">
        <v>81</v>
      </c>
      <c r="J100" t="str">
        <f>IF(T99=0,"",T99)</f>
        <v>ゾンビ</v>
      </c>
      <c r="K100" t="s">
        <v>81</v>
      </c>
      <c r="L100" t="str">
        <f>IF(U99=0,"",U99)</f>
        <v>ラクダ</v>
      </c>
      <c r="M100" t="s">
        <v>81</v>
      </c>
      <c r="N100" t="str">
        <f>IF(V99=0,"",V99)</f>
        <v/>
      </c>
      <c r="O100" t="s">
        <v>81</v>
      </c>
      <c r="Q100" s="33" t="s">
        <v>104</v>
      </c>
      <c r="R100" s="34" t="str">
        <f>INDEX(AZ:AZ,W96+1)</f>
        <v>このクリーチャーが死亡したとき、あなたの墓地に砂漠がある場合、対戦相手はカードを1枚捨てる。</v>
      </c>
      <c r="S100" s="35"/>
      <c r="T100" s="35"/>
      <c r="U100" s="35"/>
      <c r="V100" s="36"/>
      <c r="W100" s="40"/>
      <c r="X100" s="32"/>
      <c r="Y100" s="32"/>
      <c r="Z100" s="32"/>
      <c r="AA100" s="54"/>
      <c r="BB100" s="64" t="s">
        <v>0</v>
      </c>
      <c r="BC100">
        <v>99</v>
      </c>
      <c r="BD100" t="s">
        <v>445</v>
      </c>
      <c r="BE100" t="s">
        <v>40</v>
      </c>
      <c r="BF100" t="s">
        <v>446</v>
      </c>
    </row>
    <row r="101" spans="1:58">
      <c r="A101" t="str">
        <f t="shared" si="11"/>
        <v>|テキスト|&gt;|&gt;|&gt;|&gt;|このクリーチャーが死亡したとき、あなたの墓地に砂漠がある場合、対戦相手はカードを1枚捨てる。|</v>
      </c>
      <c r="B101" t="s">
        <v>0</v>
      </c>
      <c r="C101" t="s">
        <v>81</v>
      </c>
      <c r="D101" s="27" t="s">
        <v>104</v>
      </c>
      <c r="E101" t="s">
        <v>81</v>
      </c>
      <c r="F101" s="27" t="s">
        <v>113</v>
      </c>
      <c r="G101" t="s">
        <v>81</v>
      </c>
      <c r="H101" s="27" t="s">
        <v>113</v>
      </c>
      <c r="I101" t="s">
        <v>81</v>
      </c>
      <c r="J101" s="27" t="s">
        <v>113</v>
      </c>
      <c r="K101" t="s">
        <v>81</v>
      </c>
      <c r="L101" s="27" t="s">
        <v>113</v>
      </c>
      <c r="M101" t="s">
        <v>81</v>
      </c>
      <c r="N101" t="str">
        <f>IF(R100=0,"",R100)</f>
        <v>このクリーチャーが死亡したとき、あなたの墓地に砂漠がある場合、対戦相手はカードを1枚捨てる。</v>
      </c>
      <c r="O101" t="s">
        <v>81</v>
      </c>
      <c r="Q101" s="38" t="s">
        <v>27</v>
      </c>
      <c r="R101" s="34" t="str">
        <f>INDEX(BA:BA,W96+1)</f>
        <v>Target creature you control gains Prevent Damage until the end of your turn.</v>
      </c>
      <c r="S101" s="35" t="s">
        <v>400</v>
      </c>
      <c r="T101" s="34" t="str">
        <f>IF(X101="","",X101&amp;IF(Y101="",""," "&amp;Y101)&amp;IF(Z101="",""," "&amp;Z101)&amp;IF(AA101="",""," "&amp;AA101))</f>
        <v/>
      </c>
      <c r="U101" s="35"/>
      <c r="V101" s="36"/>
      <c r="W101" s="40" t="s">
        <v>114</v>
      </c>
      <c r="X101" s="33" t="str">
        <f t="shared" ref="X101:AA101" si="17">IF(ISERROR(IF(LEN(X100)&gt;1,X100,VLOOKUP(X99,$AC:$AD,2,FALSE))),"",IF(LEN(X100)&gt;1,X100,VLOOKUP(X99,$AC:$AD,2,FALSE)))</f>
        <v/>
      </c>
      <c r="Y101" s="33" t="str">
        <f t="shared" si="17"/>
        <v/>
      </c>
      <c r="Z101" s="33" t="str">
        <f t="shared" si="17"/>
        <v/>
      </c>
      <c r="AA101" s="33" t="str">
        <f t="shared" si="17"/>
        <v> </v>
      </c>
      <c r="BB101" s="64" t="s">
        <v>0</v>
      </c>
      <c r="BC101">
        <v>100</v>
      </c>
      <c r="BD101" t="s">
        <v>447</v>
      </c>
      <c r="BE101" t="s">
        <v>40</v>
      </c>
      <c r="BF101" t="s">
        <v>448</v>
      </c>
    </row>
    <row r="102" spans="1:58">
      <c r="A102" t="str">
        <f t="shared" si="11"/>
        <v>|英テキスト|&gt;|&gt;|&gt;|&gt;|Target creature you control gains Prevent Damage until the end of your turn.|</v>
      </c>
      <c r="B102" t="s">
        <v>0</v>
      </c>
      <c r="C102" t="s">
        <v>81</v>
      </c>
      <c r="D102" s="27" t="s">
        <v>125</v>
      </c>
      <c r="E102" t="s">
        <v>81</v>
      </c>
      <c r="F102" s="27" t="s">
        <v>113</v>
      </c>
      <c r="G102" t="s">
        <v>81</v>
      </c>
      <c r="H102" s="27" t="s">
        <v>113</v>
      </c>
      <c r="I102" t="s">
        <v>81</v>
      </c>
      <c r="J102" s="27" t="s">
        <v>113</v>
      </c>
      <c r="K102" t="s">
        <v>81</v>
      </c>
      <c r="L102" s="27" t="s">
        <v>113</v>
      </c>
      <c r="M102" t="s">
        <v>81</v>
      </c>
      <c r="N102" t="str">
        <f>IF(T101="","",T101&amp;"&amp;br;")&amp;IF(R101=0,"",R101)</f>
        <v>Target creature you control gains Prevent Damage until the end of your turn.</v>
      </c>
      <c r="O102" t="s">
        <v>81</v>
      </c>
      <c r="Q102" s="33" t="s">
        <v>18</v>
      </c>
      <c r="R102" s="34" t="str">
        <f>IF(INDEX(AT:AT,W96+1)="",0,INDEX(AT:AT,W96+1)&amp;"/"&amp;INDEX(AU:AU,W96+1))</f>
        <v>2/1</v>
      </c>
      <c r="S102" s="35"/>
      <c r="T102" s="35"/>
      <c r="U102" s="35"/>
      <c r="V102" s="36"/>
      <c r="W102" s="40"/>
      <c r="X102" s="33"/>
      <c r="Y102" s="52"/>
      <c r="Z102" s="52"/>
      <c r="AA102" s="53"/>
      <c r="BB102" s="64" t="s">
        <v>0</v>
      </c>
      <c r="BC102">
        <v>101</v>
      </c>
      <c r="BD102" t="s">
        <v>449</v>
      </c>
      <c r="BE102" t="s">
        <v>40</v>
      </c>
      <c r="BF102" t="s">
        <v>133</v>
      </c>
    </row>
    <row r="103" spans="1:58">
      <c r="A103" t="str">
        <f t="shared" si="11"/>
        <v>|PT|&gt;|2/1|シールド数|&gt;||</v>
      </c>
      <c r="B103" t="s">
        <v>0</v>
      </c>
      <c r="C103" t="s">
        <v>81</v>
      </c>
      <c r="D103" t="s">
        <v>18</v>
      </c>
      <c r="E103" t="s">
        <v>81</v>
      </c>
      <c r="F103" t="s">
        <v>113</v>
      </c>
      <c r="G103" t="s">
        <v>81</v>
      </c>
      <c r="H103" t="str">
        <f>IF(R102=0,"",R102)</f>
        <v>2/1</v>
      </c>
      <c r="I103" t="s">
        <v>81</v>
      </c>
      <c r="J103" t="s">
        <v>136</v>
      </c>
      <c r="K103" t="s">
        <v>81</v>
      </c>
      <c r="L103" t="s">
        <v>113</v>
      </c>
      <c r="M103" t="s">
        <v>81</v>
      </c>
      <c r="N103" t="str">
        <f>IF(R103=0,"",R103)</f>
        <v/>
      </c>
      <c r="O103" t="s">
        <v>81</v>
      </c>
      <c r="Q103" s="41" t="s">
        <v>19</v>
      </c>
      <c r="R103" s="34">
        <f>INDEX(AS:AS,W96+1)</f>
        <v>0</v>
      </c>
      <c r="S103" s="42"/>
      <c r="T103" s="42"/>
      <c r="U103" s="42"/>
      <c r="V103" s="43"/>
      <c r="W103" s="44"/>
      <c r="X103" s="45"/>
      <c r="Y103" s="55"/>
      <c r="Z103" s="55"/>
      <c r="AA103" s="56"/>
      <c r="BB103" s="64" t="s">
        <v>0</v>
      </c>
      <c r="BC103">
        <v>102</v>
      </c>
      <c r="BD103" t="s">
        <v>450</v>
      </c>
      <c r="BE103" t="s">
        <v>40</v>
      </c>
      <c r="BF103" t="s">
        <v>451</v>
      </c>
    </row>
    <row r="104" spans="1:58">
      <c r="A104" t="str">
        <f t="shared" si="11"/>
        <v>&amp;br;&amp;br;</v>
      </c>
      <c r="B104" t="s">
        <v>0</v>
      </c>
      <c r="C104" t="s">
        <v>145</v>
      </c>
      <c r="R104"/>
      <c r="S104"/>
      <c r="T104"/>
      <c r="U104"/>
      <c r="V104"/>
      <c r="BB104" s="64" t="s">
        <v>0</v>
      </c>
      <c r="BC104">
        <v>103</v>
      </c>
      <c r="BD104" t="s">
        <v>211</v>
      </c>
      <c r="BE104" t="s">
        <v>40</v>
      </c>
      <c r="BF104" t="s">
        <v>452</v>
      </c>
    </row>
    <row r="105" spans="1:58">
      <c r="A105" t="str">
        <f t="shared" si="11"/>
        <v>#back(text=戻る,left)</v>
      </c>
      <c r="B105" t="s">
        <v>0</v>
      </c>
      <c r="C105" t="s">
        <v>153</v>
      </c>
      <c r="R105"/>
      <c r="S105"/>
      <c r="T105"/>
      <c r="U105"/>
      <c r="V105"/>
      <c r="BB105" s="64" t="s">
        <v>0</v>
      </c>
      <c r="BC105">
        <v>104</v>
      </c>
      <c r="BD105" t="s">
        <v>193</v>
      </c>
      <c r="BE105" t="s">
        <v>40</v>
      </c>
      <c r="BF105" t="s">
        <v>453</v>
      </c>
    </row>
    <row r="106" spans="1:58">
      <c r="A106" t="str">
        <f t="shared" si="11"/>
        <v>&amp;br;</v>
      </c>
      <c r="B106" t="s">
        <v>0</v>
      </c>
      <c r="C106" t="s">
        <v>164</v>
      </c>
      <c r="R106"/>
      <c r="S106"/>
      <c r="T106"/>
      <c r="U106"/>
      <c r="V106"/>
      <c r="BB106" s="64" t="s">
        <v>0</v>
      </c>
      <c r="BC106">
        <v>105</v>
      </c>
      <c r="BD106" t="s">
        <v>68</v>
      </c>
      <c r="BE106" t="s">
        <v>40</v>
      </c>
      <c r="BF106" t="s">
        <v>454</v>
      </c>
    </row>
    <row r="107" spans="1:58">
      <c r="A107" t="str">
        <f t="shared" si="11"/>
        <v>#comment(above,nsize=[15],size=[30],num=[10])</v>
      </c>
      <c r="B107" t="s">
        <v>0</v>
      </c>
      <c r="C107" t="s">
        <v>173</v>
      </c>
      <c r="R107"/>
      <c r="S107"/>
      <c r="T107"/>
      <c r="U107"/>
      <c r="V107"/>
      <c r="BB107" s="64" t="s">
        <v>0</v>
      </c>
      <c r="BC107">
        <v>106</v>
      </c>
      <c r="BD107" t="s">
        <v>455</v>
      </c>
      <c r="BE107" t="s">
        <v>40</v>
      </c>
      <c r="BF107" t="s">
        <v>456</v>
      </c>
    </row>
    <row r="108" spans="1:58">
      <c r="A108" t="str">
        <f t="shared" si="11"/>
        <v>&amp;br;&amp;br;</v>
      </c>
      <c r="B108" t="s">
        <v>0</v>
      </c>
      <c r="C108" t="s">
        <v>145</v>
      </c>
      <c r="R108"/>
      <c r="S108"/>
      <c r="T108"/>
      <c r="U108"/>
      <c r="V108"/>
      <c r="BB108" s="64" t="s">
        <v>0</v>
      </c>
      <c r="BC108">
        <v>107</v>
      </c>
      <c r="BD108" t="s">
        <v>457</v>
      </c>
      <c r="BE108" t="s">
        <v>40</v>
      </c>
      <c r="BF108" t="s">
        <v>458</v>
      </c>
    </row>
    <row r="109" spans="1:58">
      <c r="A109" t="str">
        <f t="shared" si="11"/>
        <v/>
      </c>
      <c r="B109" t="s">
        <v>0</v>
      </c>
      <c r="Q109" s="29"/>
      <c r="R109" s="30"/>
      <c r="S109" s="30"/>
      <c r="T109" s="30"/>
      <c r="U109" s="30"/>
      <c r="V109" s="31"/>
      <c r="W109" s="32">
        <v>9</v>
      </c>
      <c r="X109" s="29"/>
      <c r="Y109" s="50"/>
      <c r="Z109" s="50"/>
      <c r="AA109" s="51"/>
      <c r="BB109" s="64" t="s">
        <v>0</v>
      </c>
      <c r="BC109">
        <v>108</v>
      </c>
      <c r="BD109" t="s">
        <v>459</v>
      </c>
      <c r="BE109" t="s">
        <v>40</v>
      </c>
      <c r="BF109" t="s">
        <v>460</v>
      </c>
    </row>
    <row r="110" spans="1:58">
      <c r="A110" t="str">
        <f t="shared" si="11"/>
        <v>*栄光の砂漠/Desert of the Glorified</v>
      </c>
      <c r="B110" t="s">
        <v>0</v>
      </c>
      <c r="C110" t="str">
        <f>"*"&amp;R110&amp;"/"&amp;T110</f>
        <v>*栄光の砂漠/Desert of the Glorified</v>
      </c>
      <c r="Q110" s="33" t="s">
        <v>9</v>
      </c>
      <c r="R110" s="34" t="str">
        <f>INDEX(AI:AI,W109+1)</f>
        <v>栄光の砂漠</v>
      </c>
      <c r="S110" s="35" t="s">
        <v>10</v>
      </c>
      <c r="T110" s="34" t="str">
        <f>INDEX(AJ:AJ,W109+1)</f>
        <v>Desert of the Glorified</v>
      </c>
      <c r="U110" s="35"/>
      <c r="V110" s="36"/>
      <c r="W110" s="37"/>
      <c r="X110" s="33"/>
      <c r="Y110" s="52"/>
      <c r="Z110" s="52"/>
      <c r="AA110" s="53"/>
      <c r="BB110" s="64" t="s">
        <v>0</v>
      </c>
      <c r="BC110">
        <v>109</v>
      </c>
      <c r="BD110" t="s">
        <v>77</v>
      </c>
      <c r="BE110" t="s">
        <v>40</v>
      </c>
      <c r="BF110" t="s">
        <v>461</v>
      </c>
    </row>
    <row r="111" spans="1:58">
      <c r="A111" t="str">
        <f t="shared" si="11"/>
        <v>|LEFT:80|LEFT:100|LEFT:100|LEFT:100|LEFT:100|LEFT:100|c</v>
      </c>
      <c r="B111" t="s">
        <v>0</v>
      </c>
      <c r="C111" t="s">
        <v>81</v>
      </c>
      <c r="D111" s="26" t="str">
        <f>$Q$1</f>
        <v>LEFT:80</v>
      </c>
      <c r="E111" s="26" t="s">
        <v>81</v>
      </c>
      <c r="F111" s="26" t="str">
        <f t="shared" ref="F111:J111" si="18">$R$1</f>
        <v>LEFT:100</v>
      </c>
      <c r="G111" s="26" t="s">
        <v>81</v>
      </c>
      <c r="H111" s="26" t="str">
        <f t="shared" si="18"/>
        <v>LEFT:100</v>
      </c>
      <c r="I111" s="26" t="s">
        <v>81</v>
      </c>
      <c r="J111" s="26" t="str">
        <f t="shared" si="18"/>
        <v>LEFT:100</v>
      </c>
      <c r="K111" s="26" t="s">
        <v>81</v>
      </c>
      <c r="L111" s="26" t="str">
        <f>$R$1</f>
        <v>LEFT:100</v>
      </c>
      <c r="M111" s="26" t="s">
        <v>81</v>
      </c>
      <c r="N111" s="26" t="str">
        <f>$R$1</f>
        <v>LEFT:100</v>
      </c>
      <c r="O111" t="s">
        <v>81</v>
      </c>
      <c r="P111" t="s">
        <v>82</v>
      </c>
      <c r="Q111" s="38" t="s">
        <v>6</v>
      </c>
      <c r="R111" s="34" t="str">
        <f>INDEX(AF:AF,W109+1)</f>
        <v>黒</v>
      </c>
      <c r="S111" s="39" t="s">
        <v>7</v>
      </c>
      <c r="T111" s="34" t="str">
        <f>INDEX(AG:AG,W109+1)</f>
        <v>コモン</v>
      </c>
      <c r="U111" s="39" t="s">
        <v>8</v>
      </c>
      <c r="V111" s="34">
        <f>INDEX(AH:AH,W109+1)</f>
        <v>1</v>
      </c>
      <c r="W111" s="40"/>
      <c r="X111" s="34" t="str">
        <f>INDEX(AO:AO,W109+1)</f>
        <v>あなたが3点のダメージを受けて6マナを得る。</v>
      </c>
      <c r="Y111" s="52"/>
      <c r="Z111" s="52"/>
      <c r="AA111" s="53"/>
      <c r="BB111" s="64" t="s">
        <v>0</v>
      </c>
      <c r="BC111">
        <v>110</v>
      </c>
      <c r="BD111" t="s">
        <v>462</v>
      </c>
      <c r="BE111" t="s">
        <v>40</v>
      </c>
      <c r="BF111" t="s">
        <v>463</v>
      </c>
    </row>
    <row r="112" spans="1:58">
      <c r="A112" t="str">
        <f t="shared" si="11"/>
        <v>|色|黒|レアリティ|コモン|マナコスト|1|</v>
      </c>
      <c r="B112" t="s">
        <v>0</v>
      </c>
      <c r="C112" t="s">
        <v>81</v>
      </c>
      <c r="D112" s="27" t="s">
        <v>6</v>
      </c>
      <c r="E112" t="s">
        <v>81</v>
      </c>
      <c r="F112" t="str">
        <f>IF(R111=0,"",R111)</f>
        <v>黒</v>
      </c>
      <c r="G112" t="s">
        <v>81</v>
      </c>
      <c r="H112" s="27" t="s">
        <v>93</v>
      </c>
      <c r="I112" t="s">
        <v>81</v>
      </c>
      <c r="J112" t="str">
        <f>IF(T111=0,"",T111)</f>
        <v>コモン</v>
      </c>
      <c r="K112" t="s">
        <v>81</v>
      </c>
      <c r="L112" s="27" t="s">
        <v>94</v>
      </c>
      <c r="M112" t="s">
        <v>81</v>
      </c>
      <c r="N112">
        <f>IF(V111=0,"",V111)</f>
        <v>1</v>
      </c>
      <c r="O112" t="s">
        <v>81</v>
      </c>
      <c r="Q112" s="33" t="s">
        <v>11</v>
      </c>
      <c r="R112" s="34" t="str">
        <f>INDEX(AK:AK,W109+1)</f>
        <v>呪文</v>
      </c>
      <c r="S112" s="39" t="s">
        <v>95</v>
      </c>
      <c r="T112" s="34" t="str">
        <f>INDEX(AL:AL,W109+1)</f>
        <v>砂漠</v>
      </c>
      <c r="U112" s="34">
        <f>INDEX(AM:AM,W109+1)</f>
        <v>0</v>
      </c>
      <c r="V112" s="34">
        <f>INDEX(AN:AN,W109+1)</f>
        <v>0</v>
      </c>
      <c r="W112" s="40"/>
      <c r="X112" s="34" t="str">
        <f>INDEX(AV:AV,W109+1)</f>
        <v>あな</v>
      </c>
      <c r="Y112" s="34" t="str">
        <f>INDEX(AW:AW,W109+1)</f>
        <v/>
      </c>
      <c r="Z112" s="34" t="str">
        <f>INDEX(AX:AX,W109+1)</f>
        <v/>
      </c>
      <c r="AA112" s="34">
        <f>INDEX(AY:AY,W109+1)</f>
        <v>0</v>
      </c>
      <c r="BB112" s="64" t="s">
        <v>0</v>
      </c>
      <c r="BC112">
        <v>111</v>
      </c>
      <c r="BD112" t="s">
        <v>464</v>
      </c>
      <c r="BE112" t="s">
        <v>40</v>
      </c>
      <c r="BF112" t="s">
        <v>465</v>
      </c>
    </row>
    <row r="113" spans="1:58">
      <c r="A113" t="str">
        <f t="shared" si="11"/>
        <v>|種別|呪文|サブタイプ|砂漠|||</v>
      </c>
      <c r="B113" t="s">
        <v>0</v>
      </c>
      <c r="C113" t="s">
        <v>81</v>
      </c>
      <c r="D113" s="27" t="s">
        <v>11</v>
      </c>
      <c r="E113" t="s">
        <v>81</v>
      </c>
      <c r="F113" t="str">
        <f>IF(R112=0,"",R112)</f>
        <v>呪文</v>
      </c>
      <c r="G113" t="s">
        <v>81</v>
      </c>
      <c r="H113" s="27" t="s">
        <v>103</v>
      </c>
      <c r="I113" t="s">
        <v>81</v>
      </c>
      <c r="J113" t="str">
        <f>IF(T112=0,"",T112)</f>
        <v>砂漠</v>
      </c>
      <c r="K113" t="s">
        <v>81</v>
      </c>
      <c r="L113" t="str">
        <f>IF(U112=0,"",U112)</f>
        <v/>
      </c>
      <c r="M113" t="s">
        <v>81</v>
      </c>
      <c r="N113" t="str">
        <f>IF(V112=0,"",V112)</f>
        <v/>
      </c>
      <c r="O113" t="s">
        <v>81</v>
      </c>
      <c r="Q113" s="33" t="s">
        <v>104</v>
      </c>
      <c r="R113" s="34" t="str">
        <f>INDEX(AZ:AZ,W109+1)</f>
        <v>あなたが3点のダメージを受けて6マナを得る。&amp;br;サイクリング2</v>
      </c>
      <c r="S113" s="35"/>
      <c r="T113" s="35"/>
      <c r="U113" s="35"/>
      <c r="V113" s="36"/>
      <c r="W113" s="40"/>
      <c r="X113" s="32"/>
      <c r="Y113" s="32"/>
      <c r="Z113" s="32"/>
      <c r="AA113" s="54"/>
      <c r="BB113" s="64" t="s">
        <v>0</v>
      </c>
      <c r="BC113">
        <v>112</v>
      </c>
      <c r="BD113" t="s">
        <v>256</v>
      </c>
      <c r="BE113" t="s">
        <v>40</v>
      </c>
      <c r="BF113" t="s">
        <v>466</v>
      </c>
    </row>
    <row r="114" spans="1:58">
      <c r="A114" t="str">
        <f t="shared" si="11"/>
        <v>|テキスト|&gt;|&gt;|&gt;|&gt;|あなたが3点のダメージを受けて6マナを得る。&amp;br;サイクリング2|</v>
      </c>
      <c r="B114" t="s">
        <v>0</v>
      </c>
      <c r="C114" t="s">
        <v>81</v>
      </c>
      <c r="D114" s="27" t="s">
        <v>104</v>
      </c>
      <c r="E114" t="s">
        <v>81</v>
      </c>
      <c r="F114" s="27" t="s">
        <v>113</v>
      </c>
      <c r="G114" t="s">
        <v>81</v>
      </c>
      <c r="H114" s="27" t="s">
        <v>113</v>
      </c>
      <c r="I114" t="s">
        <v>81</v>
      </c>
      <c r="J114" s="27" t="s">
        <v>113</v>
      </c>
      <c r="K114" t="s">
        <v>81</v>
      </c>
      <c r="L114" s="27" t="s">
        <v>113</v>
      </c>
      <c r="M114" t="s">
        <v>81</v>
      </c>
      <c r="N114" t="str">
        <f>IF(R113=0,"",R113)</f>
        <v>あなたが3点のダメージを受けて6マナを得る。&amp;br;サイクリング2</v>
      </c>
      <c r="O114" t="s">
        <v>81</v>
      </c>
      <c r="Q114" s="38" t="s">
        <v>27</v>
      </c>
      <c r="R114" s="34" t="str">
        <f>INDEX(BA:BA,W109+1)</f>
        <v>You take 3 damage and you gain 6 mana.&amp;br;Cycling2</v>
      </c>
      <c r="S114" s="35" t="s">
        <v>400</v>
      </c>
      <c r="T114" s="34" t="str">
        <f>IF(X114="","",X114&amp;IF(Y114="",""," "&amp;Y114)&amp;IF(Z114="",""," "&amp;Z114)&amp;IF(AA114="",""," "&amp;AA114))</f>
        <v/>
      </c>
      <c r="U114" s="35"/>
      <c r="V114" s="36"/>
      <c r="W114" s="40" t="s">
        <v>114</v>
      </c>
      <c r="X114" s="33" t="str">
        <f t="shared" ref="X114:AA114" si="19">IF(ISERROR(IF(LEN(X113)&gt;1,X113,VLOOKUP(X112,$AC:$AD,2,FALSE))),"",IF(LEN(X113)&gt;1,X113,VLOOKUP(X112,$AC:$AD,2,FALSE)))</f>
        <v/>
      </c>
      <c r="Y114" s="33" t="str">
        <f t="shared" si="19"/>
        <v/>
      </c>
      <c r="Z114" s="33" t="str">
        <f t="shared" si="19"/>
        <v/>
      </c>
      <c r="AA114" s="33" t="str">
        <f t="shared" si="19"/>
        <v> </v>
      </c>
      <c r="BB114" s="64" t="s">
        <v>0</v>
      </c>
      <c r="BC114">
        <v>113</v>
      </c>
      <c r="BD114" t="s">
        <v>467</v>
      </c>
      <c r="BE114" t="s">
        <v>40</v>
      </c>
      <c r="BF114" t="s">
        <v>468</v>
      </c>
    </row>
    <row r="115" spans="1:58">
      <c r="A115" t="str">
        <f t="shared" si="11"/>
        <v>|英テキスト|&gt;|&gt;|&gt;|&gt;|You take 3 damage and you gain 6 mana.&amp;br;Cycling2|</v>
      </c>
      <c r="B115" t="s">
        <v>0</v>
      </c>
      <c r="C115" t="s">
        <v>81</v>
      </c>
      <c r="D115" s="27" t="s">
        <v>125</v>
      </c>
      <c r="E115" t="s">
        <v>81</v>
      </c>
      <c r="F115" s="27" t="s">
        <v>113</v>
      </c>
      <c r="G115" t="s">
        <v>81</v>
      </c>
      <c r="H115" s="27" t="s">
        <v>113</v>
      </c>
      <c r="I115" t="s">
        <v>81</v>
      </c>
      <c r="J115" s="27" t="s">
        <v>113</v>
      </c>
      <c r="K115" t="s">
        <v>81</v>
      </c>
      <c r="L115" s="27" t="s">
        <v>113</v>
      </c>
      <c r="M115" t="s">
        <v>81</v>
      </c>
      <c r="N115" t="str">
        <f>IF(T114="","",T114&amp;"&amp;br;")&amp;IF(R114=0,"",R114)</f>
        <v>You take 3 damage and you gain 6 mana.&amp;br;Cycling2</v>
      </c>
      <c r="O115" t="s">
        <v>81</v>
      </c>
      <c r="Q115" s="33" t="s">
        <v>18</v>
      </c>
      <c r="R115" s="34">
        <f>IF(INDEX(AT:AT,W109+1)="",0,INDEX(AT:AT,W109+1)&amp;"/"&amp;INDEX(AU:AU,W109+1))</f>
        <v>0</v>
      </c>
      <c r="S115" s="35"/>
      <c r="T115" s="35"/>
      <c r="U115" s="35"/>
      <c r="V115" s="36"/>
      <c r="W115" s="40"/>
      <c r="X115" s="33"/>
      <c r="Y115" s="52"/>
      <c r="Z115" s="52"/>
      <c r="AA115" s="53"/>
      <c r="BB115" s="64" t="s">
        <v>0</v>
      </c>
      <c r="BC115">
        <v>114</v>
      </c>
      <c r="BD115" t="s">
        <v>469</v>
      </c>
      <c r="BE115" t="s">
        <v>40</v>
      </c>
      <c r="BF115" t="s">
        <v>470</v>
      </c>
    </row>
    <row r="116" spans="1:58">
      <c r="A116" t="str">
        <f t="shared" si="11"/>
        <v>|PT|&gt;||シールド数|&gt;||</v>
      </c>
      <c r="B116" t="s">
        <v>0</v>
      </c>
      <c r="C116" t="s">
        <v>81</v>
      </c>
      <c r="D116" t="s">
        <v>18</v>
      </c>
      <c r="E116" t="s">
        <v>81</v>
      </c>
      <c r="F116" t="s">
        <v>113</v>
      </c>
      <c r="G116" t="s">
        <v>81</v>
      </c>
      <c r="H116" t="str">
        <f>IF(R115=0,"",R115)</f>
        <v/>
      </c>
      <c r="I116" t="s">
        <v>81</v>
      </c>
      <c r="J116" t="s">
        <v>136</v>
      </c>
      <c r="K116" t="s">
        <v>81</v>
      </c>
      <c r="L116" t="s">
        <v>113</v>
      </c>
      <c r="M116" t="s">
        <v>81</v>
      </c>
      <c r="N116" t="str">
        <f>IF(R116=0,"",R116)</f>
        <v/>
      </c>
      <c r="O116" t="s">
        <v>81</v>
      </c>
      <c r="Q116" s="41" t="s">
        <v>19</v>
      </c>
      <c r="R116" s="34">
        <f>INDEX(AS:AS,W109+1)</f>
        <v>0</v>
      </c>
      <c r="S116" s="42"/>
      <c r="T116" s="42"/>
      <c r="U116" s="42"/>
      <c r="V116" s="43"/>
      <c r="W116" s="44"/>
      <c r="X116" s="45"/>
      <c r="Y116" s="55"/>
      <c r="Z116" s="55"/>
      <c r="AA116" s="56"/>
      <c r="BB116" s="64" t="s">
        <v>0</v>
      </c>
      <c r="BC116">
        <v>115</v>
      </c>
      <c r="BD116" t="s">
        <v>471</v>
      </c>
      <c r="BE116" t="s">
        <v>40</v>
      </c>
      <c r="BF116" t="s">
        <v>472</v>
      </c>
    </row>
    <row r="117" spans="1:58">
      <c r="A117" t="str">
        <f t="shared" si="11"/>
        <v>&amp;br;&amp;br;</v>
      </c>
      <c r="B117" t="s">
        <v>0</v>
      </c>
      <c r="C117" t="s">
        <v>145</v>
      </c>
      <c r="R117"/>
      <c r="S117"/>
      <c r="T117"/>
      <c r="U117"/>
      <c r="V117"/>
      <c r="BB117" s="64" t="s">
        <v>0</v>
      </c>
      <c r="BC117">
        <v>116</v>
      </c>
      <c r="BD117" t="s">
        <v>473</v>
      </c>
      <c r="BE117" t="s">
        <v>40</v>
      </c>
      <c r="BF117" t="s">
        <v>474</v>
      </c>
    </row>
    <row r="118" spans="1:58">
      <c r="A118" t="str">
        <f t="shared" si="11"/>
        <v>#back(text=戻る,left)</v>
      </c>
      <c r="B118" t="s">
        <v>0</v>
      </c>
      <c r="C118" t="s">
        <v>153</v>
      </c>
      <c r="R118"/>
      <c r="S118"/>
      <c r="T118"/>
      <c r="U118"/>
      <c r="V118"/>
      <c r="BB118" s="64" t="s">
        <v>0</v>
      </c>
      <c r="BC118">
        <v>117</v>
      </c>
      <c r="BD118" t="s">
        <v>475</v>
      </c>
      <c r="BE118" t="s">
        <v>40</v>
      </c>
      <c r="BF118" t="s">
        <v>476</v>
      </c>
    </row>
    <row r="119" spans="1:58">
      <c r="A119" t="str">
        <f t="shared" si="11"/>
        <v>&amp;br;</v>
      </c>
      <c r="B119" t="s">
        <v>0</v>
      </c>
      <c r="C119" t="s">
        <v>164</v>
      </c>
      <c r="R119"/>
      <c r="S119"/>
      <c r="T119"/>
      <c r="U119"/>
      <c r="V119"/>
      <c r="BB119" s="64" t="s">
        <v>0</v>
      </c>
      <c r="BC119">
        <v>118</v>
      </c>
      <c r="BD119" t="s">
        <v>262</v>
      </c>
      <c r="BE119" t="s">
        <v>40</v>
      </c>
      <c r="BF119" t="s">
        <v>477</v>
      </c>
    </row>
    <row r="120" spans="1:58">
      <c r="A120" t="str">
        <f t="shared" si="11"/>
        <v>#comment(above,nsize=[15],size=[30],num=[10])</v>
      </c>
      <c r="B120" t="s">
        <v>0</v>
      </c>
      <c r="C120" t="s">
        <v>173</v>
      </c>
      <c r="R120"/>
      <c r="S120"/>
      <c r="T120"/>
      <c r="U120"/>
      <c r="V120"/>
      <c r="BB120" s="64" t="s">
        <v>0</v>
      </c>
      <c r="BC120">
        <v>119</v>
      </c>
      <c r="BD120" t="s">
        <v>478</v>
      </c>
      <c r="BE120" t="s">
        <v>40</v>
      </c>
      <c r="BF120" t="s">
        <v>479</v>
      </c>
    </row>
    <row r="121" spans="1:58">
      <c r="A121" t="str">
        <f t="shared" si="11"/>
        <v>&amp;br;&amp;br;</v>
      </c>
      <c r="B121" t="s">
        <v>0</v>
      </c>
      <c r="C121" t="s">
        <v>145</v>
      </c>
      <c r="R121"/>
      <c r="S121"/>
      <c r="T121"/>
      <c r="U121"/>
      <c r="V121"/>
      <c r="BB121" s="64" t="s">
        <v>0</v>
      </c>
      <c r="BC121">
        <v>120</v>
      </c>
      <c r="BD121" t="s">
        <v>480</v>
      </c>
      <c r="BE121" t="s">
        <v>40</v>
      </c>
      <c r="BF121" t="s">
        <v>481</v>
      </c>
    </row>
    <row r="122" spans="1:58">
      <c r="A122" t="str">
        <f t="shared" si="11"/>
        <v/>
      </c>
      <c r="B122" t="s">
        <v>0</v>
      </c>
      <c r="Q122" s="29"/>
      <c r="R122" s="30"/>
      <c r="S122" s="30"/>
      <c r="T122" s="30"/>
      <c r="U122" s="30"/>
      <c r="V122" s="31"/>
      <c r="W122" s="32">
        <v>10</v>
      </c>
      <c r="X122" s="29"/>
      <c r="Y122" s="50"/>
      <c r="Z122" s="50"/>
      <c r="AA122" s="51"/>
      <c r="BB122" s="64" t="s">
        <v>0</v>
      </c>
      <c r="BC122">
        <v>121</v>
      </c>
      <c r="BD122" t="s">
        <v>482</v>
      </c>
      <c r="BE122" t="s">
        <v>40</v>
      </c>
      <c r="BF122" t="s">
        <v>483</v>
      </c>
    </row>
    <row r="123" spans="1:58">
      <c r="A123" t="str">
        <f t="shared" si="11"/>
        <v>*致死の一刺し/Lethal Sting</v>
      </c>
      <c r="B123" t="s">
        <v>0</v>
      </c>
      <c r="C123" t="str">
        <f>"*"&amp;R123&amp;"/"&amp;T123</f>
        <v>*致死の一刺し/Lethal Sting</v>
      </c>
      <c r="Q123" s="33" t="s">
        <v>9</v>
      </c>
      <c r="R123" s="34" t="str">
        <f>INDEX(AI:AI,W122+1)</f>
        <v>致死の一刺し</v>
      </c>
      <c r="S123" s="35" t="s">
        <v>10</v>
      </c>
      <c r="T123" s="34" t="str">
        <f>INDEX(AJ:AJ,W122+1)</f>
        <v>Lethal Sting</v>
      </c>
      <c r="U123" s="35"/>
      <c r="V123" s="36"/>
      <c r="W123" s="37"/>
      <c r="X123" s="33"/>
      <c r="Y123" s="52"/>
      <c r="Z123" s="52"/>
      <c r="AA123" s="53"/>
      <c r="BB123" s="64" t="s">
        <v>0</v>
      </c>
      <c r="BC123">
        <v>122</v>
      </c>
      <c r="BD123" t="s">
        <v>484</v>
      </c>
      <c r="BE123" t="s">
        <v>40</v>
      </c>
      <c r="BF123" t="s">
        <v>485</v>
      </c>
    </row>
    <row r="124" spans="1:58">
      <c r="A124" t="str">
        <f t="shared" si="11"/>
        <v>|LEFT:80|LEFT:100|LEFT:100|LEFT:100|LEFT:100|LEFT:100|c</v>
      </c>
      <c r="B124" t="s">
        <v>0</v>
      </c>
      <c r="C124" t="s">
        <v>81</v>
      </c>
      <c r="D124" s="26" t="str">
        <f>$Q$1</f>
        <v>LEFT:80</v>
      </c>
      <c r="E124" s="26" t="s">
        <v>81</v>
      </c>
      <c r="F124" s="26" t="str">
        <f t="shared" ref="F124:J124" si="20">$R$1</f>
        <v>LEFT:100</v>
      </c>
      <c r="G124" s="26" t="s">
        <v>81</v>
      </c>
      <c r="H124" s="26" t="str">
        <f t="shared" si="20"/>
        <v>LEFT:100</v>
      </c>
      <c r="I124" s="26" t="s">
        <v>81</v>
      </c>
      <c r="J124" s="26" t="str">
        <f t="shared" si="20"/>
        <v>LEFT:100</v>
      </c>
      <c r="K124" s="26" t="s">
        <v>81</v>
      </c>
      <c r="L124" s="26" t="str">
        <f>$R$1</f>
        <v>LEFT:100</v>
      </c>
      <c r="M124" s="26" t="s">
        <v>81</v>
      </c>
      <c r="N124" s="26" t="str">
        <f>$R$1</f>
        <v>LEFT:100</v>
      </c>
      <c r="O124" t="s">
        <v>81</v>
      </c>
      <c r="P124" t="s">
        <v>82</v>
      </c>
      <c r="Q124" s="38" t="s">
        <v>6</v>
      </c>
      <c r="R124" s="34" t="str">
        <f>INDEX(AF:AF,W122+1)</f>
        <v>黒</v>
      </c>
      <c r="S124" s="39" t="s">
        <v>7</v>
      </c>
      <c r="T124" s="34" t="str">
        <f>INDEX(AG:AG,W122+1)</f>
        <v>コモン</v>
      </c>
      <c r="U124" s="39" t="s">
        <v>8</v>
      </c>
      <c r="V124" s="34">
        <f>INDEX(AH:AH,W122+1)</f>
        <v>3</v>
      </c>
      <c r="W124" s="40"/>
      <c r="X124" s="34" t="str">
        <f>INDEX(AO:AO,W122+1)</f>
        <v>あなたがコントロールするクリーチャー1体を対象とする。それは-1/-1の修整を受ける。クリーチャー1体を対象とする。それを破壊する。</v>
      </c>
      <c r="Y124" s="52"/>
      <c r="Z124" s="52"/>
      <c r="AA124" s="53"/>
      <c r="BB124" s="64" t="s">
        <v>0</v>
      </c>
      <c r="BC124">
        <v>123</v>
      </c>
      <c r="BD124" t="s">
        <v>486</v>
      </c>
      <c r="BE124" t="s">
        <v>40</v>
      </c>
      <c r="BF124" t="s">
        <v>487</v>
      </c>
    </row>
    <row r="125" spans="1:58">
      <c r="A125" t="str">
        <f t="shared" si="11"/>
        <v>|色|黒|レアリティ|コモン|マナコスト|3|</v>
      </c>
      <c r="B125" t="s">
        <v>0</v>
      </c>
      <c r="C125" t="s">
        <v>81</v>
      </c>
      <c r="D125" s="27" t="s">
        <v>6</v>
      </c>
      <c r="E125" t="s">
        <v>81</v>
      </c>
      <c r="F125" t="str">
        <f>IF(R124=0,"",R124)</f>
        <v>黒</v>
      </c>
      <c r="G125" t="s">
        <v>81</v>
      </c>
      <c r="H125" s="27" t="s">
        <v>93</v>
      </c>
      <c r="I125" t="s">
        <v>81</v>
      </c>
      <c r="J125" t="str">
        <f>IF(T124=0,"",T124)</f>
        <v>コモン</v>
      </c>
      <c r="K125" t="s">
        <v>81</v>
      </c>
      <c r="L125" s="27" t="s">
        <v>94</v>
      </c>
      <c r="M125" t="s">
        <v>81</v>
      </c>
      <c r="N125">
        <f>IF(V124=0,"",V124)</f>
        <v>3</v>
      </c>
      <c r="O125" t="s">
        <v>81</v>
      </c>
      <c r="Q125" s="33" t="s">
        <v>11</v>
      </c>
      <c r="R125" s="34" t="str">
        <f>INDEX(AK:AK,W122+1)</f>
        <v>呪文</v>
      </c>
      <c r="S125" s="39" t="s">
        <v>95</v>
      </c>
      <c r="T125" s="34">
        <f>INDEX(AL:AL,W122+1)</f>
        <v>0</v>
      </c>
      <c r="U125" s="34">
        <f>INDEX(AM:AM,W122+1)</f>
        <v>0</v>
      </c>
      <c r="V125" s="34">
        <f>INDEX(AN:AN,W122+1)</f>
        <v>0</v>
      </c>
      <c r="W125" s="40"/>
      <c r="X125" s="34" t="str">
        <f>INDEX(AV:AV,W122+1)</f>
        <v>あな</v>
      </c>
      <c r="Y125" s="34" t="str">
        <f>INDEX(AW:AW,W122+1)</f>
        <v/>
      </c>
      <c r="Z125" s="34" t="str">
        <f>INDEX(AX:AX,W122+1)</f>
        <v/>
      </c>
      <c r="AA125" s="34">
        <f>INDEX(AY:AY,W122+1)</f>
        <v>0</v>
      </c>
      <c r="BB125" s="64" t="s">
        <v>0</v>
      </c>
      <c r="BC125">
        <v>124</v>
      </c>
      <c r="BD125" t="s">
        <v>488</v>
      </c>
      <c r="BE125" t="s">
        <v>40</v>
      </c>
      <c r="BF125" t="s">
        <v>489</v>
      </c>
    </row>
    <row r="126" spans="1:58">
      <c r="A126" t="str">
        <f t="shared" si="11"/>
        <v>|種別|呪文|サブタイプ||||</v>
      </c>
      <c r="B126" t="s">
        <v>0</v>
      </c>
      <c r="C126" t="s">
        <v>81</v>
      </c>
      <c r="D126" s="27" t="s">
        <v>11</v>
      </c>
      <c r="E126" t="s">
        <v>81</v>
      </c>
      <c r="F126" t="str">
        <f>IF(R125=0,"",R125)</f>
        <v>呪文</v>
      </c>
      <c r="G126" t="s">
        <v>81</v>
      </c>
      <c r="H126" s="27" t="s">
        <v>103</v>
      </c>
      <c r="I126" t="s">
        <v>81</v>
      </c>
      <c r="J126" t="str">
        <f>IF(T125=0,"",T125)</f>
        <v/>
      </c>
      <c r="K126" t="s">
        <v>81</v>
      </c>
      <c r="L126" t="str">
        <f>IF(U125=0,"",U125)</f>
        <v/>
      </c>
      <c r="M126" t="s">
        <v>81</v>
      </c>
      <c r="N126" t="str">
        <f>IF(V125=0,"",V125)</f>
        <v/>
      </c>
      <c r="O126" t="s">
        <v>81</v>
      </c>
      <c r="Q126" s="33" t="s">
        <v>104</v>
      </c>
      <c r="R126" s="34" t="str">
        <f>INDEX(AZ:AZ,W122+1)</f>
        <v>あなたがコントロールするクリーチャー1体を対象とする。それは-1/-1の修整を受ける。クリーチャー1体を対象とする。それを破壊する。</v>
      </c>
      <c r="S126" s="35"/>
      <c r="T126" s="35"/>
      <c r="U126" s="35"/>
      <c r="V126" s="36"/>
      <c r="W126" s="40"/>
      <c r="X126" s="32"/>
      <c r="Y126" s="32"/>
      <c r="Z126" s="32"/>
      <c r="AA126" s="54"/>
      <c r="BB126" s="64" t="s">
        <v>0</v>
      </c>
      <c r="BC126">
        <v>125</v>
      </c>
      <c r="BD126" t="s">
        <v>490</v>
      </c>
      <c r="BE126" t="s">
        <v>40</v>
      </c>
      <c r="BF126" t="s">
        <v>491</v>
      </c>
    </row>
    <row r="127" spans="1:58">
      <c r="A127" t="str">
        <f t="shared" si="11"/>
        <v>|テキスト|&gt;|&gt;|&gt;|&gt;|あなたがコントロールするクリーチャー1体を対象とする。それは-1/-1の修整を受ける。クリーチャー1体を対象とする。それを破壊する。|</v>
      </c>
      <c r="B127" t="s">
        <v>0</v>
      </c>
      <c r="C127" t="s">
        <v>81</v>
      </c>
      <c r="D127" s="27" t="s">
        <v>104</v>
      </c>
      <c r="E127" t="s">
        <v>81</v>
      </c>
      <c r="F127" s="27" t="s">
        <v>113</v>
      </c>
      <c r="G127" t="s">
        <v>81</v>
      </c>
      <c r="H127" s="27" t="s">
        <v>113</v>
      </c>
      <c r="I127" t="s">
        <v>81</v>
      </c>
      <c r="J127" s="27" t="s">
        <v>113</v>
      </c>
      <c r="K127" t="s">
        <v>81</v>
      </c>
      <c r="L127" s="27" t="s">
        <v>113</v>
      </c>
      <c r="M127" t="s">
        <v>81</v>
      </c>
      <c r="N127" t="str">
        <f>IF(R126=0,"",R126)</f>
        <v>あなたがコントロールするクリーチャー1体を対象とする。それは-1/-1の修整を受ける。クリーチャー1体を対象とする。それを破壊する。</v>
      </c>
      <c r="O127" t="s">
        <v>81</v>
      </c>
      <c r="Q127" s="38" t="s">
        <v>27</v>
      </c>
      <c r="R127" s="34" t="str">
        <f>INDEX(BA:BA,W122+1)</f>
        <v>Target creature you control gets -1/-1 and target creature is Destroyed.</v>
      </c>
      <c r="S127" s="35" t="s">
        <v>400</v>
      </c>
      <c r="T127" s="34" t="str">
        <f>IF(X127="","",X127&amp;IF(Y127="",""," "&amp;Y127)&amp;IF(Z127="",""," "&amp;Z127)&amp;IF(AA127="",""," "&amp;AA127))</f>
        <v/>
      </c>
      <c r="U127" s="35"/>
      <c r="V127" s="36"/>
      <c r="W127" s="40" t="s">
        <v>114</v>
      </c>
      <c r="X127" s="33" t="str">
        <f t="shared" ref="X127:AA127" si="21">IF(ISERROR(IF(LEN(X126)&gt;1,X126,VLOOKUP(X125,$AC:$AD,2,FALSE))),"",IF(LEN(X126)&gt;1,X126,VLOOKUP(X125,$AC:$AD,2,FALSE)))</f>
        <v/>
      </c>
      <c r="Y127" s="33" t="str">
        <f t="shared" si="21"/>
        <v/>
      </c>
      <c r="Z127" s="33" t="str">
        <f t="shared" si="21"/>
        <v/>
      </c>
      <c r="AA127" s="33" t="str">
        <f t="shared" si="21"/>
        <v> </v>
      </c>
      <c r="BB127" s="64" t="s">
        <v>0</v>
      </c>
      <c r="BC127">
        <v>126</v>
      </c>
      <c r="BD127" t="s">
        <v>87</v>
      </c>
      <c r="BE127" t="s">
        <v>40</v>
      </c>
      <c r="BF127" t="s">
        <v>492</v>
      </c>
    </row>
    <row r="128" spans="1:58">
      <c r="A128" t="str">
        <f t="shared" si="11"/>
        <v>|英テキスト|&gt;|&gt;|&gt;|&gt;|Target creature you control gets -1/-1 and target creature is Destroyed.|</v>
      </c>
      <c r="B128" t="s">
        <v>0</v>
      </c>
      <c r="C128" t="s">
        <v>81</v>
      </c>
      <c r="D128" s="27" t="s">
        <v>125</v>
      </c>
      <c r="E128" t="s">
        <v>81</v>
      </c>
      <c r="F128" s="27" t="s">
        <v>113</v>
      </c>
      <c r="G128" t="s">
        <v>81</v>
      </c>
      <c r="H128" s="27" t="s">
        <v>113</v>
      </c>
      <c r="I128" t="s">
        <v>81</v>
      </c>
      <c r="J128" s="27" t="s">
        <v>113</v>
      </c>
      <c r="K128" t="s">
        <v>81</v>
      </c>
      <c r="L128" s="27" t="s">
        <v>113</v>
      </c>
      <c r="M128" t="s">
        <v>81</v>
      </c>
      <c r="N128" t="str">
        <f>IF(T127="","",T127&amp;"&amp;br;")&amp;IF(R127=0,"",R127)</f>
        <v>Target creature you control gets -1/-1 and target creature is Destroyed.</v>
      </c>
      <c r="O128" t="s">
        <v>81</v>
      </c>
      <c r="Q128" s="33" t="s">
        <v>18</v>
      </c>
      <c r="R128" s="34">
        <f>IF(INDEX(AT:AT,W122+1)="",0,INDEX(AT:AT,W122+1)&amp;"/"&amp;INDEX(AU:AU,W122+1))</f>
        <v>0</v>
      </c>
      <c r="S128" s="35"/>
      <c r="T128" s="35"/>
      <c r="U128" s="35"/>
      <c r="V128" s="36"/>
      <c r="W128" s="40"/>
      <c r="X128" s="33"/>
      <c r="Y128" s="52"/>
      <c r="Z128" s="52"/>
      <c r="AA128" s="53"/>
      <c r="BB128" s="64" t="s">
        <v>0</v>
      </c>
      <c r="BC128">
        <v>127</v>
      </c>
      <c r="BD128" t="s">
        <v>267</v>
      </c>
      <c r="BE128" t="s">
        <v>40</v>
      </c>
      <c r="BF128" t="s">
        <v>112</v>
      </c>
    </row>
    <row r="129" spans="1:58">
      <c r="A129" t="str">
        <f t="shared" si="11"/>
        <v>|PT|&gt;||シールド数|&gt;||</v>
      </c>
      <c r="B129" t="s">
        <v>0</v>
      </c>
      <c r="C129" t="s">
        <v>81</v>
      </c>
      <c r="D129" t="s">
        <v>18</v>
      </c>
      <c r="E129" t="s">
        <v>81</v>
      </c>
      <c r="F129" t="s">
        <v>113</v>
      </c>
      <c r="G129" t="s">
        <v>81</v>
      </c>
      <c r="H129" t="str">
        <f>IF(R128=0,"",R128)</f>
        <v/>
      </c>
      <c r="I129" t="s">
        <v>81</v>
      </c>
      <c r="J129" t="s">
        <v>136</v>
      </c>
      <c r="K129" t="s">
        <v>81</v>
      </c>
      <c r="L129" t="s">
        <v>113</v>
      </c>
      <c r="M129" t="s">
        <v>81</v>
      </c>
      <c r="N129" t="str">
        <f>IF(R129=0,"",R129)</f>
        <v/>
      </c>
      <c r="O129" t="s">
        <v>81</v>
      </c>
      <c r="Q129" s="41" t="s">
        <v>19</v>
      </c>
      <c r="R129" s="34">
        <f>INDEX(AS:AS,W122+1)</f>
        <v>0</v>
      </c>
      <c r="S129" s="42"/>
      <c r="T129" s="42"/>
      <c r="U129" s="42"/>
      <c r="V129" s="43"/>
      <c r="W129" s="44"/>
      <c r="X129" s="45"/>
      <c r="Y129" s="55"/>
      <c r="Z129" s="55"/>
      <c r="AA129" s="56"/>
      <c r="BB129" s="64" t="s">
        <v>0</v>
      </c>
      <c r="BC129">
        <v>128</v>
      </c>
      <c r="BD129" t="s">
        <v>493</v>
      </c>
      <c r="BE129" t="s">
        <v>40</v>
      </c>
      <c r="BF129" t="s">
        <v>494</v>
      </c>
    </row>
    <row r="130" spans="1:58">
      <c r="A130" t="str">
        <f t="shared" si="11"/>
        <v>&amp;br;&amp;br;</v>
      </c>
      <c r="B130" t="s">
        <v>0</v>
      </c>
      <c r="C130" t="s">
        <v>145</v>
      </c>
      <c r="R130"/>
      <c r="S130"/>
      <c r="T130"/>
      <c r="U130"/>
      <c r="V130"/>
      <c r="BB130" s="64" t="s">
        <v>0</v>
      </c>
      <c r="BC130">
        <v>129</v>
      </c>
      <c r="BD130" t="s">
        <v>100</v>
      </c>
      <c r="BE130" t="s">
        <v>40</v>
      </c>
      <c r="BF130" t="s">
        <v>133</v>
      </c>
    </row>
    <row r="131" spans="1:58">
      <c r="A131" t="str">
        <f t="shared" si="11"/>
        <v>#back(text=戻る,left)</v>
      </c>
      <c r="B131" t="s">
        <v>0</v>
      </c>
      <c r="C131" t="s">
        <v>153</v>
      </c>
      <c r="R131"/>
      <c r="S131"/>
      <c r="T131"/>
      <c r="U131"/>
      <c r="V131"/>
      <c r="BB131" s="64" t="s">
        <v>0</v>
      </c>
      <c r="BC131">
        <v>130</v>
      </c>
      <c r="BD131" t="s">
        <v>495</v>
      </c>
      <c r="BE131" t="s">
        <v>40</v>
      </c>
      <c r="BF131" t="s">
        <v>496</v>
      </c>
    </row>
    <row r="132" spans="1:58">
      <c r="A132" t="str">
        <f t="shared" si="11"/>
        <v>&amp;br;</v>
      </c>
      <c r="B132" t="s">
        <v>0</v>
      </c>
      <c r="C132" t="s">
        <v>164</v>
      </c>
      <c r="R132"/>
      <c r="S132"/>
      <c r="T132"/>
      <c r="U132"/>
      <c r="V132"/>
      <c r="BB132" s="64" t="s">
        <v>0</v>
      </c>
      <c r="BC132">
        <v>131</v>
      </c>
      <c r="BD132" t="s">
        <v>497</v>
      </c>
      <c r="BE132" t="s">
        <v>40</v>
      </c>
      <c r="BF132" t="s">
        <v>498</v>
      </c>
    </row>
    <row r="133" spans="1:58">
      <c r="A133" t="str">
        <f t="shared" si="11"/>
        <v>#comment(above,nsize=[15],size=[30],num=[10])</v>
      </c>
      <c r="B133" t="s">
        <v>0</v>
      </c>
      <c r="C133" t="s">
        <v>173</v>
      </c>
      <c r="R133"/>
      <c r="S133"/>
      <c r="T133"/>
      <c r="U133"/>
      <c r="V133"/>
      <c r="BB133" s="64" t="s">
        <v>0</v>
      </c>
      <c r="BC133">
        <v>132</v>
      </c>
      <c r="BD133" t="s">
        <v>341</v>
      </c>
      <c r="BE133" t="s">
        <v>40</v>
      </c>
      <c r="BF133" t="s">
        <v>499</v>
      </c>
    </row>
    <row r="134" spans="1:58">
      <c r="A134" t="str">
        <f t="shared" ref="A134:A197" si="22">CONCATENATE(C134,D134,E134,F134,G134,H134,I134,J134,K134,L134,M134,N134,O134,P134)</f>
        <v>&amp;br;&amp;br;</v>
      </c>
      <c r="B134" t="s">
        <v>0</v>
      </c>
      <c r="C134" t="s">
        <v>145</v>
      </c>
      <c r="R134"/>
      <c r="S134"/>
      <c r="T134"/>
      <c r="U134"/>
      <c r="V134"/>
      <c r="BB134" s="64" t="s">
        <v>0</v>
      </c>
      <c r="BC134">
        <v>133</v>
      </c>
      <c r="BD134" t="s">
        <v>226</v>
      </c>
      <c r="BE134" t="s">
        <v>40</v>
      </c>
      <c r="BF134" t="s">
        <v>500</v>
      </c>
    </row>
    <row r="135" spans="1:58">
      <c r="A135" t="str">
        <f t="shared" si="22"/>
        <v/>
      </c>
      <c r="B135" t="s">
        <v>0</v>
      </c>
      <c r="Q135" s="29"/>
      <c r="R135" s="30"/>
      <c r="S135" s="30"/>
      <c r="T135" s="30"/>
      <c r="U135" s="30"/>
      <c r="V135" s="31"/>
      <c r="W135" s="32">
        <v>11</v>
      </c>
      <c r="X135" s="29"/>
      <c r="Y135" s="50"/>
      <c r="Z135" s="50"/>
      <c r="AA135" s="51"/>
      <c r="BB135" s="64" t="s">
        <v>0</v>
      </c>
      <c r="BC135">
        <v>134</v>
      </c>
      <c r="BD135" t="s">
        <v>501</v>
      </c>
      <c r="BE135" t="s">
        <v>40</v>
      </c>
      <c r="BF135" t="s">
        <v>502</v>
      </c>
    </row>
    <row r="136" spans="1:58">
      <c r="A136" t="str">
        <f t="shared" si="22"/>
        <v>*弱点消し/Without Weakness</v>
      </c>
      <c r="B136" t="s">
        <v>0</v>
      </c>
      <c r="C136" t="str">
        <f>"*"&amp;R136&amp;"/"&amp;T136</f>
        <v>*弱点消し/Without Weakness</v>
      </c>
      <c r="Q136" s="33" t="s">
        <v>9</v>
      </c>
      <c r="R136" s="34" t="str">
        <f>INDEX(AI:AI,W135+1)</f>
        <v>弱点消し</v>
      </c>
      <c r="S136" s="35" t="s">
        <v>10</v>
      </c>
      <c r="T136" s="34" t="str">
        <f>INDEX(AJ:AJ,W135+1)</f>
        <v>Without Weakness</v>
      </c>
      <c r="U136" s="35"/>
      <c r="V136" s="36"/>
      <c r="W136" s="37"/>
      <c r="X136" s="33"/>
      <c r="Y136" s="52"/>
      <c r="Z136" s="52"/>
      <c r="AA136" s="53"/>
      <c r="BB136" s="64" t="s">
        <v>0</v>
      </c>
      <c r="BC136">
        <v>135</v>
      </c>
      <c r="BD136" t="s">
        <v>503</v>
      </c>
      <c r="BE136" t="s">
        <v>40</v>
      </c>
      <c r="BF136" t="s">
        <v>504</v>
      </c>
    </row>
    <row r="137" spans="1:58">
      <c r="A137" t="str">
        <f t="shared" si="22"/>
        <v>|LEFT:80|LEFT:100|LEFT:100|LEFT:100|LEFT:100|LEFT:100|c</v>
      </c>
      <c r="B137" t="s">
        <v>0</v>
      </c>
      <c r="C137" t="s">
        <v>81</v>
      </c>
      <c r="D137" s="26" t="str">
        <f>$Q$1</f>
        <v>LEFT:80</v>
      </c>
      <c r="E137" s="26" t="s">
        <v>81</v>
      </c>
      <c r="F137" s="26" t="str">
        <f t="shared" ref="F137:J137" si="23">$R$1</f>
        <v>LEFT:100</v>
      </c>
      <c r="G137" s="26" t="s">
        <v>81</v>
      </c>
      <c r="H137" s="26" t="str">
        <f t="shared" si="23"/>
        <v>LEFT:100</v>
      </c>
      <c r="I137" s="26" t="s">
        <v>81</v>
      </c>
      <c r="J137" s="26" t="str">
        <f t="shared" si="23"/>
        <v>LEFT:100</v>
      </c>
      <c r="K137" s="26" t="s">
        <v>81</v>
      </c>
      <c r="L137" s="26" t="str">
        <f>$R$1</f>
        <v>LEFT:100</v>
      </c>
      <c r="M137" s="26" t="s">
        <v>81</v>
      </c>
      <c r="N137" s="26" t="str">
        <f>$R$1</f>
        <v>LEFT:100</v>
      </c>
      <c r="O137" t="s">
        <v>81</v>
      </c>
      <c r="P137" t="s">
        <v>82</v>
      </c>
      <c r="Q137" s="38" t="s">
        <v>6</v>
      </c>
      <c r="R137" s="34" t="str">
        <f>INDEX(AF:AF,W135+1)</f>
        <v>黒</v>
      </c>
      <c r="S137" s="39" t="s">
        <v>7</v>
      </c>
      <c r="T137" s="34" t="str">
        <f>INDEX(AG:AG,W135+1)</f>
        <v>コモン</v>
      </c>
      <c r="U137" s="39" t="s">
        <v>8</v>
      </c>
      <c r="V137" s="34">
        <f>INDEX(AH:AH,W135+1)</f>
        <v>3</v>
      </c>
      <c r="W137" s="40"/>
      <c r="X137" s="34" t="str">
        <f>INDEX(AO:AO,W135+1)</f>
        <v>あなたがコントロールするクリーチャー1体を対象とする。あなたのターン終了時まで、それはダメージ軽減を得る。</v>
      </c>
      <c r="Y137" s="52"/>
      <c r="Z137" s="52"/>
      <c r="AA137" s="53"/>
      <c r="BB137" s="64" t="s">
        <v>0</v>
      </c>
      <c r="BC137">
        <v>136</v>
      </c>
      <c r="BD137" t="s">
        <v>505</v>
      </c>
      <c r="BE137" t="s">
        <v>40</v>
      </c>
      <c r="BF137" t="s">
        <v>506</v>
      </c>
    </row>
    <row r="138" spans="1:58">
      <c r="A138" t="str">
        <f t="shared" si="22"/>
        <v>|色|黒|レアリティ|コモン|マナコスト|3|</v>
      </c>
      <c r="B138" t="s">
        <v>0</v>
      </c>
      <c r="C138" t="s">
        <v>81</v>
      </c>
      <c r="D138" s="27" t="s">
        <v>6</v>
      </c>
      <c r="E138" t="s">
        <v>81</v>
      </c>
      <c r="F138" t="str">
        <f>IF(R137=0,"",R137)</f>
        <v>黒</v>
      </c>
      <c r="G138" t="s">
        <v>81</v>
      </c>
      <c r="H138" s="27" t="s">
        <v>93</v>
      </c>
      <c r="I138" t="s">
        <v>81</v>
      </c>
      <c r="J138" t="str">
        <f>IF(T137=0,"",T137)</f>
        <v>コモン</v>
      </c>
      <c r="K138" t="s">
        <v>81</v>
      </c>
      <c r="L138" s="27" t="s">
        <v>94</v>
      </c>
      <c r="M138" t="s">
        <v>81</v>
      </c>
      <c r="N138">
        <f>IF(V137=0,"",V137)</f>
        <v>3</v>
      </c>
      <c r="O138" t="s">
        <v>81</v>
      </c>
      <c r="Q138" s="33" t="s">
        <v>11</v>
      </c>
      <c r="R138" s="34" t="str">
        <f>INDEX(AK:AK,W135+1)</f>
        <v>呪文</v>
      </c>
      <c r="S138" s="39" t="s">
        <v>95</v>
      </c>
      <c r="T138" s="34">
        <f>INDEX(AL:AL,W135+1)</f>
        <v>0</v>
      </c>
      <c r="U138" s="34">
        <f>INDEX(AM:AM,W135+1)</f>
        <v>0</v>
      </c>
      <c r="V138" s="34">
        <f>INDEX(AN:AN,W135+1)</f>
        <v>0</v>
      </c>
      <c r="W138" s="40"/>
      <c r="X138" s="34" t="str">
        <f>INDEX(AV:AV,W135+1)</f>
        <v>あな</v>
      </c>
      <c r="Y138" s="34" t="str">
        <f>INDEX(AW:AW,W135+1)</f>
        <v/>
      </c>
      <c r="Z138" s="34" t="str">
        <f>INDEX(AX:AX,W135+1)</f>
        <v/>
      </c>
      <c r="AA138" s="34">
        <f>INDEX(AY:AY,W135+1)</f>
        <v>0</v>
      </c>
      <c r="BB138" s="64" t="s">
        <v>0</v>
      </c>
      <c r="BC138">
        <v>137</v>
      </c>
      <c r="BD138" t="s">
        <v>109</v>
      </c>
      <c r="BE138" t="s">
        <v>40</v>
      </c>
      <c r="BF138" t="s">
        <v>402</v>
      </c>
    </row>
    <row r="139" spans="1:58">
      <c r="A139" t="str">
        <f t="shared" si="22"/>
        <v>|種別|呪文|サブタイプ||||</v>
      </c>
      <c r="B139" t="s">
        <v>0</v>
      </c>
      <c r="C139" t="s">
        <v>81</v>
      </c>
      <c r="D139" s="27" t="s">
        <v>11</v>
      </c>
      <c r="E139" t="s">
        <v>81</v>
      </c>
      <c r="F139" t="str">
        <f>IF(R138=0,"",R138)</f>
        <v>呪文</v>
      </c>
      <c r="G139" t="s">
        <v>81</v>
      </c>
      <c r="H139" s="27" t="s">
        <v>103</v>
      </c>
      <c r="I139" t="s">
        <v>81</v>
      </c>
      <c r="J139" t="str">
        <f>IF(T138=0,"",T138)</f>
        <v/>
      </c>
      <c r="K139" t="s">
        <v>81</v>
      </c>
      <c r="L139" t="str">
        <f>IF(U138=0,"",U138)</f>
        <v/>
      </c>
      <c r="M139" t="s">
        <v>81</v>
      </c>
      <c r="N139" t="str">
        <f>IF(V138=0,"",V138)</f>
        <v/>
      </c>
      <c r="O139" t="s">
        <v>81</v>
      </c>
      <c r="Q139" s="33" t="s">
        <v>104</v>
      </c>
      <c r="R139" s="34" t="str">
        <f>INDEX(AZ:AZ,W135+1)</f>
        <v>あなたがコントロールするクリーチャー1体を対象とする。あなたのターン終了時まで、それはダメージ軽減を得る。&amp;br;サイクリング2</v>
      </c>
      <c r="S139" s="35"/>
      <c r="T139" s="35"/>
      <c r="U139" s="35"/>
      <c r="V139" s="36"/>
      <c r="W139" s="40"/>
      <c r="X139" s="32"/>
      <c r="Y139" s="32"/>
      <c r="Z139" s="32"/>
      <c r="AA139" s="54"/>
      <c r="BB139" s="64" t="s">
        <v>0</v>
      </c>
      <c r="BC139">
        <v>138</v>
      </c>
      <c r="BD139" t="s">
        <v>507</v>
      </c>
      <c r="BE139" t="s">
        <v>40</v>
      </c>
      <c r="BF139" t="s">
        <v>508</v>
      </c>
    </row>
    <row r="140" spans="1:58">
      <c r="A140" t="str">
        <f t="shared" si="22"/>
        <v>|テキスト|&gt;|&gt;|&gt;|&gt;|あなたがコントロールするクリーチャー1体を対象とする。あなたのターン終了時まで、それはダメージ軽減を得る。&amp;br;サイクリング2|</v>
      </c>
      <c r="B140" t="s">
        <v>0</v>
      </c>
      <c r="C140" t="s">
        <v>81</v>
      </c>
      <c r="D140" s="27" t="s">
        <v>104</v>
      </c>
      <c r="E140" t="s">
        <v>81</v>
      </c>
      <c r="F140" s="27" t="s">
        <v>113</v>
      </c>
      <c r="G140" t="s">
        <v>81</v>
      </c>
      <c r="H140" s="27" t="s">
        <v>113</v>
      </c>
      <c r="I140" t="s">
        <v>81</v>
      </c>
      <c r="J140" s="27" t="s">
        <v>113</v>
      </c>
      <c r="K140" t="s">
        <v>81</v>
      </c>
      <c r="L140" s="27" t="s">
        <v>113</v>
      </c>
      <c r="M140" t="s">
        <v>81</v>
      </c>
      <c r="N140" t="str">
        <f>IF(R139=0,"",R139)</f>
        <v>あなたがコントロールするクリーチャー1体を対象とする。あなたのターン終了時まで、それはダメージ軽減を得る。&amp;br;サイクリング2</v>
      </c>
      <c r="O140" t="s">
        <v>81</v>
      </c>
      <c r="Q140" s="38" t="s">
        <v>27</v>
      </c>
      <c r="R140" s="34" t="str">
        <f>INDEX(BA:BA,W135+1)</f>
        <v>Target creature you control gains Prevent Damage until the end of your turn.</v>
      </c>
      <c r="S140" s="35" t="s">
        <v>400</v>
      </c>
      <c r="T140" s="34" t="str">
        <f>IF(X140="","",X140&amp;IF(Y140="",""," "&amp;Y140)&amp;IF(Z140="",""," "&amp;Z140)&amp;IF(AA140="",""," "&amp;AA140))</f>
        <v/>
      </c>
      <c r="U140" s="35"/>
      <c r="V140" s="36"/>
      <c r="W140" s="40" t="s">
        <v>114</v>
      </c>
      <c r="X140" s="33" t="str">
        <f t="shared" ref="X140:AA140" si="24">IF(ISERROR(IF(LEN(X139)&gt;1,X139,VLOOKUP(X138,$AC:$AD,2,FALSE))),"",IF(LEN(X139)&gt;1,X139,VLOOKUP(X138,$AC:$AD,2,FALSE)))</f>
        <v/>
      </c>
      <c r="Y140" s="33" t="str">
        <f t="shared" si="24"/>
        <v/>
      </c>
      <c r="Z140" s="33" t="str">
        <f t="shared" si="24"/>
        <v/>
      </c>
      <c r="AA140" s="33" t="str">
        <f t="shared" si="24"/>
        <v> </v>
      </c>
      <c r="BB140" s="64" t="s">
        <v>0</v>
      </c>
      <c r="BC140">
        <v>139</v>
      </c>
      <c r="BD140" t="s">
        <v>356</v>
      </c>
      <c r="BE140" t="s">
        <v>40</v>
      </c>
      <c r="BF140" t="s">
        <v>509</v>
      </c>
    </row>
    <row r="141" spans="1:58">
      <c r="A141" t="str">
        <f t="shared" si="22"/>
        <v>|英テキスト|&gt;|&gt;|&gt;|&gt;|Target creature you control gains Prevent Damage until the end of your turn.|</v>
      </c>
      <c r="B141" t="s">
        <v>0</v>
      </c>
      <c r="C141" t="s">
        <v>81</v>
      </c>
      <c r="D141" s="27" t="s">
        <v>125</v>
      </c>
      <c r="E141" t="s">
        <v>81</v>
      </c>
      <c r="F141" s="27" t="s">
        <v>113</v>
      </c>
      <c r="G141" t="s">
        <v>81</v>
      </c>
      <c r="H141" s="27" t="s">
        <v>113</v>
      </c>
      <c r="I141" t="s">
        <v>81</v>
      </c>
      <c r="J141" s="27" t="s">
        <v>113</v>
      </c>
      <c r="K141" t="s">
        <v>81</v>
      </c>
      <c r="L141" s="27" t="s">
        <v>113</v>
      </c>
      <c r="M141" t="s">
        <v>81</v>
      </c>
      <c r="N141" t="str">
        <f>IF(T140="","",T140&amp;"&amp;br;")&amp;IF(R140=0,"",R140)</f>
        <v>Target creature you control gains Prevent Damage until the end of your turn.</v>
      </c>
      <c r="O141" t="s">
        <v>81</v>
      </c>
      <c r="Q141" s="33" t="s">
        <v>18</v>
      </c>
      <c r="R141" s="34">
        <f>IF(INDEX(AT:AT,W135+1)="",0,INDEX(AT:AT,W135+1)&amp;"/"&amp;INDEX(AU:AU,W135+1))</f>
        <v>0</v>
      </c>
      <c r="S141" s="35"/>
      <c r="T141" s="35"/>
      <c r="U141" s="35"/>
      <c r="V141" s="36"/>
      <c r="W141" s="40"/>
      <c r="X141" s="33"/>
      <c r="Y141" s="52"/>
      <c r="Z141" s="52"/>
      <c r="AA141" s="53"/>
      <c r="BB141" s="64" t="s">
        <v>0</v>
      </c>
      <c r="BC141">
        <v>140</v>
      </c>
      <c r="BD141" t="s">
        <v>510</v>
      </c>
      <c r="BE141" t="s">
        <v>40</v>
      </c>
      <c r="BF141" t="s">
        <v>511</v>
      </c>
    </row>
    <row r="142" spans="1:58">
      <c r="A142" t="str">
        <f t="shared" si="22"/>
        <v>|PT|&gt;||シールド数|&gt;||</v>
      </c>
      <c r="B142" t="s">
        <v>0</v>
      </c>
      <c r="C142" t="s">
        <v>81</v>
      </c>
      <c r="D142" t="s">
        <v>18</v>
      </c>
      <c r="E142" t="s">
        <v>81</v>
      </c>
      <c r="F142" t="s">
        <v>113</v>
      </c>
      <c r="G142" t="s">
        <v>81</v>
      </c>
      <c r="H142" t="str">
        <f>IF(R141=0,"",R141)</f>
        <v/>
      </c>
      <c r="I142" t="s">
        <v>81</v>
      </c>
      <c r="J142" t="s">
        <v>136</v>
      </c>
      <c r="K142" t="s">
        <v>81</v>
      </c>
      <c r="L142" t="s">
        <v>113</v>
      </c>
      <c r="M142" t="s">
        <v>81</v>
      </c>
      <c r="N142" t="str">
        <f>IF(R142=0,"",R142)</f>
        <v/>
      </c>
      <c r="O142" t="s">
        <v>81</v>
      </c>
      <c r="Q142" s="41" t="s">
        <v>19</v>
      </c>
      <c r="R142" s="34">
        <f>INDEX(AS:AS,W135+1)</f>
        <v>0</v>
      </c>
      <c r="S142" s="42"/>
      <c r="T142" s="42"/>
      <c r="U142" s="42"/>
      <c r="V142" s="43"/>
      <c r="W142" s="44"/>
      <c r="X142" s="45"/>
      <c r="Y142" s="55"/>
      <c r="Z142" s="55"/>
      <c r="AA142" s="56"/>
      <c r="BB142" s="64" t="s">
        <v>0</v>
      </c>
      <c r="BC142">
        <v>141</v>
      </c>
      <c r="BD142" t="s">
        <v>310</v>
      </c>
      <c r="BE142" t="s">
        <v>40</v>
      </c>
      <c r="BF142" t="s">
        <v>512</v>
      </c>
    </row>
    <row r="143" spans="1:58">
      <c r="A143" t="str">
        <f t="shared" si="22"/>
        <v>&amp;br;&amp;br;</v>
      </c>
      <c r="B143" t="s">
        <v>0</v>
      </c>
      <c r="C143" t="s">
        <v>145</v>
      </c>
      <c r="R143"/>
      <c r="S143"/>
      <c r="T143"/>
      <c r="U143"/>
      <c r="V143"/>
      <c r="BB143" s="64" t="s">
        <v>0</v>
      </c>
      <c r="BC143">
        <v>142</v>
      </c>
      <c r="BD143" t="s">
        <v>513</v>
      </c>
      <c r="BE143" t="s">
        <v>40</v>
      </c>
      <c r="BF143" t="s">
        <v>514</v>
      </c>
    </row>
    <row r="144" spans="1:58">
      <c r="A144" t="str">
        <f t="shared" si="22"/>
        <v>#back(text=戻る,left)</v>
      </c>
      <c r="B144" t="s">
        <v>0</v>
      </c>
      <c r="C144" t="s">
        <v>153</v>
      </c>
      <c r="R144"/>
      <c r="S144"/>
      <c r="T144"/>
      <c r="U144"/>
      <c r="V144"/>
      <c r="BB144" s="64" t="s">
        <v>0</v>
      </c>
      <c r="BC144">
        <v>143</v>
      </c>
      <c r="BD144" t="s">
        <v>515</v>
      </c>
      <c r="BE144" t="s">
        <v>40</v>
      </c>
      <c r="BF144" t="s">
        <v>516</v>
      </c>
    </row>
    <row r="145" spans="1:58">
      <c r="A145" t="str">
        <f t="shared" si="22"/>
        <v>&amp;br;</v>
      </c>
      <c r="B145" t="s">
        <v>0</v>
      </c>
      <c r="C145" t="s">
        <v>164</v>
      </c>
      <c r="R145"/>
      <c r="S145"/>
      <c r="T145"/>
      <c r="U145"/>
      <c r="V145"/>
      <c r="BB145" s="64" t="s">
        <v>0</v>
      </c>
      <c r="BC145">
        <v>144</v>
      </c>
      <c r="BD145" t="s">
        <v>517</v>
      </c>
      <c r="BE145" t="s">
        <v>40</v>
      </c>
      <c r="BF145" t="s">
        <v>518</v>
      </c>
    </row>
    <row r="146" spans="1:58">
      <c r="A146" t="str">
        <f t="shared" si="22"/>
        <v>#comment(above,nsize=[15],size=[30],num=[10])</v>
      </c>
      <c r="B146" t="s">
        <v>0</v>
      </c>
      <c r="C146" t="s">
        <v>173</v>
      </c>
      <c r="R146"/>
      <c r="S146"/>
      <c r="T146"/>
      <c r="U146"/>
      <c r="V146"/>
      <c r="BB146" s="64" t="s">
        <v>0</v>
      </c>
      <c r="BC146">
        <v>145</v>
      </c>
      <c r="BD146" t="s">
        <v>519</v>
      </c>
      <c r="BE146" t="s">
        <v>40</v>
      </c>
      <c r="BF146" t="s">
        <v>520</v>
      </c>
    </row>
    <row r="147" spans="1:58">
      <c r="A147" t="str">
        <f t="shared" si="22"/>
        <v>&amp;br;&amp;br;</v>
      </c>
      <c r="B147" t="s">
        <v>0</v>
      </c>
      <c r="C147" t="s">
        <v>145</v>
      </c>
      <c r="R147"/>
      <c r="S147"/>
      <c r="T147"/>
      <c r="U147"/>
      <c r="V147"/>
      <c r="BB147" s="64" t="s">
        <v>0</v>
      </c>
      <c r="BC147">
        <v>146</v>
      </c>
      <c r="BD147" t="s">
        <v>295</v>
      </c>
      <c r="BE147" t="s">
        <v>40</v>
      </c>
      <c r="BF147" t="s">
        <v>521</v>
      </c>
    </row>
    <row r="148" spans="1:58">
      <c r="A148" t="str">
        <f t="shared" si="22"/>
        <v/>
      </c>
      <c r="B148" t="s">
        <v>0</v>
      </c>
      <c r="Q148" s="29"/>
      <c r="R148" s="30"/>
      <c r="S148" s="30"/>
      <c r="T148" s="30"/>
      <c r="U148" s="30"/>
      <c r="V148" s="31"/>
      <c r="W148" s="32">
        <v>12</v>
      </c>
      <c r="X148" s="29"/>
      <c r="Y148" s="50"/>
      <c r="Z148" s="50"/>
      <c r="AA148" s="51"/>
      <c r="BB148" s="64" t="s">
        <v>0</v>
      </c>
      <c r="BC148">
        <v>147</v>
      </c>
      <c r="BD148" t="s">
        <v>119</v>
      </c>
      <c r="BE148" t="s">
        <v>40</v>
      </c>
      <c r="BF148" t="s">
        <v>298</v>
      </c>
    </row>
    <row r="149" spans="1:58">
      <c r="A149" t="str">
        <f t="shared" si="22"/>
        <v>*無慈悲な永遠衆/Merciless Eternal</v>
      </c>
      <c r="B149" t="s">
        <v>0</v>
      </c>
      <c r="C149" t="str">
        <f>"*"&amp;R149&amp;"/"&amp;T149</f>
        <v>*無慈悲な永遠衆/Merciless Eternal</v>
      </c>
      <c r="Q149" s="33" t="s">
        <v>9</v>
      </c>
      <c r="R149" s="34" t="str">
        <f>INDEX(AI:AI,W148+1)</f>
        <v>無慈悲な永遠衆</v>
      </c>
      <c r="S149" s="35" t="s">
        <v>10</v>
      </c>
      <c r="T149" s="34" t="str">
        <f>INDEX(AJ:AJ,W148+1)</f>
        <v>Merciless Eternal</v>
      </c>
      <c r="U149" s="35"/>
      <c r="V149" s="36"/>
      <c r="W149" s="37"/>
      <c r="X149" s="33"/>
      <c r="Y149" s="52"/>
      <c r="Z149" s="52"/>
      <c r="AA149" s="53"/>
      <c r="BB149" s="64" t="s">
        <v>0</v>
      </c>
      <c r="BC149">
        <v>148</v>
      </c>
      <c r="BD149" t="s">
        <v>316</v>
      </c>
      <c r="BE149" t="s">
        <v>40</v>
      </c>
      <c r="BF149" t="s">
        <v>522</v>
      </c>
    </row>
    <row r="150" spans="1:55">
      <c r="A150" t="str">
        <f t="shared" si="22"/>
        <v>|LEFT:80|LEFT:100|LEFT:100|LEFT:100|LEFT:100|LEFT:100|c</v>
      </c>
      <c r="B150" t="s">
        <v>0</v>
      </c>
      <c r="C150" t="s">
        <v>81</v>
      </c>
      <c r="D150" s="26" t="str">
        <f>$Q$1</f>
        <v>LEFT:80</v>
      </c>
      <c r="E150" s="26" t="s">
        <v>81</v>
      </c>
      <c r="F150" s="26" t="str">
        <f t="shared" ref="F150:J150" si="25">$R$1</f>
        <v>LEFT:100</v>
      </c>
      <c r="G150" s="26" t="s">
        <v>81</v>
      </c>
      <c r="H150" s="26" t="str">
        <f t="shared" si="25"/>
        <v>LEFT:100</v>
      </c>
      <c r="I150" s="26" t="s">
        <v>81</v>
      </c>
      <c r="J150" s="26" t="str">
        <f t="shared" si="25"/>
        <v>LEFT:100</v>
      </c>
      <c r="K150" s="26" t="s">
        <v>81</v>
      </c>
      <c r="L150" s="26" t="str">
        <f>$R$1</f>
        <v>LEFT:100</v>
      </c>
      <c r="M150" s="26" t="s">
        <v>81</v>
      </c>
      <c r="N150" s="26" t="str">
        <f>$R$1</f>
        <v>LEFT:100</v>
      </c>
      <c r="O150" t="s">
        <v>81</v>
      </c>
      <c r="P150" t="s">
        <v>82</v>
      </c>
      <c r="Q150" s="38" t="s">
        <v>6</v>
      </c>
      <c r="R150" s="34" t="str">
        <f>INDEX(AF:AF,W148+1)</f>
        <v>黒</v>
      </c>
      <c r="S150" s="39" t="s">
        <v>7</v>
      </c>
      <c r="T150" s="34" t="str">
        <f>INDEX(AG:AG,W148+1)</f>
        <v>アンコモン</v>
      </c>
      <c r="U150" s="39" t="s">
        <v>8</v>
      </c>
      <c r="V150" s="34">
        <f>INDEX(AH:AH,W148+1)</f>
        <v>20</v>
      </c>
      <c r="W150" s="40"/>
      <c r="X150" s="34" t="str">
        <f>INDEX(AO:AO,W148+1)</f>
        <v>ジェム2個を起動する：クリーチャー1体を対象とする。あなたのターン終了時まで、それは+4/+4の修整を受ける。</v>
      </c>
      <c r="Y150" s="52"/>
      <c r="Z150" s="52"/>
      <c r="AA150" s="53"/>
      <c r="BB150" s="64" t="s">
        <v>0</v>
      </c>
      <c r="BC150">
        <v>149</v>
      </c>
    </row>
    <row r="151" spans="1:55">
      <c r="A151" t="str">
        <f t="shared" si="22"/>
        <v>|色|黒|レアリティ|アンコモン|マナコスト|20|</v>
      </c>
      <c r="B151" t="s">
        <v>0</v>
      </c>
      <c r="C151" t="s">
        <v>81</v>
      </c>
      <c r="D151" s="27" t="s">
        <v>6</v>
      </c>
      <c r="E151" t="s">
        <v>81</v>
      </c>
      <c r="F151" t="str">
        <f>IF(R150=0,"",R150)</f>
        <v>黒</v>
      </c>
      <c r="G151" t="s">
        <v>81</v>
      </c>
      <c r="H151" s="27" t="s">
        <v>93</v>
      </c>
      <c r="I151" t="s">
        <v>81</v>
      </c>
      <c r="J151" t="str">
        <f>IF(T150=0,"",T150)</f>
        <v>アンコモン</v>
      </c>
      <c r="K151" t="s">
        <v>81</v>
      </c>
      <c r="L151" s="27" t="s">
        <v>94</v>
      </c>
      <c r="M151" t="s">
        <v>81</v>
      </c>
      <c r="N151">
        <f>IF(V150=0,"",V150)</f>
        <v>20</v>
      </c>
      <c r="O151" t="s">
        <v>81</v>
      </c>
      <c r="Q151" s="33" t="s">
        <v>11</v>
      </c>
      <c r="R151" s="34" t="str">
        <f>INDEX(AK:AK,W148+1)</f>
        <v>クリーチャー</v>
      </c>
      <c r="S151" s="39" t="s">
        <v>95</v>
      </c>
      <c r="T151" s="34" t="str">
        <f>INDEX(AL:AL,W148+1)</f>
        <v>ゾンビ</v>
      </c>
      <c r="U151" s="34" t="str">
        <f>INDEX(AM:AM,W148+1)</f>
        <v>クレリック</v>
      </c>
      <c r="V151" s="34">
        <f>INDEX(AN:AN,W148+1)</f>
        <v>0</v>
      </c>
      <c r="W151" s="40"/>
      <c r="X151" s="34" t="str">
        <f>INDEX(AV:AV,W148+1)</f>
        <v>ジェ</v>
      </c>
      <c r="Y151" s="34" t="str">
        <f>INDEX(AW:AW,W148+1)</f>
        <v/>
      </c>
      <c r="Z151" s="34" t="str">
        <f>INDEX(AX:AX,W148+1)</f>
        <v/>
      </c>
      <c r="AA151" s="34">
        <f>INDEX(AY:AY,W148+1)</f>
        <v>0</v>
      </c>
      <c r="BB151" s="64" t="s">
        <v>0</v>
      </c>
      <c r="BC151">
        <v>150</v>
      </c>
    </row>
    <row r="152" spans="1:55">
      <c r="A152" t="str">
        <f t="shared" si="22"/>
        <v>|種別|クリーチャー|サブタイプ|ゾンビ|クレリック||</v>
      </c>
      <c r="B152" t="s">
        <v>0</v>
      </c>
      <c r="C152" t="s">
        <v>81</v>
      </c>
      <c r="D152" s="27" t="s">
        <v>11</v>
      </c>
      <c r="E152" t="s">
        <v>81</v>
      </c>
      <c r="F152" t="str">
        <f>IF(R151=0,"",R151)</f>
        <v>クリーチャー</v>
      </c>
      <c r="G152" t="s">
        <v>81</v>
      </c>
      <c r="H152" s="27" t="s">
        <v>103</v>
      </c>
      <c r="I152" t="s">
        <v>81</v>
      </c>
      <c r="J152" t="str">
        <f>IF(T151=0,"",T151)</f>
        <v>ゾンビ</v>
      </c>
      <c r="K152" t="s">
        <v>81</v>
      </c>
      <c r="L152" t="str">
        <f>IF(U151=0,"",U151)</f>
        <v>クレリック</v>
      </c>
      <c r="M152" t="s">
        <v>81</v>
      </c>
      <c r="N152" t="str">
        <f>IF(V151=0,"",V151)</f>
        <v/>
      </c>
      <c r="O152" t="s">
        <v>81</v>
      </c>
      <c r="Q152" s="33" t="s">
        <v>104</v>
      </c>
      <c r="R152" s="34" t="str">
        <f>INDEX(AZ:AZ,W148+1)</f>
        <v>ジェム2個を起動する：クリーチャー1体を対象とする。あなたのターン終了時まで、それは+4/+4の修整を受ける。&amp;br;加虐</v>
      </c>
      <c r="S152" s="35"/>
      <c r="T152" s="35"/>
      <c r="U152" s="35"/>
      <c r="V152" s="36"/>
      <c r="W152" s="40"/>
      <c r="X152" s="32"/>
      <c r="Y152" s="32"/>
      <c r="Z152" s="32"/>
      <c r="AA152" s="54"/>
      <c r="BB152" s="64" t="s">
        <v>0</v>
      </c>
      <c r="BC152">
        <v>151</v>
      </c>
    </row>
    <row r="153" spans="1:55">
      <c r="A153" t="str">
        <f t="shared" si="22"/>
        <v>|テキスト|&gt;|&gt;|&gt;|&gt;|ジェム2個を起動する：クリーチャー1体を対象とする。あなたのターン終了時まで、それは+4/+4の修整を受ける。&amp;br;加虐|</v>
      </c>
      <c r="B153" t="s">
        <v>0</v>
      </c>
      <c r="C153" t="s">
        <v>81</v>
      </c>
      <c r="D153" s="27" t="s">
        <v>104</v>
      </c>
      <c r="E153" t="s">
        <v>81</v>
      </c>
      <c r="F153" s="27" t="s">
        <v>113</v>
      </c>
      <c r="G153" t="s">
        <v>81</v>
      </c>
      <c r="H153" s="27" t="s">
        <v>113</v>
      </c>
      <c r="I153" t="s">
        <v>81</v>
      </c>
      <c r="J153" s="27" t="s">
        <v>113</v>
      </c>
      <c r="K153" t="s">
        <v>81</v>
      </c>
      <c r="L153" s="27" t="s">
        <v>113</v>
      </c>
      <c r="M153" t="s">
        <v>81</v>
      </c>
      <c r="N153" t="str">
        <f>IF(R152=0,"",R152)</f>
        <v>ジェム2個を起動する：クリーチャー1体を対象とする。あなたのターン終了時まで、それは+4/+4の修整を受ける。&amp;br;加虐</v>
      </c>
      <c r="O153" t="s">
        <v>81</v>
      </c>
      <c r="Q153" s="38" t="s">
        <v>27</v>
      </c>
      <c r="R153" s="34" t="str">
        <f>INDEX(BA:BA,W148+1)</f>
        <v>Activate 2: This creature gets +4/+4 until the end of your turn.&amp;br;Afflict.</v>
      </c>
      <c r="S153" s="35" t="s">
        <v>400</v>
      </c>
      <c r="T153" s="34" t="str">
        <f>IF(X153="","",X153&amp;IF(Y153="",""," "&amp;Y153)&amp;IF(Z153="",""," "&amp;Z153)&amp;IF(AA153="",""," "&amp;AA153))</f>
        <v/>
      </c>
      <c r="U153" s="35"/>
      <c r="V153" s="36"/>
      <c r="W153" s="40" t="s">
        <v>114</v>
      </c>
      <c r="X153" s="33" t="str">
        <f t="shared" ref="X153:AA153" si="26">IF(ISERROR(IF(LEN(X152)&gt;1,X152,VLOOKUP(X151,$AC:$AD,2,FALSE))),"",IF(LEN(X152)&gt;1,X152,VLOOKUP(X151,$AC:$AD,2,FALSE)))</f>
        <v/>
      </c>
      <c r="Y153" s="33" t="str">
        <f t="shared" si="26"/>
        <v/>
      </c>
      <c r="Z153" s="33" t="str">
        <f t="shared" si="26"/>
        <v/>
      </c>
      <c r="AA153" s="33" t="str">
        <f t="shared" si="26"/>
        <v> </v>
      </c>
      <c r="BB153" s="64" t="s">
        <v>0</v>
      </c>
      <c r="BC153">
        <v>152</v>
      </c>
    </row>
    <row r="154" spans="1:55">
      <c r="A154" t="str">
        <f t="shared" si="22"/>
        <v>|英テキスト|&gt;|&gt;|&gt;|&gt;|Activate 2: This creature gets +4/+4 until the end of your turn.&amp;br;Afflict.|</v>
      </c>
      <c r="B154" t="s">
        <v>0</v>
      </c>
      <c r="C154" t="s">
        <v>81</v>
      </c>
      <c r="D154" s="27" t="s">
        <v>125</v>
      </c>
      <c r="E154" t="s">
        <v>81</v>
      </c>
      <c r="F154" s="27" t="s">
        <v>113</v>
      </c>
      <c r="G154" t="s">
        <v>81</v>
      </c>
      <c r="H154" s="27" t="s">
        <v>113</v>
      </c>
      <c r="I154" t="s">
        <v>81</v>
      </c>
      <c r="J154" s="27" t="s">
        <v>113</v>
      </c>
      <c r="K154" t="s">
        <v>81</v>
      </c>
      <c r="L154" s="27" t="s">
        <v>113</v>
      </c>
      <c r="M154" t="s">
        <v>81</v>
      </c>
      <c r="N154" t="str">
        <f>IF(T153="","",T153&amp;"&amp;br;")&amp;IF(R153=0,"",R153)</f>
        <v>Activate 2: This creature gets +4/+4 until the end of your turn.&amp;br;Afflict.</v>
      </c>
      <c r="O154" t="s">
        <v>81</v>
      </c>
      <c r="Q154" s="33" t="s">
        <v>18</v>
      </c>
      <c r="R154" s="34" t="str">
        <f>IF(INDEX(AT:AT,W148+1)="",0,INDEX(AT:AT,W148+1)&amp;"/"&amp;INDEX(AU:AU,W148+1))</f>
        <v>2/2</v>
      </c>
      <c r="S154" s="35"/>
      <c r="T154" s="35"/>
      <c r="U154" s="35"/>
      <c r="V154" s="36"/>
      <c r="W154" s="40"/>
      <c r="X154" s="33"/>
      <c r="Y154" s="52"/>
      <c r="Z154" s="52"/>
      <c r="AA154" s="53"/>
      <c r="BB154" s="64" t="s">
        <v>0</v>
      </c>
      <c r="BC154">
        <v>153</v>
      </c>
    </row>
    <row r="155" spans="1:55">
      <c r="A155" t="str">
        <f t="shared" si="22"/>
        <v>|PT|&gt;|2/2|シールド数|&gt;||</v>
      </c>
      <c r="B155" t="s">
        <v>0</v>
      </c>
      <c r="C155" t="s">
        <v>81</v>
      </c>
      <c r="D155" t="s">
        <v>18</v>
      </c>
      <c r="E155" t="s">
        <v>81</v>
      </c>
      <c r="F155" t="s">
        <v>113</v>
      </c>
      <c r="G155" t="s">
        <v>81</v>
      </c>
      <c r="H155" t="str">
        <f>IF(R154=0,"",R154)</f>
        <v>2/2</v>
      </c>
      <c r="I155" t="s">
        <v>81</v>
      </c>
      <c r="J155" t="s">
        <v>136</v>
      </c>
      <c r="K155" t="s">
        <v>81</v>
      </c>
      <c r="L155" t="s">
        <v>113</v>
      </c>
      <c r="M155" t="s">
        <v>81</v>
      </c>
      <c r="N155" t="str">
        <f>IF(R155=0,"",R155)</f>
        <v/>
      </c>
      <c r="O155" t="s">
        <v>81</v>
      </c>
      <c r="Q155" s="41" t="s">
        <v>19</v>
      </c>
      <c r="R155" s="34">
        <f>INDEX(AS:AS,W148+1)</f>
        <v>0</v>
      </c>
      <c r="S155" s="42"/>
      <c r="T155" s="42"/>
      <c r="U155" s="42"/>
      <c r="V155" s="43"/>
      <c r="W155" s="44"/>
      <c r="X155" s="45"/>
      <c r="Y155" s="55"/>
      <c r="Z155" s="55"/>
      <c r="AA155" s="56"/>
      <c r="BB155" s="64" t="s">
        <v>0</v>
      </c>
      <c r="BC155">
        <v>154</v>
      </c>
    </row>
    <row r="156" spans="1:55">
      <c r="A156" t="str">
        <f t="shared" si="22"/>
        <v>&amp;br;&amp;br;</v>
      </c>
      <c r="B156" t="s">
        <v>0</v>
      </c>
      <c r="C156" t="s">
        <v>145</v>
      </c>
      <c r="R156"/>
      <c r="S156"/>
      <c r="T156"/>
      <c r="U156"/>
      <c r="V156"/>
      <c r="BB156" s="64" t="s">
        <v>0</v>
      </c>
      <c r="BC156">
        <v>155</v>
      </c>
    </row>
    <row r="157" spans="1:55">
      <c r="A157" t="str">
        <f t="shared" si="22"/>
        <v>#back(text=戻る,left)</v>
      </c>
      <c r="B157" t="s">
        <v>0</v>
      </c>
      <c r="C157" t="s">
        <v>153</v>
      </c>
      <c r="R157"/>
      <c r="S157"/>
      <c r="T157"/>
      <c r="U157"/>
      <c r="V157"/>
      <c r="BB157" s="64" t="s">
        <v>0</v>
      </c>
      <c r="BC157">
        <v>156</v>
      </c>
    </row>
    <row r="158" spans="1:55">
      <c r="A158" t="str">
        <f t="shared" si="22"/>
        <v>&amp;br;</v>
      </c>
      <c r="B158" t="s">
        <v>0</v>
      </c>
      <c r="C158" t="s">
        <v>164</v>
      </c>
      <c r="R158"/>
      <c r="S158"/>
      <c r="T158"/>
      <c r="U158"/>
      <c r="V158"/>
      <c r="BB158" s="64" t="s">
        <v>0</v>
      </c>
      <c r="BC158">
        <v>157</v>
      </c>
    </row>
    <row r="159" spans="1:55">
      <c r="A159" t="str">
        <f t="shared" si="22"/>
        <v>#comment(above,nsize=[15],size=[30],num=[10])</v>
      </c>
      <c r="B159" t="s">
        <v>0</v>
      </c>
      <c r="C159" t="s">
        <v>173</v>
      </c>
      <c r="R159"/>
      <c r="S159"/>
      <c r="T159"/>
      <c r="U159"/>
      <c r="V159"/>
      <c r="BB159" s="64" t="s">
        <v>0</v>
      </c>
      <c r="BC159">
        <v>158</v>
      </c>
    </row>
    <row r="160" spans="1:55">
      <c r="A160" t="str">
        <f t="shared" si="22"/>
        <v>&amp;br;&amp;br;</v>
      </c>
      <c r="B160" t="s">
        <v>0</v>
      </c>
      <c r="C160" t="s">
        <v>145</v>
      </c>
      <c r="R160"/>
      <c r="S160"/>
      <c r="T160"/>
      <c r="U160"/>
      <c r="V160"/>
      <c r="BB160" s="64" t="s">
        <v>0</v>
      </c>
      <c r="BC160">
        <v>159</v>
      </c>
    </row>
    <row r="161" spans="1:55">
      <c r="A161" t="str">
        <f t="shared" si="22"/>
        <v/>
      </c>
      <c r="B161" t="s">
        <v>0</v>
      </c>
      <c r="Q161" s="29"/>
      <c r="R161" s="30"/>
      <c r="S161" s="30"/>
      <c r="T161" s="30"/>
      <c r="U161" s="30"/>
      <c r="V161" s="31"/>
      <c r="W161" s="32">
        <v>13</v>
      </c>
      <c r="X161" s="29"/>
      <c r="Y161" s="50"/>
      <c r="Z161" s="50"/>
      <c r="AA161" s="51"/>
      <c r="BB161" s="64" t="s">
        <v>0</v>
      </c>
      <c r="BC161">
        <v>160</v>
      </c>
    </row>
    <row r="162" spans="1:55">
      <c r="A162" t="str">
        <f t="shared" si="22"/>
        <v>*不快の顕現/Vile Manifestation</v>
      </c>
      <c r="B162" t="s">
        <v>0</v>
      </c>
      <c r="C162" t="str">
        <f>"*"&amp;R162&amp;"/"&amp;T162</f>
        <v>*不快の顕現/Vile Manifestation</v>
      </c>
      <c r="Q162" s="33" t="s">
        <v>9</v>
      </c>
      <c r="R162" s="34" t="str">
        <f>INDEX(AI:AI,W161+1)</f>
        <v>不快の顕現</v>
      </c>
      <c r="S162" s="35" t="s">
        <v>10</v>
      </c>
      <c r="T162" s="34" t="str">
        <f>INDEX(AJ:AJ,W161+1)</f>
        <v>Vile Manifestation</v>
      </c>
      <c r="U162" s="35"/>
      <c r="V162" s="36"/>
      <c r="W162" s="37"/>
      <c r="X162" s="33"/>
      <c r="Y162" s="52"/>
      <c r="Z162" s="52"/>
      <c r="AA162" s="53"/>
      <c r="BB162" s="64" t="s">
        <v>0</v>
      </c>
      <c r="BC162">
        <v>161</v>
      </c>
    </row>
    <row r="163" spans="1:55">
      <c r="A163" t="str">
        <f t="shared" si="22"/>
        <v>|LEFT:80|LEFT:100|LEFT:100|LEFT:100|LEFT:100|LEFT:100|c</v>
      </c>
      <c r="B163" t="s">
        <v>0</v>
      </c>
      <c r="C163" t="s">
        <v>81</v>
      </c>
      <c r="D163" s="26" t="str">
        <f>$Q$1</f>
        <v>LEFT:80</v>
      </c>
      <c r="E163" s="26" t="s">
        <v>81</v>
      </c>
      <c r="F163" s="26" t="str">
        <f t="shared" ref="F163:J163" si="27">$R$1</f>
        <v>LEFT:100</v>
      </c>
      <c r="G163" s="26" t="s">
        <v>81</v>
      </c>
      <c r="H163" s="26" t="str">
        <f t="shared" si="27"/>
        <v>LEFT:100</v>
      </c>
      <c r="I163" s="26" t="s">
        <v>81</v>
      </c>
      <c r="J163" s="26" t="str">
        <f t="shared" si="27"/>
        <v>LEFT:100</v>
      </c>
      <c r="K163" s="26" t="s">
        <v>81</v>
      </c>
      <c r="L163" s="26" t="str">
        <f>$R$1</f>
        <v>LEFT:100</v>
      </c>
      <c r="M163" s="26" t="s">
        <v>81</v>
      </c>
      <c r="N163" s="26" t="str">
        <f>$R$1</f>
        <v>LEFT:100</v>
      </c>
      <c r="O163" t="s">
        <v>81</v>
      </c>
      <c r="P163" t="s">
        <v>82</v>
      </c>
      <c r="Q163" s="38" t="s">
        <v>6</v>
      </c>
      <c r="R163" s="34" t="str">
        <f>INDEX(AF:AF,W161+1)</f>
        <v>黒</v>
      </c>
      <c r="S163" s="39" t="s">
        <v>7</v>
      </c>
      <c r="T163" s="34" t="str">
        <f>INDEX(AG:AG,W161+1)</f>
        <v>アンコモン</v>
      </c>
      <c r="U163" s="39" t="s">
        <v>8</v>
      </c>
      <c r="V163" s="34">
        <f>INDEX(AH:AH,W161+1)</f>
        <v>9</v>
      </c>
      <c r="W163" s="40"/>
      <c r="X163" s="34" t="str">
        <f>INDEX(AO:AO,W161+1)</f>
        <v>このクリーチャーが戦場に出たとき、これは+X/0の修整を受ける。Xはあなたの墓地のサイクリングを持つカードの枚数に等しい。</v>
      </c>
      <c r="Y163" s="52"/>
      <c r="Z163" s="52"/>
      <c r="AA163" s="53"/>
      <c r="BB163" s="64" t="s">
        <v>0</v>
      </c>
      <c r="BC163">
        <v>162</v>
      </c>
    </row>
    <row r="164" spans="1:55">
      <c r="A164" t="str">
        <f t="shared" si="22"/>
        <v>|色|黒|レアリティ|アンコモン|マナコスト|9|</v>
      </c>
      <c r="B164" t="s">
        <v>0</v>
      </c>
      <c r="C164" t="s">
        <v>81</v>
      </c>
      <c r="D164" s="27" t="s">
        <v>6</v>
      </c>
      <c r="E164" t="s">
        <v>81</v>
      </c>
      <c r="F164" t="str">
        <f>IF(R163=0,"",R163)</f>
        <v>黒</v>
      </c>
      <c r="G164" t="s">
        <v>81</v>
      </c>
      <c r="H164" s="27" t="s">
        <v>93</v>
      </c>
      <c r="I164" t="s">
        <v>81</v>
      </c>
      <c r="J164" t="str">
        <f>IF(T163=0,"",T163)</f>
        <v>アンコモン</v>
      </c>
      <c r="K164" t="s">
        <v>81</v>
      </c>
      <c r="L164" s="27" t="s">
        <v>94</v>
      </c>
      <c r="M164" t="s">
        <v>81</v>
      </c>
      <c r="N164">
        <f>IF(V163=0,"",V163)</f>
        <v>9</v>
      </c>
      <c r="O164" t="s">
        <v>81</v>
      </c>
      <c r="Q164" s="33" t="s">
        <v>11</v>
      </c>
      <c r="R164" s="34" t="str">
        <f>INDEX(AK:AK,W161+1)</f>
        <v>クリーチャー</v>
      </c>
      <c r="S164" s="39" t="s">
        <v>95</v>
      </c>
      <c r="T164" s="34" t="str">
        <f>INDEX(AL:AL,W161+1)</f>
        <v>ホラー</v>
      </c>
      <c r="U164" s="34">
        <f>INDEX(AM:AM,W161+1)</f>
        <v>0</v>
      </c>
      <c r="V164" s="34">
        <f>INDEX(AN:AN,W161+1)</f>
        <v>0</v>
      </c>
      <c r="W164" s="40"/>
      <c r="X164" s="34" t="str">
        <f>INDEX(AV:AV,W161+1)</f>
        <v>この</v>
      </c>
      <c r="Y164" s="34" t="str">
        <f>INDEX(AW:AW,W161+1)</f>
        <v/>
      </c>
      <c r="Z164" s="34" t="str">
        <f>INDEX(AX:AX,W161+1)</f>
        <v/>
      </c>
      <c r="AA164" s="34">
        <f>INDEX(AY:AY,W161+1)</f>
        <v>0</v>
      </c>
      <c r="BB164" s="64" t="s">
        <v>0</v>
      </c>
      <c r="BC164">
        <v>163</v>
      </c>
    </row>
    <row r="165" spans="1:55">
      <c r="A165" t="str">
        <f t="shared" si="22"/>
        <v>|種別|クリーチャー|サブタイプ|ホラー|||</v>
      </c>
      <c r="B165" t="s">
        <v>0</v>
      </c>
      <c r="C165" t="s">
        <v>81</v>
      </c>
      <c r="D165" s="27" t="s">
        <v>11</v>
      </c>
      <c r="E165" t="s">
        <v>81</v>
      </c>
      <c r="F165" t="str">
        <f>IF(R164=0,"",R164)</f>
        <v>クリーチャー</v>
      </c>
      <c r="G165" t="s">
        <v>81</v>
      </c>
      <c r="H165" s="27" t="s">
        <v>103</v>
      </c>
      <c r="I165" t="s">
        <v>81</v>
      </c>
      <c r="J165" t="str">
        <f>IF(T164=0,"",T164)</f>
        <v>ホラー</v>
      </c>
      <c r="K165" t="s">
        <v>81</v>
      </c>
      <c r="L165" t="str">
        <f>IF(U164=0,"",U164)</f>
        <v/>
      </c>
      <c r="M165" t="s">
        <v>81</v>
      </c>
      <c r="N165" t="str">
        <f>IF(V164=0,"",V164)</f>
        <v/>
      </c>
      <c r="O165" t="s">
        <v>81</v>
      </c>
      <c r="Q165" s="33" t="s">
        <v>104</v>
      </c>
      <c r="R165" s="34" t="str">
        <f>INDEX(AZ:AZ,W161+1)</f>
        <v>このクリーチャーが戦場に出たとき、これは+X/0の修整を受ける。Xはあなたの墓地のサイクリングを持つカードの枚数に等しい。&amp;br;サイクリング2</v>
      </c>
      <c r="S165" s="35"/>
      <c r="T165" s="35"/>
      <c r="U165" s="35"/>
      <c r="V165" s="36"/>
      <c r="W165" s="40"/>
      <c r="X165" s="32"/>
      <c r="Y165" s="32"/>
      <c r="Z165" s="32"/>
      <c r="AA165" s="54"/>
      <c r="BB165" s="64" t="s">
        <v>0</v>
      </c>
      <c r="BC165">
        <v>164</v>
      </c>
    </row>
    <row r="166" spans="1:55">
      <c r="A166" t="str">
        <f t="shared" si="22"/>
        <v>|テキスト|&gt;|&gt;|&gt;|&gt;|このクリーチャーが戦場に出たとき、これは+X/0の修整を受ける。Xはあなたの墓地のサイクリングを持つカードの枚数に等しい。&amp;br;サイクリング2|</v>
      </c>
      <c r="B166" t="s">
        <v>0</v>
      </c>
      <c r="C166" t="s">
        <v>81</v>
      </c>
      <c r="D166" s="27" t="s">
        <v>104</v>
      </c>
      <c r="E166" t="s">
        <v>81</v>
      </c>
      <c r="F166" s="27" t="s">
        <v>113</v>
      </c>
      <c r="G166" t="s">
        <v>81</v>
      </c>
      <c r="H166" s="27" t="s">
        <v>113</v>
      </c>
      <c r="I166" t="s">
        <v>81</v>
      </c>
      <c r="J166" s="27" t="s">
        <v>113</v>
      </c>
      <c r="K166" t="s">
        <v>81</v>
      </c>
      <c r="L166" s="27" t="s">
        <v>113</v>
      </c>
      <c r="M166" t="s">
        <v>81</v>
      </c>
      <c r="N166" t="str">
        <f>IF(R165=0,"",R165)</f>
        <v>このクリーチャーが戦場に出たとき、これは+X/0の修整を受ける。Xはあなたの墓地のサイクリングを持つカードの枚数に等しい。&amp;br;サイクリング2</v>
      </c>
      <c r="O166" t="s">
        <v>81</v>
      </c>
      <c r="Q166" s="38" t="s">
        <v>27</v>
      </c>
      <c r="R166" s="34" t="str">
        <f>INDEX(BA:BA,W161+1)</f>
        <v>When this creature enters the battlefield, it gains +X/+0, where X is the number of cards with Cycling in your graveyard.&amp;br;Cycling 2.</v>
      </c>
      <c r="S166" s="35" t="s">
        <v>400</v>
      </c>
      <c r="T166" s="34" t="str">
        <f>IF(X166="","",X166&amp;IF(Y166="",""," "&amp;Y166)&amp;IF(Z166="",""," "&amp;Z166)&amp;IF(AA166="",""," "&amp;AA166))</f>
        <v/>
      </c>
      <c r="U166" s="35"/>
      <c r="V166" s="36"/>
      <c r="W166" s="40" t="s">
        <v>114</v>
      </c>
      <c r="X166" s="33" t="str">
        <f t="shared" ref="X166:AA166" si="28">IF(ISERROR(IF(LEN(X165)&gt;1,X165,VLOOKUP(X164,$AC:$AD,2,FALSE))),"",IF(LEN(X165)&gt;1,X165,VLOOKUP(X164,$AC:$AD,2,FALSE)))</f>
        <v/>
      </c>
      <c r="Y166" s="33" t="str">
        <f t="shared" si="28"/>
        <v/>
      </c>
      <c r="Z166" s="33" t="str">
        <f t="shared" si="28"/>
        <v/>
      </c>
      <c r="AA166" s="33" t="str">
        <f t="shared" si="28"/>
        <v> </v>
      </c>
      <c r="BB166" s="64" t="s">
        <v>0</v>
      </c>
      <c r="BC166">
        <v>165</v>
      </c>
    </row>
    <row r="167" spans="1:55">
      <c r="A167" t="str">
        <f t="shared" si="22"/>
        <v>|英テキスト|&gt;|&gt;|&gt;|&gt;|When this creature enters the battlefield, it gains +X/+0, where X is the number of cards with Cycling in your graveyard.&amp;br;Cycling 2.|</v>
      </c>
      <c r="B167" t="s">
        <v>0</v>
      </c>
      <c r="C167" t="s">
        <v>81</v>
      </c>
      <c r="D167" s="27" t="s">
        <v>125</v>
      </c>
      <c r="E167" t="s">
        <v>81</v>
      </c>
      <c r="F167" s="27" t="s">
        <v>113</v>
      </c>
      <c r="G167" t="s">
        <v>81</v>
      </c>
      <c r="H167" s="27" t="s">
        <v>113</v>
      </c>
      <c r="I167" t="s">
        <v>81</v>
      </c>
      <c r="J167" s="27" t="s">
        <v>113</v>
      </c>
      <c r="K167" t="s">
        <v>81</v>
      </c>
      <c r="L167" s="27" t="s">
        <v>113</v>
      </c>
      <c r="M167" t="s">
        <v>81</v>
      </c>
      <c r="N167" t="str">
        <f>IF(T166="","",T166&amp;"&amp;br;")&amp;IF(R166=0,"",R166)</f>
        <v>When this creature enters the battlefield, it gains +X/+0, where X is the number of cards with Cycling in your graveyard.&amp;br;Cycling 2.</v>
      </c>
      <c r="O167" t="s">
        <v>81</v>
      </c>
      <c r="Q167" s="33" t="s">
        <v>18</v>
      </c>
      <c r="R167" s="34" t="str">
        <f>IF(INDEX(AT:AT,W161+1)="",0,INDEX(AT:AT,W161+1)&amp;"/"&amp;INDEX(AU:AU,W161+1))</f>
        <v>0/4</v>
      </c>
      <c r="S167" s="35"/>
      <c r="T167" s="35"/>
      <c r="U167" s="35"/>
      <c r="V167" s="36"/>
      <c r="W167" s="40"/>
      <c r="X167" s="33"/>
      <c r="Y167" s="52"/>
      <c r="Z167" s="52"/>
      <c r="AA167" s="53"/>
      <c r="BB167" s="64" t="s">
        <v>0</v>
      </c>
      <c r="BC167">
        <v>166</v>
      </c>
    </row>
    <row r="168" spans="1:55">
      <c r="A168" t="str">
        <f t="shared" si="22"/>
        <v>|PT|&gt;|0/4|シールド数|&gt;||</v>
      </c>
      <c r="B168" t="s">
        <v>0</v>
      </c>
      <c r="C168" t="s">
        <v>81</v>
      </c>
      <c r="D168" t="s">
        <v>18</v>
      </c>
      <c r="E168" t="s">
        <v>81</v>
      </c>
      <c r="F168" t="s">
        <v>113</v>
      </c>
      <c r="G168" t="s">
        <v>81</v>
      </c>
      <c r="H168" t="str">
        <f>IF(R167=0,"",R167)</f>
        <v>0/4</v>
      </c>
      <c r="I168" t="s">
        <v>81</v>
      </c>
      <c r="J168" t="s">
        <v>136</v>
      </c>
      <c r="K168" t="s">
        <v>81</v>
      </c>
      <c r="L168" t="s">
        <v>113</v>
      </c>
      <c r="M168" t="s">
        <v>81</v>
      </c>
      <c r="N168" t="str">
        <f>IF(R168=0,"",R168)</f>
        <v/>
      </c>
      <c r="O168" t="s">
        <v>81</v>
      </c>
      <c r="Q168" s="41" t="s">
        <v>19</v>
      </c>
      <c r="R168" s="34">
        <f>INDEX(AS:AS,W161+1)</f>
        <v>0</v>
      </c>
      <c r="S168" s="42"/>
      <c r="T168" s="42"/>
      <c r="U168" s="42"/>
      <c r="V168" s="43"/>
      <c r="W168" s="44"/>
      <c r="X168" s="45"/>
      <c r="Y168" s="55"/>
      <c r="Z168" s="55"/>
      <c r="AA168" s="56"/>
      <c r="BB168" s="64" t="s">
        <v>0</v>
      </c>
      <c r="BC168">
        <v>167</v>
      </c>
    </row>
    <row r="169" spans="1:55">
      <c r="A169" t="str">
        <f t="shared" si="22"/>
        <v>&amp;br;&amp;br;</v>
      </c>
      <c r="B169" t="s">
        <v>0</v>
      </c>
      <c r="C169" t="s">
        <v>145</v>
      </c>
      <c r="R169"/>
      <c r="S169"/>
      <c r="T169"/>
      <c r="U169"/>
      <c r="V169"/>
      <c r="BB169" s="64" t="s">
        <v>0</v>
      </c>
      <c r="BC169">
        <v>168</v>
      </c>
    </row>
    <row r="170" spans="1:55">
      <c r="A170" t="str">
        <f t="shared" si="22"/>
        <v>#back(text=戻る,left)</v>
      </c>
      <c r="B170" t="s">
        <v>0</v>
      </c>
      <c r="C170" t="s">
        <v>153</v>
      </c>
      <c r="R170"/>
      <c r="S170"/>
      <c r="T170"/>
      <c r="U170"/>
      <c r="V170"/>
      <c r="BB170" s="64" t="s">
        <v>0</v>
      </c>
      <c r="BC170">
        <v>169</v>
      </c>
    </row>
    <row r="171" spans="1:55">
      <c r="A171" t="str">
        <f t="shared" si="22"/>
        <v>&amp;br;</v>
      </c>
      <c r="B171" t="s">
        <v>0</v>
      </c>
      <c r="C171" t="s">
        <v>164</v>
      </c>
      <c r="R171"/>
      <c r="S171"/>
      <c r="T171"/>
      <c r="U171"/>
      <c r="V171"/>
      <c r="BB171" s="64" t="s">
        <v>0</v>
      </c>
      <c r="BC171">
        <v>170</v>
      </c>
    </row>
    <row r="172" spans="1:55">
      <c r="A172" t="str">
        <f t="shared" si="22"/>
        <v>#comment(above,nsize=[15],size=[30],num=[10])</v>
      </c>
      <c r="B172" t="s">
        <v>0</v>
      </c>
      <c r="C172" t="s">
        <v>173</v>
      </c>
      <c r="R172"/>
      <c r="S172"/>
      <c r="T172"/>
      <c r="U172"/>
      <c r="V172"/>
      <c r="BB172" s="64" t="s">
        <v>0</v>
      </c>
      <c r="BC172">
        <v>171</v>
      </c>
    </row>
    <row r="173" spans="1:55">
      <c r="A173" t="str">
        <f t="shared" si="22"/>
        <v>&amp;br;&amp;br;</v>
      </c>
      <c r="B173" t="s">
        <v>0</v>
      </c>
      <c r="C173" t="s">
        <v>145</v>
      </c>
      <c r="R173"/>
      <c r="S173"/>
      <c r="T173"/>
      <c r="U173"/>
      <c r="V173"/>
      <c r="BB173" s="64" t="s">
        <v>0</v>
      </c>
      <c r="BC173">
        <v>172</v>
      </c>
    </row>
    <row r="174" spans="1:55">
      <c r="A174" t="str">
        <f t="shared" si="22"/>
        <v/>
      </c>
      <c r="B174" t="s">
        <v>0</v>
      </c>
      <c r="Q174" s="29"/>
      <c r="R174" s="30"/>
      <c r="S174" s="30"/>
      <c r="T174" s="30"/>
      <c r="U174" s="30"/>
      <c r="V174" s="31"/>
      <c r="W174" s="32">
        <v>14</v>
      </c>
      <c r="X174" s="29"/>
      <c r="Y174" s="50"/>
      <c r="Z174" s="50"/>
      <c r="AA174" s="51"/>
      <c r="BB174" s="64" t="s">
        <v>0</v>
      </c>
      <c r="BC174">
        <v>173</v>
      </c>
    </row>
    <row r="175" spans="1:55">
      <c r="A175" t="str">
        <f t="shared" si="22"/>
        <v>*リリアナの敗北/Liliana's Defeat</v>
      </c>
      <c r="B175" t="s">
        <v>0</v>
      </c>
      <c r="C175" t="str">
        <f>"*"&amp;R175&amp;"/"&amp;T175</f>
        <v>*リリアナの敗北/Liliana's Defeat</v>
      </c>
      <c r="Q175" s="33" t="s">
        <v>9</v>
      </c>
      <c r="R175" s="34" t="str">
        <f>INDEX(AI:AI,W174+1)</f>
        <v>リリアナの敗北</v>
      </c>
      <c r="S175" s="35" t="s">
        <v>10</v>
      </c>
      <c r="T175" s="34" t="str">
        <f>INDEX(AJ:AJ,W174+1)</f>
        <v>Liliana's Defeat</v>
      </c>
      <c r="U175" s="35"/>
      <c r="V175" s="36"/>
      <c r="W175" s="37"/>
      <c r="X175" s="33"/>
      <c r="Y175" s="52"/>
      <c r="Z175" s="52"/>
      <c r="AA175" s="53"/>
      <c r="BB175" s="64" t="s">
        <v>0</v>
      </c>
      <c r="BC175">
        <v>174</v>
      </c>
    </row>
    <row r="176" spans="1:55">
      <c r="A176" t="str">
        <f t="shared" si="22"/>
        <v>|LEFT:80|LEFT:100|LEFT:100|LEFT:100|LEFT:100|LEFT:100|c</v>
      </c>
      <c r="B176" t="s">
        <v>0</v>
      </c>
      <c r="C176" t="s">
        <v>81</v>
      </c>
      <c r="D176" s="26" t="str">
        <f>$Q$1</f>
        <v>LEFT:80</v>
      </c>
      <c r="E176" s="26" t="s">
        <v>81</v>
      </c>
      <c r="F176" s="26" t="str">
        <f t="shared" ref="F176:J176" si="29">$R$1</f>
        <v>LEFT:100</v>
      </c>
      <c r="G176" s="26" t="s">
        <v>81</v>
      </c>
      <c r="H176" s="26" t="str">
        <f t="shared" si="29"/>
        <v>LEFT:100</v>
      </c>
      <c r="I176" s="26" t="s">
        <v>81</v>
      </c>
      <c r="J176" s="26" t="str">
        <f t="shared" si="29"/>
        <v>LEFT:100</v>
      </c>
      <c r="K176" s="26" t="s">
        <v>81</v>
      </c>
      <c r="L176" s="26" t="str">
        <f>$R$1</f>
        <v>LEFT:100</v>
      </c>
      <c r="M176" s="26" t="s">
        <v>81</v>
      </c>
      <c r="N176" s="26" t="str">
        <f>$R$1</f>
        <v>LEFT:100</v>
      </c>
      <c r="O176" t="s">
        <v>81</v>
      </c>
      <c r="P176" t="s">
        <v>82</v>
      </c>
      <c r="Q176" s="38" t="s">
        <v>6</v>
      </c>
      <c r="R176" s="34" t="str">
        <f>INDEX(AF:AF,W174+1)</f>
        <v>黒</v>
      </c>
      <c r="S176" s="39" t="s">
        <v>7</v>
      </c>
      <c r="T176" s="34" t="str">
        <f>INDEX(AG:AG,W174+1)</f>
        <v>アンコモン</v>
      </c>
      <c r="U176" s="39" t="s">
        <v>8</v>
      </c>
      <c r="V176" s="34">
        <f>INDEX(AH:AH,W174+1)</f>
        <v>9</v>
      </c>
      <c r="W176" s="40"/>
      <c r="X176" s="34" t="str">
        <f>INDEX(AO:AO,W174+1)</f>
        <v>クリーチャー1体を対象とし、それを破壊する。対戦相手は3点のダメージを受ける。</v>
      </c>
      <c r="Y176" s="52"/>
      <c r="Z176" s="52"/>
      <c r="AA176" s="53"/>
      <c r="BB176" s="64" t="s">
        <v>0</v>
      </c>
      <c r="BC176">
        <v>175</v>
      </c>
    </row>
    <row r="177" spans="1:55">
      <c r="A177" t="str">
        <f t="shared" si="22"/>
        <v>|色|黒|レアリティ|アンコモン|マナコスト|9|</v>
      </c>
      <c r="B177" t="s">
        <v>0</v>
      </c>
      <c r="C177" t="s">
        <v>81</v>
      </c>
      <c r="D177" s="27" t="s">
        <v>6</v>
      </c>
      <c r="E177" t="s">
        <v>81</v>
      </c>
      <c r="F177" t="str">
        <f>IF(R176=0,"",R176)</f>
        <v>黒</v>
      </c>
      <c r="G177" t="s">
        <v>81</v>
      </c>
      <c r="H177" s="27" t="s">
        <v>93</v>
      </c>
      <c r="I177" t="s">
        <v>81</v>
      </c>
      <c r="J177" t="str">
        <f>IF(T176=0,"",T176)</f>
        <v>アンコモン</v>
      </c>
      <c r="K177" t="s">
        <v>81</v>
      </c>
      <c r="L177" s="27" t="s">
        <v>94</v>
      </c>
      <c r="M177" t="s">
        <v>81</v>
      </c>
      <c r="N177">
        <f>IF(V176=0,"",V176)</f>
        <v>9</v>
      </c>
      <c r="O177" t="s">
        <v>81</v>
      </c>
      <c r="Q177" s="33" t="s">
        <v>11</v>
      </c>
      <c r="R177" s="34" t="str">
        <f>INDEX(AK:AK,W174+1)</f>
        <v>呪文</v>
      </c>
      <c r="S177" s="39" t="s">
        <v>95</v>
      </c>
      <c r="T177" s="34">
        <f>INDEX(AL:AL,W174+1)</f>
        <v>0</v>
      </c>
      <c r="U177" s="34">
        <f>INDEX(AM:AM,W174+1)</f>
        <v>0</v>
      </c>
      <c r="V177" s="34">
        <f>INDEX(AN:AN,W174+1)</f>
        <v>0</v>
      </c>
      <c r="W177" s="40"/>
      <c r="X177" s="34" t="str">
        <f>INDEX(AV:AV,W174+1)</f>
        <v>クリ</v>
      </c>
      <c r="Y177" s="34" t="str">
        <f>INDEX(AW:AW,W174+1)</f>
        <v/>
      </c>
      <c r="Z177" s="34" t="str">
        <f>INDEX(AX:AX,W174+1)</f>
        <v/>
      </c>
      <c r="AA177" s="34">
        <f>INDEX(AY:AY,W174+1)</f>
        <v>0</v>
      </c>
      <c r="BB177" s="64" t="s">
        <v>0</v>
      </c>
      <c r="BC177">
        <v>176</v>
      </c>
    </row>
    <row r="178" spans="1:55">
      <c r="A178" t="str">
        <f t="shared" si="22"/>
        <v>|種別|呪文|サブタイプ||||</v>
      </c>
      <c r="B178" t="s">
        <v>0</v>
      </c>
      <c r="C178" t="s">
        <v>81</v>
      </c>
      <c r="D178" s="27" t="s">
        <v>11</v>
      </c>
      <c r="E178" t="s">
        <v>81</v>
      </c>
      <c r="F178" t="str">
        <f>IF(R177=0,"",R177)</f>
        <v>呪文</v>
      </c>
      <c r="G178" t="s">
        <v>81</v>
      </c>
      <c r="H178" s="27" t="s">
        <v>103</v>
      </c>
      <c r="I178" t="s">
        <v>81</v>
      </c>
      <c r="J178" t="str">
        <f>IF(T177=0,"",T177)</f>
        <v/>
      </c>
      <c r="K178" t="s">
        <v>81</v>
      </c>
      <c r="L178" t="str">
        <f>IF(U177=0,"",U177)</f>
        <v/>
      </c>
      <c r="M178" t="s">
        <v>81</v>
      </c>
      <c r="N178" t="str">
        <f>IF(V177=0,"",V177)</f>
        <v/>
      </c>
      <c r="O178" t="s">
        <v>81</v>
      </c>
      <c r="Q178" s="33" t="s">
        <v>104</v>
      </c>
      <c r="R178" s="34" t="str">
        <f>INDEX(AZ:AZ,W174+1)</f>
        <v>クリーチャー1体を対象とし、それを破壊する。対戦相手は3点のダメージを受ける。</v>
      </c>
      <c r="S178" s="35"/>
      <c r="T178" s="35"/>
      <c r="U178" s="35"/>
      <c r="V178" s="36"/>
      <c r="W178" s="40"/>
      <c r="X178" s="32"/>
      <c r="Y178" s="32"/>
      <c r="Z178" s="32"/>
      <c r="AA178" s="54"/>
      <c r="BB178" s="64" t="s">
        <v>0</v>
      </c>
      <c r="BC178">
        <v>177</v>
      </c>
    </row>
    <row r="179" spans="1:55">
      <c r="A179" t="str">
        <f t="shared" si="22"/>
        <v>|テキスト|&gt;|&gt;|&gt;|&gt;|クリーチャー1体を対象とし、それを破壊する。対戦相手は3点のダメージを受ける。|</v>
      </c>
      <c r="B179" t="s">
        <v>0</v>
      </c>
      <c r="C179" t="s">
        <v>81</v>
      </c>
      <c r="D179" s="27" t="s">
        <v>104</v>
      </c>
      <c r="E179" t="s">
        <v>81</v>
      </c>
      <c r="F179" s="27" t="s">
        <v>113</v>
      </c>
      <c r="G179" t="s">
        <v>81</v>
      </c>
      <c r="H179" s="27" t="s">
        <v>113</v>
      </c>
      <c r="I179" t="s">
        <v>81</v>
      </c>
      <c r="J179" s="27" t="s">
        <v>113</v>
      </c>
      <c r="K179" t="s">
        <v>81</v>
      </c>
      <c r="L179" s="27" t="s">
        <v>113</v>
      </c>
      <c r="M179" t="s">
        <v>81</v>
      </c>
      <c r="N179" t="str">
        <f>IF(R178=0,"",R178)</f>
        <v>クリーチャー1体を対象とし、それを破壊する。対戦相手は3点のダメージを受ける。</v>
      </c>
      <c r="O179" t="s">
        <v>81</v>
      </c>
      <c r="Q179" s="38" t="s">
        <v>27</v>
      </c>
      <c r="R179" s="34" t="str">
        <f>INDEX(BA:BA,W174+1)</f>
        <v>Target creature is Destroyed and your opponent takes 3 damage.</v>
      </c>
      <c r="S179" s="35" t="s">
        <v>400</v>
      </c>
      <c r="T179" s="34" t="str">
        <f>IF(X179="","",X179&amp;IF(Y179="",""," "&amp;Y179)&amp;IF(Z179="",""," "&amp;Z179)&amp;IF(AA179="",""," "&amp;AA179))</f>
        <v/>
      </c>
      <c r="U179" s="35"/>
      <c r="V179" s="36"/>
      <c r="W179" s="40" t="s">
        <v>114</v>
      </c>
      <c r="X179" s="33" t="str">
        <f t="shared" ref="X179:AA179" si="30">IF(ISERROR(IF(LEN(X178)&gt;1,X178,VLOOKUP(X177,$AC:$AD,2,FALSE))),"",IF(LEN(X178)&gt;1,X178,VLOOKUP(X177,$AC:$AD,2,FALSE)))</f>
        <v/>
      </c>
      <c r="Y179" s="33" t="str">
        <f t="shared" si="30"/>
        <v/>
      </c>
      <c r="Z179" s="33" t="str">
        <f t="shared" si="30"/>
        <v/>
      </c>
      <c r="AA179" s="33" t="str">
        <f t="shared" si="30"/>
        <v> </v>
      </c>
      <c r="BB179" s="64" t="s">
        <v>0</v>
      </c>
      <c r="BC179">
        <v>178</v>
      </c>
    </row>
    <row r="180" spans="1:55">
      <c r="A180" t="str">
        <f t="shared" si="22"/>
        <v>|英テキスト|&gt;|&gt;|&gt;|&gt;|Target creature is Destroyed and your opponent takes 3 damage.|</v>
      </c>
      <c r="B180" t="s">
        <v>0</v>
      </c>
      <c r="C180" t="s">
        <v>81</v>
      </c>
      <c r="D180" s="27" t="s">
        <v>125</v>
      </c>
      <c r="E180" t="s">
        <v>81</v>
      </c>
      <c r="F180" s="27" t="s">
        <v>113</v>
      </c>
      <c r="G180" t="s">
        <v>81</v>
      </c>
      <c r="H180" s="27" t="s">
        <v>113</v>
      </c>
      <c r="I180" t="s">
        <v>81</v>
      </c>
      <c r="J180" s="27" t="s">
        <v>113</v>
      </c>
      <c r="K180" t="s">
        <v>81</v>
      </c>
      <c r="L180" s="27" t="s">
        <v>113</v>
      </c>
      <c r="M180" t="s">
        <v>81</v>
      </c>
      <c r="N180" t="str">
        <f>IF(T179="","",T179&amp;"&amp;br;")&amp;IF(R179=0,"",R179)</f>
        <v>Target creature is Destroyed and your opponent takes 3 damage.</v>
      </c>
      <c r="O180" t="s">
        <v>81</v>
      </c>
      <c r="Q180" s="33" t="s">
        <v>18</v>
      </c>
      <c r="R180" s="34">
        <f>IF(INDEX(AT:AT,W174+1)="",0,INDEX(AT:AT,W174+1)&amp;"/"&amp;INDEX(AU:AU,W174+1))</f>
        <v>0</v>
      </c>
      <c r="S180" s="35"/>
      <c r="T180" s="35"/>
      <c r="U180" s="35"/>
      <c r="V180" s="36"/>
      <c r="W180" s="40"/>
      <c r="X180" s="33"/>
      <c r="Y180" s="52"/>
      <c r="Z180" s="52"/>
      <c r="AA180" s="53"/>
      <c r="BB180" s="64" t="s">
        <v>0</v>
      </c>
      <c r="BC180">
        <v>179</v>
      </c>
    </row>
    <row r="181" spans="1:55">
      <c r="A181" t="str">
        <f t="shared" si="22"/>
        <v>|PT|&gt;||シールド数|&gt;||</v>
      </c>
      <c r="B181" t="s">
        <v>0</v>
      </c>
      <c r="C181" t="s">
        <v>81</v>
      </c>
      <c r="D181" t="s">
        <v>18</v>
      </c>
      <c r="E181" t="s">
        <v>81</v>
      </c>
      <c r="F181" t="s">
        <v>113</v>
      </c>
      <c r="G181" t="s">
        <v>81</v>
      </c>
      <c r="H181" t="str">
        <f>IF(R180=0,"",R180)</f>
        <v/>
      </c>
      <c r="I181" t="s">
        <v>81</v>
      </c>
      <c r="J181" t="s">
        <v>136</v>
      </c>
      <c r="K181" t="s">
        <v>81</v>
      </c>
      <c r="L181" t="s">
        <v>113</v>
      </c>
      <c r="M181" t="s">
        <v>81</v>
      </c>
      <c r="N181" t="str">
        <f>IF(R181=0,"",R181)</f>
        <v/>
      </c>
      <c r="O181" t="s">
        <v>81</v>
      </c>
      <c r="Q181" s="41" t="s">
        <v>19</v>
      </c>
      <c r="R181" s="34">
        <f>INDEX(AS:AS,W174+1)</f>
        <v>0</v>
      </c>
      <c r="S181" s="42"/>
      <c r="T181" s="42"/>
      <c r="U181" s="42"/>
      <c r="V181" s="43"/>
      <c r="W181" s="44"/>
      <c r="X181" s="45"/>
      <c r="Y181" s="55"/>
      <c r="Z181" s="55"/>
      <c r="AA181" s="56"/>
      <c r="BB181" s="64" t="s">
        <v>0</v>
      </c>
      <c r="BC181">
        <v>180</v>
      </c>
    </row>
    <row r="182" spans="1:55">
      <c r="A182" t="str">
        <f t="shared" si="22"/>
        <v>&amp;br;&amp;br;</v>
      </c>
      <c r="B182" t="s">
        <v>0</v>
      </c>
      <c r="C182" t="s">
        <v>145</v>
      </c>
      <c r="R182"/>
      <c r="S182"/>
      <c r="T182"/>
      <c r="U182"/>
      <c r="V182"/>
      <c r="BB182" s="64" t="s">
        <v>0</v>
      </c>
      <c r="BC182">
        <v>181</v>
      </c>
    </row>
    <row r="183" spans="1:55">
      <c r="A183" t="str">
        <f t="shared" si="22"/>
        <v>#back(text=戻る,left)</v>
      </c>
      <c r="B183" t="s">
        <v>0</v>
      </c>
      <c r="C183" t="s">
        <v>153</v>
      </c>
      <c r="R183"/>
      <c r="S183"/>
      <c r="T183"/>
      <c r="U183"/>
      <c r="V183"/>
      <c r="BB183" s="64" t="s">
        <v>0</v>
      </c>
      <c r="BC183">
        <v>182</v>
      </c>
    </row>
    <row r="184" spans="1:55">
      <c r="A184" t="str">
        <f t="shared" si="22"/>
        <v>&amp;br;</v>
      </c>
      <c r="B184" t="s">
        <v>0</v>
      </c>
      <c r="C184" t="s">
        <v>164</v>
      </c>
      <c r="R184"/>
      <c r="S184"/>
      <c r="T184"/>
      <c r="U184"/>
      <c r="V184"/>
      <c r="BB184" s="64" t="s">
        <v>0</v>
      </c>
      <c r="BC184">
        <v>183</v>
      </c>
    </row>
    <row r="185" spans="1:55">
      <c r="A185" t="str">
        <f t="shared" si="22"/>
        <v>#comment(above,nsize=[15],size=[30],num=[10])</v>
      </c>
      <c r="B185" t="s">
        <v>0</v>
      </c>
      <c r="C185" t="s">
        <v>173</v>
      </c>
      <c r="R185"/>
      <c r="S185"/>
      <c r="T185"/>
      <c r="U185"/>
      <c r="V185"/>
      <c r="BB185" s="64" t="s">
        <v>0</v>
      </c>
      <c r="BC185">
        <v>184</v>
      </c>
    </row>
    <row r="186" spans="1:55">
      <c r="A186" t="str">
        <f t="shared" si="22"/>
        <v>&amp;br;&amp;br;</v>
      </c>
      <c r="B186" t="s">
        <v>0</v>
      </c>
      <c r="C186" t="s">
        <v>145</v>
      </c>
      <c r="R186"/>
      <c r="S186"/>
      <c r="T186"/>
      <c r="U186"/>
      <c r="V186"/>
      <c r="BB186" s="64" t="s">
        <v>0</v>
      </c>
      <c r="BC186">
        <v>185</v>
      </c>
    </row>
    <row r="187" spans="1:55">
      <c r="A187" t="str">
        <f t="shared" si="22"/>
        <v/>
      </c>
      <c r="B187" t="s">
        <v>0</v>
      </c>
      <c r="Q187" s="29"/>
      <c r="R187" s="30"/>
      <c r="S187" s="30"/>
      <c r="T187" s="30"/>
      <c r="U187" s="30"/>
      <c r="V187" s="31"/>
      <c r="W187" s="32">
        <v>15</v>
      </c>
      <c r="X187" s="29"/>
      <c r="Y187" s="50"/>
      <c r="Z187" s="50"/>
      <c r="AA187" s="51"/>
      <c r="BB187" s="64" t="s">
        <v>0</v>
      </c>
      <c r="BC187">
        <v>186</v>
      </c>
    </row>
    <row r="188" spans="1:55">
      <c r="A188" t="str">
        <f t="shared" si="22"/>
        <v>*ラザケシュの儀式/Razaketh's Rite</v>
      </c>
      <c r="B188" t="s">
        <v>0</v>
      </c>
      <c r="C188" t="str">
        <f>"*"&amp;R188&amp;"/"&amp;T188</f>
        <v>*ラザケシュの儀式/Razaketh's Rite</v>
      </c>
      <c r="Q188" s="33" t="s">
        <v>9</v>
      </c>
      <c r="R188" s="34" t="str">
        <f>INDEX(AI:AI,W187+1)</f>
        <v>ラザケシュの儀式</v>
      </c>
      <c r="S188" s="35" t="s">
        <v>10</v>
      </c>
      <c r="T188" s="34" t="str">
        <f>INDEX(AJ:AJ,W187+1)</f>
        <v>Razaketh's Rite</v>
      </c>
      <c r="U188" s="35"/>
      <c r="V188" s="36"/>
      <c r="W188" s="37"/>
      <c r="X188" s="33"/>
      <c r="Y188" s="52"/>
      <c r="Z188" s="52"/>
      <c r="AA188" s="53"/>
      <c r="BB188" s="64" t="s">
        <v>0</v>
      </c>
      <c r="BC188">
        <v>187</v>
      </c>
    </row>
    <row r="189" spans="1:55">
      <c r="A189" t="str">
        <f t="shared" si="22"/>
        <v>|LEFT:80|LEFT:100|LEFT:100|LEFT:100|LEFT:100|LEFT:100|c</v>
      </c>
      <c r="B189" t="s">
        <v>0</v>
      </c>
      <c r="C189" t="s">
        <v>81</v>
      </c>
      <c r="D189" s="26" t="str">
        <f>$Q$1</f>
        <v>LEFT:80</v>
      </c>
      <c r="E189" s="26" t="s">
        <v>81</v>
      </c>
      <c r="F189" s="26" t="str">
        <f t="shared" ref="F189:J189" si="31">$R$1</f>
        <v>LEFT:100</v>
      </c>
      <c r="G189" s="26" t="s">
        <v>81</v>
      </c>
      <c r="H189" s="26" t="str">
        <f t="shared" si="31"/>
        <v>LEFT:100</v>
      </c>
      <c r="I189" s="26" t="s">
        <v>81</v>
      </c>
      <c r="J189" s="26" t="str">
        <f t="shared" si="31"/>
        <v>LEFT:100</v>
      </c>
      <c r="K189" s="26" t="s">
        <v>81</v>
      </c>
      <c r="L189" s="26" t="str">
        <f>$R$1</f>
        <v>LEFT:100</v>
      </c>
      <c r="M189" s="26" t="s">
        <v>81</v>
      </c>
      <c r="N189" s="26" t="str">
        <f>$R$1</f>
        <v>LEFT:100</v>
      </c>
      <c r="O189" t="s">
        <v>81</v>
      </c>
      <c r="P189" t="s">
        <v>82</v>
      </c>
      <c r="Q189" s="38" t="s">
        <v>6</v>
      </c>
      <c r="R189" s="34" t="str">
        <f>INDEX(AF:AF,W187+1)</f>
        <v>黒</v>
      </c>
      <c r="S189" s="39" t="s">
        <v>7</v>
      </c>
      <c r="T189" s="34" t="str">
        <f>INDEX(AG:AG,W187+1)</f>
        <v>アンコモン</v>
      </c>
      <c r="U189" s="39" t="s">
        <v>8</v>
      </c>
      <c r="V189" s="34">
        <f>INDEX(AH:AH,W187+1)</f>
        <v>5</v>
      </c>
      <c r="W189" s="40"/>
      <c r="X189" s="34" t="str">
        <f>INDEX(AO:AO,W187+1)</f>
        <v>あなたのライブラリーの次の4枚のカードのうち1枚を取ってくる。</v>
      </c>
      <c r="Y189" s="52"/>
      <c r="Z189" s="52"/>
      <c r="AA189" s="53"/>
      <c r="BB189" s="64" t="s">
        <v>0</v>
      </c>
      <c r="BC189">
        <v>188</v>
      </c>
    </row>
    <row r="190" spans="1:55">
      <c r="A190" t="str">
        <f t="shared" si="22"/>
        <v>|色|黒|レアリティ|アンコモン|マナコスト|5|</v>
      </c>
      <c r="B190" t="s">
        <v>0</v>
      </c>
      <c r="C190" t="s">
        <v>81</v>
      </c>
      <c r="D190" s="27" t="s">
        <v>6</v>
      </c>
      <c r="E190" t="s">
        <v>81</v>
      </c>
      <c r="F190" t="str">
        <f>IF(R189=0,"",R189)</f>
        <v>黒</v>
      </c>
      <c r="G190" t="s">
        <v>81</v>
      </c>
      <c r="H190" s="27" t="s">
        <v>93</v>
      </c>
      <c r="I190" t="s">
        <v>81</v>
      </c>
      <c r="J190" t="str">
        <f>IF(T189=0,"",T189)</f>
        <v>アンコモン</v>
      </c>
      <c r="K190" t="s">
        <v>81</v>
      </c>
      <c r="L190" s="27" t="s">
        <v>94</v>
      </c>
      <c r="M190" t="s">
        <v>81</v>
      </c>
      <c r="N190">
        <f>IF(V189=0,"",V189)</f>
        <v>5</v>
      </c>
      <c r="O190" t="s">
        <v>81</v>
      </c>
      <c r="Q190" s="33" t="s">
        <v>11</v>
      </c>
      <c r="R190" s="34" t="str">
        <f>INDEX(AK:AK,W187+1)</f>
        <v>呪文</v>
      </c>
      <c r="S190" s="39" t="s">
        <v>95</v>
      </c>
      <c r="T190" s="34">
        <f>INDEX(AL:AL,W187+1)</f>
        <v>0</v>
      </c>
      <c r="U190" s="34">
        <f>INDEX(AM:AM,W187+1)</f>
        <v>0</v>
      </c>
      <c r="V190" s="34">
        <f>INDEX(AN:AN,W187+1)</f>
        <v>0</v>
      </c>
      <c r="W190" s="40"/>
      <c r="X190" s="34" t="str">
        <f>INDEX(AV:AV,W187+1)</f>
        <v>あな</v>
      </c>
      <c r="Y190" s="34" t="str">
        <f>INDEX(AW:AW,W187+1)</f>
        <v/>
      </c>
      <c r="Z190" s="34" t="str">
        <f>INDEX(AX:AX,W187+1)</f>
        <v/>
      </c>
      <c r="AA190" s="34">
        <f>INDEX(AY:AY,W187+1)</f>
        <v>0</v>
      </c>
      <c r="BB190" s="64" t="s">
        <v>0</v>
      </c>
      <c r="BC190">
        <v>189</v>
      </c>
    </row>
    <row r="191" spans="1:55">
      <c r="A191" t="str">
        <f t="shared" si="22"/>
        <v>|種別|呪文|サブタイプ||||</v>
      </c>
      <c r="B191" t="s">
        <v>0</v>
      </c>
      <c r="C191" t="s">
        <v>81</v>
      </c>
      <c r="D191" s="27" t="s">
        <v>11</v>
      </c>
      <c r="E191" t="s">
        <v>81</v>
      </c>
      <c r="F191" t="str">
        <f>IF(R190=0,"",R190)</f>
        <v>呪文</v>
      </c>
      <c r="G191" t="s">
        <v>81</v>
      </c>
      <c r="H191" s="27" t="s">
        <v>103</v>
      </c>
      <c r="I191" t="s">
        <v>81</v>
      </c>
      <c r="J191" t="str">
        <f>IF(T190=0,"",T190)</f>
        <v/>
      </c>
      <c r="K191" t="s">
        <v>81</v>
      </c>
      <c r="L191" t="str">
        <f>IF(U190=0,"",U190)</f>
        <v/>
      </c>
      <c r="M191" t="s">
        <v>81</v>
      </c>
      <c r="N191" t="str">
        <f>IF(V190=0,"",V190)</f>
        <v/>
      </c>
      <c r="O191" t="s">
        <v>81</v>
      </c>
      <c r="Q191" s="33" t="s">
        <v>104</v>
      </c>
      <c r="R191" s="34" t="str">
        <f>INDEX(AZ:AZ,W187+1)</f>
        <v>あなたのライブラリーの次の4枚のカードのうち1枚を取ってくる。&amp;br;サイクリング2</v>
      </c>
      <c r="S191" s="35"/>
      <c r="T191" s="35"/>
      <c r="U191" s="35"/>
      <c r="V191" s="36"/>
      <c r="W191" s="40"/>
      <c r="X191" s="32"/>
      <c r="Y191" s="32"/>
      <c r="Z191" s="32"/>
      <c r="AA191" s="54"/>
      <c r="BB191" s="64" t="s">
        <v>0</v>
      </c>
      <c r="BC191">
        <v>190</v>
      </c>
    </row>
    <row r="192" spans="1:55">
      <c r="A192" t="str">
        <f t="shared" si="22"/>
        <v>|テキスト|&gt;|&gt;|&gt;|&gt;|あなたのライブラリーの次の4枚のカードのうち1枚を取ってくる。&amp;br;サイクリング2|</v>
      </c>
      <c r="B192" t="s">
        <v>0</v>
      </c>
      <c r="C192" t="s">
        <v>81</v>
      </c>
      <c r="D192" s="27" t="s">
        <v>104</v>
      </c>
      <c r="E192" t="s">
        <v>81</v>
      </c>
      <c r="F192" s="27" t="s">
        <v>113</v>
      </c>
      <c r="G192" t="s">
        <v>81</v>
      </c>
      <c r="H192" s="27" t="s">
        <v>113</v>
      </c>
      <c r="I192" t="s">
        <v>81</v>
      </c>
      <c r="J192" s="27" t="s">
        <v>113</v>
      </c>
      <c r="K192" t="s">
        <v>81</v>
      </c>
      <c r="L192" s="27" t="s">
        <v>113</v>
      </c>
      <c r="M192" t="s">
        <v>81</v>
      </c>
      <c r="N192" t="str">
        <f>IF(R191=0,"",R191)</f>
        <v>あなたのライブラリーの次の4枚のカードのうち1枚を取ってくる。&amp;br;サイクリング2</v>
      </c>
      <c r="O192" t="s">
        <v>81</v>
      </c>
      <c r="Q192" s="38" t="s">
        <v>27</v>
      </c>
      <c r="R192" s="34" t="str">
        <f>INDEX(BA:BA,W187+1)</f>
        <v>Fetch one of the next 4 cards in your library.&amp;br;Cycling 2.</v>
      </c>
      <c r="S192" s="35" t="s">
        <v>400</v>
      </c>
      <c r="T192" s="34" t="str">
        <f>IF(X192="","",X192&amp;IF(Y192="",""," "&amp;Y192)&amp;IF(Z192="",""," "&amp;Z192)&amp;IF(AA192="",""," "&amp;AA192))</f>
        <v/>
      </c>
      <c r="U192" s="35"/>
      <c r="V192" s="36"/>
      <c r="W192" s="40" t="s">
        <v>114</v>
      </c>
      <c r="X192" s="33" t="str">
        <f t="shared" ref="X192:AA192" si="32">IF(ISERROR(IF(LEN(X191)&gt;1,X191,VLOOKUP(X190,$AC:$AD,2,FALSE))),"",IF(LEN(X191)&gt;1,X191,VLOOKUP(X190,$AC:$AD,2,FALSE)))</f>
        <v/>
      </c>
      <c r="Y192" s="33" t="str">
        <f t="shared" si="32"/>
        <v/>
      </c>
      <c r="Z192" s="33" t="str">
        <f t="shared" si="32"/>
        <v/>
      </c>
      <c r="AA192" s="33" t="str">
        <f t="shared" si="32"/>
        <v> </v>
      </c>
      <c r="BB192" s="64" t="s">
        <v>0</v>
      </c>
      <c r="BC192">
        <v>191</v>
      </c>
    </row>
    <row r="193" spans="1:55">
      <c r="A193" t="str">
        <f t="shared" si="22"/>
        <v>|英テキスト|&gt;|&gt;|&gt;|&gt;|Fetch one of the next 4 cards in your library.&amp;br;Cycling 2.|</v>
      </c>
      <c r="B193" t="s">
        <v>0</v>
      </c>
      <c r="C193" t="s">
        <v>81</v>
      </c>
      <c r="D193" s="27" t="s">
        <v>125</v>
      </c>
      <c r="E193" t="s">
        <v>81</v>
      </c>
      <c r="F193" s="27" t="s">
        <v>113</v>
      </c>
      <c r="G193" t="s">
        <v>81</v>
      </c>
      <c r="H193" s="27" t="s">
        <v>113</v>
      </c>
      <c r="I193" t="s">
        <v>81</v>
      </c>
      <c r="J193" s="27" t="s">
        <v>113</v>
      </c>
      <c r="K193" t="s">
        <v>81</v>
      </c>
      <c r="L193" s="27" t="s">
        <v>113</v>
      </c>
      <c r="M193" t="s">
        <v>81</v>
      </c>
      <c r="N193" t="str">
        <f>IF(T192="","",T192&amp;"&amp;br;")&amp;IF(R192=0,"",R192)</f>
        <v>Fetch one of the next 4 cards in your library.&amp;br;Cycling 2.</v>
      </c>
      <c r="O193" t="s">
        <v>81</v>
      </c>
      <c r="Q193" s="33" t="s">
        <v>18</v>
      </c>
      <c r="R193" s="34">
        <f>IF(INDEX(AT:AT,W187+1)="",0,INDEX(AT:AT,W187+1)&amp;"/"&amp;INDEX(AU:AU,W187+1))</f>
        <v>0</v>
      </c>
      <c r="S193" s="35"/>
      <c r="T193" s="35"/>
      <c r="U193" s="35"/>
      <c r="V193" s="36"/>
      <c r="W193" s="40"/>
      <c r="X193" s="33"/>
      <c r="Y193" s="52"/>
      <c r="Z193" s="52"/>
      <c r="AA193" s="53"/>
      <c r="BB193" s="64" t="s">
        <v>0</v>
      </c>
      <c r="BC193">
        <v>192</v>
      </c>
    </row>
    <row r="194" spans="1:55">
      <c r="A194" t="str">
        <f t="shared" si="22"/>
        <v>|PT|&gt;||シールド数|&gt;||</v>
      </c>
      <c r="B194" t="s">
        <v>0</v>
      </c>
      <c r="C194" t="s">
        <v>81</v>
      </c>
      <c r="D194" t="s">
        <v>18</v>
      </c>
      <c r="E194" t="s">
        <v>81</v>
      </c>
      <c r="F194" t="s">
        <v>113</v>
      </c>
      <c r="G194" t="s">
        <v>81</v>
      </c>
      <c r="H194" t="str">
        <f>IF(R193=0,"",R193)</f>
        <v/>
      </c>
      <c r="I194" t="s">
        <v>81</v>
      </c>
      <c r="J194" t="s">
        <v>136</v>
      </c>
      <c r="K194" t="s">
        <v>81</v>
      </c>
      <c r="L194" t="s">
        <v>113</v>
      </c>
      <c r="M194" t="s">
        <v>81</v>
      </c>
      <c r="N194" t="str">
        <f>IF(R194=0,"",R194)</f>
        <v/>
      </c>
      <c r="O194" t="s">
        <v>81</v>
      </c>
      <c r="Q194" s="41" t="s">
        <v>19</v>
      </c>
      <c r="R194" s="34">
        <f>INDEX(AS:AS,W187+1)</f>
        <v>0</v>
      </c>
      <c r="S194" s="42"/>
      <c r="T194" s="42"/>
      <c r="U194" s="42"/>
      <c r="V194" s="43"/>
      <c r="W194" s="44"/>
      <c r="X194" s="45"/>
      <c r="Y194" s="55"/>
      <c r="Z194" s="55"/>
      <c r="AA194" s="56"/>
      <c r="BB194" s="64" t="s">
        <v>0</v>
      </c>
      <c r="BC194">
        <v>193</v>
      </c>
    </row>
    <row r="195" spans="1:55">
      <c r="A195" t="str">
        <f t="shared" si="22"/>
        <v>&amp;br;&amp;br;</v>
      </c>
      <c r="B195" t="s">
        <v>0</v>
      </c>
      <c r="C195" t="s">
        <v>145</v>
      </c>
      <c r="R195"/>
      <c r="S195"/>
      <c r="T195"/>
      <c r="U195"/>
      <c r="V195"/>
      <c r="BB195" s="64" t="s">
        <v>0</v>
      </c>
      <c r="BC195">
        <v>194</v>
      </c>
    </row>
    <row r="196" spans="1:55">
      <c r="A196" t="str">
        <f t="shared" si="22"/>
        <v>#back(text=戻る,left)</v>
      </c>
      <c r="B196" t="s">
        <v>0</v>
      </c>
      <c r="C196" t="s">
        <v>153</v>
      </c>
      <c r="R196"/>
      <c r="S196"/>
      <c r="T196"/>
      <c r="U196"/>
      <c r="V196"/>
      <c r="BB196" s="64" t="s">
        <v>0</v>
      </c>
      <c r="BC196">
        <v>195</v>
      </c>
    </row>
    <row r="197" spans="1:55">
      <c r="A197" t="str">
        <f t="shared" si="22"/>
        <v>&amp;br;</v>
      </c>
      <c r="B197" t="s">
        <v>0</v>
      </c>
      <c r="C197" t="s">
        <v>164</v>
      </c>
      <c r="R197"/>
      <c r="S197"/>
      <c r="T197"/>
      <c r="U197"/>
      <c r="V197"/>
      <c r="BB197" s="64" t="s">
        <v>0</v>
      </c>
      <c r="BC197">
        <v>196</v>
      </c>
    </row>
    <row r="198" spans="1:55">
      <c r="A198" t="str">
        <f t="shared" ref="A198:A261" si="33">CONCATENATE(C198,D198,E198,F198,G198,H198,I198,J198,K198,L198,M198,N198,O198,P198)</f>
        <v>#comment(above,nsize=[15],size=[30],num=[10])</v>
      </c>
      <c r="B198" t="s">
        <v>0</v>
      </c>
      <c r="C198" t="s">
        <v>173</v>
      </c>
      <c r="R198"/>
      <c r="S198"/>
      <c r="T198"/>
      <c r="U198"/>
      <c r="V198"/>
      <c r="BB198" s="64" t="s">
        <v>0</v>
      </c>
      <c r="BC198">
        <v>197</v>
      </c>
    </row>
    <row r="199" spans="1:55">
      <c r="A199" t="str">
        <f t="shared" si="33"/>
        <v>&amp;br;&amp;br;</v>
      </c>
      <c r="B199" t="s">
        <v>0</v>
      </c>
      <c r="C199" t="s">
        <v>145</v>
      </c>
      <c r="R199"/>
      <c r="S199"/>
      <c r="T199"/>
      <c r="U199"/>
      <c r="V199"/>
      <c r="BB199" s="64" t="s">
        <v>0</v>
      </c>
      <c r="BC199">
        <v>198</v>
      </c>
    </row>
    <row r="200" spans="1:55">
      <c r="A200" t="str">
        <f t="shared" si="33"/>
        <v/>
      </c>
      <c r="B200" t="s">
        <v>0</v>
      </c>
      <c r="Q200" s="29"/>
      <c r="R200" s="30"/>
      <c r="S200" s="30"/>
      <c r="T200" s="30"/>
      <c r="U200" s="30"/>
      <c r="V200" s="31"/>
      <c r="W200" s="32">
        <v>16</v>
      </c>
      <c r="X200" s="29"/>
      <c r="Y200" s="50"/>
      <c r="Z200" s="50"/>
      <c r="AA200" s="51"/>
      <c r="BB200" s="64" t="s">
        <v>0</v>
      </c>
      <c r="BC200">
        <v>199</v>
      </c>
    </row>
    <row r="201" spans="1:55">
      <c r="A201" t="str">
        <f t="shared" si="33"/>
        <v>*呪われた大群/Accursed Horde</v>
      </c>
      <c r="B201" t="s">
        <v>0</v>
      </c>
      <c r="C201" t="str">
        <f>"*"&amp;R201&amp;"/"&amp;T201</f>
        <v>*呪われた大群/Accursed Horde</v>
      </c>
      <c r="Q201" s="33" t="s">
        <v>9</v>
      </c>
      <c r="R201" s="34" t="str">
        <f>INDEX(AI:AI,W200+1)</f>
        <v>呪われた大群</v>
      </c>
      <c r="S201" s="35" t="s">
        <v>10</v>
      </c>
      <c r="T201" s="34" t="str">
        <f>INDEX(AJ:AJ,W200+1)</f>
        <v>Accursed Horde</v>
      </c>
      <c r="U201" s="35"/>
      <c r="V201" s="36"/>
      <c r="W201" s="37"/>
      <c r="X201" s="33"/>
      <c r="Y201" s="52"/>
      <c r="Z201" s="52"/>
      <c r="AA201" s="53"/>
      <c r="BB201" s="64" t="s">
        <v>0</v>
      </c>
      <c r="BC201">
        <v>200</v>
      </c>
    </row>
    <row r="202" spans="1:55">
      <c r="A202" t="str">
        <f t="shared" si="33"/>
        <v>|LEFT:80|LEFT:100|LEFT:100|LEFT:100|LEFT:100|LEFT:100|c</v>
      </c>
      <c r="B202" t="s">
        <v>0</v>
      </c>
      <c r="C202" t="s">
        <v>81</v>
      </c>
      <c r="D202" s="26" t="str">
        <f>$Q$1</f>
        <v>LEFT:80</v>
      </c>
      <c r="E202" s="26" t="s">
        <v>81</v>
      </c>
      <c r="F202" s="26" t="str">
        <f t="shared" ref="F202:J202" si="34">$R$1</f>
        <v>LEFT:100</v>
      </c>
      <c r="G202" s="26" t="s">
        <v>81</v>
      </c>
      <c r="H202" s="26" t="str">
        <f t="shared" si="34"/>
        <v>LEFT:100</v>
      </c>
      <c r="I202" s="26" t="s">
        <v>81</v>
      </c>
      <c r="J202" s="26" t="str">
        <f t="shared" si="34"/>
        <v>LEFT:100</v>
      </c>
      <c r="K202" s="26" t="s">
        <v>81</v>
      </c>
      <c r="L202" s="26" t="str">
        <f>$R$1</f>
        <v>LEFT:100</v>
      </c>
      <c r="M202" s="26" t="s">
        <v>81</v>
      </c>
      <c r="N202" s="26" t="str">
        <f>$R$1</f>
        <v>LEFT:100</v>
      </c>
      <c r="O202" t="s">
        <v>81</v>
      </c>
      <c r="P202" t="s">
        <v>82</v>
      </c>
      <c r="Q202" s="38" t="s">
        <v>6</v>
      </c>
      <c r="R202" s="34" t="str">
        <f>INDEX(AF:AF,W200+1)</f>
        <v>黒</v>
      </c>
      <c r="S202" s="39" t="s">
        <v>7</v>
      </c>
      <c r="T202" s="34" t="str">
        <f>INDEX(AG:AG,W200+1)</f>
        <v>レア</v>
      </c>
      <c r="U202" s="39" t="s">
        <v>8</v>
      </c>
      <c r="V202" s="34">
        <f>INDEX(AH:AH,W200+1)</f>
        <v>13</v>
      </c>
      <c r="W202" s="40"/>
      <c r="X202" s="34" t="str">
        <f>INDEX(AO:AO,W200+1)</f>
        <v>ジェム2個を起動する：あなたのターン終了時まで、あなたがコントロールする各ゾンビはダメージ軽減を得る。</v>
      </c>
      <c r="Y202" s="52"/>
      <c r="Z202" s="52"/>
      <c r="AA202" s="53"/>
      <c r="BB202" s="64" t="s">
        <v>0</v>
      </c>
      <c r="BC202">
        <v>201</v>
      </c>
    </row>
    <row r="203" spans="1:55">
      <c r="A203" t="str">
        <f t="shared" si="33"/>
        <v>|色|黒|レアリティ|レア|マナコスト|13|</v>
      </c>
      <c r="B203" t="s">
        <v>0</v>
      </c>
      <c r="C203" t="s">
        <v>81</v>
      </c>
      <c r="D203" s="27" t="s">
        <v>6</v>
      </c>
      <c r="E203" t="s">
        <v>81</v>
      </c>
      <c r="F203" t="str">
        <f>IF(R202=0,"",R202)</f>
        <v>黒</v>
      </c>
      <c r="G203" t="s">
        <v>81</v>
      </c>
      <c r="H203" s="27" t="s">
        <v>93</v>
      </c>
      <c r="I203" t="s">
        <v>81</v>
      </c>
      <c r="J203" t="str">
        <f>IF(T202=0,"",T202)</f>
        <v>レア</v>
      </c>
      <c r="K203" t="s">
        <v>81</v>
      </c>
      <c r="L203" s="27" t="s">
        <v>94</v>
      </c>
      <c r="M203" t="s">
        <v>81</v>
      </c>
      <c r="N203">
        <f>IF(V202=0,"",V202)</f>
        <v>13</v>
      </c>
      <c r="O203" t="s">
        <v>81</v>
      </c>
      <c r="Q203" s="33" t="s">
        <v>11</v>
      </c>
      <c r="R203" s="34" t="str">
        <f>INDEX(AK:AK,W200+1)</f>
        <v>クリーチャー</v>
      </c>
      <c r="S203" s="39" t="s">
        <v>95</v>
      </c>
      <c r="T203" s="34" t="str">
        <f>INDEX(AL:AL,W200+1)</f>
        <v>ゾンビ</v>
      </c>
      <c r="U203" s="34">
        <f>INDEX(AM:AM,W200+1)</f>
        <v>0</v>
      </c>
      <c r="V203" s="34">
        <f>INDEX(AN:AN,W200+1)</f>
        <v>0</v>
      </c>
      <c r="W203" s="40"/>
      <c r="X203" s="34" t="str">
        <f>INDEX(AV:AV,W200+1)</f>
        <v>ジェ</v>
      </c>
      <c r="Y203" s="34" t="str">
        <f>INDEX(AW:AW,W200+1)</f>
        <v/>
      </c>
      <c r="Z203" s="34" t="str">
        <f>INDEX(AX:AX,W200+1)</f>
        <v/>
      </c>
      <c r="AA203" s="34">
        <f>INDEX(AY:AY,W200+1)</f>
        <v>0</v>
      </c>
      <c r="BB203" s="64" t="s">
        <v>0</v>
      </c>
      <c r="BC203">
        <v>202</v>
      </c>
    </row>
    <row r="204" spans="1:55">
      <c r="A204" t="str">
        <f t="shared" si="33"/>
        <v>|種別|クリーチャー|サブタイプ|ゾンビ|||</v>
      </c>
      <c r="B204" t="s">
        <v>0</v>
      </c>
      <c r="C204" t="s">
        <v>81</v>
      </c>
      <c r="D204" s="27" t="s">
        <v>11</v>
      </c>
      <c r="E204" t="s">
        <v>81</v>
      </c>
      <c r="F204" t="str">
        <f>IF(R203=0,"",R203)</f>
        <v>クリーチャー</v>
      </c>
      <c r="G204" t="s">
        <v>81</v>
      </c>
      <c r="H204" s="27" t="s">
        <v>103</v>
      </c>
      <c r="I204" t="s">
        <v>81</v>
      </c>
      <c r="J204" t="str">
        <f>IF(T203=0,"",T203)</f>
        <v>ゾンビ</v>
      </c>
      <c r="K204" t="s">
        <v>81</v>
      </c>
      <c r="L204" t="str">
        <f>IF(U203=0,"",U203)</f>
        <v/>
      </c>
      <c r="M204" t="s">
        <v>81</v>
      </c>
      <c r="N204" t="str">
        <f>IF(V203=0,"",V203)</f>
        <v/>
      </c>
      <c r="O204" t="s">
        <v>81</v>
      </c>
      <c r="Q204" s="33" t="s">
        <v>104</v>
      </c>
      <c r="R204" s="34" t="str">
        <f>INDEX(AZ:AZ,W200+1)</f>
        <v>ジェム2個を起動する：あなたのターン終了時まで、あなたがコントロールする各ゾンビはダメージ軽減を得る。</v>
      </c>
      <c r="S204" s="35"/>
      <c r="T204" s="35"/>
      <c r="U204" s="35"/>
      <c r="V204" s="36"/>
      <c r="W204" s="40"/>
      <c r="X204" s="32"/>
      <c r="Y204" s="32"/>
      <c r="Z204" s="32"/>
      <c r="AA204" s="54"/>
      <c r="BB204" s="64" t="s">
        <v>0</v>
      </c>
      <c r="BC204">
        <v>203</v>
      </c>
    </row>
    <row r="205" spans="1:55">
      <c r="A205" t="str">
        <f t="shared" si="33"/>
        <v>|テキスト|&gt;|&gt;|&gt;|&gt;|ジェム2個を起動する：あなたのターン終了時まで、あなたがコントロールする各ゾンビはダメージ軽減を得る。|</v>
      </c>
      <c r="B205" t="s">
        <v>0</v>
      </c>
      <c r="C205" t="s">
        <v>81</v>
      </c>
      <c r="D205" s="27" t="s">
        <v>104</v>
      </c>
      <c r="E205" t="s">
        <v>81</v>
      </c>
      <c r="F205" s="27" t="s">
        <v>113</v>
      </c>
      <c r="G205" t="s">
        <v>81</v>
      </c>
      <c r="H205" s="27" t="s">
        <v>113</v>
      </c>
      <c r="I205" t="s">
        <v>81</v>
      </c>
      <c r="J205" s="27" t="s">
        <v>113</v>
      </c>
      <c r="K205" t="s">
        <v>81</v>
      </c>
      <c r="L205" s="27" t="s">
        <v>113</v>
      </c>
      <c r="M205" t="s">
        <v>81</v>
      </c>
      <c r="N205" t="str">
        <f>IF(R204=0,"",R204)</f>
        <v>ジェム2個を起動する：あなたのターン終了時まで、あなたがコントロールする各ゾンビはダメージ軽減を得る。</v>
      </c>
      <c r="O205" t="s">
        <v>81</v>
      </c>
      <c r="Q205" s="38" t="s">
        <v>27</v>
      </c>
      <c r="R205" s="34" t="str">
        <f>INDEX(BA:BA,W200+1)</f>
        <v>Activate 2: Each Zombie you control gains Prevent Damage until the end of your turn.</v>
      </c>
      <c r="S205" s="35" t="s">
        <v>400</v>
      </c>
      <c r="T205" s="34" t="str">
        <f>IF(X205="","",X205&amp;IF(Y205="",""," "&amp;Y205)&amp;IF(Z205="",""," "&amp;Z205)&amp;IF(AA205="",""," "&amp;AA205))</f>
        <v/>
      </c>
      <c r="U205" s="35"/>
      <c r="V205" s="36"/>
      <c r="W205" s="40" t="s">
        <v>114</v>
      </c>
      <c r="X205" s="33" t="str">
        <f t="shared" ref="X205:AA205" si="35">IF(ISERROR(IF(LEN(X204)&gt;1,X204,VLOOKUP(X203,$AC:$AD,2,FALSE))),"",IF(LEN(X204)&gt;1,X204,VLOOKUP(X203,$AC:$AD,2,FALSE)))</f>
        <v/>
      </c>
      <c r="Y205" s="33" t="str">
        <f t="shared" si="35"/>
        <v/>
      </c>
      <c r="Z205" s="33" t="str">
        <f t="shared" si="35"/>
        <v/>
      </c>
      <c r="AA205" s="33" t="str">
        <f t="shared" si="35"/>
        <v> </v>
      </c>
      <c r="BB205" s="64" t="s">
        <v>0</v>
      </c>
      <c r="BC205">
        <v>204</v>
      </c>
    </row>
    <row r="206" spans="1:55">
      <c r="A206" t="str">
        <f t="shared" si="33"/>
        <v>|英テキスト|&gt;|&gt;|&gt;|&gt;|Activate 2: Each Zombie you control gains Prevent Damage until the end of your turn.|</v>
      </c>
      <c r="B206" t="s">
        <v>0</v>
      </c>
      <c r="C206" t="s">
        <v>81</v>
      </c>
      <c r="D206" s="27" t="s">
        <v>125</v>
      </c>
      <c r="E206" t="s">
        <v>81</v>
      </c>
      <c r="F206" s="27" t="s">
        <v>113</v>
      </c>
      <c r="G206" t="s">
        <v>81</v>
      </c>
      <c r="H206" s="27" t="s">
        <v>113</v>
      </c>
      <c r="I206" t="s">
        <v>81</v>
      </c>
      <c r="J206" s="27" t="s">
        <v>113</v>
      </c>
      <c r="K206" t="s">
        <v>81</v>
      </c>
      <c r="L206" s="27" t="s">
        <v>113</v>
      </c>
      <c r="M206" t="s">
        <v>81</v>
      </c>
      <c r="N206" t="str">
        <f>IF(T205="","",T205&amp;"&amp;br;")&amp;IF(R205=0,"",R205)</f>
        <v>Activate 2: Each Zombie you control gains Prevent Damage until the end of your turn.</v>
      </c>
      <c r="O206" t="s">
        <v>81</v>
      </c>
      <c r="Q206" s="33" t="s">
        <v>18</v>
      </c>
      <c r="R206" s="34" t="str">
        <f>IF(INDEX(AT:AT,W200+1)="",0,INDEX(AT:AT,W200+1)&amp;"/"&amp;INDEX(AU:AU,W200+1))</f>
        <v>6/6</v>
      </c>
      <c r="S206" s="35"/>
      <c r="T206" s="35"/>
      <c r="U206" s="35"/>
      <c r="V206" s="36"/>
      <c r="W206" s="40"/>
      <c r="X206" s="33"/>
      <c r="Y206" s="52"/>
      <c r="Z206" s="52"/>
      <c r="AA206" s="53"/>
      <c r="BB206" s="64" t="s">
        <v>0</v>
      </c>
      <c r="BC206">
        <v>205</v>
      </c>
    </row>
    <row r="207" spans="1:55">
      <c r="A207" t="str">
        <f t="shared" si="33"/>
        <v>|PT|&gt;|6/6|シールド数|&gt;||</v>
      </c>
      <c r="B207" t="s">
        <v>0</v>
      </c>
      <c r="C207" t="s">
        <v>81</v>
      </c>
      <c r="D207" t="s">
        <v>18</v>
      </c>
      <c r="E207" t="s">
        <v>81</v>
      </c>
      <c r="F207" t="s">
        <v>113</v>
      </c>
      <c r="G207" t="s">
        <v>81</v>
      </c>
      <c r="H207" t="str">
        <f>IF(R206=0,"",R206)</f>
        <v>6/6</v>
      </c>
      <c r="I207" t="s">
        <v>81</v>
      </c>
      <c r="J207" t="s">
        <v>136</v>
      </c>
      <c r="K207" t="s">
        <v>81</v>
      </c>
      <c r="L207" t="s">
        <v>113</v>
      </c>
      <c r="M207" t="s">
        <v>81</v>
      </c>
      <c r="N207" t="str">
        <f>IF(R207=0,"",R207)</f>
        <v/>
      </c>
      <c r="O207" t="s">
        <v>81</v>
      </c>
      <c r="Q207" s="41" t="s">
        <v>19</v>
      </c>
      <c r="R207" s="34">
        <f>INDEX(AS:AS,W200+1)</f>
        <v>0</v>
      </c>
      <c r="S207" s="42"/>
      <c r="T207" s="42"/>
      <c r="U207" s="42"/>
      <c r="V207" s="43"/>
      <c r="W207" s="44"/>
      <c r="X207" s="45"/>
      <c r="Y207" s="55"/>
      <c r="Z207" s="55"/>
      <c r="AA207" s="56"/>
      <c r="BB207" s="64" t="s">
        <v>0</v>
      </c>
      <c r="BC207">
        <v>206</v>
      </c>
    </row>
    <row r="208" spans="1:55">
      <c r="A208" t="str">
        <f t="shared" si="33"/>
        <v>&amp;br;&amp;br;</v>
      </c>
      <c r="B208" t="s">
        <v>0</v>
      </c>
      <c r="C208" t="s">
        <v>145</v>
      </c>
      <c r="R208"/>
      <c r="S208"/>
      <c r="T208"/>
      <c r="U208"/>
      <c r="V208"/>
      <c r="BB208" s="64" t="s">
        <v>0</v>
      </c>
      <c r="BC208">
        <v>207</v>
      </c>
    </row>
    <row r="209" spans="1:55">
      <c r="A209" t="str">
        <f t="shared" si="33"/>
        <v>#back(text=戻る,left)</v>
      </c>
      <c r="B209" t="s">
        <v>0</v>
      </c>
      <c r="C209" t="s">
        <v>153</v>
      </c>
      <c r="R209"/>
      <c r="S209"/>
      <c r="T209"/>
      <c r="U209"/>
      <c r="V209"/>
      <c r="BB209" s="64" t="s">
        <v>0</v>
      </c>
      <c r="BC209">
        <v>208</v>
      </c>
    </row>
    <row r="210" spans="1:55">
      <c r="A210" t="str">
        <f t="shared" si="33"/>
        <v>&amp;br;</v>
      </c>
      <c r="B210" t="s">
        <v>0</v>
      </c>
      <c r="C210" t="s">
        <v>164</v>
      </c>
      <c r="R210"/>
      <c r="S210"/>
      <c r="T210"/>
      <c r="U210"/>
      <c r="V210"/>
      <c r="BB210" s="64" t="s">
        <v>0</v>
      </c>
      <c r="BC210">
        <v>209</v>
      </c>
    </row>
    <row r="211" spans="1:55">
      <c r="A211" t="str">
        <f t="shared" si="33"/>
        <v>#comment(above,nsize=[15],size=[30],num=[10])</v>
      </c>
      <c r="B211" t="s">
        <v>0</v>
      </c>
      <c r="C211" t="s">
        <v>173</v>
      </c>
      <c r="R211"/>
      <c r="S211"/>
      <c r="T211"/>
      <c r="U211"/>
      <c r="V211"/>
      <c r="BB211" s="64" t="s">
        <v>0</v>
      </c>
      <c r="BC211">
        <v>210</v>
      </c>
    </row>
    <row r="212" spans="1:55">
      <c r="A212" t="str">
        <f t="shared" si="33"/>
        <v>&amp;br;&amp;br;</v>
      </c>
      <c r="B212" t="s">
        <v>0</v>
      </c>
      <c r="C212" t="s">
        <v>145</v>
      </c>
      <c r="R212"/>
      <c r="S212"/>
      <c r="T212"/>
      <c r="U212"/>
      <c r="V212"/>
      <c r="BB212" s="64" t="s">
        <v>0</v>
      </c>
      <c r="BC212">
        <v>211</v>
      </c>
    </row>
    <row r="213" spans="1:55">
      <c r="A213" t="str">
        <f t="shared" si="33"/>
        <v/>
      </c>
      <c r="B213" t="s">
        <v>0</v>
      </c>
      <c r="Q213" s="29"/>
      <c r="R213" s="30"/>
      <c r="S213" s="30"/>
      <c r="T213" s="30"/>
      <c r="U213" s="30"/>
      <c r="V213" s="31"/>
      <c r="W213" s="32">
        <v>17</v>
      </c>
      <c r="X213" s="29"/>
      <c r="Y213" s="50"/>
      <c r="Z213" s="50"/>
      <c r="AA213" s="51"/>
      <c r="BB213" s="64" t="s">
        <v>0</v>
      </c>
      <c r="BC213">
        <v>212</v>
      </c>
    </row>
    <row r="214" spans="1:55">
      <c r="A214" t="str">
        <f t="shared" si="33"/>
        <v>*アムムトの永遠衆/Ammit Eternal</v>
      </c>
      <c r="B214" t="s">
        <v>0</v>
      </c>
      <c r="C214" t="str">
        <f>"*"&amp;R214&amp;"/"&amp;T214</f>
        <v>*アムムトの永遠衆/Ammit Eternal</v>
      </c>
      <c r="Q214" s="33" t="s">
        <v>9</v>
      </c>
      <c r="R214" s="34" t="str">
        <f>INDEX(AI:AI,W213+1)</f>
        <v>アムムトの永遠衆</v>
      </c>
      <c r="S214" s="35" t="s">
        <v>10</v>
      </c>
      <c r="T214" s="34" t="str">
        <f>INDEX(AJ:AJ,W213+1)</f>
        <v>Ammit Eternal</v>
      </c>
      <c r="U214" s="35"/>
      <c r="V214" s="36"/>
      <c r="W214" s="37"/>
      <c r="X214" s="33"/>
      <c r="Y214" s="52"/>
      <c r="Z214" s="52"/>
      <c r="AA214" s="53"/>
      <c r="BB214" s="64" t="s">
        <v>0</v>
      </c>
      <c r="BC214">
        <v>213</v>
      </c>
    </row>
    <row r="215" spans="1:55">
      <c r="A215" t="str">
        <f t="shared" si="33"/>
        <v>|LEFT:80|LEFT:100|LEFT:100|LEFT:100|LEFT:100|LEFT:100|c</v>
      </c>
      <c r="B215" t="s">
        <v>0</v>
      </c>
      <c r="C215" t="s">
        <v>81</v>
      </c>
      <c r="D215" s="26" t="str">
        <f>$Q$1</f>
        <v>LEFT:80</v>
      </c>
      <c r="E215" s="26" t="s">
        <v>81</v>
      </c>
      <c r="F215" s="26" t="str">
        <f t="shared" ref="F215:J215" si="36">$R$1</f>
        <v>LEFT:100</v>
      </c>
      <c r="G215" s="26" t="s">
        <v>81</v>
      </c>
      <c r="H215" s="26" t="str">
        <f t="shared" si="36"/>
        <v>LEFT:100</v>
      </c>
      <c r="I215" s="26" t="s">
        <v>81</v>
      </c>
      <c r="J215" s="26" t="str">
        <f t="shared" si="36"/>
        <v>LEFT:100</v>
      </c>
      <c r="K215" s="26" t="s">
        <v>81</v>
      </c>
      <c r="L215" s="26" t="str">
        <f>$R$1</f>
        <v>LEFT:100</v>
      </c>
      <c r="M215" s="26" t="s">
        <v>81</v>
      </c>
      <c r="N215" s="26" t="str">
        <f>$R$1</f>
        <v>LEFT:100</v>
      </c>
      <c r="O215" t="s">
        <v>81</v>
      </c>
      <c r="P215" t="s">
        <v>82</v>
      </c>
      <c r="Q215" s="38" t="s">
        <v>6</v>
      </c>
      <c r="R215" s="34" t="str">
        <f>INDEX(AF:AF,W213+1)</f>
        <v>黒</v>
      </c>
      <c r="S215" s="39" t="s">
        <v>7</v>
      </c>
      <c r="T215" s="34" t="str">
        <f>INDEX(AG:AG,W213+1)</f>
        <v>レア</v>
      </c>
      <c r="U215" s="39" t="s">
        <v>8</v>
      </c>
      <c r="V215" s="34">
        <f>INDEX(AH:AH,W213+1)</f>
        <v>10</v>
      </c>
      <c r="W215" s="40"/>
      <c r="X215" s="34" t="str">
        <f>INDEX(AO:AO,W213+1)</f>
        <v>対戦相手がクリーチャーか呪文かサポートを唱えたとき、このクリーチャーは-1/-1の修整を受ける。</v>
      </c>
      <c r="Y215" s="52"/>
      <c r="Z215" s="52"/>
      <c r="AA215" s="53"/>
      <c r="BB215" s="64" t="s">
        <v>0</v>
      </c>
      <c r="BC215">
        <v>214</v>
      </c>
    </row>
    <row r="216" spans="1:55">
      <c r="A216" t="str">
        <f t="shared" si="33"/>
        <v>|色|黒|レアリティ|レア|マナコスト|10|</v>
      </c>
      <c r="B216" t="s">
        <v>0</v>
      </c>
      <c r="C216" t="s">
        <v>81</v>
      </c>
      <c r="D216" s="27" t="s">
        <v>6</v>
      </c>
      <c r="E216" t="s">
        <v>81</v>
      </c>
      <c r="F216" t="str">
        <f>IF(R215=0,"",R215)</f>
        <v>黒</v>
      </c>
      <c r="G216" t="s">
        <v>81</v>
      </c>
      <c r="H216" s="27" t="s">
        <v>93</v>
      </c>
      <c r="I216" t="s">
        <v>81</v>
      </c>
      <c r="J216" t="str">
        <f>IF(T215=0,"",T215)</f>
        <v>レア</v>
      </c>
      <c r="K216" t="s">
        <v>81</v>
      </c>
      <c r="L216" s="27" t="s">
        <v>94</v>
      </c>
      <c r="M216" t="s">
        <v>81</v>
      </c>
      <c r="N216">
        <f>IF(V215=0,"",V215)</f>
        <v>10</v>
      </c>
      <c r="O216" t="s">
        <v>81</v>
      </c>
      <c r="Q216" s="33" t="s">
        <v>11</v>
      </c>
      <c r="R216" s="34" t="str">
        <f>INDEX(AK:AK,W213+1)</f>
        <v>クリーチャー</v>
      </c>
      <c r="S216" s="39" t="s">
        <v>95</v>
      </c>
      <c r="T216" s="34" t="str">
        <f>INDEX(AL:AL,W213+1)</f>
        <v>ゾンビ</v>
      </c>
      <c r="U216" s="34" t="str">
        <f>INDEX(AM:AM,W213+1)</f>
        <v>クロコダイル</v>
      </c>
      <c r="V216" s="34" t="str">
        <f>INDEX(AN:AN,W213+1)</f>
        <v>デーモン</v>
      </c>
      <c r="W216" s="40"/>
      <c r="X216" s="34" t="str">
        <f>INDEX(AV:AV,W213+1)</f>
        <v>対戦</v>
      </c>
      <c r="Y216" s="34" t="str">
        <f>INDEX(AW:AW,W213+1)</f>
        <v/>
      </c>
      <c r="Z216" s="34" t="str">
        <f>INDEX(AX:AX,W213+1)</f>
        <v/>
      </c>
      <c r="AA216" s="34">
        <f>INDEX(AY:AY,W213+1)</f>
        <v>0</v>
      </c>
      <c r="BB216" s="64" t="s">
        <v>0</v>
      </c>
      <c r="BC216">
        <v>215</v>
      </c>
    </row>
    <row r="217" spans="1:55">
      <c r="A217" t="str">
        <f t="shared" si="33"/>
        <v>|種別|クリーチャー|サブタイプ|ゾンビ|クロコダイル|デーモン|</v>
      </c>
      <c r="B217" t="s">
        <v>0</v>
      </c>
      <c r="C217" t="s">
        <v>81</v>
      </c>
      <c r="D217" s="27" t="s">
        <v>11</v>
      </c>
      <c r="E217" t="s">
        <v>81</v>
      </c>
      <c r="F217" t="str">
        <f>IF(R216=0,"",R216)</f>
        <v>クリーチャー</v>
      </c>
      <c r="G217" t="s">
        <v>81</v>
      </c>
      <c r="H217" s="27" t="s">
        <v>103</v>
      </c>
      <c r="I217" t="s">
        <v>81</v>
      </c>
      <c r="J217" t="str">
        <f>IF(T216=0,"",T216)</f>
        <v>ゾンビ</v>
      </c>
      <c r="K217" t="s">
        <v>81</v>
      </c>
      <c r="L217" t="str">
        <f>IF(U216=0,"",U216)</f>
        <v>クロコダイル</v>
      </c>
      <c r="M217" t="s">
        <v>81</v>
      </c>
      <c r="N217" t="str">
        <f>IF(V216=0,"",V216)</f>
        <v>デーモン</v>
      </c>
      <c r="O217" t="s">
        <v>81</v>
      </c>
      <c r="Q217" s="33" t="s">
        <v>104</v>
      </c>
      <c r="R217" s="34" t="str">
        <f>INDEX(AZ:AZ,W213+1)</f>
        <v>対戦相手がクリーチャーか呪文かサポートを唱えたとき、このクリーチャーは-1/-1の修整を受ける。&amp;br;このクリーチャーが対戦相手に戦闘ダメージを与えたとき、このクリーチャーは+1/+1の修整を受ける。&amp;br;加虐</v>
      </c>
      <c r="S217" s="35"/>
      <c r="T217" s="35"/>
      <c r="U217" s="35"/>
      <c r="V217" s="36"/>
      <c r="W217" s="40"/>
      <c r="X217" s="32"/>
      <c r="Y217" s="32"/>
      <c r="Z217" s="32"/>
      <c r="AA217" s="54"/>
      <c r="BB217" s="64" t="s">
        <v>0</v>
      </c>
      <c r="BC217">
        <v>216</v>
      </c>
    </row>
    <row r="218" spans="1:55">
      <c r="A218" t="str">
        <f t="shared" si="33"/>
        <v>|テキスト|&gt;|&gt;|&gt;|&gt;|対戦相手がクリーチャーか呪文かサポートを唱えたとき、このクリーチャーは-1/-1の修整を受ける。&amp;br;このクリーチャーが対戦相手に戦闘ダメージを与えたとき、このクリーチャーは+1/+1の修整を受ける。&amp;br;加虐|</v>
      </c>
      <c r="B218" t="s">
        <v>0</v>
      </c>
      <c r="C218" t="s">
        <v>81</v>
      </c>
      <c r="D218" s="27" t="s">
        <v>104</v>
      </c>
      <c r="E218" t="s">
        <v>81</v>
      </c>
      <c r="F218" s="27" t="s">
        <v>113</v>
      </c>
      <c r="G218" t="s">
        <v>81</v>
      </c>
      <c r="H218" s="27" t="s">
        <v>113</v>
      </c>
      <c r="I218" t="s">
        <v>81</v>
      </c>
      <c r="J218" s="27" t="s">
        <v>113</v>
      </c>
      <c r="K218" t="s">
        <v>81</v>
      </c>
      <c r="L218" s="27" t="s">
        <v>113</v>
      </c>
      <c r="M218" t="s">
        <v>81</v>
      </c>
      <c r="N218" t="str">
        <f>IF(R217=0,"",R217)</f>
        <v>対戦相手がクリーチャーか呪文かサポートを唱えたとき、このクリーチャーは-1/-1の修整を受ける。&amp;br;このクリーチャーが対戦相手に戦闘ダメージを与えたとき、このクリーチャーは+1/+1の修整を受ける。&amp;br;加虐</v>
      </c>
      <c r="O218" t="s">
        <v>81</v>
      </c>
      <c r="Q218" s="38" t="s">
        <v>27</v>
      </c>
      <c r="R218" s="34" t="str">
        <f>INDEX(BA:BA,W213+1)</f>
        <v>When your opponent casts a creature, spell or support, this creature gets -1/-1.&amp;br;When this creature deals combat damage to your opponent, this creature gets +1/+1.&amp;br;Afflict.</v>
      </c>
      <c r="S218" s="35" t="s">
        <v>400</v>
      </c>
      <c r="T218" s="34" t="str">
        <f>IF(X218="","",X218&amp;IF(Y218="",""," "&amp;Y218)&amp;IF(Z218="",""," "&amp;Z218)&amp;IF(AA218="",""," "&amp;AA218))</f>
        <v/>
      </c>
      <c r="U218" s="35"/>
      <c r="V218" s="36"/>
      <c r="W218" s="40" t="s">
        <v>114</v>
      </c>
      <c r="X218" s="33" t="str">
        <f t="shared" ref="X218:AA218" si="37">IF(ISERROR(IF(LEN(X217)&gt;1,X217,VLOOKUP(X216,$AC:$AD,2,FALSE))),"",IF(LEN(X217)&gt;1,X217,VLOOKUP(X216,$AC:$AD,2,FALSE)))</f>
        <v/>
      </c>
      <c r="Y218" s="33" t="str">
        <f t="shared" si="37"/>
        <v/>
      </c>
      <c r="Z218" s="33" t="str">
        <f t="shared" si="37"/>
        <v/>
      </c>
      <c r="AA218" s="33" t="str">
        <f t="shared" si="37"/>
        <v> </v>
      </c>
      <c r="BB218" s="64" t="s">
        <v>0</v>
      </c>
      <c r="BC218">
        <v>217</v>
      </c>
    </row>
    <row r="219" spans="1:55">
      <c r="A219" t="str">
        <f t="shared" si="33"/>
        <v>|英テキスト|&gt;|&gt;|&gt;|&gt;|When your opponent casts a creature, spell or support, this creature gets -1/-1.&amp;br;When this creature deals combat damage to your opponent, this creature gets +1/+1.&amp;br;Afflict.|</v>
      </c>
      <c r="B219" t="s">
        <v>0</v>
      </c>
      <c r="C219" t="s">
        <v>81</v>
      </c>
      <c r="D219" s="27" t="s">
        <v>125</v>
      </c>
      <c r="E219" t="s">
        <v>81</v>
      </c>
      <c r="F219" s="27" t="s">
        <v>113</v>
      </c>
      <c r="G219" t="s">
        <v>81</v>
      </c>
      <c r="H219" s="27" t="s">
        <v>113</v>
      </c>
      <c r="I219" t="s">
        <v>81</v>
      </c>
      <c r="J219" s="27" t="s">
        <v>113</v>
      </c>
      <c r="K219" t="s">
        <v>81</v>
      </c>
      <c r="L219" s="27" t="s">
        <v>113</v>
      </c>
      <c r="M219" t="s">
        <v>81</v>
      </c>
      <c r="N219" t="str">
        <f>IF(T218="","",T218&amp;"&amp;br;")&amp;IF(R218=0,"",R218)</f>
        <v>When your opponent casts a creature, spell or support, this creature gets -1/-1.&amp;br;When this creature deals combat damage to your opponent, this creature gets +1/+1.&amp;br;Afflict.</v>
      </c>
      <c r="O219" t="s">
        <v>81</v>
      </c>
      <c r="Q219" s="33" t="s">
        <v>18</v>
      </c>
      <c r="R219" s="34" t="str">
        <f>IF(INDEX(AT:AT,W213+1)="",0,INDEX(AT:AT,W213+1)&amp;"/"&amp;INDEX(AU:AU,W213+1))</f>
        <v>6/6</v>
      </c>
      <c r="S219" s="35"/>
      <c r="T219" s="35"/>
      <c r="U219" s="35"/>
      <c r="V219" s="36"/>
      <c r="W219" s="40"/>
      <c r="X219" s="33"/>
      <c r="Y219" s="52"/>
      <c r="Z219" s="52"/>
      <c r="AA219" s="53"/>
      <c r="BB219" s="64" t="s">
        <v>0</v>
      </c>
      <c r="BC219">
        <v>218</v>
      </c>
    </row>
    <row r="220" spans="1:55">
      <c r="A220" t="str">
        <f t="shared" si="33"/>
        <v>|PT|&gt;|6/6|シールド数|&gt;||</v>
      </c>
      <c r="B220" t="s">
        <v>0</v>
      </c>
      <c r="C220" t="s">
        <v>81</v>
      </c>
      <c r="D220" t="s">
        <v>18</v>
      </c>
      <c r="E220" t="s">
        <v>81</v>
      </c>
      <c r="F220" t="s">
        <v>113</v>
      </c>
      <c r="G220" t="s">
        <v>81</v>
      </c>
      <c r="H220" t="str">
        <f>IF(R219=0,"",R219)</f>
        <v>6/6</v>
      </c>
      <c r="I220" t="s">
        <v>81</v>
      </c>
      <c r="J220" t="s">
        <v>136</v>
      </c>
      <c r="K220" t="s">
        <v>81</v>
      </c>
      <c r="L220" t="s">
        <v>113</v>
      </c>
      <c r="M220" t="s">
        <v>81</v>
      </c>
      <c r="N220" t="str">
        <f>IF(R220=0,"",R220)</f>
        <v/>
      </c>
      <c r="O220" t="s">
        <v>81</v>
      </c>
      <c r="Q220" s="41" t="s">
        <v>19</v>
      </c>
      <c r="R220" s="34">
        <f>INDEX(AS:AS,W213+1)</f>
        <v>0</v>
      </c>
      <c r="S220" s="42"/>
      <c r="T220" s="42"/>
      <c r="U220" s="42"/>
      <c r="V220" s="43"/>
      <c r="W220" s="44"/>
      <c r="X220" s="45"/>
      <c r="Y220" s="55"/>
      <c r="Z220" s="55"/>
      <c r="AA220" s="56"/>
      <c r="BB220" s="64" t="s">
        <v>0</v>
      </c>
      <c r="BC220">
        <v>219</v>
      </c>
    </row>
    <row r="221" spans="1:55">
      <c r="A221" t="str">
        <f t="shared" si="33"/>
        <v>&amp;br;&amp;br;</v>
      </c>
      <c r="B221" t="s">
        <v>0</v>
      </c>
      <c r="C221" t="s">
        <v>145</v>
      </c>
      <c r="R221"/>
      <c r="S221"/>
      <c r="T221"/>
      <c r="U221"/>
      <c r="V221"/>
      <c r="BB221" s="64" t="s">
        <v>0</v>
      </c>
      <c r="BC221">
        <v>220</v>
      </c>
    </row>
    <row r="222" spans="1:55">
      <c r="A222" t="str">
        <f t="shared" si="33"/>
        <v>#back(text=戻る,left)</v>
      </c>
      <c r="B222" t="s">
        <v>0</v>
      </c>
      <c r="C222" t="s">
        <v>153</v>
      </c>
      <c r="R222"/>
      <c r="S222"/>
      <c r="T222"/>
      <c r="U222"/>
      <c r="V222"/>
      <c r="BB222" s="64" t="s">
        <v>0</v>
      </c>
      <c r="BC222">
        <v>221</v>
      </c>
    </row>
    <row r="223" spans="1:55">
      <c r="A223" t="str">
        <f t="shared" si="33"/>
        <v>&amp;br;</v>
      </c>
      <c r="B223" t="s">
        <v>0</v>
      </c>
      <c r="C223" t="s">
        <v>164</v>
      </c>
      <c r="R223"/>
      <c r="S223"/>
      <c r="T223"/>
      <c r="U223"/>
      <c r="V223"/>
      <c r="BB223" s="64" t="s">
        <v>0</v>
      </c>
      <c r="BC223">
        <v>222</v>
      </c>
    </row>
    <row r="224" spans="1:55">
      <c r="A224" t="str">
        <f t="shared" si="33"/>
        <v>#comment(above,nsize=[15],size=[30],num=[10])</v>
      </c>
      <c r="B224" t="s">
        <v>0</v>
      </c>
      <c r="C224" t="s">
        <v>173</v>
      </c>
      <c r="R224"/>
      <c r="S224"/>
      <c r="T224"/>
      <c r="U224"/>
      <c r="V224"/>
      <c r="BB224" s="64" t="s">
        <v>0</v>
      </c>
      <c r="BC224">
        <v>223</v>
      </c>
    </row>
    <row r="225" spans="1:55">
      <c r="A225" t="str">
        <f t="shared" si="33"/>
        <v>&amp;br;&amp;br;</v>
      </c>
      <c r="B225" t="s">
        <v>0</v>
      </c>
      <c r="C225" t="s">
        <v>145</v>
      </c>
      <c r="R225"/>
      <c r="S225"/>
      <c r="T225"/>
      <c r="U225"/>
      <c r="V225"/>
      <c r="BB225" s="64" t="s">
        <v>0</v>
      </c>
      <c r="BC225">
        <v>224</v>
      </c>
    </row>
    <row r="226" spans="1:55">
      <c r="A226" t="str">
        <f t="shared" si="33"/>
        <v/>
      </c>
      <c r="B226" t="s">
        <v>0</v>
      </c>
      <c r="Q226" s="29"/>
      <c r="R226" s="30"/>
      <c r="S226" s="30"/>
      <c r="T226" s="30"/>
      <c r="U226" s="30"/>
      <c r="V226" s="31"/>
      <c r="W226" s="32">
        <v>18</v>
      </c>
      <c r="X226" s="29"/>
      <c r="Y226" s="50"/>
      <c r="Z226" s="50"/>
      <c r="AA226" s="51"/>
      <c r="BB226" s="64" t="s">
        <v>0</v>
      </c>
      <c r="BC226">
        <v>225</v>
      </c>
    </row>
    <row r="227" spans="1:55">
      <c r="A227" t="str">
        <f t="shared" si="33"/>
        <v>*夢盗人/Dreamstealer</v>
      </c>
      <c r="B227" t="s">
        <v>0</v>
      </c>
      <c r="C227" t="str">
        <f>"*"&amp;R227&amp;"/"&amp;T227</f>
        <v>*夢盗人/Dreamstealer</v>
      </c>
      <c r="Q227" s="33" t="s">
        <v>9</v>
      </c>
      <c r="R227" s="34" t="str">
        <f>INDEX(AI:AI,W226+1)</f>
        <v>夢盗人</v>
      </c>
      <c r="S227" s="35" t="s">
        <v>10</v>
      </c>
      <c r="T227" s="34" t="str">
        <f>INDEX(AJ:AJ,W226+1)</f>
        <v>Dreamstealer</v>
      </c>
      <c r="U227" s="35"/>
      <c r="V227" s="36"/>
      <c r="W227" s="37"/>
      <c r="X227" s="33"/>
      <c r="Y227" s="52"/>
      <c r="Z227" s="52"/>
      <c r="AA227" s="53"/>
      <c r="BB227" s="64" t="s">
        <v>0</v>
      </c>
      <c r="BC227">
        <v>226</v>
      </c>
    </row>
    <row r="228" spans="1:55">
      <c r="A228" t="str">
        <f t="shared" si="33"/>
        <v>|LEFT:80|LEFT:100|LEFT:100|LEFT:100|LEFT:100|LEFT:100|c</v>
      </c>
      <c r="B228" t="s">
        <v>0</v>
      </c>
      <c r="C228" t="s">
        <v>81</v>
      </c>
      <c r="D228" s="26" t="str">
        <f>$Q$1</f>
        <v>LEFT:80</v>
      </c>
      <c r="E228" s="26" t="s">
        <v>81</v>
      </c>
      <c r="F228" s="26" t="str">
        <f t="shared" ref="F228:J228" si="38">$R$1</f>
        <v>LEFT:100</v>
      </c>
      <c r="G228" s="26" t="s">
        <v>81</v>
      </c>
      <c r="H228" s="26" t="str">
        <f t="shared" si="38"/>
        <v>LEFT:100</v>
      </c>
      <c r="I228" s="26" t="s">
        <v>81</v>
      </c>
      <c r="J228" s="26" t="str">
        <f t="shared" si="38"/>
        <v>LEFT:100</v>
      </c>
      <c r="K228" s="26" t="s">
        <v>81</v>
      </c>
      <c r="L228" s="26" t="str">
        <f>$R$1</f>
        <v>LEFT:100</v>
      </c>
      <c r="M228" s="26" t="s">
        <v>81</v>
      </c>
      <c r="N228" s="26" t="str">
        <f>$R$1</f>
        <v>LEFT:100</v>
      </c>
      <c r="O228" t="s">
        <v>81</v>
      </c>
      <c r="P228" t="s">
        <v>82</v>
      </c>
      <c r="Q228" s="38" t="s">
        <v>6</v>
      </c>
      <c r="R228" s="34" t="str">
        <f>INDEX(AF:AF,W226+1)</f>
        <v>黒</v>
      </c>
      <c r="S228" s="39" t="s">
        <v>7</v>
      </c>
      <c r="T228" s="34" t="str">
        <f>INDEX(AG:AG,W226+1)</f>
        <v>レア</v>
      </c>
      <c r="U228" s="39" t="s">
        <v>8</v>
      </c>
      <c r="V228" s="34">
        <f>INDEX(AH:AH,W226+1)</f>
        <v>16</v>
      </c>
      <c r="W228" s="40"/>
      <c r="X228" s="34" t="str">
        <f>INDEX(AO:AO,W226+1)</f>
        <v>威迫</v>
      </c>
      <c r="Y228" s="52"/>
      <c r="Z228" s="52"/>
      <c r="AA228" s="53"/>
      <c r="BB228" s="64" t="s">
        <v>0</v>
      </c>
      <c r="BC228">
        <v>227</v>
      </c>
    </row>
    <row r="229" spans="1:55">
      <c r="A229" t="str">
        <f t="shared" si="33"/>
        <v>|色|黒|レアリティ|レア|マナコスト|16|</v>
      </c>
      <c r="B229" t="s">
        <v>0</v>
      </c>
      <c r="C229" t="s">
        <v>81</v>
      </c>
      <c r="D229" s="27" t="s">
        <v>6</v>
      </c>
      <c r="E229" t="s">
        <v>81</v>
      </c>
      <c r="F229" t="str">
        <f>IF(R228=0,"",R228)</f>
        <v>黒</v>
      </c>
      <c r="G229" t="s">
        <v>81</v>
      </c>
      <c r="H229" s="27" t="s">
        <v>93</v>
      </c>
      <c r="I229" t="s">
        <v>81</v>
      </c>
      <c r="J229" t="str">
        <f>IF(T228=0,"",T228)</f>
        <v>レア</v>
      </c>
      <c r="K229" t="s">
        <v>81</v>
      </c>
      <c r="L229" s="27" t="s">
        <v>94</v>
      </c>
      <c r="M229" t="s">
        <v>81</v>
      </c>
      <c r="N229">
        <f>IF(V228=0,"",V228)</f>
        <v>16</v>
      </c>
      <c r="O229" t="s">
        <v>81</v>
      </c>
      <c r="Q229" s="33" t="s">
        <v>11</v>
      </c>
      <c r="R229" s="34" t="str">
        <f>INDEX(AK:AK,W226+1)</f>
        <v>クリーチャー</v>
      </c>
      <c r="S229" s="39" t="s">
        <v>95</v>
      </c>
      <c r="T229" s="34" t="str">
        <f>INDEX(AL:AL,W226+1)</f>
        <v>人間</v>
      </c>
      <c r="U229" s="34" t="str">
        <f>INDEX(AM:AM,W226+1)</f>
        <v>ウィザード</v>
      </c>
      <c r="V229" s="34">
        <f>INDEX(AN:AN,W226+1)</f>
        <v>0</v>
      </c>
      <c r="W229" s="40"/>
      <c r="X229" s="34" t="str">
        <f>INDEX(AV:AV,W226+1)</f>
        <v>威迫</v>
      </c>
      <c r="Y229" s="34" t="str">
        <f>INDEX(AW:AW,W226+1)</f>
        <v/>
      </c>
      <c r="Z229" s="34" t="str">
        <f>INDEX(AX:AX,W226+1)</f>
        <v/>
      </c>
      <c r="AA229" s="34">
        <f>INDEX(AY:AY,W226+1)</f>
        <v>0</v>
      </c>
      <c r="BB229" s="64" t="s">
        <v>0</v>
      </c>
      <c r="BC229">
        <v>228</v>
      </c>
    </row>
    <row r="230" spans="1:55">
      <c r="A230" t="str">
        <f t="shared" si="33"/>
        <v>|種別|クリーチャー|サブタイプ|人間|ウィザード||</v>
      </c>
      <c r="B230" t="s">
        <v>0</v>
      </c>
      <c r="C230" t="s">
        <v>81</v>
      </c>
      <c r="D230" s="27" t="s">
        <v>11</v>
      </c>
      <c r="E230" t="s">
        <v>81</v>
      </c>
      <c r="F230" t="str">
        <f>IF(R229=0,"",R229)</f>
        <v>クリーチャー</v>
      </c>
      <c r="G230" t="s">
        <v>81</v>
      </c>
      <c r="H230" s="27" t="s">
        <v>103</v>
      </c>
      <c r="I230" t="s">
        <v>81</v>
      </c>
      <c r="J230" t="str">
        <f>IF(T229=0,"",T229)</f>
        <v>人間</v>
      </c>
      <c r="K230" t="s">
        <v>81</v>
      </c>
      <c r="L230" t="str">
        <f>IF(U229=0,"",U229)</f>
        <v>ウィザード</v>
      </c>
      <c r="M230" t="s">
        <v>81</v>
      </c>
      <c r="N230" t="str">
        <f>IF(V229=0,"",V229)</f>
        <v/>
      </c>
      <c r="O230" t="s">
        <v>81</v>
      </c>
      <c r="Q230" s="33" t="s">
        <v>104</v>
      </c>
      <c r="R230" s="34" t="str">
        <f>INDEX(AZ:AZ,W226+1)</f>
        <v>威迫&amp;br;このクリーチャーが対戦相手に戦闘ダメージを与えたとき、対戦相手はカードを1枚捨てる。&amp;br;永遠1</v>
      </c>
      <c r="S230" s="35"/>
      <c r="T230" s="35"/>
      <c r="U230" s="35"/>
      <c r="V230" s="36"/>
      <c r="W230" s="40"/>
      <c r="X230" s="32"/>
      <c r="Y230" s="32"/>
      <c r="Z230" s="32"/>
      <c r="AA230" s="54"/>
      <c r="BB230" s="64" t="s">
        <v>0</v>
      </c>
      <c r="BC230">
        <v>229</v>
      </c>
    </row>
    <row r="231" spans="1:55">
      <c r="A231" t="str">
        <f t="shared" si="33"/>
        <v>|テキスト|&gt;|&gt;|&gt;|&gt;|威迫&amp;br;このクリーチャーが対戦相手に戦闘ダメージを与えたとき、対戦相手はカードを1枚捨てる。&amp;br;永遠1|</v>
      </c>
      <c r="B231" t="s">
        <v>0</v>
      </c>
      <c r="C231" t="s">
        <v>81</v>
      </c>
      <c r="D231" s="27" t="s">
        <v>104</v>
      </c>
      <c r="E231" t="s">
        <v>81</v>
      </c>
      <c r="F231" s="27" t="s">
        <v>113</v>
      </c>
      <c r="G231" t="s">
        <v>81</v>
      </c>
      <c r="H231" s="27" t="s">
        <v>113</v>
      </c>
      <c r="I231" t="s">
        <v>81</v>
      </c>
      <c r="J231" s="27" t="s">
        <v>113</v>
      </c>
      <c r="K231" t="s">
        <v>81</v>
      </c>
      <c r="L231" s="27" t="s">
        <v>113</v>
      </c>
      <c r="M231" t="s">
        <v>81</v>
      </c>
      <c r="N231" t="str">
        <f>IF(R230=0,"",R230)</f>
        <v>威迫&amp;br;このクリーチャーが対戦相手に戦闘ダメージを与えたとき、対戦相手はカードを1枚捨てる。&amp;br;永遠1</v>
      </c>
      <c r="O231" t="s">
        <v>81</v>
      </c>
      <c r="Q231" s="38" t="s">
        <v>27</v>
      </c>
      <c r="R231" s="34" t="str">
        <f>INDEX(BA:BA,W226+1)</f>
        <v>When this creature deals damage to your opponent, your opponent discard 1 card.&amp;br;Eternalize1</v>
      </c>
      <c r="S231" s="35" t="s">
        <v>400</v>
      </c>
      <c r="T231" s="34" t="str">
        <f>IF(X231="","",X231&amp;IF(Y231="",""," "&amp;Y231)&amp;IF(Z231="",""," "&amp;Z231)&amp;IF(AA231="",""," "&amp;AA231))</f>
        <v>Menace  </v>
      </c>
      <c r="U231" s="35"/>
      <c r="V231" s="36"/>
      <c r="W231" s="40" t="s">
        <v>114</v>
      </c>
      <c r="X231" s="33" t="str">
        <f t="shared" ref="X231:AA231" si="39">IF(ISERROR(IF(LEN(X230)&gt;1,X230,VLOOKUP(X229,$AC:$AD,2,FALSE))),"",IF(LEN(X230)&gt;1,X230,VLOOKUP(X229,$AC:$AD,2,FALSE)))</f>
        <v>Menace</v>
      </c>
      <c r="Y231" s="33" t="str">
        <f t="shared" si="39"/>
        <v/>
      </c>
      <c r="Z231" s="33" t="str">
        <f t="shared" si="39"/>
        <v/>
      </c>
      <c r="AA231" s="33" t="str">
        <f t="shared" si="39"/>
        <v> </v>
      </c>
      <c r="BB231" s="64" t="s">
        <v>0</v>
      </c>
      <c r="BC231">
        <v>230</v>
      </c>
    </row>
    <row r="232" spans="1:55">
      <c r="A232" t="str">
        <f t="shared" si="33"/>
        <v>|英テキスト|&gt;|&gt;|&gt;|&gt;|Menace  &amp;br;When this creature deals damage to your opponent, your opponent discard 1 card.&amp;br;Eternalize1|</v>
      </c>
      <c r="B232" t="s">
        <v>0</v>
      </c>
      <c r="C232" t="s">
        <v>81</v>
      </c>
      <c r="D232" s="27" t="s">
        <v>125</v>
      </c>
      <c r="E232" t="s">
        <v>81</v>
      </c>
      <c r="F232" s="27" t="s">
        <v>113</v>
      </c>
      <c r="G232" t="s">
        <v>81</v>
      </c>
      <c r="H232" s="27" t="s">
        <v>113</v>
      </c>
      <c r="I232" t="s">
        <v>81</v>
      </c>
      <c r="J232" s="27" t="s">
        <v>113</v>
      </c>
      <c r="K232" t="s">
        <v>81</v>
      </c>
      <c r="L232" s="27" t="s">
        <v>113</v>
      </c>
      <c r="M232" t="s">
        <v>81</v>
      </c>
      <c r="N232" t="str">
        <f>IF(T231="","",T231&amp;"&amp;br;")&amp;IF(R231=0,"",R231)</f>
        <v>Menace  &amp;br;When this creature deals damage to your opponent, your opponent discard 1 card.&amp;br;Eternalize1</v>
      </c>
      <c r="O232" t="s">
        <v>81</v>
      </c>
      <c r="Q232" s="33" t="s">
        <v>18</v>
      </c>
      <c r="R232" s="34" t="str">
        <f>IF(INDEX(AT:AT,W226+1)="",0,INDEX(AT:AT,W226+1)&amp;"/"&amp;INDEX(AU:AU,W226+1))</f>
        <v>1/2</v>
      </c>
      <c r="S232" s="35"/>
      <c r="T232" s="35"/>
      <c r="U232" s="35"/>
      <c r="V232" s="36"/>
      <c r="W232" s="40"/>
      <c r="X232" s="33"/>
      <c r="Y232" s="52"/>
      <c r="Z232" s="52"/>
      <c r="AA232" s="53"/>
      <c r="BB232" s="64" t="s">
        <v>0</v>
      </c>
      <c r="BC232">
        <v>231</v>
      </c>
    </row>
    <row r="233" spans="1:55">
      <c r="A233" t="str">
        <f t="shared" si="33"/>
        <v>|PT|&gt;|1/2|シールド数|&gt;||</v>
      </c>
      <c r="B233" t="s">
        <v>0</v>
      </c>
      <c r="C233" t="s">
        <v>81</v>
      </c>
      <c r="D233" t="s">
        <v>18</v>
      </c>
      <c r="E233" t="s">
        <v>81</v>
      </c>
      <c r="F233" t="s">
        <v>113</v>
      </c>
      <c r="G233" t="s">
        <v>81</v>
      </c>
      <c r="H233" t="str">
        <f>IF(R232=0,"",R232)</f>
        <v>1/2</v>
      </c>
      <c r="I233" t="s">
        <v>81</v>
      </c>
      <c r="J233" t="s">
        <v>136</v>
      </c>
      <c r="K233" t="s">
        <v>81</v>
      </c>
      <c r="L233" t="s">
        <v>113</v>
      </c>
      <c r="M233" t="s">
        <v>81</v>
      </c>
      <c r="N233" t="str">
        <f>IF(R233=0,"",R233)</f>
        <v/>
      </c>
      <c r="O233" t="s">
        <v>81</v>
      </c>
      <c r="Q233" s="41" t="s">
        <v>19</v>
      </c>
      <c r="R233" s="34">
        <f>INDEX(AS:AS,W226+1)</f>
        <v>0</v>
      </c>
      <c r="S233" s="42"/>
      <c r="T233" s="42"/>
      <c r="U233" s="42"/>
      <c r="V233" s="43"/>
      <c r="W233" s="44"/>
      <c r="X233" s="45"/>
      <c r="Y233" s="55"/>
      <c r="Z233" s="55"/>
      <c r="AA233" s="56"/>
      <c r="BB233" s="64" t="s">
        <v>0</v>
      </c>
      <c r="BC233">
        <v>232</v>
      </c>
    </row>
    <row r="234" spans="1:55">
      <c r="A234" t="str">
        <f t="shared" si="33"/>
        <v>&amp;br;&amp;br;</v>
      </c>
      <c r="B234" t="s">
        <v>0</v>
      </c>
      <c r="C234" t="s">
        <v>145</v>
      </c>
      <c r="R234"/>
      <c r="S234"/>
      <c r="T234"/>
      <c r="U234"/>
      <c r="V234"/>
      <c r="BB234" s="64" t="s">
        <v>0</v>
      </c>
      <c r="BC234">
        <v>233</v>
      </c>
    </row>
    <row r="235" spans="1:55">
      <c r="A235" t="str">
        <f t="shared" si="33"/>
        <v>#back(text=戻る,left)</v>
      </c>
      <c r="B235" t="s">
        <v>0</v>
      </c>
      <c r="C235" t="s">
        <v>153</v>
      </c>
      <c r="R235"/>
      <c r="S235"/>
      <c r="T235"/>
      <c r="U235"/>
      <c r="V235"/>
      <c r="BB235" s="64" t="s">
        <v>0</v>
      </c>
      <c r="BC235">
        <v>234</v>
      </c>
    </row>
    <row r="236" spans="1:55">
      <c r="A236" t="str">
        <f t="shared" si="33"/>
        <v>&amp;br;</v>
      </c>
      <c r="B236" t="s">
        <v>0</v>
      </c>
      <c r="C236" t="s">
        <v>164</v>
      </c>
      <c r="R236"/>
      <c r="S236"/>
      <c r="T236"/>
      <c r="U236"/>
      <c r="V236"/>
      <c r="BB236" s="64" t="s">
        <v>0</v>
      </c>
      <c r="BC236">
        <v>235</v>
      </c>
    </row>
    <row r="237" spans="1:55">
      <c r="A237" t="str">
        <f t="shared" si="33"/>
        <v>#comment(above,nsize=[15],size=[30],num=[10])</v>
      </c>
      <c r="B237" t="s">
        <v>0</v>
      </c>
      <c r="C237" t="s">
        <v>173</v>
      </c>
      <c r="R237"/>
      <c r="S237"/>
      <c r="T237"/>
      <c r="U237"/>
      <c r="V237"/>
      <c r="BB237" s="64" t="s">
        <v>0</v>
      </c>
      <c r="BC237">
        <v>236</v>
      </c>
    </row>
    <row r="238" spans="1:55">
      <c r="A238" t="str">
        <f t="shared" si="33"/>
        <v>&amp;br;&amp;br;</v>
      </c>
      <c r="B238" t="s">
        <v>0</v>
      </c>
      <c r="C238" t="s">
        <v>145</v>
      </c>
      <c r="R238"/>
      <c r="S238"/>
      <c r="T238"/>
      <c r="U238"/>
      <c r="V238"/>
      <c r="BB238" s="64" t="s">
        <v>0</v>
      </c>
      <c r="BC238">
        <v>237</v>
      </c>
    </row>
    <row r="239" spans="1:55">
      <c r="A239" t="str">
        <f t="shared" si="33"/>
        <v/>
      </c>
      <c r="B239" t="s">
        <v>0</v>
      </c>
      <c r="Q239" s="29"/>
      <c r="R239" s="30"/>
      <c r="S239" s="30"/>
      <c r="T239" s="30"/>
      <c r="U239" s="30"/>
      <c r="V239" s="31"/>
      <c r="W239" s="32">
        <v>19</v>
      </c>
      <c r="X239" s="29"/>
      <c r="Y239" s="50"/>
      <c r="Z239" s="50"/>
      <c r="AA239" s="51"/>
      <c r="BB239" s="64" t="s">
        <v>0</v>
      </c>
      <c r="BC239">
        <v>238</v>
      </c>
    </row>
    <row r="240" spans="1:54">
      <c r="A240" t="str">
        <f t="shared" si="33"/>
        <v>*大災厄/Doomfall</v>
      </c>
      <c r="B240" t="s">
        <v>0</v>
      </c>
      <c r="C240" t="str">
        <f>"*"&amp;R240&amp;"/"&amp;T240</f>
        <v>*大災厄/Doomfall</v>
      </c>
      <c r="Q240" s="33" t="s">
        <v>9</v>
      </c>
      <c r="R240" s="34" t="str">
        <f>INDEX(AI:AI,W239+1)</f>
        <v>大災厄</v>
      </c>
      <c r="S240" s="35" t="s">
        <v>10</v>
      </c>
      <c r="T240" s="34" t="str">
        <f>INDEX(AJ:AJ,W239+1)</f>
        <v>Doomfall</v>
      </c>
      <c r="U240" s="35"/>
      <c r="V240" s="36"/>
      <c r="W240" s="37"/>
      <c r="X240" s="33"/>
      <c r="Y240" s="52"/>
      <c r="Z240" s="52"/>
      <c r="AA240" s="53"/>
      <c r="BB240" s="64" t="s">
        <v>0</v>
      </c>
    </row>
    <row r="241" spans="1:54">
      <c r="A241" t="str">
        <f t="shared" si="33"/>
        <v>|LEFT:80|LEFT:100|LEFT:100|LEFT:100|LEFT:100|LEFT:100|c</v>
      </c>
      <c r="B241" t="s">
        <v>0</v>
      </c>
      <c r="C241" t="s">
        <v>81</v>
      </c>
      <c r="D241" s="26" t="str">
        <f>$Q$1</f>
        <v>LEFT:80</v>
      </c>
      <c r="E241" s="26" t="s">
        <v>81</v>
      </c>
      <c r="F241" s="26" t="str">
        <f t="shared" ref="F241:J241" si="40">$R$1</f>
        <v>LEFT:100</v>
      </c>
      <c r="G241" s="26" t="s">
        <v>81</v>
      </c>
      <c r="H241" s="26" t="str">
        <f t="shared" si="40"/>
        <v>LEFT:100</v>
      </c>
      <c r="I241" s="26" t="s">
        <v>81</v>
      </c>
      <c r="J241" s="26" t="str">
        <f t="shared" si="40"/>
        <v>LEFT:100</v>
      </c>
      <c r="K241" s="26" t="s">
        <v>81</v>
      </c>
      <c r="L241" s="26" t="str">
        <f>$R$1</f>
        <v>LEFT:100</v>
      </c>
      <c r="M241" s="26" t="s">
        <v>81</v>
      </c>
      <c r="N241" s="26" t="str">
        <f>$R$1</f>
        <v>LEFT:100</v>
      </c>
      <c r="O241" t="s">
        <v>81</v>
      </c>
      <c r="P241" t="s">
        <v>82</v>
      </c>
      <c r="Q241" s="38" t="s">
        <v>6</v>
      </c>
      <c r="R241" s="34" t="str">
        <f>INDEX(AF:AF,W239+1)</f>
        <v>黒</v>
      </c>
      <c r="S241" s="39" t="s">
        <v>7</v>
      </c>
      <c r="T241" s="34" t="str">
        <f>INDEX(AG:AG,W239+1)</f>
        <v>レア</v>
      </c>
      <c r="U241" s="39" t="s">
        <v>8</v>
      </c>
      <c r="V241" s="34">
        <f>INDEX(AH:AH,W239+1)</f>
        <v>11</v>
      </c>
      <c r="W241" s="40"/>
      <c r="X241" s="34" t="str">
        <f>INDEX(AO:AO,W239+1)</f>
        <v>対戦相手がコントロールする最初のクリーチャーを追放する。</v>
      </c>
      <c r="Y241" s="52"/>
      <c r="Z241" s="52"/>
      <c r="AA241" s="53"/>
      <c r="BB241" s="64" t="s">
        <v>0</v>
      </c>
    </row>
    <row r="242" spans="1:54">
      <c r="A242" t="str">
        <f t="shared" si="33"/>
        <v>|色|黒|レアリティ|レア|マナコスト|11|</v>
      </c>
      <c r="B242" t="s">
        <v>0</v>
      </c>
      <c r="C242" t="s">
        <v>81</v>
      </c>
      <c r="D242" s="27" t="s">
        <v>6</v>
      </c>
      <c r="E242" t="s">
        <v>81</v>
      </c>
      <c r="F242" t="str">
        <f>IF(R241=0,"",R241)</f>
        <v>黒</v>
      </c>
      <c r="G242" t="s">
        <v>81</v>
      </c>
      <c r="H242" s="27" t="s">
        <v>93</v>
      </c>
      <c r="I242" t="s">
        <v>81</v>
      </c>
      <c r="J242" t="str">
        <f>IF(T241=0,"",T241)</f>
        <v>レア</v>
      </c>
      <c r="K242" t="s">
        <v>81</v>
      </c>
      <c r="L242" s="27" t="s">
        <v>94</v>
      </c>
      <c r="M242" t="s">
        <v>81</v>
      </c>
      <c r="N242">
        <f>IF(V241=0,"",V241)</f>
        <v>11</v>
      </c>
      <c r="O242" t="s">
        <v>81</v>
      </c>
      <c r="Q242" s="33" t="s">
        <v>11</v>
      </c>
      <c r="R242" s="34" t="str">
        <f>INDEX(AK:AK,W239+1)</f>
        <v>呪文</v>
      </c>
      <c r="S242" s="39" t="s">
        <v>95</v>
      </c>
      <c r="T242" s="34">
        <f>INDEX(AL:AL,W239+1)</f>
        <v>0</v>
      </c>
      <c r="U242" s="34">
        <f>INDEX(AM:AM,W239+1)</f>
        <v>0</v>
      </c>
      <c r="V242" s="34">
        <f>INDEX(AN:AN,W239+1)</f>
        <v>0</v>
      </c>
      <c r="W242" s="40"/>
      <c r="X242" s="34" t="str">
        <f>INDEX(AV:AV,W239+1)</f>
        <v>対戦</v>
      </c>
      <c r="Y242" s="34" t="str">
        <f>INDEX(AW:AW,W239+1)</f>
        <v/>
      </c>
      <c r="Z242" s="34" t="str">
        <f>INDEX(AX:AX,W239+1)</f>
        <v/>
      </c>
      <c r="AA242" s="34">
        <f>INDEX(AY:AY,W239+1)</f>
        <v>0</v>
      </c>
      <c r="BB242" s="64" t="s">
        <v>0</v>
      </c>
    </row>
    <row r="243" spans="1:54">
      <c r="A243" t="str">
        <f t="shared" si="33"/>
        <v>|種別|呪文|サブタイプ||||</v>
      </c>
      <c r="B243" t="s">
        <v>0</v>
      </c>
      <c r="C243" t="s">
        <v>81</v>
      </c>
      <c r="D243" s="27" t="s">
        <v>11</v>
      </c>
      <c r="E243" t="s">
        <v>81</v>
      </c>
      <c r="F243" t="str">
        <f>IF(R242=0,"",R242)</f>
        <v>呪文</v>
      </c>
      <c r="G243" t="s">
        <v>81</v>
      </c>
      <c r="H243" s="27" t="s">
        <v>103</v>
      </c>
      <c r="I243" t="s">
        <v>81</v>
      </c>
      <c r="J243" t="str">
        <f>IF(T242=0,"",T242)</f>
        <v/>
      </c>
      <c r="K243" t="s">
        <v>81</v>
      </c>
      <c r="L243" t="str">
        <f>IF(U242=0,"",U242)</f>
        <v/>
      </c>
      <c r="M243" t="s">
        <v>81</v>
      </c>
      <c r="N243" t="str">
        <f>IF(V242=0,"",V242)</f>
        <v/>
      </c>
      <c r="O243" t="s">
        <v>81</v>
      </c>
      <c r="Q243" s="33" t="s">
        <v>104</v>
      </c>
      <c r="R243" s="34" t="str">
        <f>INDEX(AZ:AZ,W239+1)</f>
        <v>対戦相手がコントロールする最初のクリーチャーを追放する。&amp;br;対戦相手の手札の最初のカードを追放する。</v>
      </c>
      <c r="S243" s="35"/>
      <c r="T243" s="35"/>
      <c r="U243" s="35"/>
      <c r="V243" s="36"/>
      <c r="W243" s="40"/>
      <c r="X243" s="32"/>
      <c r="Y243" s="32"/>
      <c r="Z243" s="32"/>
      <c r="AA243" s="54"/>
      <c r="BB243" s="64" t="s">
        <v>0</v>
      </c>
    </row>
    <row r="244" spans="1:54">
      <c r="A244" t="str">
        <f t="shared" si="33"/>
        <v>|テキスト|&gt;|&gt;|&gt;|&gt;|対戦相手がコントロールする最初のクリーチャーを追放する。&amp;br;対戦相手の手札の最初のカードを追放する。|</v>
      </c>
      <c r="B244" t="s">
        <v>0</v>
      </c>
      <c r="C244" t="s">
        <v>81</v>
      </c>
      <c r="D244" s="27" t="s">
        <v>104</v>
      </c>
      <c r="E244" t="s">
        <v>81</v>
      </c>
      <c r="F244" s="27" t="s">
        <v>113</v>
      </c>
      <c r="G244" t="s">
        <v>81</v>
      </c>
      <c r="H244" s="27" t="s">
        <v>113</v>
      </c>
      <c r="I244" t="s">
        <v>81</v>
      </c>
      <c r="J244" s="27" t="s">
        <v>113</v>
      </c>
      <c r="K244" t="s">
        <v>81</v>
      </c>
      <c r="L244" s="27" t="s">
        <v>113</v>
      </c>
      <c r="M244" t="s">
        <v>81</v>
      </c>
      <c r="N244" t="str">
        <f>IF(R243=0,"",R243)</f>
        <v>対戦相手がコントロールする最初のクリーチャーを追放する。&amp;br;対戦相手の手札の最初のカードを追放する。</v>
      </c>
      <c r="O244" t="s">
        <v>81</v>
      </c>
      <c r="Q244" s="38" t="s">
        <v>27</v>
      </c>
      <c r="R244" s="34" t="str">
        <f>INDEX(BA:BA,W239+1)</f>
        <v>The first creature your opponent controls is Exiled.&amp;br;The first card in your opponent's hand is Exiled.</v>
      </c>
      <c r="S244" s="35" t="s">
        <v>400</v>
      </c>
      <c r="T244" s="34" t="str">
        <f>IF(X244="","",X244&amp;IF(Y244="",""," "&amp;Y244)&amp;IF(Z244="",""," "&amp;Z244)&amp;IF(AA244="",""," "&amp;AA244))</f>
        <v/>
      </c>
      <c r="U244" s="35"/>
      <c r="V244" s="36"/>
      <c r="W244" s="40" t="s">
        <v>114</v>
      </c>
      <c r="X244" s="33" t="str">
        <f t="shared" ref="X244:AA244" si="41">IF(ISERROR(IF(LEN(X243)&gt;1,X243,VLOOKUP(X242,$AC:$AD,2,FALSE))),"",IF(LEN(X243)&gt;1,X243,VLOOKUP(X242,$AC:$AD,2,FALSE)))</f>
        <v/>
      </c>
      <c r="Y244" s="33" t="str">
        <f t="shared" si="41"/>
        <v/>
      </c>
      <c r="Z244" s="33" t="str">
        <f t="shared" si="41"/>
        <v/>
      </c>
      <c r="AA244" s="33" t="str">
        <f t="shared" si="41"/>
        <v> </v>
      </c>
      <c r="BB244" s="64" t="s">
        <v>0</v>
      </c>
    </row>
    <row r="245" spans="1:54">
      <c r="A245" t="str">
        <f t="shared" si="33"/>
        <v>|英テキスト|&gt;|&gt;|&gt;|&gt;|The first creature your opponent controls is Exiled.&amp;br;The first card in your opponent's hand is Exiled.|</v>
      </c>
      <c r="B245" t="s">
        <v>0</v>
      </c>
      <c r="C245" t="s">
        <v>81</v>
      </c>
      <c r="D245" s="27" t="s">
        <v>125</v>
      </c>
      <c r="E245" t="s">
        <v>81</v>
      </c>
      <c r="F245" s="27" t="s">
        <v>113</v>
      </c>
      <c r="G245" t="s">
        <v>81</v>
      </c>
      <c r="H245" s="27" t="s">
        <v>113</v>
      </c>
      <c r="I245" t="s">
        <v>81</v>
      </c>
      <c r="J245" s="27" t="s">
        <v>113</v>
      </c>
      <c r="K245" t="s">
        <v>81</v>
      </c>
      <c r="L245" s="27" t="s">
        <v>113</v>
      </c>
      <c r="M245" t="s">
        <v>81</v>
      </c>
      <c r="N245" t="str">
        <f>IF(T244="","",T244&amp;"&amp;br;")&amp;IF(R244=0,"",R244)</f>
        <v>The first creature your opponent controls is Exiled.&amp;br;The first card in your opponent's hand is Exiled.</v>
      </c>
      <c r="O245" t="s">
        <v>81</v>
      </c>
      <c r="Q245" s="33" t="s">
        <v>18</v>
      </c>
      <c r="R245" s="34">
        <f>IF(INDEX(AT:AT,W239+1)="",0,INDEX(AT:AT,W239+1)&amp;"/"&amp;INDEX(AU:AU,W239+1))</f>
        <v>0</v>
      </c>
      <c r="S245" s="35"/>
      <c r="T245" s="35"/>
      <c r="U245" s="35"/>
      <c r="V245" s="36"/>
      <c r="W245" s="40"/>
      <c r="X245" s="33"/>
      <c r="Y245" s="52"/>
      <c r="Z245" s="52"/>
      <c r="AA245" s="53"/>
      <c r="BB245" s="64" t="s">
        <v>0</v>
      </c>
    </row>
    <row r="246" spans="1:54">
      <c r="A246" t="str">
        <f t="shared" si="33"/>
        <v>|PT|&gt;||シールド数|&gt;||</v>
      </c>
      <c r="B246" t="s">
        <v>0</v>
      </c>
      <c r="C246" t="s">
        <v>81</v>
      </c>
      <c r="D246" t="s">
        <v>18</v>
      </c>
      <c r="E246" t="s">
        <v>81</v>
      </c>
      <c r="F246" t="s">
        <v>113</v>
      </c>
      <c r="G246" t="s">
        <v>81</v>
      </c>
      <c r="H246" t="str">
        <f>IF(R245=0,"",R245)</f>
        <v/>
      </c>
      <c r="I246" t="s">
        <v>81</v>
      </c>
      <c r="J246" t="s">
        <v>136</v>
      </c>
      <c r="K246" t="s">
        <v>81</v>
      </c>
      <c r="L246" t="s">
        <v>113</v>
      </c>
      <c r="M246" t="s">
        <v>81</v>
      </c>
      <c r="N246" t="str">
        <f>IF(R246=0,"",R246)</f>
        <v/>
      </c>
      <c r="O246" t="s">
        <v>81</v>
      </c>
      <c r="Q246" s="41" t="s">
        <v>19</v>
      </c>
      <c r="R246" s="34">
        <f>INDEX(AS:AS,W239+1)</f>
        <v>0</v>
      </c>
      <c r="S246" s="42"/>
      <c r="T246" s="42"/>
      <c r="U246" s="42"/>
      <c r="V246" s="43"/>
      <c r="W246" s="44"/>
      <c r="X246" s="45"/>
      <c r="Y246" s="55"/>
      <c r="Z246" s="55"/>
      <c r="AA246" s="56"/>
      <c r="BB246" s="64" t="s">
        <v>0</v>
      </c>
    </row>
    <row r="247" spans="1:54">
      <c r="A247" t="str">
        <f t="shared" si="33"/>
        <v>&amp;br;&amp;br;</v>
      </c>
      <c r="B247" t="s">
        <v>0</v>
      </c>
      <c r="C247" t="s">
        <v>145</v>
      </c>
      <c r="R247"/>
      <c r="S247"/>
      <c r="T247"/>
      <c r="U247"/>
      <c r="V247"/>
      <c r="BB247" s="64" t="s">
        <v>0</v>
      </c>
    </row>
    <row r="248" spans="1:54">
      <c r="A248" t="str">
        <f t="shared" si="33"/>
        <v>#back(text=戻る,left)</v>
      </c>
      <c r="B248" t="s">
        <v>0</v>
      </c>
      <c r="C248" t="s">
        <v>153</v>
      </c>
      <c r="R248"/>
      <c r="S248"/>
      <c r="T248"/>
      <c r="U248"/>
      <c r="V248"/>
      <c r="BB248" s="64" t="s">
        <v>0</v>
      </c>
    </row>
    <row r="249" spans="1:54">
      <c r="A249" t="str">
        <f t="shared" si="33"/>
        <v>&amp;br;</v>
      </c>
      <c r="B249" t="s">
        <v>0</v>
      </c>
      <c r="C249" t="s">
        <v>164</v>
      </c>
      <c r="R249"/>
      <c r="S249"/>
      <c r="T249"/>
      <c r="U249"/>
      <c r="V249"/>
      <c r="BB249" s="64" t="s">
        <v>0</v>
      </c>
    </row>
    <row r="250" spans="1:54">
      <c r="A250" t="str">
        <f t="shared" si="33"/>
        <v>#comment(above,nsize=[15],size=[30],num=[10])</v>
      </c>
      <c r="B250" t="s">
        <v>0</v>
      </c>
      <c r="C250" t="s">
        <v>173</v>
      </c>
      <c r="R250"/>
      <c r="S250"/>
      <c r="T250"/>
      <c r="U250"/>
      <c r="V250"/>
      <c r="BB250" s="64" t="s">
        <v>0</v>
      </c>
    </row>
    <row r="251" spans="1:54">
      <c r="A251" t="str">
        <f t="shared" si="33"/>
        <v>&amp;br;&amp;br;</v>
      </c>
      <c r="B251" t="s">
        <v>0</v>
      </c>
      <c r="C251" t="s">
        <v>145</v>
      </c>
      <c r="R251"/>
      <c r="S251"/>
      <c r="T251"/>
      <c r="U251"/>
      <c r="V251"/>
      <c r="BB251" s="64" t="s">
        <v>0</v>
      </c>
    </row>
    <row r="252" spans="1:54">
      <c r="A252" t="str">
        <f t="shared" si="33"/>
        <v/>
      </c>
      <c r="B252" t="s">
        <v>0</v>
      </c>
      <c r="Q252" s="29"/>
      <c r="R252" s="30"/>
      <c r="S252" s="30"/>
      <c r="T252" s="30"/>
      <c r="U252" s="30"/>
      <c r="V252" s="31"/>
      <c r="W252" s="32">
        <v>20</v>
      </c>
      <c r="X252" s="29"/>
      <c r="Y252" s="50"/>
      <c r="Z252" s="50"/>
      <c r="AA252" s="51"/>
      <c r="BB252" s="64" t="s">
        <v>0</v>
      </c>
    </row>
    <row r="253" spans="1:54">
      <c r="A253" t="str">
        <f t="shared" si="33"/>
        <v>*黙示録の悪魔/Apocalypse Demon</v>
      </c>
      <c r="B253" t="s">
        <v>0</v>
      </c>
      <c r="C253" t="str">
        <f>"*"&amp;R253&amp;"/"&amp;T253</f>
        <v>*黙示録の悪魔/Apocalypse Demon</v>
      </c>
      <c r="Q253" s="33" t="s">
        <v>9</v>
      </c>
      <c r="R253" s="34" t="str">
        <f>INDEX(AI:AI,W252+1)</f>
        <v>黙示録の悪魔</v>
      </c>
      <c r="S253" s="35" t="s">
        <v>10</v>
      </c>
      <c r="T253" s="34" t="str">
        <f>INDEX(AJ:AJ,W252+1)</f>
        <v>Apocalypse Demon</v>
      </c>
      <c r="U253" s="35"/>
      <c r="V253" s="36"/>
      <c r="W253" s="37"/>
      <c r="X253" s="33"/>
      <c r="Y253" s="52"/>
      <c r="Z253" s="52"/>
      <c r="AA253" s="53"/>
      <c r="BB253" s="64" t="s">
        <v>0</v>
      </c>
    </row>
    <row r="254" spans="1:54">
      <c r="A254" t="str">
        <f t="shared" si="33"/>
        <v>|LEFT:80|LEFT:100|LEFT:100|LEFT:100|LEFT:100|LEFT:100|c</v>
      </c>
      <c r="B254" t="s">
        <v>0</v>
      </c>
      <c r="C254" t="s">
        <v>81</v>
      </c>
      <c r="D254" s="26" t="str">
        <f>$Q$1</f>
        <v>LEFT:80</v>
      </c>
      <c r="E254" s="26" t="s">
        <v>81</v>
      </c>
      <c r="F254" s="26" t="str">
        <f t="shared" ref="F254:J254" si="42">$R$1</f>
        <v>LEFT:100</v>
      </c>
      <c r="G254" s="26" t="s">
        <v>81</v>
      </c>
      <c r="H254" s="26" t="str">
        <f t="shared" si="42"/>
        <v>LEFT:100</v>
      </c>
      <c r="I254" s="26" t="s">
        <v>81</v>
      </c>
      <c r="J254" s="26" t="str">
        <f t="shared" si="42"/>
        <v>LEFT:100</v>
      </c>
      <c r="K254" s="26" t="s">
        <v>81</v>
      </c>
      <c r="L254" s="26" t="str">
        <f>$R$1</f>
        <v>LEFT:100</v>
      </c>
      <c r="M254" s="26" t="s">
        <v>81</v>
      </c>
      <c r="N254" s="26" t="str">
        <f>$R$1</f>
        <v>LEFT:100</v>
      </c>
      <c r="O254" t="s">
        <v>81</v>
      </c>
      <c r="P254" t="s">
        <v>82</v>
      </c>
      <c r="Q254" s="38" t="s">
        <v>6</v>
      </c>
      <c r="R254" s="34" t="str">
        <f>INDEX(AF:AF,W252+1)</f>
        <v>黒</v>
      </c>
      <c r="S254" s="39" t="s">
        <v>7</v>
      </c>
      <c r="T254" s="34" t="str">
        <f>INDEX(AG:AG,W252+1)</f>
        <v>神話レア</v>
      </c>
      <c r="U254" s="39" t="s">
        <v>8</v>
      </c>
      <c r="V254" s="34">
        <f>INDEX(AH:AH,W252+1)</f>
        <v>15</v>
      </c>
      <c r="W254" s="40"/>
      <c r="X254" s="34" t="str">
        <f>INDEX(AO:AO,W252+1)</f>
        <v>飛行</v>
      </c>
      <c r="Y254" s="52"/>
      <c r="Z254" s="52"/>
      <c r="AA254" s="53"/>
      <c r="BB254" s="64" t="s">
        <v>0</v>
      </c>
    </row>
    <row r="255" spans="1:54">
      <c r="A255" t="str">
        <f t="shared" si="33"/>
        <v>|色|黒|レアリティ|神話レア|マナコスト|15|</v>
      </c>
      <c r="B255" t="s">
        <v>0</v>
      </c>
      <c r="C255" t="s">
        <v>81</v>
      </c>
      <c r="D255" s="27" t="s">
        <v>6</v>
      </c>
      <c r="E255" t="s">
        <v>81</v>
      </c>
      <c r="F255" t="str">
        <f>IF(R254=0,"",R254)</f>
        <v>黒</v>
      </c>
      <c r="G255" t="s">
        <v>81</v>
      </c>
      <c r="H255" s="27" t="s">
        <v>93</v>
      </c>
      <c r="I255" t="s">
        <v>81</v>
      </c>
      <c r="J255" t="str">
        <f>IF(T254=0,"",T254)</f>
        <v>神話レア</v>
      </c>
      <c r="K255" t="s">
        <v>81</v>
      </c>
      <c r="L255" s="27" t="s">
        <v>94</v>
      </c>
      <c r="M255" t="s">
        <v>81</v>
      </c>
      <c r="N255">
        <f>IF(V254=0,"",V254)</f>
        <v>15</v>
      </c>
      <c r="O255" t="s">
        <v>81</v>
      </c>
      <c r="Q255" s="33" t="s">
        <v>11</v>
      </c>
      <c r="R255" s="34" t="str">
        <f>INDEX(AK:AK,W252+1)</f>
        <v>クリーチャー</v>
      </c>
      <c r="S255" s="39" t="s">
        <v>95</v>
      </c>
      <c r="T255" s="34" t="str">
        <f>INDEX(AL:AL,W252+1)</f>
        <v>デーモン</v>
      </c>
      <c r="U255" s="34">
        <f>INDEX(AM:AM,W252+1)</f>
        <v>0</v>
      </c>
      <c r="V255" s="34">
        <f>INDEX(AN:AN,W252+1)</f>
        <v>0</v>
      </c>
      <c r="W255" s="40"/>
      <c r="X255" s="34" t="str">
        <f>INDEX(AV:AV,W252+1)</f>
        <v>飛行</v>
      </c>
      <c r="Y255" s="34" t="str">
        <f>INDEX(AW:AW,W252+1)</f>
        <v/>
      </c>
      <c r="Z255" s="34" t="str">
        <f>INDEX(AX:AX,W252+1)</f>
        <v/>
      </c>
      <c r="AA255" s="34">
        <f>INDEX(AY:AY,W252+1)</f>
        <v>0</v>
      </c>
      <c r="BB255" s="64" t="s">
        <v>0</v>
      </c>
    </row>
    <row r="256" spans="1:54">
      <c r="A256" t="str">
        <f t="shared" si="33"/>
        <v>|種別|クリーチャー|サブタイプ|デーモン|||</v>
      </c>
      <c r="B256" t="s">
        <v>0</v>
      </c>
      <c r="C256" t="s">
        <v>81</v>
      </c>
      <c r="D256" s="27" t="s">
        <v>11</v>
      </c>
      <c r="E256" t="s">
        <v>81</v>
      </c>
      <c r="F256" t="str">
        <f>IF(R255=0,"",R255)</f>
        <v>クリーチャー</v>
      </c>
      <c r="G256" t="s">
        <v>81</v>
      </c>
      <c r="H256" s="27" t="s">
        <v>103</v>
      </c>
      <c r="I256" t="s">
        <v>81</v>
      </c>
      <c r="J256" t="str">
        <f>IF(T255=0,"",T255)</f>
        <v>デーモン</v>
      </c>
      <c r="K256" t="s">
        <v>81</v>
      </c>
      <c r="L256" t="str">
        <f>IF(U255=0,"",U255)</f>
        <v/>
      </c>
      <c r="M256" t="s">
        <v>81</v>
      </c>
      <c r="N256" t="str">
        <f>IF(V255=0,"",V255)</f>
        <v/>
      </c>
      <c r="O256" t="s">
        <v>81</v>
      </c>
      <c r="Q256" s="33" t="s">
        <v>104</v>
      </c>
      <c r="R256" s="34" t="str">
        <f>INDEX(AZ:AZ,W252+1)</f>
        <v>飛行&amp;br;このクリーチャーが戦場に出たとき、これは+X/+Xの修整を受ける。Xはあなたの墓地のカードの枚数に等しい。</v>
      </c>
      <c r="S256" s="35"/>
      <c r="T256" s="35"/>
      <c r="U256" s="35"/>
      <c r="V256" s="36"/>
      <c r="W256" s="40"/>
      <c r="X256" s="32"/>
      <c r="Y256" s="32"/>
      <c r="Z256" s="32"/>
      <c r="AA256" s="54"/>
      <c r="BB256" s="64" t="s">
        <v>0</v>
      </c>
    </row>
    <row r="257" spans="1:54">
      <c r="A257" t="str">
        <f t="shared" si="33"/>
        <v>|テキスト|&gt;|&gt;|&gt;|&gt;|飛行&amp;br;このクリーチャーが戦場に出たとき、これは+X/+Xの修整を受ける。Xはあなたの墓地のカードの枚数に等しい。|</v>
      </c>
      <c r="B257" t="s">
        <v>0</v>
      </c>
      <c r="C257" t="s">
        <v>81</v>
      </c>
      <c r="D257" s="27" t="s">
        <v>104</v>
      </c>
      <c r="E257" t="s">
        <v>81</v>
      </c>
      <c r="F257" s="27" t="s">
        <v>113</v>
      </c>
      <c r="G257" t="s">
        <v>81</v>
      </c>
      <c r="H257" s="27" t="s">
        <v>113</v>
      </c>
      <c r="I257" t="s">
        <v>81</v>
      </c>
      <c r="J257" s="27" t="s">
        <v>113</v>
      </c>
      <c r="K257" t="s">
        <v>81</v>
      </c>
      <c r="L257" s="27" t="s">
        <v>113</v>
      </c>
      <c r="M257" t="s">
        <v>81</v>
      </c>
      <c r="N257" t="str">
        <f>IF(R256=0,"",R256)</f>
        <v>飛行&amp;br;このクリーチャーが戦場に出たとき、これは+X/+Xの修整を受ける。Xはあなたの墓地のカードの枚数に等しい。</v>
      </c>
      <c r="O257" t="s">
        <v>81</v>
      </c>
      <c r="Q257" s="38" t="s">
        <v>27</v>
      </c>
      <c r="R257" s="34" t="str">
        <f>INDEX(BA:BA,W252+1)</f>
        <v>When this creature enters the battlefield, it gains +X/+X, where X is the amount of cards in your graveyard.</v>
      </c>
      <c r="S257" s="35" t="s">
        <v>400</v>
      </c>
      <c r="T257" s="34" t="str">
        <f>IF(X257="","",X257&amp;IF(Y257="",""," "&amp;Y257)&amp;IF(Z257="",""," "&amp;Z257)&amp;IF(AA257="",""," "&amp;AA257))</f>
        <v>Flying  </v>
      </c>
      <c r="U257" s="35"/>
      <c r="V257" s="36"/>
      <c r="W257" s="40" t="s">
        <v>114</v>
      </c>
      <c r="X257" s="33" t="str">
        <f t="shared" ref="X257:AA257" si="43">IF(ISERROR(IF(LEN(X256)&gt;1,X256,VLOOKUP(X255,$AC:$AD,2,FALSE))),"",IF(LEN(X256)&gt;1,X256,VLOOKUP(X255,$AC:$AD,2,FALSE)))</f>
        <v>Flying</v>
      </c>
      <c r="Y257" s="33" t="str">
        <f t="shared" si="43"/>
        <v/>
      </c>
      <c r="Z257" s="33" t="str">
        <f t="shared" si="43"/>
        <v/>
      </c>
      <c r="AA257" s="33" t="str">
        <f t="shared" si="43"/>
        <v> </v>
      </c>
      <c r="BB257" s="64" t="s">
        <v>0</v>
      </c>
    </row>
    <row r="258" spans="1:54">
      <c r="A258" t="str">
        <f t="shared" si="33"/>
        <v>|英テキスト|&gt;|&gt;|&gt;|&gt;|Flying  &amp;br;When this creature enters the battlefield, it gains +X/+X, where X is the amount of cards in your graveyard.|</v>
      </c>
      <c r="B258" t="s">
        <v>0</v>
      </c>
      <c r="C258" t="s">
        <v>81</v>
      </c>
      <c r="D258" s="27" t="s">
        <v>125</v>
      </c>
      <c r="E258" t="s">
        <v>81</v>
      </c>
      <c r="F258" s="27" t="s">
        <v>113</v>
      </c>
      <c r="G258" t="s">
        <v>81</v>
      </c>
      <c r="H258" s="27" t="s">
        <v>113</v>
      </c>
      <c r="I258" t="s">
        <v>81</v>
      </c>
      <c r="J258" s="27" t="s">
        <v>113</v>
      </c>
      <c r="K258" t="s">
        <v>81</v>
      </c>
      <c r="L258" s="27" t="s">
        <v>113</v>
      </c>
      <c r="M258" t="s">
        <v>81</v>
      </c>
      <c r="N258" t="str">
        <f>IF(T257="","",T257&amp;"&amp;br;")&amp;IF(R257=0,"",R257)</f>
        <v>Flying  &amp;br;When this creature enters the battlefield, it gains +X/+X, where X is the amount of cards in your graveyard.</v>
      </c>
      <c r="O258" t="s">
        <v>81</v>
      </c>
      <c r="Q258" s="33" t="s">
        <v>18</v>
      </c>
      <c r="R258" s="34" t="str">
        <f>IF(INDEX(AT:AT,W252+1)="",0,INDEX(AT:AT,W252+1)&amp;"/"&amp;INDEX(AU:AU,W252+1))</f>
        <v>1/1</v>
      </c>
      <c r="S258" s="35"/>
      <c r="T258" s="35"/>
      <c r="U258" s="35"/>
      <c r="V258" s="36"/>
      <c r="W258" s="40"/>
      <c r="X258" s="33"/>
      <c r="Y258" s="52"/>
      <c r="Z258" s="52"/>
      <c r="AA258" s="53"/>
      <c r="BB258" s="64" t="s">
        <v>0</v>
      </c>
    </row>
    <row r="259" spans="1:54">
      <c r="A259" t="str">
        <f t="shared" si="33"/>
        <v>|PT|&gt;|1/1|シールド数|&gt;||</v>
      </c>
      <c r="B259" t="s">
        <v>0</v>
      </c>
      <c r="C259" t="s">
        <v>81</v>
      </c>
      <c r="D259" t="s">
        <v>18</v>
      </c>
      <c r="E259" t="s">
        <v>81</v>
      </c>
      <c r="F259" t="s">
        <v>113</v>
      </c>
      <c r="G259" t="s">
        <v>81</v>
      </c>
      <c r="H259" t="str">
        <f>IF(R258=0,"",R258)</f>
        <v>1/1</v>
      </c>
      <c r="I259" t="s">
        <v>81</v>
      </c>
      <c r="J259" t="s">
        <v>136</v>
      </c>
      <c r="K259" t="s">
        <v>81</v>
      </c>
      <c r="L259" t="s">
        <v>113</v>
      </c>
      <c r="M259" t="s">
        <v>81</v>
      </c>
      <c r="N259" t="str">
        <f>IF(R259=0,"",R259)</f>
        <v/>
      </c>
      <c r="O259" t="s">
        <v>81</v>
      </c>
      <c r="Q259" s="41" t="s">
        <v>19</v>
      </c>
      <c r="R259" s="34">
        <f>INDEX(AS:AS,W252+1)</f>
        <v>0</v>
      </c>
      <c r="S259" s="42"/>
      <c r="T259" s="42"/>
      <c r="U259" s="42"/>
      <c r="V259" s="43"/>
      <c r="W259" s="44"/>
      <c r="X259" s="45"/>
      <c r="Y259" s="55"/>
      <c r="Z259" s="55"/>
      <c r="AA259" s="56"/>
      <c r="BB259" s="64" t="s">
        <v>0</v>
      </c>
    </row>
    <row r="260" spans="1:54">
      <c r="A260" t="str">
        <f t="shared" si="33"/>
        <v>&amp;br;&amp;br;</v>
      </c>
      <c r="B260" t="s">
        <v>0</v>
      </c>
      <c r="C260" t="s">
        <v>145</v>
      </c>
      <c r="R260"/>
      <c r="S260"/>
      <c r="T260"/>
      <c r="U260"/>
      <c r="V260"/>
      <c r="BB260" s="64" t="s">
        <v>0</v>
      </c>
    </row>
    <row r="261" spans="1:54">
      <c r="A261" t="str">
        <f t="shared" si="33"/>
        <v>#back(text=戻る,left)</v>
      </c>
      <c r="B261" t="s">
        <v>0</v>
      </c>
      <c r="C261" t="s">
        <v>153</v>
      </c>
      <c r="R261"/>
      <c r="S261"/>
      <c r="T261"/>
      <c r="U261"/>
      <c r="V261"/>
      <c r="BB261" s="64" t="s">
        <v>0</v>
      </c>
    </row>
    <row r="262" spans="1:54">
      <c r="A262" t="str">
        <f t="shared" ref="A262:A325" si="44">CONCATENATE(C262,D262,E262,F262,G262,H262,I262,J262,K262,L262,M262,N262,O262,P262)</f>
        <v>&amp;br;</v>
      </c>
      <c r="B262" t="s">
        <v>0</v>
      </c>
      <c r="C262" t="s">
        <v>164</v>
      </c>
      <c r="R262"/>
      <c r="S262"/>
      <c r="T262"/>
      <c r="U262"/>
      <c r="V262"/>
      <c r="BB262" s="64" t="s">
        <v>0</v>
      </c>
    </row>
    <row r="263" spans="1:54">
      <c r="A263" t="str">
        <f t="shared" si="44"/>
        <v>#comment(above,nsize=[15],size=[30],num=[10])</v>
      </c>
      <c r="B263" t="s">
        <v>0</v>
      </c>
      <c r="C263" t="s">
        <v>173</v>
      </c>
      <c r="R263"/>
      <c r="S263"/>
      <c r="T263"/>
      <c r="U263"/>
      <c r="V263"/>
      <c r="BB263" s="64" t="s">
        <v>0</v>
      </c>
    </row>
    <row r="264" spans="1:54">
      <c r="A264" t="str">
        <f t="shared" si="44"/>
        <v>&amp;br;&amp;br;</v>
      </c>
      <c r="B264" t="s">
        <v>0</v>
      </c>
      <c r="C264" t="s">
        <v>145</v>
      </c>
      <c r="R264"/>
      <c r="S264"/>
      <c r="T264"/>
      <c r="U264"/>
      <c r="V264"/>
      <c r="BB264" s="64" t="s">
        <v>0</v>
      </c>
    </row>
    <row r="265" spans="1:54">
      <c r="A265" t="str">
        <f t="shared" si="44"/>
        <v/>
      </c>
      <c r="B265" t="s">
        <v>0</v>
      </c>
      <c r="Q265" s="29"/>
      <c r="R265" s="30"/>
      <c r="S265" s="30"/>
      <c r="T265" s="30"/>
      <c r="U265" s="30"/>
      <c r="V265" s="31"/>
      <c r="W265" s="32">
        <v>21</v>
      </c>
      <c r="X265" s="29"/>
      <c r="Y265" s="50"/>
      <c r="Z265" s="50"/>
      <c r="AA265" s="51"/>
      <c r="BB265" s="64" t="s">
        <v>0</v>
      </c>
    </row>
    <row r="266" spans="1:54">
      <c r="A266" t="str">
        <f t="shared" si="44"/>
        <v>*穢れた血、ラザケシュ/Razaketh, the Foulblooded</v>
      </c>
      <c r="B266" t="s">
        <v>0</v>
      </c>
      <c r="C266" t="str">
        <f>"*"&amp;R266&amp;"/"&amp;T266</f>
        <v>*穢れた血、ラザケシュ/Razaketh, the Foulblooded</v>
      </c>
      <c r="Q266" s="33" t="s">
        <v>9</v>
      </c>
      <c r="R266" s="34" t="str">
        <f>INDEX(AI:AI,W265+1)</f>
        <v>穢れた血、ラザケシュ</v>
      </c>
      <c r="S266" s="35" t="s">
        <v>10</v>
      </c>
      <c r="T266" s="34" t="str">
        <f>INDEX(AJ:AJ,W265+1)</f>
        <v>Razaketh, the Foulblooded</v>
      </c>
      <c r="U266" s="35"/>
      <c r="V266" s="36"/>
      <c r="W266" s="37"/>
      <c r="X266" s="33"/>
      <c r="Y266" s="52"/>
      <c r="Z266" s="52"/>
      <c r="AA266" s="53"/>
      <c r="AC266" s="52"/>
      <c r="AD266" s="52"/>
      <c r="BB266" s="64" t="s">
        <v>0</v>
      </c>
    </row>
    <row r="267" spans="1:54">
      <c r="A267" t="str">
        <f t="shared" si="44"/>
        <v>|LEFT:80|LEFT:100|LEFT:100|LEFT:100|LEFT:100|LEFT:100|c</v>
      </c>
      <c r="B267" t="s">
        <v>0</v>
      </c>
      <c r="C267" t="s">
        <v>81</v>
      </c>
      <c r="D267" s="26" t="str">
        <f>$Q$1</f>
        <v>LEFT:80</v>
      </c>
      <c r="E267" s="26" t="s">
        <v>81</v>
      </c>
      <c r="F267" s="26" t="str">
        <f t="shared" ref="F267:J267" si="45">$R$1</f>
        <v>LEFT:100</v>
      </c>
      <c r="G267" s="26" t="s">
        <v>81</v>
      </c>
      <c r="H267" s="26" t="str">
        <f t="shared" si="45"/>
        <v>LEFT:100</v>
      </c>
      <c r="I267" s="26" t="s">
        <v>81</v>
      </c>
      <c r="J267" s="26" t="str">
        <f t="shared" si="45"/>
        <v>LEFT:100</v>
      </c>
      <c r="K267" s="26" t="s">
        <v>81</v>
      </c>
      <c r="L267" s="26" t="str">
        <f>$R$1</f>
        <v>LEFT:100</v>
      </c>
      <c r="M267" s="26" t="s">
        <v>81</v>
      </c>
      <c r="N267" s="26" t="str">
        <f>$R$1</f>
        <v>LEFT:100</v>
      </c>
      <c r="O267" t="s">
        <v>81</v>
      </c>
      <c r="P267" t="s">
        <v>82</v>
      </c>
      <c r="Q267" s="38" t="s">
        <v>6</v>
      </c>
      <c r="R267" s="34" t="str">
        <f>INDEX(AF:AF,W265+1)</f>
        <v>黒</v>
      </c>
      <c r="S267" s="39" t="s">
        <v>7</v>
      </c>
      <c r="T267" s="34" t="str">
        <f>INDEX(AG:AG,W265+1)</f>
        <v>神話レア</v>
      </c>
      <c r="U267" s="39" t="s">
        <v>8</v>
      </c>
      <c r="V267" s="34">
        <f>INDEX(AH:AH,W265+1)</f>
        <v>18</v>
      </c>
      <c r="W267" s="40"/>
      <c r="X267" s="34" t="str">
        <f>INDEX(AO:AO,W265+1)</f>
        <v>飛行 トランプル</v>
      </c>
      <c r="Y267" s="52"/>
      <c r="Z267" s="52"/>
      <c r="AA267" s="53"/>
      <c r="AC267" s="35"/>
      <c r="AD267" s="35"/>
      <c r="BB267" s="64" t="s">
        <v>0</v>
      </c>
    </row>
    <row r="268" spans="1:54">
      <c r="A268" t="str">
        <f t="shared" si="44"/>
        <v>|色|黒|レアリティ|神話レア|マナコスト|18|</v>
      </c>
      <c r="B268" t="s">
        <v>0</v>
      </c>
      <c r="C268" t="s">
        <v>81</v>
      </c>
      <c r="D268" s="27" t="s">
        <v>6</v>
      </c>
      <c r="E268" t="s">
        <v>81</v>
      </c>
      <c r="F268" t="str">
        <f>IF(R267=0,"",R267)</f>
        <v>黒</v>
      </c>
      <c r="G268" t="s">
        <v>81</v>
      </c>
      <c r="H268" s="27" t="s">
        <v>93</v>
      </c>
      <c r="I268" t="s">
        <v>81</v>
      </c>
      <c r="J268" t="str">
        <f>IF(T267=0,"",T267)</f>
        <v>神話レア</v>
      </c>
      <c r="K268" t="s">
        <v>81</v>
      </c>
      <c r="L268" s="27" t="s">
        <v>94</v>
      </c>
      <c r="M268" t="s">
        <v>81</v>
      </c>
      <c r="N268">
        <f>IF(V267=0,"",V267)</f>
        <v>18</v>
      </c>
      <c r="O268" t="s">
        <v>81</v>
      </c>
      <c r="Q268" s="33" t="s">
        <v>11</v>
      </c>
      <c r="R268" s="34" t="str">
        <f>INDEX(AK:AK,W265+1)</f>
        <v>クリーチャー</v>
      </c>
      <c r="S268" s="39" t="s">
        <v>95</v>
      </c>
      <c r="T268" s="34" t="str">
        <f>INDEX(AL:AL,W265+1)</f>
        <v>デーモン</v>
      </c>
      <c r="U268" s="34">
        <f>INDEX(AM:AM,W265+1)</f>
        <v>0</v>
      </c>
      <c r="V268" s="34">
        <f>INDEX(AN:AN,W265+1)</f>
        <v>0</v>
      </c>
      <c r="W268" s="40"/>
      <c r="X268" s="34" t="str">
        <f>INDEX(AV:AV,W265+1)</f>
        <v>飛行</v>
      </c>
      <c r="Y268" s="34" t="str">
        <f>INDEX(AW:AW,W265+1)</f>
        <v>トラ</v>
      </c>
      <c r="Z268" s="34" t="str">
        <f>INDEX(AX:AX,W265+1)</f>
        <v/>
      </c>
      <c r="AA268" s="34">
        <f>INDEX(AY:AY,W265+1)</f>
        <v>0</v>
      </c>
      <c r="AC268" s="52"/>
      <c r="AD268" s="52"/>
      <c r="BB268" s="64" t="s">
        <v>0</v>
      </c>
    </row>
    <row r="269" spans="1:54">
      <c r="A269" t="str">
        <f t="shared" si="44"/>
        <v>|種別|クリーチャー|サブタイプ|デーモン|||</v>
      </c>
      <c r="B269" t="s">
        <v>0</v>
      </c>
      <c r="C269" t="s">
        <v>81</v>
      </c>
      <c r="D269" s="27" t="s">
        <v>11</v>
      </c>
      <c r="E269" t="s">
        <v>81</v>
      </c>
      <c r="F269" t="str">
        <f>IF(R268=0,"",R268)</f>
        <v>クリーチャー</v>
      </c>
      <c r="G269" t="s">
        <v>81</v>
      </c>
      <c r="H269" s="27" t="s">
        <v>103</v>
      </c>
      <c r="I269" t="s">
        <v>81</v>
      </c>
      <c r="J269" t="str">
        <f>IF(T268=0,"",T268)</f>
        <v>デーモン</v>
      </c>
      <c r="K269" t="s">
        <v>81</v>
      </c>
      <c r="L269" t="str">
        <f>IF(U268=0,"",U268)</f>
        <v/>
      </c>
      <c r="M269" t="s">
        <v>81</v>
      </c>
      <c r="N269" t="str">
        <f>IF(V268=0,"",V268)</f>
        <v/>
      </c>
      <c r="O269" t="s">
        <v>81</v>
      </c>
      <c r="Q269" s="33" t="s">
        <v>104</v>
      </c>
      <c r="R269" s="34" t="str">
        <f>INDEX(AZ:AZ,W265+1)</f>
        <v>飛行 トランプル&amp;br;あなたがコントロールするクリーチャーが死亡したとき、あなたは10点のダメージを受ける。その後、あなたのライブラリーの最初のクリーチャーを取ってきて、それに10マナを与える。</v>
      </c>
      <c r="S269" s="35"/>
      <c r="T269" s="35"/>
      <c r="U269" s="35"/>
      <c r="V269" s="36"/>
      <c r="W269" s="40"/>
      <c r="X269" s="32"/>
      <c r="Y269" s="32"/>
      <c r="Z269" s="32"/>
      <c r="AA269" s="54"/>
      <c r="AC269" s="52"/>
      <c r="AD269" s="52"/>
      <c r="BB269" s="64" t="s">
        <v>0</v>
      </c>
    </row>
    <row r="270" spans="1:54">
      <c r="A270" t="str">
        <f t="shared" si="44"/>
        <v>|テキスト|&gt;|&gt;|&gt;|&gt;|飛行 トランプル&amp;br;あなたがコントロールするクリーチャーが死亡したとき、あなたは10点のダメージを受ける。その後、あなたのライブラリーの最初のクリーチャーを取ってきて、それに10マナを与える。|</v>
      </c>
      <c r="B270" t="s">
        <v>0</v>
      </c>
      <c r="C270" t="s">
        <v>81</v>
      </c>
      <c r="D270" s="27" t="s">
        <v>104</v>
      </c>
      <c r="E270" t="s">
        <v>81</v>
      </c>
      <c r="F270" s="27" t="s">
        <v>113</v>
      </c>
      <c r="G270" t="s">
        <v>81</v>
      </c>
      <c r="H270" s="27" t="s">
        <v>113</v>
      </c>
      <c r="I270" t="s">
        <v>81</v>
      </c>
      <c r="J270" s="27" t="s">
        <v>113</v>
      </c>
      <c r="K270" t="s">
        <v>81</v>
      </c>
      <c r="L270" s="27" t="s">
        <v>113</v>
      </c>
      <c r="M270" t="s">
        <v>81</v>
      </c>
      <c r="N270" t="str">
        <f>IF(R269=0,"",R269)</f>
        <v>飛行 トランプル&amp;br;あなたがコントロールするクリーチャーが死亡したとき、あなたは10点のダメージを受ける。その後、あなたのライブラリーの最初のクリーチャーを取ってきて、それに10マナを与える。</v>
      </c>
      <c r="O270" t="s">
        <v>81</v>
      </c>
      <c r="Q270" s="38" t="s">
        <v>27</v>
      </c>
      <c r="R270" s="34" t="str">
        <f>INDEX(BA:BA,W265+1)</f>
        <v>When a creature you control dies, you take 10 damage then you Fetch the first creature in your library and give it 10 mana.</v>
      </c>
      <c r="S270" s="35" t="s">
        <v>400</v>
      </c>
      <c r="T270" s="34" t="str">
        <f>IF(X270="","",X270&amp;IF(Y270="",""," "&amp;Y270)&amp;IF(Z270="",""," "&amp;Z270)&amp;IF(AA270="",""," "&amp;AA270))</f>
        <v>Flying Trample  </v>
      </c>
      <c r="U270" s="35"/>
      <c r="V270" s="36"/>
      <c r="W270" s="40" t="s">
        <v>114</v>
      </c>
      <c r="X270" s="33" t="str">
        <f t="shared" ref="X270:AA270" si="46">IF(ISERROR(IF(LEN(X269)&gt;1,X269,VLOOKUP(X268,$AC:$AD,2,FALSE))),"",IF(LEN(X269)&gt;1,X269,VLOOKUP(X268,$AC:$AD,2,FALSE)))</f>
        <v>Flying</v>
      </c>
      <c r="Y270" s="33" t="str">
        <f t="shared" si="46"/>
        <v>Trample</v>
      </c>
      <c r="Z270" s="33" t="str">
        <f t="shared" si="46"/>
        <v/>
      </c>
      <c r="AA270" s="33" t="str">
        <f t="shared" si="46"/>
        <v> </v>
      </c>
      <c r="AC270" s="52"/>
      <c r="AD270" s="52"/>
      <c r="BB270" s="64" t="s">
        <v>0</v>
      </c>
    </row>
    <row r="271" spans="1:54">
      <c r="A271" t="str">
        <f t="shared" si="44"/>
        <v>|英テキスト|&gt;|&gt;|&gt;|&gt;|Flying Trample  &amp;br;When a creature you control dies, you take 10 damage then you Fetch the first creature in your library and give it 10 mana.|</v>
      </c>
      <c r="B271" t="s">
        <v>0</v>
      </c>
      <c r="C271" t="s">
        <v>81</v>
      </c>
      <c r="D271" s="27" t="s">
        <v>125</v>
      </c>
      <c r="E271" t="s">
        <v>81</v>
      </c>
      <c r="F271" s="27" t="s">
        <v>113</v>
      </c>
      <c r="G271" t="s">
        <v>81</v>
      </c>
      <c r="H271" s="27" t="s">
        <v>113</v>
      </c>
      <c r="I271" t="s">
        <v>81</v>
      </c>
      <c r="J271" s="27" t="s">
        <v>113</v>
      </c>
      <c r="K271" t="s">
        <v>81</v>
      </c>
      <c r="L271" s="27" t="s">
        <v>113</v>
      </c>
      <c r="M271" t="s">
        <v>81</v>
      </c>
      <c r="N271" t="str">
        <f>IF(T270="","",T270&amp;"&amp;br;")&amp;IF(R270=0,"",R270)</f>
        <v>Flying Trample  &amp;br;When a creature you control dies, you take 10 damage then you Fetch the first creature in your library and give it 10 mana.</v>
      </c>
      <c r="O271" t="s">
        <v>81</v>
      </c>
      <c r="Q271" s="33" t="s">
        <v>18</v>
      </c>
      <c r="R271" s="34" t="str">
        <f>IF(INDEX(AT:AT,W265+1)="",0,INDEX(AT:AT,W265+1)&amp;"/"&amp;INDEX(AU:AU,W265+1))</f>
        <v>8/8</v>
      </c>
      <c r="S271" s="35"/>
      <c r="T271" s="35"/>
      <c r="U271" s="35"/>
      <c r="V271" s="36"/>
      <c r="W271" s="40"/>
      <c r="X271" s="33"/>
      <c r="Y271" s="52"/>
      <c r="Z271" s="52"/>
      <c r="AA271" s="53"/>
      <c r="AC271" s="52"/>
      <c r="AD271" s="52"/>
      <c r="BB271" s="64" t="s">
        <v>0</v>
      </c>
    </row>
    <row r="272" spans="1:54">
      <c r="A272" t="str">
        <f t="shared" si="44"/>
        <v>|PT|&gt;|8/8|シールド数|&gt;||</v>
      </c>
      <c r="B272" t="s">
        <v>0</v>
      </c>
      <c r="C272" t="s">
        <v>81</v>
      </c>
      <c r="D272" t="s">
        <v>18</v>
      </c>
      <c r="E272" t="s">
        <v>81</v>
      </c>
      <c r="F272" t="s">
        <v>113</v>
      </c>
      <c r="G272" t="s">
        <v>81</v>
      </c>
      <c r="H272" t="str">
        <f>IF(R271=0,"",R271)</f>
        <v>8/8</v>
      </c>
      <c r="I272" t="s">
        <v>81</v>
      </c>
      <c r="J272" t="s">
        <v>136</v>
      </c>
      <c r="K272" t="s">
        <v>81</v>
      </c>
      <c r="L272" t="s">
        <v>113</v>
      </c>
      <c r="M272" t="s">
        <v>81</v>
      </c>
      <c r="N272" t="str">
        <f>IF(R272=0,"",R272)</f>
        <v/>
      </c>
      <c r="O272" t="s">
        <v>81</v>
      </c>
      <c r="Q272" s="41" t="s">
        <v>19</v>
      </c>
      <c r="R272" s="34">
        <f>INDEX(AS:AS,W265+1)</f>
        <v>0</v>
      </c>
      <c r="S272" s="42"/>
      <c r="T272" s="42"/>
      <c r="U272" s="42"/>
      <c r="V272" s="43"/>
      <c r="W272" s="44"/>
      <c r="X272" s="45"/>
      <c r="Y272" s="55"/>
      <c r="Z272" s="55"/>
      <c r="AA272" s="56"/>
      <c r="BB272" s="64" t="s">
        <v>0</v>
      </c>
    </row>
    <row r="273" spans="1:54">
      <c r="A273" t="str">
        <f t="shared" si="44"/>
        <v>&amp;br;&amp;br;</v>
      </c>
      <c r="B273" t="s">
        <v>0</v>
      </c>
      <c r="C273" t="s">
        <v>145</v>
      </c>
      <c r="R273"/>
      <c r="S273"/>
      <c r="T273"/>
      <c r="U273"/>
      <c r="V273"/>
      <c r="BB273" s="64" t="s">
        <v>0</v>
      </c>
    </row>
    <row r="274" spans="1:54">
      <c r="A274" t="str">
        <f t="shared" si="44"/>
        <v>#back(text=戻る,left)</v>
      </c>
      <c r="B274" t="s">
        <v>0</v>
      </c>
      <c r="C274" t="s">
        <v>153</v>
      </c>
      <c r="R274"/>
      <c r="S274"/>
      <c r="T274"/>
      <c r="U274"/>
      <c r="V274"/>
      <c r="BB274" s="64" t="s">
        <v>0</v>
      </c>
    </row>
    <row r="275" spans="1:54">
      <c r="A275" t="str">
        <f t="shared" si="44"/>
        <v>&amp;br;</v>
      </c>
      <c r="B275" t="s">
        <v>0</v>
      </c>
      <c r="C275" t="s">
        <v>164</v>
      </c>
      <c r="R275"/>
      <c r="S275"/>
      <c r="T275"/>
      <c r="U275"/>
      <c r="V275"/>
      <c r="BB275" s="64" t="s">
        <v>0</v>
      </c>
    </row>
    <row r="276" spans="1:54">
      <c r="A276" t="str">
        <f t="shared" si="44"/>
        <v>#comment(above,nsize=[15],size=[30],num=[10])</v>
      </c>
      <c r="B276" t="s">
        <v>0</v>
      </c>
      <c r="C276" t="s">
        <v>173</v>
      </c>
      <c r="R276"/>
      <c r="S276"/>
      <c r="T276"/>
      <c r="U276"/>
      <c r="V276"/>
      <c r="BB276" s="64" t="s">
        <v>0</v>
      </c>
    </row>
    <row r="277" spans="1:54">
      <c r="A277" t="str">
        <f t="shared" si="44"/>
        <v>&amp;br;&amp;br;</v>
      </c>
      <c r="B277" t="s">
        <v>0</v>
      </c>
      <c r="C277" t="s">
        <v>145</v>
      </c>
      <c r="R277"/>
      <c r="S277"/>
      <c r="T277"/>
      <c r="U277"/>
      <c r="V277"/>
      <c r="AC277" s="52"/>
      <c r="AD277" s="52"/>
      <c r="BB277" s="64" t="s">
        <v>0</v>
      </c>
    </row>
    <row r="278" spans="1:54">
      <c r="A278" t="str">
        <f t="shared" si="44"/>
        <v/>
      </c>
      <c r="B278" t="s">
        <v>0</v>
      </c>
      <c r="Q278" s="29"/>
      <c r="R278" s="30"/>
      <c r="S278" s="30"/>
      <c r="T278" s="30"/>
      <c r="U278" s="30"/>
      <c r="V278" s="31"/>
      <c r="W278" s="32">
        <v>22</v>
      </c>
      <c r="X278" s="29"/>
      <c r="Y278" s="50"/>
      <c r="Z278" s="50"/>
      <c r="AA278" s="51"/>
      <c r="AC278" s="52"/>
      <c r="AD278" s="52"/>
      <c r="BB278" s="64" t="s">
        <v>0</v>
      </c>
    </row>
    <row r="279" spans="1:54">
      <c r="A279" t="str">
        <f t="shared" si="44"/>
        <v>*霰炎の責め苦/Torment of Hailfire</v>
      </c>
      <c r="B279" t="s">
        <v>0</v>
      </c>
      <c r="C279" t="str">
        <f>"*"&amp;R279&amp;"/"&amp;T279</f>
        <v>*霰炎の責め苦/Torment of Hailfire</v>
      </c>
      <c r="Q279" s="33" t="s">
        <v>9</v>
      </c>
      <c r="R279" s="34" t="str">
        <f>INDEX(AI:AI,W278+1)</f>
        <v>霰炎の責め苦</v>
      </c>
      <c r="S279" s="35" t="s">
        <v>10</v>
      </c>
      <c r="T279" s="34" t="str">
        <f>INDEX(AJ:AJ,W278+1)</f>
        <v>Torment of Hailfire</v>
      </c>
      <c r="U279" s="35"/>
      <c r="V279" s="36"/>
      <c r="W279" s="37"/>
      <c r="X279" s="33"/>
      <c r="Y279" s="52"/>
      <c r="Z279" s="52"/>
      <c r="AA279" s="53"/>
      <c r="AC279" s="52"/>
      <c r="AD279" s="52"/>
      <c r="BB279" s="64" t="s">
        <v>0</v>
      </c>
    </row>
    <row r="280" spans="1:54">
      <c r="A280" t="str">
        <f t="shared" si="44"/>
        <v>|LEFT:80|LEFT:100|LEFT:100|LEFT:100|LEFT:100|LEFT:100|c</v>
      </c>
      <c r="B280" t="s">
        <v>0</v>
      </c>
      <c r="C280" t="s">
        <v>81</v>
      </c>
      <c r="D280" s="26" t="str">
        <f>$Q$1</f>
        <v>LEFT:80</v>
      </c>
      <c r="E280" s="26" t="s">
        <v>81</v>
      </c>
      <c r="F280" s="26" t="str">
        <f t="shared" ref="F280:J280" si="47">$R$1</f>
        <v>LEFT:100</v>
      </c>
      <c r="G280" s="26" t="s">
        <v>81</v>
      </c>
      <c r="H280" s="26" t="str">
        <f t="shared" si="47"/>
        <v>LEFT:100</v>
      </c>
      <c r="I280" s="26" t="s">
        <v>81</v>
      </c>
      <c r="J280" s="26" t="str">
        <f t="shared" si="47"/>
        <v>LEFT:100</v>
      </c>
      <c r="K280" s="26" t="s">
        <v>81</v>
      </c>
      <c r="L280" s="26" t="str">
        <f>$R$1</f>
        <v>LEFT:100</v>
      </c>
      <c r="M280" s="26" t="s">
        <v>81</v>
      </c>
      <c r="N280" s="26" t="str">
        <f>$R$1</f>
        <v>LEFT:100</v>
      </c>
      <c r="O280" t="s">
        <v>81</v>
      </c>
      <c r="P280" t="s">
        <v>82</v>
      </c>
      <c r="Q280" s="38" t="s">
        <v>6</v>
      </c>
      <c r="R280" s="34" t="str">
        <f>INDEX(AF:AF,W278+1)</f>
        <v>黒</v>
      </c>
      <c r="S280" s="39" t="s">
        <v>7</v>
      </c>
      <c r="T280" s="34" t="str">
        <f>INDEX(AG:AG,W278+1)</f>
        <v>神話レア</v>
      </c>
      <c r="U280" s="39" t="s">
        <v>8</v>
      </c>
      <c r="V280" s="34">
        <f>INDEX(AH:AH,W278+1)</f>
        <v>17</v>
      </c>
      <c r="W280" s="40"/>
      <c r="X280" s="34" t="str">
        <f>INDEX(AO:AO,W278+1)</f>
        <v>対戦相手はX点のダメージを受ける。Xは、対戦相手がコントロールするクリーチャーの総数の3倍と、対戦相手がコントロールするサポートの総数の2倍と、対戦相手が手札でコントロールするカードの枚数の合計に等しい。</v>
      </c>
      <c r="Y280" s="52"/>
      <c r="Z280" s="52"/>
      <c r="AA280" s="53"/>
      <c r="AC280" s="35"/>
      <c r="AD280" s="35"/>
      <c r="BB280" s="64" t="s">
        <v>0</v>
      </c>
    </row>
    <row r="281" spans="1:54">
      <c r="A281" t="str">
        <f t="shared" si="44"/>
        <v>|色|黒|レアリティ|神話レア|マナコスト|17|</v>
      </c>
      <c r="B281" t="s">
        <v>0</v>
      </c>
      <c r="C281" t="s">
        <v>81</v>
      </c>
      <c r="D281" s="27" t="s">
        <v>6</v>
      </c>
      <c r="E281" t="s">
        <v>81</v>
      </c>
      <c r="F281" t="str">
        <f>IF(R280=0,"",R280)</f>
        <v>黒</v>
      </c>
      <c r="G281" t="s">
        <v>81</v>
      </c>
      <c r="H281" s="27" t="s">
        <v>93</v>
      </c>
      <c r="I281" t="s">
        <v>81</v>
      </c>
      <c r="J281" t="str">
        <f>IF(T280=0,"",T280)</f>
        <v>神話レア</v>
      </c>
      <c r="K281" t="s">
        <v>81</v>
      </c>
      <c r="L281" s="27" t="s">
        <v>94</v>
      </c>
      <c r="M281" t="s">
        <v>81</v>
      </c>
      <c r="N281">
        <f>IF(V280=0,"",V280)</f>
        <v>17</v>
      </c>
      <c r="O281" t="s">
        <v>81</v>
      </c>
      <c r="Q281" s="33" t="s">
        <v>11</v>
      </c>
      <c r="R281" s="34" t="str">
        <f>INDEX(AK:AK,W278+1)</f>
        <v>呪文</v>
      </c>
      <c r="S281" s="39" t="s">
        <v>95</v>
      </c>
      <c r="T281" s="34">
        <f>INDEX(AL:AL,W278+1)</f>
        <v>0</v>
      </c>
      <c r="U281" s="34">
        <f>INDEX(AM:AM,W278+1)</f>
        <v>0</v>
      </c>
      <c r="V281" s="34">
        <f>INDEX(AN:AN,W278+1)</f>
        <v>0</v>
      </c>
      <c r="W281" s="40"/>
      <c r="X281" s="34" t="str">
        <f>INDEX(AV:AV,W278+1)</f>
        <v>対戦</v>
      </c>
      <c r="Y281" s="34" t="str">
        <f>INDEX(AW:AW,W278+1)</f>
        <v/>
      </c>
      <c r="Z281" s="34" t="str">
        <f>INDEX(AX:AX,W278+1)</f>
        <v/>
      </c>
      <c r="AA281" s="34">
        <f>INDEX(AY:AY,W278+1)</f>
        <v>0</v>
      </c>
      <c r="AC281" s="52"/>
      <c r="AD281" s="52"/>
      <c r="BB281" s="64" t="s">
        <v>0</v>
      </c>
    </row>
    <row r="282" spans="1:54">
      <c r="A282" t="str">
        <f t="shared" si="44"/>
        <v>|種別|呪文|サブタイプ||||</v>
      </c>
      <c r="B282" t="s">
        <v>0</v>
      </c>
      <c r="C282" t="s">
        <v>81</v>
      </c>
      <c r="D282" s="27" t="s">
        <v>11</v>
      </c>
      <c r="E282" t="s">
        <v>81</v>
      </c>
      <c r="F282" t="str">
        <f>IF(R281=0,"",R281)</f>
        <v>呪文</v>
      </c>
      <c r="G282" t="s">
        <v>81</v>
      </c>
      <c r="H282" s="27" t="s">
        <v>103</v>
      </c>
      <c r="I282" t="s">
        <v>81</v>
      </c>
      <c r="J282" t="str">
        <f>IF(T281=0,"",T281)</f>
        <v/>
      </c>
      <c r="K282" t="s">
        <v>81</v>
      </c>
      <c r="L282" t="str">
        <f>IF(U281=0,"",U281)</f>
        <v/>
      </c>
      <c r="M282" t="s">
        <v>81</v>
      </c>
      <c r="N282" t="str">
        <f>IF(V281=0,"",V281)</f>
        <v/>
      </c>
      <c r="O282" t="s">
        <v>81</v>
      </c>
      <c r="Q282" s="33" t="s">
        <v>104</v>
      </c>
      <c r="R282" s="34" t="str">
        <f>INDEX(AZ:AZ,W278+1)</f>
        <v>対戦相手はX点のダメージを受ける。Xは、対戦相手がコントロールするクリーチャーの総数の3倍と、対戦相手がコントロールするサポートの総数の2倍と、対戦相手が手札でコントロールするカードの枚数の合計に等しい。</v>
      </c>
      <c r="S282" s="35"/>
      <c r="T282" s="35"/>
      <c r="U282" s="35"/>
      <c r="V282" s="36"/>
      <c r="W282" s="40"/>
      <c r="X282" s="32"/>
      <c r="Y282" s="32"/>
      <c r="Z282" s="32"/>
      <c r="AA282" s="54"/>
      <c r="AC282" s="52"/>
      <c r="AD282" s="52"/>
      <c r="BB282" s="64" t="s">
        <v>0</v>
      </c>
    </row>
    <row r="283" spans="1:54">
      <c r="A283" t="str">
        <f t="shared" si="44"/>
        <v>|テキスト|&gt;|&gt;|&gt;|&gt;|対戦相手はX点のダメージを受ける。Xは、対戦相手がコントロールするクリーチャーの総数の3倍と、対戦相手がコントロールするサポートの総数の2倍と、対戦相手が手札でコントロールするカードの枚数の合計に等しい。|</v>
      </c>
      <c r="B283" t="s">
        <v>0</v>
      </c>
      <c r="C283" t="s">
        <v>81</v>
      </c>
      <c r="D283" s="27" t="s">
        <v>104</v>
      </c>
      <c r="E283" t="s">
        <v>81</v>
      </c>
      <c r="F283" s="27" t="s">
        <v>113</v>
      </c>
      <c r="G283" t="s">
        <v>81</v>
      </c>
      <c r="H283" s="27" t="s">
        <v>113</v>
      </c>
      <c r="I283" t="s">
        <v>81</v>
      </c>
      <c r="J283" s="27" t="s">
        <v>113</v>
      </c>
      <c r="K283" t="s">
        <v>81</v>
      </c>
      <c r="L283" s="27" t="s">
        <v>113</v>
      </c>
      <c r="M283" t="s">
        <v>81</v>
      </c>
      <c r="N283" t="str">
        <f>IF(R282=0,"",R282)</f>
        <v>対戦相手はX点のダメージを受ける。Xは、対戦相手がコントロールするクリーチャーの総数の3倍と、対戦相手がコントロールするサポートの総数の2倍と、対戦相手が手札でコントロールするカードの枚数の合計に等しい。</v>
      </c>
      <c r="O283" t="s">
        <v>81</v>
      </c>
      <c r="Q283" s="38" t="s">
        <v>27</v>
      </c>
      <c r="R283" s="34" t="str">
        <f>INDEX(BA:BA,W278+1)</f>
        <v>Your opponent takes X damage, where X is equal to the number of creatures your opponent controls multiplied by 3 plus the number of supports your opponent controls times 2 plus the number of cards your opponent controls in hand.</v>
      </c>
      <c r="S283" s="35" t="s">
        <v>400</v>
      </c>
      <c r="T283" s="34" t="str">
        <f>IF(X283="","",X283&amp;IF(Y283="",""," "&amp;Y283)&amp;IF(Z283="",""," "&amp;Z283)&amp;IF(AA283="",""," "&amp;AA283))</f>
        <v/>
      </c>
      <c r="U283" s="35"/>
      <c r="V283" s="36"/>
      <c r="W283" s="40" t="s">
        <v>114</v>
      </c>
      <c r="X283" s="33" t="str">
        <f t="shared" ref="X283:AA283" si="48">IF(ISERROR(IF(LEN(X282)&gt;1,X282,VLOOKUP(X281,$AC:$AD,2,FALSE))),"",IF(LEN(X282)&gt;1,X282,VLOOKUP(X281,$AC:$AD,2,FALSE)))</f>
        <v/>
      </c>
      <c r="Y283" s="33" t="str">
        <f t="shared" si="48"/>
        <v/>
      </c>
      <c r="Z283" s="33" t="str">
        <f t="shared" si="48"/>
        <v/>
      </c>
      <c r="AA283" s="33" t="str">
        <f t="shared" si="48"/>
        <v> </v>
      </c>
      <c r="AC283" s="52"/>
      <c r="AD283" s="52"/>
      <c r="BB283" s="64" t="s">
        <v>0</v>
      </c>
    </row>
    <row r="284" spans="1:54">
      <c r="A284" t="str">
        <f t="shared" si="44"/>
        <v>|英テキスト|&gt;|&gt;|&gt;|&gt;|Your opponent takes X damage, where X is equal to the number of creatures your opponent controls multiplied by 3 plus the number of supports your opponent controls times 2 plus the number of cards your opponent controls in hand.|</v>
      </c>
      <c r="B284" t="s">
        <v>0</v>
      </c>
      <c r="C284" t="s">
        <v>81</v>
      </c>
      <c r="D284" s="27" t="s">
        <v>125</v>
      </c>
      <c r="E284" t="s">
        <v>81</v>
      </c>
      <c r="F284" s="27" t="s">
        <v>113</v>
      </c>
      <c r="G284" t="s">
        <v>81</v>
      </c>
      <c r="H284" s="27" t="s">
        <v>113</v>
      </c>
      <c r="I284" t="s">
        <v>81</v>
      </c>
      <c r="J284" s="27" t="s">
        <v>113</v>
      </c>
      <c r="K284" t="s">
        <v>81</v>
      </c>
      <c r="L284" s="27" t="s">
        <v>113</v>
      </c>
      <c r="M284" t="s">
        <v>81</v>
      </c>
      <c r="N284" t="str">
        <f>IF(T283="","",T283&amp;"&amp;br;")&amp;IF(R283=0,"",R283)</f>
        <v>Your opponent takes X damage, where X is equal to the number of creatures your opponent controls multiplied by 3 plus the number of supports your opponent controls times 2 plus the number of cards your opponent controls in hand.</v>
      </c>
      <c r="O284" t="s">
        <v>81</v>
      </c>
      <c r="Q284" s="33" t="s">
        <v>18</v>
      </c>
      <c r="R284" s="34">
        <f>IF(INDEX(AT:AT,W278+1)="",0,INDEX(AT:AT,W278+1)&amp;"/"&amp;INDEX(AU:AU,W278+1))</f>
        <v>0</v>
      </c>
      <c r="S284" s="35"/>
      <c r="T284" s="35"/>
      <c r="U284" s="35"/>
      <c r="V284" s="36"/>
      <c r="W284" s="40"/>
      <c r="X284" s="33"/>
      <c r="Y284" s="52"/>
      <c r="Z284" s="52"/>
      <c r="AA284" s="53"/>
      <c r="AC284" s="52"/>
      <c r="AD284" s="52"/>
      <c r="BB284" s="64" t="s">
        <v>0</v>
      </c>
    </row>
    <row r="285" spans="1:54">
      <c r="A285" t="str">
        <f t="shared" si="44"/>
        <v>|PT|&gt;||シールド数|&gt;||</v>
      </c>
      <c r="B285" t="s">
        <v>0</v>
      </c>
      <c r="C285" t="s">
        <v>81</v>
      </c>
      <c r="D285" t="s">
        <v>18</v>
      </c>
      <c r="E285" t="s">
        <v>81</v>
      </c>
      <c r="F285" t="s">
        <v>113</v>
      </c>
      <c r="G285" t="s">
        <v>81</v>
      </c>
      <c r="H285" t="str">
        <f>IF(R284=0,"",R284)</f>
        <v/>
      </c>
      <c r="I285" t="s">
        <v>81</v>
      </c>
      <c r="J285" t="s">
        <v>136</v>
      </c>
      <c r="K285" t="s">
        <v>81</v>
      </c>
      <c r="L285" t="s">
        <v>113</v>
      </c>
      <c r="M285" t="s">
        <v>81</v>
      </c>
      <c r="N285" t="str">
        <f>IF(R285=0,"",R285)</f>
        <v/>
      </c>
      <c r="O285" t="s">
        <v>81</v>
      </c>
      <c r="Q285" s="41" t="s">
        <v>19</v>
      </c>
      <c r="R285" s="34">
        <f>INDEX(AS:AS,W278+1)</f>
        <v>0</v>
      </c>
      <c r="S285" s="42"/>
      <c r="T285" s="42"/>
      <c r="U285" s="42"/>
      <c r="V285" s="43"/>
      <c r="W285" s="44"/>
      <c r="X285" s="45"/>
      <c r="Y285" s="55"/>
      <c r="Z285" s="55"/>
      <c r="AA285" s="56"/>
      <c r="BB285" s="64" t="s">
        <v>0</v>
      </c>
    </row>
    <row r="286" spans="1:54">
      <c r="A286" t="str">
        <f t="shared" si="44"/>
        <v>&amp;br;&amp;br;</v>
      </c>
      <c r="B286" t="s">
        <v>0</v>
      </c>
      <c r="C286" t="s">
        <v>145</v>
      </c>
      <c r="R286"/>
      <c r="S286"/>
      <c r="T286"/>
      <c r="U286"/>
      <c r="V286"/>
      <c r="BB286" s="64" t="s">
        <v>0</v>
      </c>
    </row>
    <row r="287" spans="1:54">
      <c r="A287" t="str">
        <f t="shared" si="44"/>
        <v>#back(text=戻る,left)</v>
      </c>
      <c r="B287" t="s">
        <v>0</v>
      </c>
      <c r="C287" t="s">
        <v>153</v>
      </c>
      <c r="R287"/>
      <c r="S287"/>
      <c r="T287"/>
      <c r="U287"/>
      <c r="V287"/>
      <c r="BB287" s="64" t="s">
        <v>0</v>
      </c>
    </row>
    <row r="288" spans="1:54">
      <c r="A288" t="str">
        <f t="shared" si="44"/>
        <v>&amp;br;</v>
      </c>
      <c r="B288" t="s">
        <v>0</v>
      </c>
      <c r="C288" t="s">
        <v>164</v>
      </c>
      <c r="R288"/>
      <c r="S288"/>
      <c r="T288"/>
      <c r="U288"/>
      <c r="V288"/>
      <c r="BB288" s="64" t="s">
        <v>0</v>
      </c>
    </row>
    <row r="289" spans="1:54">
      <c r="A289" t="str">
        <f t="shared" si="44"/>
        <v>#comment(above,nsize=[15],size=[30],num=[10])</v>
      </c>
      <c r="B289" t="s">
        <v>0</v>
      </c>
      <c r="C289" t="s">
        <v>173</v>
      </c>
      <c r="R289"/>
      <c r="S289"/>
      <c r="T289"/>
      <c r="U289"/>
      <c r="V289"/>
      <c r="BB289" s="64" t="s">
        <v>0</v>
      </c>
    </row>
    <row r="290" spans="1:54">
      <c r="A290" t="str">
        <f t="shared" si="44"/>
        <v>&amp;br;&amp;br;</v>
      </c>
      <c r="B290" t="s">
        <v>0</v>
      </c>
      <c r="C290" t="s">
        <v>145</v>
      </c>
      <c r="R290"/>
      <c r="S290"/>
      <c r="T290"/>
      <c r="U290"/>
      <c r="V290"/>
      <c r="AC290" s="52"/>
      <c r="AD290" s="52"/>
      <c r="BB290" s="64" t="s">
        <v>0</v>
      </c>
    </row>
    <row r="291" spans="1:54">
      <c r="A291" t="str">
        <f t="shared" si="44"/>
        <v/>
      </c>
      <c r="B291" t="s">
        <v>0</v>
      </c>
      <c r="Q291" s="29"/>
      <c r="R291" s="30"/>
      <c r="S291" s="30"/>
      <c r="T291" s="30"/>
      <c r="U291" s="30"/>
      <c r="V291" s="31"/>
      <c r="W291" s="32">
        <v>23</v>
      </c>
      <c r="X291" s="29"/>
      <c r="Y291" s="50"/>
      <c r="Z291" s="50"/>
      <c r="AA291" s="51"/>
      <c r="AC291" s="52"/>
      <c r="AD291" s="52"/>
      <c r="BB291" s="64" t="s">
        <v>0</v>
      </c>
    </row>
    <row r="292" spans="1:54">
      <c r="A292" t="str">
        <f t="shared" si="44"/>
        <v>*果敢なケンラ/Defiant Khenra</v>
      </c>
      <c r="B292" t="s">
        <v>0</v>
      </c>
      <c r="C292" t="str">
        <f>"*"&amp;R292&amp;"/"&amp;T292</f>
        <v>*果敢なケンラ/Defiant Khenra</v>
      </c>
      <c r="Q292" s="33" t="s">
        <v>9</v>
      </c>
      <c r="R292" s="34" t="str">
        <f>INDEX(AI:AI,W291+1)</f>
        <v>果敢なケンラ</v>
      </c>
      <c r="S292" s="35" t="s">
        <v>10</v>
      </c>
      <c r="T292" s="34" t="str">
        <f>INDEX(AJ:AJ,W291+1)</f>
        <v>Defiant Khenra</v>
      </c>
      <c r="U292" s="35"/>
      <c r="V292" s="36"/>
      <c r="W292" s="37"/>
      <c r="X292" s="33"/>
      <c r="Y292" s="52"/>
      <c r="Z292" s="52"/>
      <c r="AA292" s="53"/>
      <c r="AC292" s="52"/>
      <c r="AD292" s="52"/>
      <c r="BB292" s="64" t="s">
        <v>0</v>
      </c>
    </row>
    <row r="293" spans="1:54">
      <c r="A293" t="str">
        <f t="shared" si="44"/>
        <v>|LEFT:80|LEFT:100|LEFT:100|LEFT:100|LEFT:100|LEFT:100|c</v>
      </c>
      <c r="B293" t="s">
        <v>0</v>
      </c>
      <c r="C293" t="s">
        <v>81</v>
      </c>
      <c r="D293" s="26" t="str">
        <f>$Q$1</f>
        <v>LEFT:80</v>
      </c>
      <c r="E293" s="26" t="s">
        <v>81</v>
      </c>
      <c r="F293" s="26" t="str">
        <f t="shared" ref="F293:J293" si="49">$R$1</f>
        <v>LEFT:100</v>
      </c>
      <c r="G293" s="26" t="s">
        <v>81</v>
      </c>
      <c r="H293" s="26" t="str">
        <f t="shared" si="49"/>
        <v>LEFT:100</v>
      </c>
      <c r="I293" s="26" t="s">
        <v>81</v>
      </c>
      <c r="J293" s="26" t="str">
        <f t="shared" si="49"/>
        <v>LEFT:100</v>
      </c>
      <c r="K293" s="26" t="s">
        <v>81</v>
      </c>
      <c r="L293" s="26" t="str">
        <f>$R$1</f>
        <v>LEFT:100</v>
      </c>
      <c r="M293" s="26" t="s">
        <v>81</v>
      </c>
      <c r="N293" s="26" t="str">
        <f>$R$1</f>
        <v>LEFT:100</v>
      </c>
      <c r="O293" t="s">
        <v>81</v>
      </c>
      <c r="P293" t="s">
        <v>82</v>
      </c>
      <c r="Q293" s="38" t="s">
        <v>6</v>
      </c>
      <c r="R293" s="34" t="str">
        <f>INDEX(AF:AF,W291+1)</f>
        <v>赤</v>
      </c>
      <c r="S293" s="39" t="s">
        <v>7</v>
      </c>
      <c r="T293" s="34" t="str">
        <f>INDEX(AG:AG,W291+1)</f>
        <v>コモン</v>
      </c>
      <c r="U293" s="39" t="s">
        <v>8</v>
      </c>
      <c r="V293" s="34">
        <f>INDEX(AH:AH,W291+1)</f>
        <v>5</v>
      </c>
      <c r="W293" s="40"/>
      <c r="X293" s="34">
        <f>INDEX(AO:AO,W291+1)</f>
        <v>0</v>
      </c>
      <c r="Y293" s="52"/>
      <c r="Z293" s="52"/>
      <c r="AA293" s="53"/>
      <c r="AC293" s="35"/>
      <c r="AD293" s="35"/>
      <c r="BB293" s="64" t="s">
        <v>0</v>
      </c>
    </row>
    <row r="294" spans="1:54">
      <c r="A294" t="str">
        <f t="shared" si="44"/>
        <v>|色|赤|レアリティ|コモン|マナコスト|5|</v>
      </c>
      <c r="B294" t="s">
        <v>0</v>
      </c>
      <c r="C294" t="s">
        <v>81</v>
      </c>
      <c r="D294" s="27" t="s">
        <v>6</v>
      </c>
      <c r="E294" t="s">
        <v>81</v>
      </c>
      <c r="F294" t="str">
        <f>IF(R293=0,"",R293)</f>
        <v>赤</v>
      </c>
      <c r="G294" t="s">
        <v>81</v>
      </c>
      <c r="H294" s="27" t="s">
        <v>93</v>
      </c>
      <c r="I294" t="s">
        <v>81</v>
      </c>
      <c r="J294" t="str">
        <f>IF(T293=0,"",T293)</f>
        <v>コモン</v>
      </c>
      <c r="K294" t="s">
        <v>81</v>
      </c>
      <c r="L294" s="27" t="s">
        <v>94</v>
      </c>
      <c r="M294" t="s">
        <v>81</v>
      </c>
      <c r="N294">
        <f>IF(V293=0,"",V293)</f>
        <v>5</v>
      </c>
      <c r="O294" t="s">
        <v>81</v>
      </c>
      <c r="Q294" s="33" t="s">
        <v>11</v>
      </c>
      <c r="R294" s="34" t="str">
        <f>INDEX(AK:AK,W291+1)</f>
        <v>クリーチャー</v>
      </c>
      <c r="S294" s="39" t="s">
        <v>95</v>
      </c>
      <c r="T294" s="34" t="str">
        <f>INDEX(AL:AL,W291+1)</f>
        <v>ジャッカル</v>
      </c>
      <c r="U294" s="34" t="str">
        <f>INDEX(AM:AM,W291+1)</f>
        <v>戦士</v>
      </c>
      <c r="V294" s="34">
        <f>INDEX(AN:AN,W291+1)</f>
        <v>0</v>
      </c>
      <c r="W294" s="40"/>
      <c r="X294" s="34" t="str">
        <f>INDEX(AV:AV,W291+1)</f>
        <v/>
      </c>
      <c r="Y294" s="34" t="str">
        <f>INDEX(AW:AW,W291+1)</f>
        <v/>
      </c>
      <c r="Z294" s="34" t="str">
        <f>INDEX(AX:AX,W291+1)</f>
        <v/>
      </c>
      <c r="AA294" s="34">
        <f>INDEX(AY:AY,W291+1)</f>
        <v>0</v>
      </c>
      <c r="AC294" s="52"/>
      <c r="AD294" s="52"/>
      <c r="BB294" s="64" t="s">
        <v>0</v>
      </c>
    </row>
    <row r="295" spans="1:54">
      <c r="A295" t="str">
        <f t="shared" si="44"/>
        <v>|種別|クリーチャー|サブタイプ|ジャッカル|戦士||</v>
      </c>
      <c r="B295" t="s">
        <v>0</v>
      </c>
      <c r="C295" t="s">
        <v>81</v>
      </c>
      <c r="D295" s="27" t="s">
        <v>11</v>
      </c>
      <c r="E295" t="s">
        <v>81</v>
      </c>
      <c r="F295" t="str">
        <f>IF(R294=0,"",R294)</f>
        <v>クリーチャー</v>
      </c>
      <c r="G295" t="s">
        <v>81</v>
      </c>
      <c r="H295" s="27" t="s">
        <v>103</v>
      </c>
      <c r="I295" t="s">
        <v>81</v>
      </c>
      <c r="J295" t="str">
        <f>IF(T294=0,"",T294)</f>
        <v>ジャッカル</v>
      </c>
      <c r="K295" t="s">
        <v>81</v>
      </c>
      <c r="L295" t="str">
        <f>IF(U294=0,"",U294)</f>
        <v>戦士</v>
      </c>
      <c r="M295" t="s">
        <v>81</v>
      </c>
      <c r="N295" t="str">
        <f>IF(V294=0,"",V294)</f>
        <v/>
      </c>
      <c r="O295" t="s">
        <v>81</v>
      </c>
      <c r="Q295" s="33" t="s">
        <v>104</v>
      </c>
      <c r="R295" s="34" t="str">
        <f>INDEX(AZ:AZ,W291+1)</f>
        <v/>
      </c>
      <c r="S295" s="35"/>
      <c r="T295" s="35"/>
      <c r="U295" s="35"/>
      <c r="V295" s="36"/>
      <c r="W295" s="40"/>
      <c r="X295" s="32"/>
      <c r="Y295" s="32"/>
      <c r="Z295" s="32"/>
      <c r="AA295" s="54"/>
      <c r="AC295" s="52"/>
      <c r="AD295" s="52"/>
      <c r="BB295" s="64" t="s">
        <v>0</v>
      </c>
    </row>
    <row r="296" spans="1:54">
      <c r="A296" t="str">
        <f t="shared" si="44"/>
        <v>|テキスト|&gt;|&gt;|&gt;|&gt;||</v>
      </c>
      <c r="B296" t="s">
        <v>0</v>
      </c>
      <c r="C296" t="s">
        <v>81</v>
      </c>
      <c r="D296" s="27" t="s">
        <v>104</v>
      </c>
      <c r="E296" t="s">
        <v>81</v>
      </c>
      <c r="F296" s="27" t="s">
        <v>113</v>
      </c>
      <c r="G296" t="s">
        <v>81</v>
      </c>
      <c r="H296" s="27" t="s">
        <v>113</v>
      </c>
      <c r="I296" t="s">
        <v>81</v>
      </c>
      <c r="J296" s="27" t="s">
        <v>113</v>
      </c>
      <c r="K296" t="s">
        <v>81</v>
      </c>
      <c r="L296" s="27" t="s">
        <v>113</v>
      </c>
      <c r="M296" t="s">
        <v>81</v>
      </c>
      <c r="N296" t="str">
        <f>IF(R295=0,"",R295)</f>
        <v/>
      </c>
      <c r="O296" t="s">
        <v>81</v>
      </c>
      <c r="Q296" s="38" t="s">
        <v>27</v>
      </c>
      <c r="R296" s="34">
        <f>INDEX(BA:BA,W291+1)</f>
        <v>0</v>
      </c>
      <c r="S296" s="35" t="s">
        <v>400</v>
      </c>
      <c r="T296" s="34" t="str">
        <f>IF(X296="","",X296&amp;IF(Y296="",""," "&amp;Y296)&amp;IF(Z296="",""," "&amp;Z296)&amp;IF(AA296="",""," "&amp;AA296))</f>
        <v/>
      </c>
      <c r="U296" s="35"/>
      <c r="V296" s="36"/>
      <c r="W296" s="40" t="s">
        <v>114</v>
      </c>
      <c r="X296" s="33" t="str">
        <f t="shared" ref="X296:AA296" si="50">IF(ISERROR(IF(LEN(X295)&gt;1,X295,VLOOKUP(X294,$AC:$AD,2,FALSE))),"",IF(LEN(X295)&gt;1,X295,VLOOKUP(X294,$AC:$AD,2,FALSE)))</f>
        <v/>
      </c>
      <c r="Y296" s="33" t="str">
        <f t="shared" si="50"/>
        <v/>
      </c>
      <c r="Z296" s="33" t="str">
        <f t="shared" si="50"/>
        <v/>
      </c>
      <c r="AA296" s="33" t="str">
        <f t="shared" si="50"/>
        <v> </v>
      </c>
      <c r="AC296" s="52"/>
      <c r="AD296" s="52"/>
      <c r="BB296" s="64" t="s">
        <v>0</v>
      </c>
    </row>
    <row r="297" spans="1:54">
      <c r="A297" t="str">
        <f t="shared" si="44"/>
        <v>|英テキスト|&gt;|&gt;|&gt;|&gt;||</v>
      </c>
      <c r="B297" t="s">
        <v>0</v>
      </c>
      <c r="C297" t="s">
        <v>81</v>
      </c>
      <c r="D297" s="27" t="s">
        <v>125</v>
      </c>
      <c r="E297" t="s">
        <v>81</v>
      </c>
      <c r="F297" s="27" t="s">
        <v>113</v>
      </c>
      <c r="G297" t="s">
        <v>81</v>
      </c>
      <c r="H297" s="27" t="s">
        <v>113</v>
      </c>
      <c r="I297" t="s">
        <v>81</v>
      </c>
      <c r="J297" s="27" t="s">
        <v>113</v>
      </c>
      <c r="K297" t="s">
        <v>81</v>
      </c>
      <c r="L297" s="27" t="s">
        <v>113</v>
      </c>
      <c r="M297" t="s">
        <v>81</v>
      </c>
      <c r="N297" t="str">
        <f>IF(T296="","",T296&amp;"&amp;br;")&amp;IF(R296=0,"",R296)</f>
        <v/>
      </c>
      <c r="O297" t="s">
        <v>81</v>
      </c>
      <c r="Q297" s="33" t="s">
        <v>18</v>
      </c>
      <c r="R297" s="34" t="str">
        <f>IF(INDEX(AT:AT,W291+1)="",0,INDEX(AT:AT,W291+1)&amp;"/"&amp;INDEX(AU:AU,W291+1))</f>
        <v>2/2</v>
      </c>
      <c r="S297" s="35"/>
      <c r="T297" s="35"/>
      <c r="U297" s="35"/>
      <c r="V297" s="36"/>
      <c r="W297" s="40"/>
      <c r="X297" s="33"/>
      <c r="Y297" s="52"/>
      <c r="Z297" s="52"/>
      <c r="AA297" s="53"/>
      <c r="AC297" s="52"/>
      <c r="AD297" s="52"/>
      <c r="BB297" s="64" t="s">
        <v>0</v>
      </c>
    </row>
    <row r="298" spans="1:54">
      <c r="A298" t="str">
        <f t="shared" si="44"/>
        <v>|PT|&gt;|2/2|シールド数|&gt;||</v>
      </c>
      <c r="B298" t="s">
        <v>0</v>
      </c>
      <c r="C298" t="s">
        <v>81</v>
      </c>
      <c r="D298" t="s">
        <v>18</v>
      </c>
      <c r="E298" t="s">
        <v>81</v>
      </c>
      <c r="F298" t="s">
        <v>113</v>
      </c>
      <c r="G298" t="s">
        <v>81</v>
      </c>
      <c r="H298" t="str">
        <f>IF(R297=0,"",R297)</f>
        <v>2/2</v>
      </c>
      <c r="I298" t="s">
        <v>81</v>
      </c>
      <c r="J298" t="s">
        <v>136</v>
      </c>
      <c r="K298" t="s">
        <v>81</v>
      </c>
      <c r="L298" t="s">
        <v>113</v>
      </c>
      <c r="M298" t="s">
        <v>81</v>
      </c>
      <c r="N298" t="str">
        <f>IF(R298=0,"",R298)</f>
        <v/>
      </c>
      <c r="O298" t="s">
        <v>81</v>
      </c>
      <c r="Q298" s="41" t="s">
        <v>19</v>
      </c>
      <c r="R298" s="34">
        <f>INDEX(AS:AS,W291+1)</f>
        <v>0</v>
      </c>
      <c r="S298" s="42"/>
      <c r="T298" s="42"/>
      <c r="U298" s="42"/>
      <c r="V298" s="43"/>
      <c r="W298" s="44"/>
      <c r="X298" s="45"/>
      <c r="Y298" s="55"/>
      <c r="Z298" s="55"/>
      <c r="AA298" s="56"/>
      <c r="BB298" s="64" t="s">
        <v>0</v>
      </c>
    </row>
    <row r="299" spans="1:54">
      <c r="A299" t="str">
        <f t="shared" si="44"/>
        <v>&amp;br;&amp;br;</v>
      </c>
      <c r="B299" t="s">
        <v>0</v>
      </c>
      <c r="C299" t="s">
        <v>145</v>
      </c>
      <c r="R299"/>
      <c r="S299"/>
      <c r="T299"/>
      <c r="U299"/>
      <c r="V299"/>
      <c r="BB299" s="64" t="s">
        <v>0</v>
      </c>
    </row>
    <row r="300" spans="1:54">
      <c r="A300" t="str">
        <f t="shared" si="44"/>
        <v>#back(text=戻る,left)</v>
      </c>
      <c r="B300" t="s">
        <v>0</v>
      </c>
      <c r="C300" t="s">
        <v>153</v>
      </c>
      <c r="R300"/>
      <c r="S300"/>
      <c r="T300"/>
      <c r="U300"/>
      <c r="V300"/>
      <c r="BB300" s="64" t="s">
        <v>0</v>
      </c>
    </row>
    <row r="301" spans="1:54">
      <c r="A301" t="str">
        <f t="shared" si="44"/>
        <v>&amp;br;</v>
      </c>
      <c r="B301" t="s">
        <v>0</v>
      </c>
      <c r="C301" t="s">
        <v>164</v>
      </c>
      <c r="R301"/>
      <c r="S301"/>
      <c r="T301"/>
      <c r="U301"/>
      <c r="V301"/>
      <c r="BB301" s="64" t="s">
        <v>0</v>
      </c>
    </row>
    <row r="302" spans="1:54">
      <c r="A302" t="str">
        <f t="shared" si="44"/>
        <v>#comment(above,nsize=[15],size=[30],num=[10])</v>
      </c>
      <c r="B302" t="s">
        <v>0</v>
      </c>
      <c r="C302" t="s">
        <v>173</v>
      </c>
      <c r="R302"/>
      <c r="S302"/>
      <c r="T302"/>
      <c r="U302"/>
      <c r="V302"/>
      <c r="BB302" s="64" t="s">
        <v>0</v>
      </c>
    </row>
    <row r="303" spans="1:54">
      <c r="A303" t="str">
        <f t="shared" si="44"/>
        <v>&amp;br;&amp;br;</v>
      </c>
      <c r="B303" t="s">
        <v>0</v>
      </c>
      <c r="C303" t="s">
        <v>145</v>
      </c>
      <c r="R303"/>
      <c r="S303"/>
      <c r="T303"/>
      <c r="U303"/>
      <c r="V303"/>
      <c r="AC303" s="52"/>
      <c r="AD303" s="52"/>
      <c r="BB303" s="64" t="s">
        <v>0</v>
      </c>
    </row>
    <row r="304" spans="1:54">
      <c r="A304" t="str">
        <f t="shared" si="44"/>
        <v/>
      </c>
      <c r="B304" t="s">
        <v>0</v>
      </c>
      <c r="Q304" s="29"/>
      <c r="R304" s="30"/>
      <c r="S304" s="30"/>
      <c r="T304" s="30"/>
      <c r="U304" s="30"/>
      <c r="V304" s="31"/>
      <c r="W304" s="32">
        <v>24</v>
      </c>
      <c r="X304" s="29"/>
      <c r="Y304" s="50"/>
      <c r="Z304" s="50"/>
      <c r="AA304" s="51"/>
      <c r="AC304" s="52"/>
      <c r="AD304" s="52"/>
      <c r="BB304" s="64" t="s">
        <v>0</v>
      </c>
    </row>
    <row r="305" spans="1:54">
      <c r="A305" t="str">
        <f t="shared" si="44"/>
        <v>*前線の壊滅者/Frontline Devastator</v>
      </c>
      <c r="B305" t="s">
        <v>0</v>
      </c>
      <c r="C305" t="str">
        <f>"*"&amp;R305&amp;"/"&amp;T305</f>
        <v>*前線の壊滅者/Frontline Devastator</v>
      </c>
      <c r="Q305" s="33" t="s">
        <v>9</v>
      </c>
      <c r="R305" s="34" t="str">
        <f>INDEX(AI:AI,W304+1)</f>
        <v>前線の壊滅者</v>
      </c>
      <c r="S305" s="35" t="s">
        <v>10</v>
      </c>
      <c r="T305" s="34" t="str">
        <f>INDEX(AJ:AJ,W304+1)</f>
        <v>Frontline Devastator</v>
      </c>
      <c r="U305" s="35"/>
      <c r="V305" s="36"/>
      <c r="W305" s="37"/>
      <c r="X305" s="33"/>
      <c r="Y305" s="52"/>
      <c r="Z305" s="52"/>
      <c r="AA305" s="53"/>
      <c r="AC305" s="52"/>
      <c r="AD305" s="52"/>
      <c r="BB305" s="64" t="s">
        <v>0</v>
      </c>
    </row>
    <row r="306" spans="1:54">
      <c r="A306" t="str">
        <f t="shared" si="44"/>
        <v>|LEFT:80|LEFT:100|LEFT:100|LEFT:100|LEFT:100|LEFT:100|c</v>
      </c>
      <c r="B306" t="s">
        <v>0</v>
      </c>
      <c r="C306" t="s">
        <v>81</v>
      </c>
      <c r="D306" s="26" t="str">
        <f>$Q$1</f>
        <v>LEFT:80</v>
      </c>
      <c r="E306" s="26" t="s">
        <v>81</v>
      </c>
      <c r="F306" s="26" t="str">
        <f t="shared" ref="F306:J306" si="51">$R$1</f>
        <v>LEFT:100</v>
      </c>
      <c r="G306" s="26" t="s">
        <v>81</v>
      </c>
      <c r="H306" s="26" t="str">
        <f t="shared" si="51"/>
        <v>LEFT:100</v>
      </c>
      <c r="I306" s="26" t="s">
        <v>81</v>
      </c>
      <c r="J306" s="26" t="str">
        <f t="shared" si="51"/>
        <v>LEFT:100</v>
      </c>
      <c r="K306" s="26" t="s">
        <v>81</v>
      </c>
      <c r="L306" s="26" t="str">
        <f>$R$1</f>
        <v>LEFT:100</v>
      </c>
      <c r="M306" s="26" t="s">
        <v>81</v>
      </c>
      <c r="N306" s="26" t="str">
        <f>$R$1</f>
        <v>LEFT:100</v>
      </c>
      <c r="O306" t="s">
        <v>81</v>
      </c>
      <c r="P306" t="s">
        <v>82</v>
      </c>
      <c r="Q306" s="38" t="s">
        <v>6</v>
      </c>
      <c r="R306" s="34" t="str">
        <f>INDEX(AF:AF,W304+1)</f>
        <v>赤</v>
      </c>
      <c r="S306" s="39" t="s">
        <v>7</v>
      </c>
      <c r="T306" s="34" t="str">
        <f>INDEX(AG:AG,W304+1)</f>
        <v>コモン</v>
      </c>
      <c r="U306" s="39" t="s">
        <v>8</v>
      </c>
      <c r="V306" s="34">
        <f>INDEX(AH:AH,W304+1)</f>
        <v>14</v>
      </c>
      <c r="W306" s="40"/>
      <c r="X306" s="34" t="str">
        <f>INDEX(AO:AO,W304+1)</f>
        <v>バーサーカー</v>
      </c>
      <c r="Y306" s="52"/>
      <c r="Z306" s="52"/>
      <c r="AA306" s="53"/>
      <c r="AC306" s="35"/>
      <c r="AD306" s="35"/>
      <c r="BB306" s="64" t="s">
        <v>0</v>
      </c>
    </row>
    <row r="307" spans="1:54">
      <c r="A307" t="str">
        <f t="shared" si="44"/>
        <v>|色|赤|レアリティ|コモン|マナコスト|14|</v>
      </c>
      <c r="B307" t="s">
        <v>0</v>
      </c>
      <c r="C307" t="s">
        <v>81</v>
      </c>
      <c r="D307" s="27" t="s">
        <v>6</v>
      </c>
      <c r="E307" t="s">
        <v>81</v>
      </c>
      <c r="F307" t="str">
        <f>IF(R306=0,"",R306)</f>
        <v>赤</v>
      </c>
      <c r="G307" t="s">
        <v>81</v>
      </c>
      <c r="H307" s="27" t="s">
        <v>93</v>
      </c>
      <c r="I307" t="s">
        <v>81</v>
      </c>
      <c r="J307" t="str">
        <f>IF(T306=0,"",T306)</f>
        <v>コモン</v>
      </c>
      <c r="K307" t="s">
        <v>81</v>
      </c>
      <c r="L307" s="27" t="s">
        <v>94</v>
      </c>
      <c r="M307" t="s">
        <v>81</v>
      </c>
      <c r="N307">
        <f>IF(V306=0,"",V306)</f>
        <v>14</v>
      </c>
      <c r="O307" t="s">
        <v>81</v>
      </c>
      <c r="Q307" s="33" t="s">
        <v>11</v>
      </c>
      <c r="R307" s="34" t="str">
        <f>INDEX(AK:AK,W304+1)</f>
        <v>クリーチャー</v>
      </c>
      <c r="S307" s="39" t="s">
        <v>95</v>
      </c>
      <c r="T307" s="34" t="str">
        <f>INDEX(AL:AL,W304+1)</f>
        <v>ゾンビ</v>
      </c>
      <c r="U307" s="34" t="str">
        <f>INDEX(AM:AM,W304+1)</f>
        <v>ミノタウルス</v>
      </c>
      <c r="V307" s="34" t="str">
        <f>INDEX(AN:AN,W304+1)</f>
        <v>戦士</v>
      </c>
      <c r="W307" s="40"/>
      <c r="X307" s="34" t="str">
        <f>INDEX(AV:AV,W304+1)</f>
        <v>バー</v>
      </c>
      <c r="Y307" s="34" t="str">
        <f>INDEX(AW:AW,W304+1)</f>
        <v/>
      </c>
      <c r="Z307" s="34" t="str">
        <f>INDEX(AX:AX,W304+1)</f>
        <v/>
      </c>
      <c r="AA307" s="34">
        <f>INDEX(AY:AY,W304+1)</f>
        <v>0</v>
      </c>
      <c r="AC307" s="52"/>
      <c r="AD307" s="52"/>
      <c r="BB307" s="64" t="s">
        <v>0</v>
      </c>
    </row>
    <row r="308" spans="1:54">
      <c r="A308" t="str">
        <f t="shared" si="44"/>
        <v>|種別|クリーチャー|サブタイプ|ゾンビ|ミノタウルス|戦士|</v>
      </c>
      <c r="B308" t="s">
        <v>0</v>
      </c>
      <c r="C308" t="s">
        <v>81</v>
      </c>
      <c r="D308" s="27" t="s">
        <v>11</v>
      </c>
      <c r="E308" t="s">
        <v>81</v>
      </c>
      <c r="F308" t="str">
        <f>IF(R307=0,"",R307)</f>
        <v>クリーチャー</v>
      </c>
      <c r="G308" t="s">
        <v>81</v>
      </c>
      <c r="H308" s="27" t="s">
        <v>103</v>
      </c>
      <c r="I308" t="s">
        <v>81</v>
      </c>
      <c r="J308" t="str">
        <f>IF(T307=0,"",T307)</f>
        <v>ゾンビ</v>
      </c>
      <c r="K308" t="s">
        <v>81</v>
      </c>
      <c r="L308" t="str">
        <f>IF(U307=0,"",U307)</f>
        <v>ミノタウルス</v>
      </c>
      <c r="M308" t="s">
        <v>81</v>
      </c>
      <c r="N308" t="str">
        <f>IF(V307=0,"",V307)</f>
        <v>戦士</v>
      </c>
      <c r="O308" t="s">
        <v>81</v>
      </c>
      <c r="Q308" s="33" t="s">
        <v>104</v>
      </c>
      <c r="R308" s="34" t="str">
        <f>INDEX(AZ:AZ,W304+1)</f>
        <v>バーサーカー&amp;br;ジェム3個を起動する：クリーチャー1体を対象とする。あなたのターン終了時まで、それは+1/0の修整を受ける。&amp;br;加虐</v>
      </c>
      <c r="S308" s="35"/>
      <c r="T308" s="35"/>
      <c r="U308" s="35"/>
      <c r="V308" s="36"/>
      <c r="W308" s="40"/>
      <c r="X308" s="32"/>
      <c r="Y308" s="32"/>
      <c r="Z308" s="32"/>
      <c r="AA308" s="54"/>
      <c r="AC308" s="52"/>
      <c r="AD308" s="52"/>
      <c r="BB308" s="64" t="s">
        <v>0</v>
      </c>
    </row>
    <row r="309" spans="1:54">
      <c r="A309" t="str">
        <f t="shared" si="44"/>
        <v>|テキスト|&gt;|&gt;|&gt;|&gt;|バーサーカー&amp;br;ジェム3個を起動する：クリーチャー1体を対象とする。あなたのターン終了時まで、それは+1/0の修整を受ける。&amp;br;加虐|</v>
      </c>
      <c r="B309" t="s">
        <v>0</v>
      </c>
      <c r="C309" t="s">
        <v>81</v>
      </c>
      <c r="D309" s="27" t="s">
        <v>104</v>
      </c>
      <c r="E309" t="s">
        <v>81</v>
      </c>
      <c r="F309" s="27" t="s">
        <v>113</v>
      </c>
      <c r="G309" t="s">
        <v>81</v>
      </c>
      <c r="H309" s="27" t="s">
        <v>113</v>
      </c>
      <c r="I309" t="s">
        <v>81</v>
      </c>
      <c r="J309" s="27" t="s">
        <v>113</v>
      </c>
      <c r="K309" t="s">
        <v>81</v>
      </c>
      <c r="L309" s="27" t="s">
        <v>113</v>
      </c>
      <c r="M309" t="s">
        <v>81</v>
      </c>
      <c r="N309" t="str">
        <f>IF(R308=0,"",R308)</f>
        <v>バーサーカー&amp;br;ジェム3個を起動する：クリーチャー1体を対象とする。あなたのターン終了時まで、それは+1/0の修整を受ける。&amp;br;加虐</v>
      </c>
      <c r="O309" t="s">
        <v>81</v>
      </c>
      <c r="Q309" s="38" t="s">
        <v>27</v>
      </c>
      <c r="R309" s="34" t="str">
        <f>INDEX(BA:BA,W304+1)</f>
        <v>Activate 3: This creature gets +1/+0 until the end of your turn.&amp;br;Afflict.</v>
      </c>
      <c r="S309" s="35" t="s">
        <v>400</v>
      </c>
      <c r="T309" s="34" t="str">
        <f>IF(X309="","",X309&amp;IF(Y309="",""," "&amp;Y309)&amp;IF(Z309="",""," "&amp;Z309)&amp;IF(AA309="",""," "&amp;AA309))</f>
        <v>Berserker  </v>
      </c>
      <c r="U309" s="35"/>
      <c r="V309" s="36"/>
      <c r="W309" s="40" t="s">
        <v>114</v>
      </c>
      <c r="X309" s="33" t="str">
        <f t="shared" ref="X309:AA309" si="52">IF(ISERROR(IF(LEN(X308)&gt;1,X308,VLOOKUP(X307,$AC:$AD,2,FALSE))),"",IF(LEN(X308)&gt;1,X308,VLOOKUP(X307,$AC:$AD,2,FALSE)))</f>
        <v>Berserker</v>
      </c>
      <c r="Y309" s="33" t="str">
        <f t="shared" si="52"/>
        <v/>
      </c>
      <c r="Z309" s="33" t="str">
        <f t="shared" si="52"/>
        <v/>
      </c>
      <c r="AA309" s="33" t="str">
        <f t="shared" si="52"/>
        <v> </v>
      </c>
      <c r="AC309" s="52"/>
      <c r="AD309" s="52"/>
      <c r="BB309" s="64" t="s">
        <v>0</v>
      </c>
    </row>
    <row r="310" spans="1:54">
      <c r="A310" t="str">
        <f t="shared" si="44"/>
        <v>|英テキスト|&gt;|&gt;|&gt;|&gt;|Berserker  &amp;br;Activate 3: This creature gets +1/+0 until the end of your turn.&amp;br;Afflict.|</v>
      </c>
      <c r="B310" t="s">
        <v>0</v>
      </c>
      <c r="C310" t="s">
        <v>81</v>
      </c>
      <c r="D310" s="27" t="s">
        <v>125</v>
      </c>
      <c r="E310" t="s">
        <v>81</v>
      </c>
      <c r="F310" s="27" t="s">
        <v>113</v>
      </c>
      <c r="G310" t="s">
        <v>81</v>
      </c>
      <c r="H310" s="27" t="s">
        <v>113</v>
      </c>
      <c r="I310" t="s">
        <v>81</v>
      </c>
      <c r="J310" s="27" t="s">
        <v>113</v>
      </c>
      <c r="K310" t="s">
        <v>81</v>
      </c>
      <c r="L310" s="27" t="s">
        <v>113</v>
      </c>
      <c r="M310" t="s">
        <v>81</v>
      </c>
      <c r="N310" t="str">
        <f>IF(T309="","",T309&amp;"&amp;br;")&amp;IF(R309=0,"",R309)</f>
        <v>Berserker  &amp;br;Activate 3: This creature gets +1/+0 until the end of your turn.&amp;br;Afflict.</v>
      </c>
      <c r="O310" t="s">
        <v>81</v>
      </c>
      <c r="Q310" s="33" t="s">
        <v>18</v>
      </c>
      <c r="R310" s="34" t="str">
        <f>IF(INDEX(AT:AT,W304+1)="",0,INDEX(AT:AT,W304+1)&amp;"/"&amp;INDEX(AU:AU,W304+1))</f>
        <v>2/2</v>
      </c>
      <c r="S310" s="35"/>
      <c r="T310" s="35"/>
      <c r="U310" s="35"/>
      <c r="V310" s="36"/>
      <c r="W310" s="40"/>
      <c r="X310" s="33"/>
      <c r="Y310" s="52"/>
      <c r="Z310" s="52"/>
      <c r="AA310" s="53"/>
      <c r="AC310" s="52"/>
      <c r="AD310" s="52"/>
      <c r="BB310" s="64" t="s">
        <v>0</v>
      </c>
    </row>
    <row r="311" spans="1:54">
      <c r="A311" t="str">
        <f t="shared" si="44"/>
        <v>|PT|&gt;|2/2|シールド数|&gt;||</v>
      </c>
      <c r="B311" t="s">
        <v>0</v>
      </c>
      <c r="C311" t="s">
        <v>81</v>
      </c>
      <c r="D311" t="s">
        <v>18</v>
      </c>
      <c r="E311" t="s">
        <v>81</v>
      </c>
      <c r="F311" t="s">
        <v>113</v>
      </c>
      <c r="G311" t="s">
        <v>81</v>
      </c>
      <c r="H311" t="str">
        <f>IF(R310=0,"",R310)</f>
        <v>2/2</v>
      </c>
      <c r="I311" t="s">
        <v>81</v>
      </c>
      <c r="J311" t="s">
        <v>136</v>
      </c>
      <c r="K311" t="s">
        <v>81</v>
      </c>
      <c r="L311" t="s">
        <v>113</v>
      </c>
      <c r="M311" t="s">
        <v>81</v>
      </c>
      <c r="N311" t="str">
        <f>IF(R311=0,"",R311)</f>
        <v/>
      </c>
      <c r="O311" t="s">
        <v>81</v>
      </c>
      <c r="Q311" s="41" t="s">
        <v>19</v>
      </c>
      <c r="R311" s="34">
        <f>INDEX(AS:AS,W304+1)</f>
        <v>0</v>
      </c>
      <c r="S311" s="42"/>
      <c r="T311" s="42"/>
      <c r="U311" s="42"/>
      <c r="V311" s="43"/>
      <c r="W311" s="44"/>
      <c r="X311" s="45"/>
      <c r="Y311" s="55"/>
      <c r="Z311" s="55"/>
      <c r="AA311" s="56"/>
      <c r="BB311" s="64" t="s">
        <v>0</v>
      </c>
    </row>
    <row r="312" spans="1:54">
      <c r="A312" t="str">
        <f t="shared" si="44"/>
        <v>&amp;br;&amp;br;</v>
      </c>
      <c r="B312" t="s">
        <v>0</v>
      </c>
      <c r="C312" t="s">
        <v>145</v>
      </c>
      <c r="R312"/>
      <c r="S312"/>
      <c r="T312"/>
      <c r="U312"/>
      <c r="V312"/>
      <c r="BB312" s="64" t="s">
        <v>0</v>
      </c>
    </row>
    <row r="313" spans="1:54">
      <c r="A313" t="str">
        <f t="shared" si="44"/>
        <v>#back(text=戻る,left)</v>
      </c>
      <c r="B313" t="s">
        <v>0</v>
      </c>
      <c r="C313" t="s">
        <v>153</v>
      </c>
      <c r="R313"/>
      <c r="S313"/>
      <c r="T313"/>
      <c r="U313"/>
      <c r="V313"/>
      <c r="BB313" s="64" t="s">
        <v>0</v>
      </c>
    </row>
    <row r="314" spans="1:54">
      <c r="A314" t="str">
        <f t="shared" si="44"/>
        <v>&amp;br;</v>
      </c>
      <c r="B314" t="s">
        <v>0</v>
      </c>
      <c r="C314" t="s">
        <v>164</v>
      </c>
      <c r="R314"/>
      <c r="S314"/>
      <c r="T314"/>
      <c r="U314"/>
      <c r="V314"/>
      <c r="BB314" s="64" t="s">
        <v>0</v>
      </c>
    </row>
    <row r="315" spans="1:54">
      <c r="A315" t="str">
        <f t="shared" si="44"/>
        <v>#comment(above,nsize=[15],size=[30],num=[10])</v>
      </c>
      <c r="B315" t="s">
        <v>0</v>
      </c>
      <c r="C315" t="s">
        <v>173</v>
      </c>
      <c r="R315"/>
      <c r="S315"/>
      <c r="T315"/>
      <c r="U315"/>
      <c r="V315"/>
      <c r="BB315" s="64" t="s">
        <v>0</v>
      </c>
    </row>
    <row r="316" spans="1:54">
      <c r="A316" t="str">
        <f t="shared" si="44"/>
        <v>&amp;br;&amp;br;</v>
      </c>
      <c r="B316" t="s">
        <v>0</v>
      </c>
      <c r="C316" t="s">
        <v>145</v>
      </c>
      <c r="R316"/>
      <c r="S316"/>
      <c r="T316"/>
      <c r="U316"/>
      <c r="V316"/>
      <c r="AC316" s="52"/>
      <c r="AD316" s="52"/>
      <c r="BB316" s="64" t="s">
        <v>0</v>
      </c>
    </row>
    <row r="317" spans="1:54">
      <c r="A317" t="str">
        <f t="shared" si="44"/>
        <v/>
      </c>
      <c r="B317" t="s">
        <v>0</v>
      </c>
      <c r="Q317" s="29"/>
      <c r="R317" s="30"/>
      <c r="S317" s="30"/>
      <c r="T317" s="30"/>
      <c r="U317" s="30"/>
      <c r="V317" s="31"/>
      <c r="W317" s="32">
        <v>25</v>
      </c>
      <c r="X317" s="29"/>
      <c r="Y317" s="50"/>
      <c r="Z317" s="50"/>
      <c r="AA317" s="51"/>
      <c r="AC317" s="52"/>
      <c r="AD317" s="52"/>
      <c r="BB317" s="64" t="s">
        <v>0</v>
      </c>
    </row>
    <row r="318" spans="1:54">
      <c r="A318" t="str">
        <f t="shared" si="44"/>
        <v>*金色のセロドン/Gilded Cerodon</v>
      </c>
      <c r="B318" t="s">
        <v>0</v>
      </c>
      <c r="C318" t="str">
        <f>"*"&amp;R318&amp;"/"&amp;T318</f>
        <v>*金色のセロドン/Gilded Cerodon</v>
      </c>
      <c r="Q318" s="33" t="s">
        <v>9</v>
      </c>
      <c r="R318" s="34" t="str">
        <f>INDEX(AI:AI,W317+1)</f>
        <v>金色のセロドン</v>
      </c>
      <c r="S318" s="35" t="s">
        <v>10</v>
      </c>
      <c r="T318" s="34" t="str">
        <f>INDEX(AJ:AJ,W317+1)</f>
        <v>Gilded Cerodon</v>
      </c>
      <c r="U318" s="35"/>
      <c r="V318" s="36"/>
      <c r="W318" s="37"/>
      <c r="X318" s="33"/>
      <c r="Y318" s="52"/>
      <c r="Z318" s="52"/>
      <c r="AA318" s="53"/>
      <c r="AC318" s="52"/>
      <c r="AD318" s="52"/>
      <c r="BB318" s="64" t="s">
        <v>0</v>
      </c>
    </row>
    <row r="319" spans="1:54">
      <c r="A319" t="str">
        <f t="shared" si="44"/>
        <v>|LEFT:80|LEFT:100|LEFT:100|LEFT:100|LEFT:100|LEFT:100|c</v>
      </c>
      <c r="B319" t="s">
        <v>0</v>
      </c>
      <c r="C319" t="s">
        <v>81</v>
      </c>
      <c r="D319" s="26" t="str">
        <f>$Q$1</f>
        <v>LEFT:80</v>
      </c>
      <c r="E319" s="26" t="s">
        <v>81</v>
      </c>
      <c r="F319" s="26" t="str">
        <f t="shared" ref="F319:J319" si="53">$R$1</f>
        <v>LEFT:100</v>
      </c>
      <c r="G319" s="26" t="s">
        <v>81</v>
      </c>
      <c r="H319" s="26" t="str">
        <f t="shared" si="53"/>
        <v>LEFT:100</v>
      </c>
      <c r="I319" s="26" t="s">
        <v>81</v>
      </c>
      <c r="J319" s="26" t="str">
        <f t="shared" si="53"/>
        <v>LEFT:100</v>
      </c>
      <c r="K319" s="26" t="s">
        <v>81</v>
      </c>
      <c r="L319" s="26" t="str">
        <f>$R$1</f>
        <v>LEFT:100</v>
      </c>
      <c r="M319" s="26" t="s">
        <v>81</v>
      </c>
      <c r="N319" s="26" t="str">
        <f>$R$1</f>
        <v>LEFT:100</v>
      </c>
      <c r="O319" t="s">
        <v>81</v>
      </c>
      <c r="P319" t="s">
        <v>82</v>
      </c>
      <c r="Q319" s="38" t="s">
        <v>6</v>
      </c>
      <c r="R319" s="34" t="str">
        <f>INDEX(AF:AF,W317+1)</f>
        <v>赤</v>
      </c>
      <c r="S319" s="39" t="s">
        <v>7</v>
      </c>
      <c r="T319" s="34" t="str">
        <f>INDEX(AG:AG,W317+1)</f>
        <v>コモン</v>
      </c>
      <c r="U319" s="39" t="s">
        <v>8</v>
      </c>
      <c r="V319" s="34">
        <f>INDEX(AH:AH,W317+1)</f>
        <v>6</v>
      </c>
      <c r="W319" s="40"/>
      <c r="X319" s="34" t="str">
        <f>INDEX(AO:AO,W317+1)</f>
        <v>このクリーチャーが攻撃したとき、あなたの墓地に砂漠がある場合、あなたのターン終了時まで、対戦相手がコントロールするディフェンダーか到達か警戒を持つ最初のクリーチャーはブロックできない。</v>
      </c>
      <c r="Y319" s="52"/>
      <c r="Z319" s="52"/>
      <c r="AA319" s="53"/>
      <c r="AC319" s="35"/>
      <c r="AD319" s="35"/>
      <c r="BB319" s="64" t="s">
        <v>0</v>
      </c>
    </row>
    <row r="320" spans="1:54">
      <c r="A320" t="str">
        <f t="shared" si="44"/>
        <v>|色|赤|レアリティ|コモン|マナコスト|6|</v>
      </c>
      <c r="B320" t="s">
        <v>0</v>
      </c>
      <c r="C320" t="s">
        <v>81</v>
      </c>
      <c r="D320" s="27" t="s">
        <v>6</v>
      </c>
      <c r="E320" t="s">
        <v>81</v>
      </c>
      <c r="F320" t="str">
        <f>IF(R319=0,"",R319)</f>
        <v>赤</v>
      </c>
      <c r="G320" t="s">
        <v>81</v>
      </c>
      <c r="H320" s="27" t="s">
        <v>93</v>
      </c>
      <c r="I320" t="s">
        <v>81</v>
      </c>
      <c r="J320" t="str">
        <f>IF(T319=0,"",T319)</f>
        <v>コモン</v>
      </c>
      <c r="K320" t="s">
        <v>81</v>
      </c>
      <c r="L320" s="27" t="s">
        <v>94</v>
      </c>
      <c r="M320" t="s">
        <v>81</v>
      </c>
      <c r="N320">
        <f>IF(V319=0,"",V319)</f>
        <v>6</v>
      </c>
      <c r="O320" t="s">
        <v>81</v>
      </c>
      <c r="Q320" s="33" t="s">
        <v>11</v>
      </c>
      <c r="R320" s="34" t="str">
        <f>INDEX(AK:AK,W317+1)</f>
        <v>クリーチャー</v>
      </c>
      <c r="S320" s="39" t="s">
        <v>95</v>
      </c>
      <c r="T320" s="34" t="str">
        <f>INDEX(AL:AL,W317+1)</f>
        <v>ビースト</v>
      </c>
      <c r="U320" s="34">
        <f>INDEX(AM:AM,W317+1)</f>
        <v>0</v>
      </c>
      <c r="V320" s="34">
        <f>INDEX(AN:AN,W317+1)</f>
        <v>0</v>
      </c>
      <c r="W320" s="40"/>
      <c r="X320" s="34" t="str">
        <f>INDEX(AV:AV,W317+1)</f>
        <v>この</v>
      </c>
      <c r="Y320" s="34" t="str">
        <f>INDEX(AW:AW,W317+1)</f>
        <v/>
      </c>
      <c r="Z320" s="34" t="str">
        <f>INDEX(AX:AX,W317+1)</f>
        <v/>
      </c>
      <c r="AA320" s="34">
        <f>INDEX(AY:AY,W317+1)</f>
        <v>0</v>
      </c>
      <c r="AC320" s="52"/>
      <c r="AD320" s="52"/>
      <c r="BB320" s="64" t="s">
        <v>0</v>
      </c>
    </row>
    <row r="321" spans="1:54">
      <c r="A321" t="str">
        <f t="shared" si="44"/>
        <v>|種別|クリーチャー|サブタイプ|ビースト|||</v>
      </c>
      <c r="B321" t="s">
        <v>0</v>
      </c>
      <c r="C321" t="s">
        <v>81</v>
      </c>
      <c r="D321" s="27" t="s">
        <v>11</v>
      </c>
      <c r="E321" t="s">
        <v>81</v>
      </c>
      <c r="F321" t="str">
        <f>IF(R320=0,"",R320)</f>
        <v>クリーチャー</v>
      </c>
      <c r="G321" t="s">
        <v>81</v>
      </c>
      <c r="H321" s="27" t="s">
        <v>103</v>
      </c>
      <c r="I321" t="s">
        <v>81</v>
      </c>
      <c r="J321" t="str">
        <f>IF(T320=0,"",T320)</f>
        <v>ビースト</v>
      </c>
      <c r="K321" t="s">
        <v>81</v>
      </c>
      <c r="L321" t="str">
        <f>IF(U320=0,"",U320)</f>
        <v/>
      </c>
      <c r="M321" t="s">
        <v>81</v>
      </c>
      <c r="N321" t="str">
        <f>IF(V320=0,"",V320)</f>
        <v/>
      </c>
      <c r="O321" t="s">
        <v>81</v>
      </c>
      <c r="Q321" s="33" t="s">
        <v>104</v>
      </c>
      <c r="R321" s="34" t="str">
        <f>INDEX(AZ:AZ,W317+1)</f>
        <v>このクリーチャーが攻撃したとき、あなたの墓地に砂漠がある場合、あなたのターン終了時まで、対戦相手がコントロールするディフェンダーか到達か警戒を持つ最初のクリーチャーはブロックできない。</v>
      </c>
      <c r="S321" s="35"/>
      <c r="T321" s="35"/>
      <c r="U321" s="35"/>
      <c r="V321" s="36"/>
      <c r="W321" s="40"/>
      <c r="X321" s="32"/>
      <c r="Y321" s="32"/>
      <c r="Z321" s="32"/>
      <c r="AA321" s="54"/>
      <c r="AC321" s="52"/>
      <c r="AD321" s="52"/>
      <c r="BB321" s="64" t="s">
        <v>0</v>
      </c>
    </row>
    <row r="322" spans="1:54">
      <c r="A322" t="str">
        <f t="shared" si="44"/>
        <v>|テキスト|&gt;|&gt;|&gt;|&gt;|このクリーチャーが攻撃したとき、あなたの墓地に砂漠がある場合、あなたのターン終了時まで、対戦相手がコントロールするディフェンダーか到達か警戒を持つ最初のクリーチャーはブロックできない。|</v>
      </c>
      <c r="B322" t="s">
        <v>0</v>
      </c>
      <c r="C322" t="s">
        <v>81</v>
      </c>
      <c r="D322" s="27" t="s">
        <v>104</v>
      </c>
      <c r="E322" t="s">
        <v>81</v>
      </c>
      <c r="F322" s="27" t="s">
        <v>113</v>
      </c>
      <c r="G322" t="s">
        <v>81</v>
      </c>
      <c r="H322" s="27" t="s">
        <v>113</v>
      </c>
      <c r="I322" t="s">
        <v>81</v>
      </c>
      <c r="J322" s="27" t="s">
        <v>113</v>
      </c>
      <c r="K322" t="s">
        <v>81</v>
      </c>
      <c r="L322" s="27" t="s">
        <v>113</v>
      </c>
      <c r="M322" t="s">
        <v>81</v>
      </c>
      <c r="N322" t="str">
        <f>IF(R321=0,"",R321)</f>
        <v>このクリーチャーが攻撃したとき、あなたの墓地に砂漠がある場合、あなたのターン終了時まで、対戦相手がコントロールするディフェンダーか到達か警戒を持つ最初のクリーチャーはブロックできない。</v>
      </c>
      <c r="O322" t="s">
        <v>81</v>
      </c>
      <c r="Q322" s="38" t="s">
        <v>27</v>
      </c>
      <c r="R322" s="34" t="str">
        <f>INDEX(BA:BA,W317+1)</f>
        <v>When this creature attacks, if there is a Desert in your graveyard, the first creature your opponent controls with Defender, Reach or Vigilance cannot block until the end of your turn.</v>
      </c>
      <c r="S322" s="35" t="s">
        <v>400</v>
      </c>
      <c r="T322" s="34" t="str">
        <f>IF(X322="","",X322&amp;IF(Y322="",""," "&amp;Y322)&amp;IF(Z322="",""," "&amp;Z322)&amp;IF(AA322="",""," "&amp;AA322))</f>
        <v/>
      </c>
      <c r="U322" s="35"/>
      <c r="V322" s="36"/>
      <c r="W322" s="40" t="s">
        <v>114</v>
      </c>
      <c r="X322" s="33" t="str">
        <f t="shared" ref="X322:AA322" si="54">IF(ISERROR(IF(LEN(X321)&gt;1,X321,VLOOKUP(X320,$AC:$AD,2,FALSE))),"",IF(LEN(X321)&gt;1,X321,VLOOKUP(X320,$AC:$AD,2,FALSE)))</f>
        <v/>
      </c>
      <c r="Y322" s="33" t="str">
        <f t="shared" si="54"/>
        <v/>
      </c>
      <c r="Z322" s="33" t="str">
        <f t="shared" si="54"/>
        <v/>
      </c>
      <c r="AA322" s="33" t="str">
        <f t="shared" si="54"/>
        <v> </v>
      </c>
      <c r="AC322" s="52"/>
      <c r="AD322" s="52"/>
      <c r="BB322" s="64" t="s">
        <v>0</v>
      </c>
    </row>
    <row r="323" spans="1:54">
      <c r="A323" t="str">
        <f t="shared" si="44"/>
        <v>|英テキスト|&gt;|&gt;|&gt;|&gt;|When this creature attacks, if there is a Desert in your graveyard, the first creature your opponent controls with Defender, Reach or Vigilance cannot block until the end of your turn.|</v>
      </c>
      <c r="B323" t="s">
        <v>0</v>
      </c>
      <c r="C323" t="s">
        <v>81</v>
      </c>
      <c r="D323" s="27" t="s">
        <v>125</v>
      </c>
      <c r="E323" t="s">
        <v>81</v>
      </c>
      <c r="F323" s="27" t="s">
        <v>113</v>
      </c>
      <c r="G323" t="s">
        <v>81</v>
      </c>
      <c r="H323" s="27" t="s">
        <v>113</v>
      </c>
      <c r="I323" t="s">
        <v>81</v>
      </c>
      <c r="J323" s="27" t="s">
        <v>113</v>
      </c>
      <c r="K323" t="s">
        <v>81</v>
      </c>
      <c r="L323" s="27" t="s">
        <v>113</v>
      </c>
      <c r="M323" t="s">
        <v>81</v>
      </c>
      <c r="N323" t="str">
        <f>IF(T322="","",T322&amp;"&amp;br;")&amp;IF(R322=0,"",R322)</f>
        <v>When this creature attacks, if there is a Desert in your graveyard, the first creature your opponent controls with Defender, Reach or Vigilance cannot block until the end of your turn.</v>
      </c>
      <c r="O323" t="s">
        <v>81</v>
      </c>
      <c r="Q323" s="33" t="s">
        <v>18</v>
      </c>
      <c r="R323" s="34" t="str">
        <f>IF(INDEX(AT:AT,W317+1)="",0,INDEX(AT:AT,W317+1)&amp;"/"&amp;INDEX(AU:AU,W317+1))</f>
        <v>2/2</v>
      </c>
      <c r="S323" s="35"/>
      <c r="T323" s="35"/>
      <c r="U323" s="35"/>
      <c r="V323" s="36"/>
      <c r="W323" s="40"/>
      <c r="X323" s="33"/>
      <c r="Y323" s="52"/>
      <c r="Z323" s="52"/>
      <c r="AA323" s="53"/>
      <c r="AC323" s="52"/>
      <c r="AD323" s="52"/>
      <c r="BB323" s="64" t="s">
        <v>0</v>
      </c>
    </row>
    <row r="324" spans="1:54">
      <c r="A324" t="str">
        <f t="shared" si="44"/>
        <v>|PT|&gt;|2/2|シールド数|&gt;||</v>
      </c>
      <c r="B324" t="s">
        <v>0</v>
      </c>
      <c r="C324" t="s">
        <v>81</v>
      </c>
      <c r="D324" t="s">
        <v>18</v>
      </c>
      <c r="E324" t="s">
        <v>81</v>
      </c>
      <c r="F324" t="s">
        <v>113</v>
      </c>
      <c r="G324" t="s">
        <v>81</v>
      </c>
      <c r="H324" t="str">
        <f>IF(R323=0,"",R323)</f>
        <v>2/2</v>
      </c>
      <c r="I324" t="s">
        <v>81</v>
      </c>
      <c r="J324" t="s">
        <v>136</v>
      </c>
      <c r="K324" t="s">
        <v>81</v>
      </c>
      <c r="L324" t="s">
        <v>113</v>
      </c>
      <c r="M324" t="s">
        <v>81</v>
      </c>
      <c r="N324" t="str">
        <f>IF(R324=0,"",R324)</f>
        <v/>
      </c>
      <c r="O324" t="s">
        <v>81</v>
      </c>
      <c r="Q324" s="41" t="s">
        <v>19</v>
      </c>
      <c r="R324" s="34">
        <f>INDEX(AS:AS,W317+1)</f>
        <v>0</v>
      </c>
      <c r="S324" s="42"/>
      <c r="T324" s="42"/>
      <c r="U324" s="42"/>
      <c r="V324" s="43"/>
      <c r="W324" s="44"/>
      <c r="X324" s="45"/>
      <c r="Y324" s="55"/>
      <c r="Z324" s="55"/>
      <c r="AA324" s="56"/>
      <c r="BB324" s="64" t="s">
        <v>0</v>
      </c>
    </row>
    <row r="325" spans="1:54">
      <c r="A325" t="str">
        <f t="shared" si="44"/>
        <v>&amp;br;&amp;br;</v>
      </c>
      <c r="B325" t="s">
        <v>0</v>
      </c>
      <c r="C325" t="s">
        <v>145</v>
      </c>
      <c r="R325"/>
      <c r="S325"/>
      <c r="T325"/>
      <c r="U325"/>
      <c r="V325"/>
      <c r="BB325" s="64" t="s">
        <v>0</v>
      </c>
    </row>
    <row r="326" spans="1:54">
      <c r="A326" t="str">
        <f t="shared" ref="A326:A389" si="55">CONCATENATE(C326,D326,E326,F326,G326,H326,I326,J326,K326,L326,M326,N326,O326,P326)</f>
        <v>#back(text=戻る,left)</v>
      </c>
      <c r="B326" t="s">
        <v>0</v>
      </c>
      <c r="C326" t="s">
        <v>153</v>
      </c>
      <c r="R326"/>
      <c r="S326"/>
      <c r="T326"/>
      <c r="U326"/>
      <c r="V326"/>
      <c r="BB326" s="64" t="s">
        <v>0</v>
      </c>
    </row>
    <row r="327" spans="1:54">
      <c r="A327" t="str">
        <f t="shared" si="55"/>
        <v>&amp;br;</v>
      </c>
      <c r="B327" t="s">
        <v>0</v>
      </c>
      <c r="C327" t="s">
        <v>164</v>
      </c>
      <c r="R327"/>
      <c r="S327"/>
      <c r="T327"/>
      <c r="U327"/>
      <c r="V327"/>
      <c r="BB327" s="64" t="s">
        <v>0</v>
      </c>
    </row>
    <row r="328" spans="1:54">
      <c r="A328" t="str">
        <f t="shared" si="55"/>
        <v>#comment(above,nsize=[15],size=[30],num=[10])</v>
      </c>
      <c r="B328" t="s">
        <v>0</v>
      </c>
      <c r="C328" t="s">
        <v>173</v>
      </c>
      <c r="R328"/>
      <c r="S328"/>
      <c r="T328"/>
      <c r="U328"/>
      <c r="V328"/>
      <c r="BB328" s="64" t="s">
        <v>0</v>
      </c>
    </row>
    <row r="329" spans="1:54">
      <c r="A329" t="str">
        <f t="shared" si="55"/>
        <v>&amp;br;&amp;br;</v>
      </c>
      <c r="B329" t="s">
        <v>0</v>
      </c>
      <c r="C329" t="s">
        <v>145</v>
      </c>
      <c r="R329"/>
      <c r="S329"/>
      <c r="T329"/>
      <c r="U329"/>
      <c r="V329"/>
      <c r="AC329" s="52"/>
      <c r="AD329" s="52"/>
      <c r="BB329" s="64" t="s">
        <v>0</v>
      </c>
    </row>
    <row r="330" spans="1:54">
      <c r="A330" t="str">
        <f t="shared" si="55"/>
        <v/>
      </c>
      <c r="B330" t="s">
        <v>0</v>
      </c>
      <c r="Q330" s="29"/>
      <c r="R330" s="30"/>
      <c r="S330" s="30"/>
      <c r="T330" s="30"/>
      <c r="U330" s="30"/>
      <c r="V330" s="31"/>
      <c r="W330" s="32">
        <v>26</v>
      </c>
      <c r="X330" s="29"/>
      <c r="Y330" s="50"/>
      <c r="Z330" s="50"/>
      <c r="AA330" s="51"/>
      <c r="AC330" s="52"/>
      <c r="AD330" s="52"/>
      <c r="BB330" s="64" t="s">
        <v>0</v>
      </c>
    </row>
    <row r="331" spans="1:54">
      <c r="A331" t="str">
        <f t="shared" si="55"/>
        <v>*ケンラの潰し屋/Khenra Scrapper</v>
      </c>
      <c r="B331" t="s">
        <v>0</v>
      </c>
      <c r="C331" t="str">
        <f>"*"&amp;R331&amp;"/"&amp;T331</f>
        <v>*ケンラの潰し屋/Khenra Scrapper</v>
      </c>
      <c r="Q331" s="33" t="s">
        <v>9</v>
      </c>
      <c r="R331" s="34" t="str">
        <f>INDEX(AI:AI,W330+1)</f>
        <v>ケンラの潰し屋</v>
      </c>
      <c r="S331" s="35" t="s">
        <v>10</v>
      </c>
      <c r="T331" s="34" t="str">
        <f>INDEX(AJ:AJ,W330+1)</f>
        <v>Khenra Scrapper</v>
      </c>
      <c r="U331" s="35"/>
      <c r="V331" s="36"/>
      <c r="W331" s="37"/>
      <c r="X331" s="33"/>
      <c r="Y331" s="52"/>
      <c r="Z331" s="52"/>
      <c r="AA331" s="53"/>
      <c r="AC331" s="52"/>
      <c r="AD331" s="52"/>
      <c r="BB331" s="64" t="s">
        <v>0</v>
      </c>
    </row>
    <row r="332" spans="1:54">
      <c r="A332" t="str">
        <f t="shared" si="55"/>
        <v>|LEFT:80|LEFT:100|LEFT:100|LEFT:100|LEFT:100|LEFT:100|c</v>
      </c>
      <c r="B332" t="s">
        <v>0</v>
      </c>
      <c r="C332" t="s">
        <v>81</v>
      </c>
      <c r="D332" s="26" t="str">
        <f>$Q$1</f>
        <v>LEFT:80</v>
      </c>
      <c r="E332" s="26" t="s">
        <v>81</v>
      </c>
      <c r="F332" s="26" t="str">
        <f t="shared" ref="F332:J332" si="56">$R$1</f>
        <v>LEFT:100</v>
      </c>
      <c r="G332" s="26" t="s">
        <v>81</v>
      </c>
      <c r="H332" s="26" t="str">
        <f t="shared" si="56"/>
        <v>LEFT:100</v>
      </c>
      <c r="I332" s="26" t="s">
        <v>81</v>
      </c>
      <c r="J332" s="26" t="str">
        <f t="shared" si="56"/>
        <v>LEFT:100</v>
      </c>
      <c r="K332" s="26" t="s">
        <v>81</v>
      </c>
      <c r="L332" s="26" t="str">
        <f>$R$1</f>
        <v>LEFT:100</v>
      </c>
      <c r="M332" s="26" t="s">
        <v>81</v>
      </c>
      <c r="N332" s="26" t="str">
        <f>$R$1</f>
        <v>LEFT:100</v>
      </c>
      <c r="O332" t="s">
        <v>81</v>
      </c>
      <c r="P332" t="s">
        <v>82</v>
      </c>
      <c r="Q332" s="38" t="s">
        <v>6</v>
      </c>
      <c r="R332" s="34" t="str">
        <f>INDEX(AF:AF,W330+1)</f>
        <v>赤</v>
      </c>
      <c r="S332" s="39" t="s">
        <v>7</v>
      </c>
      <c r="T332" s="34" t="str">
        <f>INDEX(AG:AG,W330+1)</f>
        <v>コモン</v>
      </c>
      <c r="U332" s="39" t="s">
        <v>8</v>
      </c>
      <c r="V332" s="34">
        <f>INDEX(AH:AH,W330+1)</f>
        <v>6</v>
      </c>
      <c r="W332" s="40"/>
      <c r="X332" s="34" t="str">
        <f>INDEX(AO:AO,W330+1)</f>
        <v>威迫</v>
      </c>
      <c r="Y332" s="52"/>
      <c r="Z332" s="52"/>
      <c r="AA332" s="53"/>
      <c r="AC332" s="35"/>
      <c r="AD332" s="35"/>
      <c r="BB332" s="64" t="s">
        <v>0</v>
      </c>
    </row>
    <row r="333" spans="1:54">
      <c r="A333" t="str">
        <f t="shared" si="55"/>
        <v>|色|赤|レアリティ|コモン|マナコスト|6|</v>
      </c>
      <c r="B333" t="s">
        <v>0</v>
      </c>
      <c r="C333" t="s">
        <v>81</v>
      </c>
      <c r="D333" s="27" t="s">
        <v>6</v>
      </c>
      <c r="E333" t="s">
        <v>81</v>
      </c>
      <c r="F333" t="str">
        <f>IF(R332=0,"",R332)</f>
        <v>赤</v>
      </c>
      <c r="G333" t="s">
        <v>81</v>
      </c>
      <c r="H333" s="27" t="s">
        <v>93</v>
      </c>
      <c r="I333" t="s">
        <v>81</v>
      </c>
      <c r="J333" t="str">
        <f>IF(T332=0,"",T332)</f>
        <v>コモン</v>
      </c>
      <c r="K333" t="s">
        <v>81</v>
      </c>
      <c r="L333" s="27" t="s">
        <v>94</v>
      </c>
      <c r="M333" t="s">
        <v>81</v>
      </c>
      <c r="N333">
        <f>IF(V332=0,"",V332)</f>
        <v>6</v>
      </c>
      <c r="O333" t="s">
        <v>81</v>
      </c>
      <c r="Q333" s="33" t="s">
        <v>11</v>
      </c>
      <c r="R333" s="34" t="str">
        <f>INDEX(AK:AK,W330+1)</f>
        <v>クリーチャー</v>
      </c>
      <c r="S333" s="39" t="s">
        <v>95</v>
      </c>
      <c r="T333" s="34" t="str">
        <f>INDEX(AL:AL,W330+1)</f>
        <v>ジャッカル</v>
      </c>
      <c r="U333" s="34" t="str">
        <f>INDEX(AM:AM,W330+1)</f>
        <v>戦士</v>
      </c>
      <c r="V333" s="34">
        <f>INDEX(AN:AN,W330+1)</f>
        <v>0</v>
      </c>
      <c r="W333" s="40"/>
      <c r="X333" s="34" t="str">
        <f>INDEX(AV:AV,W330+1)</f>
        <v>威迫</v>
      </c>
      <c r="Y333" s="34" t="str">
        <f>INDEX(AW:AW,W330+1)</f>
        <v/>
      </c>
      <c r="Z333" s="34" t="str">
        <f>INDEX(AX:AX,W330+1)</f>
        <v/>
      </c>
      <c r="AA333" s="34">
        <f>INDEX(AY:AY,W330+1)</f>
        <v>0</v>
      </c>
      <c r="AC333" s="52"/>
      <c r="AD333" s="52"/>
      <c r="BB333" s="64" t="s">
        <v>0</v>
      </c>
    </row>
    <row r="334" spans="1:54">
      <c r="A334" t="str">
        <f t="shared" si="55"/>
        <v>|種別|クリーチャー|サブタイプ|ジャッカル|戦士||</v>
      </c>
      <c r="B334" t="s">
        <v>0</v>
      </c>
      <c r="C334" t="s">
        <v>81</v>
      </c>
      <c r="D334" s="27" t="s">
        <v>11</v>
      </c>
      <c r="E334" t="s">
        <v>81</v>
      </c>
      <c r="F334" t="str">
        <f>IF(R333=0,"",R333)</f>
        <v>クリーチャー</v>
      </c>
      <c r="G334" t="s">
        <v>81</v>
      </c>
      <c r="H334" s="27" t="s">
        <v>103</v>
      </c>
      <c r="I334" t="s">
        <v>81</v>
      </c>
      <c r="J334" t="str">
        <f>IF(T333=0,"",T333)</f>
        <v>ジャッカル</v>
      </c>
      <c r="K334" t="s">
        <v>81</v>
      </c>
      <c r="L334" t="str">
        <f>IF(U333=0,"",U333)</f>
        <v>戦士</v>
      </c>
      <c r="M334" t="s">
        <v>81</v>
      </c>
      <c r="N334" t="str">
        <f>IF(V333=0,"",V333)</f>
        <v/>
      </c>
      <c r="O334" t="s">
        <v>81</v>
      </c>
      <c r="Q334" s="33" t="s">
        <v>104</v>
      </c>
      <c r="R334" s="34" t="str">
        <f>INDEX(AZ:AZ,W330+1)</f>
        <v>威迫&amp;br;督励2：クリーチャー1体を対象とする。あなたのターン終了時まで、それは+2/0の修整を受ける。</v>
      </c>
      <c r="S334" s="35"/>
      <c r="T334" s="35"/>
      <c r="U334" s="35"/>
      <c r="V334" s="36"/>
      <c r="W334" s="40"/>
      <c r="X334" s="32"/>
      <c r="Y334" s="32"/>
      <c r="Z334" s="32"/>
      <c r="AA334" s="54"/>
      <c r="AC334" s="52"/>
      <c r="AD334" s="52"/>
      <c r="BB334" s="64" t="s">
        <v>0</v>
      </c>
    </row>
    <row r="335" spans="1:54">
      <c r="A335" t="str">
        <f t="shared" si="55"/>
        <v>|テキスト|&gt;|&gt;|&gt;|&gt;|威迫&amp;br;督励2：クリーチャー1体を対象とする。あなたのターン終了時まで、それは+2/0の修整を受ける。|</v>
      </c>
      <c r="B335" t="s">
        <v>0</v>
      </c>
      <c r="C335" t="s">
        <v>81</v>
      </c>
      <c r="D335" s="27" t="s">
        <v>104</v>
      </c>
      <c r="E335" t="s">
        <v>81</v>
      </c>
      <c r="F335" s="27" t="s">
        <v>113</v>
      </c>
      <c r="G335" t="s">
        <v>81</v>
      </c>
      <c r="H335" s="27" t="s">
        <v>113</v>
      </c>
      <c r="I335" t="s">
        <v>81</v>
      </c>
      <c r="J335" s="27" t="s">
        <v>113</v>
      </c>
      <c r="K335" t="s">
        <v>81</v>
      </c>
      <c r="L335" s="27" t="s">
        <v>113</v>
      </c>
      <c r="M335" t="s">
        <v>81</v>
      </c>
      <c r="N335" t="str">
        <f>IF(R334=0,"",R334)</f>
        <v>威迫&amp;br;督励2：クリーチャー1体を対象とする。あなたのターン終了時まで、それは+2/0の修整を受ける。</v>
      </c>
      <c r="O335" t="s">
        <v>81</v>
      </c>
      <c r="Q335" s="38" t="s">
        <v>27</v>
      </c>
      <c r="R335" s="34" t="str">
        <f>INDEX(BA:BA,W330+1)</f>
        <v>Exert 2: This creature gets +2/+0 until the end of your turn.</v>
      </c>
      <c r="S335" s="35" t="s">
        <v>400</v>
      </c>
      <c r="T335" s="34" t="str">
        <f>IF(X335="","",X335&amp;IF(Y335="",""," "&amp;Y335)&amp;IF(Z335="",""," "&amp;Z335)&amp;IF(AA335="",""," "&amp;AA335))</f>
        <v>Menace  </v>
      </c>
      <c r="U335" s="35"/>
      <c r="V335" s="36"/>
      <c r="W335" s="40" t="s">
        <v>114</v>
      </c>
      <c r="X335" s="33" t="str">
        <f t="shared" ref="X335:AA335" si="57">IF(ISERROR(IF(LEN(X334)&gt;1,X334,VLOOKUP(X333,$AC:$AD,2,FALSE))),"",IF(LEN(X334)&gt;1,X334,VLOOKUP(X333,$AC:$AD,2,FALSE)))</f>
        <v>Menace</v>
      </c>
      <c r="Y335" s="33" t="str">
        <f t="shared" si="57"/>
        <v/>
      </c>
      <c r="Z335" s="33" t="str">
        <f t="shared" si="57"/>
        <v/>
      </c>
      <c r="AA335" s="33" t="str">
        <f t="shared" si="57"/>
        <v> </v>
      </c>
      <c r="AC335" s="52"/>
      <c r="AD335" s="52"/>
      <c r="BB335" s="64" t="s">
        <v>0</v>
      </c>
    </row>
    <row r="336" spans="1:54">
      <c r="A336" t="str">
        <f t="shared" si="55"/>
        <v>|英テキスト|&gt;|&gt;|&gt;|&gt;|Menace  &amp;br;Exert 2: This creature gets +2/+0 until the end of your turn.|</v>
      </c>
      <c r="B336" t="s">
        <v>0</v>
      </c>
      <c r="C336" t="s">
        <v>81</v>
      </c>
      <c r="D336" s="27" t="s">
        <v>125</v>
      </c>
      <c r="E336" t="s">
        <v>81</v>
      </c>
      <c r="F336" s="27" t="s">
        <v>113</v>
      </c>
      <c r="G336" t="s">
        <v>81</v>
      </c>
      <c r="H336" s="27" t="s">
        <v>113</v>
      </c>
      <c r="I336" t="s">
        <v>81</v>
      </c>
      <c r="J336" s="27" t="s">
        <v>113</v>
      </c>
      <c r="K336" t="s">
        <v>81</v>
      </c>
      <c r="L336" s="27" t="s">
        <v>113</v>
      </c>
      <c r="M336" t="s">
        <v>81</v>
      </c>
      <c r="N336" t="str">
        <f>IF(T335="","",T335&amp;"&amp;br;")&amp;IF(R335=0,"",R335)</f>
        <v>Menace  &amp;br;Exert 2: This creature gets +2/+0 until the end of your turn.</v>
      </c>
      <c r="O336" t="s">
        <v>81</v>
      </c>
      <c r="Q336" s="33" t="s">
        <v>18</v>
      </c>
      <c r="R336" s="34" t="str">
        <f>IF(INDEX(AT:AT,W330+1)="",0,INDEX(AT:AT,W330+1)&amp;"/"&amp;INDEX(AU:AU,W330+1))</f>
        <v>2/2</v>
      </c>
      <c r="S336" s="35"/>
      <c r="T336" s="35"/>
      <c r="U336" s="35"/>
      <c r="V336" s="36"/>
      <c r="W336" s="40"/>
      <c r="X336" s="33"/>
      <c r="Y336" s="52"/>
      <c r="Z336" s="52"/>
      <c r="AA336" s="53"/>
      <c r="AC336" s="52"/>
      <c r="AD336" s="52"/>
      <c r="BB336" s="64" t="s">
        <v>0</v>
      </c>
    </row>
    <row r="337" spans="1:54">
      <c r="A337" t="str">
        <f t="shared" si="55"/>
        <v>|PT|&gt;|2/2|シールド数|&gt;||</v>
      </c>
      <c r="B337" t="s">
        <v>0</v>
      </c>
      <c r="C337" t="s">
        <v>81</v>
      </c>
      <c r="D337" t="s">
        <v>18</v>
      </c>
      <c r="E337" t="s">
        <v>81</v>
      </c>
      <c r="F337" t="s">
        <v>113</v>
      </c>
      <c r="G337" t="s">
        <v>81</v>
      </c>
      <c r="H337" t="str">
        <f>IF(R336=0,"",R336)</f>
        <v>2/2</v>
      </c>
      <c r="I337" t="s">
        <v>81</v>
      </c>
      <c r="J337" t="s">
        <v>136</v>
      </c>
      <c r="K337" t="s">
        <v>81</v>
      </c>
      <c r="L337" t="s">
        <v>113</v>
      </c>
      <c r="M337" t="s">
        <v>81</v>
      </c>
      <c r="N337" t="str">
        <f>IF(R337=0,"",R337)</f>
        <v/>
      </c>
      <c r="O337" t="s">
        <v>81</v>
      </c>
      <c r="Q337" s="41" t="s">
        <v>19</v>
      </c>
      <c r="R337" s="34">
        <f>INDEX(AS:AS,W330+1)</f>
        <v>0</v>
      </c>
      <c r="S337" s="42"/>
      <c r="T337" s="42"/>
      <c r="U337" s="42"/>
      <c r="V337" s="43"/>
      <c r="W337" s="44"/>
      <c r="X337" s="45"/>
      <c r="Y337" s="55"/>
      <c r="Z337" s="55"/>
      <c r="AA337" s="56"/>
      <c r="BB337" s="64" t="s">
        <v>0</v>
      </c>
    </row>
    <row r="338" spans="1:54">
      <c r="A338" t="str">
        <f t="shared" si="55"/>
        <v>&amp;br;&amp;br;</v>
      </c>
      <c r="B338" t="s">
        <v>0</v>
      </c>
      <c r="C338" t="s">
        <v>145</v>
      </c>
      <c r="R338"/>
      <c r="S338"/>
      <c r="T338"/>
      <c r="U338"/>
      <c r="V338"/>
      <c r="BB338" s="64" t="s">
        <v>0</v>
      </c>
    </row>
    <row r="339" spans="1:54">
      <c r="A339" t="str">
        <f t="shared" si="55"/>
        <v>#back(text=戻る,left)</v>
      </c>
      <c r="B339" t="s">
        <v>0</v>
      </c>
      <c r="C339" t="s">
        <v>153</v>
      </c>
      <c r="R339"/>
      <c r="S339"/>
      <c r="T339"/>
      <c r="U339"/>
      <c r="V339"/>
      <c r="BB339" s="64" t="s">
        <v>0</v>
      </c>
    </row>
    <row r="340" spans="1:54">
      <c r="A340" t="str">
        <f t="shared" si="55"/>
        <v>&amp;br;</v>
      </c>
      <c r="B340" t="s">
        <v>0</v>
      </c>
      <c r="C340" t="s">
        <v>164</v>
      </c>
      <c r="R340"/>
      <c r="S340"/>
      <c r="T340"/>
      <c r="U340"/>
      <c r="V340"/>
      <c r="BB340" s="64" t="s">
        <v>0</v>
      </c>
    </row>
    <row r="341" spans="1:54">
      <c r="A341" t="str">
        <f t="shared" si="55"/>
        <v>#comment(above,nsize=[15],size=[30],num=[10])</v>
      </c>
      <c r="B341" t="s">
        <v>0</v>
      </c>
      <c r="C341" t="s">
        <v>173</v>
      </c>
      <c r="R341"/>
      <c r="S341"/>
      <c r="T341"/>
      <c r="U341"/>
      <c r="V341"/>
      <c r="BB341" s="64" t="s">
        <v>0</v>
      </c>
    </row>
    <row r="342" spans="1:54">
      <c r="A342" t="str">
        <f t="shared" si="55"/>
        <v>&amp;br;&amp;br;</v>
      </c>
      <c r="B342" t="s">
        <v>0</v>
      </c>
      <c r="C342" t="s">
        <v>145</v>
      </c>
      <c r="R342"/>
      <c r="S342"/>
      <c r="T342"/>
      <c r="U342"/>
      <c r="V342"/>
      <c r="AC342" s="52"/>
      <c r="AD342" s="52"/>
      <c r="BB342" s="64" t="s">
        <v>0</v>
      </c>
    </row>
    <row r="343" spans="1:54">
      <c r="A343" t="str">
        <f t="shared" si="55"/>
        <v/>
      </c>
      <c r="B343" t="s">
        <v>0</v>
      </c>
      <c r="Q343" s="29"/>
      <c r="R343" s="30"/>
      <c r="S343" s="30"/>
      <c r="T343" s="30"/>
      <c r="U343" s="30"/>
      <c r="V343" s="31"/>
      <c r="W343" s="32">
        <v>27</v>
      </c>
      <c r="X343" s="29"/>
      <c r="Y343" s="50"/>
      <c r="Z343" s="50"/>
      <c r="AA343" s="51"/>
      <c r="AC343" s="52"/>
      <c r="AD343" s="52"/>
      <c r="BB343" s="64" t="s">
        <v>0</v>
      </c>
    </row>
    <row r="344" spans="1:54">
      <c r="A344" t="str">
        <f t="shared" si="55"/>
        <v>*棘モロク/Thorned Moloch</v>
      </c>
      <c r="B344" t="s">
        <v>0</v>
      </c>
      <c r="C344" t="str">
        <f>"*"&amp;R344&amp;"/"&amp;T344</f>
        <v>*棘モロク/Thorned Moloch</v>
      </c>
      <c r="Q344" s="33" t="s">
        <v>9</v>
      </c>
      <c r="R344" s="34" t="str">
        <f>INDEX(AI:AI,W343+1)</f>
        <v>棘モロク</v>
      </c>
      <c r="S344" s="35" t="s">
        <v>10</v>
      </c>
      <c r="T344" s="34" t="str">
        <f>INDEX(AJ:AJ,W343+1)</f>
        <v>Thorned Moloch</v>
      </c>
      <c r="U344" s="35"/>
      <c r="V344" s="36"/>
      <c r="W344" s="37"/>
      <c r="X344" s="33"/>
      <c r="Y344" s="52"/>
      <c r="Z344" s="52"/>
      <c r="AA344" s="53"/>
      <c r="AC344" s="52"/>
      <c r="AD344" s="52"/>
      <c r="BB344" s="64" t="s">
        <v>0</v>
      </c>
    </row>
    <row r="345" spans="1:54">
      <c r="A345" t="str">
        <f t="shared" si="55"/>
        <v>|LEFT:80|LEFT:100|LEFT:100|LEFT:100|LEFT:100|LEFT:100|c</v>
      </c>
      <c r="B345" t="s">
        <v>0</v>
      </c>
      <c r="C345" t="s">
        <v>81</v>
      </c>
      <c r="D345" s="26" t="str">
        <f>$Q$1</f>
        <v>LEFT:80</v>
      </c>
      <c r="E345" s="26" t="s">
        <v>81</v>
      </c>
      <c r="F345" s="26" t="str">
        <f t="shared" ref="F345:J345" si="58">$R$1</f>
        <v>LEFT:100</v>
      </c>
      <c r="G345" s="26" t="s">
        <v>81</v>
      </c>
      <c r="H345" s="26" t="str">
        <f t="shared" si="58"/>
        <v>LEFT:100</v>
      </c>
      <c r="I345" s="26" t="s">
        <v>81</v>
      </c>
      <c r="J345" s="26" t="str">
        <f t="shared" si="58"/>
        <v>LEFT:100</v>
      </c>
      <c r="K345" s="26" t="s">
        <v>81</v>
      </c>
      <c r="L345" s="26" t="str">
        <f>$R$1</f>
        <v>LEFT:100</v>
      </c>
      <c r="M345" s="26" t="s">
        <v>81</v>
      </c>
      <c r="N345" s="26" t="str">
        <f>$R$1</f>
        <v>LEFT:100</v>
      </c>
      <c r="O345" t="s">
        <v>81</v>
      </c>
      <c r="P345" t="s">
        <v>82</v>
      </c>
      <c r="Q345" s="38" t="s">
        <v>6</v>
      </c>
      <c r="R345" s="34" t="str">
        <f>INDEX(AF:AF,W343+1)</f>
        <v>赤</v>
      </c>
      <c r="S345" s="39" t="s">
        <v>7</v>
      </c>
      <c r="T345" s="34" t="str">
        <f>INDEX(AG:AG,W343+1)</f>
        <v>コモン</v>
      </c>
      <c r="U345" s="39" t="s">
        <v>8</v>
      </c>
      <c r="V345" s="34">
        <f>INDEX(AH:AH,W343+1)</f>
        <v>6</v>
      </c>
      <c r="W345" s="40"/>
      <c r="X345" s="34" t="str">
        <f>INDEX(AO:AO,W343+1)</f>
        <v>あなたが呪文かサポートを唱えたとき、あなたのターン終了時まで、このクリーチャーは+1/+1の修整を受ける。</v>
      </c>
      <c r="Y345" s="52"/>
      <c r="Z345" s="52"/>
      <c r="AA345" s="53"/>
      <c r="AC345" s="35"/>
      <c r="AD345" s="35"/>
      <c r="BB345" s="64" t="s">
        <v>0</v>
      </c>
    </row>
    <row r="346" spans="1:54">
      <c r="A346" t="str">
        <f t="shared" si="55"/>
        <v>|色|赤|レアリティ|コモン|マナコスト|6|</v>
      </c>
      <c r="B346" t="s">
        <v>0</v>
      </c>
      <c r="C346" t="s">
        <v>81</v>
      </c>
      <c r="D346" s="27" t="s">
        <v>6</v>
      </c>
      <c r="E346" t="s">
        <v>81</v>
      </c>
      <c r="F346" t="str">
        <f>IF(R345=0,"",R345)</f>
        <v>赤</v>
      </c>
      <c r="G346" t="s">
        <v>81</v>
      </c>
      <c r="H346" s="27" t="s">
        <v>93</v>
      </c>
      <c r="I346" t="s">
        <v>81</v>
      </c>
      <c r="J346" t="str">
        <f>IF(T345=0,"",T345)</f>
        <v>コモン</v>
      </c>
      <c r="K346" t="s">
        <v>81</v>
      </c>
      <c r="L346" s="27" t="s">
        <v>94</v>
      </c>
      <c r="M346" t="s">
        <v>81</v>
      </c>
      <c r="N346">
        <f>IF(V345=0,"",V345)</f>
        <v>6</v>
      </c>
      <c r="O346" t="s">
        <v>81</v>
      </c>
      <c r="Q346" s="33" t="s">
        <v>11</v>
      </c>
      <c r="R346" s="34" t="str">
        <f>INDEX(AK:AK,W343+1)</f>
        <v>クリーチャー</v>
      </c>
      <c r="S346" s="39" t="s">
        <v>95</v>
      </c>
      <c r="T346" s="34" t="str">
        <f>INDEX(AL:AL,W343+1)</f>
        <v>トカゲ</v>
      </c>
      <c r="U346" s="34">
        <f>INDEX(AM:AM,W343+1)</f>
        <v>0</v>
      </c>
      <c r="V346" s="34">
        <f>INDEX(AN:AN,W343+1)</f>
        <v>0</v>
      </c>
      <c r="W346" s="40"/>
      <c r="X346" s="34" t="str">
        <f>INDEX(AV:AV,W343+1)</f>
        <v>あな</v>
      </c>
      <c r="Y346" s="34" t="str">
        <f>INDEX(AW:AW,W343+1)</f>
        <v/>
      </c>
      <c r="Z346" s="34" t="str">
        <f>INDEX(AX:AX,W343+1)</f>
        <v/>
      </c>
      <c r="AA346" s="34">
        <f>INDEX(AY:AY,W343+1)</f>
        <v>0</v>
      </c>
      <c r="AC346" s="52"/>
      <c r="AD346" s="52"/>
      <c r="BB346" s="64" t="s">
        <v>0</v>
      </c>
    </row>
    <row r="347" spans="1:54">
      <c r="A347" t="str">
        <f t="shared" si="55"/>
        <v>|種別|クリーチャー|サブタイプ|トカゲ|||</v>
      </c>
      <c r="B347" t="s">
        <v>0</v>
      </c>
      <c r="C347" t="s">
        <v>81</v>
      </c>
      <c r="D347" s="27" t="s">
        <v>11</v>
      </c>
      <c r="E347" t="s">
        <v>81</v>
      </c>
      <c r="F347" t="str">
        <f>IF(R346=0,"",R346)</f>
        <v>クリーチャー</v>
      </c>
      <c r="G347" t="s">
        <v>81</v>
      </c>
      <c r="H347" s="27" t="s">
        <v>103</v>
      </c>
      <c r="I347" t="s">
        <v>81</v>
      </c>
      <c r="J347" t="str">
        <f>IF(T346=0,"",T346)</f>
        <v>トカゲ</v>
      </c>
      <c r="K347" t="s">
        <v>81</v>
      </c>
      <c r="L347" t="str">
        <f>IF(U346=0,"",U346)</f>
        <v/>
      </c>
      <c r="M347" t="s">
        <v>81</v>
      </c>
      <c r="N347" t="str">
        <f>IF(V346=0,"",V346)</f>
        <v/>
      </c>
      <c r="O347" t="s">
        <v>81</v>
      </c>
      <c r="Q347" s="33" t="s">
        <v>104</v>
      </c>
      <c r="R347" s="34" t="str">
        <f>INDEX(AZ:AZ,W343+1)</f>
        <v>あなたが呪文かサポートを唱えたとき、あなたのターン終了時まで、このクリーチャーは+1/+1の修整を受ける。&amp;br;このクリーチャーが攻撃したとき、あなたのターン終了時まで、先制攻撃を得る。</v>
      </c>
      <c r="S347" s="35"/>
      <c r="T347" s="35"/>
      <c r="U347" s="35"/>
      <c r="V347" s="36"/>
      <c r="W347" s="40"/>
      <c r="X347" s="32"/>
      <c r="Y347" s="32"/>
      <c r="Z347" s="32"/>
      <c r="AA347" s="54"/>
      <c r="AC347" s="52"/>
      <c r="AD347" s="52"/>
      <c r="BB347" s="64" t="s">
        <v>0</v>
      </c>
    </row>
    <row r="348" spans="1:54">
      <c r="A348" t="str">
        <f t="shared" si="55"/>
        <v>|テキスト|&gt;|&gt;|&gt;|&gt;|あなたが呪文かサポートを唱えたとき、あなたのターン終了時まで、このクリーチャーは+1/+1の修整を受ける。&amp;br;このクリーチャーが攻撃したとき、あなたのターン終了時まで、先制攻撃を得る。|</v>
      </c>
      <c r="B348" t="s">
        <v>0</v>
      </c>
      <c r="C348" t="s">
        <v>81</v>
      </c>
      <c r="D348" s="27" t="s">
        <v>104</v>
      </c>
      <c r="E348" t="s">
        <v>81</v>
      </c>
      <c r="F348" s="27" t="s">
        <v>113</v>
      </c>
      <c r="G348" t="s">
        <v>81</v>
      </c>
      <c r="H348" s="27" t="s">
        <v>113</v>
      </c>
      <c r="I348" t="s">
        <v>81</v>
      </c>
      <c r="J348" s="27" t="s">
        <v>113</v>
      </c>
      <c r="K348" t="s">
        <v>81</v>
      </c>
      <c r="L348" s="27" t="s">
        <v>113</v>
      </c>
      <c r="M348" t="s">
        <v>81</v>
      </c>
      <c r="N348" t="str">
        <f>IF(R347=0,"",R347)</f>
        <v>あなたが呪文かサポートを唱えたとき、あなたのターン終了時まで、このクリーチャーは+1/+1の修整を受ける。&amp;br;このクリーチャーが攻撃したとき、あなたのターン終了時まで、先制攻撃を得る。</v>
      </c>
      <c r="O348" t="s">
        <v>81</v>
      </c>
      <c r="Q348" s="38" t="s">
        <v>27</v>
      </c>
      <c r="R348" s="34" t="str">
        <f>INDEX(BA:BA,W343+1)</f>
        <v>When you cast a spell or support, this creature gets +1/+1 until the end of your turn.&amp;br;When this creature attacks, it gains First Strike until the end of your turn.</v>
      </c>
      <c r="S348" s="35" t="s">
        <v>400</v>
      </c>
      <c r="T348" s="34" t="str">
        <f>IF(X348="","",X348&amp;IF(Y348="",""," "&amp;Y348)&amp;IF(Z348="",""," "&amp;Z348)&amp;IF(AA348="",""," "&amp;AA348))</f>
        <v/>
      </c>
      <c r="U348" s="35"/>
      <c r="V348" s="36"/>
      <c r="W348" s="40" t="s">
        <v>114</v>
      </c>
      <c r="X348" s="33" t="str">
        <f t="shared" ref="X348:AA348" si="59">IF(ISERROR(IF(LEN(X347)&gt;1,X347,VLOOKUP(X346,$AC:$AD,2,FALSE))),"",IF(LEN(X347)&gt;1,X347,VLOOKUP(X346,$AC:$AD,2,FALSE)))</f>
        <v/>
      </c>
      <c r="Y348" s="33" t="str">
        <f t="shared" si="59"/>
        <v/>
      </c>
      <c r="Z348" s="33" t="str">
        <f t="shared" si="59"/>
        <v/>
      </c>
      <c r="AA348" s="33" t="str">
        <f t="shared" si="59"/>
        <v> </v>
      </c>
      <c r="AC348" s="52"/>
      <c r="AD348" s="52"/>
      <c r="BB348" s="64" t="s">
        <v>0</v>
      </c>
    </row>
    <row r="349" spans="1:54">
      <c r="A349" t="str">
        <f t="shared" si="55"/>
        <v>|英テキスト|&gt;|&gt;|&gt;|&gt;|When you cast a spell or support, this creature gets +1/+1 until the end of your turn.&amp;br;When this creature attacks, it gains First Strike until the end of your turn.|</v>
      </c>
      <c r="B349" t="s">
        <v>0</v>
      </c>
      <c r="C349" t="s">
        <v>81</v>
      </c>
      <c r="D349" s="27" t="s">
        <v>125</v>
      </c>
      <c r="E349" t="s">
        <v>81</v>
      </c>
      <c r="F349" s="27" t="s">
        <v>113</v>
      </c>
      <c r="G349" t="s">
        <v>81</v>
      </c>
      <c r="H349" s="27" t="s">
        <v>113</v>
      </c>
      <c r="I349" t="s">
        <v>81</v>
      </c>
      <c r="J349" s="27" t="s">
        <v>113</v>
      </c>
      <c r="K349" t="s">
        <v>81</v>
      </c>
      <c r="L349" s="27" t="s">
        <v>113</v>
      </c>
      <c r="M349" t="s">
        <v>81</v>
      </c>
      <c r="N349" t="str">
        <f>IF(T348="","",T348&amp;"&amp;br;")&amp;IF(R348=0,"",R348)</f>
        <v>When you cast a spell or support, this creature gets +1/+1 until the end of your turn.&amp;br;When this creature attacks, it gains First Strike until the end of your turn.</v>
      </c>
      <c r="O349" t="s">
        <v>81</v>
      </c>
      <c r="Q349" s="33" t="s">
        <v>18</v>
      </c>
      <c r="R349" s="34" t="str">
        <f>IF(INDEX(AT:AT,W343+1)="",0,INDEX(AT:AT,W343+1)&amp;"/"&amp;INDEX(AU:AU,W343+1))</f>
        <v>2/2</v>
      </c>
      <c r="S349" s="35"/>
      <c r="T349" s="35"/>
      <c r="U349" s="35"/>
      <c r="V349" s="36"/>
      <c r="W349" s="40"/>
      <c r="X349" s="33"/>
      <c r="Y349" s="52"/>
      <c r="Z349" s="52"/>
      <c r="AA349" s="53"/>
      <c r="AC349" s="52"/>
      <c r="AD349" s="52"/>
      <c r="BB349" s="64" t="s">
        <v>0</v>
      </c>
    </row>
    <row r="350" spans="1:54">
      <c r="A350" t="str">
        <f t="shared" si="55"/>
        <v>|PT|&gt;|2/2|シールド数|&gt;||</v>
      </c>
      <c r="B350" t="s">
        <v>0</v>
      </c>
      <c r="C350" t="s">
        <v>81</v>
      </c>
      <c r="D350" t="s">
        <v>18</v>
      </c>
      <c r="E350" t="s">
        <v>81</v>
      </c>
      <c r="F350" t="s">
        <v>113</v>
      </c>
      <c r="G350" t="s">
        <v>81</v>
      </c>
      <c r="H350" t="str">
        <f>IF(R349=0,"",R349)</f>
        <v>2/2</v>
      </c>
      <c r="I350" t="s">
        <v>81</v>
      </c>
      <c r="J350" t="s">
        <v>136</v>
      </c>
      <c r="K350" t="s">
        <v>81</v>
      </c>
      <c r="L350" t="s">
        <v>113</v>
      </c>
      <c r="M350" t="s">
        <v>81</v>
      </c>
      <c r="N350" t="str">
        <f>IF(R350=0,"",R350)</f>
        <v/>
      </c>
      <c r="O350" t="s">
        <v>81</v>
      </c>
      <c r="Q350" s="41" t="s">
        <v>19</v>
      </c>
      <c r="R350" s="34">
        <f>INDEX(AS:AS,W343+1)</f>
        <v>0</v>
      </c>
      <c r="S350" s="42"/>
      <c r="T350" s="42"/>
      <c r="U350" s="42"/>
      <c r="V350" s="43"/>
      <c r="W350" s="44"/>
      <c r="X350" s="45"/>
      <c r="Y350" s="55"/>
      <c r="Z350" s="55"/>
      <c r="AA350" s="56"/>
      <c r="BB350" s="64" t="s">
        <v>0</v>
      </c>
    </row>
    <row r="351" spans="1:54">
      <c r="A351" t="str">
        <f t="shared" si="55"/>
        <v>&amp;br;&amp;br;</v>
      </c>
      <c r="B351" t="s">
        <v>0</v>
      </c>
      <c r="C351" t="s">
        <v>145</v>
      </c>
      <c r="R351"/>
      <c r="S351"/>
      <c r="T351"/>
      <c r="U351"/>
      <c r="V351"/>
      <c r="BB351" s="64" t="s">
        <v>0</v>
      </c>
    </row>
    <row r="352" spans="1:54">
      <c r="A352" t="str">
        <f t="shared" si="55"/>
        <v>#back(text=戻る,left)</v>
      </c>
      <c r="B352" t="s">
        <v>0</v>
      </c>
      <c r="C352" t="s">
        <v>153</v>
      </c>
      <c r="R352"/>
      <c r="S352"/>
      <c r="T352"/>
      <c r="U352"/>
      <c r="V352"/>
      <c r="BB352" s="64" t="s">
        <v>0</v>
      </c>
    </row>
    <row r="353" spans="1:54">
      <c r="A353" t="str">
        <f t="shared" si="55"/>
        <v>&amp;br;</v>
      </c>
      <c r="B353" t="s">
        <v>0</v>
      </c>
      <c r="C353" t="s">
        <v>164</v>
      </c>
      <c r="R353"/>
      <c r="S353"/>
      <c r="T353"/>
      <c r="U353"/>
      <c r="V353"/>
      <c r="BB353" s="64" t="s">
        <v>0</v>
      </c>
    </row>
    <row r="354" spans="1:54">
      <c r="A354" t="str">
        <f t="shared" si="55"/>
        <v>#comment(above,nsize=[15],size=[30],num=[10])</v>
      </c>
      <c r="B354" t="s">
        <v>0</v>
      </c>
      <c r="C354" t="s">
        <v>173</v>
      </c>
      <c r="R354"/>
      <c r="S354"/>
      <c r="T354"/>
      <c r="U354"/>
      <c r="V354"/>
      <c r="BB354" s="64" t="s">
        <v>0</v>
      </c>
    </row>
    <row r="355" spans="1:54">
      <c r="A355" t="str">
        <f t="shared" si="55"/>
        <v>&amp;br;&amp;br;</v>
      </c>
      <c r="B355" t="s">
        <v>0</v>
      </c>
      <c r="C355" t="s">
        <v>145</v>
      </c>
      <c r="R355"/>
      <c r="S355"/>
      <c r="T355"/>
      <c r="U355"/>
      <c r="V355"/>
      <c r="AC355" s="52"/>
      <c r="AD355" s="52"/>
      <c r="BB355" s="64" t="s">
        <v>0</v>
      </c>
    </row>
    <row r="356" spans="1:54">
      <c r="A356" t="str">
        <f t="shared" si="55"/>
        <v/>
      </c>
      <c r="B356" t="s">
        <v>0</v>
      </c>
      <c r="Q356" s="29"/>
      <c r="R356" s="30"/>
      <c r="S356" s="30"/>
      <c r="T356" s="30"/>
      <c r="U356" s="30"/>
      <c r="V356" s="31"/>
      <c r="W356" s="32">
        <v>28</v>
      </c>
      <c r="X356" s="29"/>
      <c r="Y356" s="50"/>
      <c r="Z356" s="50"/>
      <c r="AA356" s="51"/>
      <c r="AC356" s="52"/>
      <c r="AD356" s="52"/>
      <c r="BB356" s="64" t="s">
        <v>0</v>
      </c>
    </row>
    <row r="357" spans="1:54">
      <c r="A357" t="str">
        <f t="shared" si="55"/>
        <v>*かすむ刀剣/Blur of Blades</v>
      </c>
      <c r="B357" t="s">
        <v>0</v>
      </c>
      <c r="C357" t="str">
        <f>"*"&amp;R357&amp;"/"&amp;T357</f>
        <v>*かすむ刀剣/Blur of Blades</v>
      </c>
      <c r="Q357" s="33" t="s">
        <v>9</v>
      </c>
      <c r="R357" s="34" t="str">
        <f>INDEX(AI:AI,W356+1)</f>
        <v>かすむ刀剣</v>
      </c>
      <c r="S357" s="35" t="s">
        <v>10</v>
      </c>
      <c r="T357" s="34" t="str">
        <f>INDEX(AJ:AJ,W356+1)</f>
        <v>Blur of Blades</v>
      </c>
      <c r="U357" s="35"/>
      <c r="V357" s="36"/>
      <c r="W357" s="37"/>
      <c r="X357" s="33"/>
      <c r="Y357" s="52"/>
      <c r="Z357" s="52"/>
      <c r="AA357" s="53"/>
      <c r="AC357" s="52"/>
      <c r="AD357" s="52"/>
      <c r="BB357" s="64" t="s">
        <v>0</v>
      </c>
    </row>
    <row r="358" spans="1:54">
      <c r="A358" t="str">
        <f t="shared" si="55"/>
        <v>|LEFT:80|LEFT:100|LEFT:100|LEFT:100|LEFT:100|LEFT:100|c</v>
      </c>
      <c r="B358" t="s">
        <v>0</v>
      </c>
      <c r="C358" t="s">
        <v>81</v>
      </c>
      <c r="D358" s="26" t="str">
        <f>$Q$1</f>
        <v>LEFT:80</v>
      </c>
      <c r="E358" s="26" t="s">
        <v>81</v>
      </c>
      <c r="F358" s="26" t="str">
        <f t="shared" ref="F358:J358" si="60">$R$1</f>
        <v>LEFT:100</v>
      </c>
      <c r="G358" s="26" t="s">
        <v>81</v>
      </c>
      <c r="H358" s="26" t="str">
        <f t="shared" si="60"/>
        <v>LEFT:100</v>
      </c>
      <c r="I358" s="26" t="s">
        <v>81</v>
      </c>
      <c r="J358" s="26" t="str">
        <f t="shared" si="60"/>
        <v>LEFT:100</v>
      </c>
      <c r="K358" s="26" t="s">
        <v>81</v>
      </c>
      <c r="L358" s="26" t="str">
        <f>$R$1</f>
        <v>LEFT:100</v>
      </c>
      <c r="M358" s="26" t="s">
        <v>81</v>
      </c>
      <c r="N358" s="26" t="str">
        <f>$R$1</f>
        <v>LEFT:100</v>
      </c>
      <c r="O358" t="s">
        <v>81</v>
      </c>
      <c r="P358" t="s">
        <v>82</v>
      </c>
      <c r="Q358" s="38" t="s">
        <v>6</v>
      </c>
      <c r="R358" s="34" t="str">
        <f>INDEX(AF:AF,W356+1)</f>
        <v>赤</v>
      </c>
      <c r="S358" s="39" t="s">
        <v>7</v>
      </c>
      <c r="T358" s="34" t="str">
        <f>INDEX(AG:AG,W356+1)</f>
        <v>コモン</v>
      </c>
      <c r="U358" s="39" t="s">
        <v>8</v>
      </c>
      <c r="V358" s="34">
        <f>INDEX(AH:AH,W356+1)</f>
        <v>8</v>
      </c>
      <c r="W358" s="40"/>
      <c r="X358" s="34" t="str">
        <f>INDEX(AO:AO,W356+1)</f>
        <v>対戦相手がコントロールするクリーチャー1体を対象とする。それは-1/-1の修整を受ける。対戦相手は3点のダメージを受ける。</v>
      </c>
      <c r="Y358" s="52"/>
      <c r="Z358" s="52"/>
      <c r="AA358" s="53"/>
      <c r="AC358" s="35"/>
      <c r="AD358" s="35"/>
      <c r="BB358" s="64" t="s">
        <v>0</v>
      </c>
    </row>
    <row r="359" spans="1:54">
      <c r="A359" t="str">
        <f t="shared" si="55"/>
        <v>|色|赤|レアリティ|コモン|マナコスト|8|</v>
      </c>
      <c r="B359" t="s">
        <v>0</v>
      </c>
      <c r="C359" t="s">
        <v>81</v>
      </c>
      <c r="D359" s="27" t="s">
        <v>6</v>
      </c>
      <c r="E359" t="s">
        <v>81</v>
      </c>
      <c r="F359" t="str">
        <f>IF(R358=0,"",R358)</f>
        <v>赤</v>
      </c>
      <c r="G359" t="s">
        <v>81</v>
      </c>
      <c r="H359" s="27" t="s">
        <v>93</v>
      </c>
      <c r="I359" t="s">
        <v>81</v>
      </c>
      <c r="J359" t="str">
        <f>IF(T358=0,"",T358)</f>
        <v>コモン</v>
      </c>
      <c r="K359" t="s">
        <v>81</v>
      </c>
      <c r="L359" s="27" t="s">
        <v>94</v>
      </c>
      <c r="M359" t="s">
        <v>81</v>
      </c>
      <c r="N359">
        <f>IF(V358=0,"",V358)</f>
        <v>8</v>
      </c>
      <c r="O359" t="s">
        <v>81</v>
      </c>
      <c r="Q359" s="33" t="s">
        <v>11</v>
      </c>
      <c r="R359" s="34" t="str">
        <f>INDEX(AK:AK,W356+1)</f>
        <v>呪文</v>
      </c>
      <c r="S359" s="39" t="s">
        <v>95</v>
      </c>
      <c r="T359" s="34">
        <f>INDEX(AL:AL,W356+1)</f>
        <v>0</v>
      </c>
      <c r="U359" s="34">
        <f>INDEX(AM:AM,W356+1)</f>
        <v>0</v>
      </c>
      <c r="V359" s="34">
        <f>INDEX(AN:AN,W356+1)</f>
        <v>0</v>
      </c>
      <c r="W359" s="40"/>
      <c r="X359" s="34" t="str">
        <f>INDEX(AV:AV,W356+1)</f>
        <v>対戦</v>
      </c>
      <c r="Y359" s="34" t="str">
        <f>INDEX(AW:AW,W356+1)</f>
        <v/>
      </c>
      <c r="Z359" s="34" t="str">
        <f>INDEX(AX:AX,W356+1)</f>
        <v/>
      </c>
      <c r="AA359" s="34">
        <f>INDEX(AY:AY,W356+1)</f>
        <v>0</v>
      </c>
      <c r="AC359" s="52"/>
      <c r="AD359" s="52"/>
      <c r="BB359" s="64" t="s">
        <v>0</v>
      </c>
    </row>
    <row r="360" spans="1:54">
      <c r="A360" t="str">
        <f t="shared" si="55"/>
        <v>|種別|呪文|サブタイプ||||</v>
      </c>
      <c r="B360" t="s">
        <v>0</v>
      </c>
      <c r="C360" t="s">
        <v>81</v>
      </c>
      <c r="D360" s="27" t="s">
        <v>11</v>
      </c>
      <c r="E360" t="s">
        <v>81</v>
      </c>
      <c r="F360" t="str">
        <f>IF(R359=0,"",R359)</f>
        <v>呪文</v>
      </c>
      <c r="G360" t="s">
        <v>81</v>
      </c>
      <c r="H360" s="27" t="s">
        <v>103</v>
      </c>
      <c r="I360" t="s">
        <v>81</v>
      </c>
      <c r="J360" t="str">
        <f>IF(T359=0,"",T359)</f>
        <v/>
      </c>
      <c r="K360" t="s">
        <v>81</v>
      </c>
      <c r="L360" t="str">
        <f>IF(U359=0,"",U359)</f>
        <v/>
      </c>
      <c r="M360" t="s">
        <v>81</v>
      </c>
      <c r="N360" t="str">
        <f>IF(V359=0,"",V359)</f>
        <v/>
      </c>
      <c r="O360" t="s">
        <v>81</v>
      </c>
      <c r="Q360" s="33" t="s">
        <v>104</v>
      </c>
      <c r="R360" s="34" t="str">
        <f>INDEX(AZ:AZ,W356+1)</f>
        <v>対戦相手がコントロールするクリーチャー1体を対象とする。それは-1/-1の修整を受ける。対戦相手は3点のダメージを受ける。</v>
      </c>
      <c r="S360" s="35"/>
      <c r="T360" s="35"/>
      <c r="U360" s="35"/>
      <c r="V360" s="36"/>
      <c r="W360" s="40"/>
      <c r="X360" s="32"/>
      <c r="Y360" s="32"/>
      <c r="Z360" s="32"/>
      <c r="AA360" s="54"/>
      <c r="AC360" s="52"/>
      <c r="AD360" s="52"/>
      <c r="BB360" s="64" t="s">
        <v>0</v>
      </c>
    </row>
    <row r="361" spans="1:54">
      <c r="A361" t="str">
        <f t="shared" si="55"/>
        <v>|テキスト|&gt;|&gt;|&gt;|&gt;|対戦相手がコントロールするクリーチャー1体を対象とする。それは-1/-1の修整を受ける。対戦相手は3点のダメージを受ける。|</v>
      </c>
      <c r="B361" t="s">
        <v>0</v>
      </c>
      <c r="C361" t="s">
        <v>81</v>
      </c>
      <c r="D361" s="27" t="s">
        <v>104</v>
      </c>
      <c r="E361" t="s">
        <v>81</v>
      </c>
      <c r="F361" s="27" t="s">
        <v>113</v>
      </c>
      <c r="G361" t="s">
        <v>81</v>
      </c>
      <c r="H361" s="27" t="s">
        <v>113</v>
      </c>
      <c r="I361" t="s">
        <v>81</v>
      </c>
      <c r="J361" s="27" t="s">
        <v>113</v>
      </c>
      <c r="K361" t="s">
        <v>81</v>
      </c>
      <c r="L361" s="27" t="s">
        <v>113</v>
      </c>
      <c r="M361" t="s">
        <v>81</v>
      </c>
      <c r="N361" t="str">
        <f>IF(R360=0,"",R360)</f>
        <v>対戦相手がコントロールするクリーチャー1体を対象とする。それは-1/-1の修整を受ける。対戦相手は3点のダメージを受ける。</v>
      </c>
      <c r="O361" t="s">
        <v>81</v>
      </c>
      <c r="Q361" s="38" t="s">
        <v>27</v>
      </c>
      <c r="R361" s="34" t="str">
        <f>INDEX(BA:BA,W356+1)</f>
        <v>Target creature your opponent controls gets -1/-1 and your opponent takes 3 damage.</v>
      </c>
      <c r="S361" s="35" t="s">
        <v>400</v>
      </c>
      <c r="T361" s="34" t="str">
        <f>IF(X361="","",X361&amp;IF(Y361="",""," "&amp;Y361)&amp;IF(Z361="",""," "&amp;Z361)&amp;IF(AA361="",""," "&amp;AA361))</f>
        <v/>
      </c>
      <c r="U361" s="35"/>
      <c r="V361" s="36"/>
      <c r="W361" s="40" t="s">
        <v>114</v>
      </c>
      <c r="X361" s="33" t="str">
        <f t="shared" ref="X361:AA361" si="61">IF(ISERROR(IF(LEN(X360)&gt;1,X360,VLOOKUP(X359,$AC:$AD,2,FALSE))),"",IF(LEN(X360)&gt;1,X360,VLOOKUP(X359,$AC:$AD,2,FALSE)))</f>
        <v/>
      </c>
      <c r="Y361" s="33" t="str">
        <f t="shared" si="61"/>
        <v/>
      </c>
      <c r="Z361" s="33" t="str">
        <f t="shared" si="61"/>
        <v/>
      </c>
      <c r="AA361" s="33" t="str">
        <f t="shared" si="61"/>
        <v> </v>
      </c>
      <c r="AC361" s="52"/>
      <c r="AD361" s="52"/>
      <c r="BB361" s="64" t="s">
        <v>0</v>
      </c>
    </row>
    <row r="362" spans="1:54">
      <c r="A362" t="str">
        <f t="shared" si="55"/>
        <v>|英テキスト|&gt;|&gt;|&gt;|&gt;|Target creature your opponent controls gets -1/-1 and your opponent takes 3 damage.|</v>
      </c>
      <c r="B362" t="s">
        <v>0</v>
      </c>
      <c r="C362" t="s">
        <v>81</v>
      </c>
      <c r="D362" s="27" t="s">
        <v>125</v>
      </c>
      <c r="E362" t="s">
        <v>81</v>
      </c>
      <c r="F362" s="27" t="s">
        <v>113</v>
      </c>
      <c r="G362" t="s">
        <v>81</v>
      </c>
      <c r="H362" s="27" t="s">
        <v>113</v>
      </c>
      <c r="I362" t="s">
        <v>81</v>
      </c>
      <c r="J362" s="27" t="s">
        <v>113</v>
      </c>
      <c r="K362" t="s">
        <v>81</v>
      </c>
      <c r="L362" s="27" t="s">
        <v>113</v>
      </c>
      <c r="M362" t="s">
        <v>81</v>
      </c>
      <c r="N362" t="str">
        <f>IF(T361="","",T361&amp;"&amp;br;")&amp;IF(R361=0,"",R361)</f>
        <v>Target creature your opponent controls gets -1/-1 and your opponent takes 3 damage.</v>
      </c>
      <c r="O362" t="s">
        <v>81</v>
      </c>
      <c r="Q362" s="33" t="s">
        <v>18</v>
      </c>
      <c r="R362" s="34">
        <f>IF(INDEX(AT:AT,W356+1)="",0,INDEX(AT:AT,W356+1)&amp;"/"&amp;INDEX(AU:AU,W356+1))</f>
        <v>0</v>
      </c>
      <c r="S362" s="35"/>
      <c r="T362" s="35"/>
      <c r="U362" s="35"/>
      <c r="V362" s="36"/>
      <c r="W362" s="40"/>
      <c r="X362" s="33"/>
      <c r="Y362" s="52"/>
      <c r="Z362" s="52"/>
      <c r="AA362" s="53"/>
      <c r="AC362" s="52"/>
      <c r="AD362" s="52"/>
      <c r="BB362" s="64" t="s">
        <v>0</v>
      </c>
    </row>
    <row r="363" spans="1:54">
      <c r="A363" t="str">
        <f t="shared" si="55"/>
        <v>|PT|&gt;||シールド数|&gt;||</v>
      </c>
      <c r="B363" t="s">
        <v>0</v>
      </c>
      <c r="C363" t="s">
        <v>81</v>
      </c>
      <c r="D363" t="s">
        <v>18</v>
      </c>
      <c r="E363" t="s">
        <v>81</v>
      </c>
      <c r="F363" t="s">
        <v>113</v>
      </c>
      <c r="G363" t="s">
        <v>81</v>
      </c>
      <c r="H363" t="str">
        <f>IF(R362=0,"",R362)</f>
        <v/>
      </c>
      <c r="I363" t="s">
        <v>81</v>
      </c>
      <c r="J363" t="s">
        <v>136</v>
      </c>
      <c r="K363" t="s">
        <v>81</v>
      </c>
      <c r="L363" t="s">
        <v>113</v>
      </c>
      <c r="M363" t="s">
        <v>81</v>
      </c>
      <c r="N363" t="str">
        <f>IF(R363=0,"",R363)</f>
        <v/>
      </c>
      <c r="O363" t="s">
        <v>81</v>
      </c>
      <c r="Q363" s="41" t="s">
        <v>19</v>
      </c>
      <c r="R363" s="34">
        <f>INDEX(AS:AS,W356+1)</f>
        <v>0</v>
      </c>
      <c r="S363" s="42"/>
      <c r="T363" s="42"/>
      <c r="U363" s="42"/>
      <c r="V363" s="43"/>
      <c r="W363" s="44"/>
      <c r="X363" s="45"/>
      <c r="Y363" s="55"/>
      <c r="Z363" s="55"/>
      <c r="AA363" s="56"/>
      <c r="BB363" s="64" t="s">
        <v>0</v>
      </c>
    </row>
    <row r="364" spans="1:54">
      <c r="A364" t="str">
        <f t="shared" si="55"/>
        <v>&amp;br;&amp;br;</v>
      </c>
      <c r="B364" t="s">
        <v>0</v>
      </c>
      <c r="C364" t="s">
        <v>145</v>
      </c>
      <c r="R364"/>
      <c r="S364"/>
      <c r="T364"/>
      <c r="U364"/>
      <c r="V364"/>
      <c r="BB364" s="64" t="s">
        <v>0</v>
      </c>
    </row>
    <row r="365" spans="1:54">
      <c r="A365" t="str">
        <f t="shared" si="55"/>
        <v>#back(text=戻る,left)</v>
      </c>
      <c r="B365" t="s">
        <v>0</v>
      </c>
      <c r="C365" t="s">
        <v>153</v>
      </c>
      <c r="R365"/>
      <c r="S365"/>
      <c r="T365"/>
      <c r="U365"/>
      <c r="V365"/>
      <c r="BB365" s="64" t="s">
        <v>0</v>
      </c>
    </row>
    <row r="366" spans="1:54">
      <c r="A366" t="str">
        <f t="shared" si="55"/>
        <v>&amp;br;</v>
      </c>
      <c r="B366" t="s">
        <v>0</v>
      </c>
      <c r="C366" t="s">
        <v>164</v>
      </c>
      <c r="R366"/>
      <c r="S366"/>
      <c r="T366"/>
      <c r="U366"/>
      <c r="V366"/>
      <c r="BB366" s="64" t="s">
        <v>0</v>
      </c>
    </row>
    <row r="367" spans="1:54">
      <c r="A367" t="str">
        <f t="shared" si="55"/>
        <v>#comment(above,nsize=[15],size=[30],num=[10])</v>
      </c>
      <c r="B367" t="s">
        <v>0</v>
      </c>
      <c r="C367" t="s">
        <v>173</v>
      </c>
      <c r="R367"/>
      <c r="S367"/>
      <c r="T367"/>
      <c r="U367"/>
      <c r="V367"/>
      <c r="BB367" s="64" t="s">
        <v>0</v>
      </c>
    </row>
    <row r="368" spans="1:54">
      <c r="A368" t="str">
        <f t="shared" si="55"/>
        <v>&amp;br;&amp;br;</v>
      </c>
      <c r="B368" t="s">
        <v>0</v>
      </c>
      <c r="C368" t="s">
        <v>145</v>
      </c>
      <c r="R368"/>
      <c r="S368"/>
      <c r="T368"/>
      <c r="U368"/>
      <c r="V368"/>
      <c r="AC368" s="52"/>
      <c r="AD368" s="52"/>
      <c r="BB368" s="64" t="s">
        <v>0</v>
      </c>
    </row>
    <row r="369" spans="1:54">
      <c r="A369" t="str">
        <f t="shared" si="55"/>
        <v/>
      </c>
      <c r="B369" t="s">
        <v>0</v>
      </c>
      <c r="Q369" s="29"/>
      <c r="R369" s="30"/>
      <c r="S369" s="30"/>
      <c r="T369" s="30"/>
      <c r="U369" s="30"/>
      <c r="V369" s="31"/>
      <c r="W369" s="32">
        <v>29</v>
      </c>
      <c r="X369" s="29"/>
      <c r="Y369" s="50"/>
      <c r="Z369" s="50"/>
      <c r="AA369" s="51"/>
      <c r="AC369" s="52"/>
      <c r="AD369" s="52"/>
      <c r="BB369" s="64" t="s">
        <v>0</v>
      </c>
    </row>
    <row r="370" spans="1:54">
      <c r="A370" t="str">
        <f t="shared" si="55"/>
        <v>*突破/Crash Through</v>
      </c>
      <c r="B370" t="s">
        <v>0</v>
      </c>
      <c r="C370" t="str">
        <f>"*"&amp;R370&amp;"/"&amp;T370</f>
        <v>*突破/Crash Through</v>
      </c>
      <c r="Q370" s="33" t="s">
        <v>9</v>
      </c>
      <c r="R370" s="34" t="str">
        <f>INDEX(AI:AI,W369+1)</f>
        <v>突破</v>
      </c>
      <c r="S370" s="35" t="s">
        <v>10</v>
      </c>
      <c r="T370" s="34" t="str">
        <f>INDEX(AJ:AJ,W369+1)</f>
        <v>Crash Through</v>
      </c>
      <c r="U370" s="35"/>
      <c r="V370" s="36"/>
      <c r="W370" s="37"/>
      <c r="X370" s="33"/>
      <c r="Y370" s="52"/>
      <c r="Z370" s="52"/>
      <c r="AA370" s="53"/>
      <c r="AC370" s="52"/>
      <c r="AD370" s="52"/>
      <c r="BB370" s="64" t="s">
        <v>0</v>
      </c>
    </row>
    <row r="371" spans="1:54">
      <c r="A371" t="str">
        <f t="shared" si="55"/>
        <v>|LEFT:80|LEFT:100|LEFT:100|LEFT:100|LEFT:100|LEFT:100|c</v>
      </c>
      <c r="B371" t="s">
        <v>0</v>
      </c>
      <c r="C371" t="s">
        <v>81</v>
      </c>
      <c r="D371" s="26" t="str">
        <f>$Q$1</f>
        <v>LEFT:80</v>
      </c>
      <c r="E371" s="26" t="s">
        <v>81</v>
      </c>
      <c r="F371" s="26" t="str">
        <f t="shared" ref="F371:J371" si="62">$R$1</f>
        <v>LEFT:100</v>
      </c>
      <c r="G371" s="26" t="s">
        <v>81</v>
      </c>
      <c r="H371" s="26" t="str">
        <f t="shared" si="62"/>
        <v>LEFT:100</v>
      </c>
      <c r="I371" s="26" t="s">
        <v>81</v>
      </c>
      <c r="J371" s="26" t="str">
        <f t="shared" si="62"/>
        <v>LEFT:100</v>
      </c>
      <c r="K371" s="26" t="s">
        <v>81</v>
      </c>
      <c r="L371" s="26" t="str">
        <f>$R$1</f>
        <v>LEFT:100</v>
      </c>
      <c r="M371" s="26" t="s">
        <v>81</v>
      </c>
      <c r="N371" s="26" t="str">
        <f>$R$1</f>
        <v>LEFT:100</v>
      </c>
      <c r="O371" t="s">
        <v>81</v>
      </c>
      <c r="P371" t="s">
        <v>82</v>
      </c>
      <c r="Q371" s="38" t="s">
        <v>6</v>
      </c>
      <c r="R371" s="34" t="str">
        <f>INDEX(AF:AF,W369+1)</f>
        <v>赤</v>
      </c>
      <c r="S371" s="39" t="s">
        <v>7</v>
      </c>
      <c r="T371" s="34" t="str">
        <f>INDEX(AG:AG,W369+1)</f>
        <v>コモン</v>
      </c>
      <c r="U371" s="39" t="s">
        <v>8</v>
      </c>
      <c r="V371" s="34">
        <f>INDEX(AH:AH,W369+1)</f>
        <v>8</v>
      </c>
      <c r="W371" s="40"/>
      <c r="X371" s="34" t="str">
        <f>INDEX(AO:AO,W369+1)</f>
        <v>あなたのターン終了時まで、あなたがコントロールする各クリーチャーはバーサーカーとトランプルを得る。あなたはカードを1枚引く。</v>
      </c>
      <c r="Y371" s="52"/>
      <c r="Z371" s="52"/>
      <c r="AA371" s="53"/>
      <c r="AC371" s="35"/>
      <c r="AD371" s="35"/>
      <c r="BB371" s="64" t="s">
        <v>0</v>
      </c>
    </row>
    <row r="372" spans="1:54">
      <c r="A372" t="str">
        <f t="shared" si="55"/>
        <v>|色|赤|レアリティ|コモン|マナコスト|8|</v>
      </c>
      <c r="B372" t="s">
        <v>0</v>
      </c>
      <c r="C372" t="s">
        <v>81</v>
      </c>
      <c r="D372" s="27" t="s">
        <v>6</v>
      </c>
      <c r="E372" t="s">
        <v>81</v>
      </c>
      <c r="F372" t="str">
        <f>IF(R371=0,"",R371)</f>
        <v>赤</v>
      </c>
      <c r="G372" t="s">
        <v>81</v>
      </c>
      <c r="H372" s="27" t="s">
        <v>93</v>
      </c>
      <c r="I372" t="s">
        <v>81</v>
      </c>
      <c r="J372" t="str">
        <f>IF(T371=0,"",T371)</f>
        <v>コモン</v>
      </c>
      <c r="K372" t="s">
        <v>81</v>
      </c>
      <c r="L372" s="27" t="s">
        <v>94</v>
      </c>
      <c r="M372" t="s">
        <v>81</v>
      </c>
      <c r="N372">
        <f>IF(V371=0,"",V371)</f>
        <v>8</v>
      </c>
      <c r="O372" t="s">
        <v>81</v>
      </c>
      <c r="Q372" s="33" t="s">
        <v>11</v>
      </c>
      <c r="R372" s="34" t="str">
        <f>INDEX(AK:AK,W369+1)</f>
        <v>呪文</v>
      </c>
      <c r="S372" s="39" t="s">
        <v>95</v>
      </c>
      <c r="T372" s="34">
        <f>INDEX(AL:AL,W369+1)</f>
        <v>0</v>
      </c>
      <c r="U372" s="34">
        <f>INDEX(AM:AM,W369+1)</f>
        <v>0</v>
      </c>
      <c r="V372" s="34">
        <f>INDEX(AN:AN,W369+1)</f>
        <v>0</v>
      </c>
      <c r="W372" s="40"/>
      <c r="X372" s="34" t="str">
        <f>INDEX(AV:AV,W369+1)</f>
        <v>あな</v>
      </c>
      <c r="Y372" s="34" t="str">
        <f>INDEX(AW:AW,W369+1)</f>
        <v/>
      </c>
      <c r="Z372" s="34" t="str">
        <f>INDEX(AX:AX,W369+1)</f>
        <v/>
      </c>
      <c r="AA372" s="34">
        <f>INDEX(AY:AY,W369+1)</f>
        <v>0</v>
      </c>
      <c r="AC372" s="52"/>
      <c r="AD372" s="52"/>
      <c r="BB372" s="64" t="s">
        <v>0</v>
      </c>
    </row>
    <row r="373" spans="1:54">
      <c r="A373" t="str">
        <f t="shared" si="55"/>
        <v>|種別|呪文|サブタイプ||||</v>
      </c>
      <c r="B373" t="s">
        <v>0</v>
      </c>
      <c r="C373" t="s">
        <v>81</v>
      </c>
      <c r="D373" s="27" t="s">
        <v>11</v>
      </c>
      <c r="E373" t="s">
        <v>81</v>
      </c>
      <c r="F373" t="str">
        <f>IF(R372=0,"",R372)</f>
        <v>呪文</v>
      </c>
      <c r="G373" t="s">
        <v>81</v>
      </c>
      <c r="H373" s="27" t="s">
        <v>103</v>
      </c>
      <c r="I373" t="s">
        <v>81</v>
      </c>
      <c r="J373" t="str">
        <f>IF(T372=0,"",T372)</f>
        <v/>
      </c>
      <c r="K373" t="s">
        <v>81</v>
      </c>
      <c r="L373" t="str">
        <f>IF(U372=0,"",U372)</f>
        <v/>
      </c>
      <c r="M373" t="s">
        <v>81</v>
      </c>
      <c r="N373" t="str">
        <f>IF(V372=0,"",V372)</f>
        <v/>
      </c>
      <c r="O373" t="s">
        <v>81</v>
      </c>
      <c r="Q373" s="33" t="s">
        <v>104</v>
      </c>
      <c r="R373" s="34" t="str">
        <f>INDEX(AZ:AZ,W369+1)</f>
        <v>あなたのターン終了時まで、あなたがコントロールする各クリーチャーはバーサーカーとトランプルを得る。あなたはカードを1枚引く。</v>
      </c>
      <c r="S373" s="35"/>
      <c r="T373" s="35"/>
      <c r="U373" s="35"/>
      <c r="V373" s="36"/>
      <c r="W373" s="40"/>
      <c r="X373" s="32"/>
      <c r="Y373" s="32"/>
      <c r="Z373" s="32"/>
      <c r="AA373" s="54"/>
      <c r="AC373" s="52"/>
      <c r="AD373" s="52"/>
      <c r="BB373" s="64" t="s">
        <v>0</v>
      </c>
    </row>
    <row r="374" spans="1:54">
      <c r="A374" t="str">
        <f t="shared" si="55"/>
        <v>|テキスト|&gt;|&gt;|&gt;|&gt;|あなたのターン終了時まで、あなたがコントロールする各クリーチャーはバーサーカーとトランプルを得る。あなたはカードを1枚引く。|</v>
      </c>
      <c r="B374" t="s">
        <v>0</v>
      </c>
      <c r="C374" t="s">
        <v>81</v>
      </c>
      <c r="D374" s="27" t="s">
        <v>104</v>
      </c>
      <c r="E374" t="s">
        <v>81</v>
      </c>
      <c r="F374" s="27" t="s">
        <v>113</v>
      </c>
      <c r="G374" t="s">
        <v>81</v>
      </c>
      <c r="H374" s="27" t="s">
        <v>113</v>
      </c>
      <c r="I374" t="s">
        <v>81</v>
      </c>
      <c r="J374" s="27" t="s">
        <v>113</v>
      </c>
      <c r="K374" t="s">
        <v>81</v>
      </c>
      <c r="L374" s="27" t="s">
        <v>113</v>
      </c>
      <c r="M374" t="s">
        <v>81</v>
      </c>
      <c r="N374" t="str">
        <f>IF(R373=0,"",R373)</f>
        <v>あなたのターン終了時まで、あなたがコントロールする各クリーチャーはバーサーカーとトランプルを得る。あなたはカードを1枚引く。</v>
      </c>
      <c r="O374" t="s">
        <v>81</v>
      </c>
      <c r="Q374" s="38" t="s">
        <v>27</v>
      </c>
      <c r="R374" s="34" t="str">
        <f>INDEX(BA:BA,W369+1)</f>
        <v>Each creature you control gains Berserker and Trample until the end of your turn and you draw 1 card.</v>
      </c>
      <c r="S374" s="35" t="s">
        <v>400</v>
      </c>
      <c r="T374" s="34" t="str">
        <f>IF(X374="","",X374&amp;IF(Y374="",""," "&amp;Y374)&amp;IF(Z374="",""," "&amp;Z374)&amp;IF(AA374="",""," "&amp;AA374))</f>
        <v/>
      </c>
      <c r="U374" s="35"/>
      <c r="V374" s="36"/>
      <c r="W374" s="40" t="s">
        <v>114</v>
      </c>
      <c r="X374" s="33" t="str">
        <f t="shared" ref="X374:AA374" si="63">IF(ISERROR(IF(LEN(X373)&gt;1,X373,VLOOKUP(X372,$AC:$AD,2,FALSE))),"",IF(LEN(X373)&gt;1,X373,VLOOKUP(X372,$AC:$AD,2,FALSE)))</f>
        <v/>
      </c>
      <c r="Y374" s="33" t="str">
        <f t="shared" si="63"/>
        <v/>
      </c>
      <c r="Z374" s="33" t="str">
        <f t="shared" si="63"/>
        <v/>
      </c>
      <c r="AA374" s="33" t="str">
        <f t="shared" si="63"/>
        <v> </v>
      </c>
      <c r="AC374" s="52"/>
      <c r="AD374" s="52"/>
      <c r="BB374" s="64" t="s">
        <v>0</v>
      </c>
    </row>
    <row r="375" spans="1:54">
      <c r="A375" t="str">
        <f t="shared" si="55"/>
        <v>|英テキスト|&gt;|&gt;|&gt;|&gt;|Each creature you control gains Berserker and Trample until the end of your turn and you draw 1 card.|</v>
      </c>
      <c r="B375" t="s">
        <v>0</v>
      </c>
      <c r="C375" t="s">
        <v>81</v>
      </c>
      <c r="D375" s="27" t="s">
        <v>125</v>
      </c>
      <c r="E375" t="s">
        <v>81</v>
      </c>
      <c r="F375" s="27" t="s">
        <v>113</v>
      </c>
      <c r="G375" t="s">
        <v>81</v>
      </c>
      <c r="H375" s="27" t="s">
        <v>113</v>
      </c>
      <c r="I375" t="s">
        <v>81</v>
      </c>
      <c r="J375" s="27" t="s">
        <v>113</v>
      </c>
      <c r="K375" t="s">
        <v>81</v>
      </c>
      <c r="L375" s="27" t="s">
        <v>113</v>
      </c>
      <c r="M375" t="s">
        <v>81</v>
      </c>
      <c r="N375" t="str">
        <f>IF(T374="","",T374&amp;"&amp;br;")&amp;IF(R374=0,"",R374)</f>
        <v>Each creature you control gains Berserker and Trample until the end of your turn and you draw 1 card.</v>
      </c>
      <c r="O375" t="s">
        <v>81</v>
      </c>
      <c r="Q375" s="33" t="s">
        <v>18</v>
      </c>
      <c r="R375" s="34">
        <f>IF(INDEX(AT:AT,W369+1)="",0,INDEX(AT:AT,W369+1)&amp;"/"&amp;INDEX(AU:AU,W369+1))</f>
        <v>0</v>
      </c>
      <c r="S375" s="35"/>
      <c r="T375" s="35"/>
      <c r="U375" s="35"/>
      <c r="V375" s="36"/>
      <c r="W375" s="40"/>
      <c r="X375" s="33"/>
      <c r="Y375" s="52"/>
      <c r="Z375" s="52"/>
      <c r="AA375" s="53"/>
      <c r="AC375" s="52"/>
      <c r="AD375" s="52"/>
      <c r="BB375" s="64" t="s">
        <v>0</v>
      </c>
    </row>
    <row r="376" spans="1:54">
      <c r="A376" t="str">
        <f t="shared" si="55"/>
        <v>|PT|&gt;||シールド数|&gt;||</v>
      </c>
      <c r="B376" t="s">
        <v>0</v>
      </c>
      <c r="C376" t="s">
        <v>81</v>
      </c>
      <c r="D376" t="s">
        <v>18</v>
      </c>
      <c r="E376" t="s">
        <v>81</v>
      </c>
      <c r="F376" t="s">
        <v>113</v>
      </c>
      <c r="G376" t="s">
        <v>81</v>
      </c>
      <c r="H376" t="str">
        <f>IF(R375=0,"",R375)</f>
        <v/>
      </c>
      <c r="I376" t="s">
        <v>81</v>
      </c>
      <c r="J376" t="s">
        <v>136</v>
      </c>
      <c r="K376" t="s">
        <v>81</v>
      </c>
      <c r="L376" t="s">
        <v>113</v>
      </c>
      <c r="M376" t="s">
        <v>81</v>
      </c>
      <c r="N376" t="str">
        <f>IF(R376=0,"",R376)</f>
        <v/>
      </c>
      <c r="O376" t="s">
        <v>81</v>
      </c>
      <c r="Q376" s="41" t="s">
        <v>19</v>
      </c>
      <c r="R376" s="34">
        <f>INDEX(AS:AS,W369+1)</f>
        <v>0</v>
      </c>
      <c r="S376" s="42"/>
      <c r="T376" s="42"/>
      <c r="U376" s="42"/>
      <c r="V376" s="43"/>
      <c r="W376" s="44"/>
      <c r="X376" s="45"/>
      <c r="Y376" s="55"/>
      <c r="Z376" s="55"/>
      <c r="AA376" s="56"/>
      <c r="BB376" s="64" t="s">
        <v>0</v>
      </c>
    </row>
    <row r="377" spans="1:54">
      <c r="A377" t="str">
        <f t="shared" si="55"/>
        <v>&amp;br;&amp;br;</v>
      </c>
      <c r="B377" t="s">
        <v>0</v>
      </c>
      <c r="C377" t="s">
        <v>145</v>
      </c>
      <c r="R377"/>
      <c r="S377"/>
      <c r="T377"/>
      <c r="U377"/>
      <c r="V377"/>
      <c r="BB377" s="64" t="s">
        <v>0</v>
      </c>
    </row>
    <row r="378" spans="1:54">
      <c r="A378" t="str">
        <f t="shared" si="55"/>
        <v>#back(text=戻る,left)</v>
      </c>
      <c r="B378" t="s">
        <v>0</v>
      </c>
      <c r="C378" t="s">
        <v>153</v>
      </c>
      <c r="R378"/>
      <c r="S378"/>
      <c r="T378"/>
      <c r="U378"/>
      <c r="V378"/>
      <c r="BB378" s="64" t="s">
        <v>0</v>
      </c>
    </row>
    <row r="379" spans="1:54">
      <c r="A379" t="str">
        <f t="shared" si="55"/>
        <v>&amp;br;</v>
      </c>
      <c r="B379" t="s">
        <v>0</v>
      </c>
      <c r="C379" t="s">
        <v>164</v>
      </c>
      <c r="R379"/>
      <c r="S379"/>
      <c r="T379"/>
      <c r="U379"/>
      <c r="V379"/>
      <c r="BB379" s="64" t="s">
        <v>0</v>
      </c>
    </row>
    <row r="380" spans="1:54">
      <c r="A380" t="str">
        <f t="shared" si="55"/>
        <v>#comment(above,nsize=[15],size=[30],num=[10])</v>
      </c>
      <c r="B380" t="s">
        <v>0</v>
      </c>
      <c r="C380" t="s">
        <v>173</v>
      </c>
      <c r="R380"/>
      <c r="S380"/>
      <c r="T380"/>
      <c r="U380"/>
      <c r="V380"/>
      <c r="BB380" s="64" t="s">
        <v>0</v>
      </c>
    </row>
    <row r="381" spans="1:54">
      <c r="A381" t="str">
        <f t="shared" si="55"/>
        <v>&amp;br;&amp;br;</v>
      </c>
      <c r="B381" t="s">
        <v>0</v>
      </c>
      <c r="C381" t="s">
        <v>145</v>
      </c>
      <c r="R381"/>
      <c r="S381"/>
      <c r="T381"/>
      <c r="U381"/>
      <c r="V381"/>
      <c r="AC381" s="52"/>
      <c r="AD381" s="52"/>
      <c r="BB381" s="64" t="s">
        <v>0</v>
      </c>
    </row>
    <row r="382" spans="1:54">
      <c r="A382" t="str">
        <f t="shared" si="55"/>
        <v/>
      </c>
      <c r="B382" t="s">
        <v>0</v>
      </c>
      <c r="Q382" s="29"/>
      <c r="R382" s="30"/>
      <c r="S382" s="30"/>
      <c r="T382" s="30"/>
      <c r="U382" s="30"/>
      <c r="V382" s="31"/>
      <c r="W382" s="32">
        <v>30</v>
      </c>
      <c r="X382" s="29"/>
      <c r="Y382" s="50"/>
      <c r="Z382" s="50"/>
      <c r="AA382" s="51"/>
      <c r="AC382" s="52"/>
      <c r="AD382" s="52"/>
      <c r="BB382" s="64" t="s">
        <v>0</v>
      </c>
    </row>
    <row r="383" spans="1:54">
      <c r="A383" t="str">
        <f t="shared" si="55"/>
        <v>*熱烈の砂漠/Desert of the Fervent</v>
      </c>
      <c r="B383" t="s">
        <v>0</v>
      </c>
      <c r="C383" t="str">
        <f>"*"&amp;R383&amp;"/"&amp;T383</f>
        <v>*熱烈の砂漠/Desert of the Fervent</v>
      </c>
      <c r="Q383" s="33" t="s">
        <v>9</v>
      </c>
      <c r="R383" s="34" t="str">
        <f>INDEX(AI:AI,W382+1)</f>
        <v>熱烈の砂漠</v>
      </c>
      <c r="S383" s="35" t="s">
        <v>10</v>
      </c>
      <c r="T383" s="34" t="str">
        <f>INDEX(AJ:AJ,W382+1)</f>
        <v>Desert of the Fervent</v>
      </c>
      <c r="U383" s="35"/>
      <c r="V383" s="36"/>
      <c r="W383" s="37"/>
      <c r="X383" s="33"/>
      <c r="Y383" s="52"/>
      <c r="Z383" s="52"/>
      <c r="AA383" s="53"/>
      <c r="AC383" s="52"/>
      <c r="AD383" s="52"/>
      <c r="BB383" s="64" t="s">
        <v>0</v>
      </c>
    </row>
    <row r="384" spans="1:54">
      <c r="A384" t="str">
        <f t="shared" si="55"/>
        <v>|LEFT:80|LEFT:100|LEFT:100|LEFT:100|LEFT:100|LEFT:100|c</v>
      </c>
      <c r="B384" t="s">
        <v>0</v>
      </c>
      <c r="C384" t="s">
        <v>81</v>
      </c>
      <c r="D384" s="26" t="str">
        <f>$Q$1</f>
        <v>LEFT:80</v>
      </c>
      <c r="E384" s="26" t="s">
        <v>81</v>
      </c>
      <c r="F384" s="26" t="str">
        <f t="shared" ref="F384:J384" si="64">$R$1</f>
        <v>LEFT:100</v>
      </c>
      <c r="G384" s="26" t="s">
        <v>81</v>
      </c>
      <c r="H384" s="26" t="str">
        <f t="shared" si="64"/>
        <v>LEFT:100</v>
      </c>
      <c r="I384" s="26" t="s">
        <v>81</v>
      </c>
      <c r="J384" s="26" t="str">
        <f t="shared" si="64"/>
        <v>LEFT:100</v>
      </c>
      <c r="K384" s="26" t="s">
        <v>81</v>
      </c>
      <c r="L384" s="26" t="str">
        <f>$R$1</f>
        <v>LEFT:100</v>
      </c>
      <c r="M384" s="26" t="s">
        <v>81</v>
      </c>
      <c r="N384" s="26" t="str">
        <f>$R$1</f>
        <v>LEFT:100</v>
      </c>
      <c r="O384" t="s">
        <v>81</v>
      </c>
      <c r="P384" t="s">
        <v>82</v>
      </c>
      <c r="Q384" s="38" t="s">
        <v>6</v>
      </c>
      <c r="R384" s="34" t="str">
        <f>INDEX(AF:AF,W382+1)</f>
        <v>赤</v>
      </c>
      <c r="S384" s="39" t="s">
        <v>7</v>
      </c>
      <c r="T384" s="34" t="str">
        <f>INDEX(AG:AG,W382+1)</f>
        <v>コモン</v>
      </c>
      <c r="U384" s="39" t="s">
        <v>8</v>
      </c>
      <c r="V384" s="34">
        <f>INDEX(AH:AH,W382+1)</f>
        <v>4</v>
      </c>
      <c r="W384" s="40"/>
      <c r="X384" s="34" t="str">
        <f>INDEX(AO:AO,W382+1)</f>
        <v>ジェム3個を破壊する。</v>
      </c>
      <c r="Y384" s="52"/>
      <c r="Z384" s="52"/>
      <c r="AA384" s="53"/>
      <c r="AC384" s="35"/>
      <c r="AD384" s="35"/>
      <c r="BB384" s="64" t="s">
        <v>0</v>
      </c>
    </row>
    <row r="385" spans="1:54">
      <c r="A385" t="str">
        <f t="shared" si="55"/>
        <v>|色|赤|レアリティ|コモン|マナコスト|4|</v>
      </c>
      <c r="B385" t="s">
        <v>0</v>
      </c>
      <c r="C385" t="s">
        <v>81</v>
      </c>
      <c r="D385" s="27" t="s">
        <v>6</v>
      </c>
      <c r="E385" t="s">
        <v>81</v>
      </c>
      <c r="F385" t="str">
        <f>IF(R384=0,"",R384)</f>
        <v>赤</v>
      </c>
      <c r="G385" t="s">
        <v>81</v>
      </c>
      <c r="H385" s="27" t="s">
        <v>93</v>
      </c>
      <c r="I385" t="s">
        <v>81</v>
      </c>
      <c r="J385" t="str">
        <f>IF(T384=0,"",T384)</f>
        <v>コモン</v>
      </c>
      <c r="K385" t="s">
        <v>81</v>
      </c>
      <c r="L385" s="27" t="s">
        <v>94</v>
      </c>
      <c r="M385" t="s">
        <v>81</v>
      </c>
      <c r="N385">
        <f>IF(V384=0,"",V384)</f>
        <v>4</v>
      </c>
      <c r="O385" t="s">
        <v>81</v>
      </c>
      <c r="Q385" s="33" t="s">
        <v>11</v>
      </c>
      <c r="R385" s="34" t="str">
        <f>INDEX(AK:AK,W382+1)</f>
        <v>呪文</v>
      </c>
      <c r="S385" s="39" t="s">
        <v>95</v>
      </c>
      <c r="T385" s="34" t="str">
        <f>INDEX(AL:AL,W382+1)</f>
        <v>砂漠</v>
      </c>
      <c r="U385" s="34">
        <f>INDEX(AM:AM,W382+1)</f>
        <v>0</v>
      </c>
      <c r="V385" s="34">
        <f>INDEX(AN:AN,W382+1)</f>
        <v>0</v>
      </c>
      <c r="W385" s="40"/>
      <c r="X385" s="34" t="str">
        <f>INDEX(AV:AV,W382+1)</f>
        <v>ジェ</v>
      </c>
      <c r="Y385" s="34" t="str">
        <f>INDEX(AW:AW,W382+1)</f>
        <v/>
      </c>
      <c r="Z385" s="34" t="str">
        <f>INDEX(AX:AX,W382+1)</f>
        <v/>
      </c>
      <c r="AA385" s="34">
        <f>INDEX(AY:AY,W382+1)</f>
        <v>0</v>
      </c>
      <c r="AC385" s="52"/>
      <c r="AD385" s="52"/>
      <c r="BB385" s="64" t="s">
        <v>0</v>
      </c>
    </row>
    <row r="386" spans="1:54">
      <c r="A386" t="str">
        <f t="shared" si="55"/>
        <v>|種別|呪文|サブタイプ|砂漠|||</v>
      </c>
      <c r="B386" t="s">
        <v>0</v>
      </c>
      <c r="C386" t="s">
        <v>81</v>
      </c>
      <c r="D386" s="27" t="s">
        <v>11</v>
      </c>
      <c r="E386" t="s">
        <v>81</v>
      </c>
      <c r="F386" t="str">
        <f>IF(R385=0,"",R385)</f>
        <v>呪文</v>
      </c>
      <c r="G386" t="s">
        <v>81</v>
      </c>
      <c r="H386" s="27" t="s">
        <v>103</v>
      </c>
      <c r="I386" t="s">
        <v>81</v>
      </c>
      <c r="J386" t="str">
        <f>IF(T385=0,"",T385)</f>
        <v>砂漠</v>
      </c>
      <c r="K386" t="s">
        <v>81</v>
      </c>
      <c r="L386" t="str">
        <f>IF(U385=0,"",U385)</f>
        <v/>
      </c>
      <c r="M386" t="s">
        <v>81</v>
      </c>
      <c r="N386" t="str">
        <f>IF(V385=0,"",V385)</f>
        <v/>
      </c>
      <c r="O386" t="s">
        <v>81</v>
      </c>
      <c r="Q386" s="33" t="s">
        <v>104</v>
      </c>
      <c r="R386" s="34" t="str">
        <f>INDEX(AZ:AZ,W382+1)</f>
        <v>ジェム3個を破壊する。&amp;br;サイクリング2</v>
      </c>
      <c r="S386" s="35"/>
      <c r="T386" s="35"/>
      <c r="U386" s="35"/>
      <c r="V386" s="36"/>
      <c r="W386" s="40"/>
      <c r="X386" s="32"/>
      <c r="Y386" s="32"/>
      <c r="Z386" s="32"/>
      <c r="AA386" s="54"/>
      <c r="AC386" s="52"/>
      <c r="AD386" s="52"/>
      <c r="BB386" s="64" t="s">
        <v>0</v>
      </c>
    </row>
    <row r="387" spans="1:54">
      <c r="A387" t="str">
        <f t="shared" si="55"/>
        <v>|テキスト|&gt;|&gt;|&gt;|&gt;|ジェム3個を破壊する。&amp;br;サイクリング2|</v>
      </c>
      <c r="B387" t="s">
        <v>0</v>
      </c>
      <c r="C387" t="s">
        <v>81</v>
      </c>
      <c r="D387" s="27" t="s">
        <v>104</v>
      </c>
      <c r="E387" t="s">
        <v>81</v>
      </c>
      <c r="F387" s="27" t="s">
        <v>113</v>
      </c>
      <c r="G387" t="s">
        <v>81</v>
      </c>
      <c r="H387" s="27" t="s">
        <v>113</v>
      </c>
      <c r="I387" t="s">
        <v>81</v>
      </c>
      <c r="J387" s="27" t="s">
        <v>113</v>
      </c>
      <c r="K387" t="s">
        <v>81</v>
      </c>
      <c r="L387" s="27" t="s">
        <v>113</v>
      </c>
      <c r="M387" t="s">
        <v>81</v>
      </c>
      <c r="N387" t="str">
        <f>IF(R386=0,"",R386)</f>
        <v>ジェム3個を破壊する。&amp;br;サイクリング2</v>
      </c>
      <c r="O387" t="s">
        <v>81</v>
      </c>
      <c r="Q387" s="38" t="s">
        <v>27</v>
      </c>
      <c r="R387" s="34" t="str">
        <f>INDEX(BA:BA,W382+1)</f>
        <v>3 gems are Destroyed.&amp;br;Cycling2</v>
      </c>
      <c r="S387" s="35" t="s">
        <v>400</v>
      </c>
      <c r="T387" s="34" t="str">
        <f>IF(X387="","",X387&amp;IF(Y387="",""," "&amp;Y387)&amp;IF(Z387="",""," "&amp;Z387)&amp;IF(AA387="",""," "&amp;AA387))</f>
        <v/>
      </c>
      <c r="U387" s="35"/>
      <c r="V387" s="36"/>
      <c r="W387" s="40" t="s">
        <v>114</v>
      </c>
      <c r="X387" s="33" t="str">
        <f t="shared" ref="X387:AA387" si="65">IF(ISERROR(IF(LEN(X386)&gt;1,X386,VLOOKUP(X385,$AC:$AD,2,FALSE))),"",IF(LEN(X386)&gt;1,X386,VLOOKUP(X385,$AC:$AD,2,FALSE)))</f>
        <v/>
      </c>
      <c r="Y387" s="33" t="str">
        <f t="shared" si="65"/>
        <v/>
      </c>
      <c r="Z387" s="33" t="str">
        <f t="shared" si="65"/>
        <v/>
      </c>
      <c r="AA387" s="33" t="str">
        <f t="shared" si="65"/>
        <v> </v>
      </c>
      <c r="AC387" s="52"/>
      <c r="AD387" s="52"/>
      <c r="BB387" s="64" t="s">
        <v>0</v>
      </c>
    </row>
    <row r="388" spans="1:54">
      <c r="A388" t="str">
        <f t="shared" si="55"/>
        <v>|英テキスト|&gt;|&gt;|&gt;|&gt;|3 gems are Destroyed.&amp;br;Cycling2|</v>
      </c>
      <c r="B388" t="s">
        <v>0</v>
      </c>
      <c r="C388" t="s">
        <v>81</v>
      </c>
      <c r="D388" s="27" t="s">
        <v>125</v>
      </c>
      <c r="E388" t="s">
        <v>81</v>
      </c>
      <c r="F388" s="27" t="s">
        <v>113</v>
      </c>
      <c r="G388" t="s">
        <v>81</v>
      </c>
      <c r="H388" s="27" t="s">
        <v>113</v>
      </c>
      <c r="I388" t="s">
        <v>81</v>
      </c>
      <c r="J388" s="27" t="s">
        <v>113</v>
      </c>
      <c r="K388" t="s">
        <v>81</v>
      </c>
      <c r="L388" s="27" t="s">
        <v>113</v>
      </c>
      <c r="M388" t="s">
        <v>81</v>
      </c>
      <c r="N388" t="str">
        <f>IF(T387="","",T387&amp;"&amp;br;")&amp;IF(R387=0,"",R387)</f>
        <v>3 gems are Destroyed.&amp;br;Cycling2</v>
      </c>
      <c r="O388" t="s">
        <v>81</v>
      </c>
      <c r="Q388" s="33" t="s">
        <v>18</v>
      </c>
      <c r="R388" s="34">
        <f>IF(INDEX(AT:AT,W382+1)="",0,INDEX(AT:AT,W382+1)&amp;"/"&amp;INDEX(AU:AU,W382+1))</f>
        <v>0</v>
      </c>
      <c r="S388" s="35"/>
      <c r="T388" s="35"/>
      <c r="U388" s="35"/>
      <c r="V388" s="36"/>
      <c r="W388" s="40"/>
      <c r="X388" s="33"/>
      <c r="Y388" s="52"/>
      <c r="Z388" s="52"/>
      <c r="AA388" s="53"/>
      <c r="AC388" s="52"/>
      <c r="AD388" s="52"/>
      <c r="BB388" s="64" t="s">
        <v>0</v>
      </c>
    </row>
    <row r="389" spans="1:54">
      <c r="A389" t="str">
        <f t="shared" si="55"/>
        <v>|PT|&gt;||シールド数|&gt;||</v>
      </c>
      <c r="B389" t="s">
        <v>0</v>
      </c>
      <c r="C389" t="s">
        <v>81</v>
      </c>
      <c r="D389" t="s">
        <v>18</v>
      </c>
      <c r="E389" t="s">
        <v>81</v>
      </c>
      <c r="F389" t="s">
        <v>113</v>
      </c>
      <c r="G389" t="s">
        <v>81</v>
      </c>
      <c r="H389" t="str">
        <f>IF(R388=0,"",R388)</f>
        <v/>
      </c>
      <c r="I389" t="s">
        <v>81</v>
      </c>
      <c r="J389" t="s">
        <v>136</v>
      </c>
      <c r="K389" t="s">
        <v>81</v>
      </c>
      <c r="L389" t="s">
        <v>113</v>
      </c>
      <c r="M389" t="s">
        <v>81</v>
      </c>
      <c r="N389" t="str">
        <f>IF(R389=0,"",R389)</f>
        <v/>
      </c>
      <c r="O389" t="s">
        <v>81</v>
      </c>
      <c r="Q389" s="41" t="s">
        <v>19</v>
      </c>
      <c r="R389" s="34">
        <f>INDEX(AS:AS,W382+1)</f>
        <v>0</v>
      </c>
      <c r="S389" s="42"/>
      <c r="T389" s="42"/>
      <c r="U389" s="42"/>
      <c r="V389" s="43"/>
      <c r="W389" s="44"/>
      <c r="X389" s="45"/>
      <c r="Y389" s="55"/>
      <c r="Z389" s="55"/>
      <c r="AA389" s="56"/>
      <c r="BB389" s="64" t="s">
        <v>0</v>
      </c>
    </row>
    <row r="390" spans="1:54">
      <c r="A390" t="str">
        <f t="shared" ref="A390:A453" si="66">CONCATENATE(C390,D390,E390,F390,G390,H390,I390,J390,K390,L390,M390,N390,O390,P390)</f>
        <v>&amp;br;&amp;br;</v>
      </c>
      <c r="B390" t="s">
        <v>0</v>
      </c>
      <c r="C390" t="s">
        <v>145</v>
      </c>
      <c r="R390"/>
      <c r="S390"/>
      <c r="T390"/>
      <c r="U390"/>
      <c r="V390"/>
      <c r="BB390" s="64" t="s">
        <v>0</v>
      </c>
    </row>
    <row r="391" spans="1:54">
      <c r="A391" t="str">
        <f t="shared" si="66"/>
        <v>#back(text=戻る,left)</v>
      </c>
      <c r="B391" t="s">
        <v>0</v>
      </c>
      <c r="C391" t="s">
        <v>153</v>
      </c>
      <c r="R391"/>
      <c r="S391"/>
      <c r="T391"/>
      <c r="U391"/>
      <c r="V391"/>
      <c r="BB391" s="64" t="s">
        <v>0</v>
      </c>
    </row>
    <row r="392" spans="1:54">
      <c r="A392" t="str">
        <f t="shared" si="66"/>
        <v>&amp;br;</v>
      </c>
      <c r="B392" t="s">
        <v>0</v>
      </c>
      <c r="C392" t="s">
        <v>164</v>
      </c>
      <c r="R392"/>
      <c r="S392"/>
      <c r="T392"/>
      <c r="U392"/>
      <c r="V392"/>
      <c r="BB392" s="64" t="s">
        <v>0</v>
      </c>
    </row>
    <row r="393" spans="1:54">
      <c r="A393" t="str">
        <f t="shared" si="66"/>
        <v>#comment(above,nsize=[15],size=[30],num=[10])</v>
      </c>
      <c r="B393" t="s">
        <v>0</v>
      </c>
      <c r="C393" t="s">
        <v>173</v>
      </c>
      <c r="R393"/>
      <c r="S393"/>
      <c r="T393"/>
      <c r="U393"/>
      <c r="V393"/>
      <c r="BB393" s="64" t="s">
        <v>0</v>
      </c>
    </row>
    <row r="394" spans="1:54">
      <c r="A394" t="str">
        <f t="shared" si="66"/>
        <v>&amp;br;&amp;br;</v>
      </c>
      <c r="B394" t="s">
        <v>0</v>
      </c>
      <c r="C394" t="s">
        <v>145</v>
      </c>
      <c r="R394"/>
      <c r="S394"/>
      <c r="T394"/>
      <c r="U394"/>
      <c r="V394"/>
      <c r="AC394" s="52"/>
      <c r="AD394" s="52"/>
      <c r="BB394" s="64" t="s">
        <v>0</v>
      </c>
    </row>
    <row r="395" spans="1:54">
      <c r="A395" t="str">
        <f t="shared" si="66"/>
        <v/>
      </c>
      <c r="B395" t="s">
        <v>0</v>
      </c>
      <c r="Q395" s="29"/>
      <c r="R395" s="30"/>
      <c r="S395" s="30"/>
      <c r="T395" s="30"/>
      <c r="U395" s="30"/>
      <c r="V395" s="31"/>
      <c r="W395" s="32">
        <v>31</v>
      </c>
      <c r="X395" s="29"/>
      <c r="Y395" s="50"/>
      <c r="Z395" s="50"/>
      <c r="AA395" s="51"/>
      <c r="AC395" s="52"/>
      <c r="AD395" s="52"/>
      <c r="BB395" s="64" t="s">
        <v>0</v>
      </c>
    </row>
    <row r="396" spans="1:54">
      <c r="A396" t="str">
        <f t="shared" si="66"/>
        <v>*火をつける怒り/Kindled Fury</v>
      </c>
      <c r="B396" t="s">
        <v>0</v>
      </c>
      <c r="C396" t="str">
        <f>"*"&amp;R396&amp;"/"&amp;T396</f>
        <v>*火をつける怒り/Kindled Fury</v>
      </c>
      <c r="Q396" s="33" t="s">
        <v>9</v>
      </c>
      <c r="R396" s="34" t="str">
        <f>INDEX(AI:AI,W395+1)</f>
        <v>火をつける怒り</v>
      </c>
      <c r="S396" s="35" t="s">
        <v>10</v>
      </c>
      <c r="T396" s="34" t="str">
        <f>INDEX(AJ:AJ,W395+1)</f>
        <v>Kindled Fury</v>
      </c>
      <c r="U396" s="35"/>
      <c r="V396" s="36"/>
      <c r="W396" s="37"/>
      <c r="X396" s="33"/>
      <c r="Y396" s="52"/>
      <c r="Z396" s="52"/>
      <c r="AA396" s="53"/>
      <c r="AC396" s="52"/>
      <c r="AD396" s="52"/>
      <c r="BB396" s="64" t="s">
        <v>0</v>
      </c>
    </row>
    <row r="397" spans="1:54">
      <c r="A397" t="str">
        <f t="shared" si="66"/>
        <v>|LEFT:80|LEFT:100|LEFT:100|LEFT:100|LEFT:100|LEFT:100|c</v>
      </c>
      <c r="B397" t="s">
        <v>0</v>
      </c>
      <c r="C397" t="s">
        <v>81</v>
      </c>
      <c r="D397" s="26" t="str">
        <f>$Q$1</f>
        <v>LEFT:80</v>
      </c>
      <c r="E397" s="26" t="s">
        <v>81</v>
      </c>
      <c r="F397" s="26" t="str">
        <f t="shared" ref="F397:J397" si="67">$R$1</f>
        <v>LEFT:100</v>
      </c>
      <c r="G397" s="26" t="s">
        <v>81</v>
      </c>
      <c r="H397" s="26" t="str">
        <f t="shared" si="67"/>
        <v>LEFT:100</v>
      </c>
      <c r="I397" s="26" t="s">
        <v>81</v>
      </c>
      <c r="J397" s="26" t="str">
        <f t="shared" si="67"/>
        <v>LEFT:100</v>
      </c>
      <c r="K397" s="26" t="s">
        <v>81</v>
      </c>
      <c r="L397" s="26" t="str">
        <f>$R$1</f>
        <v>LEFT:100</v>
      </c>
      <c r="M397" s="26" t="s">
        <v>81</v>
      </c>
      <c r="N397" s="26" t="str">
        <f>$R$1</f>
        <v>LEFT:100</v>
      </c>
      <c r="O397" t="s">
        <v>81</v>
      </c>
      <c r="P397" t="s">
        <v>82</v>
      </c>
      <c r="Q397" s="38" t="s">
        <v>6</v>
      </c>
      <c r="R397" s="34" t="str">
        <f>INDEX(AF:AF,W395+1)</f>
        <v>赤</v>
      </c>
      <c r="S397" s="39" t="s">
        <v>7</v>
      </c>
      <c r="T397" s="34" t="str">
        <f>INDEX(AG:AG,W395+1)</f>
        <v>コモン</v>
      </c>
      <c r="U397" s="39" t="s">
        <v>8</v>
      </c>
      <c r="V397" s="34">
        <f>INDEX(AH:AH,W395+1)</f>
        <v>1</v>
      </c>
      <c r="W397" s="40"/>
      <c r="X397" s="34" t="str">
        <f>INDEX(AO:AO,W395+1)</f>
        <v>クリーチャー1体を対象とする。あなたのターン終了時まで、それは+1/0の修整を受けるとともに先制攻撃を得る。</v>
      </c>
      <c r="Y397" s="52"/>
      <c r="Z397" s="52"/>
      <c r="AA397" s="53"/>
      <c r="AC397" s="35"/>
      <c r="AD397" s="35"/>
      <c r="BB397" s="64" t="s">
        <v>0</v>
      </c>
    </row>
    <row r="398" spans="1:54">
      <c r="A398" t="str">
        <f t="shared" si="66"/>
        <v>|色|赤|レアリティ|コモン|マナコスト|1|</v>
      </c>
      <c r="B398" t="s">
        <v>0</v>
      </c>
      <c r="C398" t="s">
        <v>81</v>
      </c>
      <c r="D398" s="27" t="s">
        <v>6</v>
      </c>
      <c r="E398" t="s">
        <v>81</v>
      </c>
      <c r="F398" t="str">
        <f>IF(R397=0,"",R397)</f>
        <v>赤</v>
      </c>
      <c r="G398" t="s">
        <v>81</v>
      </c>
      <c r="H398" s="27" t="s">
        <v>93</v>
      </c>
      <c r="I398" t="s">
        <v>81</v>
      </c>
      <c r="J398" t="str">
        <f>IF(T397=0,"",T397)</f>
        <v>コモン</v>
      </c>
      <c r="K398" t="s">
        <v>81</v>
      </c>
      <c r="L398" s="27" t="s">
        <v>94</v>
      </c>
      <c r="M398" t="s">
        <v>81</v>
      </c>
      <c r="N398">
        <f>IF(V397=0,"",V397)</f>
        <v>1</v>
      </c>
      <c r="O398" t="s">
        <v>81</v>
      </c>
      <c r="Q398" s="33" t="s">
        <v>11</v>
      </c>
      <c r="R398" s="34" t="str">
        <f>INDEX(AK:AK,W395+1)</f>
        <v>呪文</v>
      </c>
      <c r="S398" s="39" t="s">
        <v>95</v>
      </c>
      <c r="T398" s="34">
        <f>INDEX(AL:AL,W395+1)</f>
        <v>0</v>
      </c>
      <c r="U398" s="34">
        <f>INDEX(AM:AM,W395+1)</f>
        <v>0</v>
      </c>
      <c r="V398" s="34">
        <f>INDEX(AN:AN,W395+1)</f>
        <v>0</v>
      </c>
      <c r="W398" s="40"/>
      <c r="X398" s="34" t="str">
        <f>INDEX(AV:AV,W395+1)</f>
        <v>クリ</v>
      </c>
      <c r="Y398" s="34" t="str">
        <f>INDEX(AW:AW,W395+1)</f>
        <v/>
      </c>
      <c r="Z398" s="34" t="str">
        <f>INDEX(AX:AX,W395+1)</f>
        <v/>
      </c>
      <c r="AA398" s="34">
        <f>INDEX(AY:AY,W395+1)</f>
        <v>0</v>
      </c>
      <c r="AC398" s="52"/>
      <c r="AD398" s="52"/>
      <c r="BB398" s="64" t="s">
        <v>0</v>
      </c>
    </row>
    <row r="399" spans="1:54">
      <c r="A399" t="str">
        <f t="shared" si="66"/>
        <v>|種別|呪文|サブタイプ||||</v>
      </c>
      <c r="B399" t="s">
        <v>0</v>
      </c>
      <c r="C399" t="s">
        <v>81</v>
      </c>
      <c r="D399" s="27" t="s">
        <v>11</v>
      </c>
      <c r="E399" t="s">
        <v>81</v>
      </c>
      <c r="F399" t="str">
        <f>IF(R398=0,"",R398)</f>
        <v>呪文</v>
      </c>
      <c r="G399" t="s">
        <v>81</v>
      </c>
      <c r="H399" s="27" t="s">
        <v>103</v>
      </c>
      <c r="I399" t="s">
        <v>81</v>
      </c>
      <c r="J399" t="str">
        <f>IF(T398=0,"",T398)</f>
        <v/>
      </c>
      <c r="K399" t="s">
        <v>81</v>
      </c>
      <c r="L399" t="str">
        <f>IF(U398=0,"",U398)</f>
        <v/>
      </c>
      <c r="M399" t="s">
        <v>81</v>
      </c>
      <c r="N399" t="str">
        <f>IF(V398=0,"",V398)</f>
        <v/>
      </c>
      <c r="O399" t="s">
        <v>81</v>
      </c>
      <c r="Q399" s="33" t="s">
        <v>104</v>
      </c>
      <c r="R399" s="34" t="str">
        <f>INDEX(AZ:AZ,W395+1)</f>
        <v>クリーチャー1体を対象とする。あなたのターン終了時まで、それは+1/0の修整を受けるとともに先制攻撃を得る。</v>
      </c>
      <c r="S399" s="35"/>
      <c r="T399" s="35"/>
      <c r="U399" s="35"/>
      <c r="V399" s="36"/>
      <c r="W399" s="40"/>
      <c r="X399" s="32"/>
      <c r="Y399" s="32"/>
      <c r="Z399" s="32"/>
      <c r="AA399" s="54"/>
      <c r="AC399" s="52"/>
      <c r="AD399" s="52"/>
      <c r="BB399" s="64" t="s">
        <v>0</v>
      </c>
    </row>
    <row r="400" spans="1:54">
      <c r="A400" t="str">
        <f t="shared" si="66"/>
        <v>|テキスト|&gt;|&gt;|&gt;|&gt;|クリーチャー1体を対象とする。あなたのターン終了時まで、それは+1/0の修整を受けるとともに先制攻撃を得る。|</v>
      </c>
      <c r="B400" t="s">
        <v>0</v>
      </c>
      <c r="C400" t="s">
        <v>81</v>
      </c>
      <c r="D400" s="27" t="s">
        <v>104</v>
      </c>
      <c r="E400" t="s">
        <v>81</v>
      </c>
      <c r="F400" s="27" t="s">
        <v>113</v>
      </c>
      <c r="G400" t="s">
        <v>81</v>
      </c>
      <c r="H400" s="27" t="s">
        <v>113</v>
      </c>
      <c r="I400" t="s">
        <v>81</v>
      </c>
      <c r="J400" s="27" t="s">
        <v>113</v>
      </c>
      <c r="K400" t="s">
        <v>81</v>
      </c>
      <c r="L400" s="27" t="s">
        <v>113</v>
      </c>
      <c r="M400" t="s">
        <v>81</v>
      </c>
      <c r="N400" t="str">
        <f>IF(R399=0,"",R399)</f>
        <v>クリーチャー1体を対象とする。あなたのターン終了時まで、それは+1/0の修整を受けるとともに先制攻撃を得る。</v>
      </c>
      <c r="O400" t="s">
        <v>81</v>
      </c>
      <c r="Q400" s="38" t="s">
        <v>27</v>
      </c>
      <c r="R400" s="34" t="str">
        <f>INDEX(BA:BA,W395+1)</f>
        <v>Target creature gains +1/+0 and First Strike until the end of your turn.</v>
      </c>
      <c r="S400" s="35" t="s">
        <v>400</v>
      </c>
      <c r="T400" s="34" t="str">
        <f>IF(X400="","",X400&amp;IF(Y400="",""," "&amp;Y400)&amp;IF(Z400="",""," "&amp;Z400)&amp;IF(AA400="",""," "&amp;AA400))</f>
        <v/>
      </c>
      <c r="U400" s="35"/>
      <c r="V400" s="36"/>
      <c r="W400" s="40" t="s">
        <v>114</v>
      </c>
      <c r="X400" s="33" t="str">
        <f t="shared" ref="X400:AA400" si="68">IF(ISERROR(IF(LEN(X399)&gt;1,X399,VLOOKUP(X398,$AC:$AD,2,FALSE))),"",IF(LEN(X399)&gt;1,X399,VLOOKUP(X398,$AC:$AD,2,FALSE)))</f>
        <v/>
      </c>
      <c r="Y400" s="33" t="str">
        <f t="shared" si="68"/>
        <v/>
      </c>
      <c r="Z400" s="33" t="str">
        <f t="shared" si="68"/>
        <v/>
      </c>
      <c r="AA400" s="33" t="str">
        <f t="shared" si="68"/>
        <v> </v>
      </c>
      <c r="AC400" s="52"/>
      <c r="AD400" s="52"/>
      <c r="BB400" s="64" t="s">
        <v>0</v>
      </c>
    </row>
    <row r="401" spans="1:54">
      <c r="A401" t="str">
        <f t="shared" si="66"/>
        <v>|英テキスト|&gt;|&gt;|&gt;|&gt;|Target creature gains +1/+0 and First Strike until the end of your turn.|</v>
      </c>
      <c r="B401" t="s">
        <v>0</v>
      </c>
      <c r="C401" t="s">
        <v>81</v>
      </c>
      <c r="D401" s="27" t="s">
        <v>125</v>
      </c>
      <c r="E401" t="s">
        <v>81</v>
      </c>
      <c r="F401" s="27" t="s">
        <v>113</v>
      </c>
      <c r="G401" t="s">
        <v>81</v>
      </c>
      <c r="H401" s="27" t="s">
        <v>113</v>
      </c>
      <c r="I401" t="s">
        <v>81</v>
      </c>
      <c r="J401" s="27" t="s">
        <v>113</v>
      </c>
      <c r="K401" t="s">
        <v>81</v>
      </c>
      <c r="L401" s="27" t="s">
        <v>113</v>
      </c>
      <c r="M401" t="s">
        <v>81</v>
      </c>
      <c r="N401" t="str">
        <f>IF(T400="","",T400&amp;"&amp;br;")&amp;IF(R400=0,"",R400)</f>
        <v>Target creature gains +1/+0 and First Strike until the end of your turn.</v>
      </c>
      <c r="O401" t="s">
        <v>81</v>
      </c>
      <c r="Q401" s="33" t="s">
        <v>18</v>
      </c>
      <c r="R401" s="34">
        <f>IF(INDEX(AT:AT,W395+1)="",0,INDEX(AT:AT,W395+1)&amp;"/"&amp;INDEX(AU:AU,W395+1))</f>
        <v>0</v>
      </c>
      <c r="S401" s="35"/>
      <c r="T401" s="35"/>
      <c r="U401" s="35"/>
      <c r="V401" s="36"/>
      <c r="W401" s="40"/>
      <c r="X401" s="33"/>
      <c r="Y401" s="52"/>
      <c r="Z401" s="52"/>
      <c r="AA401" s="53"/>
      <c r="AC401" s="52"/>
      <c r="AD401" s="52"/>
      <c r="BB401" s="64" t="s">
        <v>0</v>
      </c>
    </row>
    <row r="402" spans="1:54">
      <c r="A402" t="str">
        <f t="shared" si="66"/>
        <v>|PT|&gt;||シールド数|&gt;||</v>
      </c>
      <c r="B402" t="s">
        <v>0</v>
      </c>
      <c r="C402" t="s">
        <v>81</v>
      </c>
      <c r="D402" t="s">
        <v>18</v>
      </c>
      <c r="E402" t="s">
        <v>81</v>
      </c>
      <c r="F402" t="s">
        <v>113</v>
      </c>
      <c r="G402" t="s">
        <v>81</v>
      </c>
      <c r="H402" t="str">
        <f>IF(R401=0,"",R401)</f>
        <v/>
      </c>
      <c r="I402" t="s">
        <v>81</v>
      </c>
      <c r="J402" t="s">
        <v>136</v>
      </c>
      <c r="K402" t="s">
        <v>81</v>
      </c>
      <c r="L402" t="s">
        <v>113</v>
      </c>
      <c r="M402" t="s">
        <v>81</v>
      </c>
      <c r="N402" t="str">
        <f>IF(R402=0,"",R402)</f>
        <v/>
      </c>
      <c r="O402" t="s">
        <v>81</v>
      </c>
      <c r="Q402" s="41" t="s">
        <v>19</v>
      </c>
      <c r="R402" s="34">
        <f>INDEX(AS:AS,W395+1)</f>
        <v>0</v>
      </c>
      <c r="S402" s="42"/>
      <c r="T402" s="42"/>
      <c r="U402" s="42"/>
      <c r="V402" s="43"/>
      <c r="W402" s="44"/>
      <c r="X402" s="45"/>
      <c r="Y402" s="55"/>
      <c r="Z402" s="55"/>
      <c r="AA402" s="56"/>
      <c r="BB402" s="64" t="s">
        <v>0</v>
      </c>
    </row>
    <row r="403" spans="1:54">
      <c r="A403" t="str">
        <f t="shared" si="66"/>
        <v>&amp;br;&amp;br;</v>
      </c>
      <c r="B403" t="s">
        <v>0</v>
      </c>
      <c r="C403" t="s">
        <v>145</v>
      </c>
      <c r="R403"/>
      <c r="S403"/>
      <c r="T403"/>
      <c r="U403"/>
      <c r="V403"/>
      <c r="BB403" s="64" t="s">
        <v>0</v>
      </c>
    </row>
    <row r="404" spans="1:54">
      <c r="A404" t="str">
        <f t="shared" si="66"/>
        <v>#back(text=戻る,left)</v>
      </c>
      <c r="B404" t="s">
        <v>0</v>
      </c>
      <c r="C404" t="s">
        <v>153</v>
      </c>
      <c r="R404"/>
      <c r="S404"/>
      <c r="T404"/>
      <c r="U404"/>
      <c r="V404"/>
      <c r="BB404" s="64" t="s">
        <v>0</v>
      </c>
    </row>
    <row r="405" spans="1:54">
      <c r="A405" t="str">
        <f t="shared" si="66"/>
        <v>&amp;br;</v>
      </c>
      <c r="B405" t="s">
        <v>0</v>
      </c>
      <c r="C405" t="s">
        <v>164</v>
      </c>
      <c r="R405"/>
      <c r="S405"/>
      <c r="T405"/>
      <c r="U405"/>
      <c r="V405"/>
      <c r="BB405" s="64" t="s">
        <v>0</v>
      </c>
    </row>
    <row r="406" spans="1:54">
      <c r="A406" t="str">
        <f t="shared" si="66"/>
        <v>#comment(above,nsize=[15],size=[30],num=[10])</v>
      </c>
      <c r="B406" t="s">
        <v>0</v>
      </c>
      <c r="C406" t="s">
        <v>173</v>
      </c>
      <c r="R406"/>
      <c r="S406"/>
      <c r="T406"/>
      <c r="U406"/>
      <c r="V406"/>
      <c r="BB406" s="64" t="s">
        <v>0</v>
      </c>
    </row>
    <row r="407" spans="1:54">
      <c r="A407" t="str">
        <f t="shared" si="66"/>
        <v>&amp;br;&amp;br;</v>
      </c>
      <c r="B407" t="s">
        <v>0</v>
      </c>
      <c r="C407" t="s">
        <v>145</v>
      </c>
      <c r="R407"/>
      <c r="S407"/>
      <c r="T407"/>
      <c r="U407"/>
      <c r="V407"/>
      <c r="AC407" s="52"/>
      <c r="AD407" s="52"/>
      <c r="BB407" s="64" t="s">
        <v>0</v>
      </c>
    </row>
    <row r="408" spans="1:54">
      <c r="A408" t="str">
        <f t="shared" si="66"/>
        <v/>
      </c>
      <c r="B408" t="s">
        <v>0</v>
      </c>
      <c r="Q408" s="29"/>
      <c r="R408" s="30"/>
      <c r="S408" s="30"/>
      <c r="T408" s="30"/>
      <c r="U408" s="30"/>
      <c r="V408" s="31"/>
      <c r="W408" s="32">
        <v>32</v>
      </c>
      <c r="X408" s="29"/>
      <c r="Y408" s="50"/>
      <c r="Z408" s="50"/>
      <c r="AA408" s="51"/>
      <c r="AC408" s="52"/>
      <c r="AD408" s="52"/>
      <c r="BB408" s="64" t="s">
        <v>0</v>
      </c>
    </row>
    <row r="409" spans="1:54">
      <c r="A409" t="str">
        <f t="shared" si="66"/>
        <v>*発射/Open Fire</v>
      </c>
      <c r="B409" t="s">
        <v>0</v>
      </c>
      <c r="C409" t="str">
        <f>"*"&amp;R409&amp;"/"&amp;T409</f>
        <v>*発射/Open Fire</v>
      </c>
      <c r="Q409" s="33" t="s">
        <v>9</v>
      </c>
      <c r="R409" s="34" t="str">
        <f>INDEX(AI:AI,W408+1)</f>
        <v>発射</v>
      </c>
      <c r="S409" s="35" t="s">
        <v>10</v>
      </c>
      <c r="T409" s="34" t="str">
        <f>INDEX(AJ:AJ,W408+1)</f>
        <v>Open Fire</v>
      </c>
      <c r="U409" s="35"/>
      <c r="V409" s="36"/>
      <c r="W409" s="37"/>
      <c r="X409" s="33"/>
      <c r="Y409" s="52"/>
      <c r="Z409" s="52"/>
      <c r="AA409" s="53"/>
      <c r="AC409" s="52"/>
      <c r="AD409" s="52"/>
      <c r="BB409" s="64" t="s">
        <v>0</v>
      </c>
    </row>
    <row r="410" spans="1:54">
      <c r="A410" t="str">
        <f t="shared" si="66"/>
        <v>|LEFT:80|LEFT:100|LEFT:100|LEFT:100|LEFT:100|LEFT:100|c</v>
      </c>
      <c r="B410" t="s">
        <v>0</v>
      </c>
      <c r="C410" t="s">
        <v>81</v>
      </c>
      <c r="D410" s="26" t="str">
        <f>$Q$1</f>
        <v>LEFT:80</v>
      </c>
      <c r="E410" s="26" t="s">
        <v>81</v>
      </c>
      <c r="F410" s="26" t="str">
        <f t="shared" ref="F410:J410" si="69">$R$1</f>
        <v>LEFT:100</v>
      </c>
      <c r="G410" s="26" t="s">
        <v>81</v>
      </c>
      <c r="H410" s="26" t="str">
        <f t="shared" si="69"/>
        <v>LEFT:100</v>
      </c>
      <c r="I410" s="26" t="s">
        <v>81</v>
      </c>
      <c r="J410" s="26" t="str">
        <f t="shared" si="69"/>
        <v>LEFT:100</v>
      </c>
      <c r="K410" s="26" t="s">
        <v>81</v>
      </c>
      <c r="L410" s="26" t="str">
        <f>$R$1</f>
        <v>LEFT:100</v>
      </c>
      <c r="M410" s="26" t="s">
        <v>81</v>
      </c>
      <c r="N410" s="26" t="str">
        <f>$R$1</f>
        <v>LEFT:100</v>
      </c>
      <c r="O410" t="s">
        <v>81</v>
      </c>
      <c r="P410" t="s">
        <v>82</v>
      </c>
      <c r="Q410" s="38" t="s">
        <v>6</v>
      </c>
      <c r="R410" s="34" t="str">
        <f>INDEX(AF:AF,W408+1)</f>
        <v>赤</v>
      </c>
      <c r="S410" s="39" t="s">
        <v>7</v>
      </c>
      <c r="T410" s="34" t="str">
        <f>INDEX(AG:AG,W408+1)</f>
        <v>コモン</v>
      </c>
      <c r="U410" s="39" t="s">
        <v>8</v>
      </c>
      <c r="V410" s="34">
        <f>INDEX(AH:AH,W408+1)</f>
        <v>6</v>
      </c>
      <c r="W410" s="40"/>
      <c r="X410" s="34" t="str">
        <f>INDEX(AO:AO,W408+1)</f>
        <v>クリーチャー1体かプレインズウォーカー1体を対象とする。それは3点のダメージを受ける。</v>
      </c>
      <c r="Y410" s="52"/>
      <c r="Z410" s="52"/>
      <c r="AA410" s="53"/>
      <c r="AC410" s="35"/>
      <c r="AD410" s="35"/>
      <c r="BB410" s="64" t="s">
        <v>0</v>
      </c>
    </row>
    <row r="411" spans="1:54">
      <c r="A411" t="str">
        <f t="shared" si="66"/>
        <v>|色|赤|レアリティ|コモン|マナコスト|6|</v>
      </c>
      <c r="B411" t="s">
        <v>0</v>
      </c>
      <c r="C411" t="s">
        <v>81</v>
      </c>
      <c r="D411" s="27" t="s">
        <v>6</v>
      </c>
      <c r="E411" t="s">
        <v>81</v>
      </c>
      <c r="F411" t="str">
        <f>IF(R410=0,"",R410)</f>
        <v>赤</v>
      </c>
      <c r="G411" t="s">
        <v>81</v>
      </c>
      <c r="H411" s="27" t="s">
        <v>93</v>
      </c>
      <c r="I411" t="s">
        <v>81</v>
      </c>
      <c r="J411" t="str">
        <f>IF(T410=0,"",T410)</f>
        <v>コモン</v>
      </c>
      <c r="K411" t="s">
        <v>81</v>
      </c>
      <c r="L411" s="27" t="s">
        <v>94</v>
      </c>
      <c r="M411" t="s">
        <v>81</v>
      </c>
      <c r="N411">
        <f>IF(V410=0,"",V410)</f>
        <v>6</v>
      </c>
      <c r="O411" t="s">
        <v>81</v>
      </c>
      <c r="Q411" s="33" t="s">
        <v>11</v>
      </c>
      <c r="R411" s="34" t="str">
        <f>INDEX(AK:AK,W408+1)</f>
        <v>呪文</v>
      </c>
      <c r="S411" s="39" t="s">
        <v>95</v>
      </c>
      <c r="T411" s="34">
        <f>INDEX(AL:AL,W408+1)</f>
        <v>0</v>
      </c>
      <c r="U411" s="34">
        <f>INDEX(AM:AM,W408+1)</f>
        <v>0</v>
      </c>
      <c r="V411" s="34">
        <f>INDEX(AN:AN,W408+1)</f>
        <v>0</v>
      </c>
      <c r="W411" s="40"/>
      <c r="X411" s="34" t="str">
        <f>INDEX(AV:AV,W408+1)</f>
        <v>クリ</v>
      </c>
      <c r="Y411" s="34" t="str">
        <f>INDEX(AW:AW,W408+1)</f>
        <v/>
      </c>
      <c r="Z411" s="34" t="str">
        <f>INDEX(AX:AX,W408+1)</f>
        <v/>
      </c>
      <c r="AA411" s="34">
        <f>INDEX(AY:AY,W408+1)</f>
        <v>0</v>
      </c>
      <c r="AC411" s="52"/>
      <c r="AD411" s="52"/>
      <c r="BB411" s="64" t="s">
        <v>0</v>
      </c>
    </row>
    <row r="412" spans="1:54">
      <c r="A412" t="str">
        <f t="shared" si="66"/>
        <v>|種別|呪文|サブタイプ||||</v>
      </c>
      <c r="B412" t="s">
        <v>0</v>
      </c>
      <c r="C412" t="s">
        <v>81</v>
      </c>
      <c r="D412" s="27" t="s">
        <v>11</v>
      </c>
      <c r="E412" t="s">
        <v>81</v>
      </c>
      <c r="F412" t="str">
        <f>IF(R411=0,"",R411)</f>
        <v>呪文</v>
      </c>
      <c r="G412" t="s">
        <v>81</v>
      </c>
      <c r="H412" s="27" t="s">
        <v>103</v>
      </c>
      <c r="I412" t="s">
        <v>81</v>
      </c>
      <c r="J412" t="str">
        <f>IF(T411=0,"",T411)</f>
        <v/>
      </c>
      <c r="K412" t="s">
        <v>81</v>
      </c>
      <c r="L412" t="str">
        <f>IF(U411=0,"",U411)</f>
        <v/>
      </c>
      <c r="M412" t="s">
        <v>81</v>
      </c>
      <c r="N412" t="str">
        <f>IF(V411=0,"",V411)</f>
        <v/>
      </c>
      <c r="O412" t="s">
        <v>81</v>
      </c>
      <c r="Q412" s="33" t="s">
        <v>104</v>
      </c>
      <c r="R412" s="34" t="str">
        <f>INDEX(AZ:AZ,W408+1)</f>
        <v>クリーチャー1体かプレインズウォーカー1体を対象とする。それは3点のダメージを受ける。</v>
      </c>
      <c r="S412" s="35"/>
      <c r="T412" s="35"/>
      <c r="U412" s="35"/>
      <c r="V412" s="36"/>
      <c r="W412" s="40"/>
      <c r="X412" s="32"/>
      <c r="Y412" s="32"/>
      <c r="Z412" s="32"/>
      <c r="AA412" s="54"/>
      <c r="AC412" s="52"/>
      <c r="AD412" s="52"/>
      <c r="BB412" s="64" t="s">
        <v>0</v>
      </c>
    </row>
    <row r="413" spans="1:54">
      <c r="A413" t="str">
        <f t="shared" si="66"/>
        <v>|テキスト|&gt;|&gt;|&gt;|&gt;|クリーチャー1体かプレインズウォーカー1体を対象とする。それは3点のダメージを受ける。|</v>
      </c>
      <c r="B413" t="s">
        <v>0</v>
      </c>
      <c r="C413" t="s">
        <v>81</v>
      </c>
      <c r="D413" s="27" t="s">
        <v>104</v>
      </c>
      <c r="E413" t="s">
        <v>81</v>
      </c>
      <c r="F413" s="27" t="s">
        <v>113</v>
      </c>
      <c r="G413" t="s">
        <v>81</v>
      </c>
      <c r="H413" s="27" t="s">
        <v>113</v>
      </c>
      <c r="I413" t="s">
        <v>81</v>
      </c>
      <c r="J413" s="27" t="s">
        <v>113</v>
      </c>
      <c r="K413" t="s">
        <v>81</v>
      </c>
      <c r="L413" s="27" t="s">
        <v>113</v>
      </c>
      <c r="M413" t="s">
        <v>81</v>
      </c>
      <c r="N413" t="str">
        <f>IF(R412=0,"",R412)</f>
        <v>クリーチャー1体かプレインズウォーカー1体を対象とする。それは3点のダメージを受ける。</v>
      </c>
      <c r="O413" t="s">
        <v>81</v>
      </c>
      <c r="Q413" s="38" t="s">
        <v>27</v>
      </c>
      <c r="R413" s="34" t="str">
        <f>INDEX(BA:BA,W408+1)</f>
        <v>Target creature or Planeswalker takes 3 damage.</v>
      </c>
      <c r="S413" s="35" t="s">
        <v>400</v>
      </c>
      <c r="T413" s="34" t="str">
        <f>IF(X413="","",X413&amp;IF(Y413="",""," "&amp;Y413)&amp;IF(Z413="",""," "&amp;Z413)&amp;IF(AA413="",""," "&amp;AA413))</f>
        <v/>
      </c>
      <c r="U413" s="35"/>
      <c r="V413" s="36"/>
      <c r="W413" s="40" t="s">
        <v>114</v>
      </c>
      <c r="X413" s="33" t="str">
        <f t="shared" ref="X413:AA413" si="70">IF(ISERROR(IF(LEN(X412)&gt;1,X412,VLOOKUP(X411,$AC:$AD,2,FALSE))),"",IF(LEN(X412)&gt;1,X412,VLOOKUP(X411,$AC:$AD,2,FALSE)))</f>
        <v/>
      </c>
      <c r="Y413" s="33" t="str">
        <f t="shared" si="70"/>
        <v/>
      </c>
      <c r="Z413" s="33" t="str">
        <f t="shared" si="70"/>
        <v/>
      </c>
      <c r="AA413" s="33" t="str">
        <f t="shared" si="70"/>
        <v> </v>
      </c>
      <c r="AC413" s="52"/>
      <c r="AD413" s="52"/>
      <c r="BB413" s="64" t="s">
        <v>0</v>
      </c>
    </row>
    <row r="414" spans="1:54">
      <c r="A414" t="str">
        <f t="shared" si="66"/>
        <v>|英テキスト|&gt;|&gt;|&gt;|&gt;|Target creature or Planeswalker takes 3 damage.|</v>
      </c>
      <c r="B414" t="s">
        <v>0</v>
      </c>
      <c r="C414" t="s">
        <v>81</v>
      </c>
      <c r="D414" s="27" t="s">
        <v>125</v>
      </c>
      <c r="E414" t="s">
        <v>81</v>
      </c>
      <c r="F414" s="27" t="s">
        <v>113</v>
      </c>
      <c r="G414" t="s">
        <v>81</v>
      </c>
      <c r="H414" s="27" t="s">
        <v>113</v>
      </c>
      <c r="I414" t="s">
        <v>81</v>
      </c>
      <c r="J414" s="27" t="s">
        <v>113</v>
      </c>
      <c r="K414" t="s">
        <v>81</v>
      </c>
      <c r="L414" s="27" t="s">
        <v>113</v>
      </c>
      <c r="M414" t="s">
        <v>81</v>
      </c>
      <c r="N414" t="str">
        <f>IF(T413="","",T413&amp;"&amp;br;")&amp;IF(R413=0,"",R413)</f>
        <v>Target creature or Planeswalker takes 3 damage.</v>
      </c>
      <c r="O414" t="s">
        <v>81</v>
      </c>
      <c r="Q414" s="33" t="s">
        <v>18</v>
      </c>
      <c r="R414" s="34">
        <f>IF(INDEX(AT:AT,W408+1)="",0,INDEX(AT:AT,W408+1)&amp;"/"&amp;INDEX(AU:AU,W408+1))</f>
        <v>0</v>
      </c>
      <c r="S414" s="35"/>
      <c r="T414" s="35"/>
      <c r="U414" s="35"/>
      <c r="V414" s="36"/>
      <c r="W414" s="40"/>
      <c r="X414" s="33"/>
      <c r="Y414" s="52"/>
      <c r="Z414" s="52"/>
      <c r="AA414" s="53"/>
      <c r="AC414" s="52"/>
      <c r="AD414" s="52"/>
      <c r="BB414" s="64" t="s">
        <v>0</v>
      </c>
    </row>
    <row r="415" spans="1:54">
      <c r="A415" t="str">
        <f t="shared" si="66"/>
        <v>|PT|&gt;||シールド数|&gt;||</v>
      </c>
      <c r="B415" t="s">
        <v>0</v>
      </c>
      <c r="C415" t="s">
        <v>81</v>
      </c>
      <c r="D415" t="s">
        <v>18</v>
      </c>
      <c r="E415" t="s">
        <v>81</v>
      </c>
      <c r="F415" t="s">
        <v>113</v>
      </c>
      <c r="G415" t="s">
        <v>81</v>
      </c>
      <c r="H415" t="str">
        <f>IF(R414=0,"",R414)</f>
        <v/>
      </c>
      <c r="I415" t="s">
        <v>81</v>
      </c>
      <c r="J415" t="s">
        <v>136</v>
      </c>
      <c r="K415" t="s">
        <v>81</v>
      </c>
      <c r="L415" t="s">
        <v>113</v>
      </c>
      <c r="M415" t="s">
        <v>81</v>
      </c>
      <c r="N415" t="str">
        <f>IF(R415=0,"",R415)</f>
        <v/>
      </c>
      <c r="O415" t="s">
        <v>81</v>
      </c>
      <c r="Q415" s="41" t="s">
        <v>19</v>
      </c>
      <c r="R415" s="34">
        <f>INDEX(AS:AS,W408+1)</f>
        <v>0</v>
      </c>
      <c r="S415" s="42"/>
      <c r="T415" s="42"/>
      <c r="U415" s="42"/>
      <c r="V415" s="43"/>
      <c r="W415" s="44"/>
      <c r="X415" s="45"/>
      <c r="Y415" s="55"/>
      <c r="Z415" s="55"/>
      <c r="AA415" s="56"/>
      <c r="BB415" s="64" t="s">
        <v>0</v>
      </c>
    </row>
    <row r="416" spans="1:54">
      <c r="A416" t="str">
        <f t="shared" si="66"/>
        <v>&amp;br;&amp;br;</v>
      </c>
      <c r="B416" t="s">
        <v>0</v>
      </c>
      <c r="C416" t="s">
        <v>145</v>
      </c>
      <c r="R416"/>
      <c r="S416"/>
      <c r="T416"/>
      <c r="U416"/>
      <c r="V416"/>
      <c r="BB416" s="64" t="s">
        <v>0</v>
      </c>
    </row>
    <row r="417" spans="1:54">
      <c r="A417" t="str">
        <f t="shared" si="66"/>
        <v>#back(text=戻る,left)</v>
      </c>
      <c r="B417" t="s">
        <v>0</v>
      </c>
      <c r="C417" t="s">
        <v>153</v>
      </c>
      <c r="R417"/>
      <c r="S417"/>
      <c r="T417"/>
      <c r="U417"/>
      <c r="V417"/>
      <c r="BB417" s="64" t="s">
        <v>0</v>
      </c>
    </row>
    <row r="418" spans="1:54">
      <c r="A418" t="str">
        <f t="shared" si="66"/>
        <v>&amp;br;</v>
      </c>
      <c r="B418" t="s">
        <v>0</v>
      </c>
      <c r="C418" t="s">
        <v>164</v>
      </c>
      <c r="R418"/>
      <c r="S418"/>
      <c r="T418"/>
      <c r="U418"/>
      <c r="V418"/>
      <c r="BB418" s="64" t="s">
        <v>0</v>
      </c>
    </row>
    <row r="419" spans="1:54">
      <c r="A419" t="str">
        <f t="shared" si="66"/>
        <v>#comment(above,nsize=[15],size=[30],num=[10])</v>
      </c>
      <c r="B419" t="s">
        <v>0</v>
      </c>
      <c r="C419" t="s">
        <v>173</v>
      </c>
      <c r="R419"/>
      <c r="S419"/>
      <c r="T419"/>
      <c r="U419"/>
      <c r="V419"/>
      <c r="BB419" s="64" t="s">
        <v>0</v>
      </c>
    </row>
    <row r="420" spans="1:54">
      <c r="A420" t="str">
        <f t="shared" si="66"/>
        <v>&amp;br;&amp;br;</v>
      </c>
      <c r="B420" t="s">
        <v>0</v>
      </c>
      <c r="C420" t="s">
        <v>145</v>
      </c>
      <c r="R420"/>
      <c r="S420"/>
      <c r="T420"/>
      <c r="U420"/>
      <c r="V420"/>
      <c r="AC420" s="52"/>
      <c r="AD420" s="52"/>
      <c r="BB420" s="64" t="s">
        <v>0</v>
      </c>
    </row>
    <row r="421" spans="1:54">
      <c r="A421" t="str">
        <f t="shared" si="66"/>
        <v/>
      </c>
      <c r="B421" t="s">
        <v>0</v>
      </c>
      <c r="Q421" s="29"/>
      <c r="R421" s="30"/>
      <c r="S421" s="30"/>
      <c r="T421" s="30"/>
      <c r="U421" s="30"/>
      <c r="V421" s="31"/>
      <c r="W421" s="32">
        <v>33</v>
      </c>
      <c r="X421" s="29"/>
      <c r="Y421" s="50"/>
      <c r="Z421" s="50"/>
      <c r="AA421" s="51"/>
      <c r="AC421" s="52"/>
      <c r="AD421" s="52"/>
      <c r="BB421" s="64" t="s">
        <v>0</v>
      </c>
    </row>
    <row r="422" spans="1:54">
      <c r="A422" t="str">
        <f t="shared" si="66"/>
        <v>*穿刺の一撃/Puncturing Blow</v>
      </c>
      <c r="B422" t="s">
        <v>0</v>
      </c>
      <c r="C422" t="str">
        <f>"*"&amp;R422&amp;"/"&amp;T422</f>
        <v>*穿刺の一撃/Puncturing Blow</v>
      </c>
      <c r="Q422" s="33" t="s">
        <v>9</v>
      </c>
      <c r="R422" s="34" t="str">
        <f>INDEX(AI:AI,W421+1)</f>
        <v>穿刺の一撃</v>
      </c>
      <c r="S422" s="35" t="s">
        <v>10</v>
      </c>
      <c r="T422" s="34" t="str">
        <f>INDEX(AJ:AJ,W421+1)</f>
        <v>Puncturing Blow</v>
      </c>
      <c r="U422" s="35"/>
      <c r="V422" s="36"/>
      <c r="W422" s="37"/>
      <c r="X422" s="33"/>
      <c r="Y422" s="52"/>
      <c r="Z422" s="52"/>
      <c r="AA422" s="53"/>
      <c r="AC422" s="52"/>
      <c r="AD422" s="52"/>
      <c r="BB422" s="64" t="s">
        <v>0</v>
      </c>
    </row>
    <row r="423" spans="1:54">
      <c r="A423" t="str">
        <f t="shared" si="66"/>
        <v>|LEFT:80|LEFT:100|LEFT:100|LEFT:100|LEFT:100|LEFT:100|c</v>
      </c>
      <c r="B423" t="s">
        <v>0</v>
      </c>
      <c r="C423" t="s">
        <v>81</v>
      </c>
      <c r="D423" s="26" t="str">
        <f>$Q$1</f>
        <v>LEFT:80</v>
      </c>
      <c r="E423" s="26" t="s">
        <v>81</v>
      </c>
      <c r="F423" s="26" t="str">
        <f t="shared" ref="F423:J423" si="71">$R$1</f>
        <v>LEFT:100</v>
      </c>
      <c r="G423" s="26" t="s">
        <v>81</v>
      </c>
      <c r="H423" s="26" t="str">
        <f t="shared" si="71"/>
        <v>LEFT:100</v>
      </c>
      <c r="I423" s="26" t="s">
        <v>81</v>
      </c>
      <c r="J423" s="26" t="str">
        <f t="shared" si="71"/>
        <v>LEFT:100</v>
      </c>
      <c r="K423" s="26" t="s">
        <v>81</v>
      </c>
      <c r="L423" s="26" t="str">
        <f>$R$1</f>
        <v>LEFT:100</v>
      </c>
      <c r="M423" s="26" t="s">
        <v>81</v>
      </c>
      <c r="N423" s="26" t="str">
        <f>$R$1</f>
        <v>LEFT:100</v>
      </c>
      <c r="O423" t="s">
        <v>81</v>
      </c>
      <c r="P423" t="s">
        <v>82</v>
      </c>
      <c r="Q423" s="38" t="s">
        <v>6</v>
      </c>
      <c r="R423" s="34" t="str">
        <f>INDEX(AF:AF,W421+1)</f>
        <v>赤</v>
      </c>
      <c r="S423" s="39" t="s">
        <v>7</v>
      </c>
      <c r="T423" s="34" t="str">
        <f>INDEX(AG:AG,W421+1)</f>
        <v>コモン</v>
      </c>
      <c r="U423" s="39" t="s">
        <v>8</v>
      </c>
      <c r="V423" s="34">
        <f>INDEX(AH:AH,W421+1)</f>
        <v>10</v>
      </c>
      <c r="W423" s="40"/>
      <c r="X423" s="34" t="str">
        <f>INDEX(AO:AO,W421+1)</f>
        <v>クリーチャー1体を対象とする。それは5点のダメージを受ける。</v>
      </c>
      <c r="Y423" s="52"/>
      <c r="Z423" s="52"/>
      <c r="AA423" s="53"/>
      <c r="AC423" s="35"/>
      <c r="AD423" s="35"/>
      <c r="BB423" s="64" t="s">
        <v>0</v>
      </c>
    </row>
    <row r="424" spans="1:54">
      <c r="A424" t="str">
        <f t="shared" si="66"/>
        <v>|色|赤|レアリティ|コモン|マナコスト|10|</v>
      </c>
      <c r="B424" t="s">
        <v>0</v>
      </c>
      <c r="C424" t="s">
        <v>81</v>
      </c>
      <c r="D424" s="27" t="s">
        <v>6</v>
      </c>
      <c r="E424" t="s">
        <v>81</v>
      </c>
      <c r="F424" t="str">
        <f>IF(R423=0,"",R423)</f>
        <v>赤</v>
      </c>
      <c r="G424" t="s">
        <v>81</v>
      </c>
      <c r="H424" s="27" t="s">
        <v>93</v>
      </c>
      <c r="I424" t="s">
        <v>81</v>
      </c>
      <c r="J424" t="str">
        <f>IF(T423=0,"",T423)</f>
        <v>コモン</v>
      </c>
      <c r="K424" t="s">
        <v>81</v>
      </c>
      <c r="L424" s="27" t="s">
        <v>94</v>
      </c>
      <c r="M424" t="s">
        <v>81</v>
      </c>
      <c r="N424">
        <f>IF(V423=0,"",V423)</f>
        <v>10</v>
      </c>
      <c r="O424" t="s">
        <v>81</v>
      </c>
      <c r="Q424" s="33" t="s">
        <v>11</v>
      </c>
      <c r="R424" s="34" t="str">
        <f>INDEX(AK:AK,W421+1)</f>
        <v>呪文</v>
      </c>
      <c r="S424" s="39" t="s">
        <v>95</v>
      </c>
      <c r="T424" s="34">
        <f>INDEX(AL:AL,W421+1)</f>
        <v>0</v>
      </c>
      <c r="U424" s="34">
        <f>INDEX(AM:AM,W421+1)</f>
        <v>0</v>
      </c>
      <c r="V424" s="34">
        <f>INDEX(AN:AN,W421+1)</f>
        <v>0</v>
      </c>
      <c r="W424" s="40"/>
      <c r="X424" s="34" t="str">
        <f>INDEX(AV:AV,W421+1)</f>
        <v>クリ</v>
      </c>
      <c r="Y424" s="34" t="str">
        <f>INDEX(AW:AW,W421+1)</f>
        <v/>
      </c>
      <c r="Z424" s="34" t="str">
        <f>INDEX(AX:AX,W421+1)</f>
        <v/>
      </c>
      <c r="AA424" s="34">
        <f>INDEX(AY:AY,W421+1)</f>
        <v>0</v>
      </c>
      <c r="AC424" s="52"/>
      <c r="AD424" s="52"/>
      <c r="BB424" s="64" t="s">
        <v>0</v>
      </c>
    </row>
    <row r="425" spans="1:54">
      <c r="A425" t="str">
        <f t="shared" si="66"/>
        <v>|種別|呪文|サブタイプ||||</v>
      </c>
      <c r="B425" t="s">
        <v>0</v>
      </c>
      <c r="C425" t="s">
        <v>81</v>
      </c>
      <c r="D425" s="27" t="s">
        <v>11</v>
      </c>
      <c r="E425" t="s">
        <v>81</v>
      </c>
      <c r="F425" t="str">
        <f>IF(R424=0,"",R424)</f>
        <v>呪文</v>
      </c>
      <c r="G425" t="s">
        <v>81</v>
      </c>
      <c r="H425" s="27" t="s">
        <v>103</v>
      </c>
      <c r="I425" t="s">
        <v>81</v>
      </c>
      <c r="J425" t="str">
        <f>IF(T424=0,"",T424)</f>
        <v/>
      </c>
      <c r="K425" t="s">
        <v>81</v>
      </c>
      <c r="L425" t="str">
        <f>IF(U424=0,"",U424)</f>
        <v/>
      </c>
      <c r="M425" t="s">
        <v>81</v>
      </c>
      <c r="N425" t="str">
        <f>IF(V424=0,"",V424)</f>
        <v/>
      </c>
      <c r="O425" t="s">
        <v>81</v>
      </c>
      <c r="Q425" s="33" t="s">
        <v>104</v>
      </c>
      <c r="R425" s="34" t="str">
        <f>INDEX(AZ:AZ,W421+1)</f>
        <v>クリーチャー1体を対象とする。それは5点のダメージを受ける。</v>
      </c>
      <c r="S425" s="35"/>
      <c r="T425" s="35"/>
      <c r="U425" s="35"/>
      <c r="V425" s="36"/>
      <c r="W425" s="40"/>
      <c r="X425" s="32"/>
      <c r="Y425" s="32"/>
      <c r="Z425" s="32"/>
      <c r="AA425" s="54"/>
      <c r="AC425" s="52"/>
      <c r="AD425" s="52"/>
      <c r="BB425" s="64" t="s">
        <v>0</v>
      </c>
    </row>
    <row r="426" spans="1:54">
      <c r="A426" t="str">
        <f t="shared" si="66"/>
        <v>|テキスト|&gt;|&gt;|&gt;|&gt;|クリーチャー1体を対象とする。それは5点のダメージを受ける。|</v>
      </c>
      <c r="B426" t="s">
        <v>0</v>
      </c>
      <c r="C426" t="s">
        <v>81</v>
      </c>
      <c r="D426" s="27" t="s">
        <v>104</v>
      </c>
      <c r="E426" t="s">
        <v>81</v>
      </c>
      <c r="F426" s="27" t="s">
        <v>113</v>
      </c>
      <c r="G426" t="s">
        <v>81</v>
      </c>
      <c r="H426" s="27" t="s">
        <v>113</v>
      </c>
      <c r="I426" t="s">
        <v>81</v>
      </c>
      <c r="J426" s="27" t="s">
        <v>113</v>
      </c>
      <c r="K426" t="s">
        <v>81</v>
      </c>
      <c r="L426" s="27" t="s">
        <v>113</v>
      </c>
      <c r="M426" t="s">
        <v>81</v>
      </c>
      <c r="N426" t="str">
        <f>IF(R425=0,"",R425)</f>
        <v>クリーチャー1体を対象とする。それは5点のダメージを受ける。</v>
      </c>
      <c r="O426" t="s">
        <v>81</v>
      </c>
      <c r="Q426" s="38" t="s">
        <v>27</v>
      </c>
      <c r="R426" s="34" t="str">
        <f>INDEX(BA:BA,W421+1)</f>
        <v>Target creature takes 5 damage.</v>
      </c>
      <c r="S426" s="35" t="s">
        <v>400</v>
      </c>
      <c r="T426" s="34" t="str">
        <f>IF(X426="","",X426&amp;IF(Y426="",""," "&amp;Y426)&amp;IF(Z426="",""," "&amp;Z426)&amp;IF(AA426="",""," "&amp;AA426))</f>
        <v/>
      </c>
      <c r="U426" s="35"/>
      <c r="V426" s="36"/>
      <c r="W426" s="40" t="s">
        <v>114</v>
      </c>
      <c r="X426" s="33" t="str">
        <f t="shared" ref="X426:AA426" si="72">IF(ISERROR(IF(LEN(X425)&gt;1,X425,VLOOKUP(X424,$AC:$AD,2,FALSE))),"",IF(LEN(X425)&gt;1,X425,VLOOKUP(X424,$AC:$AD,2,FALSE)))</f>
        <v/>
      </c>
      <c r="Y426" s="33" t="str">
        <f t="shared" si="72"/>
        <v/>
      </c>
      <c r="Z426" s="33" t="str">
        <f t="shared" si="72"/>
        <v/>
      </c>
      <c r="AA426" s="33" t="str">
        <f t="shared" si="72"/>
        <v> </v>
      </c>
      <c r="AC426" s="52"/>
      <c r="AD426" s="52"/>
      <c r="BB426" s="64" t="s">
        <v>0</v>
      </c>
    </row>
    <row r="427" spans="1:54">
      <c r="A427" t="str">
        <f t="shared" si="66"/>
        <v>|英テキスト|&gt;|&gt;|&gt;|&gt;|Target creature takes 5 damage.|</v>
      </c>
      <c r="B427" t="s">
        <v>0</v>
      </c>
      <c r="C427" t="s">
        <v>81</v>
      </c>
      <c r="D427" s="27" t="s">
        <v>125</v>
      </c>
      <c r="E427" t="s">
        <v>81</v>
      </c>
      <c r="F427" s="27" t="s">
        <v>113</v>
      </c>
      <c r="G427" t="s">
        <v>81</v>
      </c>
      <c r="H427" s="27" t="s">
        <v>113</v>
      </c>
      <c r="I427" t="s">
        <v>81</v>
      </c>
      <c r="J427" s="27" t="s">
        <v>113</v>
      </c>
      <c r="K427" t="s">
        <v>81</v>
      </c>
      <c r="L427" s="27" t="s">
        <v>113</v>
      </c>
      <c r="M427" t="s">
        <v>81</v>
      </c>
      <c r="N427" t="str">
        <f>IF(T426="","",T426&amp;"&amp;br;")&amp;IF(R426=0,"",R426)</f>
        <v>Target creature takes 5 damage.</v>
      </c>
      <c r="O427" t="s">
        <v>81</v>
      </c>
      <c r="Q427" s="33" t="s">
        <v>18</v>
      </c>
      <c r="R427" s="34">
        <f>IF(INDEX(AT:AT,W421+1)="",0,INDEX(AT:AT,W421+1)&amp;"/"&amp;INDEX(AU:AU,W421+1))</f>
        <v>0</v>
      </c>
      <c r="S427" s="35"/>
      <c r="T427" s="35"/>
      <c r="U427" s="35"/>
      <c r="V427" s="36"/>
      <c r="W427" s="40"/>
      <c r="X427" s="33"/>
      <c r="Y427" s="52"/>
      <c r="Z427" s="52"/>
      <c r="AA427" s="53"/>
      <c r="AC427" s="52"/>
      <c r="AD427" s="52"/>
      <c r="BB427" s="64" t="s">
        <v>0</v>
      </c>
    </row>
    <row r="428" spans="1:54">
      <c r="A428" t="str">
        <f t="shared" si="66"/>
        <v>|PT|&gt;||シールド数|&gt;||</v>
      </c>
      <c r="B428" t="s">
        <v>0</v>
      </c>
      <c r="C428" t="s">
        <v>81</v>
      </c>
      <c r="D428" t="s">
        <v>18</v>
      </c>
      <c r="E428" t="s">
        <v>81</v>
      </c>
      <c r="F428" t="s">
        <v>113</v>
      </c>
      <c r="G428" t="s">
        <v>81</v>
      </c>
      <c r="H428" t="str">
        <f>IF(R427=0,"",R427)</f>
        <v/>
      </c>
      <c r="I428" t="s">
        <v>81</v>
      </c>
      <c r="J428" t="s">
        <v>136</v>
      </c>
      <c r="K428" t="s">
        <v>81</v>
      </c>
      <c r="L428" t="s">
        <v>113</v>
      </c>
      <c r="M428" t="s">
        <v>81</v>
      </c>
      <c r="N428" t="str">
        <f>IF(R428=0,"",R428)</f>
        <v/>
      </c>
      <c r="O428" t="s">
        <v>81</v>
      </c>
      <c r="Q428" s="41" t="s">
        <v>19</v>
      </c>
      <c r="R428" s="34">
        <f>INDEX(AS:AS,W421+1)</f>
        <v>0</v>
      </c>
      <c r="S428" s="42"/>
      <c r="T428" s="42"/>
      <c r="U428" s="42"/>
      <c r="V428" s="43"/>
      <c r="W428" s="44"/>
      <c r="X428" s="45"/>
      <c r="Y428" s="55"/>
      <c r="Z428" s="55"/>
      <c r="AA428" s="56"/>
      <c r="BB428" s="64" t="s">
        <v>0</v>
      </c>
    </row>
    <row r="429" spans="1:54">
      <c r="A429" t="str">
        <f t="shared" si="66"/>
        <v>&amp;br;&amp;br;</v>
      </c>
      <c r="B429" t="s">
        <v>0</v>
      </c>
      <c r="C429" t="s">
        <v>145</v>
      </c>
      <c r="R429"/>
      <c r="S429"/>
      <c r="T429"/>
      <c r="U429"/>
      <c r="V429"/>
      <c r="BB429" s="64" t="s">
        <v>0</v>
      </c>
    </row>
    <row r="430" spans="1:54">
      <c r="A430" t="str">
        <f t="shared" si="66"/>
        <v>#back(text=戻る,left)</v>
      </c>
      <c r="B430" t="s">
        <v>0</v>
      </c>
      <c r="C430" t="s">
        <v>153</v>
      </c>
      <c r="R430"/>
      <c r="S430"/>
      <c r="T430"/>
      <c r="U430"/>
      <c r="V430"/>
      <c r="BB430" s="64" t="s">
        <v>0</v>
      </c>
    </row>
    <row r="431" spans="1:54">
      <c r="A431" t="str">
        <f t="shared" si="66"/>
        <v>&amp;br;</v>
      </c>
      <c r="B431" t="s">
        <v>0</v>
      </c>
      <c r="C431" t="s">
        <v>164</v>
      </c>
      <c r="R431"/>
      <c r="S431"/>
      <c r="T431"/>
      <c r="U431"/>
      <c r="V431"/>
      <c r="BB431" s="64" t="s">
        <v>0</v>
      </c>
    </row>
    <row r="432" spans="1:54">
      <c r="A432" t="str">
        <f t="shared" si="66"/>
        <v>#comment(above,nsize=[15],size=[30],num=[10])</v>
      </c>
      <c r="B432" t="s">
        <v>0</v>
      </c>
      <c r="C432" t="s">
        <v>173</v>
      </c>
      <c r="R432"/>
      <c r="S432"/>
      <c r="T432"/>
      <c r="U432"/>
      <c r="V432"/>
      <c r="BB432" s="64" t="s">
        <v>0</v>
      </c>
    </row>
    <row r="433" spans="1:54">
      <c r="A433" t="str">
        <f t="shared" si="66"/>
        <v>&amp;br;&amp;br;</v>
      </c>
      <c r="B433" t="s">
        <v>0</v>
      </c>
      <c r="C433" t="s">
        <v>145</v>
      </c>
      <c r="R433"/>
      <c r="S433"/>
      <c r="T433"/>
      <c r="U433"/>
      <c r="V433"/>
      <c r="AC433" s="52"/>
      <c r="AD433" s="52"/>
      <c r="BB433" s="64" t="s">
        <v>0</v>
      </c>
    </row>
    <row r="434" spans="1:54">
      <c r="A434" t="str">
        <f t="shared" si="66"/>
        <v/>
      </c>
      <c r="B434" t="s">
        <v>0</v>
      </c>
      <c r="Q434" s="29"/>
      <c r="R434" s="30"/>
      <c r="S434" s="30"/>
      <c r="T434" s="30"/>
      <c r="U434" s="30"/>
      <c r="V434" s="31"/>
      <c r="W434" s="32">
        <v>34</v>
      </c>
      <c r="X434" s="29"/>
      <c r="Y434" s="50"/>
      <c r="Z434" s="50"/>
      <c r="AA434" s="51"/>
      <c r="AC434" s="52"/>
      <c r="AD434" s="52"/>
      <c r="BB434" s="64" t="s">
        <v>0</v>
      </c>
    </row>
    <row r="435" spans="1:54">
      <c r="A435" t="str">
        <f t="shared" si="66"/>
        <v>*熱烈の苦悶術師/Fervent Paincaster</v>
      </c>
      <c r="B435" t="s">
        <v>0</v>
      </c>
      <c r="C435" t="str">
        <f>"*"&amp;R435&amp;"/"&amp;T435</f>
        <v>*熱烈の苦悶術師/Fervent Paincaster</v>
      </c>
      <c r="Q435" s="33" t="s">
        <v>9</v>
      </c>
      <c r="R435" s="34" t="str">
        <f>INDEX(AI:AI,W434+1)</f>
        <v>熱烈の苦悶術師</v>
      </c>
      <c r="S435" s="35" t="s">
        <v>10</v>
      </c>
      <c r="T435" s="34" t="str">
        <f>INDEX(AJ:AJ,W434+1)</f>
        <v>Fervent Paincaster</v>
      </c>
      <c r="U435" s="35"/>
      <c r="V435" s="36"/>
      <c r="W435" s="37"/>
      <c r="X435" s="33"/>
      <c r="Y435" s="52"/>
      <c r="Z435" s="52"/>
      <c r="AA435" s="53"/>
      <c r="AC435" s="52"/>
      <c r="AD435" s="52"/>
      <c r="BB435" s="64" t="s">
        <v>0</v>
      </c>
    </row>
    <row r="436" spans="1:54">
      <c r="A436" t="str">
        <f t="shared" si="66"/>
        <v>|LEFT:80|LEFT:100|LEFT:100|LEFT:100|LEFT:100|LEFT:100|c</v>
      </c>
      <c r="B436" t="s">
        <v>0</v>
      </c>
      <c r="C436" t="s">
        <v>81</v>
      </c>
      <c r="D436" s="26" t="str">
        <f>$Q$1</f>
        <v>LEFT:80</v>
      </c>
      <c r="E436" s="26" t="s">
        <v>81</v>
      </c>
      <c r="F436" s="26" t="str">
        <f t="shared" ref="F436:J436" si="73">$R$1</f>
        <v>LEFT:100</v>
      </c>
      <c r="G436" s="26" t="s">
        <v>81</v>
      </c>
      <c r="H436" s="26" t="str">
        <f t="shared" si="73"/>
        <v>LEFT:100</v>
      </c>
      <c r="I436" s="26" t="s">
        <v>81</v>
      </c>
      <c r="J436" s="26" t="str">
        <f t="shared" si="73"/>
        <v>LEFT:100</v>
      </c>
      <c r="K436" s="26" t="s">
        <v>81</v>
      </c>
      <c r="L436" s="26" t="str">
        <f>$R$1</f>
        <v>LEFT:100</v>
      </c>
      <c r="M436" s="26" t="s">
        <v>81</v>
      </c>
      <c r="N436" s="26" t="str">
        <f>$R$1</f>
        <v>LEFT:100</v>
      </c>
      <c r="O436" t="s">
        <v>81</v>
      </c>
      <c r="P436" t="s">
        <v>82</v>
      </c>
      <c r="Q436" s="38" t="s">
        <v>6</v>
      </c>
      <c r="R436" s="34" t="str">
        <f>INDEX(AF:AF,W434+1)</f>
        <v>赤</v>
      </c>
      <c r="S436" s="39" t="s">
        <v>7</v>
      </c>
      <c r="T436" s="34" t="str">
        <f>INDEX(AG:AG,W434+1)</f>
        <v>アンコモン</v>
      </c>
      <c r="U436" s="39" t="s">
        <v>8</v>
      </c>
      <c r="V436" s="34">
        <f>INDEX(AH:AH,W434+1)</f>
        <v>9</v>
      </c>
      <c r="W436" s="40"/>
      <c r="X436" s="34" t="str">
        <f>INDEX(AO:AO,W434+1)</f>
        <v>督励2：対戦相手は3点のダメージを受ける。その後、対戦相手がコントロールする最初のクリーチャーは3点のダメージを受ける。</v>
      </c>
      <c r="Y436" s="52"/>
      <c r="Z436" s="52"/>
      <c r="AA436" s="53"/>
      <c r="AC436" s="35"/>
      <c r="AD436" s="35"/>
      <c r="BB436" s="64" t="s">
        <v>0</v>
      </c>
    </row>
    <row r="437" spans="1:54">
      <c r="A437" t="str">
        <f t="shared" si="66"/>
        <v>|色|赤|レアリティ|アンコモン|マナコスト|9|</v>
      </c>
      <c r="B437" t="s">
        <v>0</v>
      </c>
      <c r="C437" t="s">
        <v>81</v>
      </c>
      <c r="D437" s="27" t="s">
        <v>6</v>
      </c>
      <c r="E437" t="s">
        <v>81</v>
      </c>
      <c r="F437" t="str">
        <f>IF(R436=0,"",R436)</f>
        <v>赤</v>
      </c>
      <c r="G437" t="s">
        <v>81</v>
      </c>
      <c r="H437" s="27" t="s">
        <v>93</v>
      </c>
      <c r="I437" t="s">
        <v>81</v>
      </c>
      <c r="J437" t="str">
        <f>IF(T436=0,"",T436)</f>
        <v>アンコモン</v>
      </c>
      <c r="K437" t="s">
        <v>81</v>
      </c>
      <c r="L437" s="27" t="s">
        <v>94</v>
      </c>
      <c r="M437" t="s">
        <v>81</v>
      </c>
      <c r="N437">
        <f>IF(V436=0,"",V436)</f>
        <v>9</v>
      </c>
      <c r="O437" t="s">
        <v>81</v>
      </c>
      <c r="Q437" s="33" t="s">
        <v>11</v>
      </c>
      <c r="R437" s="34" t="str">
        <f>INDEX(AK:AK,W434+1)</f>
        <v>クリーチャー</v>
      </c>
      <c r="S437" s="39" t="s">
        <v>95</v>
      </c>
      <c r="T437" s="34" t="str">
        <f>INDEX(AL:AL,W434+1)</f>
        <v>人間</v>
      </c>
      <c r="U437" s="34" t="str">
        <f>INDEX(AM:AM,W434+1)</f>
        <v>ウィザード</v>
      </c>
      <c r="V437" s="34">
        <f>INDEX(AN:AN,W434+1)</f>
        <v>0</v>
      </c>
      <c r="W437" s="40"/>
      <c r="X437" s="34" t="str">
        <f>INDEX(AV:AV,W434+1)</f>
        <v>督励</v>
      </c>
      <c r="Y437" s="34" t="str">
        <f>INDEX(AW:AW,W434+1)</f>
        <v/>
      </c>
      <c r="Z437" s="34" t="str">
        <f>INDEX(AX:AX,W434+1)</f>
        <v/>
      </c>
      <c r="AA437" s="34">
        <f>INDEX(AY:AY,W434+1)</f>
        <v>0</v>
      </c>
      <c r="AC437" s="52"/>
      <c r="AD437" s="52"/>
      <c r="BB437" s="64" t="s">
        <v>0</v>
      </c>
    </row>
    <row r="438" spans="1:54">
      <c r="A438" t="str">
        <f t="shared" si="66"/>
        <v>|種別|クリーチャー|サブタイプ|人間|ウィザード||</v>
      </c>
      <c r="B438" t="s">
        <v>0</v>
      </c>
      <c r="C438" t="s">
        <v>81</v>
      </c>
      <c r="D438" s="27" t="s">
        <v>11</v>
      </c>
      <c r="E438" t="s">
        <v>81</v>
      </c>
      <c r="F438" t="str">
        <f>IF(R437=0,"",R437)</f>
        <v>クリーチャー</v>
      </c>
      <c r="G438" t="s">
        <v>81</v>
      </c>
      <c r="H438" s="27" t="s">
        <v>103</v>
      </c>
      <c r="I438" t="s">
        <v>81</v>
      </c>
      <c r="J438" t="str">
        <f>IF(T437=0,"",T437)</f>
        <v>人間</v>
      </c>
      <c r="K438" t="s">
        <v>81</v>
      </c>
      <c r="L438" t="str">
        <f>IF(U437=0,"",U437)</f>
        <v>ウィザード</v>
      </c>
      <c r="M438" t="s">
        <v>81</v>
      </c>
      <c r="N438" t="str">
        <f>IF(V437=0,"",V437)</f>
        <v/>
      </c>
      <c r="O438" t="s">
        <v>81</v>
      </c>
      <c r="Q438" s="33" t="s">
        <v>104</v>
      </c>
      <c r="R438" s="34" t="str">
        <f>INDEX(AZ:AZ,W434+1)</f>
        <v>督励2：対戦相手は3点のダメージを受ける。その後、対戦相手がコントロールする最初のクリーチャーは3点のダメージを受ける。</v>
      </c>
      <c r="S438" s="35"/>
      <c r="T438" s="35"/>
      <c r="U438" s="35"/>
      <c r="V438" s="36"/>
      <c r="W438" s="40"/>
      <c r="X438" s="32"/>
      <c r="Y438" s="32"/>
      <c r="Z438" s="32"/>
      <c r="AA438" s="54"/>
      <c r="AC438" s="52"/>
      <c r="AD438" s="52"/>
      <c r="BB438" s="64" t="s">
        <v>0</v>
      </c>
    </row>
    <row r="439" spans="1:54">
      <c r="A439" t="str">
        <f t="shared" si="66"/>
        <v>|テキスト|&gt;|&gt;|&gt;|&gt;|督励2：対戦相手は3点のダメージを受ける。その後、対戦相手がコントロールする最初のクリーチャーは3点のダメージを受ける。|</v>
      </c>
      <c r="B439" t="s">
        <v>0</v>
      </c>
      <c r="C439" t="s">
        <v>81</v>
      </c>
      <c r="D439" s="27" t="s">
        <v>104</v>
      </c>
      <c r="E439" t="s">
        <v>81</v>
      </c>
      <c r="F439" s="27" t="s">
        <v>113</v>
      </c>
      <c r="G439" t="s">
        <v>81</v>
      </c>
      <c r="H439" s="27" t="s">
        <v>113</v>
      </c>
      <c r="I439" t="s">
        <v>81</v>
      </c>
      <c r="J439" s="27" t="s">
        <v>113</v>
      </c>
      <c r="K439" t="s">
        <v>81</v>
      </c>
      <c r="L439" s="27" t="s">
        <v>113</v>
      </c>
      <c r="M439" t="s">
        <v>81</v>
      </c>
      <c r="N439" t="str">
        <f>IF(R438=0,"",R438)</f>
        <v>督励2：対戦相手は3点のダメージを受ける。その後、対戦相手がコントロールする最初のクリーチャーは3点のダメージを受ける。</v>
      </c>
      <c r="O439" t="s">
        <v>81</v>
      </c>
      <c r="Q439" s="38" t="s">
        <v>27</v>
      </c>
      <c r="R439" s="34" t="str">
        <f>INDEX(BA:BA,W434+1)</f>
        <v>Exert 2: Your opponent takes 3 damage then the first creature your opponent controls takes 3 damage.</v>
      </c>
      <c r="S439" s="35" t="s">
        <v>400</v>
      </c>
      <c r="T439" s="34" t="str">
        <f>IF(X439="","",X439&amp;IF(Y439="",""," "&amp;Y439)&amp;IF(Z439="",""," "&amp;Z439)&amp;IF(AA439="",""," "&amp;AA439))</f>
        <v/>
      </c>
      <c r="U439" s="35"/>
      <c r="V439" s="36"/>
      <c r="W439" s="40" t="s">
        <v>114</v>
      </c>
      <c r="X439" s="33" t="str">
        <f t="shared" ref="X439:AA439" si="74">IF(ISERROR(IF(LEN(X438)&gt;1,X438,VLOOKUP(X437,$AC:$AD,2,FALSE))),"",IF(LEN(X438)&gt;1,X438,VLOOKUP(X437,$AC:$AD,2,FALSE)))</f>
        <v/>
      </c>
      <c r="Y439" s="33" t="str">
        <f t="shared" si="74"/>
        <v/>
      </c>
      <c r="Z439" s="33" t="str">
        <f t="shared" si="74"/>
        <v/>
      </c>
      <c r="AA439" s="33" t="str">
        <f t="shared" si="74"/>
        <v> </v>
      </c>
      <c r="AC439" s="52"/>
      <c r="AD439" s="52"/>
      <c r="BB439" s="64" t="s">
        <v>0</v>
      </c>
    </row>
    <row r="440" spans="1:54">
      <c r="A440" t="str">
        <f t="shared" si="66"/>
        <v>|英テキスト|&gt;|&gt;|&gt;|&gt;|Exert 2: Your opponent takes 3 damage then the first creature your opponent controls takes 3 damage.|</v>
      </c>
      <c r="B440" t="s">
        <v>0</v>
      </c>
      <c r="C440" t="s">
        <v>81</v>
      </c>
      <c r="D440" s="27" t="s">
        <v>125</v>
      </c>
      <c r="E440" t="s">
        <v>81</v>
      </c>
      <c r="F440" s="27" t="s">
        <v>113</v>
      </c>
      <c r="G440" t="s">
        <v>81</v>
      </c>
      <c r="H440" s="27" t="s">
        <v>113</v>
      </c>
      <c r="I440" t="s">
        <v>81</v>
      </c>
      <c r="J440" s="27" t="s">
        <v>113</v>
      </c>
      <c r="K440" t="s">
        <v>81</v>
      </c>
      <c r="L440" s="27" t="s">
        <v>113</v>
      </c>
      <c r="M440" t="s">
        <v>81</v>
      </c>
      <c r="N440" t="str">
        <f>IF(T439="","",T439&amp;"&amp;br;")&amp;IF(R439=0,"",R439)</f>
        <v>Exert 2: Your opponent takes 3 damage then the first creature your opponent controls takes 3 damage.</v>
      </c>
      <c r="O440" t="s">
        <v>81</v>
      </c>
      <c r="Q440" s="33" t="s">
        <v>18</v>
      </c>
      <c r="R440" s="34" t="str">
        <f>IF(INDEX(AT:AT,W434+1)="",0,INDEX(AT:AT,W434+1)&amp;"/"&amp;INDEX(AU:AU,W434+1))</f>
        <v>3/1</v>
      </c>
      <c r="S440" s="35"/>
      <c r="T440" s="35"/>
      <c r="U440" s="35"/>
      <c r="V440" s="36"/>
      <c r="W440" s="40"/>
      <c r="X440" s="33"/>
      <c r="Y440" s="52"/>
      <c r="Z440" s="52"/>
      <c r="AA440" s="53"/>
      <c r="AC440" s="52"/>
      <c r="AD440" s="52"/>
      <c r="BB440" s="64" t="s">
        <v>0</v>
      </c>
    </row>
    <row r="441" spans="1:54">
      <c r="A441" t="str">
        <f t="shared" si="66"/>
        <v>|PT|&gt;|3/1|シールド数|&gt;||</v>
      </c>
      <c r="B441" t="s">
        <v>0</v>
      </c>
      <c r="C441" t="s">
        <v>81</v>
      </c>
      <c r="D441" t="s">
        <v>18</v>
      </c>
      <c r="E441" t="s">
        <v>81</v>
      </c>
      <c r="F441" t="s">
        <v>113</v>
      </c>
      <c r="G441" t="s">
        <v>81</v>
      </c>
      <c r="H441" t="str">
        <f>IF(R440=0,"",R440)</f>
        <v>3/1</v>
      </c>
      <c r="I441" t="s">
        <v>81</v>
      </c>
      <c r="J441" t="s">
        <v>136</v>
      </c>
      <c r="K441" t="s">
        <v>81</v>
      </c>
      <c r="L441" t="s">
        <v>113</v>
      </c>
      <c r="M441" t="s">
        <v>81</v>
      </c>
      <c r="N441" t="str">
        <f>IF(R441=0,"",R441)</f>
        <v/>
      </c>
      <c r="O441" t="s">
        <v>81</v>
      </c>
      <c r="Q441" s="41" t="s">
        <v>19</v>
      </c>
      <c r="R441" s="34">
        <f>INDEX(AS:AS,W434+1)</f>
        <v>0</v>
      </c>
      <c r="S441" s="42"/>
      <c r="T441" s="42"/>
      <c r="U441" s="42"/>
      <c r="V441" s="43"/>
      <c r="W441" s="44"/>
      <c r="X441" s="45"/>
      <c r="Y441" s="55"/>
      <c r="Z441" s="55"/>
      <c r="AA441" s="56"/>
      <c r="BB441" s="64" t="s">
        <v>0</v>
      </c>
    </row>
    <row r="442" spans="1:54">
      <c r="A442" t="str">
        <f t="shared" si="66"/>
        <v>&amp;br;&amp;br;</v>
      </c>
      <c r="B442" t="s">
        <v>0</v>
      </c>
      <c r="C442" t="s">
        <v>145</v>
      </c>
      <c r="R442"/>
      <c r="S442"/>
      <c r="T442"/>
      <c r="U442"/>
      <c r="V442"/>
      <c r="BB442" s="64" t="s">
        <v>0</v>
      </c>
    </row>
    <row r="443" spans="1:54">
      <c r="A443" t="str">
        <f t="shared" si="66"/>
        <v>#back(text=戻る,left)</v>
      </c>
      <c r="B443" t="s">
        <v>0</v>
      </c>
      <c r="C443" t="s">
        <v>153</v>
      </c>
      <c r="R443"/>
      <c r="S443"/>
      <c r="T443"/>
      <c r="U443"/>
      <c r="V443"/>
      <c r="BB443" s="64" t="s">
        <v>0</v>
      </c>
    </row>
    <row r="444" spans="1:54">
      <c r="A444" t="str">
        <f t="shared" si="66"/>
        <v>&amp;br;</v>
      </c>
      <c r="B444" t="s">
        <v>0</v>
      </c>
      <c r="C444" t="s">
        <v>164</v>
      </c>
      <c r="R444"/>
      <c r="S444"/>
      <c r="T444"/>
      <c r="U444"/>
      <c r="V444"/>
      <c r="BB444" s="64" t="s">
        <v>0</v>
      </c>
    </row>
    <row r="445" spans="1:54">
      <c r="A445" t="str">
        <f t="shared" si="66"/>
        <v>#comment(above,nsize=[15],size=[30],num=[10])</v>
      </c>
      <c r="B445" t="s">
        <v>0</v>
      </c>
      <c r="C445" t="s">
        <v>173</v>
      </c>
      <c r="R445"/>
      <c r="S445"/>
      <c r="T445"/>
      <c r="U445"/>
      <c r="V445"/>
      <c r="BB445" s="64" t="s">
        <v>0</v>
      </c>
    </row>
    <row r="446" spans="1:54">
      <c r="A446" t="str">
        <f t="shared" si="66"/>
        <v>&amp;br;&amp;br;</v>
      </c>
      <c r="B446" t="s">
        <v>0</v>
      </c>
      <c r="C446" t="s">
        <v>145</v>
      </c>
      <c r="R446"/>
      <c r="S446"/>
      <c r="T446"/>
      <c r="U446"/>
      <c r="V446"/>
      <c r="AC446" s="52"/>
      <c r="AD446" s="52"/>
      <c r="BB446" s="64" t="s">
        <v>0</v>
      </c>
    </row>
    <row r="447" spans="1:54">
      <c r="A447" t="str">
        <f t="shared" si="66"/>
        <v/>
      </c>
      <c r="B447" t="s">
        <v>0</v>
      </c>
      <c r="Q447" s="29"/>
      <c r="R447" s="30"/>
      <c r="S447" s="30"/>
      <c r="T447" s="30"/>
      <c r="U447" s="30"/>
      <c r="V447" s="31"/>
      <c r="W447" s="32">
        <v>35</v>
      </c>
      <c r="X447" s="29"/>
      <c r="Y447" s="50"/>
      <c r="Z447" s="50"/>
      <c r="AA447" s="51"/>
      <c r="AC447" s="52"/>
      <c r="AD447" s="52"/>
      <c r="BB447" s="64" t="s">
        <v>0</v>
      </c>
    </row>
    <row r="448" spans="1:54">
      <c r="A448" t="str">
        <f t="shared" si="66"/>
        <v>*砂かけ獣/Sand Strangler</v>
      </c>
      <c r="B448" t="s">
        <v>0</v>
      </c>
      <c r="C448" t="str">
        <f>"*"&amp;R448&amp;"/"&amp;T448</f>
        <v>*砂かけ獣/Sand Strangler</v>
      </c>
      <c r="Q448" s="33" t="s">
        <v>9</v>
      </c>
      <c r="R448" s="34" t="str">
        <f>INDEX(AI:AI,W447+1)</f>
        <v>砂かけ獣</v>
      </c>
      <c r="S448" s="35" t="s">
        <v>10</v>
      </c>
      <c r="T448" s="34" t="str">
        <f>INDEX(AJ:AJ,W447+1)</f>
        <v>Sand Strangler</v>
      </c>
      <c r="U448" s="35"/>
      <c r="V448" s="36"/>
      <c r="W448" s="37"/>
      <c r="X448" s="33"/>
      <c r="Y448" s="52"/>
      <c r="Z448" s="52"/>
      <c r="AA448" s="53"/>
      <c r="AC448" s="52"/>
      <c r="AD448" s="52"/>
      <c r="BB448" s="64" t="s">
        <v>0</v>
      </c>
    </row>
    <row r="449" spans="1:54">
      <c r="A449" t="str">
        <f t="shared" si="66"/>
        <v>|LEFT:80|LEFT:100|LEFT:100|LEFT:100|LEFT:100|LEFT:100|c</v>
      </c>
      <c r="B449" t="s">
        <v>0</v>
      </c>
      <c r="C449" t="s">
        <v>81</v>
      </c>
      <c r="D449" s="26" t="str">
        <f>$Q$1</f>
        <v>LEFT:80</v>
      </c>
      <c r="E449" s="26" t="s">
        <v>81</v>
      </c>
      <c r="F449" s="26" t="str">
        <f t="shared" ref="F449:J449" si="75">$R$1</f>
        <v>LEFT:100</v>
      </c>
      <c r="G449" s="26" t="s">
        <v>81</v>
      </c>
      <c r="H449" s="26" t="str">
        <f t="shared" si="75"/>
        <v>LEFT:100</v>
      </c>
      <c r="I449" s="26" t="s">
        <v>81</v>
      </c>
      <c r="J449" s="26" t="str">
        <f t="shared" si="75"/>
        <v>LEFT:100</v>
      </c>
      <c r="K449" s="26" t="s">
        <v>81</v>
      </c>
      <c r="L449" s="26" t="str">
        <f>$R$1</f>
        <v>LEFT:100</v>
      </c>
      <c r="M449" s="26" t="s">
        <v>81</v>
      </c>
      <c r="N449" s="26" t="str">
        <f>$R$1</f>
        <v>LEFT:100</v>
      </c>
      <c r="O449" t="s">
        <v>81</v>
      </c>
      <c r="P449" t="s">
        <v>82</v>
      </c>
      <c r="Q449" s="38" t="s">
        <v>6</v>
      </c>
      <c r="R449" s="34" t="str">
        <f>INDEX(AF:AF,W447+1)</f>
        <v>赤</v>
      </c>
      <c r="S449" s="39" t="s">
        <v>7</v>
      </c>
      <c r="T449" s="34" t="str">
        <f>INDEX(AG:AG,W447+1)</f>
        <v>アンコモン</v>
      </c>
      <c r="U449" s="39" t="s">
        <v>8</v>
      </c>
      <c r="V449" s="34">
        <f>INDEX(AH:AH,W447+1)</f>
        <v>9</v>
      </c>
      <c r="W449" s="40"/>
      <c r="X449" s="34" t="str">
        <f>INDEX(AO:AO,W447+1)</f>
        <v>このクリーチャーが戦場に出たとき、あなたの墓地に砂漠がある場合、クリーチャー1体を対象とする。それは4点のダメージを受ける。</v>
      </c>
      <c r="Y449" s="52"/>
      <c r="Z449" s="52"/>
      <c r="AA449" s="53"/>
      <c r="AC449" s="35"/>
      <c r="AD449" s="35"/>
      <c r="BB449" s="64" t="s">
        <v>0</v>
      </c>
    </row>
    <row r="450" spans="1:54">
      <c r="A450" t="str">
        <f t="shared" si="66"/>
        <v>|色|赤|レアリティ|アンコモン|マナコスト|9|</v>
      </c>
      <c r="B450" t="s">
        <v>0</v>
      </c>
      <c r="C450" t="s">
        <v>81</v>
      </c>
      <c r="D450" s="27" t="s">
        <v>6</v>
      </c>
      <c r="E450" t="s">
        <v>81</v>
      </c>
      <c r="F450" t="str">
        <f>IF(R449=0,"",R449)</f>
        <v>赤</v>
      </c>
      <c r="G450" t="s">
        <v>81</v>
      </c>
      <c r="H450" s="27" t="s">
        <v>93</v>
      </c>
      <c r="I450" t="s">
        <v>81</v>
      </c>
      <c r="J450" t="str">
        <f>IF(T449=0,"",T449)</f>
        <v>アンコモン</v>
      </c>
      <c r="K450" t="s">
        <v>81</v>
      </c>
      <c r="L450" s="27" t="s">
        <v>94</v>
      </c>
      <c r="M450" t="s">
        <v>81</v>
      </c>
      <c r="N450">
        <f>IF(V449=0,"",V449)</f>
        <v>9</v>
      </c>
      <c r="O450" t="s">
        <v>81</v>
      </c>
      <c r="Q450" s="33" t="s">
        <v>11</v>
      </c>
      <c r="R450" s="34" t="str">
        <f>INDEX(AK:AK,W447+1)</f>
        <v>クリーチャー</v>
      </c>
      <c r="S450" s="39" t="s">
        <v>95</v>
      </c>
      <c r="T450" s="34" t="str">
        <f>INDEX(AL:AL,W447+1)</f>
        <v>ビースト</v>
      </c>
      <c r="U450" s="34">
        <f>INDEX(AM:AM,W447+1)</f>
        <v>0</v>
      </c>
      <c r="V450" s="34">
        <f>INDEX(AN:AN,W447+1)</f>
        <v>0</v>
      </c>
      <c r="W450" s="40"/>
      <c r="X450" s="34" t="str">
        <f>INDEX(AV:AV,W447+1)</f>
        <v>この</v>
      </c>
      <c r="Y450" s="34" t="str">
        <f>INDEX(AW:AW,W447+1)</f>
        <v/>
      </c>
      <c r="Z450" s="34" t="str">
        <f>INDEX(AX:AX,W447+1)</f>
        <v/>
      </c>
      <c r="AA450" s="34">
        <f>INDEX(AY:AY,W447+1)</f>
        <v>0</v>
      </c>
      <c r="AC450" s="52"/>
      <c r="AD450" s="52"/>
      <c r="BB450" s="64" t="s">
        <v>0</v>
      </c>
    </row>
    <row r="451" spans="1:54">
      <c r="A451" t="str">
        <f t="shared" si="66"/>
        <v>|種別|クリーチャー|サブタイプ|ビースト|||</v>
      </c>
      <c r="B451" t="s">
        <v>0</v>
      </c>
      <c r="C451" t="s">
        <v>81</v>
      </c>
      <c r="D451" s="27" t="s">
        <v>11</v>
      </c>
      <c r="E451" t="s">
        <v>81</v>
      </c>
      <c r="F451" t="str">
        <f>IF(R450=0,"",R450)</f>
        <v>クリーチャー</v>
      </c>
      <c r="G451" t="s">
        <v>81</v>
      </c>
      <c r="H451" s="27" t="s">
        <v>103</v>
      </c>
      <c r="I451" t="s">
        <v>81</v>
      </c>
      <c r="J451" t="str">
        <f>IF(T450=0,"",T450)</f>
        <v>ビースト</v>
      </c>
      <c r="K451" t="s">
        <v>81</v>
      </c>
      <c r="L451" t="str">
        <f>IF(U450=0,"",U450)</f>
        <v/>
      </c>
      <c r="M451" t="s">
        <v>81</v>
      </c>
      <c r="N451" t="str">
        <f>IF(V450=0,"",V450)</f>
        <v/>
      </c>
      <c r="O451" t="s">
        <v>81</v>
      </c>
      <c r="Q451" s="33" t="s">
        <v>104</v>
      </c>
      <c r="R451" s="34" t="str">
        <f>INDEX(AZ:AZ,W447+1)</f>
        <v>このクリーチャーが戦場に出たとき、あなたの墓地に砂漠がある場合、クリーチャー1体を対象とする。それは4点のダメージを受ける。</v>
      </c>
      <c r="S451" s="35"/>
      <c r="T451" s="35"/>
      <c r="U451" s="35"/>
      <c r="V451" s="36"/>
      <c r="W451" s="40"/>
      <c r="X451" s="32"/>
      <c r="Y451" s="32"/>
      <c r="Z451" s="32"/>
      <c r="AA451" s="54"/>
      <c r="AC451" s="52"/>
      <c r="AD451" s="52"/>
      <c r="BB451" s="64" t="s">
        <v>0</v>
      </c>
    </row>
    <row r="452" spans="1:54">
      <c r="A452" t="str">
        <f t="shared" si="66"/>
        <v>|テキスト|&gt;|&gt;|&gt;|&gt;|このクリーチャーが戦場に出たとき、あなたの墓地に砂漠がある場合、クリーチャー1体を対象とする。それは4点のダメージを受ける。|</v>
      </c>
      <c r="B452" t="s">
        <v>0</v>
      </c>
      <c r="C452" t="s">
        <v>81</v>
      </c>
      <c r="D452" s="27" t="s">
        <v>104</v>
      </c>
      <c r="E452" t="s">
        <v>81</v>
      </c>
      <c r="F452" s="27" t="s">
        <v>113</v>
      </c>
      <c r="G452" t="s">
        <v>81</v>
      </c>
      <c r="H452" s="27" t="s">
        <v>113</v>
      </c>
      <c r="I452" t="s">
        <v>81</v>
      </c>
      <c r="J452" s="27" t="s">
        <v>113</v>
      </c>
      <c r="K452" t="s">
        <v>81</v>
      </c>
      <c r="L452" s="27" t="s">
        <v>113</v>
      </c>
      <c r="M452" t="s">
        <v>81</v>
      </c>
      <c r="N452" t="str">
        <f>IF(R451=0,"",R451)</f>
        <v>このクリーチャーが戦場に出たとき、あなたの墓地に砂漠がある場合、クリーチャー1体を対象とする。それは4点のダメージを受ける。</v>
      </c>
      <c r="O452" t="s">
        <v>81</v>
      </c>
      <c r="Q452" s="38" t="s">
        <v>27</v>
      </c>
      <c r="R452" s="34" t="str">
        <f>INDEX(BA:BA,W447+1)</f>
        <v>When this creature enters the battlefield, if there is a Desert in your graveyard, target creature takes 4 damage.</v>
      </c>
      <c r="S452" s="35" t="s">
        <v>400</v>
      </c>
      <c r="T452" s="34" t="str">
        <f>IF(X452="","",X452&amp;IF(Y452="",""," "&amp;Y452)&amp;IF(Z452="",""," "&amp;Z452)&amp;IF(AA452="",""," "&amp;AA452))</f>
        <v/>
      </c>
      <c r="U452" s="35"/>
      <c r="V452" s="36"/>
      <c r="W452" s="40" t="s">
        <v>114</v>
      </c>
      <c r="X452" s="33" t="str">
        <f t="shared" ref="X452:AA452" si="76">IF(ISERROR(IF(LEN(X451)&gt;1,X451,VLOOKUP(X450,$AC:$AD,2,FALSE))),"",IF(LEN(X451)&gt;1,X451,VLOOKUP(X450,$AC:$AD,2,FALSE)))</f>
        <v/>
      </c>
      <c r="Y452" s="33" t="str">
        <f t="shared" si="76"/>
        <v/>
      </c>
      <c r="Z452" s="33" t="str">
        <f t="shared" si="76"/>
        <v/>
      </c>
      <c r="AA452" s="33" t="str">
        <f t="shared" si="76"/>
        <v> </v>
      </c>
      <c r="AC452" s="52"/>
      <c r="AD452" s="52"/>
      <c r="BB452" s="64" t="s">
        <v>0</v>
      </c>
    </row>
    <row r="453" spans="1:54">
      <c r="A453" t="str">
        <f t="shared" si="66"/>
        <v>|英テキスト|&gt;|&gt;|&gt;|&gt;|When this creature enters the battlefield, if there is a Desert in your graveyard, target creature takes 4 damage.|</v>
      </c>
      <c r="B453" t="s">
        <v>0</v>
      </c>
      <c r="C453" t="s">
        <v>81</v>
      </c>
      <c r="D453" s="27" t="s">
        <v>125</v>
      </c>
      <c r="E453" t="s">
        <v>81</v>
      </c>
      <c r="F453" s="27" t="s">
        <v>113</v>
      </c>
      <c r="G453" t="s">
        <v>81</v>
      </c>
      <c r="H453" s="27" t="s">
        <v>113</v>
      </c>
      <c r="I453" t="s">
        <v>81</v>
      </c>
      <c r="J453" s="27" t="s">
        <v>113</v>
      </c>
      <c r="K453" t="s">
        <v>81</v>
      </c>
      <c r="L453" s="27" t="s">
        <v>113</v>
      </c>
      <c r="M453" t="s">
        <v>81</v>
      </c>
      <c r="N453" t="str">
        <f>IF(T452="","",T452&amp;"&amp;br;")&amp;IF(R452=0,"",R452)</f>
        <v>When this creature enters the battlefield, if there is a Desert in your graveyard, target creature takes 4 damage.</v>
      </c>
      <c r="O453" t="s">
        <v>81</v>
      </c>
      <c r="Q453" s="33" t="s">
        <v>18</v>
      </c>
      <c r="R453" s="34" t="str">
        <f>IF(INDEX(AT:AT,W447+1)="",0,INDEX(AT:AT,W447+1)&amp;"/"&amp;INDEX(AU:AU,W447+1))</f>
        <v>3/3</v>
      </c>
      <c r="S453" s="35"/>
      <c r="T453" s="35"/>
      <c r="U453" s="35"/>
      <c r="V453" s="36"/>
      <c r="W453" s="40"/>
      <c r="X453" s="33"/>
      <c r="Y453" s="52"/>
      <c r="Z453" s="52"/>
      <c r="AA453" s="53"/>
      <c r="AC453" s="52"/>
      <c r="AD453" s="52"/>
      <c r="BB453" s="64" t="s">
        <v>0</v>
      </c>
    </row>
    <row r="454" spans="1:54">
      <c r="A454" t="str">
        <f t="shared" ref="A454:A517" si="77">CONCATENATE(C454,D454,E454,F454,G454,H454,I454,J454,K454,L454,M454,N454,O454,P454)</f>
        <v>|PT|&gt;|3/3|シールド数|&gt;||</v>
      </c>
      <c r="B454" t="s">
        <v>0</v>
      </c>
      <c r="C454" t="s">
        <v>81</v>
      </c>
      <c r="D454" t="s">
        <v>18</v>
      </c>
      <c r="E454" t="s">
        <v>81</v>
      </c>
      <c r="F454" t="s">
        <v>113</v>
      </c>
      <c r="G454" t="s">
        <v>81</v>
      </c>
      <c r="H454" t="str">
        <f>IF(R453=0,"",R453)</f>
        <v>3/3</v>
      </c>
      <c r="I454" t="s">
        <v>81</v>
      </c>
      <c r="J454" t="s">
        <v>136</v>
      </c>
      <c r="K454" t="s">
        <v>81</v>
      </c>
      <c r="L454" t="s">
        <v>113</v>
      </c>
      <c r="M454" t="s">
        <v>81</v>
      </c>
      <c r="N454" t="str">
        <f>IF(R454=0,"",R454)</f>
        <v/>
      </c>
      <c r="O454" t="s">
        <v>81</v>
      </c>
      <c r="Q454" s="41" t="s">
        <v>19</v>
      </c>
      <c r="R454" s="34">
        <f>INDEX(AS:AS,W447+1)</f>
        <v>0</v>
      </c>
      <c r="S454" s="42"/>
      <c r="T454" s="42"/>
      <c r="U454" s="42"/>
      <c r="V454" s="43"/>
      <c r="W454" s="44"/>
      <c r="X454" s="45"/>
      <c r="Y454" s="55"/>
      <c r="Z454" s="55"/>
      <c r="AA454" s="56"/>
      <c r="BB454" s="64" t="s">
        <v>0</v>
      </c>
    </row>
    <row r="455" spans="1:54">
      <c r="A455" t="str">
        <f t="shared" si="77"/>
        <v>&amp;br;&amp;br;</v>
      </c>
      <c r="B455" t="s">
        <v>0</v>
      </c>
      <c r="C455" t="s">
        <v>145</v>
      </c>
      <c r="R455"/>
      <c r="S455"/>
      <c r="T455"/>
      <c r="U455"/>
      <c r="V455"/>
      <c r="BB455" s="64" t="s">
        <v>0</v>
      </c>
    </row>
    <row r="456" spans="1:54">
      <c r="A456" t="str">
        <f t="shared" si="77"/>
        <v>#back(text=戻る,left)</v>
      </c>
      <c r="B456" t="s">
        <v>0</v>
      </c>
      <c r="C456" t="s">
        <v>153</v>
      </c>
      <c r="R456"/>
      <c r="S456"/>
      <c r="T456"/>
      <c r="U456"/>
      <c r="V456"/>
      <c r="BB456" s="64" t="s">
        <v>0</v>
      </c>
    </row>
    <row r="457" spans="1:54">
      <c r="A457" t="str">
        <f t="shared" si="77"/>
        <v>&amp;br;</v>
      </c>
      <c r="B457" t="s">
        <v>0</v>
      </c>
      <c r="C457" t="s">
        <v>164</v>
      </c>
      <c r="R457"/>
      <c r="S457"/>
      <c r="T457"/>
      <c r="U457"/>
      <c r="V457"/>
      <c r="BB457" s="64" t="s">
        <v>0</v>
      </c>
    </row>
    <row r="458" spans="1:54">
      <c r="A458" t="str">
        <f t="shared" si="77"/>
        <v>#comment(above,nsize=[15],size=[30],num=[10])</v>
      </c>
      <c r="B458" t="s">
        <v>0</v>
      </c>
      <c r="C458" t="s">
        <v>173</v>
      </c>
      <c r="R458"/>
      <c r="S458"/>
      <c r="T458"/>
      <c r="U458"/>
      <c r="V458"/>
      <c r="BB458" s="64" t="s">
        <v>0</v>
      </c>
    </row>
    <row r="459" spans="1:54">
      <c r="A459" t="str">
        <f t="shared" si="77"/>
        <v>&amp;br;&amp;br;</v>
      </c>
      <c r="B459" t="s">
        <v>0</v>
      </c>
      <c r="C459" t="s">
        <v>145</v>
      </c>
      <c r="R459"/>
      <c r="S459"/>
      <c r="T459"/>
      <c r="U459"/>
      <c r="V459"/>
      <c r="AC459" s="52"/>
      <c r="AD459" s="52"/>
      <c r="BB459" s="64" t="s">
        <v>0</v>
      </c>
    </row>
    <row r="460" spans="1:54">
      <c r="A460" t="str">
        <f t="shared" si="77"/>
        <v/>
      </c>
      <c r="B460" t="s">
        <v>0</v>
      </c>
      <c r="Q460" s="29"/>
      <c r="R460" s="30"/>
      <c r="S460" s="30"/>
      <c r="T460" s="30"/>
      <c r="U460" s="30"/>
      <c r="V460" s="31"/>
      <c r="W460" s="32">
        <v>36</v>
      </c>
      <c r="X460" s="29"/>
      <c r="Y460" s="50"/>
      <c r="Z460" s="50"/>
      <c r="AA460" s="51"/>
      <c r="AC460" s="52"/>
      <c r="AD460" s="52"/>
      <c r="BB460" s="64" t="s">
        <v>0</v>
      </c>
    </row>
    <row r="461" spans="1:54">
      <c r="A461" t="str">
        <f t="shared" si="77"/>
        <v>*チャンドラの敗北/Chandra's Defeat</v>
      </c>
      <c r="B461" t="s">
        <v>0</v>
      </c>
      <c r="C461" t="str">
        <f>"*"&amp;R461&amp;"/"&amp;T461</f>
        <v>*チャンドラの敗北/Chandra's Defeat</v>
      </c>
      <c r="Q461" s="33" t="s">
        <v>9</v>
      </c>
      <c r="R461" s="34" t="str">
        <f>INDEX(AI:AI,W460+1)</f>
        <v>チャンドラの敗北</v>
      </c>
      <c r="S461" s="35" t="s">
        <v>10</v>
      </c>
      <c r="T461" s="34" t="str">
        <f>INDEX(AJ:AJ,W460+1)</f>
        <v>Chandra's Defeat</v>
      </c>
      <c r="U461" s="35"/>
      <c r="V461" s="36"/>
      <c r="W461" s="37"/>
      <c r="X461" s="33"/>
      <c r="Y461" s="52"/>
      <c r="Z461" s="52"/>
      <c r="AA461" s="53"/>
      <c r="AC461" s="52"/>
      <c r="AD461" s="52"/>
      <c r="BB461" s="64" t="s">
        <v>0</v>
      </c>
    </row>
    <row r="462" spans="1:54">
      <c r="A462" t="str">
        <f t="shared" si="77"/>
        <v>|LEFT:80|LEFT:100|LEFT:100|LEFT:100|LEFT:100|LEFT:100|c</v>
      </c>
      <c r="B462" t="s">
        <v>0</v>
      </c>
      <c r="C462" t="s">
        <v>81</v>
      </c>
      <c r="D462" s="26" t="str">
        <f>$Q$1</f>
        <v>LEFT:80</v>
      </c>
      <c r="E462" s="26" t="s">
        <v>81</v>
      </c>
      <c r="F462" s="26" t="str">
        <f t="shared" ref="F462:J462" si="78">$R$1</f>
        <v>LEFT:100</v>
      </c>
      <c r="G462" s="26" t="s">
        <v>81</v>
      </c>
      <c r="H462" s="26" t="str">
        <f t="shared" si="78"/>
        <v>LEFT:100</v>
      </c>
      <c r="I462" s="26" t="s">
        <v>81</v>
      </c>
      <c r="J462" s="26" t="str">
        <f t="shared" si="78"/>
        <v>LEFT:100</v>
      </c>
      <c r="K462" s="26" t="s">
        <v>81</v>
      </c>
      <c r="L462" s="26" t="str">
        <f>$R$1</f>
        <v>LEFT:100</v>
      </c>
      <c r="M462" s="26" t="s">
        <v>81</v>
      </c>
      <c r="N462" s="26" t="str">
        <f>$R$1</f>
        <v>LEFT:100</v>
      </c>
      <c r="O462" t="s">
        <v>81</v>
      </c>
      <c r="P462" t="s">
        <v>82</v>
      </c>
      <c r="Q462" s="38" t="s">
        <v>6</v>
      </c>
      <c r="R462" s="34" t="str">
        <f>INDEX(AF:AF,W460+1)</f>
        <v>赤</v>
      </c>
      <c r="S462" s="39" t="s">
        <v>7</v>
      </c>
      <c r="T462" s="34" t="str">
        <f>INDEX(AG:AG,W460+1)</f>
        <v>アンコモン</v>
      </c>
      <c r="U462" s="39" t="s">
        <v>8</v>
      </c>
      <c r="V462" s="34">
        <f>INDEX(AH:AH,W460+1)</f>
        <v>3</v>
      </c>
      <c r="W462" s="40"/>
      <c r="X462" s="34" t="str">
        <f>INDEX(AO:AO,W460+1)</f>
        <v>赤のクリーチャー1体を対象とする。それは10点のダメージを受ける。</v>
      </c>
      <c r="Y462" s="52"/>
      <c r="Z462" s="52"/>
      <c r="AA462" s="53"/>
      <c r="AC462" s="35"/>
      <c r="AD462" s="35"/>
      <c r="BB462" s="64" t="s">
        <v>0</v>
      </c>
    </row>
    <row r="463" spans="1:54">
      <c r="A463" t="str">
        <f t="shared" si="77"/>
        <v>|色|赤|レアリティ|アンコモン|マナコスト|3|</v>
      </c>
      <c r="B463" t="s">
        <v>0</v>
      </c>
      <c r="C463" t="s">
        <v>81</v>
      </c>
      <c r="D463" s="27" t="s">
        <v>6</v>
      </c>
      <c r="E463" t="s">
        <v>81</v>
      </c>
      <c r="F463" t="str">
        <f>IF(R462=0,"",R462)</f>
        <v>赤</v>
      </c>
      <c r="G463" t="s">
        <v>81</v>
      </c>
      <c r="H463" s="27" t="s">
        <v>93</v>
      </c>
      <c r="I463" t="s">
        <v>81</v>
      </c>
      <c r="J463" t="str">
        <f>IF(T462=0,"",T462)</f>
        <v>アンコモン</v>
      </c>
      <c r="K463" t="s">
        <v>81</v>
      </c>
      <c r="L463" s="27" t="s">
        <v>94</v>
      </c>
      <c r="M463" t="s">
        <v>81</v>
      </c>
      <c r="N463">
        <f>IF(V462=0,"",V462)</f>
        <v>3</v>
      </c>
      <c r="O463" t="s">
        <v>81</v>
      </c>
      <c r="Q463" s="33" t="s">
        <v>11</v>
      </c>
      <c r="R463" s="34" t="str">
        <f>INDEX(AK:AK,W460+1)</f>
        <v>呪文</v>
      </c>
      <c r="S463" s="39" t="s">
        <v>95</v>
      </c>
      <c r="T463" s="34">
        <f>INDEX(AL:AL,W460+1)</f>
        <v>0</v>
      </c>
      <c r="U463" s="34">
        <f>INDEX(AM:AM,W460+1)</f>
        <v>0</v>
      </c>
      <c r="V463" s="34">
        <f>INDEX(AN:AN,W460+1)</f>
        <v>0</v>
      </c>
      <c r="W463" s="40"/>
      <c r="X463" s="34" t="str">
        <f>INDEX(AV:AV,W460+1)</f>
        <v>赤の</v>
      </c>
      <c r="Y463" s="34" t="str">
        <f>INDEX(AW:AW,W460+1)</f>
        <v/>
      </c>
      <c r="Z463" s="34" t="str">
        <f>INDEX(AX:AX,W460+1)</f>
        <v/>
      </c>
      <c r="AA463" s="34">
        <f>INDEX(AY:AY,W460+1)</f>
        <v>0</v>
      </c>
      <c r="AC463" s="52"/>
      <c r="AD463" s="52"/>
      <c r="BB463" s="64" t="s">
        <v>0</v>
      </c>
    </row>
    <row r="464" spans="1:54">
      <c r="A464" t="str">
        <f t="shared" si="77"/>
        <v>|種別|呪文|サブタイプ||||</v>
      </c>
      <c r="B464" t="s">
        <v>0</v>
      </c>
      <c r="C464" t="s">
        <v>81</v>
      </c>
      <c r="D464" s="27" t="s">
        <v>11</v>
      </c>
      <c r="E464" t="s">
        <v>81</v>
      </c>
      <c r="F464" t="str">
        <f>IF(R463=0,"",R463)</f>
        <v>呪文</v>
      </c>
      <c r="G464" t="s">
        <v>81</v>
      </c>
      <c r="H464" s="27" t="s">
        <v>103</v>
      </c>
      <c r="I464" t="s">
        <v>81</v>
      </c>
      <c r="J464" t="str">
        <f>IF(T463=0,"",T463)</f>
        <v/>
      </c>
      <c r="K464" t="s">
        <v>81</v>
      </c>
      <c r="L464" t="str">
        <f>IF(U463=0,"",U463)</f>
        <v/>
      </c>
      <c r="M464" t="s">
        <v>81</v>
      </c>
      <c r="N464" t="str">
        <f>IF(V463=0,"",V463)</f>
        <v/>
      </c>
      <c r="O464" t="s">
        <v>81</v>
      </c>
      <c r="Q464" s="33" t="s">
        <v>104</v>
      </c>
      <c r="R464" s="34" t="str">
        <f>INDEX(AZ:AZ,W460+1)</f>
        <v>赤のクリーチャー1体を対象とする。それは10点のダメージを受ける。</v>
      </c>
      <c r="S464" s="35"/>
      <c r="T464" s="35"/>
      <c r="U464" s="35"/>
      <c r="V464" s="36"/>
      <c r="W464" s="40"/>
      <c r="X464" s="32"/>
      <c r="Y464" s="32"/>
      <c r="Z464" s="32"/>
      <c r="AA464" s="54"/>
      <c r="AC464" s="52"/>
      <c r="AD464" s="52"/>
      <c r="BB464" s="64" t="s">
        <v>0</v>
      </c>
    </row>
    <row r="465" spans="1:54">
      <c r="A465" t="str">
        <f t="shared" si="77"/>
        <v>|テキスト|&gt;|&gt;|&gt;|&gt;|赤のクリーチャー1体を対象とする。それは10点のダメージを受ける。|</v>
      </c>
      <c r="B465" t="s">
        <v>0</v>
      </c>
      <c r="C465" t="s">
        <v>81</v>
      </c>
      <c r="D465" s="27" t="s">
        <v>104</v>
      </c>
      <c r="E465" t="s">
        <v>81</v>
      </c>
      <c r="F465" s="27" t="s">
        <v>113</v>
      </c>
      <c r="G465" t="s">
        <v>81</v>
      </c>
      <c r="H465" s="27" t="s">
        <v>113</v>
      </c>
      <c r="I465" t="s">
        <v>81</v>
      </c>
      <c r="J465" s="27" t="s">
        <v>113</v>
      </c>
      <c r="K465" t="s">
        <v>81</v>
      </c>
      <c r="L465" s="27" t="s">
        <v>113</v>
      </c>
      <c r="M465" t="s">
        <v>81</v>
      </c>
      <c r="N465" t="str">
        <f>IF(R464=0,"",R464)</f>
        <v>赤のクリーチャー1体を対象とする。それは10点のダメージを受ける。</v>
      </c>
      <c r="O465" t="s">
        <v>81</v>
      </c>
      <c r="Q465" s="38" t="s">
        <v>27</v>
      </c>
      <c r="R465" s="34" t="str">
        <f>INDEX(BA:BA,W460+1)</f>
        <v>Target red creature takes 10 damage.</v>
      </c>
      <c r="S465" s="35" t="s">
        <v>400</v>
      </c>
      <c r="T465" s="34" t="str">
        <f>IF(X465="","",X465&amp;IF(Y465="",""," "&amp;Y465)&amp;IF(Z465="",""," "&amp;Z465)&amp;IF(AA465="",""," "&amp;AA465))</f>
        <v/>
      </c>
      <c r="U465" s="35"/>
      <c r="V465" s="36"/>
      <c r="W465" s="40" t="s">
        <v>114</v>
      </c>
      <c r="X465" s="33" t="str">
        <f t="shared" ref="X465:AA465" si="79">IF(ISERROR(IF(LEN(X464)&gt;1,X464,VLOOKUP(X463,$AC:$AD,2,FALSE))),"",IF(LEN(X464)&gt;1,X464,VLOOKUP(X463,$AC:$AD,2,FALSE)))</f>
        <v/>
      </c>
      <c r="Y465" s="33" t="str">
        <f t="shared" si="79"/>
        <v/>
      </c>
      <c r="Z465" s="33" t="str">
        <f t="shared" si="79"/>
        <v/>
      </c>
      <c r="AA465" s="33" t="str">
        <f t="shared" si="79"/>
        <v> </v>
      </c>
      <c r="AC465" s="52"/>
      <c r="AD465" s="52"/>
      <c r="BB465" s="64" t="s">
        <v>0</v>
      </c>
    </row>
    <row r="466" spans="1:54">
      <c r="A466" t="str">
        <f t="shared" si="77"/>
        <v>|英テキスト|&gt;|&gt;|&gt;|&gt;|Target red creature takes 10 damage.|</v>
      </c>
      <c r="B466" t="s">
        <v>0</v>
      </c>
      <c r="C466" t="s">
        <v>81</v>
      </c>
      <c r="D466" s="27" t="s">
        <v>125</v>
      </c>
      <c r="E466" t="s">
        <v>81</v>
      </c>
      <c r="F466" s="27" t="s">
        <v>113</v>
      </c>
      <c r="G466" t="s">
        <v>81</v>
      </c>
      <c r="H466" s="27" t="s">
        <v>113</v>
      </c>
      <c r="I466" t="s">
        <v>81</v>
      </c>
      <c r="J466" s="27" t="s">
        <v>113</v>
      </c>
      <c r="K466" t="s">
        <v>81</v>
      </c>
      <c r="L466" s="27" t="s">
        <v>113</v>
      </c>
      <c r="M466" t="s">
        <v>81</v>
      </c>
      <c r="N466" t="str">
        <f>IF(T465="","",T465&amp;"&amp;br;")&amp;IF(R465=0,"",R465)</f>
        <v>Target red creature takes 10 damage.</v>
      </c>
      <c r="O466" t="s">
        <v>81</v>
      </c>
      <c r="Q466" s="33" t="s">
        <v>18</v>
      </c>
      <c r="R466" s="34">
        <f>IF(INDEX(AT:AT,W460+1)="",0,INDEX(AT:AT,W460+1)&amp;"/"&amp;INDEX(AU:AU,W460+1))</f>
        <v>0</v>
      </c>
      <c r="S466" s="35"/>
      <c r="T466" s="35"/>
      <c r="U466" s="35"/>
      <c r="V466" s="36"/>
      <c r="W466" s="40"/>
      <c r="X466" s="33"/>
      <c r="Y466" s="52"/>
      <c r="Z466" s="52"/>
      <c r="AA466" s="53"/>
      <c r="AC466" s="52"/>
      <c r="AD466" s="52"/>
      <c r="BB466" s="64" t="s">
        <v>0</v>
      </c>
    </row>
    <row r="467" spans="1:54">
      <c r="A467" t="str">
        <f t="shared" si="77"/>
        <v>|PT|&gt;||シールド数|&gt;||</v>
      </c>
      <c r="B467" t="s">
        <v>0</v>
      </c>
      <c r="C467" t="s">
        <v>81</v>
      </c>
      <c r="D467" t="s">
        <v>18</v>
      </c>
      <c r="E467" t="s">
        <v>81</v>
      </c>
      <c r="F467" t="s">
        <v>113</v>
      </c>
      <c r="G467" t="s">
        <v>81</v>
      </c>
      <c r="H467" t="str">
        <f>IF(R466=0,"",R466)</f>
        <v/>
      </c>
      <c r="I467" t="s">
        <v>81</v>
      </c>
      <c r="J467" t="s">
        <v>136</v>
      </c>
      <c r="K467" t="s">
        <v>81</v>
      </c>
      <c r="L467" t="s">
        <v>113</v>
      </c>
      <c r="M467" t="s">
        <v>81</v>
      </c>
      <c r="N467" t="str">
        <f>IF(R467=0,"",R467)</f>
        <v/>
      </c>
      <c r="O467" t="s">
        <v>81</v>
      </c>
      <c r="Q467" s="41" t="s">
        <v>19</v>
      </c>
      <c r="R467" s="34">
        <f>INDEX(AS:AS,W460+1)</f>
        <v>0</v>
      </c>
      <c r="S467" s="42"/>
      <c r="T467" s="42"/>
      <c r="U467" s="42"/>
      <c r="V467" s="43"/>
      <c r="W467" s="44"/>
      <c r="X467" s="45"/>
      <c r="Y467" s="55"/>
      <c r="Z467" s="55"/>
      <c r="AA467" s="56"/>
      <c r="BB467" s="64" t="s">
        <v>0</v>
      </c>
    </row>
    <row r="468" spans="1:54">
      <c r="A468" t="str">
        <f t="shared" si="77"/>
        <v>&amp;br;&amp;br;</v>
      </c>
      <c r="B468" t="s">
        <v>0</v>
      </c>
      <c r="C468" t="s">
        <v>145</v>
      </c>
      <c r="R468"/>
      <c r="S468"/>
      <c r="T468"/>
      <c r="U468"/>
      <c r="V468"/>
      <c r="BB468" s="64" t="s">
        <v>0</v>
      </c>
    </row>
    <row r="469" spans="1:54">
      <c r="A469" t="str">
        <f t="shared" si="77"/>
        <v>#back(text=戻る,left)</v>
      </c>
      <c r="B469" t="s">
        <v>0</v>
      </c>
      <c r="C469" t="s">
        <v>153</v>
      </c>
      <c r="R469"/>
      <c r="S469"/>
      <c r="T469"/>
      <c r="U469"/>
      <c r="V469"/>
      <c r="BB469" s="64" t="s">
        <v>0</v>
      </c>
    </row>
    <row r="470" spans="1:54">
      <c r="A470" t="str">
        <f t="shared" si="77"/>
        <v>&amp;br;</v>
      </c>
      <c r="B470" t="s">
        <v>0</v>
      </c>
      <c r="C470" t="s">
        <v>164</v>
      </c>
      <c r="R470"/>
      <c r="S470"/>
      <c r="T470"/>
      <c r="U470"/>
      <c r="V470"/>
      <c r="BB470" s="64" t="s">
        <v>0</v>
      </c>
    </row>
    <row r="471" spans="1:54">
      <c r="A471" t="str">
        <f t="shared" si="77"/>
        <v>#comment(above,nsize=[15],size=[30],num=[10])</v>
      </c>
      <c r="B471" t="s">
        <v>0</v>
      </c>
      <c r="C471" t="s">
        <v>173</v>
      </c>
      <c r="R471"/>
      <c r="S471"/>
      <c r="T471"/>
      <c r="U471"/>
      <c r="V471"/>
      <c r="BB471" s="64" t="s">
        <v>0</v>
      </c>
    </row>
    <row r="472" spans="1:54">
      <c r="A472" t="str">
        <f t="shared" si="77"/>
        <v>&amp;br;&amp;br;</v>
      </c>
      <c r="B472" t="s">
        <v>0</v>
      </c>
      <c r="C472" t="s">
        <v>145</v>
      </c>
      <c r="R472"/>
      <c r="S472"/>
      <c r="T472"/>
      <c r="U472"/>
      <c r="V472"/>
      <c r="AC472" s="52"/>
      <c r="AD472" s="52"/>
      <c r="BB472" s="64" t="s">
        <v>0</v>
      </c>
    </row>
    <row r="473" spans="1:54">
      <c r="A473" t="str">
        <f t="shared" si="77"/>
        <v/>
      </c>
      <c r="B473" t="s">
        <v>0</v>
      </c>
      <c r="Q473" s="29"/>
      <c r="R473" s="30"/>
      <c r="S473" s="30"/>
      <c r="T473" s="30"/>
      <c r="U473" s="30"/>
      <c r="V473" s="31"/>
      <c r="W473" s="32">
        <v>37</v>
      </c>
      <c r="X473" s="29"/>
      <c r="Y473" s="50"/>
      <c r="Z473" s="50"/>
      <c r="AA473" s="51"/>
      <c r="AC473" s="52"/>
      <c r="AD473" s="52"/>
      <c r="BB473" s="64" t="s">
        <v>0</v>
      </c>
    </row>
    <row r="474" spans="1:54">
      <c r="A474" t="str">
        <f t="shared" si="77"/>
        <v>*燃え拳のミノタウルス/Burning-Fist Minotaur</v>
      </c>
      <c r="B474" t="s">
        <v>0</v>
      </c>
      <c r="C474" t="str">
        <f>"*"&amp;R474&amp;"/"&amp;T474</f>
        <v>*燃え拳のミノタウルス/Burning-Fist Minotaur</v>
      </c>
      <c r="Q474" s="33" t="s">
        <v>9</v>
      </c>
      <c r="R474" s="34" t="str">
        <f>INDEX(AI:AI,W473+1)</f>
        <v>燃え拳のミノタウルス</v>
      </c>
      <c r="S474" s="35" t="s">
        <v>10</v>
      </c>
      <c r="T474" s="34" t="str">
        <f>INDEX(AJ:AJ,W473+1)</f>
        <v>Burning-Fist Minotaur</v>
      </c>
      <c r="U474" s="35"/>
      <c r="V474" s="36"/>
      <c r="W474" s="37"/>
      <c r="X474" s="33"/>
      <c r="Y474" s="52"/>
      <c r="Z474" s="52"/>
      <c r="AA474" s="53"/>
      <c r="AC474" s="52"/>
      <c r="AD474" s="52"/>
      <c r="BB474" s="64" t="s">
        <v>0</v>
      </c>
    </row>
    <row r="475" spans="1:54">
      <c r="A475" t="str">
        <f t="shared" si="77"/>
        <v>|LEFT:80|LEFT:100|LEFT:100|LEFT:100|LEFT:100|LEFT:100|c</v>
      </c>
      <c r="B475" t="s">
        <v>0</v>
      </c>
      <c r="C475" t="s">
        <v>81</v>
      </c>
      <c r="D475" s="26" t="str">
        <f>$Q$1</f>
        <v>LEFT:80</v>
      </c>
      <c r="E475" s="26" t="s">
        <v>81</v>
      </c>
      <c r="F475" s="26" t="str">
        <f t="shared" ref="F475:J475" si="80">$R$1</f>
        <v>LEFT:100</v>
      </c>
      <c r="G475" s="26" t="s">
        <v>81</v>
      </c>
      <c r="H475" s="26" t="str">
        <f t="shared" si="80"/>
        <v>LEFT:100</v>
      </c>
      <c r="I475" s="26" t="s">
        <v>81</v>
      </c>
      <c r="J475" s="26" t="str">
        <f t="shared" si="80"/>
        <v>LEFT:100</v>
      </c>
      <c r="K475" s="26" t="s">
        <v>81</v>
      </c>
      <c r="L475" s="26" t="str">
        <f>$R$1</f>
        <v>LEFT:100</v>
      </c>
      <c r="M475" s="26" t="s">
        <v>81</v>
      </c>
      <c r="N475" s="26" t="str">
        <f>$R$1</f>
        <v>LEFT:100</v>
      </c>
      <c r="O475" t="s">
        <v>81</v>
      </c>
      <c r="P475" t="s">
        <v>82</v>
      </c>
      <c r="Q475" s="38" t="s">
        <v>6</v>
      </c>
      <c r="R475" s="34" t="str">
        <f>INDEX(AF:AF,W473+1)</f>
        <v>赤</v>
      </c>
      <c r="S475" s="39" t="s">
        <v>7</v>
      </c>
      <c r="T475" s="34" t="str">
        <f>INDEX(AG:AG,W473+1)</f>
        <v>レア</v>
      </c>
      <c r="U475" s="39" t="s">
        <v>8</v>
      </c>
      <c r="V475" s="34">
        <f>INDEX(AH:AH,W473+1)</f>
        <v>14</v>
      </c>
      <c r="W475" s="40"/>
      <c r="X475" s="34" t="str">
        <f>INDEX(AO:AO,W473+1)</f>
        <v>先制攻撃</v>
      </c>
      <c r="Y475" s="52"/>
      <c r="Z475" s="52"/>
      <c r="AA475" s="53"/>
      <c r="AC475" s="35"/>
      <c r="AD475" s="35"/>
      <c r="BB475" s="64" t="s">
        <v>0</v>
      </c>
    </row>
    <row r="476" spans="1:54">
      <c r="A476" t="str">
        <f t="shared" si="77"/>
        <v>|色|赤|レアリティ|レア|マナコスト|14|</v>
      </c>
      <c r="B476" t="s">
        <v>0</v>
      </c>
      <c r="C476" t="s">
        <v>81</v>
      </c>
      <c r="D476" s="27" t="s">
        <v>6</v>
      </c>
      <c r="E476" t="s">
        <v>81</v>
      </c>
      <c r="F476" t="str">
        <f>IF(R475=0,"",R475)</f>
        <v>赤</v>
      </c>
      <c r="G476" t="s">
        <v>81</v>
      </c>
      <c r="H476" s="27" t="s">
        <v>93</v>
      </c>
      <c r="I476" t="s">
        <v>81</v>
      </c>
      <c r="J476" t="str">
        <f>IF(T475=0,"",T475)</f>
        <v>レア</v>
      </c>
      <c r="K476" t="s">
        <v>81</v>
      </c>
      <c r="L476" s="27" t="s">
        <v>94</v>
      </c>
      <c r="M476" t="s">
        <v>81</v>
      </c>
      <c r="N476">
        <f>IF(V475=0,"",V475)</f>
        <v>14</v>
      </c>
      <c r="O476" t="s">
        <v>81</v>
      </c>
      <c r="Q476" s="33" t="s">
        <v>11</v>
      </c>
      <c r="R476" s="34" t="str">
        <f>INDEX(AK:AK,W473+1)</f>
        <v>クリーチャー</v>
      </c>
      <c r="S476" s="39" t="s">
        <v>95</v>
      </c>
      <c r="T476" s="34" t="str">
        <f>INDEX(AL:AL,W473+1)</f>
        <v>ミノタウルス</v>
      </c>
      <c r="U476" s="34" t="str">
        <f>INDEX(AM:AM,W473+1)</f>
        <v>ウィザード</v>
      </c>
      <c r="V476" s="34">
        <f>INDEX(AN:AN,W473+1)</f>
        <v>0</v>
      </c>
      <c r="W476" s="40"/>
      <c r="X476" s="34" t="str">
        <f>INDEX(AV:AV,W473+1)</f>
        <v>先制</v>
      </c>
      <c r="Y476" s="34" t="str">
        <f>INDEX(AW:AW,W473+1)</f>
        <v/>
      </c>
      <c r="Z476" s="34" t="str">
        <f>INDEX(AX:AX,W473+1)</f>
        <v/>
      </c>
      <c r="AA476" s="34">
        <f>INDEX(AY:AY,W473+1)</f>
        <v>0</v>
      </c>
      <c r="AC476" s="52"/>
      <c r="AD476" s="52"/>
      <c r="BB476" s="64" t="s">
        <v>0</v>
      </c>
    </row>
    <row r="477" spans="1:54">
      <c r="A477" t="str">
        <f t="shared" si="77"/>
        <v>|種別|クリーチャー|サブタイプ|ミノタウルス|ウィザード||</v>
      </c>
      <c r="B477" t="s">
        <v>0</v>
      </c>
      <c r="C477" t="s">
        <v>81</v>
      </c>
      <c r="D477" s="27" t="s">
        <v>11</v>
      </c>
      <c r="E477" t="s">
        <v>81</v>
      </c>
      <c r="F477" t="str">
        <f>IF(R476=0,"",R476)</f>
        <v>クリーチャー</v>
      </c>
      <c r="G477" t="s">
        <v>81</v>
      </c>
      <c r="H477" s="27" t="s">
        <v>103</v>
      </c>
      <c r="I477" t="s">
        <v>81</v>
      </c>
      <c r="J477" t="str">
        <f>IF(T476=0,"",T476)</f>
        <v>ミノタウルス</v>
      </c>
      <c r="K477" t="s">
        <v>81</v>
      </c>
      <c r="L477" t="str">
        <f>IF(U476=0,"",U476)</f>
        <v>ウィザード</v>
      </c>
      <c r="M477" t="s">
        <v>81</v>
      </c>
      <c r="N477" t="str">
        <f>IF(V476=0,"",V476)</f>
        <v/>
      </c>
      <c r="O477" t="s">
        <v>81</v>
      </c>
      <c r="Q477" s="33" t="s">
        <v>104</v>
      </c>
      <c r="R477" s="34" t="str">
        <f>INDEX(AZ:AZ,W473+1)</f>
        <v>先制攻撃&amp;br;ジェム3個を起動する；あなたはカードを1枚捨てる。&amp;br;あなたがカードを1枚捨てたとき、このクリーチャーは+2/0の修整を受ける。</v>
      </c>
      <c r="S477" s="35"/>
      <c r="T477" s="35"/>
      <c r="U477" s="35"/>
      <c r="V477" s="36"/>
      <c r="W477" s="40"/>
      <c r="X477" s="32"/>
      <c r="Y477" s="32"/>
      <c r="Z477" s="32"/>
      <c r="AA477" s="54"/>
      <c r="AC477" s="52"/>
      <c r="AD477" s="52"/>
      <c r="BB477" s="64" t="s">
        <v>0</v>
      </c>
    </row>
    <row r="478" spans="1:54">
      <c r="A478" t="str">
        <f t="shared" si="77"/>
        <v>|テキスト|&gt;|&gt;|&gt;|&gt;|先制攻撃&amp;br;ジェム3個を起動する；あなたはカードを1枚捨てる。&amp;br;あなたがカードを1枚捨てたとき、このクリーチャーは+2/0の修整を受ける。|</v>
      </c>
      <c r="B478" t="s">
        <v>0</v>
      </c>
      <c r="C478" t="s">
        <v>81</v>
      </c>
      <c r="D478" s="27" t="s">
        <v>104</v>
      </c>
      <c r="E478" t="s">
        <v>81</v>
      </c>
      <c r="F478" s="27" t="s">
        <v>113</v>
      </c>
      <c r="G478" t="s">
        <v>81</v>
      </c>
      <c r="H478" s="27" t="s">
        <v>113</v>
      </c>
      <c r="I478" t="s">
        <v>81</v>
      </c>
      <c r="J478" s="27" t="s">
        <v>113</v>
      </c>
      <c r="K478" t="s">
        <v>81</v>
      </c>
      <c r="L478" s="27" t="s">
        <v>113</v>
      </c>
      <c r="M478" t="s">
        <v>81</v>
      </c>
      <c r="N478" t="str">
        <f>IF(R477=0,"",R477)</f>
        <v>先制攻撃&amp;br;ジェム3個を起動する；あなたはカードを1枚捨てる。&amp;br;あなたがカードを1枚捨てたとき、このクリーチャーは+2/0の修整を受ける。</v>
      </c>
      <c r="O478" t="s">
        <v>81</v>
      </c>
      <c r="Q478" s="38" t="s">
        <v>27</v>
      </c>
      <c r="R478" s="34" t="str">
        <f>INDEX(BA:BA,W473+1)</f>
        <v>Activate 3: You discard 1 card.&amp;br;When you discard a card, this creature gets +2/0.</v>
      </c>
      <c r="S478" s="35" t="s">
        <v>400</v>
      </c>
      <c r="T478" s="34" t="str">
        <f>IF(X478="","",X478&amp;IF(Y478="",""," "&amp;Y478)&amp;IF(Z478="",""," "&amp;Z478)&amp;IF(AA478="",""," "&amp;AA478))</f>
        <v>First strike  </v>
      </c>
      <c r="U478" s="35"/>
      <c r="V478" s="36"/>
      <c r="W478" s="40" t="s">
        <v>114</v>
      </c>
      <c r="X478" s="33" t="str">
        <f t="shared" ref="X478:AA478" si="81">IF(ISERROR(IF(LEN(X477)&gt;1,X477,VLOOKUP(X476,$AC:$AD,2,FALSE))),"",IF(LEN(X477)&gt;1,X477,VLOOKUP(X476,$AC:$AD,2,FALSE)))</f>
        <v>First strike</v>
      </c>
      <c r="Y478" s="33" t="str">
        <f t="shared" si="81"/>
        <v/>
      </c>
      <c r="Z478" s="33" t="str">
        <f t="shared" si="81"/>
        <v/>
      </c>
      <c r="AA478" s="33" t="str">
        <f t="shared" si="81"/>
        <v> </v>
      </c>
      <c r="AC478" s="52"/>
      <c r="AD478" s="52"/>
      <c r="BB478" s="64" t="s">
        <v>0</v>
      </c>
    </row>
    <row r="479" spans="1:54">
      <c r="A479" t="str">
        <f t="shared" si="77"/>
        <v>|英テキスト|&gt;|&gt;|&gt;|&gt;|First strike  &amp;br;Activate 3: You discard 1 card.&amp;br;When you discard a card, this creature gets +2/0.|</v>
      </c>
      <c r="B479" t="s">
        <v>0</v>
      </c>
      <c r="C479" t="s">
        <v>81</v>
      </c>
      <c r="D479" s="27" t="s">
        <v>125</v>
      </c>
      <c r="E479" t="s">
        <v>81</v>
      </c>
      <c r="F479" s="27" t="s">
        <v>113</v>
      </c>
      <c r="G479" t="s">
        <v>81</v>
      </c>
      <c r="H479" s="27" t="s">
        <v>113</v>
      </c>
      <c r="I479" t="s">
        <v>81</v>
      </c>
      <c r="J479" s="27" t="s">
        <v>113</v>
      </c>
      <c r="K479" t="s">
        <v>81</v>
      </c>
      <c r="L479" s="27" t="s">
        <v>113</v>
      </c>
      <c r="M479" t="s">
        <v>81</v>
      </c>
      <c r="N479" t="str">
        <f>IF(T478="","",T478&amp;"&amp;br;")&amp;IF(R478=0,"",R478)</f>
        <v>First strike  &amp;br;Activate 3: You discard 1 card.&amp;br;When you discard a card, this creature gets +2/0.</v>
      </c>
      <c r="O479" t="s">
        <v>81</v>
      </c>
      <c r="Q479" s="33" t="s">
        <v>18</v>
      </c>
      <c r="R479" s="34" t="str">
        <f>IF(INDEX(AT:AT,W473+1)="",0,INDEX(AT:AT,W473+1)&amp;"/"&amp;INDEX(AU:AU,W473+1))</f>
        <v>6/5</v>
      </c>
      <c r="S479" s="35"/>
      <c r="T479" s="35"/>
      <c r="U479" s="35"/>
      <c r="V479" s="36"/>
      <c r="W479" s="40"/>
      <c r="X479" s="33"/>
      <c r="Y479" s="52"/>
      <c r="Z479" s="52"/>
      <c r="AA479" s="53"/>
      <c r="AC479" s="52"/>
      <c r="AD479" s="52"/>
      <c r="BB479" s="64" t="s">
        <v>0</v>
      </c>
    </row>
    <row r="480" spans="1:54">
      <c r="A480" t="str">
        <f t="shared" si="77"/>
        <v>|PT|&gt;|6/5|シールド数|&gt;||</v>
      </c>
      <c r="B480" t="s">
        <v>0</v>
      </c>
      <c r="C480" t="s">
        <v>81</v>
      </c>
      <c r="D480" t="s">
        <v>18</v>
      </c>
      <c r="E480" t="s">
        <v>81</v>
      </c>
      <c r="F480" t="s">
        <v>113</v>
      </c>
      <c r="G480" t="s">
        <v>81</v>
      </c>
      <c r="H480" t="str">
        <f>IF(R479=0,"",R479)</f>
        <v>6/5</v>
      </c>
      <c r="I480" t="s">
        <v>81</v>
      </c>
      <c r="J480" t="s">
        <v>136</v>
      </c>
      <c r="K480" t="s">
        <v>81</v>
      </c>
      <c r="L480" t="s">
        <v>113</v>
      </c>
      <c r="M480" t="s">
        <v>81</v>
      </c>
      <c r="N480" t="str">
        <f>IF(R480=0,"",R480)</f>
        <v/>
      </c>
      <c r="O480" t="s">
        <v>81</v>
      </c>
      <c r="Q480" s="41" t="s">
        <v>19</v>
      </c>
      <c r="R480" s="34">
        <f>INDEX(AS:AS,W473+1)</f>
        <v>0</v>
      </c>
      <c r="S480" s="42"/>
      <c r="T480" s="42"/>
      <c r="U480" s="42"/>
      <c r="V480" s="43"/>
      <c r="W480" s="44"/>
      <c r="X480" s="45"/>
      <c r="Y480" s="55"/>
      <c r="Z480" s="55"/>
      <c r="AA480" s="56"/>
      <c r="BB480" s="64" t="s">
        <v>0</v>
      </c>
    </row>
    <row r="481" spans="1:54">
      <c r="A481" t="str">
        <f t="shared" si="77"/>
        <v>&amp;br;&amp;br;</v>
      </c>
      <c r="B481" t="s">
        <v>0</v>
      </c>
      <c r="C481" t="s">
        <v>145</v>
      </c>
      <c r="R481"/>
      <c r="S481"/>
      <c r="T481"/>
      <c r="U481"/>
      <c r="V481"/>
      <c r="BB481" s="64" t="s">
        <v>0</v>
      </c>
    </row>
    <row r="482" spans="1:54">
      <c r="A482" t="str">
        <f t="shared" si="77"/>
        <v>#back(text=戻る,left)</v>
      </c>
      <c r="B482" t="s">
        <v>0</v>
      </c>
      <c r="C482" t="s">
        <v>153</v>
      </c>
      <c r="R482"/>
      <c r="S482"/>
      <c r="T482"/>
      <c r="U482"/>
      <c r="V482"/>
      <c r="BB482" s="64" t="s">
        <v>0</v>
      </c>
    </row>
    <row r="483" spans="1:54">
      <c r="A483" t="str">
        <f t="shared" si="77"/>
        <v>&amp;br;</v>
      </c>
      <c r="B483" t="s">
        <v>0</v>
      </c>
      <c r="C483" t="s">
        <v>164</v>
      </c>
      <c r="R483"/>
      <c r="S483"/>
      <c r="T483"/>
      <c r="U483"/>
      <c r="V483"/>
      <c r="BB483" s="64" t="s">
        <v>0</v>
      </c>
    </row>
    <row r="484" spans="1:54">
      <c r="A484" t="str">
        <f t="shared" si="77"/>
        <v>#comment(above,nsize=[15],size=[30],num=[10])</v>
      </c>
      <c r="B484" t="s">
        <v>0</v>
      </c>
      <c r="C484" t="s">
        <v>173</v>
      </c>
      <c r="R484"/>
      <c r="S484"/>
      <c r="T484"/>
      <c r="U484"/>
      <c r="V484"/>
      <c r="BB484" s="64" t="s">
        <v>0</v>
      </c>
    </row>
    <row r="485" spans="1:54">
      <c r="A485" t="str">
        <f t="shared" si="77"/>
        <v>&amp;br;&amp;br;</v>
      </c>
      <c r="B485" t="s">
        <v>0</v>
      </c>
      <c r="C485" t="s">
        <v>145</v>
      </c>
      <c r="R485"/>
      <c r="S485"/>
      <c r="T485"/>
      <c r="U485"/>
      <c r="V485"/>
      <c r="AC485" s="52"/>
      <c r="AD485" s="52"/>
      <c r="BB485" s="64" t="s">
        <v>0</v>
      </c>
    </row>
    <row r="486" spans="1:54">
      <c r="A486" t="str">
        <f t="shared" si="77"/>
        <v/>
      </c>
      <c r="B486" t="s">
        <v>0</v>
      </c>
      <c r="Q486" s="29"/>
      <c r="R486" s="30"/>
      <c r="S486" s="30"/>
      <c r="T486" s="30"/>
      <c r="U486" s="30"/>
      <c r="V486" s="31"/>
      <c r="W486" s="32">
        <v>38</v>
      </c>
      <c r="X486" s="29"/>
      <c r="Y486" s="50"/>
      <c r="Z486" s="50"/>
      <c r="AA486" s="51"/>
      <c r="AC486" s="52"/>
      <c r="AD486" s="52"/>
      <c r="BB486" s="64" t="s">
        <v>0</v>
      </c>
    </row>
    <row r="487" spans="1:54">
      <c r="A487" t="str">
        <f t="shared" si="77"/>
        <v>*混沌の大口/Chaos Maw</v>
      </c>
      <c r="B487" t="s">
        <v>0</v>
      </c>
      <c r="C487" t="str">
        <f>"*"&amp;R487&amp;"/"&amp;T487</f>
        <v>*混沌の大口/Chaos Maw</v>
      </c>
      <c r="Q487" s="33" t="s">
        <v>9</v>
      </c>
      <c r="R487" s="34" t="str">
        <f>INDEX(AI:AI,W486+1)</f>
        <v>混沌の大口</v>
      </c>
      <c r="S487" s="35" t="s">
        <v>10</v>
      </c>
      <c r="T487" s="34" t="str">
        <f>INDEX(AJ:AJ,W486+1)</f>
        <v>Chaos Maw</v>
      </c>
      <c r="U487" s="35"/>
      <c r="V487" s="36"/>
      <c r="W487" s="37"/>
      <c r="X487" s="33"/>
      <c r="Y487" s="52"/>
      <c r="Z487" s="52"/>
      <c r="AA487" s="53"/>
      <c r="AC487" s="52"/>
      <c r="AD487" s="52"/>
      <c r="BB487" s="64" t="s">
        <v>0</v>
      </c>
    </row>
    <row r="488" spans="1:54">
      <c r="A488" t="str">
        <f t="shared" si="77"/>
        <v>|LEFT:80|LEFT:100|LEFT:100|LEFT:100|LEFT:100|LEFT:100|c</v>
      </c>
      <c r="B488" t="s">
        <v>0</v>
      </c>
      <c r="C488" t="s">
        <v>81</v>
      </c>
      <c r="D488" s="26" t="str">
        <f>$Q$1</f>
        <v>LEFT:80</v>
      </c>
      <c r="E488" s="26" t="s">
        <v>81</v>
      </c>
      <c r="F488" s="26" t="str">
        <f t="shared" ref="F488:J488" si="82">$R$1</f>
        <v>LEFT:100</v>
      </c>
      <c r="G488" s="26" t="s">
        <v>81</v>
      </c>
      <c r="H488" s="26" t="str">
        <f t="shared" si="82"/>
        <v>LEFT:100</v>
      </c>
      <c r="I488" s="26" t="s">
        <v>81</v>
      </c>
      <c r="J488" s="26" t="str">
        <f t="shared" si="82"/>
        <v>LEFT:100</v>
      </c>
      <c r="K488" s="26" t="s">
        <v>81</v>
      </c>
      <c r="L488" s="26" t="str">
        <f>$R$1</f>
        <v>LEFT:100</v>
      </c>
      <c r="M488" s="26" t="s">
        <v>81</v>
      </c>
      <c r="N488" s="26" t="str">
        <f>$R$1</f>
        <v>LEFT:100</v>
      </c>
      <c r="O488" t="s">
        <v>81</v>
      </c>
      <c r="P488" t="s">
        <v>82</v>
      </c>
      <c r="Q488" s="38" t="s">
        <v>6</v>
      </c>
      <c r="R488" s="34" t="str">
        <f>INDEX(AF:AF,W486+1)</f>
        <v>赤</v>
      </c>
      <c r="S488" s="39" t="s">
        <v>7</v>
      </c>
      <c r="T488" s="34" t="str">
        <f>INDEX(AG:AG,W486+1)</f>
        <v>レア</v>
      </c>
      <c r="U488" s="39" t="s">
        <v>8</v>
      </c>
      <c r="V488" s="34">
        <f>INDEX(AH:AH,W486+1)</f>
        <v>17</v>
      </c>
      <c r="W488" s="40"/>
      <c r="X488" s="34" t="str">
        <f>INDEX(AO:AO,W486+1)</f>
        <v>このクリーチャーが戦場に出たとき、他の各クリーチャーは5点のダメージを受ける。</v>
      </c>
      <c r="Y488" s="52"/>
      <c r="Z488" s="52"/>
      <c r="AA488" s="53"/>
      <c r="AC488" s="35"/>
      <c r="AD488" s="35"/>
      <c r="BB488" s="64" t="s">
        <v>0</v>
      </c>
    </row>
    <row r="489" spans="1:54">
      <c r="A489" t="str">
        <f t="shared" si="77"/>
        <v>|色|赤|レアリティ|レア|マナコスト|17|</v>
      </c>
      <c r="B489" t="s">
        <v>0</v>
      </c>
      <c r="C489" t="s">
        <v>81</v>
      </c>
      <c r="D489" s="27" t="s">
        <v>6</v>
      </c>
      <c r="E489" t="s">
        <v>81</v>
      </c>
      <c r="F489" t="str">
        <f>IF(R488=0,"",R488)</f>
        <v>赤</v>
      </c>
      <c r="G489" t="s">
        <v>81</v>
      </c>
      <c r="H489" s="27" t="s">
        <v>93</v>
      </c>
      <c r="I489" t="s">
        <v>81</v>
      </c>
      <c r="J489" t="str">
        <f>IF(T488=0,"",T488)</f>
        <v>レア</v>
      </c>
      <c r="K489" t="s">
        <v>81</v>
      </c>
      <c r="L489" s="27" t="s">
        <v>94</v>
      </c>
      <c r="M489" t="s">
        <v>81</v>
      </c>
      <c r="N489">
        <f>IF(V488=0,"",V488)</f>
        <v>17</v>
      </c>
      <c r="O489" t="s">
        <v>81</v>
      </c>
      <c r="Q489" s="33" t="s">
        <v>11</v>
      </c>
      <c r="R489" s="34" t="str">
        <f>INDEX(AK:AK,W486+1)</f>
        <v>クリーチャー</v>
      </c>
      <c r="S489" s="39" t="s">
        <v>95</v>
      </c>
      <c r="T489" s="34" t="str">
        <f>INDEX(AL:AL,W486+1)</f>
        <v>ヘリオン</v>
      </c>
      <c r="U489" s="34">
        <f>INDEX(AM:AM,W486+1)</f>
        <v>0</v>
      </c>
      <c r="V489" s="34">
        <f>INDEX(AN:AN,W486+1)</f>
        <v>0</v>
      </c>
      <c r="W489" s="40"/>
      <c r="X489" s="34" t="str">
        <f>INDEX(AV:AV,W486+1)</f>
        <v>この</v>
      </c>
      <c r="Y489" s="34" t="str">
        <f>INDEX(AW:AW,W486+1)</f>
        <v/>
      </c>
      <c r="Z489" s="34" t="str">
        <f>INDEX(AX:AX,W486+1)</f>
        <v/>
      </c>
      <c r="AA489" s="34">
        <f>INDEX(AY:AY,W486+1)</f>
        <v>0</v>
      </c>
      <c r="AC489" s="52"/>
      <c r="AD489" s="52"/>
      <c r="BB489" s="64" t="s">
        <v>0</v>
      </c>
    </row>
    <row r="490" spans="1:54">
      <c r="A490" t="str">
        <f t="shared" si="77"/>
        <v>|種別|クリーチャー|サブタイプ|ヘリオン|||</v>
      </c>
      <c r="B490" t="s">
        <v>0</v>
      </c>
      <c r="C490" t="s">
        <v>81</v>
      </c>
      <c r="D490" s="27" t="s">
        <v>11</v>
      </c>
      <c r="E490" t="s">
        <v>81</v>
      </c>
      <c r="F490" t="str">
        <f>IF(R489=0,"",R489)</f>
        <v>クリーチャー</v>
      </c>
      <c r="G490" t="s">
        <v>81</v>
      </c>
      <c r="H490" s="27" t="s">
        <v>103</v>
      </c>
      <c r="I490" t="s">
        <v>81</v>
      </c>
      <c r="J490" t="str">
        <f>IF(T489=0,"",T489)</f>
        <v>ヘリオン</v>
      </c>
      <c r="K490" t="s">
        <v>81</v>
      </c>
      <c r="L490" t="str">
        <f>IF(U489=0,"",U489)</f>
        <v/>
      </c>
      <c r="M490" t="s">
        <v>81</v>
      </c>
      <c r="N490" t="str">
        <f>IF(V489=0,"",V489)</f>
        <v/>
      </c>
      <c r="O490" t="s">
        <v>81</v>
      </c>
      <c r="Q490" s="33" t="s">
        <v>104</v>
      </c>
      <c r="R490" s="34" t="str">
        <f>INDEX(AZ:AZ,W486+1)</f>
        <v>このクリーチャーが戦場に出たとき、他の各クリーチャーは5点のダメージを受ける。</v>
      </c>
      <c r="S490" s="35"/>
      <c r="T490" s="35"/>
      <c r="U490" s="35"/>
      <c r="V490" s="36"/>
      <c r="W490" s="40"/>
      <c r="X490" s="32"/>
      <c r="Y490" s="32"/>
      <c r="Z490" s="32"/>
      <c r="AA490" s="54"/>
      <c r="AC490" s="52"/>
      <c r="AD490" s="52"/>
      <c r="BB490" s="64" t="s">
        <v>0</v>
      </c>
    </row>
    <row r="491" spans="1:54">
      <c r="A491" t="str">
        <f t="shared" si="77"/>
        <v>|テキスト|&gt;|&gt;|&gt;|&gt;|このクリーチャーが戦場に出たとき、他の各クリーチャーは5点のダメージを受ける。|</v>
      </c>
      <c r="B491" t="s">
        <v>0</v>
      </c>
      <c r="C491" t="s">
        <v>81</v>
      </c>
      <c r="D491" s="27" t="s">
        <v>104</v>
      </c>
      <c r="E491" t="s">
        <v>81</v>
      </c>
      <c r="F491" s="27" t="s">
        <v>113</v>
      </c>
      <c r="G491" t="s">
        <v>81</v>
      </c>
      <c r="H491" s="27" t="s">
        <v>113</v>
      </c>
      <c r="I491" t="s">
        <v>81</v>
      </c>
      <c r="J491" s="27" t="s">
        <v>113</v>
      </c>
      <c r="K491" t="s">
        <v>81</v>
      </c>
      <c r="L491" s="27" t="s">
        <v>113</v>
      </c>
      <c r="M491" t="s">
        <v>81</v>
      </c>
      <c r="N491" t="str">
        <f>IF(R490=0,"",R490)</f>
        <v>このクリーチャーが戦場に出たとき、他の各クリーチャーは5点のダメージを受ける。</v>
      </c>
      <c r="O491" t="s">
        <v>81</v>
      </c>
      <c r="Q491" s="38" t="s">
        <v>27</v>
      </c>
      <c r="R491" s="34" t="str">
        <f>INDEX(BA:BA,W486+1)</f>
        <v>When this creature enters the battlefield, each other creature takes 5 damage.</v>
      </c>
      <c r="S491" s="35" t="s">
        <v>400</v>
      </c>
      <c r="T491" s="34" t="str">
        <f>IF(X491="","",X491&amp;IF(Y491="",""," "&amp;Y491)&amp;IF(Z491="",""," "&amp;Z491)&amp;IF(AA491="",""," "&amp;AA491))</f>
        <v/>
      </c>
      <c r="U491" s="35"/>
      <c r="V491" s="36"/>
      <c r="W491" s="40" t="s">
        <v>114</v>
      </c>
      <c r="X491" s="33" t="str">
        <f t="shared" ref="X491:AA491" si="83">IF(ISERROR(IF(LEN(X490)&gt;1,X490,VLOOKUP(X489,$AC:$AD,2,FALSE))),"",IF(LEN(X490)&gt;1,X490,VLOOKUP(X489,$AC:$AD,2,FALSE)))</f>
        <v/>
      </c>
      <c r="Y491" s="33" t="str">
        <f t="shared" si="83"/>
        <v/>
      </c>
      <c r="Z491" s="33" t="str">
        <f t="shared" si="83"/>
        <v/>
      </c>
      <c r="AA491" s="33" t="str">
        <f t="shared" si="83"/>
        <v> </v>
      </c>
      <c r="AC491" s="52"/>
      <c r="AD491" s="52"/>
      <c r="BB491" s="64" t="s">
        <v>0</v>
      </c>
    </row>
    <row r="492" spans="1:54">
      <c r="A492" t="str">
        <f t="shared" si="77"/>
        <v>|英テキスト|&gt;|&gt;|&gt;|&gt;|When this creature enters the battlefield, each other creature takes 5 damage.|</v>
      </c>
      <c r="B492" t="s">
        <v>0</v>
      </c>
      <c r="C492" t="s">
        <v>81</v>
      </c>
      <c r="D492" s="27" t="s">
        <v>125</v>
      </c>
      <c r="E492" t="s">
        <v>81</v>
      </c>
      <c r="F492" s="27" t="s">
        <v>113</v>
      </c>
      <c r="G492" t="s">
        <v>81</v>
      </c>
      <c r="H492" s="27" t="s">
        <v>113</v>
      </c>
      <c r="I492" t="s">
        <v>81</v>
      </c>
      <c r="J492" s="27" t="s">
        <v>113</v>
      </c>
      <c r="K492" t="s">
        <v>81</v>
      </c>
      <c r="L492" s="27" t="s">
        <v>113</v>
      </c>
      <c r="M492" t="s">
        <v>81</v>
      </c>
      <c r="N492" t="str">
        <f>IF(T491="","",T491&amp;"&amp;br;")&amp;IF(R491=0,"",R491)</f>
        <v>When this creature enters the battlefield, each other creature takes 5 damage.</v>
      </c>
      <c r="O492" t="s">
        <v>81</v>
      </c>
      <c r="Q492" s="33" t="s">
        <v>18</v>
      </c>
      <c r="R492" s="34" t="str">
        <f>IF(INDEX(AT:AT,W486+1)="",0,INDEX(AT:AT,W486+1)&amp;"/"&amp;INDEX(AU:AU,W486+1))</f>
        <v>6/6</v>
      </c>
      <c r="S492" s="35"/>
      <c r="T492" s="35"/>
      <c r="U492" s="35"/>
      <c r="V492" s="36"/>
      <c r="W492" s="40"/>
      <c r="X492" s="33"/>
      <c r="Y492" s="52"/>
      <c r="Z492" s="52"/>
      <c r="AA492" s="53"/>
      <c r="AC492" s="52"/>
      <c r="AD492" s="52"/>
      <c r="BB492" s="64" t="s">
        <v>0</v>
      </c>
    </row>
    <row r="493" spans="1:54">
      <c r="A493" t="str">
        <f t="shared" si="77"/>
        <v>|PT|&gt;|6/6|シールド数|&gt;||</v>
      </c>
      <c r="B493" t="s">
        <v>0</v>
      </c>
      <c r="C493" t="s">
        <v>81</v>
      </c>
      <c r="D493" t="s">
        <v>18</v>
      </c>
      <c r="E493" t="s">
        <v>81</v>
      </c>
      <c r="F493" t="s">
        <v>113</v>
      </c>
      <c r="G493" t="s">
        <v>81</v>
      </c>
      <c r="H493" t="str">
        <f>IF(R492=0,"",R492)</f>
        <v>6/6</v>
      </c>
      <c r="I493" t="s">
        <v>81</v>
      </c>
      <c r="J493" t="s">
        <v>136</v>
      </c>
      <c r="K493" t="s">
        <v>81</v>
      </c>
      <c r="L493" t="s">
        <v>113</v>
      </c>
      <c r="M493" t="s">
        <v>81</v>
      </c>
      <c r="N493" t="str">
        <f>IF(R493=0,"",R493)</f>
        <v/>
      </c>
      <c r="O493" t="s">
        <v>81</v>
      </c>
      <c r="Q493" s="41" t="s">
        <v>19</v>
      </c>
      <c r="R493" s="34">
        <f>INDEX(AS:AS,W486+1)</f>
        <v>0</v>
      </c>
      <c r="S493" s="42"/>
      <c r="T493" s="42"/>
      <c r="U493" s="42"/>
      <c r="V493" s="43"/>
      <c r="W493" s="44"/>
      <c r="X493" s="45"/>
      <c r="Y493" s="55"/>
      <c r="Z493" s="55"/>
      <c r="AA493" s="56"/>
      <c r="BB493" s="64" t="s">
        <v>0</v>
      </c>
    </row>
    <row r="494" spans="1:54">
      <c r="A494" t="str">
        <f t="shared" si="77"/>
        <v>&amp;br;&amp;br;</v>
      </c>
      <c r="B494" t="s">
        <v>0</v>
      </c>
      <c r="C494" t="s">
        <v>145</v>
      </c>
      <c r="R494"/>
      <c r="S494"/>
      <c r="T494"/>
      <c r="U494"/>
      <c r="V494"/>
      <c r="BB494" s="64" t="s">
        <v>0</v>
      </c>
    </row>
    <row r="495" spans="1:54">
      <c r="A495" t="str">
        <f t="shared" si="77"/>
        <v>#back(text=戻る,left)</v>
      </c>
      <c r="B495" t="s">
        <v>0</v>
      </c>
      <c r="C495" t="s">
        <v>153</v>
      </c>
      <c r="R495"/>
      <c r="S495"/>
      <c r="T495"/>
      <c r="U495"/>
      <c r="V495"/>
      <c r="BB495" s="64" t="s">
        <v>0</v>
      </c>
    </row>
    <row r="496" spans="1:54">
      <c r="A496" t="str">
        <f t="shared" si="77"/>
        <v>&amp;br;</v>
      </c>
      <c r="B496" t="s">
        <v>0</v>
      </c>
      <c r="C496" t="s">
        <v>164</v>
      </c>
      <c r="R496"/>
      <c r="S496"/>
      <c r="T496"/>
      <c r="U496"/>
      <c r="V496"/>
      <c r="BB496" s="64" t="s">
        <v>0</v>
      </c>
    </row>
    <row r="497" spans="1:54">
      <c r="A497" t="str">
        <f t="shared" si="77"/>
        <v>#comment(above,nsize=[15],size=[30],num=[10])</v>
      </c>
      <c r="B497" t="s">
        <v>0</v>
      </c>
      <c r="C497" t="s">
        <v>173</v>
      </c>
      <c r="R497"/>
      <c r="S497"/>
      <c r="T497"/>
      <c r="U497"/>
      <c r="V497"/>
      <c r="BB497" s="64" t="s">
        <v>0</v>
      </c>
    </row>
    <row r="498" spans="1:54">
      <c r="A498" t="str">
        <f t="shared" si="77"/>
        <v>&amp;br;&amp;br;</v>
      </c>
      <c r="B498" t="s">
        <v>0</v>
      </c>
      <c r="C498" t="s">
        <v>145</v>
      </c>
      <c r="R498"/>
      <c r="S498"/>
      <c r="T498"/>
      <c r="U498"/>
      <c r="V498"/>
      <c r="AC498" s="52"/>
      <c r="AD498" s="52"/>
      <c r="BB498" s="64" t="s">
        <v>0</v>
      </c>
    </row>
    <row r="499" spans="1:54">
      <c r="A499" t="str">
        <f t="shared" si="77"/>
        <v/>
      </c>
      <c r="B499" t="s">
        <v>0</v>
      </c>
      <c r="Q499" s="29"/>
      <c r="R499" s="30"/>
      <c r="S499" s="30"/>
      <c r="T499" s="30"/>
      <c r="U499" s="30"/>
      <c r="V499" s="31"/>
      <c r="W499" s="32">
        <v>39</v>
      </c>
      <c r="X499" s="29"/>
      <c r="Y499" s="50"/>
      <c r="Z499" s="50"/>
      <c r="AA499" s="51"/>
      <c r="AC499" s="52"/>
      <c r="AD499" s="52"/>
      <c r="BB499" s="64" t="s">
        <v>0</v>
      </c>
    </row>
    <row r="500" spans="1:54">
      <c r="A500" t="str">
        <f t="shared" si="77"/>
        <v>*地揺すりのケンラ/Earthshaker Khenra</v>
      </c>
      <c r="B500" t="s">
        <v>0</v>
      </c>
      <c r="C500" t="str">
        <f>"*"&amp;R500&amp;"/"&amp;T500</f>
        <v>*地揺すりのケンラ/Earthshaker Khenra</v>
      </c>
      <c r="Q500" s="33" t="s">
        <v>9</v>
      </c>
      <c r="R500" s="34" t="str">
        <f>INDEX(AI:AI,W499+1)</f>
        <v>地揺すりのケンラ</v>
      </c>
      <c r="S500" s="35" t="s">
        <v>10</v>
      </c>
      <c r="T500" s="34" t="str">
        <f>INDEX(AJ:AJ,W499+1)</f>
        <v>Earthshaker Khenra</v>
      </c>
      <c r="U500" s="35"/>
      <c r="V500" s="36"/>
      <c r="W500" s="37"/>
      <c r="X500" s="33"/>
      <c r="Y500" s="52"/>
      <c r="Z500" s="52"/>
      <c r="AA500" s="53"/>
      <c r="AC500" s="52"/>
      <c r="AD500" s="52"/>
      <c r="BB500" s="64" t="s">
        <v>0</v>
      </c>
    </row>
    <row r="501" spans="1:54">
      <c r="A501" t="str">
        <f t="shared" si="77"/>
        <v>|LEFT:80|LEFT:100|LEFT:100|LEFT:100|LEFT:100|LEFT:100|c</v>
      </c>
      <c r="B501" t="s">
        <v>0</v>
      </c>
      <c r="C501" t="s">
        <v>81</v>
      </c>
      <c r="D501" s="26" t="str">
        <f>$Q$1</f>
        <v>LEFT:80</v>
      </c>
      <c r="E501" s="26" t="s">
        <v>81</v>
      </c>
      <c r="F501" s="26" t="str">
        <f t="shared" ref="F501:J501" si="84">$R$1</f>
        <v>LEFT:100</v>
      </c>
      <c r="G501" s="26" t="s">
        <v>81</v>
      </c>
      <c r="H501" s="26" t="str">
        <f t="shared" si="84"/>
        <v>LEFT:100</v>
      </c>
      <c r="I501" s="26" t="s">
        <v>81</v>
      </c>
      <c r="J501" s="26" t="str">
        <f t="shared" si="84"/>
        <v>LEFT:100</v>
      </c>
      <c r="K501" s="26" t="s">
        <v>81</v>
      </c>
      <c r="L501" s="26" t="str">
        <f>$R$1</f>
        <v>LEFT:100</v>
      </c>
      <c r="M501" s="26" t="s">
        <v>81</v>
      </c>
      <c r="N501" s="26" t="str">
        <f>$R$1</f>
        <v>LEFT:100</v>
      </c>
      <c r="O501" t="s">
        <v>81</v>
      </c>
      <c r="P501" t="s">
        <v>82</v>
      </c>
      <c r="Q501" s="38" t="s">
        <v>6</v>
      </c>
      <c r="R501" s="34" t="str">
        <f>INDEX(AF:AF,W499+1)</f>
        <v>赤</v>
      </c>
      <c r="S501" s="39" t="s">
        <v>7</v>
      </c>
      <c r="T501" s="34" t="str">
        <f>INDEX(AG:AG,W499+1)</f>
        <v>レア</v>
      </c>
      <c r="U501" s="39" t="s">
        <v>8</v>
      </c>
      <c r="V501" s="34">
        <f>INDEX(AH:AH,W499+1)</f>
        <v>7</v>
      </c>
      <c r="W501" s="40"/>
      <c r="X501" s="34" t="str">
        <f>INDEX(AO:AO,W499+1)</f>
        <v>速攻</v>
      </c>
      <c r="Y501" s="52"/>
      <c r="Z501" s="52"/>
      <c r="AA501" s="53"/>
      <c r="AC501" s="35"/>
      <c r="AD501" s="35"/>
      <c r="BB501" s="64" t="s">
        <v>0</v>
      </c>
    </row>
    <row r="502" spans="1:54">
      <c r="A502" t="str">
        <f t="shared" si="77"/>
        <v>|色|赤|レアリティ|レア|マナコスト|7|</v>
      </c>
      <c r="B502" t="s">
        <v>0</v>
      </c>
      <c r="C502" t="s">
        <v>81</v>
      </c>
      <c r="D502" s="27" t="s">
        <v>6</v>
      </c>
      <c r="E502" t="s">
        <v>81</v>
      </c>
      <c r="F502" t="str">
        <f>IF(R501=0,"",R501)</f>
        <v>赤</v>
      </c>
      <c r="G502" t="s">
        <v>81</v>
      </c>
      <c r="H502" s="27" t="s">
        <v>93</v>
      </c>
      <c r="I502" t="s">
        <v>81</v>
      </c>
      <c r="J502" t="str">
        <f>IF(T501=0,"",T501)</f>
        <v>レア</v>
      </c>
      <c r="K502" t="s">
        <v>81</v>
      </c>
      <c r="L502" s="27" t="s">
        <v>94</v>
      </c>
      <c r="M502" t="s">
        <v>81</v>
      </c>
      <c r="N502">
        <f>IF(V501=0,"",V501)</f>
        <v>7</v>
      </c>
      <c r="O502" t="s">
        <v>81</v>
      </c>
      <c r="Q502" s="33" t="s">
        <v>11</v>
      </c>
      <c r="R502" s="34" t="str">
        <f>INDEX(AK:AK,W499+1)</f>
        <v>クリーチャー</v>
      </c>
      <c r="S502" s="39" t="s">
        <v>95</v>
      </c>
      <c r="T502" s="34" t="str">
        <f>INDEX(AL:AL,W499+1)</f>
        <v>ジャッカル</v>
      </c>
      <c r="U502" s="34" t="str">
        <f>INDEX(AM:AM,W499+1)</f>
        <v>戦士</v>
      </c>
      <c r="V502" s="34">
        <f>INDEX(AN:AN,W499+1)</f>
        <v>0</v>
      </c>
      <c r="W502" s="40"/>
      <c r="X502" s="34" t="str">
        <f>INDEX(AV:AV,W499+1)</f>
        <v>速攻</v>
      </c>
      <c r="Y502" s="34" t="str">
        <f>INDEX(AW:AW,W499+1)</f>
        <v/>
      </c>
      <c r="Z502" s="34" t="str">
        <f>INDEX(AX:AX,W499+1)</f>
        <v/>
      </c>
      <c r="AA502" s="34">
        <f>INDEX(AY:AY,W499+1)</f>
        <v>0</v>
      </c>
      <c r="AC502" s="52"/>
      <c r="AD502" s="52"/>
      <c r="BB502" s="64" t="s">
        <v>0</v>
      </c>
    </row>
    <row r="503" spans="1:54">
      <c r="A503" t="str">
        <f t="shared" si="77"/>
        <v>|種別|クリーチャー|サブタイプ|ジャッカル|戦士||</v>
      </c>
      <c r="B503" t="s">
        <v>0</v>
      </c>
      <c r="C503" t="s">
        <v>81</v>
      </c>
      <c r="D503" s="27" t="s">
        <v>11</v>
      </c>
      <c r="E503" t="s">
        <v>81</v>
      </c>
      <c r="F503" t="str">
        <f>IF(R502=0,"",R502)</f>
        <v>クリーチャー</v>
      </c>
      <c r="G503" t="s">
        <v>81</v>
      </c>
      <c r="H503" s="27" t="s">
        <v>103</v>
      </c>
      <c r="I503" t="s">
        <v>81</v>
      </c>
      <c r="J503" t="str">
        <f>IF(T502=0,"",T502)</f>
        <v>ジャッカル</v>
      </c>
      <c r="K503" t="s">
        <v>81</v>
      </c>
      <c r="L503" t="str">
        <f>IF(U502=0,"",U502)</f>
        <v>戦士</v>
      </c>
      <c r="M503" t="s">
        <v>81</v>
      </c>
      <c r="N503" t="str">
        <f>IF(V502=0,"",V502)</f>
        <v/>
      </c>
      <c r="O503" t="s">
        <v>81</v>
      </c>
      <c r="Q503" s="33" t="s">
        <v>104</v>
      </c>
      <c r="R503" s="34" t="str">
        <f>INDEX(AZ:AZ,W499+1)</f>
        <v>速攻&amp;br;このクリーチャーが戦場に出たとき、パワーが6以下でディフェンダーか到達か警戒を持つ最初のクリーチャーはブロックできない。&amp;br;永遠1</v>
      </c>
      <c r="S503" s="35"/>
      <c r="T503" s="35"/>
      <c r="U503" s="35"/>
      <c r="V503" s="36"/>
      <c r="W503" s="40"/>
      <c r="X503" s="32"/>
      <c r="Y503" s="32"/>
      <c r="Z503" s="32"/>
      <c r="AA503" s="54"/>
      <c r="AC503" s="52"/>
      <c r="AD503" s="52"/>
      <c r="BB503" s="64" t="s">
        <v>0</v>
      </c>
    </row>
    <row r="504" spans="1:54">
      <c r="A504" t="str">
        <f t="shared" si="77"/>
        <v>|テキスト|&gt;|&gt;|&gt;|&gt;|速攻&amp;br;このクリーチャーが戦場に出たとき、パワーが6以下でディフェンダーか到達か警戒を持つ最初のクリーチャーはブロックできない。&amp;br;永遠1|</v>
      </c>
      <c r="B504" t="s">
        <v>0</v>
      </c>
      <c r="C504" t="s">
        <v>81</v>
      </c>
      <c r="D504" s="27" t="s">
        <v>104</v>
      </c>
      <c r="E504" t="s">
        <v>81</v>
      </c>
      <c r="F504" s="27" t="s">
        <v>113</v>
      </c>
      <c r="G504" t="s">
        <v>81</v>
      </c>
      <c r="H504" s="27" t="s">
        <v>113</v>
      </c>
      <c r="I504" t="s">
        <v>81</v>
      </c>
      <c r="J504" s="27" t="s">
        <v>113</v>
      </c>
      <c r="K504" t="s">
        <v>81</v>
      </c>
      <c r="L504" s="27" t="s">
        <v>113</v>
      </c>
      <c r="M504" t="s">
        <v>81</v>
      </c>
      <c r="N504" t="str">
        <f>IF(R503=0,"",R503)</f>
        <v>速攻&amp;br;このクリーチャーが戦場に出たとき、パワーが6以下でディフェンダーか到達か警戒を持つ最初のクリーチャーはブロックできない。&amp;br;永遠1</v>
      </c>
      <c r="O504" t="s">
        <v>81</v>
      </c>
      <c r="Q504" s="38" t="s">
        <v>27</v>
      </c>
      <c r="R504" s="34" t="str">
        <f>INDEX(BA:BA,W499+1)</f>
        <v>When this creature enters the battlefield, the first creature with power less or equal to 6 and with Defender, Reach or Vigilance can't block.&amp;br;Eternalize1</v>
      </c>
      <c r="S504" s="35" t="s">
        <v>400</v>
      </c>
      <c r="T504" s="34" t="str">
        <f>IF(X504="","",X504&amp;IF(Y504="",""," "&amp;Y504)&amp;IF(Z504="",""," "&amp;Z504)&amp;IF(AA504="",""," "&amp;AA504))</f>
        <v>Haste  </v>
      </c>
      <c r="U504" s="35"/>
      <c r="V504" s="36"/>
      <c r="W504" s="40" t="s">
        <v>114</v>
      </c>
      <c r="X504" s="33" t="str">
        <f t="shared" ref="X504:AA504" si="85">IF(ISERROR(IF(LEN(X503)&gt;1,X503,VLOOKUP(X502,$AC:$AD,2,FALSE))),"",IF(LEN(X503)&gt;1,X503,VLOOKUP(X502,$AC:$AD,2,FALSE)))</f>
        <v>Haste</v>
      </c>
      <c r="Y504" s="33" t="str">
        <f t="shared" si="85"/>
        <v/>
      </c>
      <c r="Z504" s="33" t="str">
        <f t="shared" si="85"/>
        <v/>
      </c>
      <c r="AA504" s="33" t="str">
        <f t="shared" si="85"/>
        <v> </v>
      </c>
      <c r="AC504" s="52"/>
      <c r="AD504" s="52"/>
      <c r="BB504" s="64" t="s">
        <v>0</v>
      </c>
    </row>
    <row r="505" spans="1:54">
      <c r="A505" t="str">
        <f t="shared" si="77"/>
        <v>|英テキスト|&gt;|&gt;|&gt;|&gt;|Haste  &amp;br;When this creature enters the battlefield, the first creature with power less or equal to 6 and with Defender, Reach or Vigilance can't block.&amp;br;Eternalize1|</v>
      </c>
      <c r="B505" t="s">
        <v>0</v>
      </c>
      <c r="C505" t="s">
        <v>81</v>
      </c>
      <c r="D505" s="27" t="s">
        <v>125</v>
      </c>
      <c r="E505" t="s">
        <v>81</v>
      </c>
      <c r="F505" s="27" t="s">
        <v>113</v>
      </c>
      <c r="G505" t="s">
        <v>81</v>
      </c>
      <c r="H505" s="27" t="s">
        <v>113</v>
      </c>
      <c r="I505" t="s">
        <v>81</v>
      </c>
      <c r="J505" s="27" t="s">
        <v>113</v>
      </c>
      <c r="K505" t="s">
        <v>81</v>
      </c>
      <c r="L505" s="27" t="s">
        <v>113</v>
      </c>
      <c r="M505" t="s">
        <v>81</v>
      </c>
      <c r="N505" t="str">
        <f>IF(T504="","",T504&amp;"&amp;br;")&amp;IF(R504=0,"",R504)</f>
        <v>Haste  &amp;br;When this creature enters the battlefield, the first creature with power less or equal to 6 and with Defender, Reach or Vigilance can't block.&amp;br;Eternalize1</v>
      </c>
      <c r="O505" t="s">
        <v>81</v>
      </c>
      <c r="Q505" s="33" t="s">
        <v>18</v>
      </c>
      <c r="R505" s="34" t="str">
        <f>IF(INDEX(AT:AT,W499+1)="",0,INDEX(AT:AT,W499+1)&amp;"/"&amp;INDEX(AU:AU,W499+1))</f>
        <v>2/1</v>
      </c>
      <c r="S505" s="35"/>
      <c r="T505" s="35"/>
      <c r="U505" s="35"/>
      <c r="V505" s="36"/>
      <c r="W505" s="40"/>
      <c r="X505" s="33"/>
      <c r="Y505" s="52"/>
      <c r="Z505" s="52"/>
      <c r="AA505" s="53"/>
      <c r="AC505" s="52"/>
      <c r="AD505" s="52"/>
      <c r="BB505" s="64" t="s">
        <v>0</v>
      </c>
    </row>
    <row r="506" spans="1:54">
      <c r="A506" t="str">
        <f t="shared" si="77"/>
        <v>|PT|&gt;|2/1|シールド数|&gt;||</v>
      </c>
      <c r="B506" t="s">
        <v>0</v>
      </c>
      <c r="C506" t="s">
        <v>81</v>
      </c>
      <c r="D506" t="s">
        <v>18</v>
      </c>
      <c r="E506" t="s">
        <v>81</v>
      </c>
      <c r="F506" t="s">
        <v>113</v>
      </c>
      <c r="G506" t="s">
        <v>81</v>
      </c>
      <c r="H506" t="str">
        <f>IF(R505=0,"",R505)</f>
        <v>2/1</v>
      </c>
      <c r="I506" t="s">
        <v>81</v>
      </c>
      <c r="J506" t="s">
        <v>136</v>
      </c>
      <c r="K506" t="s">
        <v>81</v>
      </c>
      <c r="L506" t="s">
        <v>113</v>
      </c>
      <c r="M506" t="s">
        <v>81</v>
      </c>
      <c r="N506" t="str">
        <f>IF(R506=0,"",R506)</f>
        <v/>
      </c>
      <c r="O506" t="s">
        <v>81</v>
      </c>
      <c r="Q506" s="41" t="s">
        <v>19</v>
      </c>
      <c r="R506" s="34">
        <f>INDEX(AS:AS,W499+1)</f>
        <v>0</v>
      </c>
      <c r="S506" s="42"/>
      <c r="T506" s="42"/>
      <c r="U506" s="42"/>
      <c r="V506" s="43"/>
      <c r="W506" s="44"/>
      <c r="X506" s="45"/>
      <c r="Y506" s="55"/>
      <c r="Z506" s="55"/>
      <c r="AA506" s="56"/>
      <c r="BB506" s="64" t="s">
        <v>0</v>
      </c>
    </row>
    <row r="507" spans="1:54">
      <c r="A507" t="str">
        <f t="shared" si="77"/>
        <v>&amp;br;&amp;br;</v>
      </c>
      <c r="B507" t="s">
        <v>0</v>
      </c>
      <c r="C507" t="s">
        <v>145</v>
      </c>
      <c r="R507"/>
      <c r="S507"/>
      <c r="T507"/>
      <c r="U507"/>
      <c r="V507"/>
      <c r="BB507" s="64" t="s">
        <v>0</v>
      </c>
    </row>
    <row r="508" spans="1:54">
      <c r="A508" t="str">
        <f t="shared" si="77"/>
        <v>#back(text=戻る,left)</v>
      </c>
      <c r="B508" t="s">
        <v>0</v>
      </c>
      <c r="C508" t="s">
        <v>153</v>
      </c>
      <c r="R508"/>
      <c r="S508"/>
      <c r="T508"/>
      <c r="U508"/>
      <c r="V508"/>
      <c r="BB508" s="64" t="s">
        <v>0</v>
      </c>
    </row>
    <row r="509" spans="1:54">
      <c r="A509" t="str">
        <f t="shared" si="77"/>
        <v>&amp;br;</v>
      </c>
      <c r="B509" t="s">
        <v>0</v>
      </c>
      <c r="C509" t="s">
        <v>164</v>
      </c>
      <c r="R509"/>
      <c r="S509"/>
      <c r="T509"/>
      <c r="U509"/>
      <c r="V509"/>
      <c r="BB509" s="64" t="s">
        <v>0</v>
      </c>
    </row>
    <row r="510" spans="1:54">
      <c r="A510" t="str">
        <f t="shared" si="77"/>
        <v>#comment(above,nsize=[15],size=[30],num=[10])</v>
      </c>
      <c r="B510" t="s">
        <v>0</v>
      </c>
      <c r="C510" t="s">
        <v>173</v>
      </c>
      <c r="R510"/>
      <c r="S510"/>
      <c r="T510"/>
      <c r="U510"/>
      <c r="V510"/>
      <c r="BB510" s="64" t="s">
        <v>0</v>
      </c>
    </row>
    <row r="511" spans="1:54">
      <c r="A511" t="str">
        <f t="shared" si="77"/>
        <v>&amp;br;&amp;br;</v>
      </c>
      <c r="B511" t="s">
        <v>0</v>
      </c>
      <c r="C511" t="s">
        <v>145</v>
      </c>
      <c r="R511"/>
      <c r="S511"/>
      <c r="T511"/>
      <c r="U511"/>
      <c r="V511"/>
      <c r="AC511" s="52"/>
      <c r="AD511" s="52"/>
      <c r="BB511" s="64" t="s">
        <v>0</v>
      </c>
    </row>
    <row r="512" spans="1:54">
      <c r="A512" t="str">
        <f t="shared" si="77"/>
        <v/>
      </c>
      <c r="B512" t="s">
        <v>0</v>
      </c>
      <c r="Q512" s="29"/>
      <c r="R512" s="30"/>
      <c r="S512" s="30"/>
      <c r="T512" s="30"/>
      <c r="U512" s="30"/>
      <c r="V512" s="31"/>
      <c r="W512" s="32">
        <v>40</v>
      </c>
      <c r="X512" s="29"/>
      <c r="Y512" s="50"/>
      <c r="Z512" s="50"/>
      <c r="AA512" s="51"/>
      <c r="AC512" s="52"/>
      <c r="AD512" s="52"/>
      <c r="BB512" s="64" t="s">
        <v>0</v>
      </c>
    </row>
    <row r="513" spans="1:54">
      <c r="A513" t="str">
        <f t="shared" si="77"/>
        <v>*マグマロス/Magmaroth</v>
      </c>
      <c r="B513" t="s">
        <v>0</v>
      </c>
      <c r="C513" t="str">
        <f>"*"&amp;R513&amp;"/"&amp;T513</f>
        <v>*マグマロス/Magmaroth</v>
      </c>
      <c r="Q513" s="33" t="s">
        <v>9</v>
      </c>
      <c r="R513" s="34" t="str">
        <f>INDEX(AI:AI,W512+1)</f>
        <v>マグマロス</v>
      </c>
      <c r="S513" s="35" t="s">
        <v>10</v>
      </c>
      <c r="T513" s="34" t="str">
        <f>INDEX(AJ:AJ,W512+1)</f>
        <v>Magmaroth</v>
      </c>
      <c r="U513" s="35"/>
      <c r="V513" s="36"/>
      <c r="W513" s="37"/>
      <c r="X513" s="33"/>
      <c r="Y513" s="52"/>
      <c r="Z513" s="52"/>
      <c r="AA513" s="53"/>
      <c r="AC513" s="52"/>
      <c r="AD513" s="52"/>
      <c r="BB513" s="64" t="s">
        <v>0</v>
      </c>
    </row>
    <row r="514" spans="1:54">
      <c r="A514" t="str">
        <f t="shared" si="77"/>
        <v>|LEFT:80|LEFT:100|LEFT:100|LEFT:100|LEFT:100|LEFT:100|c</v>
      </c>
      <c r="B514" t="s">
        <v>0</v>
      </c>
      <c r="C514" t="s">
        <v>81</v>
      </c>
      <c r="D514" s="26" t="str">
        <f>$Q$1</f>
        <v>LEFT:80</v>
      </c>
      <c r="E514" s="26" t="s">
        <v>81</v>
      </c>
      <c r="F514" s="26" t="str">
        <f t="shared" ref="F514:J514" si="86">$R$1</f>
        <v>LEFT:100</v>
      </c>
      <c r="G514" s="26" t="s">
        <v>81</v>
      </c>
      <c r="H514" s="26" t="str">
        <f t="shared" si="86"/>
        <v>LEFT:100</v>
      </c>
      <c r="I514" s="26" t="s">
        <v>81</v>
      </c>
      <c r="J514" s="26" t="str">
        <f t="shared" si="86"/>
        <v>LEFT:100</v>
      </c>
      <c r="K514" s="26" t="s">
        <v>81</v>
      </c>
      <c r="L514" s="26" t="str">
        <f>$R$1</f>
        <v>LEFT:100</v>
      </c>
      <c r="M514" s="26" t="s">
        <v>81</v>
      </c>
      <c r="N514" s="26" t="str">
        <f>$R$1</f>
        <v>LEFT:100</v>
      </c>
      <c r="O514" t="s">
        <v>81</v>
      </c>
      <c r="P514" t="s">
        <v>82</v>
      </c>
      <c r="Q514" s="38" t="s">
        <v>6</v>
      </c>
      <c r="R514" s="34" t="str">
        <f>INDEX(AF:AF,W512+1)</f>
        <v>赤</v>
      </c>
      <c r="S514" s="39" t="s">
        <v>7</v>
      </c>
      <c r="T514" s="34" t="str">
        <f>INDEX(AG:AG,W512+1)</f>
        <v>レア</v>
      </c>
      <c r="U514" s="39" t="s">
        <v>8</v>
      </c>
      <c r="V514" s="34">
        <f>INDEX(AH:AH,W512+1)</f>
        <v>8</v>
      </c>
      <c r="W514" s="40"/>
      <c r="X514" s="34" t="str">
        <f>INDEX(AO:AO,W512+1)</f>
        <v>あなたのターン開始時に、このクリーチャーは-2/-2の修整を受ける。</v>
      </c>
      <c r="Y514" s="52"/>
      <c r="Z514" s="52"/>
      <c r="AA514" s="53"/>
      <c r="AC514" s="35"/>
      <c r="AD514" s="35"/>
      <c r="BB514" s="64" t="s">
        <v>0</v>
      </c>
    </row>
    <row r="515" spans="1:54">
      <c r="A515" t="str">
        <f t="shared" si="77"/>
        <v>|色|赤|レアリティ|レア|マナコスト|8|</v>
      </c>
      <c r="B515" t="s">
        <v>0</v>
      </c>
      <c r="C515" t="s">
        <v>81</v>
      </c>
      <c r="D515" s="27" t="s">
        <v>6</v>
      </c>
      <c r="E515" t="s">
        <v>81</v>
      </c>
      <c r="F515" t="str">
        <f>IF(R514=0,"",R514)</f>
        <v>赤</v>
      </c>
      <c r="G515" t="s">
        <v>81</v>
      </c>
      <c r="H515" s="27" t="s">
        <v>93</v>
      </c>
      <c r="I515" t="s">
        <v>81</v>
      </c>
      <c r="J515" t="str">
        <f>IF(T514=0,"",T514)</f>
        <v>レア</v>
      </c>
      <c r="K515" t="s">
        <v>81</v>
      </c>
      <c r="L515" s="27" t="s">
        <v>94</v>
      </c>
      <c r="M515" t="s">
        <v>81</v>
      </c>
      <c r="N515">
        <f>IF(V514=0,"",V514)</f>
        <v>8</v>
      </c>
      <c r="O515" t="s">
        <v>81</v>
      </c>
      <c r="Q515" s="33" t="s">
        <v>11</v>
      </c>
      <c r="R515" s="34" t="str">
        <f>INDEX(AK:AK,W512+1)</f>
        <v>クリーチャー</v>
      </c>
      <c r="S515" s="39" t="s">
        <v>95</v>
      </c>
      <c r="T515" s="34" t="str">
        <f>INDEX(AL:AL,W512+1)</f>
        <v>エレメンタル</v>
      </c>
      <c r="U515" s="34">
        <f>INDEX(AM:AM,W512+1)</f>
        <v>0</v>
      </c>
      <c r="V515" s="34">
        <f>INDEX(AN:AN,W512+1)</f>
        <v>0</v>
      </c>
      <c r="W515" s="40"/>
      <c r="X515" s="34" t="str">
        <f>INDEX(AV:AV,W512+1)</f>
        <v>あな</v>
      </c>
      <c r="Y515" s="34" t="str">
        <f>INDEX(AW:AW,W512+1)</f>
        <v/>
      </c>
      <c r="Z515" s="34" t="str">
        <f>INDEX(AX:AX,W512+1)</f>
        <v/>
      </c>
      <c r="AA515" s="34">
        <f>INDEX(AY:AY,W512+1)</f>
        <v>0</v>
      </c>
      <c r="AC515" s="52"/>
      <c r="AD515" s="52"/>
      <c r="BB515" s="64" t="s">
        <v>0</v>
      </c>
    </row>
    <row r="516" spans="1:54">
      <c r="A516" t="str">
        <f t="shared" si="77"/>
        <v>|種別|クリーチャー|サブタイプ|エレメンタル|||</v>
      </c>
      <c r="B516" t="s">
        <v>0</v>
      </c>
      <c r="C516" t="s">
        <v>81</v>
      </c>
      <c r="D516" s="27" t="s">
        <v>11</v>
      </c>
      <c r="E516" t="s">
        <v>81</v>
      </c>
      <c r="F516" t="str">
        <f>IF(R515=0,"",R515)</f>
        <v>クリーチャー</v>
      </c>
      <c r="G516" t="s">
        <v>81</v>
      </c>
      <c r="H516" s="27" t="s">
        <v>103</v>
      </c>
      <c r="I516" t="s">
        <v>81</v>
      </c>
      <c r="J516" t="str">
        <f>IF(T515=0,"",T515)</f>
        <v>エレメンタル</v>
      </c>
      <c r="K516" t="s">
        <v>81</v>
      </c>
      <c r="L516" t="str">
        <f>IF(U515=0,"",U515)</f>
        <v/>
      </c>
      <c r="M516" t="s">
        <v>81</v>
      </c>
      <c r="N516" t="str">
        <f>IF(V515=0,"",V515)</f>
        <v/>
      </c>
      <c r="O516" t="s">
        <v>81</v>
      </c>
      <c r="Q516" s="33" t="s">
        <v>104</v>
      </c>
      <c r="R516" s="34" t="str">
        <f>INDEX(AZ:AZ,W512+1)</f>
        <v>あなたのターン開始時に、このクリーチャーは-2/-2の修整を受ける。&amp;br;あなたが呪文かサポートを唱えたとき、このクリーチャーは+1/+1の修整を受ける。</v>
      </c>
      <c r="S516" s="35"/>
      <c r="T516" s="35"/>
      <c r="U516" s="35"/>
      <c r="V516" s="36"/>
      <c r="W516" s="40"/>
      <c r="X516" s="32"/>
      <c r="Y516" s="32"/>
      <c r="Z516" s="32"/>
      <c r="AA516" s="54"/>
      <c r="AC516" s="52"/>
      <c r="AD516" s="52"/>
      <c r="BB516" s="64" t="s">
        <v>0</v>
      </c>
    </row>
    <row r="517" spans="1:54">
      <c r="A517" t="str">
        <f t="shared" si="77"/>
        <v>|テキスト|&gt;|&gt;|&gt;|&gt;|あなたのターン開始時に、このクリーチャーは-2/-2の修整を受ける。&amp;br;あなたが呪文かサポートを唱えたとき、このクリーチャーは+1/+1の修整を受ける。|</v>
      </c>
      <c r="B517" t="s">
        <v>0</v>
      </c>
      <c r="C517" t="s">
        <v>81</v>
      </c>
      <c r="D517" s="27" t="s">
        <v>104</v>
      </c>
      <c r="E517" t="s">
        <v>81</v>
      </c>
      <c r="F517" s="27" t="s">
        <v>113</v>
      </c>
      <c r="G517" t="s">
        <v>81</v>
      </c>
      <c r="H517" s="27" t="s">
        <v>113</v>
      </c>
      <c r="I517" t="s">
        <v>81</v>
      </c>
      <c r="J517" s="27" t="s">
        <v>113</v>
      </c>
      <c r="K517" t="s">
        <v>81</v>
      </c>
      <c r="L517" s="27" t="s">
        <v>113</v>
      </c>
      <c r="M517" t="s">
        <v>81</v>
      </c>
      <c r="N517" t="str">
        <f>IF(R516=0,"",R516)</f>
        <v>あなたのターン開始時に、このクリーチャーは-2/-2の修整を受ける。&amp;br;あなたが呪文かサポートを唱えたとき、このクリーチャーは+1/+1の修整を受ける。</v>
      </c>
      <c r="O517" t="s">
        <v>81</v>
      </c>
      <c r="Q517" s="38" t="s">
        <v>27</v>
      </c>
      <c r="R517" s="34" t="str">
        <f>INDEX(BA:BA,W512+1)</f>
        <v>At the beginning of your turn, this creature gets -2/-2.&amp;br;When you cast a spell or a support, this creature gets +1/+1.</v>
      </c>
      <c r="S517" s="35" t="s">
        <v>400</v>
      </c>
      <c r="T517" s="34" t="str">
        <f>IF(X517="","",X517&amp;IF(Y517="",""," "&amp;Y517)&amp;IF(Z517="",""," "&amp;Z517)&amp;IF(AA517="",""," "&amp;AA517))</f>
        <v/>
      </c>
      <c r="U517" s="35"/>
      <c r="V517" s="36"/>
      <c r="W517" s="40" t="s">
        <v>114</v>
      </c>
      <c r="X517" s="33" t="str">
        <f t="shared" ref="X517:AA517" si="87">IF(ISERROR(IF(LEN(X516)&gt;1,X516,VLOOKUP(X515,$AC:$AD,2,FALSE))),"",IF(LEN(X516)&gt;1,X516,VLOOKUP(X515,$AC:$AD,2,FALSE)))</f>
        <v/>
      </c>
      <c r="Y517" s="33" t="str">
        <f t="shared" si="87"/>
        <v/>
      </c>
      <c r="Z517" s="33" t="str">
        <f t="shared" si="87"/>
        <v/>
      </c>
      <c r="AA517" s="33" t="str">
        <f t="shared" si="87"/>
        <v> </v>
      </c>
      <c r="AC517" s="52"/>
      <c r="AD517" s="52"/>
      <c r="BB517" s="64" t="s">
        <v>0</v>
      </c>
    </row>
    <row r="518" spans="1:54">
      <c r="A518" t="str">
        <f t="shared" ref="A518:A581" si="88">CONCATENATE(C518,D518,E518,F518,G518,H518,I518,J518,K518,L518,M518,N518,O518,P518)</f>
        <v>|英テキスト|&gt;|&gt;|&gt;|&gt;|At the beginning of your turn, this creature gets -2/-2.&amp;br;When you cast a spell or a support, this creature gets +1/+1.|</v>
      </c>
      <c r="B518" t="s">
        <v>0</v>
      </c>
      <c r="C518" t="s">
        <v>81</v>
      </c>
      <c r="D518" s="27" t="s">
        <v>125</v>
      </c>
      <c r="E518" t="s">
        <v>81</v>
      </c>
      <c r="F518" s="27" t="s">
        <v>113</v>
      </c>
      <c r="G518" t="s">
        <v>81</v>
      </c>
      <c r="H518" s="27" t="s">
        <v>113</v>
      </c>
      <c r="I518" t="s">
        <v>81</v>
      </c>
      <c r="J518" s="27" t="s">
        <v>113</v>
      </c>
      <c r="K518" t="s">
        <v>81</v>
      </c>
      <c r="L518" s="27" t="s">
        <v>113</v>
      </c>
      <c r="M518" t="s">
        <v>81</v>
      </c>
      <c r="N518" t="str">
        <f>IF(T517="","",T517&amp;"&amp;br;")&amp;IF(R517=0,"",R517)</f>
        <v>At the beginning of your turn, this creature gets -2/-2.&amp;br;When you cast a spell or a support, this creature gets +1/+1.</v>
      </c>
      <c r="O518" t="s">
        <v>81</v>
      </c>
      <c r="Q518" s="33" t="s">
        <v>18</v>
      </c>
      <c r="R518" s="34" t="str">
        <f>IF(INDEX(AT:AT,W512+1)="",0,INDEX(AT:AT,W512+1)&amp;"/"&amp;INDEX(AU:AU,W512+1))</f>
        <v>6/6</v>
      </c>
      <c r="S518" s="35"/>
      <c r="T518" s="35"/>
      <c r="U518" s="35"/>
      <c r="V518" s="36"/>
      <c r="W518" s="40"/>
      <c r="X518" s="33"/>
      <c r="Y518" s="52"/>
      <c r="Z518" s="52"/>
      <c r="AA518" s="53"/>
      <c r="AC518" s="52"/>
      <c r="AD518" s="52"/>
      <c r="BB518" s="64" t="s">
        <v>0</v>
      </c>
    </row>
    <row r="519" spans="1:54">
      <c r="A519" t="str">
        <f t="shared" si="88"/>
        <v>|PT|&gt;|6/6|シールド数|&gt;||</v>
      </c>
      <c r="B519" t="s">
        <v>0</v>
      </c>
      <c r="C519" t="s">
        <v>81</v>
      </c>
      <c r="D519" t="s">
        <v>18</v>
      </c>
      <c r="E519" t="s">
        <v>81</v>
      </c>
      <c r="F519" t="s">
        <v>113</v>
      </c>
      <c r="G519" t="s">
        <v>81</v>
      </c>
      <c r="H519" t="str">
        <f>IF(R518=0,"",R518)</f>
        <v>6/6</v>
      </c>
      <c r="I519" t="s">
        <v>81</v>
      </c>
      <c r="J519" t="s">
        <v>136</v>
      </c>
      <c r="K519" t="s">
        <v>81</v>
      </c>
      <c r="L519" t="s">
        <v>113</v>
      </c>
      <c r="M519" t="s">
        <v>81</v>
      </c>
      <c r="N519" t="str">
        <f>IF(R519=0,"",R519)</f>
        <v/>
      </c>
      <c r="O519" t="s">
        <v>81</v>
      </c>
      <c r="Q519" s="41" t="s">
        <v>19</v>
      </c>
      <c r="R519" s="34">
        <f>INDEX(AS:AS,W512+1)</f>
        <v>0</v>
      </c>
      <c r="S519" s="42"/>
      <c r="T519" s="42"/>
      <c r="U519" s="42"/>
      <c r="V519" s="43"/>
      <c r="W519" s="44"/>
      <c r="X519" s="45"/>
      <c r="Y519" s="55"/>
      <c r="Z519" s="55"/>
      <c r="AA519" s="56"/>
      <c r="BB519" s="64" t="s">
        <v>0</v>
      </c>
    </row>
    <row r="520" spans="1:54">
      <c r="A520" t="str">
        <f t="shared" si="88"/>
        <v>&amp;br;&amp;br;</v>
      </c>
      <c r="B520" t="s">
        <v>0</v>
      </c>
      <c r="C520" t="s">
        <v>145</v>
      </c>
      <c r="R520"/>
      <c r="S520"/>
      <c r="T520"/>
      <c r="U520"/>
      <c r="V520"/>
      <c r="BB520" s="64" t="s">
        <v>0</v>
      </c>
    </row>
    <row r="521" spans="1:54">
      <c r="A521" t="str">
        <f t="shared" si="88"/>
        <v>#back(text=戻る,left)</v>
      </c>
      <c r="B521" t="s">
        <v>0</v>
      </c>
      <c r="C521" t="s">
        <v>153</v>
      </c>
      <c r="R521"/>
      <c r="S521"/>
      <c r="T521"/>
      <c r="U521"/>
      <c r="V521"/>
      <c r="BB521" s="64" t="s">
        <v>0</v>
      </c>
    </row>
    <row r="522" spans="1:54">
      <c r="A522" t="str">
        <f t="shared" si="88"/>
        <v>&amp;br;</v>
      </c>
      <c r="B522" t="s">
        <v>0</v>
      </c>
      <c r="C522" t="s">
        <v>164</v>
      </c>
      <c r="R522"/>
      <c r="S522"/>
      <c r="T522"/>
      <c r="U522"/>
      <c r="V522"/>
      <c r="BB522" s="64" t="s">
        <v>0</v>
      </c>
    </row>
    <row r="523" spans="1:54">
      <c r="A523" t="str">
        <f t="shared" si="88"/>
        <v>#comment(above,nsize=[15],size=[30],num=[10])</v>
      </c>
      <c r="B523" t="s">
        <v>0</v>
      </c>
      <c r="C523" t="s">
        <v>173</v>
      </c>
      <c r="R523"/>
      <c r="S523"/>
      <c r="T523"/>
      <c r="U523"/>
      <c r="V523"/>
      <c r="BB523" s="64" t="s">
        <v>0</v>
      </c>
    </row>
    <row r="524" spans="1:54">
      <c r="A524" t="str">
        <f t="shared" si="88"/>
        <v>&amp;br;&amp;br;</v>
      </c>
      <c r="B524" t="s">
        <v>0</v>
      </c>
      <c r="C524" t="s">
        <v>145</v>
      </c>
      <c r="R524"/>
      <c r="S524"/>
      <c r="T524"/>
      <c r="U524"/>
      <c r="V524"/>
      <c r="AC524" s="52"/>
      <c r="AD524" s="52"/>
      <c r="BB524" s="64" t="s">
        <v>0</v>
      </c>
    </row>
    <row r="525" spans="1:54">
      <c r="A525" t="str">
        <f t="shared" si="88"/>
        <v/>
      </c>
      <c r="B525" t="s">
        <v>0</v>
      </c>
      <c r="Q525" s="29"/>
      <c r="R525" s="30"/>
      <c r="S525" s="30"/>
      <c r="T525" s="30"/>
      <c r="U525" s="30"/>
      <c r="V525" s="31"/>
      <c r="W525" s="32">
        <v>41</v>
      </c>
      <c r="X525" s="29"/>
      <c r="Y525" s="50"/>
      <c r="Z525" s="50"/>
      <c r="AA525" s="51"/>
      <c r="AC525" s="52"/>
      <c r="AD525" s="52"/>
      <c r="BB525" s="64" t="s">
        <v>0</v>
      </c>
    </row>
    <row r="526" spans="1:54">
      <c r="A526" t="str">
        <f t="shared" si="88"/>
        <v>*業火の噴流/Inferno Jet</v>
      </c>
      <c r="B526" t="s">
        <v>0</v>
      </c>
      <c r="C526" t="str">
        <f>"*"&amp;R526&amp;"/"&amp;T526</f>
        <v>*業火の噴流/Inferno Jet</v>
      </c>
      <c r="Q526" s="33" t="s">
        <v>9</v>
      </c>
      <c r="R526" s="34" t="str">
        <f>INDEX(AI:AI,W525+1)</f>
        <v>業火の噴流</v>
      </c>
      <c r="S526" s="35" t="s">
        <v>10</v>
      </c>
      <c r="T526" s="34" t="str">
        <f>INDEX(AJ:AJ,W525+1)</f>
        <v>Inferno Jet</v>
      </c>
      <c r="U526" s="35"/>
      <c r="V526" s="36"/>
      <c r="W526" s="37"/>
      <c r="X526" s="33"/>
      <c r="Y526" s="52"/>
      <c r="Z526" s="52"/>
      <c r="AA526" s="53"/>
      <c r="AC526" s="52"/>
      <c r="AD526" s="52"/>
      <c r="BB526" s="64" t="s">
        <v>0</v>
      </c>
    </row>
    <row r="527" spans="1:54">
      <c r="A527" t="str">
        <f t="shared" si="88"/>
        <v>|LEFT:80|LEFT:100|LEFT:100|LEFT:100|LEFT:100|LEFT:100|c</v>
      </c>
      <c r="B527" t="s">
        <v>0</v>
      </c>
      <c r="C527" t="s">
        <v>81</v>
      </c>
      <c r="D527" s="26" t="str">
        <f>$Q$1</f>
        <v>LEFT:80</v>
      </c>
      <c r="E527" s="26" t="s">
        <v>81</v>
      </c>
      <c r="F527" s="26" t="str">
        <f t="shared" ref="F527:J527" si="89">$R$1</f>
        <v>LEFT:100</v>
      </c>
      <c r="G527" s="26" t="s">
        <v>81</v>
      </c>
      <c r="H527" s="26" t="str">
        <f t="shared" si="89"/>
        <v>LEFT:100</v>
      </c>
      <c r="I527" s="26" t="s">
        <v>81</v>
      </c>
      <c r="J527" s="26" t="str">
        <f t="shared" si="89"/>
        <v>LEFT:100</v>
      </c>
      <c r="K527" s="26" t="s">
        <v>81</v>
      </c>
      <c r="L527" s="26" t="str">
        <f>$R$1</f>
        <v>LEFT:100</v>
      </c>
      <c r="M527" s="26" t="s">
        <v>81</v>
      </c>
      <c r="N527" s="26" t="str">
        <f>$R$1</f>
        <v>LEFT:100</v>
      </c>
      <c r="O527" t="s">
        <v>81</v>
      </c>
      <c r="P527" t="s">
        <v>82</v>
      </c>
      <c r="Q527" s="38" t="s">
        <v>6</v>
      </c>
      <c r="R527" s="34" t="str">
        <f>INDEX(AF:AF,W525+1)</f>
        <v>赤</v>
      </c>
      <c r="S527" s="39" t="s">
        <v>7</v>
      </c>
      <c r="T527" s="34" t="str">
        <f>INDEX(AG:AG,W525+1)</f>
        <v>レア</v>
      </c>
      <c r="U527" s="39" t="s">
        <v>8</v>
      </c>
      <c r="V527" s="34">
        <f>INDEX(AH:AH,W525+1)</f>
        <v>10</v>
      </c>
      <c r="W527" s="40"/>
      <c r="X527" s="34" t="str">
        <f>INDEX(AO:AO,W525+1)</f>
        <v>対戦相手は12点のダメージを受ける。</v>
      </c>
      <c r="Y527" s="52"/>
      <c r="Z527" s="52"/>
      <c r="AA527" s="53"/>
      <c r="AC527" s="35"/>
      <c r="AD527" s="35"/>
      <c r="BB527" s="64" t="s">
        <v>0</v>
      </c>
    </row>
    <row r="528" spans="1:54">
      <c r="A528" t="str">
        <f t="shared" si="88"/>
        <v>|色|赤|レアリティ|レア|マナコスト|10|</v>
      </c>
      <c r="B528" t="s">
        <v>0</v>
      </c>
      <c r="C528" t="s">
        <v>81</v>
      </c>
      <c r="D528" s="27" t="s">
        <v>6</v>
      </c>
      <c r="E528" t="s">
        <v>81</v>
      </c>
      <c r="F528" t="str">
        <f>IF(R527=0,"",R527)</f>
        <v>赤</v>
      </c>
      <c r="G528" t="s">
        <v>81</v>
      </c>
      <c r="H528" s="27" t="s">
        <v>93</v>
      </c>
      <c r="I528" t="s">
        <v>81</v>
      </c>
      <c r="J528" t="str">
        <f>IF(T527=0,"",T527)</f>
        <v>レア</v>
      </c>
      <c r="K528" t="s">
        <v>81</v>
      </c>
      <c r="L528" s="27" t="s">
        <v>94</v>
      </c>
      <c r="M528" t="s">
        <v>81</v>
      </c>
      <c r="N528">
        <f>IF(V527=0,"",V527)</f>
        <v>10</v>
      </c>
      <c r="O528" t="s">
        <v>81</v>
      </c>
      <c r="Q528" s="33" t="s">
        <v>11</v>
      </c>
      <c r="R528" s="34" t="str">
        <f>INDEX(AK:AK,W525+1)</f>
        <v>呪文</v>
      </c>
      <c r="S528" s="39" t="s">
        <v>95</v>
      </c>
      <c r="T528" s="34">
        <f>INDEX(AL:AL,W525+1)</f>
        <v>0</v>
      </c>
      <c r="U528" s="34">
        <f>INDEX(AM:AM,W525+1)</f>
        <v>0</v>
      </c>
      <c r="V528" s="34">
        <f>INDEX(AN:AN,W525+1)</f>
        <v>0</v>
      </c>
      <c r="W528" s="40"/>
      <c r="X528" s="34" t="str">
        <f>INDEX(AV:AV,W525+1)</f>
        <v>対戦</v>
      </c>
      <c r="Y528" s="34" t="str">
        <f>INDEX(AW:AW,W525+1)</f>
        <v/>
      </c>
      <c r="Z528" s="34" t="str">
        <f>INDEX(AX:AX,W525+1)</f>
        <v/>
      </c>
      <c r="AA528" s="34">
        <f>INDEX(AY:AY,W525+1)</f>
        <v>0</v>
      </c>
      <c r="AC528" s="52"/>
      <c r="AD528" s="52"/>
      <c r="BB528" s="64" t="s">
        <v>0</v>
      </c>
    </row>
    <row r="529" spans="1:54">
      <c r="A529" t="str">
        <f t="shared" si="88"/>
        <v>|種別|呪文|サブタイプ||||</v>
      </c>
      <c r="B529" t="s">
        <v>0</v>
      </c>
      <c r="C529" t="s">
        <v>81</v>
      </c>
      <c r="D529" s="27" t="s">
        <v>11</v>
      </c>
      <c r="E529" t="s">
        <v>81</v>
      </c>
      <c r="F529" t="str">
        <f>IF(R528=0,"",R528)</f>
        <v>呪文</v>
      </c>
      <c r="G529" t="s">
        <v>81</v>
      </c>
      <c r="H529" s="27" t="s">
        <v>103</v>
      </c>
      <c r="I529" t="s">
        <v>81</v>
      </c>
      <c r="J529" t="str">
        <f>IF(T528=0,"",T528)</f>
        <v/>
      </c>
      <c r="K529" t="s">
        <v>81</v>
      </c>
      <c r="L529" t="str">
        <f>IF(U528=0,"",U528)</f>
        <v/>
      </c>
      <c r="M529" t="s">
        <v>81</v>
      </c>
      <c r="N529" t="str">
        <f>IF(V528=0,"",V528)</f>
        <v/>
      </c>
      <c r="O529" t="s">
        <v>81</v>
      </c>
      <c r="Q529" s="33" t="s">
        <v>104</v>
      </c>
      <c r="R529" s="34" t="str">
        <f>INDEX(AZ:AZ,W525+1)</f>
        <v>対戦相手は12点のダメージを受ける。&amp;br;サイクリング4</v>
      </c>
      <c r="S529" s="35"/>
      <c r="T529" s="35"/>
      <c r="U529" s="35"/>
      <c r="V529" s="36"/>
      <c r="W529" s="40"/>
      <c r="X529" s="32"/>
      <c r="Y529" s="32"/>
      <c r="Z529" s="32"/>
      <c r="AA529" s="54"/>
      <c r="AC529" s="52"/>
      <c r="AD529" s="52"/>
      <c r="BB529" s="64" t="s">
        <v>0</v>
      </c>
    </row>
    <row r="530" spans="1:54">
      <c r="A530" t="str">
        <f t="shared" si="88"/>
        <v>|テキスト|&gt;|&gt;|&gt;|&gt;|対戦相手は12点のダメージを受ける。&amp;br;サイクリング4|</v>
      </c>
      <c r="B530" t="s">
        <v>0</v>
      </c>
      <c r="C530" t="s">
        <v>81</v>
      </c>
      <c r="D530" s="27" t="s">
        <v>104</v>
      </c>
      <c r="E530" t="s">
        <v>81</v>
      </c>
      <c r="F530" s="27" t="s">
        <v>113</v>
      </c>
      <c r="G530" t="s">
        <v>81</v>
      </c>
      <c r="H530" s="27" t="s">
        <v>113</v>
      </c>
      <c r="I530" t="s">
        <v>81</v>
      </c>
      <c r="J530" s="27" t="s">
        <v>113</v>
      </c>
      <c r="K530" t="s">
        <v>81</v>
      </c>
      <c r="L530" s="27" t="s">
        <v>113</v>
      </c>
      <c r="M530" t="s">
        <v>81</v>
      </c>
      <c r="N530" t="str">
        <f>IF(R529=0,"",R529)</f>
        <v>対戦相手は12点のダメージを受ける。&amp;br;サイクリング4</v>
      </c>
      <c r="O530" t="s">
        <v>81</v>
      </c>
      <c r="Q530" s="38" t="s">
        <v>27</v>
      </c>
      <c r="R530" s="34" t="str">
        <f>INDEX(BA:BA,W525+1)</f>
        <v>Your opponent takes 12 damage.&amp;br;Cycling 4.</v>
      </c>
      <c r="S530" s="35" t="s">
        <v>400</v>
      </c>
      <c r="T530" s="34" t="str">
        <f>IF(X530="","",X530&amp;IF(Y530="",""," "&amp;Y530)&amp;IF(Z530="",""," "&amp;Z530)&amp;IF(AA530="",""," "&amp;AA530))</f>
        <v/>
      </c>
      <c r="U530" s="35"/>
      <c r="V530" s="36"/>
      <c r="W530" s="40" t="s">
        <v>114</v>
      </c>
      <c r="X530" s="33" t="str">
        <f t="shared" ref="X530:AA530" si="90">IF(ISERROR(IF(LEN(X529)&gt;1,X529,VLOOKUP(X528,$AC:$AD,2,FALSE))),"",IF(LEN(X529)&gt;1,X529,VLOOKUP(X528,$AC:$AD,2,FALSE)))</f>
        <v/>
      </c>
      <c r="Y530" s="33" t="str">
        <f t="shared" si="90"/>
        <v/>
      </c>
      <c r="Z530" s="33" t="str">
        <f t="shared" si="90"/>
        <v/>
      </c>
      <c r="AA530" s="33" t="str">
        <f t="shared" si="90"/>
        <v> </v>
      </c>
      <c r="AC530" s="52"/>
      <c r="AD530" s="52"/>
      <c r="BB530" s="64" t="s">
        <v>0</v>
      </c>
    </row>
    <row r="531" spans="1:54">
      <c r="A531" t="str">
        <f t="shared" si="88"/>
        <v>|英テキスト|&gt;|&gt;|&gt;|&gt;|Your opponent takes 12 damage.&amp;br;Cycling 4.|</v>
      </c>
      <c r="B531" t="s">
        <v>0</v>
      </c>
      <c r="C531" t="s">
        <v>81</v>
      </c>
      <c r="D531" s="27" t="s">
        <v>125</v>
      </c>
      <c r="E531" t="s">
        <v>81</v>
      </c>
      <c r="F531" s="27" t="s">
        <v>113</v>
      </c>
      <c r="G531" t="s">
        <v>81</v>
      </c>
      <c r="H531" s="27" t="s">
        <v>113</v>
      </c>
      <c r="I531" t="s">
        <v>81</v>
      </c>
      <c r="J531" s="27" t="s">
        <v>113</v>
      </c>
      <c r="K531" t="s">
        <v>81</v>
      </c>
      <c r="L531" s="27" t="s">
        <v>113</v>
      </c>
      <c r="M531" t="s">
        <v>81</v>
      </c>
      <c r="N531" t="str">
        <f>IF(T530="","",T530&amp;"&amp;br;")&amp;IF(R530=0,"",R530)</f>
        <v>Your opponent takes 12 damage.&amp;br;Cycling 4.</v>
      </c>
      <c r="O531" t="s">
        <v>81</v>
      </c>
      <c r="Q531" s="33" t="s">
        <v>18</v>
      </c>
      <c r="R531" s="34">
        <f>IF(INDEX(AT:AT,W525+1)="",0,INDEX(AT:AT,W525+1)&amp;"/"&amp;INDEX(AU:AU,W525+1))</f>
        <v>0</v>
      </c>
      <c r="S531" s="35"/>
      <c r="T531" s="35"/>
      <c r="U531" s="35"/>
      <c r="V531" s="36"/>
      <c r="W531" s="40"/>
      <c r="X531" s="33"/>
      <c r="Y531" s="52"/>
      <c r="Z531" s="52"/>
      <c r="AA531" s="53"/>
      <c r="AC531" s="52"/>
      <c r="AD531" s="52"/>
      <c r="BB531" s="64" t="s">
        <v>0</v>
      </c>
    </row>
    <row r="532" spans="1:54">
      <c r="A532" t="str">
        <f t="shared" si="88"/>
        <v>|PT|&gt;||シールド数|&gt;||</v>
      </c>
      <c r="B532" t="s">
        <v>0</v>
      </c>
      <c r="C532" t="s">
        <v>81</v>
      </c>
      <c r="D532" t="s">
        <v>18</v>
      </c>
      <c r="E532" t="s">
        <v>81</v>
      </c>
      <c r="F532" t="s">
        <v>113</v>
      </c>
      <c r="G532" t="s">
        <v>81</v>
      </c>
      <c r="H532" t="str">
        <f>IF(R531=0,"",R531)</f>
        <v/>
      </c>
      <c r="I532" t="s">
        <v>81</v>
      </c>
      <c r="J532" t="s">
        <v>136</v>
      </c>
      <c r="K532" t="s">
        <v>81</v>
      </c>
      <c r="L532" t="s">
        <v>113</v>
      </c>
      <c r="M532" t="s">
        <v>81</v>
      </c>
      <c r="N532" t="str">
        <f>IF(R532=0,"",R532)</f>
        <v/>
      </c>
      <c r="O532" t="s">
        <v>81</v>
      </c>
      <c r="Q532" s="41" t="s">
        <v>19</v>
      </c>
      <c r="R532" s="34">
        <f>INDEX(AS:AS,W525+1)</f>
        <v>0</v>
      </c>
      <c r="S532" s="42"/>
      <c r="T532" s="42"/>
      <c r="U532" s="42"/>
      <c r="V532" s="43"/>
      <c r="W532" s="44"/>
      <c r="X532" s="45"/>
      <c r="Y532" s="55"/>
      <c r="Z532" s="55"/>
      <c r="AA532" s="56"/>
      <c r="BB532" s="64" t="s">
        <v>0</v>
      </c>
    </row>
    <row r="533" spans="1:54">
      <c r="A533" t="str">
        <f t="shared" si="88"/>
        <v>&amp;br;&amp;br;</v>
      </c>
      <c r="B533" t="s">
        <v>0</v>
      </c>
      <c r="C533" t="s">
        <v>145</v>
      </c>
      <c r="R533"/>
      <c r="S533"/>
      <c r="T533"/>
      <c r="U533"/>
      <c r="V533"/>
      <c r="BB533" s="64" t="s">
        <v>0</v>
      </c>
    </row>
    <row r="534" spans="1:54">
      <c r="A534" t="str">
        <f t="shared" si="88"/>
        <v>#back(text=戻る,left)</v>
      </c>
      <c r="B534" t="s">
        <v>0</v>
      </c>
      <c r="C534" t="s">
        <v>153</v>
      </c>
      <c r="R534"/>
      <c r="S534"/>
      <c r="T534"/>
      <c r="U534"/>
      <c r="V534"/>
      <c r="BB534" s="64" t="s">
        <v>0</v>
      </c>
    </row>
    <row r="535" spans="1:54">
      <c r="A535" t="str">
        <f t="shared" si="88"/>
        <v>&amp;br;</v>
      </c>
      <c r="B535" t="s">
        <v>0</v>
      </c>
      <c r="C535" t="s">
        <v>164</v>
      </c>
      <c r="R535"/>
      <c r="S535"/>
      <c r="T535"/>
      <c r="U535"/>
      <c r="V535"/>
      <c r="BB535" s="64" t="s">
        <v>0</v>
      </c>
    </row>
    <row r="536" spans="1:54">
      <c r="A536" t="str">
        <f t="shared" si="88"/>
        <v>#comment(above,nsize=[15],size=[30],num=[10])</v>
      </c>
      <c r="B536" t="s">
        <v>0</v>
      </c>
      <c r="C536" t="s">
        <v>173</v>
      </c>
      <c r="R536"/>
      <c r="S536"/>
      <c r="T536"/>
      <c r="U536"/>
      <c r="V536"/>
      <c r="BB536" s="64" t="s">
        <v>0</v>
      </c>
    </row>
    <row r="537" spans="1:54">
      <c r="A537" t="str">
        <f t="shared" si="88"/>
        <v>&amp;br;&amp;br;</v>
      </c>
      <c r="B537" t="s">
        <v>0</v>
      </c>
      <c r="C537" t="s">
        <v>145</v>
      </c>
      <c r="R537"/>
      <c r="S537"/>
      <c r="T537"/>
      <c r="U537"/>
      <c r="V537"/>
      <c r="AC537" s="52"/>
      <c r="AD537" s="52"/>
      <c r="BB537" s="64" t="s">
        <v>0</v>
      </c>
    </row>
    <row r="538" spans="1:54">
      <c r="A538" t="str">
        <f t="shared" si="88"/>
        <v/>
      </c>
      <c r="B538" t="s">
        <v>0</v>
      </c>
      <c r="Q538" s="29"/>
      <c r="R538" s="30"/>
      <c r="S538" s="30"/>
      <c r="T538" s="30"/>
      <c r="U538" s="30"/>
      <c r="V538" s="31"/>
      <c r="W538" s="32">
        <v>42</v>
      </c>
      <c r="X538" s="29"/>
      <c r="Y538" s="50"/>
      <c r="Z538" s="50"/>
      <c r="AA538" s="51"/>
      <c r="AC538" s="52"/>
      <c r="AD538" s="52"/>
      <c r="BB538" s="64" t="s">
        <v>0</v>
      </c>
    </row>
    <row r="539" spans="1:54">
      <c r="A539" t="str">
        <f t="shared" si="88"/>
        <v>*永遠衆、ネヘブ/Neheb, the Eternal</v>
      </c>
      <c r="B539" t="s">
        <v>0</v>
      </c>
      <c r="C539" t="str">
        <f>"*"&amp;R539&amp;"/"&amp;T539</f>
        <v>*永遠衆、ネヘブ/Neheb, the Eternal</v>
      </c>
      <c r="Q539" s="33" t="s">
        <v>9</v>
      </c>
      <c r="R539" s="34" t="str">
        <f>INDEX(AI:AI,W538+1)</f>
        <v>永遠衆、ネヘブ</v>
      </c>
      <c r="S539" s="35" t="s">
        <v>10</v>
      </c>
      <c r="T539" s="34" t="str">
        <f>INDEX(AJ:AJ,W538+1)</f>
        <v>Neheb, the Eternal</v>
      </c>
      <c r="U539" s="35"/>
      <c r="V539" s="36"/>
      <c r="W539" s="37"/>
      <c r="X539" s="33"/>
      <c r="Y539" s="52"/>
      <c r="Z539" s="52"/>
      <c r="AA539" s="53"/>
      <c r="AC539" s="52"/>
      <c r="AD539" s="52"/>
      <c r="BB539" s="64" t="s">
        <v>0</v>
      </c>
    </row>
    <row r="540" spans="1:54">
      <c r="A540" t="str">
        <f t="shared" si="88"/>
        <v>|LEFT:80|LEFT:100|LEFT:100|LEFT:100|LEFT:100|LEFT:100|c</v>
      </c>
      <c r="B540" t="s">
        <v>0</v>
      </c>
      <c r="C540" t="s">
        <v>81</v>
      </c>
      <c r="D540" s="26" t="str">
        <f>$Q$1</f>
        <v>LEFT:80</v>
      </c>
      <c r="E540" s="26" t="s">
        <v>81</v>
      </c>
      <c r="F540" s="26" t="str">
        <f t="shared" ref="F540:J540" si="91">$R$1</f>
        <v>LEFT:100</v>
      </c>
      <c r="G540" s="26" t="s">
        <v>81</v>
      </c>
      <c r="H540" s="26" t="str">
        <f t="shared" si="91"/>
        <v>LEFT:100</v>
      </c>
      <c r="I540" s="26" t="s">
        <v>81</v>
      </c>
      <c r="J540" s="26" t="str">
        <f t="shared" si="91"/>
        <v>LEFT:100</v>
      </c>
      <c r="K540" s="26" t="s">
        <v>81</v>
      </c>
      <c r="L540" s="26" t="str">
        <f>$R$1</f>
        <v>LEFT:100</v>
      </c>
      <c r="M540" s="26" t="s">
        <v>81</v>
      </c>
      <c r="N540" s="26" t="str">
        <f>$R$1</f>
        <v>LEFT:100</v>
      </c>
      <c r="O540" t="s">
        <v>81</v>
      </c>
      <c r="P540" t="s">
        <v>82</v>
      </c>
      <c r="Q540" s="38" t="s">
        <v>6</v>
      </c>
      <c r="R540" s="34" t="str">
        <f>INDEX(AF:AF,W538+1)</f>
        <v>赤</v>
      </c>
      <c r="S540" s="39" t="s">
        <v>7</v>
      </c>
      <c r="T540" s="34" t="str">
        <f>INDEX(AG:AG,W538+1)</f>
        <v>神話レア</v>
      </c>
      <c r="U540" s="39" t="s">
        <v>8</v>
      </c>
      <c r="V540" s="34">
        <f>INDEX(AH:AH,W538+1)</f>
        <v>18</v>
      </c>
      <c r="W540" s="40"/>
      <c r="X540" s="34" t="str">
        <f>INDEX(AO:AO,W538+1)</f>
        <v>このクリーチャーがプレインズウォーカーに戦闘ダメージを与えたとき、あなたは4マナを得る。</v>
      </c>
      <c r="Y540" s="52"/>
      <c r="Z540" s="52"/>
      <c r="AA540" s="53"/>
      <c r="AC540" s="35"/>
      <c r="AD540" s="35"/>
      <c r="BB540" s="64" t="s">
        <v>0</v>
      </c>
    </row>
    <row r="541" spans="1:54">
      <c r="A541" t="str">
        <f t="shared" si="88"/>
        <v>|色|赤|レアリティ|神話レア|マナコスト|18|</v>
      </c>
      <c r="B541" t="s">
        <v>0</v>
      </c>
      <c r="C541" t="s">
        <v>81</v>
      </c>
      <c r="D541" s="27" t="s">
        <v>6</v>
      </c>
      <c r="E541" t="s">
        <v>81</v>
      </c>
      <c r="F541" t="str">
        <f>IF(R540=0,"",R540)</f>
        <v>赤</v>
      </c>
      <c r="G541" t="s">
        <v>81</v>
      </c>
      <c r="H541" s="27" t="s">
        <v>93</v>
      </c>
      <c r="I541" t="s">
        <v>81</v>
      </c>
      <c r="J541" t="str">
        <f>IF(T540=0,"",T540)</f>
        <v>神話レア</v>
      </c>
      <c r="K541" t="s">
        <v>81</v>
      </c>
      <c r="L541" s="27" t="s">
        <v>94</v>
      </c>
      <c r="M541" t="s">
        <v>81</v>
      </c>
      <c r="N541">
        <f>IF(V540=0,"",V540)</f>
        <v>18</v>
      </c>
      <c r="O541" t="s">
        <v>81</v>
      </c>
      <c r="Q541" s="33" t="s">
        <v>11</v>
      </c>
      <c r="R541" s="34" t="str">
        <f>INDEX(AK:AK,W538+1)</f>
        <v>クリーチャー</v>
      </c>
      <c r="S541" s="39" t="s">
        <v>95</v>
      </c>
      <c r="T541" s="34" t="str">
        <f>INDEX(AL:AL,W538+1)</f>
        <v>ゾンビ</v>
      </c>
      <c r="U541" s="34" t="str">
        <f>INDEX(AM:AM,W538+1)</f>
        <v>ミノタウルス</v>
      </c>
      <c r="V541" s="34" t="str">
        <f>INDEX(AN:AN,W538+1)</f>
        <v>戦士</v>
      </c>
      <c r="W541" s="40"/>
      <c r="X541" s="34" t="str">
        <f>INDEX(AV:AV,W538+1)</f>
        <v>この</v>
      </c>
      <c r="Y541" s="34" t="str">
        <f>INDEX(AW:AW,W538+1)</f>
        <v/>
      </c>
      <c r="Z541" s="34" t="str">
        <f>INDEX(AX:AX,W538+1)</f>
        <v/>
      </c>
      <c r="AA541" s="34">
        <f>INDEX(AY:AY,W538+1)</f>
        <v>0</v>
      </c>
      <c r="AC541" s="52"/>
      <c r="AD541" s="52"/>
      <c r="BB541" s="64" t="s">
        <v>0</v>
      </c>
    </row>
    <row r="542" spans="1:54">
      <c r="A542" t="str">
        <f t="shared" si="88"/>
        <v>|種別|クリーチャー|サブタイプ|ゾンビ|ミノタウルス|戦士|</v>
      </c>
      <c r="B542" t="s">
        <v>0</v>
      </c>
      <c r="C542" t="s">
        <v>81</v>
      </c>
      <c r="D542" s="27" t="s">
        <v>11</v>
      </c>
      <c r="E542" t="s">
        <v>81</v>
      </c>
      <c r="F542" t="str">
        <f>IF(R541=0,"",R541)</f>
        <v>クリーチャー</v>
      </c>
      <c r="G542" t="s">
        <v>81</v>
      </c>
      <c r="H542" s="27" t="s">
        <v>103</v>
      </c>
      <c r="I542" t="s">
        <v>81</v>
      </c>
      <c r="J542" t="str">
        <f>IF(T541=0,"",T541)</f>
        <v>ゾンビ</v>
      </c>
      <c r="K542" t="s">
        <v>81</v>
      </c>
      <c r="L542" t="str">
        <f>IF(U541=0,"",U541)</f>
        <v>ミノタウルス</v>
      </c>
      <c r="M542" t="s">
        <v>81</v>
      </c>
      <c r="N542" t="str">
        <f>IF(V541=0,"",V541)</f>
        <v>戦士</v>
      </c>
      <c r="O542" t="s">
        <v>81</v>
      </c>
      <c r="Q542" s="33" t="s">
        <v>104</v>
      </c>
      <c r="R542" s="34" t="str">
        <f>INDEX(AZ:AZ,W538+1)</f>
        <v>このクリーチャーがプレインズウォーカーに戦闘ダメージを与えたとき、あなたは4マナを得る。&amp;br;加虐</v>
      </c>
      <c r="S542" s="35"/>
      <c r="T542" s="35"/>
      <c r="U542" s="35"/>
      <c r="V542" s="36"/>
      <c r="W542" s="40"/>
      <c r="X542" s="32"/>
      <c r="Y542" s="32"/>
      <c r="Z542" s="32"/>
      <c r="AA542" s="54"/>
      <c r="AC542" s="52"/>
      <c r="AD542" s="52"/>
      <c r="BB542" s="64" t="s">
        <v>0</v>
      </c>
    </row>
    <row r="543" spans="1:54">
      <c r="A543" t="str">
        <f t="shared" si="88"/>
        <v>|テキスト|&gt;|&gt;|&gt;|&gt;|このクリーチャーがプレインズウォーカーに戦闘ダメージを与えたとき、あなたは4マナを得る。&amp;br;加虐|</v>
      </c>
      <c r="B543" t="s">
        <v>0</v>
      </c>
      <c r="C543" t="s">
        <v>81</v>
      </c>
      <c r="D543" s="27" t="s">
        <v>104</v>
      </c>
      <c r="E543" t="s">
        <v>81</v>
      </c>
      <c r="F543" s="27" t="s">
        <v>113</v>
      </c>
      <c r="G543" t="s">
        <v>81</v>
      </c>
      <c r="H543" s="27" t="s">
        <v>113</v>
      </c>
      <c r="I543" t="s">
        <v>81</v>
      </c>
      <c r="J543" s="27" t="s">
        <v>113</v>
      </c>
      <c r="K543" t="s">
        <v>81</v>
      </c>
      <c r="L543" s="27" t="s">
        <v>113</v>
      </c>
      <c r="M543" t="s">
        <v>81</v>
      </c>
      <c r="N543" t="str">
        <f>IF(R542=0,"",R542)</f>
        <v>このクリーチャーがプレインズウォーカーに戦闘ダメージを与えたとき、あなたは4マナを得る。&amp;br;加虐</v>
      </c>
      <c r="O543" t="s">
        <v>81</v>
      </c>
      <c r="Q543" s="38" t="s">
        <v>27</v>
      </c>
      <c r="R543" s="34" t="str">
        <f>INDEX(BA:BA,W538+1)</f>
        <v>When this creature deals combat damage to a Planeswalker, you gain 4 mana.&amp;br;Afflict.</v>
      </c>
      <c r="S543" s="35" t="s">
        <v>400</v>
      </c>
      <c r="T543" s="34" t="str">
        <f>IF(X543="","",X543&amp;IF(Y543="",""," "&amp;Y543)&amp;IF(Z543="",""," "&amp;Z543)&amp;IF(AA543="",""," "&amp;AA543))</f>
        <v/>
      </c>
      <c r="U543" s="35"/>
      <c r="V543" s="36"/>
      <c r="W543" s="40" t="s">
        <v>114</v>
      </c>
      <c r="X543" s="33" t="str">
        <f t="shared" ref="X543:AA543" si="92">IF(ISERROR(IF(LEN(X542)&gt;1,X542,VLOOKUP(X541,$AC:$AD,2,FALSE))),"",IF(LEN(X542)&gt;1,X542,VLOOKUP(X541,$AC:$AD,2,FALSE)))</f>
        <v/>
      </c>
      <c r="Y543" s="33" t="str">
        <f t="shared" si="92"/>
        <v/>
      </c>
      <c r="Z543" s="33" t="str">
        <f t="shared" si="92"/>
        <v/>
      </c>
      <c r="AA543" s="33" t="str">
        <f t="shared" si="92"/>
        <v> </v>
      </c>
      <c r="AC543" s="52"/>
      <c r="AD543" s="52"/>
      <c r="BB543" s="64" t="s">
        <v>0</v>
      </c>
    </row>
    <row r="544" spans="1:54">
      <c r="A544" t="str">
        <f t="shared" si="88"/>
        <v>|英テキスト|&gt;|&gt;|&gt;|&gt;|When this creature deals combat damage to a Planeswalker, you gain 4 mana.&amp;br;Afflict.|</v>
      </c>
      <c r="B544" t="s">
        <v>0</v>
      </c>
      <c r="C544" t="s">
        <v>81</v>
      </c>
      <c r="D544" s="27" t="s">
        <v>125</v>
      </c>
      <c r="E544" t="s">
        <v>81</v>
      </c>
      <c r="F544" s="27" t="s">
        <v>113</v>
      </c>
      <c r="G544" t="s">
        <v>81</v>
      </c>
      <c r="H544" s="27" t="s">
        <v>113</v>
      </c>
      <c r="I544" t="s">
        <v>81</v>
      </c>
      <c r="J544" s="27" t="s">
        <v>113</v>
      </c>
      <c r="K544" t="s">
        <v>81</v>
      </c>
      <c r="L544" s="27" t="s">
        <v>113</v>
      </c>
      <c r="M544" t="s">
        <v>81</v>
      </c>
      <c r="N544" t="str">
        <f>IF(T543="","",T543&amp;"&amp;br;")&amp;IF(R543=0,"",R543)</f>
        <v>When this creature deals combat damage to a Planeswalker, you gain 4 mana.&amp;br;Afflict.</v>
      </c>
      <c r="O544" t="s">
        <v>81</v>
      </c>
      <c r="Q544" s="33" t="s">
        <v>18</v>
      </c>
      <c r="R544" s="34" t="str">
        <f>IF(INDEX(AT:AT,W538+1)="",0,INDEX(AT:AT,W538+1)&amp;"/"&amp;INDEX(AU:AU,W538+1))</f>
        <v>7/9</v>
      </c>
      <c r="S544" s="35"/>
      <c r="T544" s="35"/>
      <c r="U544" s="35"/>
      <c r="V544" s="36"/>
      <c r="W544" s="40"/>
      <c r="X544" s="33"/>
      <c r="Y544" s="52"/>
      <c r="Z544" s="52"/>
      <c r="AA544" s="53"/>
      <c r="AC544" s="52"/>
      <c r="AD544" s="52"/>
      <c r="BB544" s="64" t="s">
        <v>0</v>
      </c>
    </row>
    <row r="545" spans="1:54">
      <c r="A545" t="str">
        <f t="shared" si="88"/>
        <v>|PT|&gt;|7/9|シールド数|&gt;||</v>
      </c>
      <c r="B545" t="s">
        <v>0</v>
      </c>
      <c r="C545" t="s">
        <v>81</v>
      </c>
      <c r="D545" t="s">
        <v>18</v>
      </c>
      <c r="E545" t="s">
        <v>81</v>
      </c>
      <c r="F545" t="s">
        <v>113</v>
      </c>
      <c r="G545" t="s">
        <v>81</v>
      </c>
      <c r="H545" t="str">
        <f>IF(R544=0,"",R544)</f>
        <v>7/9</v>
      </c>
      <c r="I545" t="s">
        <v>81</v>
      </c>
      <c r="J545" t="s">
        <v>136</v>
      </c>
      <c r="K545" t="s">
        <v>81</v>
      </c>
      <c r="L545" t="s">
        <v>113</v>
      </c>
      <c r="M545" t="s">
        <v>81</v>
      </c>
      <c r="N545" t="str">
        <f>IF(R545=0,"",R545)</f>
        <v/>
      </c>
      <c r="O545" t="s">
        <v>81</v>
      </c>
      <c r="Q545" s="41" t="s">
        <v>19</v>
      </c>
      <c r="R545" s="34">
        <f>INDEX(AS:AS,W538+1)</f>
        <v>0</v>
      </c>
      <c r="S545" s="42"/>
      <c r="T545" s="42"/>
      <c r="U545" s="42"/>
      <c r="V545" s="43"/>
      <c r="W545" s="44"/>
      <c r="X545" s="45"/>
      <c r="Y545" s="55"/>
      <c r="Z545" s="55"/>
      <c r="AA545" s="56"/>
      <c r="BB545" s="64" t="s">
        <v>0</v>
      </c>
    </row>
    <row r="546" spans="1:54">
      <c r="A546" t="str">
        <f t="shared" si="88"/>
        <v>&amp;br;&amp;br;</v>
      </c>
      <c r="B546" t="s">
        <v>0</v>
      </c>
      <c r="C546" t="s">
        <v>145</v>
      </c>
      <c r="R546"/>
      <c r="S546"/>
      <c r="T546"/>
      <c r="U546"/>
      <c r="V546"/>
      <c r="BB546" s="64" t="s">
        <v>0</v>
      </c>
    </row>
    <row r="547" spans="1:54">
      <c r="A547" t="str">
        <f t="shared" si="88"/>
        <v>#back(text=戻る,left)</v>
      </c>
      <c r="B547" t="s">
        <v>0</v>
      </c>
      <c r="C547" t="s">
        <v>153</v>
      </c>
      <c r="R547"/>
      <c r="S547"/>
      <c r="T547"/>
      <c r="U547"/>
      <c r="V547"/>
      <c r="BB547" s="64" t="s">
        <v>0</v>
      </c>
    </row>
    <row r="548" spans="1:54">
      <c r="A548" t="str">
        <f t="shared" si="88"/>
        <v>&amp;br;</v>
      </c>
      <c r="B548" t="s">
        <v>0</v>
      </c>
      <c r="C548" t="s">
        <v>164</v>
      </c>
      <c r="R548"/>
      <c r="S548"/>
      <c r="T548"/>
      <c r="U548"/>
      <c r="V548"/>
      <c r="BB548" s="64" t="s">
        <v>0</v>
      </c>
    </row>
    <row r="549" spans="1:54">
      <c r="A549" t="str">
        <f t="shared" si="88"/>
        <v>#comment(above,nsize=[15],size=[30],num=[10])</v>
      </c>
      <c r="B549" t="s">
        <v>0</v>
      </c>
      <c r="C549" t="s">
        <v>173</v>
      </c>
      <c r="R549"/>
      <c r="S549"/>
      <c r="T549"/>
      <c r="U549"/>
      <c r="V549"/>
      <c r="BB549" s="64" t="s">
        <v>0</v>
      </c>
    </row>
    <row r="550" spans="1:54">
      <c r="A550" t="str">
        <f t="shared" si="88"/>
        <v>&amp;br;&amp;br;</v>
      </c>
      <c r="B550" t="s">
        <v>0</v>
      </c>
      <c r="C550" t="s">
        <v>145</v>
      </c>
      <c r="R550"/>
      <c r="S550"/>
      <c r="T550"/>
      <c r="U550"/>
      <c r="V550"/>
      <c r="AC550" s="52"/>
      <c r="AD550" s="52"/>
      <c r="BB550" s="64" t="s">
        <v>0</v>
      </c>
    </row>
    <row r="551" spans="1:54">
      <c r="A551" t="str">
        <f t="shared" si="88"/>
        <v/>
      </c>
      <c r="B551" t="s">
        <v>0</v>
      </c>
      <c r="Q551" s="29"/>
      <c r="R551" s="30"/>
      <c r="S551" s="30"/>
      <c r="T551" s="30"/>
      <c r="U551" s="30"/>
      <c r="V551" s="31"/>
      <c r="W551" s="32">
        <v>43</v>
      </c>
      <c r="X551" s="29"/>
      <c r="Y551" s="50"/>
      <c r="Z551" s="50"/>
      <c r="AA551" s="51"/>
      <c r="AC551" s="52"/>
      <c r="AD551" s="52"/>
      <c r="BB551" s="64" t="s">
        <v>0</v>
      </c>
    </row>
    <row r="552" spans="1:54">
      <c r="A552" t="str">
        <f t="shared" si="88"/>
        <v>*野火の永遠衆/Wildfire Eternal</v>
      </c>
      <c r="B552" t="s">
        <v>0</v>
      </c>
      <c r="C552" t="str">
        <f>"*"&amp;R552&amp;"/"&amp;T552</f>
        <v>*野火の永遠衆/Wildfire Eternal</v>
      </c>
      <c r="Q552" s="33" t="s">
        <v>9</v>
      </c>
      <c r="R552" s="34" t="str">
        <f>INDEX(AI:AI,W551+1)</f>
        <v>野火の永遠衆</v>
      </c>
      <c r="S552" s="35" t="s">
        <v>10</v>
      </c>
      <c r="T552" s="34" t="str">
        <f>INDEX(AJ:AJ,W551+1)</f>
        <v>Wildfire Eternal</v>
      </c>
      <c r="U552" s="35"/>
      <c r="V552" s="36"/>
      <c r="W552" s="37"/>
      <c r="X552" s="33"/>
      <c r="Y552" s="52"/>
      <c r="Z552" s="52"/>
      <c r="AA552" s="53"/>
      <c r="AC552" s="52"/>
      <c r="AD552" s="52"/>
      <c r="BB552" s="64" t="s">
        <v>0</v>
      </c>
    </row>
    <row r="553" spans="1:54">
      <c r="A553" t="str">
        <f t="shared" si="88"/>
        <v>|LEFT:80|LEFT:100|LEFT:100|LEFT:100|LEFT:100|LEFT:100|c</v>
      </c>
      <c r="B553" t="s">
        <v>0</v>
      </c>
      <c r="C553" t="s">
        <v>81</v>
      </c>
      <c r="D553" s="26" t="str">
        <f>$Q$1</f>
        <v>LEFT:80</v>
      </c>
      <c r="E553" s="26" t="s">
        <v>81</v>
      </c>
      <c r="F553" s="26" t="str">
        <f t="shared" ref="F553:J553" si="93">$R$1</f>
        <v>LEFT:100</v>
      </c>
      <c r="G553" s="26" t="s">
        <v>81</v>
      </c>
      <c r="H553" s="26" t="str">
        <f t="shared" si="93"/>
        <v>LEFT:100</v>
      </c>
      <c r="I553" s="26" t="s">
        <v>81</v>
      </c>
      <c r="J553" s="26" t="str">
        <f t="shared" si="93"/>
        <v>LEFT:100</v>
      </c>
      <c r="K553" s="26" t="s">
        <v>81</v>
      </c>
      <c r="L553" s="26" t="str">
        <f>$R$1</f>
        <v>LEFT:100</v>
      </c>
      <c r="M553" s="26" t="s">
        <v>81</v>
      </c>
      <c r="N553" s="26" t="str">
        <f>$R$1</f>
        <v>LEFT:100</v>
      </c>
      <c r="O553" t="s">
        <v>81</v>
      </c>
      <c r="P553" t="s">
        <v>82</v>
      </c>
      <c r="Q553" s="38" t="s">
        <v>6</v>
      </c>
      <c r="R553" s="34" t="str">
        <f>INDEX(AF:AF,W551+1)</f>
        <v>赤</v>
      </c>
      <c r="S553" s="39" t="s">
        <v>7</v>
      </c>
      <c r="T553" s="34" t="str">
        <f>INDEX(AG:AG,W551+1)</f>
        <v>神話レア</v>
      </c>
      <c r="U553" s="39" t="s">
        <v>8</v>
      </c>
      <c r="V553" s="34">
        <f>INDEX(AH:AH,W551+1)</f>
        <v>21</v>
      </c>
      <c r="W553" s="40"/>
      <c r="X553" s="34" t="str">
        <f>INDEX(AO:AO,W551+1)</f>
        <v>このクリーチャーがプレインズウォーカーにダメージを与えたとき、あなたの手札の最初の呪文はいっぱいのマナを得る。</v>
      </c>
      <c r="Y553" s="52"/>
      <c r="Z553" s="52"/>
      <c r="AA553" s="53"/>
      <c r="AC553" s="35"/>
      <c r="AD553" s="35"/>
      <c r="BB553" s="64" t="s">
        <v>0</v>
      </c>
    </row>
    <row r="554" spans="1:54">
      <c r="A554" t="str">
        <f t="shared" si="88"/>
        <v>|色|赤|レアリティ|神話レア|マナコスト|21|</v>
      </c>
      <c r="B554" t="s">
        <v>0</v>
      </c>
      <c r="C554" t="s">
        <v>81</v>
      </c>
      <c r="D554" s="27" t="s">
        <v>6</v>
      </c>
      <c r="E554" t="s">
        <v>81</v>
      </c>
      <c r="F554" t="str">
        <f>IF(R553=0,"",R553)</f>
        <v>赤</v>
      </c>
      <c r="G554" t="s">
        <v>81</v>
      </c>
      <c r="H554" s="27" t="s">
        <v>93</v>
      </c>
      <c r="I554" t="s">
        <v>81</v>
      </c>
      <c r="J554" t="str">
        <f>IF(T553=0,"",T553)</f>
        <v>神話レア</v>
      </c>
      <c r="K554" t="s">
        <v>81</v>
      </c>
      <c r="L554" s="27" t="s">
        <v>94</v>
      </c>
      <c r="M554" t="s">
        <v>81</v>
      </c>
      <c r="N554">
        <f>IF(V553=0,"",V553)</f>
        <v>21</v>
      </c>
      <c r="O554" t="s">
        <v>81</v>
      </c>
      <c r="Q554" s="33" t="s">
        <v>11</v>
      </c>
      <c r="R554" s="34" t="str">
        <f>INDEX(AK:AK,W551+1)</f>
        <v>クリーチャー</v>
      </c>
      <c r="S554" s="39" t="s">
        <v>95</v>
      </c>
      <c r="T554" s="34" t="str">
        <f>INDEX(AL:AL,W551+1)</f>
        <v>ゾンビ</v>
      </c>
      <c r="U554" s="34" t="str">
        <f>INDEX(AM:AM,W551+1)</f>
        <v>ジャッカル</v>
      </c>
      <c r="V554" s="34" t="str">
        <f>INDEX(AN:AN,W551+1)</f>
        <v>クレリック</v>
      </c>
      <c r="W554" s="40"/>
      <c r="X554" s="34" t="str">
        <f>INDEX(AV:AV,W551+1)</f>
        <v>この</v>
      </c>
      <c r="Y554" s="34" t="str">
        <f>INDEX(AW:AW,W551+1)</f>
        <v/>
      </c>
      <c r="Z554" s="34" t="str">
        <f>INDEX(AX:AX,W551+1)</f>
        <v/>
      </c>
      <c r="AA554" s="34">
        <f>INDEX(AY:AY,W551+1)</f>
        <v>0</v>
      </c>
      <c r="AC554" s="52"/>
      <c r="AD554" s="52"/>
      <c r="BB554" s="64" t="s">
        <v>0</v>
      </c>
    </row>
    <row r="555" spans="1:54">
      <c r="A555" t="str">
        <f t="shared" si="88"/>
        <v>|種別|クリーチャー|サブタイプ|ゾンビ|ジャッカル|クレリック|</v>
      </c>
      <c r="B555" t="s">
        <v>0</v>
      </c>
      <c r="C555" t="s">
        <v>81</v>
      </c>
      <c r="D555" s="27" t="s">
        <v>11</v>
      </c>
      <c r="E555" t="s">
        <v>81</v>
      </c>
      <c r="F555" t="str">
        <f>IF(R554=0,"",R554)</f>
        <v>クリーチャー</v>
      </c>
      <c r="G555" t="s">
        <v>81</v>
      </c>
      <c r="H555" s="27" t="s">
        <v>103</v>
      </c>
      <c r="I555" t="s">
        <v>81</v>
      </c>
      <c r="J555" t="str">
        <f>IF(T554=0,"",T554)</f>
        <v>ゾンビ</v>
      </c>
      <c r="K555" t="s">
        <v>81</v>
      </c>
      <c r="L555" t="str">
        <f>IF(U554=0,"",U554)</f>
        <v>ジャッカル</v>
      </c>
      <c r="M555" t="s">
        <v>81</v>
      </c>
      <c r="N555" t="str">
        <f>IF(V554=0,"",V554)</f>
        <v>クレリック</v>
      </c>
      <c r="O555" t="s">
        <v>81</v>
      </c>
      <c r="Q555" s="33" t="s">
        <v>104</v>
      </c>
      <c r="R555" s="34" t="str">
        <f>INDEX(AZ:AZ,W551+1)</f>
        <v>このクリーチャーがプレインズウォーカーにダメージを与えたとき、あなたの手札の最初の呪文はいっぱいのマナを得る。&amp;br;加虐</v>
      </c>
      <c r="S555" s="35"/>
      <c r="T555" s="35"/>
      <c r="U555" s="35"/>
      <c r="V555" s="36"/>
      <c r="W555" s="40"/>
      <c r="X555" s="32"/>
      <c r="Y555" s="32"/>
      <c r="Z555" s="32"/>
      <c r="AA555" s="54"/>
      <c r="AC555" s="52"/>
      <c r="AD555" s="52"/>
      <c r="BB555" s="64" t="s">
        <v>0</v>
      </c>
    </row>
    <row r="556" spans="1:54">
      <c r="A556" t="str">
        <f t="shared" si="88"/>
        <v>|テキスト|&gt;|&gt;|&gt;|&gt;|このクリーチャーがプレインズウォーカーにダメージを与えたとき、あなたの手札の最初の呪文はいっぱいのマナを得る。&amp;br;加虐|</v>
      </c>
      <c r="B556" t="s">
        <v>0</v>
      </c>
      <c r="C556" t="s">
        <v>81</v>
      </c>
      <c r="D556" s="27" t="s">
        <v>104</v>
      </c>
      <c r="E556" t="s">
        <v>81</v>
      </c>
      <c r="F556" s="27" t="s">
        <v>113</v>
      </c>
      <c r="G556" t="s">
        <v>81</v>
      </c>
      <c r="H556" s="27" t="s">
        <v>113</v>
      </c>
      <c r="I556" t="s">
        <v>81</v>
      </c>
      <c r="J556" s="27" t="s">
        <v>113</v>
      </c>
      <c r="K556" t="s">
        <v>81</v>
      </c>
      <c r="L556" s="27" t="s">
        <v>113</v>
      </c>
      <c r="M556" t="s">
        <v>81</v>
      </c>
      <c r="N556" t="str">
        <f>IF(R555=0,"",R555)</f>
        <v>このクリーチャーがプレインズウォーカーにダメージを与えたとき、あなたの手札の最初の呪文はいっぱいのマナを得る。&amp;br;加虐</v>
      </c>
      <c r="O556" t="s">
        <v>81</v>
      </c>
      <c r="Q556" s="38" t="s">
        <v>27</v>
      </c>
      <c r="R556" s="34" t="str">
        <f>INDEX(BA:BA,W551+1)</f>
        <v>When this creature deals damage to a Planeswalker, the first spell in your hand gains full mana.&amp;br;Afflict.</v>
      </c>
      <c r="S556" s="35" t="s">
        <v>400</v>
      </c>
      <c r="T556" s="34" t="str">
        <f>IF(X556="","",X556&amp;IF(Y556="",""," "&amp;Y556)&amp;IF(Z556="",""," "&amp;Z556)&amp;IF(AA556="",""," "&amp;AA556))</f>
        <v/>
      </c>
      <c r="U556" s="35"/>
      <c r="V556" s="36"/>
      <c r="W556" s="40" t="s">
        <v>114</v>
      </c>
      <c r="X556" s="33" t="str">
        <f t="shared" ref="X556:AA556" si="94">IF(ISERROR(IF(LEN(X555)&gt;1,X555,VLOOKUP(X554,$AC:$AD,2,FALSE))),"",IF(LEN(X555)&gt;1,X555,VLOOKUP(X554,$AC:$AD,2,FALSE)))</f>
        <v/>
      </c>
      <c r="Y556" s="33" t="str">
        <f t="shared" si="94"/>
        <v/>
      </c>
      <c r="Z556" s="33" t="str">
        <f t="shared" si="94"/>
        <v/>
      </c>
      <c r="AA556" s="33" t="str">
        <f t="shared" si="94"/>
        <v> </v>
      </c>
      <c r="AC556" s="52"/>
      <c r="AD556" s="52"/>
      <c r="BB556" s="64" t="s">
        <v>0</v>
      </c>
    </row>
    <row r="557" spans="1:54">
      <c r="A557" t="str">
        <f t="shared" si="88"/>
        <v>|英テキスト|&gt;|&gt;|&gt;|&gt;|When this creature deals damage to a Planeswalker, the first spell in your hand gains full mana.&amp;br;Afflict.|</v>
      </c>
      <c r="B557" t="s">
        <v>0</v>
      </c>
      <c r="C557" t="s">
        <v>81</v>
      </c>
      <c r="D557" s="27" t="s">
        <v>125</v>
      </c>
      <c r="E557" t="s">
        <v>81</v>
      </c>
      <c r="F557" s="27" t="s">
        <v>113</v>
      </c>
      <c r="G557" t="s">
        <v>81</v>
      </c>
      <c r="H557" s="27" t="s">
        <v>113</v>
      </c>
      <c r="I557" t="s">
        <v>81</v>
      </c>
      <c r="J557" s="27" t="s">
        <v>113</v>
      </c>
      <c r="K557" t="s">
        <v>81</v>
      </c>
      <c r="L557" s="27" t="s">
        <v>113</v>
      </c>
      <c r="M557" t="s">
        <v>81</v>
      </c>
      <c r="N557" t="str">
        <f>IF(T556="","",T556&amp;"&amp;br;")&amp;IF(R556=0,"",R556)</f>
        <v>When this creature deals damage to a Planeswalker, the first spell in your hand gains full mana.&amp;br;Afflict.</v>
      </c>
      <c r="O557" t="s">
        <v>81</v>
      </c>
      <c r="Q557" s="33" t="s">
        <v>18</v>
      </c>
      <c r="R557" s="34" t="str">
        <f>IF(INDEX(AT:AT,W551+1)="",0,INDEX(AT:AT,W551+1)&amp;"/"&amp;INDEX(AU:AU,W551+1))</f>
        <v>4/8</v>
      </c>
      <c r="S557" s="35"/>
      <c r="T557" s="35"/>
      <c r="U557" s="35"/>
      <c r="V557" s="36"/>
      <c r="W557" s="40"/>
      <c r="X557" s="33"/>
      <c r="Y557" s="52"/>
      <c r="Z557" s="52"/>
      <c r="AA557" s="53"/>
      <c r="AC557" s="52"/>
      <c r="AD557" s="52"/>
      <c r="BB557" s="64" t="s">
        <v>0</v>
      </c>
    </row>
    <row r="558" spans="1:54">
      <c r="A558" t="str">
        <f t="shared" si="88"/>
        <v>|PT|&gt;|4/8|シールド数|&gt;||</v>
      </c>
      <c r="B558" t="s">
        <v>0</v>
      </c>
      <c r="C558" t="s">
        <v>81</v>
      </c>
      <c r="D558" t="s">
        <v>18</v>
      </c>
      <c r="E558" t="s">
        <v>81</v>
      </c>
      <c r="F558" t="s">
        <v>113</v>
      </c>
      <c r="G558" t="s">
        <v>81</v>
      </c>
      <c r="H558" t="str">
        <f>IF(R557=0,"",R557)</f>
        <v>4/8</v>
      </c>
      <c r="I558" t="s">
        <v>81</v>
      </c>
      <c r="J558" t="s">
        <v>136</v>
      </c>
      <c r="K558" t="s">
        <v>81</v>
      </c>
      <c r="L558" t="s">
        <v>113</v>
      </c>
      <c r="M558" t="s">
        <v>81</v>
      </c>
      <c r="N558" t="str">
        <f>IF(R558=0,"",R558)</f>
        <v/>
      </c>
      <c r="O558" t="s">
        <v>81</v>
      </c>
      <c r="Q558" s="41" t="s">
        <v>19</v>
      </c>
      <c r="R558" s="34">
        <f>INDEX(AS:AS,W551+1)</f>
        <v>0</v>
      </c>
      <c r="S558" s="42"/>
      <c r="T558" s="42"/>
      <c r="U558" s="42"/>
      <c r="V558" s="43"/>
      <c r="W558" s="44"/>
      <c r="X558" s="45"/>
      <c r="Y558" s="55"/>
      <c r="Z558" s="55"/>
      <c r="AA558" s="56"/>
      <c r="BB558" s="64" t="s">
        <v>0</v>
      </c>
    </row>
    <row r="559" spans="1:54">
      <c r="A559" t="str">
        <f t="shared" si="88"/>
        <v>&amp;br;&amp;br;</v>
      </c>
      <c r="B559" t="s">
        <v>0</v>
      </c>
      <c r="C559" t="s">
        <v>145</v>
      </c>
      <c r="R559"/>
      <c r="S559"/>
      <c r="T559"/>
      <c r="U559"/>
      <c r="V559"/>
      <c r="BB559" s="64" t="s">
        <v>0</v>
      </c>
    </row>
    <row r="560" spans="1:54">
      <c r="A560" t="str">
        <f t="shared" si="88"/>
        <v>#back(text=戻る,left)</v>
      </c>
      <c r="B560" t="s">
        <v>0</v>
      </c>
      <c r="C560" t="s">
        <v>153</v>
      </c>
      <c r="R560"/>
      <c r="S560"/>
      <c r="T560"/>
      <c r="U560"/>
      <c r="V560"/>
      <c r="BB560" s="64" t="s">
        <v>0</v>
      </c>
    </row>
    <row r="561" spans="1:54">
      <c r="A561" t="str">
        <f t="shared" si="88"/>
        <v>&amp;br;</v>
      </c>
      <c r="B561" t="s">
        <v>0</v>
      </c>
      <c r="C561" t="s">
        <v>164</v>
      </c>
      <c r="R561"/>
      <c r="S561"/>
      <c r="T561"/>
      <c r="U561"/>
      <c r="V561"/>
      <c r="BB561" s="64" t="s">
        <v>0</v>
      </c>
    </row>
    <row r="562" spans="1:54">
      <c r="A562" t="str">
        <f t="shared" si="88"/>
        <v>#comment(above,nsize=[15],size=[30],num=[10])</v>
      </c>
      <c r="B562" t="s">
        <v>0</v>
      </c>
      <c r="C562" t="s">
        <v>173</v>
      </c>
      <c r="R562"/>
      <c r="S562"/>
      <c r="T562"/>
      <c r="U562"/>
      <c r="V562"/>
      <c r="BB562" s="64" t="s">
        <v>0</v>
      </c>
    </row>
    <row r="563" spans="1:54">
      <c r="A563" t="str">
        <f t="shared" si="88"/>
        <v>&amp;br;&amp;br;</v>
      </c>
      <c r="B563" t="s">
        <v>0</v>
      </c>
      <c r="C563" t="s">
        <v>145</v>
      </c>
      <c r="R563"/>
      <c r="S563"/>
      <c r="T563"/>
      <c r="U563"/>
      <c r="V563"/>
      <c r="AC563" s="52"/>
      <c r="AD563" s="52"/>
      <c r="BB563" s="64" t="s">
        <v>0</v>
      </c>
    </row>
    <row r="564" spans="1:54">
      <c r="A564" t="str">
        <f t="shared" si="88"/>
        <v/>
      </c>
      <c r="B564" t="s">
        <v>0</v>
      </c>
      <c r="Q564" s="29"/>
      <c r="R564" s="30"/>
      <c r="S564" s="30"/>
      <c r="T564" s="30"/>
      <c r="U564" s="30"/>
      <c r="V564" s="31"/>
      <c r="W564" s="32">
        <v>44</v>
      </c>
      <c r="X564" s="29"/>
      <c r="Y564" s="50"/>
      <c r="Z564" s="50"/>
      <c r="AA564" s="51"/>
      <c r="AC564" s="52"/>
      <c r="AD564" s="52"/>
      <c r="BB564" s="64" t="s">
        <v>0</v>
      </c>
    </row>
    <row r="565" spans="1:54">
      <c r="A565" t="str">
        <f t="shared" si="88"/>
        <v>*差し迫る破滅/Imminent Doom</v>
      </c>
      <c r="B565" t="s">
        <v>0</v>
      </c>
      <c r="C565" t="str">
        <f>"*"&amp;R565&amp;"/"&amp;T565</f>
        <v>*差し迫る破滅/Imminent Doom</v>
      </c>
      <c r="Q565" s="33" t="s">
        <v>9</v>
      </c>
      <c r="R565" s="34" t="str">
        <f>INDEX(AI:AI,W564+1)</f>
        <v>差し迫る破滅</v>
      </c>
      <c r="S565" s="35" t="s">
        <v>10</v>
      </c>
      <c r="T565" s="34" t="str">
        <f>INDEX(AJ:AJ,W564+1)</f>
        <v>Imminent Doom</v>
      </c>
      <c r="U565" s="35"/>
      <c r="V565" s="36"/>
      <c r="W565" s="37"/>
      <c r="X565" s="33"/>
      <c r="Y565" s="52"/>
      <c r="Z565" s="52"/>
      <c r="AA565" s="53"/>
      <c r="AC565" s="52"/>
      <c r="AD565" s="52"/>
      <c r="BB565" s="64" t="s">
        <v>0</v>
      </c>
    </row>
    <row r="566" spans="1:54">
      <c r="A566" t="str">
        <f t="shared" si="88"/>
        <v>|LEFT:80|LEFT:100|LEFT:100|LEFT:100|LEFT:100|LEFT:100|c</v>
      </c>
      <c r="B566" t="s">
        <v>0</v>
      </c>
      <c r="C566" t="s">
        <v>81</v>
      </c>
      <c r="D566" s="26" t="str">
        <f>$Q$1</f>
        <v>LEFT:80</v>
      </c>
      <c r="E566" s="26" t="s">
        <v>81</v>
      </c>
      <c r="F566" s="26" t="str">
        <f t="shared" ref="F566:J566" si="95">$R$1</f>
        <v>LEFT:100</v>
      </c>
      <c r="G566" s="26" t="s">
        <v>81</v>
      </c>
      <c r="H566" s="26" t="str">
        <f t="shared" si="95"/>
        <v>LEFT:100</v>
      </c>
      <c r="I566" s="26" t="s">
        <v>81</v>
      </c>
      <c r="J566" s="26" t="str">
        <f t="shared" si="95"/>
        <v>LEFT:100</v>
      </c>
      <c r="K566" s="26" t="s">
        <v>81</v>
      </c>
      <c r="L566" s="26" t="str">
        <f>$R$1</f>
        <v>LEFT:100</v>
      </c>
      <c r="M566" s="26" t="s">
        <v>81</v>
      </c>
      <c r="N566" s="26" t="str">
        <f>$R$1</f>
        <v>LEFT:100</v>
      </c>
      <c r="O566" t="s">
        <v>81</v>
      </c>
      <c r="P566" t="s">
        <v>82</v>
      </c>
      <c r="Q566" s="38" t="s">
        <v>6</v>
      </c>
      <c r="R566" s="34" t="str">
        <f>INDEX(AF:AF,W564+1)</f>
        <v>赤</v>
      </c>
      <c r="S566" s="39" t="s">
        <v>7</v>
      </c>
      <c r="T566" s="34" t="str">
        <f>INDEX(AG:AG,W564+1)</f>
        <v>神話レア</v>
      </c>
      <c r="U566" s="39" t="s">
        <v>8</v>
      </c>
      <c r="V566" s="34">
        <f>INDEX(AH:AH,W564+1)</f>
        <v>10</v>
      </c>
      <c r="W566" s="40"/>
      <c r="X566" s="34" t="str">
        <f>INDEX(AO:AO,W564+1)</f>
        <v>あなたが呪文を唱えたとき、対戦相手はX点のダメージを受ける。Xはこのサポートのシールドの値に等しい。その後、このサポートは1シールドを得る。</v>
      </c>
      <c r="Y566" s="52"/>
      <c r="Z566" s="52"/>
      <c r="AA566" s="53"/>
      <c r="AC566" s="35"/>
      <c r="AD566" s="35"/>
      <c r="BB566" s="64" t="s">
        <v>0</v>
      </c>
    </row>
    <row r="567" spans="1:54">
      <c r="A567" t="str">
        <f t="shared" si="88"/>
        <v>|色|赤|レアリティ|神話レア|マナコスト|10|</v>
      </c>
      <c r="B567" t="s">
        <v>0</v>
      </c>
      <c r="C567" t="s">
        <v>81</v>
      </c>
      <c r="D567" s="27" t="s">
        <v>6</v>
      </c>
      <c r="E567" t="s">
        <v>81</v>
      </c>
      <c r="F567" t="str">
        <f>IF(R566=0,"",R566)</f>
        <v>赤</v>
      </c>
      <c r="G567" t="s">
        <v>81</v>
      </c>
      <c r="H567" s="27" t="s">
        <v>93</v>
      </c>
      <c r="I567" t="s">
        <v>81</v>
      </c>
      <c r="J567" t="str">
        <f>IF(T566=0,"",T566)</f>
        <v>神話レア</v>
      </c>
      <c r="K567" t="s">
        <v>81</v>
      </c>
      <c r="L567" s="27" t="s">
        <v>94</v>
      </c>
      <c r="M567" t="s">
        <v>81</v>
      </c>
      <c r="N567">
        <f>IF(V566=0,"",V566)</f>
        <v>10</v>
      </c>
      <c r="O567" t="s">
        <v>81</v>
      </c>
      <c r="Q567" s="33" t="s">
        <v>11</v>
      </c>
      <c r="R567" s="34" t="str">
        <f>INDEX(AK:AK,W564+1)</f>
        <v>サポート</v>
      </c>
      <c r="S567" s="39" t="s">
        <v>95</v>
      </c>
      <c r="T567" s="34">
        <f>INDEX(AL:AL,W564+1)</f>
        <v>0</v>
      </c>
      <c r="U567" s="34">
        <f>INDEX(AM:AM,W564+1)</f>
        <v>0</v>
      </c>
      <c r="V567" s="34">
        <f>INDEX(AN:AN,W564+1)</f>
        <v>0</v>
      </c>
      <c r="W567" s="40"/>
      <c r="X567" s="34" t="str">
        <f>INDEX(AV:AV,W564+1)</f>
        <v>あな</v>
      </c>
      <c r="Y567" s="34" t="str">
        <f>INDEX(AW:AW,W564+1)</f>
        <v/>
      </c>
      <c r="Z567" s="34" t="str">
        <f>INDEX(AX:AX,W564+1)</f>
        <v/>
      </c>
      <c r="AA567" s="34">
        <f>INDEX(AY:AY,W564+1)</f>
        <v>0</v>
      </c>
      <c r="AC567" s="52"/>
      <c r="AD567" s="52"/>
      <c r="BB567" s="64" t="s">
        <v>0</v>
      </c>
    </row>
    <row r="568" spans="1:54">
      <c r="A568" t="str">
        <f t="shared" si="88"/>
        <v>|種別|サポート|サブタイプ||||</v>
      </c>
      <c r="B568" t="s">
        <v>0</v>
      </c>
      <c r="C568" t="s">
        <v>81</v>
      </c>
      <c r="D568" s="27" t="s">
        <v>11</v>
      </c>
      <c r="E568" t="s">
        <v>81</v>
      </c>
      <c r="F568" t="str">
        <f>IF(R567=0,"",R567)</f>
        <v>サポート</v>
      </c>
      <c r="G568" t="s">
        <v>81</v>
      </c>
      <c r="H568" s="27" t="s">
        <v>103</v>
      </c>
      <c r="I568" t="s">
        <v>81</v>
      </c>
      <c r="J568" t="str">
        <f>IF(T567=0,"",T567)</f>
        <v/>
      </c>
      <c r="K568" t="s">
        <v>81</v>
      </c>
      <c r="L568" t="str">
        <f>IF(U567=0,"",U567)</f>
        <v/>
      </c>
      <c r="M568" t="s">
        <v>81</v>
      </c>
      <c r="N568" t="str">
        <f>IF(V567=0,"",V567)</f>
        <v/>
      </c>
      <c r="O568" t="s">
        <v>81</v>
      </c>
      <c r="Q568" s="33" t="s">
        <v>104</v>
      </c>
      <c r="R568" s="34" t="str">
        <f>INDEX(AZ:AZ,W564+1)</f>
        <v>あなたが呪文を唱えたとき、対戦相手はX点のダメージを受ける。Xはこのサポートのシールドの値に等しい。その後、このサポートは1シールドを得る。</v>
      </c>
      <c r="S568" s="35"/>
      <c r="T568" s="35"/>
      <c r="U568" s="35"/>
      <c r="V568" s="36"/>
      <c r="W568" s="40"/>
      <c r="X568" s="32"/>
      <c r="Y568" s="32"/>
      <c r="Z568" s="32"/>
      <c r="AA568" s="54"/>
      <c r="AC568" s="52"/>
      <c r="AD568" s="52"/>
      <c r="BB568" s="64" t="s">
        <v>0</v>
      </c>
    </row>
    <row r="569" spans="1:54">
      <c r="A569" t="str">
        <f t="shared" si="88"/>
        <v>|テキスト|&gt;|&gt;|&gt;|&gt;|あなたが呪文を唱えたとき、対戦相手はX点のダメージを受ける。Xはこのサポートのシールドの値に等しい。その後、このサポートは1シールドを得る。|</v>
      </c>
      <c r="B569" t="s">
        <v>0</v>
      </c>
      <c r="C569" t="s">
        <v>81</v>
      </c>
      <c r="D569" s="27" t="s">
        <v>104</v>
      </c>
      <c r="E569" t="s">
        <v>81</v>
      </c>
      <c r="F569" s="27" t="s">
        <v>113</v>
      </c>
      <c r="G569" t="s">
        <v>81</v>
      </c>
      <c r="H569" s="27" t="s">
        <v>113</v>
      </c>
      <c r="I569" t="s">
        <v>81</v>
      </c>
      <c r="J569" s="27" t="s">
        <v>113</v>
      </c>
      <c r="K569" t="s">
        <v>81</v>
      </c>
      <c r="L569" s="27" t="s">
        <v>113</v>
      </c>
      <c r="M569" t="s">
        <v>81</v>
      </c>
      <c r="N569" t="str">
        <f>IF(R568=0,"",R568)</f>
        <v>あなたが呪文を唱えたとき、対戦相手はX点のダメージを受ける。Xはこのサポートのシールドの値に等しい。その後、このサポートは1シールドを得る。</v>
      </c>
      <c r="O569" t="s">
        <v>81</v>
      </c>
      <c r="Q569" s="38" t="s">
        <v>27</v>
      </c>
      <c r="R569" s="34" t="str">
        <f>INDEX(BA:BA,W564+1)</f>
        <v>When you cast a spell, your opponent takes X damage, where X is equal to this support's shield value, then this support gains 1 shield.</v>
      </c>
      <c r="S569" s="35" t="s">
        <v>400</v>
      </c>
      <c r="T569" s="34" t="str">
        <f>IF(X569="","",X569&amp;IF(Y569="",""," "&amp;Y569)&amp;IF(Z569="",""," "&amp;Z569)&amp;IF(AA569="",""," "&amp;AA569))</f>
        <v/>
      </c>
      <c r="U569" s="35"/>
      <c r="V569" s="36"/>
      <c r="W569" s="40" t="s">
        <v>114</v>
      </c>
      <c r="X569" s="33" t="str">
        <f t="shared" ref="X569:AA569" si="96">IF(ISERROR(IF(LEN(X568)&gt;1,X568,VLOOKUP(X567,$AC:$AD,2,FALSE))),"",IF(LEN(X568)&gt;1,X568,VLOOKUP(X567,$AC:$AD,2,FALSE)))</f>
        <v/>
      </c>
      <c r="Y569" s="33" t="str">
        <f t="shared" si="96"/>
        <v/>
      </c>
      <c r="Z569" s="33" t="str">
        <f t="shared" si="96"/>
        <v/>
      </c>
      <c r="AA569" s="33" t="str">
        <f t="shared" si="96"/>
        <v> </v>
      </c>
      <c r="AC569" s="52"/>
      <c r="AD569" s="52"/>
      <c r="BB569" s="64" t="s">
        <v>0</v>
      </c>
    </row>
    <row r="570" spans="1:54">
      <c r="A570" t="str">
        <f t="shared" si="88"/>
        <v>|英テキスト|&gt;|&gt;|&gt;|&gt;|When you cast a spell, your opponent takes X damage, where X is equal to this support's shield value, then this support gains 1 shield.|</v>
      </c>
      <c r="B570" t="s">
        <v>0</v>
      </c>
      <c r="C570" t="s">
        <v>81</v>
      </c>
      <c r="D570" s="27" t="s">
        <v>125</v>
      </c>
      <c r="E570" t="s">
        <v>81</v>
      </c>
      <c r="F570" s="27" t="s">
        <v>113</v>
      </c>
      <c r="G570" t="s">
        <v>81</v>
      </c>
      <c r="H570" s="27" t="s">
        <v>113</v>
      </c>
      <c r="I570" t="s">
        <v>81</v>
      </c>
      <c r="J570" s="27" t="s">
        <v>113</v>
      </c>
      <c r="K570" t="s">
        <v>81</v>
      </c>
      <c r="L570" s="27" t="s">
        <v>113</v>
      </c>
      <c r="M570" t="s">
        <v>81</v>
      </c>
      <c r="N570" t="str">
        <f>IF(T569="","",T569&amp;"&amp;br;")&amp;IF(R569=0,"",R569)</f>
        <v>When you cast a spell, your opponent takes X damage, where X is equal to this support's shield value, then this support gains 1 shield.</v>
      </c>
      <c r="O570" t="s">
        <v>81</v>
      </c>
      <c r="Q570" s="33" t="s">
        <v>18</v>
      </c>
      <c r="R570" s="34">
        <f>IF(INDEX(AT:AT,W564+1)="",0,INDEX(AT:AT,W564+1)&amp;"/"&amp;INDEX(AU:AU,W564+1))</f>
        <v>0</v>
      </c>
      <c r="S570" s="35"/>
      <c r="T570" s="35"/>
      <c r="U570" s="35"/>
      <c r="V570" s="36"/>
      <c r="W570" s="40"/>
      <c r="X570" s="33"/>
      <c r="Y570" s="52"/>
      <c r="Z570" s="52"/>
      <c r="AA570" s="53"/>
      <c r="AC570" s="52"/>
      <c r="AD570" s="52"/>
      <c r="BB570" s="64" t="s">
        <v>0</v>
      </c>
    </row>
    <row r="571" spans="1:54">
      <c r="A571" t="str">
        <f t="shared" si="88"/>
        <v>|PT|&gt;||シールド数|&gt;|1|</v>
      </c>
      <c r="B571" t="s">
        <v>0</v>
      </c>
      <c r="C571" t="s">
        <v>81</v>
      </c>
      <c r="D571" t="s">
        <v>18</v>
      </c>
      <c r="E571" t="s">
        <v>81</v>
      </c>
      <c r="F571" t="s">
        <v>113</v>
      </c>
      <c r="G571" t="s">
        <v>81</v>
      </c>
      <c r="H571" t="str">
        <f>IF(R570=0,"",R570)</f>
        <v/>
      </c>
      <c r="I571" t="s">
        <v>81</v>
      </c>
      <c r="J571" t="s">
        <v>136</v>
      </c>
      <c r="K571" t="s">
        <v>81</v>
      </c>
      <c r="L571" t="s">
        <v>113</v>
      </c>
      <c r="M571" t="s">
        <v>81</v>
      </c>
      <c r="N571">
        <f>IF(R571=0,"",R571)</f>
        <v>1</v>
      </c>
      <c r="O571" t="s">
        <v>81</v>
      </c>
      <c r="Q571" s="41" t="s">
        <v>19</v>
      </c>
      <c r="R571" s="34">
        <f>INDEX(AS:AS,W564+1)</f>
        <v>1</v>
      </c>
      <c r="S571" s="42"/>
      <c r="T571" s="42"/>
      <c r="U571" s="42"/>
      <c r="V571" s="43"/>
      <c r="W571" s="44"/>
      <c r="X571" s="45"/>
      <c r="Y571" s="55"/>
      <c r="Z571" s="55"/>
      <c r="AA571" s="56"/>
      <c r="BB571" s="64" t="s">
        <v>0</v>
      </c>
    </row>
    <row r="572" spans="1:54">
      <c r="A572" t="str">
        <f t="shared" si="88"/>
        <v>&amp;br;&amp;br;</v>
      </c>
      <c r="B572" t="s">
        <v>0</v>
      </c>
      <c r="C572" t="s">
        <v>145</v>
      </c>
      <c r="R572"/>
      <c r="S572"/>
      <c r="T572"/>
      <c r="U572"/>
      <c r="V572"/>
      <c r="BB572" s="64" t="s">
        <v>0</v>
      </c>
    </row>
    <row r="573" spans="1:54">
      <c r="A573" t="str">
        <f t="shared" si="88"/>
        <v>#back(text=戻る,left)</v>
      </c>
      <c r="B573" t="s">
        <v>0</v>
      </c>
      <c r="C573" t="s">
        <v>153</v>
      </c>
      <c r="R573"/>
      <c r="S573"/>
      <c r="T573"/>
      <c r="U573"/>
      <c r="V573"/>
      <c r="BB573" s="64" t="s">
        <v>0</v>
      </c>
    </row>
    <row r="574" spans="1:54">
      <c r="A574" t="str">
        <f t="shared" si="88"/>
        <v>&amp;br;</v>
      </c>
      <c r="B574" t="s">
        <v>0</v>
      </c>
      <c r="C574" t="s">
        <v>164</v>
      </c>
      <c r="R574"/>
      <c r="S574"/>
      <c r="T574"/>
      <c r="U574"/>
      <c r="V574"/>
      <c r="BB574" s="64" t="s">
        <v>0</v>
      </c>
    </row>
    <row r="575" spans="1:54">
      <c r="A575" t="str">
        <f t="shared" si="88"/>
        <v>#comment(above,nsize=[15],size=[30],num=[10])</v>
      </c>
      <c r="B575" t="s">
        <v>0</v>
      </c>
      <c r="C575" t="s">
        <v>173</v>
      </c>
      <c r="R575"/>
      <c r="S575"/>
      <c r="T575"/>
      <c r="U575"/>
      <c r="V575"/>
      <c r="BB575" s="64" t="s">
        <v>0</v>
      </c>
    </row>
    <row r="576" spans="1:54">
      <c r="A576" t="str">
        <f t="shared" si="88"/>
        <v>&amp;br;&amp;br;</v>
      </c>
      <c r="B576" t="s">
        <v>0</v>
      </c>
      <c r="C576" t="s">
        <v>145</v>
      </c>
      <c r="R576"/>
      <c r="S576"/>
      <c r="T576"/>
      <c r="U576"/>
      <c r="V576"/>
      <c r="AC576" s="52"/>
      <c r="AD576" s="52"/>
      <c r="BB576" s="64" t="s">
        <v>0</v>
      </c>
    </row>
    <row r="577" spans="1:54">
      <c r="A577" t="str">
        <f t="shared" si="88"/>
        <v/>
      </c>
      <c r="B577" t="s">
        <v>0</v>
      </c>
      <c r="Q577" s="29"/>
      <c r="R577" s="30"/>
      <c r="S577" s="30"/>
      <c r="T577" s="30"/>
      <c r="U577" s="30"/>
      <c r="V577" s="31"/>
      <c r="W577" s="32">
        <v>45</v>
      </c>
      <c r="X577" s="29"/>
      <c r="Y577" s="50"/>
      <c r="Z577" s="50"/>
      <c r="AA577" s="51"/>
      <c r="AC577" s="52"/>
      <c r="AD577" s="52"/>
      <c r="BB577" s="64" t="s">
        <v>0</v>
      </c>
    </row>
    <row r="578" spans="1:54">
      <c r="A578" t="str">
        <f t="shared" si="88"/>
        <v>*0/0</v>
      </c>
      <c r="B578" t="s">
        <v>0</v>
      </c>
      <c r="C578" t="str">
        <f>"*"&amp;R578&amp;"/"&amp;T578</f>
        <v>*0/0</v>
      </c>
      <c r="Q578" s="33" t="s">
        <v>9</v>
      </c>
      <c r="R578" s="34">
        <f>INDEX(AI:AI,W577+1)</f>
        <v>0</v>
      </c>
      <c r="S578" s="35" t="s">
        <v>10</v>
      </c>
      <c r="T578" s="34">
        <f>INDEX(AJ:AJ,W577+1)</f>
        <v>0</v>
      </c>
      <c r="U578" s="35"/>
      <c r="V578" s="36"/>
      <c r="W578" s="37"/>
      <c r="X578" s="33"/>
      <c r="Y578" s="52"/>
      <c r="Z578" s="52"/>
      <c r="AA578" s="53"/>
      <c r="AC578" s="52"/>
      <c r="AD578" s="52"/>
      <c r="BB578" s="64" t="s">
        <v>0</v>
      </c>
    </row>
    <row r="579" spans="1:54">
      <c r="A579" t="str">
        <f t="shared" si="88"/>
        <v>|LEFT:80|LEFT:100|LEFT:100|LEFT:100|LEFT:100|LEFT:100|c</v>
      </c>
      <c r="B579" t="s">
        <v>0</v>
      </c>
      <c r="C579" t="s">
        <v>81</v>
      </c>
      <c r="D579" s="26" t="str">
        <f>$Q$1</f>
        <v>LEFT:80</v>
      </c>
      <c r="E579" s="26" t="s">
        <v>81</v>
      </c>
      <c r="F579" s="26" t="str">
        <f t="shared" ref="F579:J579" si="97">$R$1</f>
        <v>LEFT:100</v>
      </c>
      <c r="G579" s="26" t="s">
        <v>81</v>
      </c>
      <c r="H579" s="26" t="str">
        <f t="shared" si="97"/>
        <v>LEFT:100</v>
      </c>
      <c r="I579" s="26" t="s">
        <v>81</v>
      </c>
      <c r="J579" s="26" t="str">
        <f t="shared" si="97"/>
        <v>LEFT:100</v>
      </c>
      <c r="K579" s="26" t="s">
        <v>81</v>
      </c>
      <c r="L579" s="26" t="str">
        <f>$R$1</f>
        <v>LEFT:100</v>
      </c>
      <c r="M579" s="26" t="s">
        <v>81</v>
      </c>
      <c r="N579" s="26" t="str">
        <f>$R$1</f>
        <v>LEFT:100</v>
      </c>
      <c r="O579" t="s">
        <v>81</v>
      </c>
      <c r="P579" t="s">
        <v>82</v>
      </c>
      <c r="Q579" s="38" t="s">
        <v>6</v>
      </c>
      <c r="R579" s="34">
        <f>INDEX(AF:AF,W577+1)</f>
        <v>0</v>
      </c>
      <c r="S579" s="39" t="s">
        <v>7</v>
      </c>
      <c r="T579" s="34">
        <f>INDEX(AG:AG,W577+1)</f>
        <v>0</v>
      </c>
      <c r="U579" s="39" t="s">
        <v>8</v>
      </c>
      <c r="V579" s="34">
        <f>INDEX(AH:AH,W577+1)</f>
        <v>0</v>
      </c>
      <c r="W579" s="40"/>
      <c r="X579" s="34">
        <f>INDEX(AO:AO,W577+1)</f>
        <v>0</v>
      </c>
      <c r="Y579" s="52"/>
      <c r="Z579" s="52"/>
      <c r="AA579" s="53"/>
      <c r="AC579" s="35"/>
      <c r="AD579" s="35"/>
      <c r="BB579" s="64" t="s">
        <v>0</v>
      </c>
    </row>
    <row r="580" spans="1:54">
      <c r="A580" t="str">
        <f t="shared" si="88"/>
        <v>|色||レアリティ||マナコスト||</v>
      </c>
      <c r="B580" t="s">
        <v>0</v>
      </c>
      <c r="C580" t="s">
        <v>81</v>
      </c>
      <c r="D580" s="27" t="s">
        <v>6</v>
      </c>
      <c r="E580" t="s">
        <v>81</v>
      </c>
      <c r="F580" t="str">
        <f>IF(R579=0,"",R579)</f>
        <v/>
      </c>
      <c r="G580" t="s">
        <v>81</v>
      </c>
      <c r="H580" s="27" t="s">
        <v>93</v>
      </c>
      <c r="I580" t="s">
        <v>81</v>
      </c>
      <c r="J580" t="str">
        <f>IF(T579=0,"",T579)</f>
        <v/>
      </c>
      <c r="K580" t="s">
        <v>81</v>
      </c>
      <c r="L580" s="27" t="s">
        <v>94</v>
      </c>
      <c r="M580" t="s">
        <v>81</v>
      </c>
      <c r="N580" t="str">
        <f>IF(V579=0,"",V579)</f>
        <v/>
      </c>
      <c r="O580" t="s">
        <v>81</v>
      </c>
      <c r="Q580" s="33" t="s">
        <v>11</v>
      </c>
      <c r="R580" s="34">
        <f>INDEX(AK:AK,W577+1)</f>
        <v>0</v>
      </c>
      <c r="S580" s="39" t="s">
        <v>95</v>
      </c>
      <c r="T580" s="34">
        <f>INDEX(AL:AL,W577+1)</f>
        <v>0</v>
      </c>
      <c r="U580" s="34">
        <f>INDEX(AM:AM,W577+1)</f>
        <v>0</v>
      </c>
      <c r="V580" s="34">
        <f>INDEX(AN:AN,W577+1)</f>
        <v>0</v>
      </c>
      <c r="W580" s="40"/>
      <c r="X580" s="34">
        <f>INDEX(AV:AV,W577+1)</f>
        <v>0</v>
      </c>
      <c r="Y580" s="34">
        <f>INDEX(AW:AW,W577+1)</f>
        <v>0</v>
      </c>
      <c r="Z580" s="34">
        <f>INDEX(AX:AX,W577+1)</f>
        <v>0</v>
      </c>
      <c r="AA580" s="34">
        <f>INDEX(AY:AY,W577+1)</f>
        <v>0</v>
      </c>
      <c r="AC580" s="52"/>
      <c r="AD580" s="52"/>
      <c r="BB580" s="64" t="s">
        <v>0</v>
      </c>
    </row>
    <row r="581" spans="1:54">
      <c r="A581" t="str">
        <f t="shared" si="88"/>
        <v>|種別||サブタイプ||||</v>
      </c>
      <c r="B581" t="s">
        <v>0</v>
      </c>
      <c r="C581" t="s">
        <v>81</v>
      </c>
      <c r="D581" s="27" t="s">
        <v>11</v>
      </c>
      <c r="E581" t="s">
        <v>81</v>
      </c>
      <c r="F581" t="str">
        <f>IF(R580=0,"",R580)</f>
        <v/>
      </c>
      <c r="G581" t="s">
        <v>81</v>
      </c>
      <c r="H581" s="27" t="s">
        <v>103</v>
      </c>
      <c r="I581" t="s">
        <v>81</v>
      </c>
      <c r="J581" t="str">
        <f>IF(T580=0,"",T580)</f>
        <v/>
      </c>
      <c r="K581" t="s">
        <v>81</v>
      </c>
      <c r="L581" t="str">
        <f>IF(U580=0,"",U580)</f>
        <v/>
      </c>
      <c r="M581" t="s">
        <v>81</v>
      </c>
      <c r="N581" t="str">
        <f>IF(V580=0,"",V580)</f>
        <v/>
      </c>
      <c r="O581" t="s">
        <v>81</v>
      </c>
      <c r="Q581" s="33" t="s">
        <v>104</v>
      </c>
      <c r="R581" s="34">
        <f>INDEX(AZ:AZ,W577+1)</f>
        <v>0</v>
      </c>
      <c r="S581" s="35"/>
      <c r="T581" s="35"/>
      <c r="U581" s="35"/>
      <c r="V581" s="36"/>
      <c r="W581" s="40"/>
      <c r="X581" s="32"/>
      <c r="Y581" s="32"/>
      <c r="Z581" s="32"/>
      <c r="AA581" s="54"/>
      <c r="AC581" s="52"/>
      <c r="AD581" s="52"/>
      <c r="BB581" s="64" t="s">
        <v>0</v>
      </c>
    </row>
    <row r="582" spans="1:54">
      <c r="A582" t="str">
        <f t="shared" ref="A582:A645" si="98">CONCATENATE(C582,D582,E582,F582,G582,H582,I582,J582,K582,L582,M582,N582,O582,P582)</f>
        <v>|テキスト|&gt;|&gt;|&gt;|&gt;||</v>
      </c>
      <c r="B582" t="s">
        <v>0</v>
      </c>
      <c r="C582" t="s">
        <v>81</v>
      </c>
      <c r="D582" s="27" t="s">
        <v>104</v>
      </c>
      <c r="E582" t="s">
        <v>81</v>
      </c>
      <c r="F582" s="27" t="s">
        <v>113</v>
      </c>
      <c r="G582" t="s">
        <v>81</v>
      </c>
      <c r="H582" s="27" t="s">
        <v>113</v>
      </c>
      <c r="I582" t="s">
        <v>81</v>
      </c>
      <c r="J582" s="27" t="s">
        <v>113</v>
      </c>
      <c r="K582" t="s">
        <v>81</v>
      </c>
      <c r="L582" s="27" t="s">
        <v>113</v>
      </c>
      <c r="M582" t="s">
        <v>81</v>
      </c>
      <c r="N582" t="str">
        <f>IF(R581=0,"",R581)</f>
        <v/>
      </c>
      <c r="O582" t="s">
        <v>81</v>
      </c>
      <c r="Q582" s="38" t="s">
        <v>27</v>
      </c>
      <c r="R582" s="34">
        <f>INDEX(BA:BA,W577+1)</f>
        <v>0</v>
      </c>
      <c r="S582" s="35" t="s">
        <v>400</v>
      </c>
      <c r="T582" s="34" t="str">
        <f>IF(X582="","",X582&amp;IF(Y582="",""," "&amp;Y582)&amp;IF(Z582="",""," "&amp;Z582)&amp;IF(AA582="",""," "&amp;AA582))</f>
        <v>       </v>
      </c>
      <c r="U582" s="35"/>
      <c r="V582" s="36"/>
      <c r="W582" s="40" t="s">
        <v>114</v>
      </c>
      <c r="X582" s="33" t="str">
        <f t="shared" ref="X582:AA582" si="99">IF(ISERROR(IF(LEN(X581)&gt;1,X581,VLOOKUP(X580,$AC:$AD,2,FALSE))),"",IF(LEN(X581)&gt;1,X581,VLOOKUP(X580,$AC:$AD,2,FALSE)))</f>
        <v> </v>
      </c>
      <c r="Y582" s="33" t="str">
        <f t="shared" si="99"/>
        <v> </v>
      </c>
      <c r="Z582" s="33" t="str">
        <f t="shared" si="99"/>
        <v> </v>
      </c>
      <c r="AA582" s="33" t="str">
        <f t="shared" si="99"/>
        <v> </v>
      </c>
      <c r="AC582" s="52"/>
      <c r="AD582" s="52"/>
      <c r="BB582" s="64" t="s">
        <v>0</v>
      </c>
    </row>
    <row r="583" spans="1:54">
      <c r="A583" t="str">
        <f t="shared" si="98"/>
        <v>|英テキスト|&gt;|&gt;|&gt;|&gt;|       &amp;br;|</v>
      </c>
      <c r="B583" t="s">
        <v>0</v>
      </c>
      <c r="C583" t="s">
        <v>81</v>
      </c>
      <c r="D583" s="27" t="s">
        <v>125</v>
      </c>
      <c r="E583" t="s">
        <v>81</v>
      </c>
      <c r="F583" s="27" t="s">
        <v>113</v>
      </c>
      <c r="G583" t="s">
        <v>81</v>
      </c>
      <c r="H583" s="27" t="s">
        <v>113</v>
      </c>
      <c r="I583" t="s">
        <v>81</v>
      </c>
      <c r="J583" s="27" t="s">
        <v>113</v>
      </c>
      <c r="K583" t="s">
        <v>81</v>
      </c>
      <c r="L583" s="27" t="s">
        <v>113</v>
      </c>
      <c r="M583" t="s">
        <v>81</v>
      </c>
      <c r="N583" t="str">
        <f>IF(T582="","",T582&amp;"&amp;br;")&amp;IF(R582=0,"",R582)</f>
        <v>       &amp;br;</v>
      </c>
      <c r="O583" t="s">
        <v>81</v>
      </c>
      <c r="Q583" s="33" t="s">
        <v>18</v>
      </c>
      <c r="R583" s="34">
        <f>IF(INDEX(AT:AT,W577+1)="",0,INDEX(AT:AT,W577+1)&amp;"/"&amp;INDEX(AU:AU,W577+1))</f>
        <v>0</v>
      </c>
      <c r="S583" s="35"/>
      <c r="T583" s="35"/>
      <c r="U583" s="35"/>
      <c r="V583" s="36"/>
      <c r="W583" s="40"/>
      <c r="X583" s="33"/>
      <c r="Y583" s="52"/>
      <c r="Z583" s="52"/>
      <c r="AA583" s="53"/>
      <c r="AC583" s="52"/>
      <c r="AD583" s="52"/>
      <c r="BB583" s="64" t="s">
        <v>0</v>
      </c>
    </row>
    <row r="584" spans="1:54">
      <c r="A584" t="str">
        <f t="shared" si="98"/>
        <v>|PT|&gt;||シールド数|&gt;||</v>
      </c>
      <c r="B584" t="s">
        <v>0</v>
      </c>
      <c r="C584" t="s">
        <v>81</v>
      </c>
      <c r="D584" t="s">
        <v>18</v>
      </c>
      <c r="E584" t="s">
        <v>81</v>
      </c>
      <c r="F584" t="s">
        <v>113</v>
      </c>
      <c r="G584" t="s">
        <v>81</v>
      </c>
      <c r="H584" t="str">
        <f>IF(R583=0,"",R583)</f>
        <v/>
      </c>
      <c r="I584" t="s">
        <v>81</v>
      </c>
      <c r="J584" t="s">
        <v>136</v>
      </c>
      <c r="K584" t="s">
        <v>81</v>
      </c>
      <c r="L584" t="s">
        <v>113</v>
      </c>
      <c r="M584" t="s">
        <v>81</v>
      </c>
      <c r="N584" t="str">
        <f>IF(R584=0,"",R584)</f>
        <v/>
      </c>
      <c r="O584" t="s">
        <v>81</v>
      </c>
      <c r="Q584" s="41" t="s">
        <v>19</v>
      </c>
      <c r="R584" s="34">
        <f>INDEX(AS:AS,W577+1)</f>
        <v>0</v>
      </c>
      <c r="S584" s="42"/>
      <c r="T584" s="42"/>
      <c r="U584" s="42"/>
      <c r="V584" s="43"/>
      <c r="W584" s="44"/>
      <c r="X584" s="45"/>
      <c r="Y584" s="55"/>
      <c r="Z584" s="55"/>
      <c r="AA584" s="56"/>
      <c r="BB584" s="64" t="s">
        <v>0</v>
      </c>
    </row>
    <row r="585" spans="1:54">
      <c r="A585" t="str">
        <f t="shared" si="98"/>
        <v>&amp;br;&amp;br;</v>
      </c>
      <c r="B585" t="s">
        <v>0</v>
      </c>
      <c r="C585" t="s">
        <v>145</v>
      </c>
      <c r="R585"/>
      <c r="S585"/>
      <c r="T585"/>
      <c r="U585"/>
      <c r="V585"/>
      <c r="BB585" s="64" t="s">
        <v>0</v>
      </c>
    </row>
    <row r="586" spans="1:54">
      <c r="A586" t="str">
        <f t="shared" si="98"/>
        <v>#back(text=戻る,left)</v>
      </c>
      <c r="B586" t="s">
        <v>0</v>
      </c>
      <c r="C586" t="s">
        <v>153</v>
      </c>
      <c r="R586"/>
      <c r="S586"/>
      <c r="T586"/>
      <c r="U586"/>
      <c r="V586"/>
      <c r="BB586" s="64" t="s">
        <v>0</v>
      </c>
    </row>
    <row r="587" spans="1:54">
      <c r="A587" t="str">
        <f t="shared" si="98"/>
        <v>&amp;br;</v>
      </c>
      <c r="B587" t="s">
        <v>0</v>
      </c>
      <c r="C587" t="s">
        <v>164</v>
      </c>
      <c r="R587"/>
      <c r="S587"/>
      <c r="T587"/>
      <c r="U587"/>
      <c r="V587"/>
      <c r="BB587" s="64" t="s">
        <v>0</v>
      </c>
    </row>
    <row r="588" spans="1:54">
      <c r="A588" t="str">
        <f t="shared" si="98"/>
        <v>#comment(above,nsize=[15],size=[30],num=[10])</v>
      </c>
      <c r="B588" t="s">
        <v>0</v>
      </c>
      <c r="C588" t="s">
        <v>173</v>
      </c>
      <c r="R588"/>
      <c r="S588"/>
      <c r="T588"/>
      <c r="U588"/>
      <c r="V588"/>
      <c r="BB588" s="64" t="s">
        <v>0</v>
      </c>
    </row>
    <row r="589" spans="1:54">
      <c r="A589" t="str">
        <f t="shared" si="98"/>
        <v>&amp;br;&amp;br;</v>
      </c>
      <c r="B589" t="s">
        <v>0</v>
      </c>
      <c r="C589" t="s">
        <v>145</v>
      </c>
      <c r="R589"/>
      <c r="S589"/>
      <c r="T589"/>
      <c r="U589"/>
      <c r="V589"/>
      <c r="AC589" s="52"/>
      <c r="AD589" s="52"/>
      <c r="BB589" s="64" t="s">
        <v>0</v>
      </c>
    </row>
    <row r="590" spans="1:54">
      <c r="A590" t="str">
        <f t="shared" si="98"/>
        <v/>
      </c>
      <c r="B590" t="s">
        <v>0</v>
      </c>
      <c r="Q590" s="29"/>
      <c r="R590" s="30"/>
      <c r="S590" s="30"/>
      <c r="T590" s="30"/>
      <c r="U590" s="30"/>
      <c r="V590" s="31"/>
      <c r="W590" s="32">
        <v>46</v>
      </c>
      <c r="X590" s="29"/>
      <c r="Y590" s="50"/>
      <c r="Z590" s="50"/>
      <c r="AA590" s="51"/>
      <c r="AC590" s="52"/>
      <c r="AD590" s="52"/>
      <c r="BB590" s="64" t="s">
        <v>0</v>
      </c>
    </row>
    <row r="591" spans="1:54">
      <c r="A591" t="str">
        <f t="shared" si="98"/>
        <v>*0/0</v>
      </c>
      <c r="B591" t="s">
        <v>0</v>
      </c>
      <c r="C591" t="str">
        <f>"*"&amp;R591&amp;"/"&amp;T591</f>
        <v>*0/0</v>
      </c>
      <c r="Q591" s="33" t="s">
        <v>9</v>
      </c>
      <c r="R591" s="34">
        <f>INDEX(AI:AI,W590+1)</f>
        <v>0</v>
      </c>
      <c r="S591" s="35" t="s">
        <v>10</v>
      </c>
      <c r="T591" s="34">
        <f>INDEX(AJ:AJ,W590+1)</f>
        <v>0</v>
      </c>
      <c r="U591" s="35"/>
      <c r="V591" s="36"/>
      <c r="W591" s="37"/>
      <c r="X591" s="33"/>
      <c r="Y591" s="52"/>
      <c r="Z591" s="52"/>
      <c r="AA591" s="53"/>
      <c r="AC591" s="52"/>
      <c r="AD591" s="52"/>
      <c r="BB591" s="64" t="s">
        <v>0</v>
      </c>
    </row>
    <row r="592" spans="1:54">
      <c r="A592" t="str">
        <f t="shared" si="98"/>
        <v>|LEFT:80|LEFT:100|LEFT:100|LEFT:100|LEFT:100|LEFT:100|c</v>
      </c>
      <c r="B592" t="s">
        <v>0</v>
      </c>
      <c r="C592" t="s">
        <v>81</v>
      </c>
      <c r="D592" s="26" t="str">
        <f>$Q$1</f>
        <v>LEFT:80</v>
      </c>
      <c r="E592" s="26" t="s">
        <v>81</v>
      </c>
      <c r="F592" s="26" t="str">
        <f t="shared" ref="F592:J592" si="100">$R$1</f>
        <v>LEFT:100</v>
      </c>
      <c r="G592" s="26" t="s">
        <v>81</v>
      </c>
      <c r="H592" s="26" t="str">
        <f t="shared" si="100"/>
        <v>LEFT:100</v>
      </c>
      <c r="I592" s="26" t="s">
        <v>81</v>
      </c>
      <c r="J592" s="26" t="str">
        <f t="shared" si="100"/>
        <v>LEFT:100</v>
      </c>
      <c r="K592" s="26" t="s">
        <v>81</v>
      </c>
      <c r="L592" s="26" t="str">
        <f>$R$1</f>
        <v>LEFT:100</v>
      </c>
      <c r="M592" s="26" t="s">
        <v>81</v>
      </c>
      <c r="N592" s="26" t="str">
        <f>$R$1</f>
        <v>LEFT:100</v>
      </c>
      <c r="O592" t="s">
        <v>81</v>
      </c>
      <c r="P592" t="s">
        <v>82</v>
      </c>
      <c r="Q592" s="38" t="s">
        <v>6</v>
      </c>
      <c r="R592" s="34">
        <f>INDEX(AF:AF,W590+1)</f>
        <v>0</v>
      </c>
      <c r="S592" s="39" t="s">
        <v>7</v>
      </c>
      <c r="T592" s="34">
        <f>INDEX(AG:AG,W590+1)</f>
        <v>0</v>
      </c>
      <c r="U592" s="39" t="s">
        <v>8</v>
      </c>
      <c r="V592" s="34">
        <f>INDEX(AH:AH,W590+1)</f>
        <v>0</v>
      </c>
      <c r="W592" s="40"/>
      <c r="X592" s="34">
        <f>INDEX(AO:AO,W590+1)</f>
        <v>0</v>
      </c>
      <c r="Y592" s="52"/>
      <c r="Z592" s="52"/>
      <c r="AA592" s="53"/>
      <c r="AC592" s="35"/>
      <c r="AD592" s="35"/>
      <c r="BB592" s="64" t="s">
        <v>0</v>
      </c>
    </row>
    <row r="593" spans="1:54">
      <c r="A593" t="str">
        <f t="shared" si="98"/>
        <v>|色||レアリティ||マナコスト||</v>
      </c>
      <c r="B593" t="s">
        <v>0</v>
      </c>
      <c r="C593" t="s">
        <v>81</v>
      </c>
      <c r="D593" s="27" t="s">
        <v>6</v>
      </c>
      <c r="E593" t="s">
        <v>81</v>
      </c>
      <c r="F593" t="str">
        <f>IF(R592=0,"",R592)</f>
        <v/>
      </c>
      <c r="G593" t="s">
        <v>81</v>
      </c>
      <c r="H593" s="27" t="s">
        <v>93</v>
      </c>
      <c r="I593" t="s">
        <v>81</v>
      </c>
      <c r="J593" t="str">
        <f>IF(T592=0,"",T592)</f>
        <v/>
      </c>
      <c r="K593" t="s">
        <v>81</v>
      </c>
      <c r="L593" s="27" t="s">
        <v>94</v>
      </c>
      <c r="M593" t="s">
        <v>81</v>
      </c>
      <c r="N593" t="str">
        <f>IF(V592=0,"",V592)</f>
        <v/>
      </c>
      <c r="O593" t="s">
        <v>81</v>
      </c>
      <c r="Q593" s="33" t="s">
        <v>11</v>
      </c>
      <c r="R593" s="34">
        <f>INDEX(AK:AK,W590+1)</f>
        <v>0</v>
      </c>
      <c r="S593" s="39" t="s">
        <v>95</v>
      </c>
      <c r="T593" s="34">
        <f>INDEX(AL:AL,W590+1)</f>
        <v>0</v>
      </c>
      <c r="U593" s="34">
        <f>INDEX(AM:AM,W590+1)</f>
        <v>0</v>
      </c>
      <c r="V593" s="34">
        <f>INDEX(AN:AN,W590+1)</f>
        <v>0</v>
      </c>
      <c r="W593" s="40"/>
      <c r="X593" s="34">
        <f>INDEX(AV:AV,W590+1)</f>
        <v>0</v>
      </c>
      <c r="Y593" s="34">
        <f>INDEX(AW:AW,W590+1)</f>
        <v>0</v>
      </c>
      <c r="Z593" s="34">
        <f>INDEX(AX:AX,W590+1)</f>
        <v>0</v>
      </c>
      <c r="AA593" s="34">
        <f>INDEX(AY:AY,W590+1)</f>
        <v>0</v>
      </c>
      <c r="AC593" s="52"/>
      <c r="AD593" s="52"/>
      <c r="BB593" s="64" t="s">
        <v>0</v>
      </c>
    </row>
    <row r="594" spans="1:54">
      <c r="A594" t="str">
        <f t="shared" si="98"/>
        <v>|種別||サブタイプ||||</v>
      </c>
      <c r="B594" t="s">
        <v>0</v>
      </c>
      <c r="C594" t="s">
        <v>81</v>
      </c>
      <c r="D594" s="27" t="s">
        <v>11</v>
      </c>
      <c r="E594" t="s">
        <v>81</v>
      </c>
      <c r="F594" t="str">
        <f>IF(R593=0,"",R593)</f>
        <v/>
      </c>
      <c r="G594" t="s">
        <v>81</v>
      </c>
      <c r="H594" s="27" t="s">
        <v>103</v>
      </c>
      <c r="I594" t="s">
        <v>81</v>
      </c>
      <c r="J594" t="str">
        <f>IF(T593=0,"",T593)</f>
        <v/>
      </c>
      <c r="K594" t="s">
        <v>81</v>
      </c>
      <c r="L594" t="str">
        <f>IF(U593=0,"",U593)</f>
        <v/>
      </c>
      <c r="M594" t="s">
        <v>81</v>
      </c>
      <c r="N594" t="str">
        <f>IF(V593=0,"",V593)</f>
        <v/>
      </c>
      <c r="O594" t="s">
        <v>81</v>
      </c>
      <c r="Q594" s="33" t="s">
        <v>104</v>
      </c>
      <c r="R594" s="34">
        <f>INDEX(AZ:AZ,W590+1)</f>
        <v>0</v>
      </c>
      <c r="S594" s="35"/>
      <c r="T594" s="35"/>
      <c r="U594" s="35"/>
      <c r="V594" s="36"/>
      <c r="W594" s="40"/>
      <c r="X594" s="32"/>
      <c r="Y594" s="32"/>
      <c r="Z594" s="32"/>
      <c r="AA594" s="54"/>
      <c r="AC594" s="52"/>
      <c r="AD594" s="52"/>
      <c r="BB594" s="64" t="s">
        <v>0</v>
      </c>
    </row>
    <row r="595" spans="1:54">
      <c r="A595" t="str">
        <f t="shared" si="98"/>
        <v>|テキスト|&gt;|&gt;|&gt;|&gt;||</v>
      </c>
      <c r="B595" t="s">
        <v>0</v>
      </c>
      <c r="C595" t="s">
        <v>81</v>
      </c>
      <c r="D595" s="27" t="s">
        <v>104</v>
      </c>
      <c r="E595" t="s">
        <v>81</v>
      </c>
      <c r="F595" s="27" t="s">
        <v>113</v>
      </c>
      <c r="G595" t="s">
        <v>81</v>
      </c>
      <c r="H595" s="27" t="s">
        <v>113</v>
      </c>
      <c r="I595" t="s">
        <v>81</v>
      </c>
      <c r="J595" s="27" t="s">
        <v>113</v>
      </c>
      <c r="K595" t="s">
        <v>81</v>
      </c>
      <c r="L595" s="27" t="s">
        <v>113</v>
      </c>
      <c r="M595" t="s">
        <v>81</v>
      </c>
      <c r="N595" t="str">
        <f>IF(R594=0,"",R594)</f>
        <v/>
      </c>
      <c r="O595" t="s">
        <v>81</v>
      </c>
      <c r="Q595" s="38" t="s">
        <v>27</v>
      </c>
      <c r="R595" s="34">
        <f>INDEX(BA:BA,W590+1)</f>
        <v>0</v>
      </c>
      <c r="S595" s="35" t="s">
        <v>400</v>
      </c>
      <c r="T595" s="34" t="str">
        <f>IF(X595="","",X595&amp;IF(Y595="",""," "&amp;Y595)&amp;IF(Z595="",""," "&amp;Z595)&amp;IF(AA595="",""," "&amp;AA595))</f>
        <v>       </v>
      </c>
      <c r="U595" s="35"/>
      <c r="V595" s="36"/>
      <c r="W595" s="40" t="s">
        <v>114</v>
      </c>
      <c r="X595" s="33" t="str">
        <f t="shared" ref="X595:AA595" si="101">IF(ISERROR(IF(LEN(X594)&gt;1,X594,VLOOKUP(X593,$AC:$AD,2,FALSE))),"",IF(LEN(X594)&gt;1,X594,VLOOKUP(X593,$AC:$AD,2,FALSE)))</f>
        <v> </v>
      </c>
      <c r="Y595" s="33" t="str">
        <f t="shared" si="101"/>
        <v> </v>
      </c>
      <c r="Z595" s="33" t="str">
        <f t="shared" si="101"/>
        <v> </v>
      </c>
      <c r="AA595" s="33" t="str">
        <f t="shared" si="101"/>
        <v> </v>
      </c>
      <c r="AC595" s="52"/>
      <c r="AD595" s="52"/>
      <c r="BB595" s="64" t="s">
        <v>0</v>
      </c>
    </row>
    <row r="596" spans="1:54">
      <c r="A596" t="str">
        <f t="shared" si="98"/>
        <v>|英テキスト|&gt;|&gt;|&gt;|&gt;|       &amp;br;|</v>
      </c>
      <c r="B596" t="s">
        <v>0</v>
      </c>
      <c r="C596" t="s">
        <v>81</v>
      </c>
      <c r="D596" s="27" t="s">
        <v>125</v>
      </c>
      <c r="E596" t="s">
        <v>81</v>
      </c>
      <c r="F596" s="27" t="s">
        <v>113</v>
      </c>
      <c r="G596" t="s">
        <v>81</v>
      </c>
      <c r="H596" s="27" t="s">
        <v>113</v>
      </c>
      <c r="I596" t="s">
        <v>81</v>
      </c>
      <c r="J596" s="27" t="s">
        <v>113</v>
      </c>
      <c r="K596" t="s">
        <v>81</v>
      </c>
      <c r="L596" s="27" t="s">
        <v>113</v>
      </c>
      <c r="M596" t="s">
        <v>81</v>
      </c>
      <c r="N596" t="str">
        <f>IF(T595="","",T595&amp;"&amp;br;")&amp;IF(R595=0,"",R595)</f>
        <v>       &amp;br;</v>
      </c>
      <c r="O596" t="s">
        <v>81</v>
      </c>
      <c r="Q596" s="33" t="s">
        <v>18</v>
      </c>
      <c r="R596" s="34">
        <f>IF(INDEX(AT:AT,W590+1)="",0,INDEX(AT:AT,W590+1)&amp;"/"&amp;INDEX(AU:AU,W590+1))</f>
        <v>0</v>
      </c>
      <c r="S596" s="35"/>
      <c r="T596" s="35"/>
      <c r="U596" s="35"/>
      <c r="V596" s="36"/>
      <c r="W596" s="40"/>
      <c r="X596" s="33"/>
      <c r="Y596" s="52"/>
      <c r="Z596" s="52"/>
      <c r="AA596" s="53"/>
      <c r="AC596" s="52"/>
      <c r="AD596" s="52"/>
      <c r="BB596" s="64" t="s">
        <v>0</v>
      </c>
    </row>
    <row r="597" spans="1:54">
      <c r="A597" t="str">
        <f t="shared" si="98"/>
        <v>|PT|&gt;||シールド数|&gt;||</v>
      </c>
      <c r="B597" t="s">
        <v>0</v>
      </c>
      <c r="C597" t="s">
        <v>81</v>
      </c>
      <c r="D597" t="s">
        <v>18</v>
      </c>
      <c r="E597" t="s">
        <v>81</v>
      </c>
      <c r="F597" t="s">
        <v>113</v>
      </c>
      <c r="G597" t="s">
        <v>81</v>
      </c>
      <c r="H597" t="str">
        <f>IF(R596=0,"",R596)</f>
        <v/>
      </c>
      <c r="I597" t="s">
        <v>81</v>
      </c>
      <c r="J597" t="s">
        <v>136</v>
      </c>
      <c r="K597" t="s">
        <v>81</v>
      </c>
      <c r="L597" t="s">
        <v>113</v>
      </c>
      <c r="M597" t="s">
        <v>81</v>
      </c>
      <c r="N597" t="str">
        <f>IF(R597=0,"",R597)</f>
        <v/>
      </c>
      <c r="O597" t="s">
        <v>81</v>
      </c>
      <c r="Q597" s="41" t="s">
        <v>19</v>
      </c>
      <c r="R597" s="34">
        <f>INDEX(AS:AS,W590+1)</f>
        <v>0</v>
      </c>
      <c r="S597" s="42"/>
      <c r="T597" s="42"/>
      <c r="U597" s="42"/>
      <c r="V597" s="43"/>
      <c r="W597" s="44"/>
      <c r="X597" s="45"/>
      <c r="Y597" s="55"/>
      <c r="Z597" s="55"/>
      <c r="AA597" s="56"/>
      <c r="BB597" s="64" t="s">
        <v>0</v>
      </c>
    </row>
    <row r="598" spans="1:54">
      <c r="A598" t="str">
        <f t="shared" si="98"/>
        <v>&amp;br;&amp;br;</v>
      </c>
      <c r="B598" t="s">
        <v>0</v>
      </c>
      <c r="C598" t="s">
        <v>145</v>
      </c>
      <c r="R598"/>
      <c r="S598"/>
      <c r="T598"/>
      <c r="U598"/>
      <c r="V598"/>
      <c r="BB598" s="64" t="s">
        <v>0</v>
      </c>
    </row>
    <row r="599" spans="1:54">
      <c r="A599" t="str">
        <f t="shared" si="98"/>
        <v>#back(text=戻る,left)</v>
      </c>
      <c r="B599" t="s">
        <v>0</v>
      </c>
      <c r="C599" t="s">
        <v>153</v>
      </c>
      <c r="R599"/>
      <c r="S599"/>
      <c r="T599"/>
      <c r="U599"/>
      <c r="V599"/>
      <c r="BB599" s="64" t="s">
        <v>0</v>
      </c>
    </row>
    <row r="600" spans="1:54">
      <c r="A600" t="str">
        <f t="shared" si="98"/>
        <v>&amp;br;</v>
      </c>
      <c r="B600" t="s">
        <v>0</v>
      </c>
      <c r="C600" t="s">
        <v>164</v>
      </c>
      <c r="R600"/>
      <c r="S600"/>
      <c r="T600"/>
      <c r="U600"/>
      <c r="V600"/>
      <c r="BB600" s="64" t="s">
        <v>0</v>
      </c>
    </row>
    <row r="601" spans="1:54">
      <c r="A601" t="str">
        <f t="shared" si="98"/>
        <v>#comment(above,nsize=[15],size=[30],num=[10])</v>
      </c>
      <c r="B601" t="s">
        <v>0</v>
      </c>
      <c r="C601" t="s">
        <v>173</v>
      </c>
      <c r="R601"/>
      <c r="S601"/>
      <c r="T601"/>
      <c r="U601"/>
      <c r="V601"/>
      <c r="BB601" s="64" t="s">
        <v>0</v>
      </c>
    </row>
    <row r="602" spans="1:54">
      <c r="A602" t="str">
        <f t="shared" si="98"/>
        <v>&amp;br;&amp;br;</v>
      </c>
      <c r="B602" t="s">
        <v>0</v>
      </c>
      <c r="C602" t="s">
        <v>145</v>
      </c>
      <c r="R602"/>
      <c r="S602"/>
      <c r="T602"/>
      <c r="U602"/>
      <c r="V602"/>
      <c r="AC602" s="52"/>
      <c r="AD602" s="52"/>
      <c r="BB602" s="64" t="s">
        <v>0</v>
      </c>
    </row>
    <row r="603" spans="1:54">
      <c r="A603" t="str">
        <f t="shared" si="98"/>
        <v/>
      </c>
      <c r="B603" t="s">
        <v>0</v>
      </c>
      <c r="Q603" s="29"/>
      <c r="R603" s="30"/>
      <c r="S603" s="30"/>
      <c r="T603" s="30"/>
      <c r="U603" s="30"/>
      <c r="V603" s="31"/>
      <c r="W603" s="32">
        <v>47</v>
      </c>
      <c r="X603" s="29"/>
      <c r="Y603" s="50"/>
      <c r="Z603" s="50"/>
      <c r="AA603" s="51"/>
      <c r="AC603" s="52"/>
      <c r="AD603" s="52"/>
      <c r="BB603" s="64" t="s">
        <v>0</v>
      </c>
    </row>
    <row r="604" spans="1:54">
      <c r="A604" t="str">
        <f t="shared" si="98"/>
        <v>*0/0</v>
      </c>
      <c r="B604" t="s">
        <v>0</v>
      </c>
      <c r="C604" t="str">
        <f>"*"&amp;R604&amp;"/"&amp;T604</f>
        <v>*0/0</v>
      </c>
      <c r="Q604" s="33" t="s">
        <v>9</v>
      </c>
      <c r="R604" s="34">
        <f>INDEX(AI:AI,W603+1)</f>
        <v>0</v>
      </c>
      <c r="S604" s="35" t="s">
        <v>10</v>
      </c>
      <c r="T604" s="34">
        <f>INDEX(AJ:AJ,W603+1)</f>
        <v>0</v>
      </c>
      <c r="U604" s="35"/>
      <c r="V604" s="36"/>
      <c r="W604" s="37"/>
      <c r="X604" s="33"/>
      <c r="Y604" s="52"/>
      <c r="Z604" s="52"/>
      <c r="AA604" s="53"/>
      <c r="AC604" s="52"/>
      <c r="AD604" s="52"/>
      <c r="BB604" s="64" t="s">
        <v>0</v>
      </c>
    </row>
    <row r="605" spans="1:54">
      <c r="A605" t="str">
        <f t="shared" si="98"/>
        <v>|LEFT:80|LEFT:100|LEFT:100|LEFT:100|LEFT:100|LEFT:100|c</v>
      </c>
      <c r="B605" t="s">
        <v>0</v>
      </c>
      <c r="C605" t="s">
        <v>81</v>
      </c>
      <c r="D605" s="26" t="str">
        <f>$Q$1</f>
        <v>LEFT:80</v>
      </c>
      <c r="E605" s="26" t="s">
        <v>81</v>
      </c>
      <c r="F605" s="26" t="str">
        <f t="shared" ref="F605:J605" si="102">$R$1</f>
        <v>LEFT:100</v>
      </c>
      <c r="G605" s="26" t="s">
        <v>81</v>
      </c>
      <c r="H605" s="26" t="str">
        <f t="shared" si="102"/>
        <v>LEFT:100</v>
      </c>
      <c r="I605" s="26" t="s">
        <v>81</v>
      </c>
      <c r="J605" s="26" t="str">
        <f t="shared" si="102"/>
        <v>LEFT:100</v>
      </c>
      <c r="K605" s="26" t="s">
        <v>81</v>
      </c>
      <c r="L605" s="26" t="str">
        <f>$R$1</f>
        <v>LEFT:100</v>
      </c>
      <c r="M605" s="26" t="s">
        <v>81</v>
      </c>
      <c r="N605" s="26" t="str">
        <f>$R$1</f>
        <v>LEFT:100</v>
      </c>
      <c r="O605" t="s">
        <v>81</v>
      </c>
      <c r="P605" t="s">
        <v>82</v>
      </c>
      <c r="Q605" s="38" t="s">
        <v>6</v>
      </c>
      <c r="R605" s="34">
        <f>INDEX(AF:AF,W603+1)</f>
        <v>0</v>
      </c>
      <c r="S605" s="39" t="s">
        <v>7</v>
      </c>
      <c r="T605" s="34">
        <f>INDEX(AG:AG,W603+1)</f>
        <v>0</v>
      </c>
      <c r="U605" s="39" t="s">
        <v>8</v>
      </c>
      <c r="V605" s="34">
        <f>INDEX(AH:AH,W603+1)</f>
        <v>0</v>
      </c>
      <c r="W605" s="40"/>
      <c r="X605" s="34">
        <f>INDEX(AO:AO,W603+1)</f>
        <v>0</v>
      </c>
      <c r="Y605" s="52"/>
      <c r="Z605" s="52"/>
      <c r="AA605" s="53"/>
      <c r="AC605" s="35"/>
      <c r="AD605" s="35"/>
      <c r="BB605" s="64" t="s">
        <v>0</v>
      </c>
    </row>
    <row r="606" spans="1:54">
      <c r="A606" t="str">
        <f t="shared" si="98"/>
        <v>|色||レアリティ||マナコスト||</v>
      </c>
      <c r="B606" t="s">
        <v>0</v>
      </c>
      <c r="C606" t="s">
        <v>81</v>
      </c>
      <c r="D606" s="27" t="s">
        <v>6</v>
      </c>
      <c r="E606" t="s">
        <v>81</v>
      </c>
      <c r="F606" t="str">
        <f>IF(R605=0,"",R605)</f>
        <v/>
      </c>
      <c r="G606" t="s">
        <v>81</v>
      </c>
      <c r="H606" s="27" t="s">
        <v>93</v>
      </c>
      <c r="I606" t="s">
        <v>81</v>
      </c>
      <c r="J606" t="str">
        <f>IF(T605=0,"",T605)</f>
        <v/>
      </c>
      <c r="K606" t="s">
        <v>81</v>
      </c>
      <c r="L606" s="27" t="s">
        <v>94</v>
      </c>
      <c r="M606" t="s">
        <v>81</v>
      </c>
      <c r="N606" t="str">
        <f>IF(V605=0,"",V605)</f>
        <v/>
      </c>
      <c r="O606" t="s">
        <v>81</v>
      </c>
      <c r="Q606" s="33" t="s">
        <v>11</v>
      </c>
      <c r="R606" s="34">
        <f>INDEX(AK:AK,W603+1)</f>
        <v>0</v>
      </c>
      <c r="S606" s="39" t="s">
        <v>95</v>
      </c>
      <c r="T606" s="34">
        <f>INDEX(AL:AL,W603+1)</f>
        <v>0</v>
      </c>
      <c r="U606" s="34">
        <f>INDEX(AM:AM,W603+1)</f>
        <v>0</v>
      </c>
      <c r="V606" s="34">
        <f>INDEX(AN:AN,W603+1)</f>
        <v>0</v>
      </c>
      <c r="W606" s="40"/>
      <c r="X606" s="34">
        <f>INDEX(AV:AV,W603+1)</f>
        <v>0</v>
      </c>
      <c r="Y606" s="34">
        <f>INDEX(AW:AW,W603+1)</f>
        <v>0</v>
      </c>
      <c r="Z606" s="34">
        <f>INDEX(AX:AX,W603+1)</f>
        <v>0</v>
      </c>
      <c r="AA606" s="34">
        <f>INDEX(AY:AY,W603+1)</f>
        <v>0</v>
      </c>
      <c r="AC606" s="52"/>
      <c r="AD606" s="52"/>
      <c r="BB606" s="64" t="s">
        <v>0</v>
      </c>
    </row>
    <row r="607" spans="1:54">
      <c r="A607" t="str">
        <f t="shared" si="98"/>
        <v>|種別||サブタイプ||||</v>
      </c>
      <c r="B607" t="s">
        <v>0</v>
      </c>
      <c r="C607" t="s">
        <v>81</v>
      </c>
      <c r="D607" s="27" t="s">
        <v>11</v>
      </c>
      <c r="E607" t="s">
        <v>81</v>
      </c>
      <c r="F607" t="str">
        <f>IF(R606=0,"",R606)</f>
        <v/>
      </c>
      <c r="G607" t="s">
        <v>81</v>
      </c>
      <c r="H607" s="27" t="s">
        <v>103</v>
      </c>
      <c r="I607" t="s">
        <v>81</v>
      </c>
      <c r="J607" t="str">
        <f>IF(T606=0,"",T606)</f>
        <v/>
      </c>
      <c r="K607" t="s">
        <v>81</v>
      </c>
      <c r="L607" t="str">
        <f>IF(U606=0,"",U606)</f>
        <v/>
      </c>
      <c r="M607" t="s">
        <v>81</v>
      </c>
      <c r="N607" t="str">
        <f>IF(V606=0,"",V606)</f>
        <v/>
      </c>
      <c r="O607" t="s">
        <v>81</v>
      </c>
      <c r="Q607" s="33" t="s">
        <v>104</v>
      </c>
      <c r="R607" s="34">
        <f>INDEX(AZ:AZ,W603+1)</f>
        <v>0</v>
      </c>
      <c r="S607" s="35"/>
      <c r="T607" s="35"/>
      <c r="U607" s="35"/>
      <c r="V607" s="36"/>
      <c r="W607" s="40"/>
      <c r="X607" s="32"/>
      <c r="Y607" s="32"/>
      <c r="Z607" s="32"/>
      <c r="AA607" s="54"/>
      <c r="AC607" s="52"/>
      <c r="AD607" s="52"/>
      <c r="BB607" s="64" t="s">
        <v>0</v>
      </c>
    </row>
    <row r="608" spans="1:54">
      <c r="A608" t="str">
        <f t="shared" si="98"/>
        <v>|テキスト|&gt;|&gt;|&gt;|&gt;||</v>
      </c>
      <c r="B608" t="s">
        <v>0</v>
      </c>
      <c r="C608" t="s">
        <v>81</v>
      </c>
      <c r="D608" s="27" t="s">
        <v>104</v>
      </c>
      <c r="E608" t="s">
        <v>81</v>
      </c>
      <c r="F608" s="27" t="s">
        <v>113</v>
      </c>
      <c r="G608" t="s">
        <v>81</v>
      </c>
      <c r="H608" s="27" t="s">
        <v>113</v>
      </c>
      <c r="I608" t="s">
        <v>81</v>
      </c>
      <c r="J608" s="27" t="s">
        <v>113</v>
      </c>
      <c r="K608" t="s">
        <v>81</v>
      </c>
      <c r="L608" s="27" t="s">
        <v>113</v>
      </c>
      <c r="M608" t="s">
        <v>81</v>
      </c>
      <c r="N608" t="str">
        <f>IF(R607=0,"",R607)</f>
        <v/>
      </c>
      <c r="O608" t="s">
        <v>81</v>
      </c>
      <c r="Q608" s="38" t="s">
        <v>27</v>
      </c>
      <c r="R608" s="34">
        <f>INDEX(BA:BA,W603+1)</f>
        <v>0</v>
      </c>
      <c r="S608" s="35" t="s">
        <v>400</v>
      </c>
      <c r="T608" s="34" t="str">
        <f>IF(X608="","",X608&amp;IF(Y608="",""," "&amp;Y608)&amp;IF(Z608="",""," "&amp;Z608)&amp;IF(AA608="",""," "&amp;AA608))</f>
        <v>       </v>
      </c>
      <c r="U608" s="35"/>
      <c r="V608" s="36"/>
      <c r="W608" s="40" t="s">
        <v>114</v>
      </c>
      <c r="X608" s="33" t="str">
        <f t="shared" ref="X608:AA608" si="103">IF(ISERROR(IF(LEN(X607)&gt;1,X607,VLOOKUP(X606,$AC:$AD,2,FALSE))),"",IF(LEN(X607)&gt;1,X607,VLOOKUP(X606,$AC:$AD,2,FALSE)))</f>
        <v> </v>
      </c>
      <c r="Y608" s="33" t="str">
        <f t="shared" si="103"/>
        <v> </v>
      </c>
      <c r="Z608" s="33" t="str">
        <f t="shared" si="103"/>
        <v> </v>
      </c>
      <c r="AA608" s="33" t="str">
        <f t="shared" si="103"/>
        <v> </v>
      </c>
      <c r="AC608" s="52"/>
      <c r="AD608" s="52"/>
      <c r="BB608" s="64" t="s">
        <v>0</v>
      </c>
    </row>
    <row r="609" spans="1:54">
      <c r="A609" t="str">
        <f t="shared" si="98"/>
        <v>|英テキスト|&gt;|&gt;|&gt;|&gt;|       &amp;br;|</v>
      </c>
      <c r="B609" t="s">
        <v>0</v>
      </c>
      <c r="C609" t="s">
        <v>81</v>
      </c>
      <c r="D609" s="27" t="s">
        <v>125</v>
      </c>
      <c r="E609" t="s">
        <v>81</v>
      </c>
      <c r="F609" s="27" t="s">
        <v>113</v>
      </c>
      <c r="G609" t="s">
        <v>81</v>
      </c>
      <c r="H609" s="27" t="s">
        <v>113</v>
      </c>
      <c r="I609" t="s">
        <v>81</v>
      </c>
      <c r="J609" s="27" t="s">
        <v>113</v>
      </c>
      <c r="K609" t="s">
        <v>81</v>
      </c>
      <c r="L609" s="27" t="s">
        <v>113</v>
      </c>
      <c r="M609" t="s">
        <v>81</v>
      </c>
      <c r="N609" t="str">
        <f>IF(T608="","",T608&amp;"&amp;br;")&amp;IF(R608=0,"",R608)</f>
        <v>       &amp;br;</v>
      </c>
      <c r="O609" t="s">
        <v>81</v>
      </c>
      <c r="Q609" s="33" t="s">
        <v>18</v>
      </c>
      <c r="R609" s="34">
        <f>IF(INDEX(AT:AT,W603+1)="",0,INDEX(AT:AT,W603+1)&amp;"/"&amp;INDEX(AU:AU,W603+1))</f>
        <v>0</v>
      </c>
      <c r="S609" s="35"/>
      <c r="T609" s="35"/>
      <c r="U609" s="35"/>
      <c r="V609" s="36"/>
      <c r="W609" s="40"/>
      <c r="X609" s="33"/>
      <c r="Y609" s="52"/>
      <c r="Z609" s="52"/>
      <c r="AA609" s="53"/>
      <c r="AC609" s="52"/>
      <c r="AD609" s="52"/>
      <c r="BB609" s="64" t="s">
        <v>0</v>
      </c>
    </row>
    <row r="610" spans="1:54">
      <c r="A610" t="str">
        <f t="shared" si="98"/>
        <v>|PT|&gt;||シールド数|&gt;||</v>
      </c>
      <c r="B610" t="s">
        <v>0</v>
      </c>
      <c r="C610" t="s">
        <v>81</v>
      </c>
      <c r="D610" t="s">
        <v>18</v>
      </c>
      <c r="E610" t="s">
        <v>81</v>
      </c>
      <c r="F610" t="s">
        <v>113</v>
      </c>
      <c r="G610" t="s">
        <v>81</v>
      </c>
      <c r="H610" t="str">
        <f>IF(R609=0,"",R609)</f>
        <v/>
      </c>
      <c r="I610" t="s">
        <v>81</v>
      </c>
      <c r="J610" t="s">
        <v>136</v>
      </c>
      <c r="K610" t="s">
        <v>81</v>
      </c>
      <c r="L610" t="s">
        <v>113</v>
      </c>
      <c r="M610" t="s">
        <v>81</v>
      </c>
      <c r="N610" t="str">
        <f>IF(R610=0,"",R610)</f>
        <v/>
      </c>
      <c r="O610" t="s">
        <v>81</v>
      </c>
      <c r="Q610" s="41" t="s">
        <v>19</v>
      </c>
      <c r="R610" s="34">
        <f>INDEX(AS:AS,W603+1)</f>
        <v>0</v>
      </c>
      <c r="S610" s="42"/>
      <c r="T610" s="42"/>
      <c r="U610" s="42"/>
      <c r="V610" s="43"/>
      <c r="W610" s="44"/>
      <c r="X610" s="45"/>
      <c r="Y610" s="55"/>
      <c r="Z610" s="55"/>
      <c r="AA610" s="56"/>
      <c r="BB610" s="64" t="s">
        <v>0</v>
      </c>
    </row>
    <row r="611" spans="1:54">
      <c r="A611" t="str">
        <f t="shared" si="98"/>
        <v>&amp;br;&amp;br;</v>
      </c>
      <c r="B611" t="s">
        <v>0</v>
      </c>
      <c r="C611" t="s">
        <v>145</v>
      </c>
      <c r="R611"/>
      <c r="S611"/>
      <c r="T611"/>
      <c r="U611"/>
      <c r="V611"/>
      <c r="BB611" s="64" t="s">
        <v>0</v>
      </c>
    </row>
    <row r="612" spans="1:54">
      <c r="A612" t="str">
        <f t="shared" si="98"/>
        <v>#back(text=戻る,left)</v>
      </c>
      <c r="B612" t="s">
        <v>0</v>
      </c>
      <c r="C612" t="s">
        <v>153</v>
      </c>
      <c r="R612"/>
      <c r="S612"/>
      <c r="T612"/>
      <c r="U612"/>
      <c r="V612"/>
      <c r="BB612" s="64" t="s">
        <v>0</v>
      </c>
    </row>
    <row r="613" spans="1:54">
      <c r="A613" t="str">
        <f t="shared" si="98"/>
        <v>&amp;br;</v>
      </c>
      <c r="B613" t="s">
        <v>0</v>
      </c>
      <c r="C613" t="s">
        <v>164</v>
      </c>
      <c r="R613"/>
      <c r="S613"/>
      <c r="T613"/>
      <c r="U613"/>
      <c r="V613"/>
      <c r="BB613" s="64" t="s">
        <v>0</v>
      </c>
    </row>
    <row r="614" spans="1:54">
      <c r="A614" t="str">
        <f t="shared" si="98"/>
        <v>#comment(above,nsize=[15],size=[30],num=[10])</v>
      </c>
      <c r="B614" t="s">
        <v>0</v>
      </c>
      <c r="C614" t="s">
        <v>173</v>
      </c>
      <c r="R614"/>
      <c r="S614"/>
      <c r="T614"/>
      <c r="U614"/>
      <c r="V614"/>
      <c r="BB614" s="64" t="s">
        <v>0</v>
      </c>
    </row>
    <row r="615" spans="1:54">
      <c r="A615" t="str">
        <f t="shared" si="98"/>
        <v>&amp;br;&amp;br;</v>
      </c>
      <c r="B615" t="s">
        <v>0</v>
      </c>
      <c r="C615" t="s">
        <v>145</v>
      </c>
      <c r="R615"/>
      <c r="S615"/>
      <c r="T615"/>
      <c r="U615"/>
      <c r="V615"/>
      <c r="AC615" s="52"/>
      <c r="AD615" s="52"/>
      <c r="BB615" s="64" t="s">
        <v>0</v>
      </c>
    </row>
    <row r="616" spans="1:54">
      <c r="A616" t="str">
        <f t="shared" si="98"/>
        <v/>
      </c>
      <c r="B616" t="s">
        <v>0</v>
      </c>
      <c r="Q616" s="29"/>
      <c r="R616" s="30"/>
      <c r="S616" s="30"/>
      <c r="T616" s="30"/>
      <c r="U616" s="30"/>
      <c r="V616" s="31"/>
      <c r="W616" s="32">
        <v>48</v>
      </c>
      <c r="X616" s="29"/>
      <c r="Y616" s="50"/>
      <c r="Z616" s="50"/>
      <c r="AA616" s="51"/>
      <c r="AC616" s="52"/>
      <c r="AD616" s="52"/>
      <c r="BB616" s="64" t="s">
        <v>0</v>
      </c>
    </row>
    <row r="617" spans="1:54">
      <c r="A617" t="str">
        <f t="shared" si="98"/>
        <v>*0/0</v>
      </c>
      <c r="B617" t="s">
        <v>0</v>
      </c>
      <c r="C617" t="str">
        <f>"*"&amp;R617&amp;"/"&amp;T617</f>
        <v>*0/0</v>
      </c>
      <c r="Q617" s="33" t="s">
        <v>9</v>
      </c>
      <c r="R617" s="34">
        <f>INDEX(AI:AI,W616+1)</f>
        <v>0</v>
      </c>
      <c r="S617" s="35" t="s">
        <v>10</v>
      </c>
      <c r="T617" s="34">
        <f>INDEX(AJ:AJ,W616+1)</f>
        <v>0</v>
      </c>
      <c r="U617" s="35"/>
      <c r="V617" s="36"/>
      <c r="W617" s="37"/>
      <c r="X617" s="33"/>
      <c r="Y617" s="52"/>
      <c r="Z617" s="52"/>
      <c r="AA617" s="53"/>
      <c r="AC617" s="52"/>
      <c r="AD617" s="52"/>
      <c r="BB617" s="64" t="s">
        <v>0</v>
      </c>
    </row>
    <row r="618" spans="1:54">
      <c r="A618" t="str">
        <f t="shared" si="98"/>
        <v>|LEFT:80|LEFT:100|LEFT:100|LEFT:100|LEFT:100|LEFT:100|c</v>
      </c>
      <c r="B618" t="s">
        <v>0</v>
      </c>
      <c r="C618" t="s">
        <v>81</v>
      </c>
      <c r="D618" s="26" t="str">
        <f>$Q$1</f>
        <v>LEFT:80</v>
      </c>
      <c r="E618" s="26" t="s">
        <v>81</v>
      </c>
      <c r="F618" s="26" t="str">
        <f t="shared" ref="F618:J618" si="104">$R$1</f>
        <v>LEFT:100</v>
      </c>
      <c r="G618" s="26" t="s">
        <v>81</v>
      </c>
      <c r="H618" s="26" t="str">
        <f t="shared" si="104"/>
        <v>LEFT:100</v>
      </c>
      <c r="I618" s="26" t="s">
        <v>81</v>
      </c>
      <c r="J618" s="26" t="str">
        <f t="shared" si="104"/>
        <v>LEFT:100</v>
      </c>
      <c r="K618" s="26" t="s">
        <v>81</v>
      </c>
      <c r="L618" s="26" t="str">
        <f>$R$1</f>
        <v>LEFT:100</v>
      </c>
      <c r="M618" s="26" t="s">
        <v>81</v>
      </c>
      <c r="N618" s="26" t="str">
        <f>$R$1</f>
        <v>LEFT:100</v>
      </c>
      <c r="O618" t="s">
        <v>81</v>
      </c>
      <c r="P618" t="s">
        <v>82</v>
      </c>
      <c r="Q618" s="38" t="s">
        <v>6</v>
      </c>
      <c r="R618" s="34">
        <f>INDEX(AF:AF,W616+1)</f>
        <v>0</v>
      </c>
      <c r="S618" s="39" t="s">
        <v>7</v>
      </c>
      <c r="T618" s="34">
        <f>INDEX(AG:AG,W616+1)</f>
        <v>0</v>
      </c>
      <c r="U618" s="39" t="s">
        <v>8</v>
      </c>
      <c r="V618" s="34">
        <f>INDEX(AH:AH,W616+1)</f>
        <v>0</v>
      </c>
      <c r="W618" s="40"/>
      <c r="X618" s="34">
        <f>INDEX(AO:AO,W616+1)</f>
        <v>0</v>
      </c>
      <c r="Y618" s="52"/>
      <c r="Z618" s="52"/>
      <c r="AA618" s="53"/>
      <c r="AC618" s="35"/>
      <c r="AD618" s="35"/>
      <c r="BB618" s="64" t="s">
        <v>0</v>
      </c>
    </row>
    <row r="619" spans="1:54">
      <c r="A619" t="str">
        <f t="shared" si="98"/>
        <v>|色||レアリティ||マナコスト||</v>
      </c>
      <c r="B619" t="s">
        <v>0</v>
      </c>
      <c r="C619" t="s">
        <v>81</v>
      </c>
      <c r="D619" s="27" t="s">
        <v>6</v>
      </c>
      <c r="E619" t="s">
        <v>81</v>
      </c>
      <c r="F619" t="str">
        <f>IF(R618=0,"",R618)</f>
        <v/>
      </c>
      <c r="G619" t="s">
        <v>81</v>
      </c>
      <c r="H619" s="27" t="s">
        <v>93</v>
      </c>
      <c r="I619" t="s">
        <v>81</v>
      </c>
      <c r="J619" t="str">
        <f>IF(T618=0,"",T618)</f>
        <v/>
      </c>
      <c r="K619" t="s">
        <v>81</v>
      </c>
      <c r="L619" s="27" t="s">
        <v>94</v>
      </c>
      <c r="M619" t="s">
        <v>81</v>
      </c>
      <c r="N619" t="str">
        <f>IF(V618=0,"",V618)</f>
        <v/>
      </c>
      <c r="O619" t="s">
        <v>81</v>
      </c>
      <c r="Q619" s="33" t="s">
        <v>11</v>
      </c>
      <c r="R619" s="34">
        <f>INDEX(AK:AK,W616+1)</f>
        <v>0</v>
      </c>
      <c r="S619" s="39" t="s">
        <v>95</v>
      </c>
      <c r="T619" s="34">
        <f>INDEX(AL:AL,W616+1)</f>
        <v>0</v>
      </c>
      <c r="U619" s="34">
        <f>INDEX(AM:AM,W616+1)</f>
        <v>0</v>
      </c>
      <c r="V619" s="34">
        <f>INDEX(AN:AN,W616+1)</f>
        <v>0</v>
      </c>
      <c r="W619" s="40"/>
      <c r="X619" s="34">
        <f>INDEX(AV:AV,W616+1)</f>
        <v>0</v>
      </c>
      <c r="Y619" s="34">
        <f>INDEX(AW:AW,W616+1)</f>
        <v>0</v>
      </c>
      <c r="Z619" s="34">
        <f>INDEX(AX:AX,W616+1)</f>
        <v>0</v>
      </c>
      <c r="AA619" s="34">
        <f>INDEX(AY:AY,W616+1)</f>
        <v>0</v>
      </c>
      <c r="AC619" s="52"/>
      <c r="AD619" s="52"/>
      <c r="BB619" s="64" t="s">
        <v>0</v>
      </c>
    </row>
    <row r="620" spans="1:54">
      <c r="A620" t="str">
        <f t="shared" si="98"/>
        <v>|種別||サブタイプ||||</v>
      </c>
      <c r="B620" t="s">
        <v>0</v>
      </c>
      <c r="C620" t="s">
        <v>81</v>
      </c>
      <c r="D620" s="27" t="s">
        <v>11</v>
      </c>
      <c r="E620" t="s">
        <v>81</v>
      </c>
      <c r="F620" t="str">
        <f>IF(R619=0,"",R619)</f>
        <v/>
      </c>
      <c r="G620" t="s">
        <v>81</v>
      </c>
      <c r="H620" s="27" t="s">
        <v>103</v>
      </c>
      <c r="I620" t="s">
        <v>81</v>
      </c>
      <c r="J620" t="str">
        <f>IF(T619=0,"",T619)</f>
        <v/>
      </c>
      <c r="K620" t="s">
        <v>81</v>
      </c>
      <c r="L620" t="str">
        <f>IF(U619=0,"",U619)</f>
        <v/>
      </c>
      <c r="M620" t="s">
        <v>81</v>
      </c>
      <c r="N620" t="str">
        <f>IF(V619=0,"",V619)</f>
        <v/>
      </c>
      <c r="O620" t="s">
        <v>81</v>
      </c>
      <c r="Q620" s="33" t="s">
        <v>104</v>
      </c>
      <c r="R620" s="34">
        <f>INDEX(AZ:AZ,W616+1)</f>
        <v>0</v>
      </c>
      <c r="S620" s="35"/>
      <c r="T620" s="35"/>
      <c r="U620" s="35"/>
      <c r="V620" s="36"/>
      <c r="W620" s="40"/>
      <c r="X620" s="32"/>
      <c r="Y620" s="32"/>
      <c r="Z620" s="32"/>
      <c r="AA620" s="54"/>
      <c r="AC620" s="52"/>
      <c r="AD620" s="52"/>
      <c r="BB620" s="64" t="s">
        <v>0</v>
      </c>
    </row>
    <row r="621" spans="1:54">
      <c r="A621" t="str">
        <f t="shared" si="98"/>
        <v>|テキスト|&gt;|&gt;|&gt;|&gt;||</v>
      </c>
      <c r="B621" t="s">
        <v>0</v>
      </c>
      <c r="C621" t="s">
        <v>81</v>
      </c>
      <c r="D621" s="27" t="s">
        <v>104</v>
      </c>
      <c r="E621" t="s">
        <v>81</v>
      </c>
      <c r="F621" s="27" t="s">
        <v>113</v>
      </c>
      <c r="G621" t="s">
        <v>81</v>
      </c>
      <c r="H621" s="27" t="s">
        <v>113</v>
      </c>
      <c r="I621" t="s">
        <v>81</v>
      </c>
      <c r="J621" s="27" t="s">
        <v>113</v>
      </c>
      <c r="K621" t="s">
        <v>81</v>
      </c>
      <c r="L621" s="27" t="s">
        <v>113</v>
      </c>
      <c r="M621" t="s">
        <v>81</v>
      </c>
      <c r="N621" t="str">
        <f>IF(R620=0,"",R620)</f>
        <v/>
      </c>
      <c r="O621" t="s">
        <v>81</v>
      </c>
      <c r="Q621" s="38" t="s">
        <v>27</v>
      </c>
      <c r="R621" s="34">
        <f>INDEX(BA:BA,W616+1)</f>
        <v>0</v>
      </c>
      <c r="S621" s="35" t="s">
        <v>400</v>
      </c>
      <c r="T621" s="34" t="str">
        <f>IF(X621="","",X621&amp;IF(Y621="",""," "&amp;Y621)&amp;IF(Z621="",""," "&amp;Z621)&amp;IF(AA621="",""," "&amp;AA621))</f>
        <v>       </v>
      </c>
      <c r="U621" s="35"/>
      <c r="V621" s="36"/>
      <c r="W621" s="40" t="s">
        <v>114</v>
      </c>
      <c r="X621" s="33" t="str">
        <f t="shared" ref="X621:AA621" si="105">IF(ISERROR(IF(LEN(X620)&gt;1,X620,VLOOKUP(X619,$AC:$AD,2,FALSE))),"",IF(LEN(X620)&gt;1,X620,VLOOKUP(X619,$AC:$AD,2,FALSE)))</f>
        <v> </v>
      </c>
      <c r="Y621" s="33" t="str">
        <f t="shared" si="105"/>
        <v> </v>
      </c>
      <c r="Z621" s="33" t="str">
        <f t="shared" si="105"/>
        <v> </v>
      </c>
      <c r="AA621" s="33" t="str">
        <f t="shared" si="105"/>
        <v> </v>
      </c>
      <c r="AC621" s="52"/>
      <c r="AD621" s="52"/>
      <c r="BB621" s="64" t="s">
        <v>0</v>
      </c>
    </row>
    <row r="622" spans="1:54">
      <c r="A622" t="str">
        <f t="shared" si="98"/>
        <v>|英テキスト|&gt;|&gt;|&gt;|&gt;|       &amp;br;|</v>
      </c>
      <c r="B622" t="s">
        <v>0</v>
      </c>
      <c r="C622" t="s">
        <v>81</v>
      </c>
      <c r="D622" s="27" t="s">
        <v>125</v>
      </c>
      <c r="E622" t="s">
        <v>81</v>
      </c>
      <c r="F622" s="27" t="s">
        <v>113</v>
      </c>
      <c r="G622" t="s">
        <v>81</v>
      </c>
      <c r="H622" s="27" t="s">
        <v>113</v>
      </c>
      <c r="I622" t="s">
        <v>81</v>
      </c>
      <c r="J622" s="27" t="s">
        <v>113</v>
      </c>
      <c r="K622" t="s">
        <v>81</v>
      </c>
      <c r="L622" s="27" t="s">
        <v>113</v>
      </c>
      <c r="M622" t="s">
        <v>81</v>
      </c>
      <c r="N622" t="str">
        <f>IF(T621="","",T621&amp;"&amp;br;")&amp;IF(R621=0,"",R621)</f>
        <v>       &amp;br;</v>
      </c>
      <c r="O622" t="s">
        <v>81</v>
      </c>
      <c r="Q622" s="33" t="s">
        <v>18</v>
      </c>
      <c r="R622" s="34">
        <f>IF(INDEX(AT:AT,W616+1)="",0,INDEX(AT:AT,W616+1)&amp;"/"&amp;INDEX(AU:AU,W616+1))</f>
        <v>0</v>
      </c>
      <c r="S622" s="35"/>
      <c r="T622" s="35"/>
      <c r="U622" s="35"/>
      <c r="V622" s="36"/>
      <c r="W622" s="40"/>
      <c r="X622" s="33"/>
      <c r="Y622" s="52"/>
      <c r="Z622" s="52"/>
      <c r="AA622" s="53"/>
      <c r="AC622" s="52"/>
      <c r="AD622" s="52"/>
      <c r="BB622" s="64" t="s">
        <v>0</v>
      </c>
    </row>
    <row r="623" spans="1:54">
      <c r="A623" t="str">
        <f t="shared" si="98"/>
        <v>|PT|&gt;||シールド数|&gt;||</v>
      </c>
      <c r="B623" t="s">
        <v>0</v>
      </c>
      <c r="C623" t="s">
        <v>81</v>
      </c>
      <c r="D623" t="s">
        <v>18</v>
      </c>
      <c r="E623" t="s">
        <v>81</v>
      </c>
      <c r="F623" t="s">
        <v>113</v>
      </c>
      <c r="G623" t="s">
        <v>81</v>
      </c>
      <c r="H623" t="str">
        <f>IF(R622=0,"",R622)</f>
        <v/>
      </c>
      <c r="I623" t="s">
        <v>81</v>
      </c>
      <c r="J623" t="s">
        <v>136</v>
      </c>
      <c r="K623" t="s">
        <v>81</v>
      </c>
      <c r="L623" t="s">
        <v>113</v>
      </c>
      <c r="M623" t="s">
        <v>81</v>
      </c>
      <c r="N623" t="str">
        <f>IF(R623=0,"",R623)</f>
        <v/>
      </c>
      <c r="O623" t="s">
        <v>81</v>
      </c>
      <c r="Q623" s="41" t="s">
        <v>19</v>
      </c>
      <c r="R623" s="34">
        <f>INDEX(AS:AS,W616+1)</f>
        <v>0</v>
      </c>
      <c r="S623" s="42"/>
      <c r="T623" s="42"/>
      <c r="U623" s="42"/>
      <c r="V623" s="43"/>
      <c r="W623" s="44"/>
      <c r="X623" s="45"/>
      <c r="Y623" s="55"/>
      <c r="Z623" s="55"/>
      <c r="AA623" s="56"/>
      <c r="BB623" s="64" t="s">
        <v>0</v>
      </c>
    </row>
    <row r="624" spans="1:54">
      <c r="A624" t="str">
        <f t="shared" si="98"/>
        <v>&amp;br;&amp;br;</v>
      </c>
      <c r="B624" t="s">
        <v>0</v>
      </c>
      <c r="C624" t="s">
        <v>145</v>
      </c>
      <c r="R624"/>
      <c r="S624"/>
      <c r="T624"/>
      <c r="U624"/>
      <c r="V624"/>
      <c r="BB624" s="64" t="s">
        <v>0</v>
      </c>
    </row>
    <row r="625" spans="1:54">
      <c r="A625" t="str">
        <f t="shared" si="98"/>
        <v>#back(text=戻る,left)</v>
      </c>
      <c r="B625" t="s">
        <v>0</v>
      </c>
      <c r="C625" t="s">
        <v>153</v>
      </c>
      <c r="R625"/>
      <c r="S625"/>
      <c r="T625"/>
      <c r="U625"/>
      <c r="V625"/>
      <c r="BB625" s="64" t="s">
        <v>0</v>
      </c>
    </row>
    <row r="626" spans="1:54">
      <c r="A626" t="str">
        <f t="shared" si="98"/>
        <v>&amp;br;</v>
      </c>
      <c r="B626" t="s">
        <v>0</v>
      </c>
      <c r="C626" t="s">
        <v>164</v>
      </c>
      <c r="R626"/>
      <c r="S626"/>
      <c r="T626"/>
      <c r="U626"/>
      <c r="V626"/>
      <c r="BB626" s="64" t="s">
        <v>0</v>
      </c>
    </row>
    <row r="627" spans="1:54">
      <c r="A627" t="str">
        <f t="shared" si="98"/>
        <v>#comment(above,nsize=[15],size=[30],num=[10])</v>
      </c>
      <c r="B627" t="s">
        <v>0</v>
      </c>
      <c r="C627" t="s">
        <v>173</v>
      </c>
      <c r="R627"/>
      <c r="S627"/>
      <c r="T627"/>
      <c r="U627"/>
      <c r="V627"/>
      <c r="BB627" s="64" t="s">
        <v>0</v>
      </c>
    </row>
    <row r="628" spans="1:54">
      <c r="A628" t="str">
        <f t="shared" si="98"/>
        <v>&amp;br;&amp;br;</v>
      </c>
      <c r="B628" t="s">
        <v>0</v>
      </c>
      <c r="C628" t="s">
        <v>145</v>
      </c>
      <c r="R628"/>
      <c r="S628"/>
      <c r="T628"/>
      <c r="U628"/>
      <c r="V628"/>
      <c r="AC628" s="52"/>
      <c r="AD628" s="52"/>
      <c r="BB628" s="64" t="s">
        <v>0</v>
      </c>
    </row>
    <row r="629" spans="1:54">
      <c r="A629" t="str">
        <f t="shared" si="98"/>
        <v/>
      </c>
      <c r="B629" t="s">
        <v>0</v>
      </c>
      <c r="Q629" s="29"/>
      <c r="R629" s="30"/>
      <c r="S629" s="30"/>
      <c r="T629" s="30"/>
      <c r="U629" s="30"/>
      <c r="V629" s="31"/>
      <c r="W629" s="32">
        <v>49</v>
      </c>
      <c r="X629" s="29"/>
      <c r="Y629" s="50"/>
      <c r="Z629" s="50"/>
      <c r="AA629" s="51"/>
      <c r="AC629" s="52"/>
      <c r="AD629" s="52"/>
      <c r="BB629" s="64" t="s">
        <v>0</v>
      </c>
    </row>
    <row r="630" spans="1:54">
      <c r="A630" t="str">
        <f t="shared" si="98"/>
        <v>*0/0</v>
      </c>
      <c r="B630" t="s">
        <v>0</v>
      </c>
      <c r="C630" t="str">
        <f>"*"&amp;R630&amp;"/"&amp;T630</f>
        <v>*0/0</v>
      </c>
      <c r="Q630" s="33" t="s">
        <v>9</v>
      </c>
      <c r="R630" s="34">
        <f>INDEX(AI:AI,W629+1)</f>
        <v>0</v>
      </c>
      <c r="S630" s="35" t="s">
        <v>10</v>
      </c>
      <c r="T630" s="34">
        <f>INDEX(AJ:AJ,W629+1)</f>
        <v>0</v>
      </c>
      <c r="U630" s="35"/>
      <c r="V630" s="36"/>
      <c r="W630" s="37"/>
      <c r="X630" s="33"/>
      <c r="Y630" s="52"/>
      <c r="Z630" s="52"/>
      <c r="AA630" s="53"/>
      <c r="AC630" s="52"/>
      <c r="AD630" s="52"/>
      <c r="BB630" s="64" t="s">
        <v>0</v>
      </c>
    </row>
    <row r="631" spans="1:54">
      <c r="A631" t="str">
        <f t="shared" si="98"/>
        <v>|LEFT:80|LEFT:100|LEFT:100|LEFT:100|LEFT:100|LEFT:100|c</v>
      </c>
      <c r="B631" t="s">
        <v>0</v>
      </c>
      <c r="C631" t="s">
        <v>81</v>
      </c>
      <c r="D631" s="26" t="str">
        <f>$Q$1</f>
        <v>LEFT:80</v>
      </c>
      <c r="E631" s="26" t="s">
        <v>81</v>
      </c>
      <c r="F631" s="26" t="str">
        <f t="shared" ref="F631:J631" si="106">$R$1</f>
        <v>LEFT:100</v>
      </c>
      <c r="G631" s="26" t="s">
        <v>81</v>
      </c>
      <c r="H631" s="26" t="str">
        <f t="shared" si="106"/>
        <v>LEFT:100</v>
      </c>
      <c r="I631" s="26" t="s">
        <v>81</v>
      </c>
      <c r="J631" s="26" t="str">
        <f t="shared" si="106"/>
        <v>LEFT:100</v>
      </c>
      <c r="K631" s="26" t="s">
        <v>81</v>
      </c>
      <c r="L631" s="26" t="str">
        <f>$R$1</f>
        <v>LEFT:100</v>
      </c>
      <c r="M631" s="26" t="s">
        <v>81</v>
      </c>
      <c r="N631" s="26" t="str">
        <f>$R$1</f>
        <v>LEFT:100</v>
      </c>
      <c r="O631" t="s">
        <v>81</v>
      </c>
      <c r="P631" t="s">
        <v>82</v>
      </c>
      <c r="Q631" s="38" t="s">
        <v>6</v>
      </c>
      <c r="R631" s="34">
        <f>INDEX(AF:AF,W629+1)</f>
        <v>0</v>
      </c>
      <c r="S631" s="39" t="s">
        <v>7</v>
      </c>
      <c r="T631" s="34">
        <f>INDEX(AG:AG,W629+1)</f>
        <v>0</v>
      </c>
      <c r="U631" s="39" t="s">
        <v>8</v>
      </c>
      <c r="V631" s="34">
        <f>INDEX(AH:AH,W629+1)</f>
        <v>0</v>
      </c>
      <c r="W631" s="40"/>
      <c r="X631" s="34">
        <f>INDEX(AO:AO,W629+1)</f>
        <v>0</v>
      </c>
      <c r="Y631" s="52"/>
      <c r="Z631" s="52"/>
      <c r="AA631" s="53"/>
      <c r="AC631" s="35"/>
      <c r="AD631" s="35"/>
      <c r="BB631" s="64" t="s">
        <v>0</v>
      </c>
    </row>
    <row r="632" spans="1:54">
      <c r="A632" t="str">
        <f t="shared" si="98"/>
        <v>|色||レアリティ||マナコスト||</v>
      </c>
      <c r="B632" t="s">
        <v>0</v>
      </c>
      <c r="C632" t="s">
        <v>81</v>
      </c>
      <c r="D632" s="27" t="s">
        <v>6</v>
      </c>
      <c r="E632" t="s">
        <v>81</v>
      </c>
      <c r="F632" t="str">
        <f>IF(R631=0,"",R631)</f>
        <v/>
      </c>
      <c r="G632" t="s">
        <v>81</v>
      </c>
      <c r="H632" s="27" t="s">
        <v>93</v>
      </c>
      <c r="I632" t="s">
        <v>81</v>
      </c>
      <c r="J632" t="str">
        <f>IF(T631=0,"",T631)</f>
        <v/>
      </c>
      <c r="K632" t="s">
        <v>81</v>
      </c>
      <c r="L632" s="27" t="s">
        <v>94</v>
      </c>
      <c r="M632" t="s">
        <v>81</v>
      </c>
      <c r="N632" t="str">
        <f>IF(V631=0,"",V631)</f>
        <v/>
      </c>
      <c r="O632" t="s">
        <v>81</v>
      </c>
      <c r="Q632" s="33" t="s">
        <v>11</v>
      </c>
      <c r="R632" s="34">
        <f>INDEX(AK:AK,W629+1)</f>
        <v>0</v>
      </c>
      <c r="S632" s="39" t="s">
        <v>95</v>
      </c>
      <c r="T632" s="34">
        <f>INDEX(AL:AL,W629+1)</f>
        <v>0</v>
      </c>
      <c r="U632" s="34">
        <f>INDEX(AM:AM,W629+1)</f>
        <v>0</v>
      </c>
      <c r="V632" s="34">
        <f>INDEX(AN:AN,W629+1)</f>
        <v>0</v>
      </c>
      <c r="W632" s="40"/>
      <c r="X632" s="34">
        <f>INDEX(AV:AV,W629+1)</f>
        <v>0</v>
      </c>
      <c r="Y632" s="34">
        <f>INDEX(AW:AW,W629+1)</f>
        <v>0</v>
      </c>
      <c r="Z632" s="34">
        <f>INDEX(AX:AX,W629+1)</f>
        <v>0</v>
      </c>
      <c r="AA632" s="34">
        <f>INDEX(AY:AY,W629+1)</f>
        <v>0</v>
      </c>
      <c r="AC632" s="52"/>
      <c r="AD632" s="52"/>
      <c r="BB632" s="64" t="s">
        <v>0</v>
      </c>
    </row>
    <row r="633" spans="1:54">
      <c r="A633" t="str">
        <f t="shared" si="98"/>
        <v>|種別||サブタイプ||||</v>
      </c>
      <c r="B633" t="s">
        <v>0</v>
      </c>
      <c r="C633" t="s">
        <v>81</v>
      </c>
      <c r="D633" s="27" t="s">
        <v>11</v>
      </c>
      <c r="E633" t="s">
        <v>81</v>
      </c>
      <c r="F633" t="str">
        <f>IF(R632=0,"",R632)</f>
        <v/>
      </c>
      <c r="G633" t="s">
        <v>81</v>
      </c>
      <c r="H633" s="27" t="s">
        <v>103</v>
      </c>
      <c r="I633" t="s">
        <v>81</v>
      </c>
      <c r="J633" t="str">
        <f>IF(T632=0,"",T632)</f>
        <v/>
      </c>
      <c r="K633" t="s">
        <v>81</v>
      </c>
      <c r="L633" t="str">
        <f>IF(U632=0,"",U632)</f>
        <v/>
      </c>
      <c r="M633" t="s">
        <v>81</v>
      </c>
      <c r="N633" t="str">
        <f>IF(V632=0,"",V632)</f>
        <v/>
      </c>
      <c r="O633" t="s">
        <v>81</v>
      </c>
      <c r="Q633" s="33" t="s">
        <v>104</v>
      </c>
      <c r="R633" s="34">
        <f>INDEX(AZ:AZ,W629+1)</f>
        <v>0</v>
      </c>
      <c r="S633" s="35"/>
      <c r="T633" s="35"/>
      <c r="U633" s="35"/>
      <c r="V633" s="36"/>
      <c r="W633" s="40"/>
      <c r="X633" s="32"/>
      <c r="Y633" s="32"/>
      <c r="Z633" s="32"/>
      <c r="AA633" s="54"/>
      <c r="AC633" s="52"/>
      <c r="AD633" s="52"/>
      <c r="BB633" s="64" t="s">
        <v>0</v>
      </c>
    </row>
    <row r="634" spans="1:54">
      <c r="A634" t="str">
        <f t="shared" si="98"/>
        <v>|テキスト|&gt;|&gt;|&gt;|&gt;||</v>
      </c>
      <c r="B634" t="s">
        <v>0</v>
      </c>
      <c r="C634" t="s">
        <v>81</v>
      </c>
      <c r="D634" s="27" t="s">
        <v>104</v>
      </c>
      <c r="E634" t="s">
        <v>81</v>
      </c>
      <c r="F634" s="27" t="s">
        <v>113</v>
      </c>
      <c r="G634" t="s">
        <v>81</v>
      </c>
      <c r="H634" s="27" t="s">
        <v>113</v>
      </c>
      <c r="I634" t="s">
        <v>81</v>
      </c>
      <c r="J634" s="27" t="s">
        <v>113</v>
      </c>
      <c r="K634" t="s">
        <v>81</v>
      </c>
      <c r="L634" s="27" t="s">
        <v>113</v>
      </c>
      <c r="M634" t="s">
        <v>81</v>
      </c>
      <c r="N634" t="str">
        <f>IF(R633=0,"",R633)</f>
        <v/>
      </c>
      <c r="O634" t="s">
        <v>81</v>
      </c>
      <c r="Q634" s="38" t="s">
        <v>27</v>
      </c>
      <c r="R634" s="34">
        <f>INDEX(BA:BA,W629+1)</f>
        <v>0</v>
      </c>
      <c r="S634" s="35" t="s">
        <v>400</v>
      </c>
      <c r="T634" s="34" t="str">
        <f>IF(X634="","",X634&amp;IF(Y634="",""," "&amp;Y634)&amp;IF(Z634="",""," "&amp;Z634)&amp;IF(AA634="",""," "&amp;AA634))</f>
        <v>       </v>
      </c>
      <c r="U634" s="35"/>
      <c r="V634" s="36"/>
      <c r="W634" s="40" t="s">
        <v>114</v>
      </c>
      <c r="X634" s="33" t="str">
        <f t="shared" ref="X634:AA634" si="107">IF(ISERROR(IF(LEN(X633)&gt;1,X633,VLOOKUP(X632,$AC:$AD,2,FALSE))),"",IF(LEN(X633)&gt;1,X633,VLOOKUP(X632,$AC:$AD,2,FALSE)))</f>
        <v> </v>
      </c>
      <c r="Y634" s="33" t="str">
        <f t="shared" si="107"/>
        <v> </v>
      </c>
      <c r="Z634" s="33" t="str">
        <f t="shared" si="107"/>
        <v> </v>
      </c>
      <c r="AA634" s="33" t="str">
        <f t="shared" si="107"/>
        <v> </v>
      </c>
      <c r="AC634" s="52"/>
      <c r="AD634" s="52"/>
      <c r="BB634" s="64" t="s">
        <v>0</v>
      </c>
    </row>
    <row r="635" spans="1:54">
      <c r="A635" t="str">
        <f t="shared" si="98"/>
        <v>|英テキスト|&gt;|&gt;|&gt;|&gt;|       &amp;br;|</v>
      </c>
      <c r="B635" t="s">
        <v>0</v>
      </c>
      <c r="C635" t="s">
        <v>81</v>
      </c>
      <c r="D635" s="27" t="s">
        <v>125</v>
      </c>
      <c r="E635" t="s">
        <v>81</v>
      </c>
      <c r="F635" s="27" t="s">
        <v>113</v>
      </c>
      <c r="G635" t="s">
        <v>81</v>
      </c>
      <c r="H635" s="27" t="s">
        <v>113</v>
      </c>
      <c r="I635" t="s">
        <v>81</v>
      </c>
      <c r="J635" s="27" t="s">
        <v>113</v>
      </c>
      <c r="K635" t="s">
        <v>81</v>
      </c>
      <c r="L635" s="27" t="s">
        <v>113</v>
      </c>
      <c r="M635" t="s">
        <v>81</v>
      </c>
      <c r="N635" t="str">
        <f>IF(T634="","",T634&amp;"&amp;br;")&amp;IF(R634=0,"",R634)</f>
        <v>       &amp;br;</v>
      </c>
      <c r="O635" t="s">
        <v>81</v>
      </c>
      <c r="Q635" s="33" t="s">
        <v>18</v>
      </c>
      <c r="R635" s="34">
        <f>IF(INDEX(AT:AT,W629+1)="",0,INDEX(AT:AT,W629+1)&amp;"/"&amp;INDEX(AU:AU,W629+1))</f>
        <v>0</v>
      </c>
      <c r="S635" s="35"/>
      <c r="T635" s="35"/>
      <c r="U635" s="35"/>
      <c r="V635" s="36"/>
      <c r="W635" s="40"/>
      <c r="X635" s="33"/>
      <c r="Y635" s="52"/>
      <c r="Z635" s="52"/>
      <c r="AA635" s="53"/>
      <c r="AC635" s="52"/>
      <c r="AD635" s="52"/>
      <c r="BB635" s="64" t="s">
        <v>0</v>
      </c>
    </row>
    <row r="636" spans="1:54">
      <c r="A636" t="str">
        <f t="shared" si="98"/>
        <v>|PT|&gt;||シールド数|&gt;||</v>
      </c>
      <c r="B636" t="s">
        <v>0</v>
      </c>
      <c r="C636" t="s">
        <v>81</v>
      </c>
      <c r="D636" t="s">
        <v>18</v>
      </c>
      <c r="E636" t="s">
        <v>81</v>
      </c>
      <c r="F636" t="s">
        <v>113</v>
      </c>
      <c r="G636" t="s">
        <v>81</v>
      </c>
      <c r="H636" t="str">
        <f>IF(R635=0,"",R635)</f>
        <v/>
      </c>
      <c r="I636" t="s">
        <v>81</v>
      </c>
      <c r="J636" t="s">
        <v>136</v>
      </c>
      <c r="K636" t="s">
        <v>81</v>
      </c>
      <c r="L636" t="s">
        <v>113</v>
      </c>
      <c r="M636" t="s">
        <v>81</v>
      </c>
      <c r="N636" t="str">
        <f>IF(R636=0,"",R636)</f>
        <v/>
      </c>
      <c r="O636" t="s">
        <v>81</v>
      </c>
      <c r="Q636" s="41" t="s">
        <v>19</v>
      </c>
      <c r="R636" s="34">
        <f>INDEX(AS:AS,W629+1)</f>
        <v>0</v>
      </c>
      <c r="S636" s="42"/>
      <c r="T636" s="42"/>
      <c r="U636" s="42"/>
      <c r="V636" s="43"/>
      <c r="W636" s="44"/>
      <c r="X636" s="45"/>
      <c r="Y636" s="55"/>
      <c r="Z636" s="55"/>
      <c r="AA636" s="56"/>
      <c r="BB636" s="64" t="s">
        <v>0</v>
      </c>
    </row>
    <row r="637" spans="1:54">
      <c r="A637" t="str">
        <f t="shared" si="98"/>
        <v>&amp;br;&amp;br;</v>
      </c>
      <c r="B637" t="s">
        <v>0</v>
      </c>
      <c r="C637" t="s">
        <v>145</v>
      </c>
      <c r="R637"/>
      <c r="S637"/>
      <c r="T637"/>
      <c r="U637"/>
      <c r="V637"/>
      <c r="BB637" s="64" t="s">
        <v>0</v>
      </c>
    </row>
    <row r="638" spans="1:54">
      <c r="A638" t="str">
        <f t="shared" si="98"/>
        <v>#back(text=戻る,left)</v>
      </c>
      <c r="B638" t="s">
        <v>0</v>
      </c>
      <c r="C638" t="s">
        <v>153</v>
      </c>
      <c r="R638"/>
      <c r="S638"/>
      <c r="T638"/>
      <c r="U638"/>
      <c r="V638"/>
      <c r="BB638" s="64" t="s">
        <v>0</v>
      </c>
    </row>
    <row r="639" spans="1:54">
      <c r="A639" t="str">
        <f t="shared" si="98"/>
        <v>&amp;br;</v>
      </c>
      <c r="B639" t="s">
        <v>0</v>
      </c>
      <c r="C639" t="s">
        <v>164</v>
      </c>
      <c r="R639"/>
      <c r="S639"/>
      <c r="T639"/>
      <c r="U639"/>
      <c r="V639"/>
      <c r="BB639" s="64" t="s">
        <v>0</v>
      </c>
    </row>
    <row r="640" spans="1:54">
      <c r="A640" t="str">
        <f t="shared" si="98"/>
        <v>#comment(above,nsize=[15],size=[30],num=[10])</v>
      </c>
      <c r="B640" t="s">
        <v>0</v>
      </c>
      <c r="C640" t="s">
        <v>173</v>
      </c>
      <c r="R640"/>
      <c r="S640"/>
      <c r="T640"/>
      <c r="U640"/>
      <c r="V640"/>
      <c r="BB640" s="64" t="s">
        <v>0</v>
      </c>
    </row>
    <row r="641" spans="1:54">
      <c r="A641" t="str">
        <f t="shared" si="98"/>
        <v>&amp;br;&amp;br;</v>
      </c>
      <c r="B641" t="s">
        <v>0</v>
      </c>
      <c r="C641" t="s">
        <v>145</v>
      </c>
      <c r="R641"/>
      <c r="S641"/>
      <c r="T641"/>
      <c r="U641"/>
      <c r="V641"/>
      <c r="AC641" s="52"/>
      <c r="AD641" s="52"/>
      <c r="BB641" s="64" t="s">
        <v>0</v>
      </c>
    </row>
    <row r="642" spans="1:54">
      <c r="A642" t="str">
        <f t="shared" si="98"/>
        <v/>
      </c>
      <c r="B642" t="s">
        <v>0</v>
      </c>
      <c r="Q642" s="29"/>
      <c r="R642" s="30"/>
      <c r="S642" s="30"/>
      <c r="T642" s="30"/>
      <c r="U642" s="30"/>
      <c r="V642" s="31"/>
      <c r="W642" s="32">
        <v>50</v>
      </c>
      <c r="X642" s="29"/>
      <c r="Y642" s="50"/>
      <c r="Z642" s="50"/>
      <c r="AA642" s="51"/>
      <c r="AC642" s="52"/>
      <c r="AD642" s="52"/>
      <c r="BB642" s="64" t="s">
        <v>0</v>
      </c>
    </row>
    <row r="643" spans="1:54">
      <c r="A643" t="str">
        <f t="shared" si="98"/>
        <v>*0/0</v>
      </c>
      <c r="B643" t="s">
        <v>0</v>
      </c>
      <c r="C643" t="str">
        <f>"*"&amp;R643&amp;"/"&amp;T643</f>
        <v>*0/0</v>
      </c>
      <c r="Q643" s="33" t="s">
        <v>9</v>
      </c>
      <c r="R643" s="34">
        <f>INDEX(AI:AI,W642+1)</f>
        <v>0</v>
      </c>
      <c r="S643" s="35" t="s">
        <v>10</v>
      </c>
      <c r="T643" s="34">
        <f>INDEX(AJ:AJ,W642+1)</f>
        <v>0</v>
      </c>
      <c r="U643" s="35"/>
      <c r="V643" s="36"/>
      <c r="W643" s="37"/>
      <c r="X643" s="33"/>
      <c r="Y643" s="52"/>
      <c r="Z643" s="52"/>
      <c r="AA643" s="53"/>
      <c r="AC643" s="52"/>
      <c r="AD643" s="52"/>
      <c r="BB643" s="64" t="s">
        <v>0</v>
      </c>
    </row>
    <row r="644" spans="1:54">
      <c r="A644" t="str">
        <f t="shared" si="98"/>
        <v>|LEFT:80|LEFT:100|LEFT:100|LEFT:100|LEFT:100|LEFT:100|c</v>
      </c>
      <c r="B644" t="s">
        <v>0</v>
      </c>
      <c r="C644" t="s">
        <v>81</v>
      </c>
      <c r="D644" s="26" t="str">
        <f>$Q$1</f>
        <v>LEFT:80</v>
      </c>
      <c r="E644" s="26" t="s">
        <v>81</v>
      </c>
      <c r="F644" s="26" t="str">
        <f t="shared" ref="F644:J644" si="108">$R$1</f>
        <v>LEFT:100</v>
      </c>
      <c r="G644" s="26" t="s">
        <v>81</v>
      </c>
      <c r="H644" s="26" t="str">
        <f t="shared" si="108"/>
        <v>LEFT:100</v>
      </c>
      <c r="I644" s="26" t="s">
        <v>81</v>
      </c>
      <c r="J644" s="26" t="str">
        <f t="shared" si="108"/>
        <v>LEFT:100</v>
      </c>
      <c r="K644" s="26" t="s">
        <v>81</v>
      </c>
      <c r="L644" s="26" t="str">
        <f>$R$1</f>
        <v>LEFT:100</v>
      </c>
      <c r="M644" s="26" t="s">
        <v>81</v>
      </c>
      <c r="N644" s="26" t="str">
        <f>$R$1</f>
        <v>LEFT:100</v>
      </c>
      <c r="O644" t="s">
        <v>81</v>
      </c>
      <c r="P644" t="s">
        <v>82</v>
      </c>
      <c r="Q644" s="38" t="s">
        <v>6</v>
      </c>
      <c r="R644" s="34">
        <f>INDEX(AF:AF,W642+1)</f>
        <v>0</v>
      </c>
      <c r="S644" s="39" t="s">
        <v>7</v>
      </c>
      <c r="T644" s="34">
        <f>INDEX(AG:AG,W642+1)</f>
        <v>0</v>
      </c>
      <c r="U644" s="39" t="s">
        <v>8</v>
      </c>
      <c r="V644" s="34">
        <f>INDEX(AH:AH,W642+1)</f>
        <v>0</v>
      </c>
      <c r="W644" s="40"/>
      <c r="X644" s="34">
        <f>INDEX(AO:AO,W642+1)</f>
        <v>0</v>
      </c>
      <c r="Y644" s="52"/>
      <c r="Z644" s="52"/>
      <c r="AA644" s="53"/>
      <c r="AC644" s="35"/>
      <c r="AD644" s="35"/>
      <c r="BB644" s="64" t="s">
        <v>0</v>
      </c>
    </row>
    <row r="645" spans="1:54">
      <c r="A645" t="str">
        <f t="shared" si="98"/>
        <v>|色||レアリティ||マナコスト||</v>
      </c>
      <c r="B645" t="s">
        <v>0</v>
      </c>
      <c r="C645" t="s">
        <v>81</v>
      </c>
      <c r="D645" s="27" t="s">
        <v>6</v>
      </c>
      <c r="E645" t="s">
        <v>81</v>
      </c>
      <c r="F645" t="str">
        <f>IF(R644=0,"",R644)</f>
        <v/>
      </c>
      <c r="G645" t="s">
        <v>81</v>
      </c>
      <c r="H645" s="27" t="s">
        <v>93</v>
      </c>
      <c r="I645" t="s">
        <v>81</v>
      </c>
      <c r="J645" t="str">
        <f>IF(T644=0,"",T644)</f>
        <v/>
      </c>
      <c r="K645" t="s">
        <v>81</v>
      </c>
      <c r="L645" s="27" t="s">
        <v>94</v>
      </c>
      <c r="M645" t="s">
        <v>81</v>
      </c>
      <c r="N645" t="str">
        <f>IF(V644=0,"",V644)</f>
        <v/>
      </c>
      <c r="O645" t="s">
        <v>81</v>
      </c>
      <c r="Q645" s="33" t="s">
        <v>11</v>
      </c>
      <c r="R645" s="34">
        <f>INDEX(AK:AK,W642+1)</f>
        <v>0</v>
      </c>
      <c r="S645" s="39" t="s">
        <v>95</v>
      </c>
      <c r="T645" s="34">
        <f>INDEX(AL:AL,W642+1)</f>
        <v>0</v>
      </c>
      <c r="U645" s="34">
        <f>INDEX(AM:AM,W642+1)</f>
        <v>0</v>
      </c>
      <c r="V645" s="34">
        <f>INDEX(AN:AN,W642+1)</f>
        <v>0</v>
      </c>
      <c r="W645" s="40"/>
      <c r="X645" s="34">
        <f>INDEX(AV:AV,W642+1)</f>
        <v>0</v>
      </c>
      <c r="Y645" s="34">
        <f>INDEX(AW:AW,W642+1)</f>
        <v>0</v>
      </c>
      <c r="Z645" s="34">
        <f>INDEX(AX:AX,W642+1)</f>
        <v>0</v>
      </c>
      <c r="AA645" s="34">
        <f>INDEX(AY:AY,W642+1)</f>
        <v>0</v>
      </c>
      <c r="AC645" s="52"/>
      <c r="AD645" s="52"/>
      <c r="BB645" s="64" t="s">
        <v>0</v>
      </c>
    </row>
    <row r="646" spans="1:54">
      <c r="A646" t="str">
        <f t="shared" ref="A646:A654" si="109">CONCATENATE(C646,D646,E646,F646,G646,H646,I646,J646,K646,L646,M646,N646,O646,P646)</f>
        <v>|種別||サブタイプ||||</v>
      </c>
      <c r="B646" t="s">
        <v>0</v>
      </c>
      <c r="C646" t="s">
        <v>81</v>
      </c>
      <c r="D646" s="27" t="s">
        <v>11</v>
      </c>
      <c r="E646" t="s">
        <v>81</v>
      </c>
      <c r="F646" t="str">
        <f>IF(R645=0,"",R645)</f>
        <v/>
      </c>
      <c r="G646" t="s">
        <v>81</v>
      </c>
      <c r="H646" s="27" t="s">
        <v>103</v>
      </c>
      <c r="I646" t="s">
        <v>81</v>
      </c>
      <c r="J646" t="str">
        <f>IF(T645=0,"",T645)</f>
        <v/>
      </c>
      <c r="K646" t="s">
        <v>81</v>
      </c>
      <c r="L646" t="str">
        <f>IF(U645=0,"",U645)</f>
        <v/>
      </c>
      <c r="M646" t="s">
        <v>81</v>
      </c>
      <c r="N646" t="str">
        <f>IF(V645=0,"",V645)</f>
        <v/>
      </c>
      <c r="O646" t="s">
        <v>81</v>
      </c>
      <c r="Q646" s="33" t="s">
        <v>104</v>
      </c>
      <c r="R646" s="34">
        <f>INDEX(AZ:AZ,W642+1)</f>
        <v>0</v>
      </c>
      <c r="S646" s="35"/>
      <c r="T646" s="35"/>
      <c r="U646" s="35"/>
      <c r="V646" s="36"/>
      <c r="W646" s="40"/>
      <c r="X646" s="32"/>
      <c r="Y646" s="32"/>
      <c r="Z646" s="32"/>
      <c r="AA646" s="54"/>
      <c r="AC646" s="52"/>
      <c r="AD646" s="52"/>
      <c r="BB646" s="64" t="s">
        <v>0</v>
      </c>
    </row>
    <row r="647" spans="1:54">
      <c r="A647" t="str">
        <f t="shared" si="109"/>
        <v>|テキスト|&gt;|&gt;|&gt;|&gt;||</v>
      </c>
      <c r="B647" t="s">
        <v>0</v>
      </c>
      <c r="C647" t="s">
        <v>81</v>
      </c>
      <c r="D647" s="27" t="s">
        <v>104</v>
      </c>
      <c r="E647" t="s">
        <v>81</v>
      </c>
      <c r="F647" s="27" t="s">
        <v>113</v>
      </c>
      <c r="G647" t="s">
        <v>81</v>
      </c>
      <c r="H647" s="27" t="s">
        <v>113</v>
      </c>
      <c r="I647" t="s">
        <v>81</v>
      </c>
      <c r="J647" s="27" t="s">
        <v>113</v>
      </c>
      <c r="K647" t="s">
        <v>81</v>
      </c>
      <c r="L647" s="27" t="s">
        <v>113</v>
      </c>
      <c r="M647" t="s">
        <v>81</v>
      </c>
      <c r="N647" t="str">
        <f>IF(R646=0,"",R646)</f>
        <v/>
      </c>
      <c r="O647" t="s">
        <v>81</v>
      </c>
      <c r="Q647" s="38" t="s">
        <v>27</v>
      </c>
      <c r="R647" s="34">
        <f>INDEX(BA:BA,W642+1)</f>
        <v>0</v>
      </c>
      <c r="S647" s="35" t="s">
        <v>400</v>
      </c>
      <c r="T647" s="34" t="str">
        <f>IF(X647="","",X647&amp;IF(Y647="",""," "&amp;Y647)&amp;IF(Z647="",""," "&amp;Z647)&amp;IF(AA647="",""," "&amp;AA647))</f>
        <v>       </v>
      </c>
      <c r="U647" s="35"/>
      <c r="V647" s="36"/>
      <c r="W647" s="40" t="s">
        <v>114</v>
      </c>
      <c r="X647" s="33" t="str">
        <f t="shared" ref="X647:AA647" si="110">IF(ISERROR(IF(LEN(X646)&gt;1,X646,VLOOKUP(X645,$AC:$AD,2,FALSE))),"",IF(LEN(X646)&gt;1,X646,VLOOKUP(X645,$AC:$AD,2,FALSE)))</f>
        <v> </v>
      </c>
      <c r="Y647" s="33" t="str">
        <f t="shared" si="110"/>
        <v> </v>
      </c>
      <c r="Z647" s="33" t="str">
        <f t="shared" si="110"/>
        <v> </v>
      </c>
      <c r="AA647" s="33" t="str">
        <f t="shared" si="110"/>
        <v> </v>
      </c>
      <c r="AC647" s="52"/>
      <c r="AD647" s="52"/>
      <c r="BB647" s="64" t="s">
        <v>0</v>
      </c>
    </row>
    <row r="648" spans="1:54">
      <c r="A648" t="str">
        <f t="shared" si="109"/>
        <v>|英テキスト|&gt;|&gt;|&gt;|&gt;|       &amp;br;|</v>
      </c>
      <c r="B648" t="s">
        <v>0</v>
      </c>
      <c r="C648" t="s">
        <v>81</v>
      </c>
      <c r="D648" s="27" t="s">
        <v>125</v>
      </c>
      <c r="E648" t="s">
        <v>81</v>
      </c>
      <c r="F648" s="27" t="s">
        <v>113</v>
      </c>
      <c r="G648" t="s">
        <v>81</v>
      </c>
      <c r="H648" s="27" t="s">
        <v>113</v>
      </c>
      <c r="I648" t="s">
        <v>81</v>
      </c>
      <c r="J648" s="27" t="s">
        <v>113</v>
      </c>
      <c r="K648" t="s">
        <v>81</v>
      </c>
      <c r="L648" s="27" t="s">
        <v>113</v>
      </c>
      <c r="M648" t="s">
        <v>81</v>
      </c>
      <c r="N648" t="str">
        <f>IF(T647="","",T647&amp;"&amp;br;")&amp;IF(R647=0,"",R647)</f>
        <v>       &amp;br;</v>
      </c>
      <c r="O648" t="s">
        <v>81</v>
      </c>
      <c r="Q648" s="33" t="s">
        <v>18</v>
      </c>
      <c r="R648" s="34">
        <f>IF(INDEX(AT:AT,W642+1)="",0,INDEX(AT:AT,W642+1)&amp;"/"&amp;INDEX(AU:AU,W642+1))</f>
        <v>0</v>
      </c>
      <c r="S648" s="35"/>
      <c r="T648" s="35"/>
      <c r="U648" s="35"/>
      <c r="V648" s="36"/>
      <c r="W648" s="40"/>
      <c r="X648" s="33"/>
      <c r="Y648" s="52"/>
      <c r="Z648" s="52"/>
      <c r="AA648" s="53"/>
      <c r="AC648" s="52"/>
      <c r="AD648" s="52"/>
      <c r="BB648" s="64" t="s">
        <v>0</v>
      </c>
    </row>
    <row r="649" spans="1:54">
      <c r="A649" t="str">
        <f t="shared" si="109"/>
        <v>|PT|&gt;||シールド数|&gt;||</v>
      </c>
      <c r="B649" t="s">
        <v>0</v>
      </c>
      <c r="C649" t="s">
        <v>81</v>
      </c>
      <c r="D649" t="s">
        <v>18</v>
      </c>
      <c r="E649" t="s">
        <v>81</v>
      </c>
      <c r="F649" t="s">
        <v>113</v>
      </c>
      <c r="G649" t="s">
        <v>81</v>
      </c>
      <c r="H649" t="str">
        <f>IF(R648=0,"",R648)</f>
        <v/>
      </c>
      <c r="I649" t="s">
        <v>81</v>
      </c>
      <c r="J649" t="s">
        <v>136</v>
      </c>
      <c r="K649" t="s">
        <v>81</v>
      </c>
      <c r="L649" t="s">
        <v>113</v>
      </c>
      <c r="M649" t="s">
        <v>81</v>
      </c>
      <c r="N649" t="str">
        <f>IF(R649=0,"",R649)</f>
        <v/>
      </c>
      <c r="O649" t="s">
        <v>81</v>
      </c>
      <c r="Q649" s="41" t="s">
        <v>19</v>
      </c>
      <c r="R649" s="34">
        <f>INDEX(AS:AS,W642+1)</f>
        <v>0</v>
      </c>
      <c r="S649" s="42"/>
      <c r="T649" s="42"/>
      <c r="U649" s="42"/>
      <c r="V649" s="43"/>
      <c r="W649" s="44"/>
      <c r="X649" s="45"/>
      <c r="Y649" s="55"/>
      <c r="Z649" s="55"/>
      <c r="AA649" s="56"/>
      <c r="BB649" s="64" t="s">
        <v>0</v>
      </c>
    </row>
    <row r="650" spans="1:54">
      <c r="A650" t="str">
        <f t="shared" si="109"/>
        <v>&amp;br;&amp;br;</v>
      </c>
      <c r="B650" t="s">
        <v>0</v>
      </c>
      <c r="C650" t="s">
        <v>145</v>
      </c>
      <c r="R650"/>
      <c r="S650"/>
      <c r="T650"/>
      <c r="U650"/>
      <c r="V650"/>
      <c r="BB650" s="64" t="s">
        <v>0</v>
      </c>
    </row>
    <row r="651" spans="1:54">
      <c r="A651" t="str">
        <f t="shared" si="109"/>
        <v>#back(text=戻る,left)</v>
      </c>
      <c r="B651" t="s">
        <v>0</v>
      </c>
      <c r="C651" t="s">
        <v>153</v>
      </c>
      <c r="R651"/>
      <c r="S651"/>
      <c r="T651"/>
      <c r="U651"/>
      <c r="V651"/>
      <c r="BB651" s="64" t="s">
        <v>0</v>
      </c>
    </row>
    <row r="652" spans="1:54">
      <c r="A652" t="str">
        <f t="shared" si="109"/>
        <v>&amp;br;</v>
      </c>
      <c r="B652" t="s">
        <v>0</v>
      </c>
      <c r="C652" t="s">
        <v>164</v>
      </c>
      <c r="R652"/>
      <c r="S652"/>
      <c r="T652"/>
      <c r="U652"/>
      <c r="V652"/>
      <c r="BB652" s="64" t="s">
        <v>0</v>
      </c>
    </row>
    <row r="653" spans="1:54">
      <c r="A653" t="str">
        <f t="shared" si="109"/>
        <v>#comment(above,nsize=[15],size=[30],num=[10])</v>
      </c>
      <c r="B653" t="s">
        <v>0</v>
      </c>
      <c r="C653" t="s">
        <v>173</v>
      </c>
      <c r="R653"/>
      <c r="S653"/>
      <c r="T653"/>
      <c r="U653"/>
      <c r="V653"/>
      <c r="BB653" s="64" t="s">
        <v>0</v>
      </c>
    </row>
    <row r="654" spans="1:54">
      <c r="A654" t="str">
        <f t="shared" si="109"/>
        <v>&amp;br;&amp;br;</v>
      </c>
      <c r="B654" t="s">
        <v>0</v>
      </c>
      <c r="C654" t="s">
        <v>145</v>
      </c>
      <c r="R654"/>
      <c r="S654"/>
      <c r="T654"/>
      <c r="U654"/>
      <c r="V654"/>
      <c r="BB654" s="64"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G51">
      <formula1>$Q$4:$T$4</formula1>
    </dataValidation>
  </dataValidations>
  <pageMargins left="0.699305555555556" right="0.699305555555556"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F654"/>
  <sheetViews>
    <sheetView zoomScale="85" zoomScaleNormal="85" topLeftCell="A584" workbookViewId="0">
      <selection activeCell="AO597" sqref="AO597"/>
    </sheetView>
  </sheetViews>
  <sheetFormatPr defaultColWidth="9" defaultRowHeight="13.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25" hidden="1" customWidth="1"/>
    <col min="28" max="30" width="9" hidden="1" customWidth="1"/>
    <col min="31" max="31" width="3.5" customWidth="1"/>
    <col min="32" max="32" width="5.25" customWidth="1"/>
    <col min="33" max="33" width="3.75" customWidth="1"/>
    <col min="34" max="34" width="5" customWidth="1"/>
    <col min="45" max="45" width="4.875" customWidth="1"/>
    <col min="46" max="47" width="2.75" customWidth="1"/>
    <col min="48" max="51" width="4.75" customWidth="1"/>
  </cols>
  <sheetData>
    <row r="1" spans="2:54">
      <c r="B1" t="s">
        <v>0</v>
      </c>
      <c r="Q1" t="s">
        <v>1</v>
      </c>
      <c r="R1" s="25" t="s">
        <v>2</v>
      </c>
      <c r="AB1" t="s">
        <v>3</v>
      </c>
      <c r="AC1" t="s">
        <v>4</v>
      </c>
      <c r="AD1" s="40" t="s">
        <v>5</v>
      </c>
      <c r="AE1" s="46"/>
      <c r="AF1" s="47" t="s">
        <v>6</v>
      </c>
      <c r="AG1" s="59" t="s">
        <v>7</v>
      </c>
      <c r="AH1" s="59" t="s">
        <v>8</v>
      </c>
      <c r="AI1" s="59" t="s">
        <v>9</v>
      </c>
      <c r="AJ1" s="59" t="s">
        <v>10</v>
      </c>
      <c r="AK1" s="59" t="s">
        <v>11</v>
      </c>
      <c r="AL1" s="59" t="s">
        <v>12</v>
      </c>
      <c r="AM1" s="59" t="s">
        <v>13</v>
      </c>
      <c r="AN1" s="59" t="s">
        <v>14</v>
      </c>
      <c r="AO1" s="59" t="s">
        <v>15</v>
      </c>
      <c r="AP1" s="59" t="s">
        <v>16</v>
      </c>
      <c r="AQ1" s="59" t="s">
        <v>17</v>
      </c>
      <c r="AR1" s="59" t="s">
        <v>18</v>
      </c>
      <c r="AS1" s="59" t="s">
        <v>19</v>
      </c>
      <c r="AT1" s="59" t="s">
        <v>20</v>
      </c>
      <c r="AU1" s="59" t="s">
        <v>21</v>
      </c>
      <c r="AV1" s="59" t="s">
        <v>22</v>
      </c>
      <c r="AW1" s="59" t="s">
        <v>23</v>
      </c>
      <c r="AX1" s="59" t="s">
        <v>24</v>
      </c>
      <c r="AY1" s="59" t="s">
        <v>25</v>
      </c>
      <c r="AZ1" s="59" t="s">
        <v>26</v>
      </c>
      <c r="BA1" s="63" t="s">
        <v>27</v>
      </c>
      <c r="BB1" s="64" t="s">
        <v>0</v>
      </c>
    </row>
    <row r="2" spans="2:58">
      <c r="B2" t="s">
        <v>0</v>
      </c>
      <c r="AB2" t="s">
        <v>28</v>
      </c>
      <c r="AC2" t="s">
        <v>29</v>
      </c>
      <c r="AD2" s="40" t="s">
        <v>30</v>
      </c>
      <c r="AE2" s="48">
        <v>1</v>
      </c>
      <c r="AF2" s="49" t="s">
        <v>44</v>
      </c>
      <c r="AG2" s="24" t="s">
        <v>31</v>
      </c>
      <c r="AH2" s="24">
        <v>13</v>
      </c>
      <c r="AI2" s="24" t="s">
        <v>1322</v>
      </c>
      <c r="AJ2" s="24" t="s">
        <v>1323</v>
      </c>
      <c r="AK2" s="24" t="s">
        <v>34</v>
      </c>
      <c r="AL2" s="24" t="s">
        <v>78</v>
      </c>
      <c r="AM2" s="24"/>
      <c r="AN2" s="24"/>
      <c r="AO2" s="24" t="s">
        <v>257</v>
      </c>
      <c r="AP2" s="24" t="s">
        <v>1324</v>
      </c>
      <c r="AQ2" s="24"/>
      <c r="AR2" s="61">
        <v>42738</v>
      </c>
      <c r="AS2" s="24"/>
      <c r="AT2" s="24">
        <v>1</v>
      </c>
      <c r="AU2" s="24">
        <v>3</v>
      </c>
      <c r="AV2" s="24" t="s">
        <v>138</v>
      </c>
      <c r="AW2" s="24" t="s">
        <v>133</v>
      </c>
      <c r="AX2" s="24" t="s">
        <v>133</v>
      </c>
      <c r="AY2" s="24"/>
      <c r="AZ2" s="24" t="s">
        <v>2031</v>
      </c>
      <c r="BA2" s="54" t="s">
        <v>1325</v>
      </c>
      <c r="BB2" s="64" t="s">
        <v>0</v>
      </c>
      <c r="BC2">
        <v>1</v>
      </c>
      <c r="BD2" t="s">
        <v>39</v>
      </c>
      <c r="BE2" t="s">
        <v>40</v>
      </c>
      <c r="BF2" t="s">
        <v>41</v>
      </c>
    </row>
    <row r="3" spans="2:58">
      <c r="B3" t="s">
        <v>0</v>
      </c>
      <c r="Q3" s="25" t="s">
        <v>3</v>
      </c>
      <c r="R3" s="25" t="s">
        <v>28</v>
      </c>
      <c r="S3" s="25" t="s">
        <v>42</v>
      </c>
      <c r="T3" s="25" t="s">
        <v>43</v>
      </c>
      <c r="U3" s="25" t="s">
        <v>44</v>
      </c>
      <c r="V3" s="25" t="s">
        <v>45</v>
      </c>
      <c r="W3" s="25"/>
      <c r="AB3" t="s">
        <v>42</v>
      </c>
      <c r="AC3" t="s">
        <v>46</v>
      </c>
      <c r="AD3" s="40" t="s">
        <v>47</v>
      </c>
      <c r="AE3" s="48">
        <v>2</v>
      </c>
      <c r="AF3" s="49" t="s">
        <v>44</v>
      </c>
      <c r="AG3" s="24" t="s">
        <v>31</v>
      </c>
      <c r="AH3" s="24">
        <v>4</v>
      </c>
      <c r="AI3" s="24" t="s">
        <v>1326</v>
      </c>
      <c r="AJ3" s="24" t="s">
        <v>1327</v>
      </c>
      <c r="AK3" s="24" t="s">
        <v>34</v>
      </c>
      <c r="AL3" s="24" t="s">
        <v>601</v>
      </c>
      <c r="AM3" s="24"/>
      <c r="AN3" s="24"/>
      <c r="AO3" s="24" t="s">
        <v>1328</v>
      </c>
      <c r="AP3" s="24"/>
      <c r="AQ3" s="24"/>
      <c r="AR3" s="61">
        <v>42736</v>
      </c>
      <c r="AS3" s="24"/>
      <c r="AT3" s="24">
        <v>1</v>
      </c>
      <c r="AU3" s="24">
        <v>1</v>
      </c>
      <c r="AV3" s="24" t="s">
        <v>1999</v>
      </c>
      <c r="AW3" s="24" t="s">
        <v>133</v>
      </c>
      <c r="AX3" s="24" t="s">
        <v>133</v>
      </c>
      <c r="AY3" s="24"/>
      <c r="AZ3" s="24" t="s">
        <v>1328</v>
      </c>
      <c r="BA3" s="54" t="s">
        <v>1329</v>
      </c>
      <c r="BB3" s="64" t="s">
        <v>0</v>
      </c>
      <c r="BC3">
        <v>2</v>
      </c>
      <c r="BD3" t="s">
        <v>52</v>
      </c>
      <c r="BE3" t="s">
        <v>40</v>
      </c>
      <c r="BF3" t="s">
        <v>53</v>
      </c>
    </row>
    <row r="4" spans="2:58">
      <c r="B4" t="s">
        <v>0</v>
      </c>
      <c r="Q4" t="s">
        <v>31</v>
      </c>
      <c r="R4" s="25" t="s">
        <v>54</v>
      </c>
      <c r="S4" s="25" t="s">
        <v>55</v>
      </c>
      <c r="T4" s="25" t="s">
        <v>56</v>
      </c>
      <c r="AB4" t="s">
        <v>43</v>
      </c>
      <c r="AC4" t="s">
        <v>57</v>
      </c>
      <c r="AD4" s="40" t="s">
        <v>58</v>
      </c>
      <c r="AE4" s="48">
        <v>3</v>
      </c>
      <c r="AF4" s="49" t="s">
        <v>44</v>
      </c>
      <c r="AG4" s="24" t="s">
        <v>31</v>
      </c>
      <c r="AH4" s="24">
        <v>6</v>
      </c>
      <c r="AI4" s="24" t="s">
        <v>1330</v>
      </c>
      <c r="AJ4" s="24" t="s">
        <v>1331</v>
      </c>
      <c r="AK4" s="24" t="s">
        <v>34</v>
      </c>
      <c r="AL4" s="24" t="s">
        <v>268</v>
      </c>
      <c r="AM4" s="24" t="s">
        <v>69</v>
      </c>
      <c r="AN4" s="24"/>
      <c r="AO4" s="24"/>
      <c r="AP4" s="24"/>
      <c r="AQ4" s="24"/>
      <c r="AR4" s="61">
        <v>42768</v>
      </c>
      <c r="AS4" s="24"/>
      <c r="AT4" s="24">
        <v>2</v>
      </c>
      <c r="AU4" s="24">
        <v>2</v>
      </c>
      <c r="AV4" s="24" t="s">
        <v>133</v>
      </c>
      <c r="AW4" s="24" t="s">
        <v>133</v>
      </c>
      <c r="AX4" s="24" t="s">
        <v>133</v>
      </c>
      <c r="AY4" s="24"/>
      <c r="AZ4" s="24" t="s">
        <v>133</v>
      </c>
      <c r="BA4" s="54"/>
      <c r="BB4" s="64" t="s">
        <v>0</v>
      </c>
      <c r="BC4">
        <v>3</v>
      </c>
      <c r="BD4" t="s">
        <v>63</v>
      </c>
      <c r="BE4" t="s">
        <v>40</v>
      </c>
      <c r="BF4" t="s">
        <v>64</v>
      </c>
    </row>
    <row r="5" spans="2:58">
      <c r="B5" t="s">
        <v>0</v>
      </c>
      <c r="Q5" s="29"/>
      <c r="R5" s="30"/>
      <c r="S5" s="30"/>
      <c r="T5" s="30"/>
      <c r="U5" s="30"/>
      <c r="V5" s="31"/>
      <c r="W5" s="32">
        <v>1</v>
      </c>
      <c r="X5" s="29"/>
      <c r="Y5" s="50"/>
      <c r="Z5" s="50"/>
      <c r="AA5" s="51"/>
      <c r="AB5" t="s">
        <v>44</v>
      </c>
      <c r="AC5" t="s">
        <v>65</v>
      </c>
      <c r="AD5" s="40" t="s">
        <v>66</v>
      </c>
      <c r="AE5" s="48">
        <v>4</v>
      </c>
      <c r="AF5" s="49" t="s">
        <v>44</v>
      </c>
      <c r="AG5" s="24" t="s">
        <v>31</v>
      </c>
      <c r="AH5" s="24">
        <v>8</v>
      </c>
      <c r="AI5" s="24" t="s">
        <v>1332</v>
      </c>
      <c r="AJ5" s="24" t="s">
        <v>1333</v>
      </c>
      <c r="AK5" s="24" t="s">
        <v>34</v>
      </c>
      <c r="AL5" s="24" t="s">
        <v>268</v>
      </c>
      <c r="AM5" s="24" t="s">
        <v>657</v>
      </c>
      <c r="AN5" s="24"/>
      <c r="AO5" s="24" t="s">
        <v>1334</v>
      </c>
      <c r="AP5" s="24"/>
      <c r="AQ5" s="24"/>
      <c r="AR5" s="61">
        <v>42738</v>
      </c>
      <c r="AS5" s="24"/>
      <c r="AT5" s="24">
        <v>1</v>
      </c>
      <c r="AU5" s="24">
        <v>3</v>
      </c>
      <c r="AV5" s="24" t="s">
        <v>1983</v>
      </c>
      <c r="AW5" s="24" t="s">
        <v>133</v>
      </c>
      <c r="AX5" s="24" t="s">
        <v>133</v>
      </c>
      <c r="AY5" s="24"/>
      <c r="AZ5" s="24" t="s">
        <v>1334</v>
      </c>
      <c r="BA5" s="54" t="s">
        <v>1335</v>
      </c>
      <c r="BB5" s="64" t="s">
        <v>0</v>
      </c>
      <c r="BC5">
        <v>4</v>
      </c>
      <c r="BD5" t="s">
        <v>71</v>
      </c>
      <c r="BE5" t="s">
        <v>40</v>
      </c>
      <c r="BF5" t="s">
        <v>72</v>
      </c>
    </row>
    <row r="6" spans="1:58">
      <c r="A6" t="str">
        <f t="shared" ref="A6:A69" si="0">CONCATENATE(C6,D6,E6,F6,G6,H6,I6,J6,K6,L6,M6,N6,O6,P6)</f>
        <v>*残忍な野猫/Feral Prowler</v>
      </c>
      <c r="B6" t="s">
        <v>0</v>
      </c>
      <c r="C6" t="str">
        <f>"*"&amp;R6&amp;"/"&amp;T6</f>
        <v>*残忍な野猫/Feral Prowler</v>
      </c>
      <c r="Q6" s="33" t="s">
        <v>9</v>
      </c>
      <c r="R6" s="34" t="str">
        <f>INDEX(AI:AI,W5+1)</f>
        <v>残忍な野猫</v>
      </c>
      <c r="S6" s="35" t="s">
        <v>10</v>
      </c>
      <c r="T6" s="34" t="str">
        <f>INDEX(AJ:AJ,W5+1)</f>
        <v>Feral Prowler</v>
      </c>
      <c r="U6" s="35"/>
      <c r="V6" s="36"/>
      <c r="W6" s="37"/>
      <c r="X6" s="33"/>
      <c r="Y6" s="52"/>
      <c r="Z6" s="52"/>
      <c r="AA6" s="53"/>
      <c r="AB6" t="s">
        <v>73</v>
      </c>
      <c r="AC6" t="s">
        <v>74</v>
      </c>
      <c r="AD6" s="40" t="s">
        <v>75</v>
      </c>
      <c r="AE6" s="48">
        <v>5</v>
      </c>
      <c r="AF6" s="49" t="s">
        <v>44</v>
      </c>
      <c r="AG6" s="24" t="s">
        <v>31</v>
      </c>
      <c r="AH6" s="24">
        <v>23</v>
      </c>
      <c r="AI6" s="24" t="s">
        <v>1336</v>
      </c>
      <c r="AJ6" s="24" t="s">
        <v>1337</v>
      </c>
      <c r="AK6" s="24" t="s">
        <v>34</v>
      </c>
      <c r="AL6" s="24" t="s">
        <v>921</v>
      </c>
      <c r="AM6" s="24"/>
      <c r="AN6" s="24"/>
      <c r="AO6" s="24" t="s">
        <v>596</v>
      </c>
      <c r="AP6" s="24" t="s">
        <v>312</v>
      </c>
      <c r="AQ6" s="24"/>
      <c r="AR6" s="61">
        <v>42861</v>
      </c>
      <c r="AS6" s="24"/>
      <c r="AT6" s="24">
        <v>5</v>
      </c>
      <c r="AU6" s="24">
        <v>6</v>
      </c>
      <c r="AV6" s="24" t="s">
        <v>155</v>
      </c>
      <c r="AW6" s="24" t="s">
        <v>133</v>
      </c>
      <c r="AX6" s="24" t="s">
        <v>133</v>
      </c>
      <c r="AY6" s="24"/>
      <c r="AZ6" s="24" t="s">
        <v>2032</v>
      </c>
      <c r="BA6" s="54" t="s">
        <v>1158</v>
      </c>
      <c r="BB6" s="64" t="s">
        <v>0</v>
      </c>
      <c r="BC6">
        <v>5</v>
      </c>
      <c r="BD6" t="s">
        <v>33</v>
      </c>
      <c r="BE6" t="s">
        <v>40</v>
      </c>
      <c r="BF6" t="s">
        <v>80</v>
      </c>
    </row>
    <row r="7" spans="1:58">
      <c r="A7" t="str">
        <f t="shared" si="0"/>
        <v>|LEFT:80|LEFT:100|LEFT:100|LEFT:100|LEFT:100|LEFT:100|c</v>
      </c>
      <c r="B7" t="s">
        <v>0</v>
      </c>
      <c r="C7" t="s">
        <v>81</v>
      </c>
      <c r="D7" s="26" t="str">
        <f>$Q$1</f>
        <v>LEFT:80</v>
      </c>
      <c r="E7" s="26" t="s">
        <v>81</v>
      </c>
      <c r="F7" s="26" t="str">
        <f t="shared" ref="F7:J7" si="1">$R$1</f>
        <v>LEFT:100</v>
      </c>
      <c r="G7" s="26" t="s">
        <v>81</v>
      </c>
      <c r="H7" s="26" t="str">
        <f t="shared" si="1"/>
        <v>LEFT:100</v>
      </c>
      <c r="I7" s="26" t="s">
        <v>81</v>
      </c>
      <c r="J7" s="26" t="str">
        <f t="shared" si="1"/>
        <v>LEFT:100</v>
      </c>
      <c r="K7" s="26" t="s">
        <v>81</v>
      </c>
      <c r="L7" s="26" t="str">
        <f>$R$1</f>
        <v>LEFT:100</v>
      </c>
      <c r="M7" s="26" t="s">
        <v>81</v>
      </c>
      <c r="N7" s="26" t="str">
        <f>$R$1</f>
        <v>LEFT:100</v>
      </c>
      <c r="O7" t="s">
        <v>81</v>
      </c>
      <c r="P7" t="s">
        <v>82</v>
      </c>
      <c r="Q7" s="38" t="s">
        <v>6</v>
      </c>
      <c r="R7" s="34" t="str">
        <f>INDEX(AF:AF,W5+1)</f>
        <v>緑</v>
      </c>
      <c r="S7" s="39" t="s">
        <v>7</v>
      </c>
      <c r="T7" s="34" t="str">
        <f>INDEX(AG:AG,W5+1)</f>
        <v>コモン</v>
      </c>
      <c r="U7" s="39" t="s">
        <v>8</v>
      </c>
      <c r="V7" s="34">
        <f>INDEX(AH:AH,W5+1)</f>
        <v>13</v>
      </c>
      <c r="W7" s="40"/>
      <c r="X7" s="34" t="str">
        <f>INDEX(AO:AO,W5+1)</f>
        <v>ディフェンダー</v>
      </c>
      <c r="Y7" s="52"/>
      <c r="Z7" s="52"/>
      <c r="AA7" s="53"/>
      <c r="AB7" t="s">
        <v>83</v>
      </c>
      <c r="AC7" t="s">
        <v>84</v>
      </c>
      <c r="AD7" s="40" t="s">
        <v>85</v>
      </c>
      <c r="AE7" s="48">
        <v>6</v>
      </c>
      <c r="AF7" s="49" t="s">
        <v>44</v>
      </c>
      <c r="AG7" s="24" t="s">
        <v>31</v>
      </c>
      <c r="AH7" s="24">
        <v>7</v>
      </c>
      <c r="AI7" s="24" t="s">
        <v>1338</v>
      </c>
      <c r="AJ7" s="24" t="s">
        <v>1339</v>
      </c>
      <c r="AK7" s="24" t="s">
        <v>34</v>
      </c>
      <c r="AL7" s="24" t="s">
        <v>35</v>
      </c>
      <c r="AM7" s="24" t="s">
        <v>69</v>
      </c>
      <c r="AN7" s="24"/>
      <c r="AO7" s="24" t="s">
        <v>1340</v>
      </c>
      <c r="AP7" s="24"/>
      <c r="AQ7" s="24"/>
      <c r="AR7" s="61">
        <v>42768</v>
      </c>
      <c r="AS7" s="24"/>
      <c r="AT7" s="24">
        <v>2</v>
      </c>
      <c r="AU7" s="24">
        <v>2</v>
      </c>
      <c r="AV7" s="24" t="s">
        <v>1983</v>
      </c>
      <c r="AW7" s="24" t="s">
        <v>133</v>
      </c>
      <c r="AX7" s="24" t="s">
        <v>133</v>
      </c>
      <c r="AY7" s="24"/>
      <c r="AZ7" s="24" t="s">
        <v>1340</v>
      </c>
      <c r="BA7" s="54" t="s">
        <v>1341</v>
      </c>
      <c r="BB7" s="64" t="s">
        <v>0</v>
      </c>
      <c r="BC7">
        <v>6</v>
      </c>
      <c r="BD7" t="s">
        <v>91</v>
      </c>
      <c r="BE7" t="s">
        <v>40</v>
      </c>
      <c r="BF7" t="s">
        <v>92</v>
      </c>
    </row>
    <row r="8" spans="1:58">
      <c r="A8" t="str">
        <f t="shared" si="0"/>
        <v>|色|緑|レアリティ|コモン|マナコスト|13|</v>
      </c>
      <c r="B8" t="s">
        <v>0</v>
      </c>
      <c r="C8" t="s">
        <v>81</v>
      </c>
      <c r="D8" s="27" t="s">
        <v>6</v>
      </c>
      <c r="E8" t="s">
        <v>81</v>
      </c>
      <c r="F8" t="str">
        <f>IF(R7=0,"",R7)</f>
        <v>緑</v>
      </c>
      <c r="G8" t="s">
        <v>81</v>
      </c>
      <c r="H8" s="27" t="s">
        <v>93</v>
      </c>
      <c r="I8" t="s">
        <v>81</v>
      </c>
      <c r="J8" t="str">
        <f>IF(T7=0,"",T7)</f>
        <v>コモン</v>
      </c>
      <c r="K8" t="s">
        <v>81</v>
      </c>
      <c r="L8" s="27" t="s">
        <v>94</v>
      </c>
      <c r="M8" t="s">
        <v>81</v>
      </c>
      <c r="N8">
        <f>IF(V7=0,"",V7)</f>
        <v>13</v>
      </c>
      <c r="O8" t="s">
        <v>81</v>
      </c>
      <c r="Q8" s="33" t="s">
        <v>11</v>
      </c>
      <c r="R8" s="34" t="str">
        <f>INDEX(AK:AK,W5+1)</f>
        <v>クリーチャー</v>
      </c>
      <c r="S8" s="39" t="s">
        <v>95</v>
      </c>
      <c r="T8" s="34" t="str">
        <f>INDEX(AL:AL,W5+1)</f>
        <v>猫</v>
      </c>
      <c r="U8" s="34">
        <f>INDEX(AM:AM,W5+1)</f>
        <v>0</v>
      </c>
      <c r="V8" s="34">
        <f>INDEX(AN:AN,W5+1)</f>
        <v>0</v>
      </c>
      <c r="W8" s="40"/>
      <c r="X8" s="34" t="str">
        <f>INDEX(AV:AV,W5+1)</f>
        <v>ディ</v>
      </c>
      <c r="Y8" s="34" t="str">
        <f>INDEX(AW:AW,W5+1)</f>
        <v/>
      </c>
      <c r="Z8" s="34" t="str">
        <f>INDEX(AX:AX,W5+1)</f>
        <v/>
      </c>
      <c r="AA8" s="34">
        <f>INDEX(AY:AY,W5+1)</f>
        <v>0</v>
      </c>
      <c r="AB8" t="s">
        <v>96</v>
      </c>
      <c r="AC8" t="s">
        <v>97</v>
      </c>
      <c r="AD8" s="40" t="s">
        <v>98</v>
      </c>
      <c r="AE8" s="48">
        <v>7</v>
      </c>
      <c r="AF8" s="49" t="s">
        <v>44</v>
      </c>
      <c r="AG8" s="24" t="s">
        <v>31</v>
      </c>
      <c r="AH8" s="24">
        <v>8</v>
      </c>
      <c r="AI8" s="24" t="s">
        <v>1342</v>
      </c>
      <c r="AJ8" s="24" t="s">
        <v>1343</v>
      </c>
      <c r="AK8" s="24" t="s">
        <v>34</v>
      </c>
      <c r="AL8" s="24" t="s">
        <v>268</v>
      </c>
      <c r="AM8" s="24" t="s">
        <v>69</v>
      </c>
      <c r="AN8" s="24"/>
      <c r="AO8" s="24" t="s">
        <v>1344</v>
      </c>
      <c r="AP8" s="24"/>
      <c r="AQ8" s="24"/>
      <c r="AR8" s="61">
        <v>42768</v>
      </c>
      <c r="AS8" s="24"/>
      <c r="AT8" s="24">
        <v>2</v>
      </c>
      <c r="AU8" s="24">
        <v>2</v>
      </c>
      <c r="AV8" s="24" t="s">
        <v>830</v>
      </c>
      <c r="AW8" s="24" t="s">
        <v>133</v>
      </c>
      <c r="AX8" s="24" t="s">
        <v>133</v>
      </c>
      <c r="AY8" s="24"/>
      <c r="AZ8" s="24" t="s">
        <v>1344</v>
      </c>
      <c r="BA8" s="54" t="s">
        <v>1345</v>
      </c>
      <c r="BB8" s="64" t="s">
        <v>0</v>
      </c>
      <c r="BC8">
        <v>7</v>
      </c>
      <c r="BD8" t="s">
        <v>101</v>
      </c>
      <c r="BE8" t="s">
        <v>40</v>
      </c>
      <c r="BF8" t="s">
        <v>102</v>
      </c>
    </row>
    <row r="9" spans="1:58">
      <c r="A9" t="str">
        <f t="shared" si="0"/>
        <v>|種別|クリーチャー|サブタイプ|猫|||</v>
      </c>
      <c r="B9" t="s">
        <v>0</v>
      </c>
      <c r="C9" t="s">
        <v>81</v>
      </c>
      <c r="D9" s="27" t="s">
        <v>11</v>
      </c>
      <c r="E9" t="s">
        <v>81</v>
      </c>
      <c r="F9" t="str">
        <f>IF(R8=0,"",R8)</f>
        <v>クリーチャー</v>
      </c>
      <c r="G9" t="s">
        <v>81</v>
      </c>
      <c r="H9" s="27" t="s">
        <v>103</v>
      </c>
      <c r="I9" t="s">
        <v>81</v>
      </c>
      <c r="J9" t="str">
        <f>IF(T8=0,"",T8)</f>
        <v>猫</v>
      </c>
      <c r="K9" t="s">
        <v>81</v>
      </c>
      <c r="L9" t="str">
        <f>IF(U8=0,"",U8)</f>
        <v/>
      </c>
      <c r="M9" t="s">
        <v>81</v>
      </c>
      <c r="N9" t="str">
        <f>IF(V8=0,"",V8)</f>
        <v/>
      </c>
      <c r="O9" t="s">
        <v>81</v>
      </c>
      <c r="Q9" s="33" t="s">
        <v>104</v>
      </c>
      <c r="R9" s="34" t="str">
        <f>INDEX(AZ:AZ,W5+1)</f>
        <v>ディフェンダー&amp;br;このクリーチャーが死亡したとき、あなたはカードを1枚引く。</v>
      </c>
      <c r="S9" s="35"/>
      <c r="T9" s="35"/>
      <c r="U9" s="35"/>
      <c r="V9" s="36"/>
      <c r="W9" s="40"/>
      <c r="X9" s="32" t="s">
        <v>0</v>
      </c>
      <c r="Y9" s="32"/>
      <c r="Z9" s="32"/>
      <c r="AA9" s="54" t="s">
        <v>0</v>
      </c>
      <c r="AB9" t="s">
        <v>105</v>
      </c>
      <c r="AC9" t="s">
        <v>106</v>
      </c>
      <c r="AD9" s="40" t="s">
        <v>107</v>
      </c>
      <c r="AE9" s="48">
        <v>8</v>
      </c>
      <c r="AF9" s="49" t="s">
        <v>44</v>
      </c>
      <c r="AG9" s="24" t="s">
        <v>31</v>
      </c>
      <c r="AH9" s="24">
        <v>10</v>
      </c>
      <c r="AI9" s="24" t="s">
        <v>1346</v>
      </c>
      <c r="AJ9" s="24" t="s">
        <v>1347</v>
      </c>
      <c r="AK9" s="24" t="s">
        <v>131</v>
      </c>
      <c r="AL9" s="24"/>
      <c r="AM9" s="24"/>
      <c r="AN9" s="24"/>
      <c r="AO9" s="24" t="s">
        <v>1348</v>
      </c>
      <c r="AP9" s="24" t="s">
        <v>203</v>
      </c>
      <c r="AQ9" s="24"/>
      <c r="AR9" s="61"/>
      <c r="AS9" s="24"/>
      <c r="AT9" s="24" t="s">
        <v>133</v>
      </c>
      <c r="AU9" s="24" t="s">
        <v>133</v>
      </c>
      <c r="AV9" s="24" t="s">
        <v>1999</v>
      </c>
      <c r="AW9" s="24" t="s">
        <v>133</v>
      </c>
      <c r="AX9" s="24" t="s">
        <v>133</v>
      </c>
      <c r="AY9" s="24"/>
      <c r="AZ9" s="24" t="s">
        <v>2033</v>
      </c>
      <c r="BA9" s="54" t="s">
        <v>1349</v>
      </c>
      <c r="BB9" s="64" t="s">
        <v>0</v>
      </c>
      <c r="BC9">
        <v>8</v>
      </c>
      <c r="BD9" t="s">
        <v>111</v>
      </c>
      <c r="BE9" t="s">
        <v>40</v>
      </c>
      <c r="BF9" t="s">
        <v>112</v>
      </c>
    </row>
    <row r="10" spans="1:58">
      <c r="A10" t="str">
        <f t="shared" si="0"/>
        <v>|テキスト|&gt;|&gt;|&gt;|&gt;|ディフェンダー&amp;br;このクリーチャーが死亡したとき、あなたはカードを1枚引く。|</v>
      </c>
      <c r="B10" t="s">
        <v>0</v>
      </c>
      <c r="C10" t="s">
        <v>81</v>
      </c>
      <c r="D10" s="27" t="s">
        <v>104</v>
      </c>
      <c r="E10" t="s">
        <v>81</v>
      </c>
      <c r="F10" s="27" t="s">
        <v>113</v>
      </c>
      <c r="G10" t="s">
        <v>81</v>
      </c>
      <c r="H10" s="27" t="s">
        <v>113</v>
      </c>
      <c r="I10" t="s">
        <v>81</v>
      </c>
      <c r="J10" s="27" t="s">
        <v>113</v>
      </c>
      <c r="K10" t="s">
        <v>81</v>
      </c>
      <c r="L10" s="27" t="s">
        <v>113</v>
      </c>
      <c r="M10" t="s">
        <v>81</v>
      </c>
      <c r="N10" t="str">
        <f>IF(R9=0,"",R9)</f>
        <v>ディフェンダー&amp;br;このクリーチャーが死亡したとき、あなたはカードを1枚引く。</v>
      </c>
      <c r="O10" t="s">
        <v>81</v>
      </c>
      <c r="Q10" s="38" t="s">
        <v>27</v>
      </c>
      <c r="R10" s="34" t="str">
        <f>INDEX(BA:BA,W5+1)</f>
        <v>When this creature dies, you draw 1 card.</v>
      </c>
      <c r="S10" s="33" t="s">
        <v>114</v>
      </c>
      <c r="T10" s="34" t="str">
        <f>IF(X10="","",X10&amp;IF(Y10="",""," "&amp;Y10)&amp;IF(Z10="",""," "&amp;Z10)&amp;IF(AA10="",""," "&amp;AA10))</f>
        <v>Defender  </v>
      </c>
      <c r="U10" s="35"/>
      <c r="V10" s="36"/>
      <c r="W10" s="40" t="s">
        <v>114</v>
      </c>
      <c r="X10" s="33" t="str">
        <f t="shared" ref="X10:AA10" si="2">IF(ISERROR(IF(LEN(X9)&gt;1,X9,VLOOKUP(X8,$AC:$AD,2,FALSE))),"",IF(LEN(X9)&gt;1,X9,VLOOKUP(X8,$AC:$AD,2,FALSE)))</f>
        <v>Defender</v>
      </c>
      <c r="Y10" s="33" t="str">
        <f t="shared" si="2"/>
        <v/>
      </c>
      <c r="Z10" s="33" t="str">
        <f t="shared" si="2"/>
        <v/>
      </c>
      <c r="AA10" s="33" t="str">
        <f t="shared" si="2"/>
        <v> </v>
      </c>
      <c r="AB10" t="s">
        <v>115</v>
      </c>
      <c r="AC10" t="s">
        <v>116</v>
      </c>
      <c r="AD10" s="40" t="s">
        <v>117</v>
      </c>
      <c r="AE10" s="48">
        <v>9</v>
      </c>
      <c r="AF10" s="49" t="s">
        <v>44</v>
      </c>
      <c r="AG10" s="24" t="s">
        <v>31</v>
      </c>
      <c r="AH10" s="24">
        <v>5</v>
      </c>
      <c r="AI10" s="24" t="s">
        <v>1350</v>
      </c>
      <c r="AJ10" s="24" t="s">
        <v>1351</v>
      </c>
      <c r="AK10" s="24" t="s">
        <v>131</v>
      </c>
      <c r="AL10" s="24" t="s">
        <v>995</v>
      </c>
      <c r="AM10" s="24"/>
      <c r="AN10" s="24"/>
      <c r="AO10" s="24" t="s">
        <v>1352</v>
      </c>
      <c r="AP10" s="24" t="s">
        <v>203</v>
      </c>
      <c r="AQ10" s="24"/>
      <c r="AR10" s="61"/>
      <c r="AS10" s="24"/>
      <c r="AT10" s="24" t="s">
        <v>133</v>
      </c>
      <c r="AU10" s="24" t="s">
        <v>133</v>
      </c>
      <c r="AV10" s="24" t="s">
        <v>1999</v>
      </c>
      <c r="AW10" s="24" t="s">
        <v>133</v>
      </c>
      <c r="AX10" s="24" t="s">
        <v>133</v>
      </c>
      <c r="AY10" s="24"/>
      <c r="AZ10" s="24" t="s">
        <v>2034</v>
      </c>
      <c r="BA10" s="54" t="s">
        <v>1353</v>
      </c>
      <c r="BB10" s="64" t="s">
        <v>0</v>
      </c>
      <c r="BC10">
        <v>9</v>
      </c>
      <c r="BD10" t="s">
        <v>123</v>
      </c>
      <c r="BE10" t="s">
        <v>40</v>
      </c>
      <c r="BF10" t="s">
        <v>124</v>
      </c>
    </row>
    <row r="11" spans="1:58">
      <c r="A11" t="str">
        <f t="shared" si="0"/>
        <v>|英テキスト|&gt;|&gt;|&gt;|&gt;|Defender  &amp;br;When this creature dies, you draw 1 card.|</v>
      </c>
      <c r="B11" t="s">
        <v>0</v>
      </c>
      <c r="C11" t="s">
        <v>81</v>
      </c>
      <c r="D11" s="27" t="s">
        <v>125</v>
      </c>
      <c r="E11" t="s">
        <v>81</v>
      </c>
      <c r="F11" s="27" t="s">
        <v>113</v>
      </c>
      <c r="G11" t="s">
        <v>81</v>
      </c>
      <c r="H11" s="27" t="s">
        <v>113</v>
      </c>
      <c r="I11" t="s">
        <v>81</v>
      </c>
      <c r="J11" s="27" t="s">
        <v>113</v>
      </c>
      <c r="K11" t="s">
        <v>81</v>
      </c>
      <c r="L11" s="27" t="s">
        <v>113</v>
      </c>
      <c r="M11" t="s">
        <v>81</v>
      </c>
      <c r="N11" t="str">
        <f>IF(T10="","",T10&amp;"&amp;br;")&amp;IF(R10=0,"",R10)</f>
        <v>Defender  &amp;br;When this creature dies, you draw 1 card.</v>
      </c>
      <c r="O11" t="s">
        <v>81</v>
      </c>
      <c r="Q11" s="33" t="s">
        <v>18</v>
      </c>
      <c r="R11" s="34" t="str">
        <f>IF(INDEX(AT:AT,W5+1)="",0,INDEX(AT:AT,W5+1)&amp;"/"&amp;INDEX(AU:AU,W5+1))</f>
        <v>1/3</v>
      </c>
      <c r="S11" s="35"/>
      <c r="T11" s="35"/>
      <c r="U11" s="35"/>
      <c r="V11" s="36"/>
      <c r="W11" s="40"/>
      <c r="X11" s="33"/>
      <c r="Y11" s="52"/>
      <c r="Z11" s="52"/>
      <c r="AA11" s="53"/>
      <c r="AB11" t="s">
        <v>126</v>
      </c>
      <c r="AC11" t="s">
        <v>127</v>
      </c>
      <c r="AD11" s="40" t="s">
        <v>128</v>
      </c>
      <c r="AE11" s="48">
        <v>10</v>
      </c>
      <c r="AF11" s="49" t="s">
        <v>44</v>
      </c>
      <c r="AG11" s="24" t="s">
        <v>31</v>
      </c>
      <c r="AH11" s="24">
        <v>6</v>
      </c>
      <c r="AI11" s="24" t="s">
        <v>1354</v>
      </c>
      <c r="AJ11" s="24" t="s">
        <v>1355</v>
      </c>
      <c r="AK11" s="24" t="s">
        <v>131</v>
      </c>
      <c r="AL11" s="24"/>
      <c r="AM11" s="24"/>
      <c r="AN11" s="24"/>
      <c r="AO11" s="24" t="s">
        <v>1356</v>
      </c>
      <c r="AP11" s="24"/>
      <c r="AQ11" s="24"/>
      <c r="AR11" s="61"/>
      <c r="AS11" s="24"/>
      <c r="AT11" s="24" t="s">
        <v>133</v>
      </c>
      <c r="AU11" s="24" t="s">
        <v>133</v>
      </c>
      <c r="AV11" s="24" t="s">
        <v>807</v>
      </c>
      <c r="AW11" s="24" t="s">
        <v>133</v>
      </c>
      <c r="AX11" s="24" t="s">
        <v>133</v>
      </c>
      <c r="AY11" s="24"/>
      <c r="AZ11" s="24" t="s">
        <v>1356</v>
      </c>
      <c r="BA11" s="54" t="s">
        <v>1357</v>
      </c>
      <c r="BB11" s="64" t="s">
        <v>0</v>
      </c>
      <c r="BC11">
        <v>10</v>
      </c>
      <c r="BD11" t="s">
        <v>134</v>
      </c>
      <c r="BE11" t="s">
        <v>40</v>
      </c>
      <c r="BF11" t="s">
        <v>135</v>
      </c>
    </row>
    <row r="12" spans="1:58">
      <c r="A12" t="str">
        <f t="shared" si="0"/>
        <v>|PT|&gt;|1/3|シールド数|&gt;||</v>
      </c>
      <c r="B12" t="s">
        <v>0</v>
      </c>
      <c r="C12" t="s">
        <v>81</v>
      </c>
      <c r="D12" t="s">
        <v>18</v>
      </c>
      <c r="E12" t="s">
        <v>81</v>
      </c>
      <c r="F12" t="s">
        <v>113</v>
      </c>
      <c r="G12" t="s">
        <v>81</v>
      </c>
      <c r="H12" t="str">
        <f>IF(R11=0,"",R11)</f>
        <v>1/3</v>
      </c>
      <c r="I12" t="s">
        <v>81</v>
      </c>
      <c r="J12" t="s">
        <v>136</v>
      </c>
      <c r="K12" t="s">
        <v>81</v>
      </c>
      <c r="L12" t="s">
        <v>113</v>
      </c>
      <c r="M12" t="s">
        <v>81</v>
      </c>
      <c r="N12" t="str">
        <f>IF(R12=0,"",R12)</f>
        <v/>
      </c>
      <c r="O12" t="s">
        <v>81</v>
      </c>
      <c r="Q12" s="41" t="s">
        <v>19</v>
      </c>
      <c r="R12" s="34">
        <f>INDEX(AS:AS,W5+1)</f>
        <v>0</v>
      </c>
      <c r="S12" s="42"/>
      <c r="T12" s="42"/>
      <c r="U12" s="42"/>
      <c r="V12" s="43"/>
      <c r="W12" s="44"/>
      <c r="X12" s="45"/>
      <c r="Y12" s="55"/>
      <c r="Z12" s="55"/>
      <c r="AA12" s="56"/>
      <c r="AB12" t="s">
        <v>137</v>
      </c>
      <c r="AC12" t="s">
        <v>138</v>
      </c>
      <c r="AD12" s="40" t="s">
        <v>139</v>
      </c>
      <c r="AE12" s="48">
        <v>11</v>
      </c>
      <c r="AF12" s="49" t="s">
        <v>44</v>
      </c>
      <c r="AG12" s="24" t="s">
        <v>54</v>
      </c>
      <c r="AH12" s="24">
        <v>9</v>
      </c>
      <c r="AI12" s="24" t="s">
        <v>1358</v>
      </c>
      <c r="AJ12" s="24" t="s">
        <v>1359</v>
      </c>
      <c r="AK12" s="24" t="s">
        <v>34</v>
      </c>
      <c r="AL12" s="24" t="s">
        <v>268</v>
      </c>
      <c r="AM12" s="24" t="s">
        <v>61</v>
      </c>
      <c r="AN12" s="24"/>
      <c r="AO12" s="24" t="s">
        <v>1360</v>
      </c>
      <c r="AP12" s="24"/>
      <c r="AQ12" s="24"/>
      <c r="AR12" s="61">
        <v>42828</v>
      </c>
      <c r="AS12" s="24"/>
      <c r="AT12" s="24">
        <v>4</v>
      </c>
      <c r="AU12" s="24">
        <v>3</v>
      </c>
      <c r="AV12" s="24" t="s">
        <v>1999</v>
      </c>
      <c r="AW12" s="24" t="s">
        <v>133</v>
      </c>
      <c r="AX12" s="24" t="s">
        <v>133</v>
      </c>
      <c r="AY12" s="24"/>
      <c r="AZ12" s="24" t="s">
        <v>1360</v>
      </c>
      <c r="BA12" s="54" t="s">
        <v>1361</v>
      </c>
      <c r="BB12" s="64" t="s">
        <v>0</v>
      </c>
      <c r="BC12">
        <v>11</v>
      </c>
      <c r="BD12" t="s">
        <v>143</v>
      </c>
      <c r="BE12" t="s">
        <v>40</v>
      </c>
      <c r="BF12" t="s">
        <v>144</v>
      </c>
    </row>
    <row r="13" spans="1:58">
      <c r="A13" t="str">
        <f t="shared" si="0"/>
        <v>&amp;br;&amp;br;</v>
      </c>
      <c r="B13" t="s">
        <v>0</v>
      </c>
      <c r="C13" t="s">
        <v>145</v>
      </c>
      <c r="R13"/>
      <c r="S13"/>
      <c r="T13"/>
      <c r="U13"/>
      <c r="V13"/>
      <c r="AB13" t="s">
        <v>146</v>
      </c>
      <c r="AC13" t="s">
        <v>147</v>
      </c>
      <c r="AD13" s="40" t="s">
        <v>148</v>
      </c>
      <c r="AE13" s="48">
        <v>12</v>
      </c>
      <c r="AF13" s="49" t="s">
        <v>44</v>
      </c>
      <c r="AG13" s="24" t="s">
        <v>54</v>
      </c>
      <c r="AH13" s="24">
        <v>7</v>
      </c>
      <c r="AI13" s="24" t="s">
        <v>1362</v>
      </c>
      <c r="AJ13" s="24" t="s">
        <v>1363</v>
      </c>
      <c r="AK13" s="24" t="s">
        <v>34</v>
      </c>
      <c r="AL13" s="24" t="s">
        <v>268</v>
      </c>
      <c r="AM13" s="24" t="s">
        <v>36</v>
      </c>
      <c r="AN13" s="24"/>
      <c r="AO13" s="24" t="s">
        <v>1364</v>
      </c>
      <c r="AP13" s="24"/>
      <c r="AQ13" s="24"/>
      <c r="AR13" s="61">
        <v>42769</v>
      </c>
      <c r="AS13" s="24"/>
      <c r="AT13" s="24">
        <v>2</v>
      </c>
      <c r="AU13" s="24">
        <v>3</v>
      </c>
      <c r="AV13" s="24" t="s">
        <v>1999</v>
      </c>
      <c r="AW13" s="24" t="s">
        <v>133</v>
      </c>
      <c r="AX13" s="24" t="s">
        <v>133</v>
      </c>
      <c r="AY13" s="24"/>
      <c r="AZ13" s="24" t="s">
        <v>1364</v>
      </c>
      <c r="BA13" s="54" t="s">
        <v>1365</v>
      </c>
      <c r="BB13" s="64" t="s">
        <v>0</v>
      </c>
      <c r="BC13">
        <v>12</v>
      </c>
      <c r="BD13" t="s">
        <v>49</v>
      </c>
      <c r="BE13" t="s">
        <v>40</v>
      </c>
      <c r="BF13" t="s">
        <v>152</v>
      </c>
    </row>
    <row r="14" spans="1:58">
      <c r="A14" t="str">
        <f t="shared" si="0"/>
        <v>#back(text=戻る,left)</v>
      </c>
      <c r="B14" t="s">
        <v>0</v>
      </c>
      <c r="C14" t="s">
        <v>153</v>
      </c>
      <c r="R14"/>
      <c r="S14"/>
      <c r="T14"/>
      <c r="U14"/>
      <c r="V14"/>
      <c r="AB14" t="s">
        <v>154</v>
      </c>
      <c r="AC14" t="s">
        <v>155</v>
      </c>
      <c r="AD14" s="40" t="s">
        <v>156</v>
      </c>
      <c r="AE14" s="48">
        <v>13</v>
      </c>
      <c r="AF14" s="49" t="s">
        <v>44</v>
      </c>
      <c r="AG14" s="24" t="s">
        <v>54</v>
      </c>
      <c r="AH14" s="24">
        <v>19</v>
      </c>
      <c r="AI14" s="24" t="s">
        <v>1366</v>
      </c>
      <c r="AJ14" s="24" t="s">
        <v>1367</v>
      </c>
      <c r="AK14" s="24" t="s">
        <v>34</v>
      </c>
      <c r="AL14" s="24" t="s">
        <v>884</v>
      </c>
      <c r="AM14" s="24"/>
      <c r="AN14" s="24"/>
      <c r="AO14" s="24" t="s">
        <v>1368</v>
      </c>
      <c r="AP14" s="24"/>
      <c r="AQ14" s="24"/>
      <c r="AR14" s="61">
        <v>42829</v>
      </c>
      <c r="AS14" s="24"/>
      <c r="AT14" s="24">
        <v>4</v>
      </c>
      <c r="AU14" s="24">
        <v>4</v>
      </c>
      <c r="AV14" s="24" t="s">
        <v>57</v>
      </c>
      <c r="AW14" s="24" t="s">
        <v>97</v>
      </c>
      <c r="AX14" s="24" t="s">
        <v>133</v>
      </c>
      <c r="AY14" s="24"/>
      <c r="AZ14" s="24" t="s">
        <v>1368</v>
      </c>
      <c r="BA14" s="54"/>
      <c r="BB14" s="64" t="s">
        <v>0</v>
      </c>
      <c r="BC14">
        <v>13</v>
      </c>
      <c r="BD14" t="s">
        <v>162</v>
      </c>
      <c r="BE14" t="s">
        <v>40</v>
      </c>
      <c r="BF14" t="s">
        <v>163</v>
      </c>
    </row>
    <row r="15" spans="1:58">
      <c r="A15" t="str">
        <f t="shared" si="0"/>
        <v>&amp;br;</v>
      </c>
      <c r="B15" t="s">
        <v>0</v>
      </c>
      <c r="C15" t="s">
        <v>164</v>
      </c>
      <c r="R15"/>
      <c r="S15"/>
      <c r="T15"/>
      <c r="U15"/>
      <c r="V15"/>
      <c r="AB15" t="s">
        <v>165</v>
      </c>
      <c r="AC15" t="s">
        <v>166</v>
      </c>
      <c r="AD15" s="40" t="s">
        <v>167</v>
      </c>
      <c r="AE15" s="48">
        <v>14</v>
      </c>
      <c r="AF15" s="49" t="s">
        <v>44</v>
      </c>
      <c r="AG15" s="24" t="s">
        <v>54</v>
      </c>
      <c r="AH15" s="24">
        <v>6</v>
      </c>
      <c r="AI15" s="24" t="s">
        <v>1369</v>
      </c>
      <c r="AJ15" s="24" t="s">
        <v>1370</v>
      </c>
      <c r="AK15" s="24" t="s">
        <v>131</v>
      </c>
      <c r="AL15" s="24"/>
      <c r="AM15" s="24"/>
      <c r="AN15" s="24"/>
      <c r="AO15" s="24" t="s">
        <v>665</v>
      </c>
      <c r="AP15" s="24"/>
      <c r="AQ15" s="24"/>
      <c r="AR15" s="61"/>
      <c r="AS15" s="24"/>
      <c r="AT15" s="24" t="s">
        <v>133</v>
      </c>
      <c r="AU15" s="24" t="s">
        <v>133</v>
      </c>
      <c r="AV15" s="24" t="s">
        <v>812</v>
      </c>
      <c r="AW15" s="24" t="s">
        <v>133</v>
      </c>
      <c r="AX15" s="24" t="s">
        <v>133</v>
      </c>
      <c r="AY15" s="24"/>
      <c r="AZ15" s="24" t="s">
        <v>665</v>
      </c>
      <c r="BA15" s="54" t="s">
        <v>481</v>
      </c>
      <c r="BB15" s="64" t="s">
        <v>0</v>
      </c>
      <c r="BC15">
        <v>14</v>
      </c>
      <c r="BD15" t="s">
        <v>171</v>
      </c>
      <c r="BE15" t="s">
        <v>40</v>
      </c>
      <c r="BF15" t="s">
        <v>172</v>
      </c>
    </row>
    <row r="16" spans="1:58">
      <c r="A16" t="str">
        <f t="shared" si="0"/>
        <v>#comment(above,nsize=[15],size=[30],num=[10])</v>
      </c>
      <c r="B16" t="s">
        <v>0</v>
      </c>
      <c r="C16" t="s">
        <v>173</v>
      </c>
      <c r="R16"/>
      <c r="S16"/>
      <c r="T16"/>
      <c r="U16"/>
      <c r="V16"/>
      <c r="AB16" t="s">
        <v>174</v>
      </c>
      <c r="AC16" t="s">
        <v>175</v>
      </c>
      <c r="AD16" s="40" t="s">
        <v>176</v>
      </c>
      <c r="AE16" s="48">
        <v>15</v>
      </c>
      <c r="AF16" s="49" t="s">
        <v>44</v>
      </c>
      <c r="AG16" s="24" t="s">
        <v>55</v>
      </c>
      <c r="AH16" s="24">
        <v>18</v>
      </c>
      <c r="AI16" s="24" t="s">
        <v>1371</v>
      </c>
      <c r="AJ16" s="24" t="s">
        <v>1372</v>
      </c>
      <c r="AK16" s="24" t="s">
        <v>34</v>
      </c>
      <c r="AL16" s="24" t="s">
        <v>710</v>
      </c>
      <c r="AM16" s="24"/>
      <c r="AN16" s="24"/>
      <c r="AO16" s="24" t="s">
        <v>1373</v>
      </c>
      <c r="AP16" s="24"/>
      <c r="AQ16" s="24"/>
      <c r="AR16" s="61">
        <v>42861</v>
      </c>
      <c r="AS16" s="24"/>
      <c r="AT16" s="24">
        <v>5</v>
      </c>
      <c r="AU16" s="24">
        <v>6</v>
      </c>
      <c r="AV16" s="24" t="s">
        <v>830</v>
      </c>
      <c r="AW16" s="24" t="s">
        <v>133</v>
      </c>
      <c r="AX16" s="24" t="s">
        <v>133</v>
      </c>
      <c r="AY16" s="24"/>
      <c r="AZ16" s="24" t="s">
        <v>1373</v>
      </c>
      <c r="BA16" s="54" t="s">
        <v>1374</v>
      </c>
      <c r="BB16" s="64" t="s">
        <v>0</v>
      </c>
      <c r="BC16">
        <v>15</v>
      </c>
      <c r="BD16" t="s">
        <v>182</v>
      </c>
      <c r="BE16" t="s">
        <v>40</v>
      </c>
      <c r="BF16" t="s">
        <v>183</v>
      </c>
    </row>
    <row r="17" spans="1:58">
      <c r="A17" t="str">
        <f t="shared" si="0"/>
        <v>&amp;br;&amp;br;</v>
      </c>
      <c r="B17" t="s">
        <v>0</v>
      </c>
      <c r="C17" t="s">
        <v>145</v>
      </c>
      <c r="R17"/>
      <c r="S17"/>
      <c r="T17"/>
      <c r="U17"/>
      <c r="V17"/>
      <c r="AC17" t="s">
        <v>89</v>
      </c>
      <c r="AD17" s="40" t="s">
        <v>184</v>
      </c>
      <c r="AE17" s="48">
        <v>16</v>
      </c>
      <c r="AF17" s="49" t="s">
        <v>44</v>
      </c>
      <c r="AG17" s="24" t="s">
        <v>55</v>
      </c>
      <c r="AH17" s="24">
        <v>9</v>
      </c>
      <c r="AI17" s="24" t="s">
        <v>1375</v>
      </c>
      <c r="AJ17" s="24" t="s">
        <v>1376</v>
      </c>
      <c r="AK17" s="24" t="s">
        <v>34</v>
      </c>
      <c r="AL17" s="24" t="s">
        <v>268</v>
      </c>
      <c r="AM17" s="24" t="s">
        <v>36</v>
      </c>
      <c r="AN17" s="24"/>
      <c r="AO17" s="24" t="s">
        <v>1377</v>
      </c>
      <c r="AP17" s="24"/>
      <c r="AQ17" s="24"/>
      <c r="AR17" s="61">
        <v>42769</v>
      </c>
      <c r="AS17" s="24"/>
      <c r="AT17" s="24">
        <v>2</v>
      </c>
      <c r="AU17" s="24">
        <v>3</v>
      </c>
      <c r="AV17" s="24" t="s">
        <v>807</v>
      </c>
      <c r="AW17" s="24" t="s">
        <v>133</v>
      </c>
      <c r="AX17" s="24" t="s">
        <v>133</v>
      </c>
      <c r="AY17" s="24"/>
      <c r="AZ17" s="24" t="s">
        <v>1377</v>
      </c>
      <c r="BA17" s="54" t="s">
        <v>1378</v>
      </c>
      <c r="BB17" s="64" t="s">
        <v>0</v>
      </c>
      <c r="BC17">
        <v>16</v>
      </c>
      <c r="BD17" t="s">
        <v>188</v>
      </c>
      <c r="BE17" t="s">
        <v>40</v>
      </c>
      <c r="BF17" t="s">
        <v>189</v>
      </c>
    </row>
    <row r="18" spans="1:58">
      <c r="A18" t="str">
        <f t="shared" si="0"/>
        <v/>
      </c>
      <c r="B18" t="s">
        <v>0</v>
      </c>
      <c r="C18" s="28"/>
      <c r="Q18" s="29"/>
      <c r="R18" s="30"/>
      <c r="S18" s="30"/>
      <c r="T18" s="30"/>
      <c r="U18" s="30"/>
      <c r="V18" s="31"/>
      <c r="W18" s="32">
        <v>2</v>
      </c>
      <c r="X18" s="29"/>
      <c r="Y18" s="50"/>
      <c r="Z18" s="50"/>
      <c r="AA18" s="51"/>
      <c r="AC18" t="s">
        <v>190</v>
      </c>
      <c r="AD18" s="40" t="s">
        <v>191</v>
      </c>
      <c r="AE18" s="48">
        <v>17</v>
      </c>
      <c r="AF18" s="49" t="s">
        <v>44</v>
      </c>
      <c r="AG18" s="24" t="s">
        <v>55</v>
      </c>
      <c r="AH18" s="24">
        <v>11</v>
      </c>
      <c r="AI18" s="24" t="s">
        <v>1379</v>
      </c>
      <c r="AJ18" s="24" t="s">
        <v>1380</v>
      </c>
      <c r="AK18" s="24" t="s">
        <v>34</v>
      </c>
      <c r="AL18" s="24" t="s">
        <v>531</v>
      </c>
      <c r="AM18" s="24" t="s">
        <v>61</v>
      </c>
      <c r="AN18" s="24"/>
      <c r="AO18" s="24" t="s">
        <v>1381</v>
      </c>
      <c r="AP18" s="24" t="s">
        <v>987</v>
      </c>
      <c r="AQ18" s="24"/>
      <c r="AR18" s="61">
        <v>42768</v>
      </c>
      <c r="AS18" s="24"/>
      <c r="AT18" s="24">
        <v>2</v>
      </c>
      <c r="AU18" s="24">
        <v>2</v>
      </c>
      <c r="AV18" s="24" t="s">
        <v>830</v>
      </c>
      <c r="AW18" s="24" t="s">
        <v>133</v>
      </c>
      <c r="AX18" s="24" t="s">
        <v>133</v>
      </c>
      <c r="AY18" s="24"/>
      <c r="AZ18" s="24" t="s">
        <v>2035</v>
      </c>
      <c r="BA18" s="54" t="s">
        <v>1382</v>
      </c>
      <c r="BB18" s="64" t="s">
        <v>0</v>
      </c>
      <c r="BC18">
        <v>17</v>
      </c>
      <c r="BD18" t="s">
        <v>196</v>
      </c>
      <c r="BE18" t="s">
        <v>40</v>
      </c>
      <c r="BF18" t="s">
        <v>197</v>
      </c>
    </row>
    <row r="19" spans="1:58">
      <c r="A19" t="str">
        <f t="shared" si="0"/>
        <v>*エリマキサンドワラ/Frilled Sandwalla</v>
      </c>
      <c r="B19" t="s">
        <v>0</v>
      </c>
      <c r="C19" t="str">
        <f>"*"&amp;R19&amp;"/"&amp;T19</f>
        <v>*エリマキサンドワラ/Frilled Sandwalla</v>
      </c>
      <c r="Q19" s="33" t="s">
        <v>9</v>
      </c>
      <c r="R19" s="34" t="str">
        <f>INDEX(AI:AI,W18+1)</f>
        <v>エリマキサンドワラ</v>
      </c>
      <c r="S19" s="35" t="s">
        <v>10</v>
      </c>
      <c r="T19" s="34" t="str">
        <f>INDEX(AJ:AJ,W18+1)</f>
        <v>Frilled Sandwalla</v>
      </c>
      <c r="U19" s="35"/>
      <c r="V19" s="36"/>
      <c r="W19" s="37"/>
      <c r="X19" s="33"/>
      <c r="Y19" s="52"/>
      <c r="Z19" s="52"/>
      <c r="AA19" s="53"/>
      <c r="AC19" t="s">
        <v>198</v>
      </c>
      <c r="AD19" s="40" t="s">
        <v>199</v>
      </c>
      <c r="AE19" s="48">
        <v>18</v>
      </c>
      <c r="AF19" s="49" t="s">
        <v>44</v>
      </c>
      <c r="AG19" s="24" t="s">
        <v>55</v>
      </c>
      <c r="AH19" s="24">
        <v>21</v>
      </c>
      <c r="AI19" s="24" t="s">
        <v>1383</v>
      </c>
      <c r="AJ19" s="24" t="s">
        <v>1384</v>
      </c>
      <c r="AK19" s="24" t="s">
        <v>34</v>
      </c>
      <c r="AL19" s="24" t="s">
        <v>653</v>
      </c>
      <c r="AM19" s="24"/>
      <c r="AN19" s="24"/>
      <c r="AO19" s="24" t="s">
        <v>596</v>
      </c>
      <c r="AP19" s="24" t="s">
        <v>1385</v>
      </c>
      <c r="AQ19" s="24"/>
      <c r="AR19" s="61">
        <v>42923</v>
      </c>
      <c r="AS19" s="24"/>
      <c r="AT19" s="24">
        <v>7</v>
      </c>
      <c r="AU19" s="24">
        <v>7</v>
      </c>
      <c r="AV19" s="24" t="s">
        <v>155</v>
      </c>
      <c r="AW19" s="24" t="s">
        <v>133</v>
      </c>
      <c r="AX19" s="24" t="s">
        <v>133</v>
      </c>
      <c r="AY19" s="24"/>
      <c r="AZ19" s="24" t="s">
        <v>2036</v>
      </c>
      <c r="BA19" s="54" t="s">
        <v>1386</v>
      </c>
      <c r="BB19" s="64" t="s">
        <v>0</v>
      </c>
      <c r="BC19">
        <v>18</v>
      </c>
      <c r="BD19" t="s">
        <v>204</v>
      </c>
      <c r="BE19" t="s">
        <v>40</v>
      </c>
      <c r="BF19" t="s">
        <v>205</v>
      </c>
    </row>
    <row r="20" spans="1:58">
      <c r="A20" t="str">
        <f t="shared" si="0"/>
        <v>|LEFT:80|LEFT:100|LEFT:100|LEFT:100|LEFT:100|LEFT:100|c</v>
      </c>
      <c r="B20" t="s">
        <v>0</v>
      </c>
      <c r="C20" t="s">
        <v>81</v>
      </c>
      <c r="D20" s="26" t="str">
        <f>$Q$1</f>
        <v>LEFT:80</v>
      </c>
      <c r="E20" s="26" t="s">
        <v>81</v>
      </c>
      <c r="F20" s="26" t="str">
        <f t="shared" ref="F20:J20" si="3">$R$1</f>
        <v>LEFT:100</v>
      </c>
      <c r="G20" s="26" t="s">
        <v>81</v>
      </c>
      <c r="H20" s="26" t="str">
        <f t="shared" si="3"/>
        <v>LEFT:100</v>
      </c>
      <c r="I20" s="26" t="s">
        <v>81</v>
      </c>
      <c r="J20" s="26" t="str">
        <f t="shared" si="3"/>
        <v>LEFT:100</v>
      </c>
      <c r="K20" s="26" t="s">
        <v>81</v>
      </c>
      <c r="L20" s="26" t="str">
        <f>$R$1</f>
        <v>LEFT:100</v>
      </c>
      <c r="M20" s="26" t="s">
        <v>81</v>
      </c>
      <c r="N20" s="26" t="str">
        <f>$R$1</f>
        <v>LEFT:100</v>
      </c>
      <c r="O20" t="s">
        <v>81</v>
      </c>
      <c r="P20" t="s">
        <v>82</v>
      </c>
      <c r="Q20" s="38" t="s">
        <v>6</v>
      </c>
      <c r="R20" s="34" t="str">
        <f>INDEX(AF:AF,W18+1)</f>
        <v>緑</v>
      </c>
      <c r="S20" s="39" t="s">
        <v>7</v>
      </c>
      <c r="T20" s="34" t="str">
        <f>INDEX(AG:AG,W18+1)</f>
        <v>コモン</v>
      </c>
      <c r="U20" s="39" t="s">
        <v>8</v>
      </c>
      <c r="V20" s="34">
        <f>INDEX(AH:AH,W18+1)</f>
        <v>4</v>
      </c>
      <c r="W20" s="40"/>
      <c r="X20" s="34" t="str">
        <f>INDEX(AO:AO,W18+1)</f>
        <v>ジェム1個を起動する：クリーチャー1体を対象とする。あなたのターン終了時まで、それは+2/+2の修整を受ける。</v>
      </c>
      <c r="Y20" s="52"/>
      <c r="Z20" s="52"/>
      <c r="AA20" s="53"/>
      <c r="AC20">
        <v>0</v>
      </c>
      <c r="AD20" s="40" t="s">
        <v>0</v>
      </c>
      <c r="AE20" s="48">
        <v>19</v>
      </c>
      <c r="AF20" s="49" t="s">
        <v>44</v>
      </c>
      <c r="AG20" s="24" t="s">
        <v>55</v>
      </c>
      <c r="AH20" s="24">
        <v>8</v>
      </c>
      <c r="AI20" s="24" t="s">
        <v>1387</v>
      </c>
      <c r="AJ20" s="24" t="s">
        <v>1388</v>
      </c>
      <c r="AK20" s="24" t="s">
        <v>131</v>
      </c>
      <c r="AL20" s="24"/>
      <c r="AM20" s="24"/>
      <c r="AN20" s="24"/>
      <c r="AO20" s="24" t="s">
        <v>1389</v>
      </c>
      <c r="AP20" s="24"/>
      <c r="AQ20" s="24"/>
      <c r="AR20" s="61"/>
      <c r="AS20" s="24"/>
      <c r="AT20" s="24" t="s">
        <v>133</v>
      </c>
      <c r="AU20" s="24" t="s">
        <v>133</v>
      </c>
      <c r="AV20" s="24" t="s">
        <v>807</v>
      </c>
      <c r="AW20" s="24" t="s">
        <v>133</v>
      </c>
      <c r="AX20" s="24" t="s">
        <v>133</v>
      </c>
      <c r="AY20" s="24"/>
      <c r="AZ20" s="24" t="s">
        <v>1389</v>
      </c>
      <c r="BA20" s="54" t="s">
        <v>1390</v>
      </c>
      <c r="BB20" s="64" t="s">
        <v>0</v>
      </c>
      <c r="BC20">
        <v>19</v>
      </c>
      <c r="BD20" t="s">
        <v>208</v>
      </c>
      <c r="BE20" t="s">
        <v>40</v>
      </c>
      <c r="BF20" t="s">
        <v>209</v>
      </c>
    </row>
    <row r="21" spans="1:58">
      <c r="A21" t="str">
        <f t="shared" si="0"/>
        <v>|色|緑|レアリティ|コモン|マナコスト|4|</v>
      </c>
      <c r="B21" t="s">
        <v>0</v>
      </c>
      <c r="C21" t="s">
        <v>81</v>
      </c>
      <c r="D21" s="27" t="s">
        <v>6</v>
      </c>
      <c r="E21" t="s">
        <v>81</v>
      </c>
      <c r="F21" t="str">
        <f>IF(R20=0,"",R20)</f>
        <v>緑</v>
      </c>
      <c r="G21" t="s">
        <v>81</v>
      </c>
      <c r="H21" s="27" t="s">
        <v>93</v>
      </c>
      <c r="I21" t="s">
        <v>81</v>
      </c>
      <c r="J21" t="str">
        <f>IF(T20=0,"",T20)</f>
        <v>コモン</v>
      </c>
      <c r="K21" t="s">
        <v>81</v>
      </c>
      <c r="L21" s="27" t="s">
        <v>94</v>
      </c>
      <c r="M21" t="s">
        <v>81</v>
      </c>
      <c r="N21">
        <f>IF(V20=0,"",V20)</f>
        <v>4</v>
      </c>
      <c r="O21" t="s">
        <v>81</v>
      </c>
      <c r="Q21" s="33" t="s">
        <v>11</v>
      </c>
      <c r="R21" s="34" t="str">
        <f>INDEX(AK:AK,W18+1)</f>
        <v>クリーチャー</v>
      </c>
      <c r="S21" s="39" t="s">
        <v>95</v>
      </c>
      <c r="T21" s="34" t="str">
        <f>INDEX(AL:AL,W18+1)</f>
        <v>トカゲ</v>
      </c>
      <c r="U21" s="34">
        <f>INDEX(AM:AM,W18+1)</f>
        <v>0</v>
      </c>
      <c r="V21" s="34">
        <f>INDEX(AN:AN,W18+1)</f>
        <v>0</v>
      </c>
      <c r="W21" s="40"/>
      <c r="X21" s="34" t="str">
        <f>INDEX(AV:AV,W18+1)</f>
        <v>ジェ</v>
      </c>
      <c r="Y21" s="34" t="str">
        <f>INDEX(AW:AW,W18+1)</f>
        <v/>
      </c>
      <c r="Z21" s="34" t="str">
        <f>INDEX(AX:AX,W18+1)</f>
        <v/>
      </c>
      <c r="AA21" s="34">
        <f>INDEX(AY:AY,W18+1)</f>
        <v>0</v>
      </c>
      <c r="AD21" s="40"/>
      <c r="AE21" s="48">
        <v>20</v>
      </c>
      <c r="AF21" s="49" t="s">
        <v>44</v>
      </c>
      <c r="AG21" s="24" t="s">
        <v>56</v>
      </c>
      <c r="AH21" s="24">
        <v>14</v>
      </c>
      <c r="AI21" s="24" t="s">
        <v>1391</v>
      </c>
      <c r="AJ21" s="24" t="s">
        <v>1392</v>
      </c>
      <c r="AK21" s="24" t="s">
        <v>34</v>
      </c>
      <c r="AL21" s="24" t="s">
        <v>1393</v>
      </c>
      <c r="AM21" s="24"/>
      <c r="AN21" s="24"/>
      <c r="AO21" s="24" t="s">
        <v>1394</v>
      </c>
      <c r="AP21" s="24" t="s">
        <v>1395</v>
      </c>
      <c r="AQ21" s="24"/>
      <c r="AR21" s="61">
        <v>42736</v>
      </c>
      <c r="AS21" s="24"/>
      <c r="AT21" s="24">
        <v>1</v>
      </c>
      <c r="AU21" s="24">
        <v>1</v>
      </c>
      <c r="AV21" s="24" t="s">
        <v>138</v>
      </c>
      <c r="AW21" s="24" t="s">
        <v>89</v>
      </c>
      <c r="AX21" s="24" t="s">
        <v>84</v>
      </c>
      <c r="AY21" s="24"/>
      <c r="AZ21" s="24" t="s">
        <v>2037</v>
      </c>
      <c r="BA21" s="54" t="s">
        <v>1396</v>
      </c>
      <c r="BB21" s="64" t="s">
        <v>0</v>
      </c>
      <c r="BC21">
        <v>20</v>
      </c>
      <c r="BD21" t="s">
        <v>214</v>
      </c>
      <c r="BE21" t="s">
        <v>40</v>
      </c>
      <c r="BF21" t="s">
        <v>215</v>
      </c>
    </row>
    <row r="22" spans="1:58">
      <c r="A22" t="str">
        <f t="shared" si="0"/>
        <v>|種別|クリーチャー|サブタイプ|トカゲ|||</v>
      </c>
      <c r="B22" t="s">
        <v>0</v>
      </c>
      <c r="C22" t="s">
        <v>81</v>
      </c>
      <c r="D22" s="27" t="s">
        <v>11</v>
      </c>
      <c r="E22" t="s">
        <v>81</v>
      </c>
      <c r="F22" t="str">
        <f>IF(R21=0,"",R21)</f>
        <v>クリーチャー</v>
      </c>
      <c r="G22" t="s">
        <v>81</v>
      </c>
      <c r="H22" s="27" t="s">
        <v>103</v>
      </c>
      <c r="I22" t="s">
        <v>81</v>
      </c>
      <c r="J22" t="str">
        <f>IF(T21=0,"",T21)</f>
        <v>トカゲ</v>
      </c>
      <c r="K22" t="s">
        <v>81</v>
      </c>
      <c r="L22" t="str">
        <f>IF(U21=0,"",U21)</f>
        <v/>
      </c>
      <c r="M22" t="s">
        <v>81</v>
      </c>
      <c r="N22" t="str">
        <f>IF(V21=0,"",V21)</f>
        <v/>
      </c>
      <c r="O22" t="s">
        <v>81</v>
      </c>
      <c r="Q22" s="33" t="s">
        <v>104</v>
      </c>
      <c r="R22" s="34" t="str">
        <f>INDEX(AZ:AZ,W18+1)</f>
        <v>ジェム1個を起動する：クリーチャー1体を対象とする。あなたのターン終了時まで、それは+2/+2の修整を受ける。</v>
      </c>
      <c r="S22" s="35"/>
      <c r="T22" s="35"/>
      <c r="U22" s="35"/>
      <c r="V22" s="36"/>
      <c r="W22" s="40"/>
      <c r="X22" s="32"/>
      <c r="Y22" s="32"/>
      <c r="Z22" s="32"/>
      <c r="AA22" s="54"/>
      <c r="AD22" s="40"/>
      <c r="AE22" s="48">
        <v>21</v>
      </c>
      <c r="AF22" s="49" t="s">
        <v>44</v>
      </c>
      <c r="AG22" s="24" t="s">
        <v>56</v>
      </c>
      <c r="AH22" s="24">
        <v>18</v>
      </c>
      <c r="AI22" s="24" t="s">
        <v>1397</v>
      </c>
      <c r="AJ22" s="24" t="s">
        <v>1398</v>
      </c>
      <c r="AK22" s="24" t="s">
        <v>34</v>
      </c>
      <c r="AL22" s="24" t="s">
        <v>78</v>
      </c>
      <c r="AM22" s="24"/>
      <c r="AN22" s="24"/>
      <c r="AO22" s="24" t="s">
        <v>1399</v>
      </c>
      <c r="AP22" s="24" t="s">
        <v>1400</v>
      </c>
      <c r="AQ22" s="24"/>
      <c r="AR22" s="61">
        <v>42829</v>
      </c>
      <c r="AS22" s="24"/>
      <c r="AT22" s="24">
        <v>4</v>
      </c>
      <c r="AU22" s="24">
        <v>4</v>
      </c>
      <c r="AV22" s="24" t="s">
        <v>2038</v>
      </c>
      <c r="AW22" s="24" t="s">
        <v>133</v>
      </c>
      <c r="AX22" s="24" t="s">
        <v>133</v>
      </c>
      <c r="AY22" s="24"/>
      <c r="AZ22" s="24" t="s">
        <v>2039</v>
      </c>
      <c r="BA22" s="54" t="s">
        <v>1401</v>
      </c>
      <c r="BB22" s="64" t="s">
        <v>0</v>
      </c>
      <c r="BC22">
        <v>21</v>
      </c>
      <c r="BD22" t="s">
        <v>218</v>
      </c>
      <c r="BE22" t="s">
        <v>40</v>
      </c>
      <c r="BF22" t="s">
        <v>219</v>
      </c>
    </row>
    <row r="23" spans="1:58">
      <c r="A23" t="str">
        <f t="shared" si="0"/>
        <v>|テキスト|&gt;|&gt;|&gt;|&gt;|ジェム1個を起動する：クリーチャー1体を対象とする。あなたのターン終了時まで、それは+2/+2の修整を受ける。|</v>
      </c>
      <c r="B23" t="s">
        <v>0</v>
      </c>
      <c r="C23" t="s">
        <v>81</v>
      </c>
      <c r="D23" s="27" t="s">
        <v>104</v>
      </c>
      <c r="E23" t="s">
        <v>81</v>
      </c>
      <c r="F23" s="27" t="s">
        <v>113</v>
      </c>
      <c r="G23" t="s">
        <v>81</v>
      </c>
      <c r="H23" s="27" t="s">
        <v>113</v>
      </c>
      <c r="I23" t="s">
        <v>81</v>
      </c>
      <c r="J23" s="27" t="s">
        <v>113</v>
      </c>
      <c r="K23" t="s">
        <v>81</v>
      </c>
      <c r="L23" s="27" t="s">
        <v>113</v>
      </c>
      <c r="M23" t="s">
        <v>81</v>
      </c>
      <c r="N23" t="str">
        <f>IF(R22=0,"",R22)</f>
        <v>ジェム1個を起動する：クリーチャー1体を対象とする。あなたのターン終了時まで、それは+2/+2の修整を受ける。</v>
      </c>
      <c r="O23" t="s">
        <v>81</v>
      </c>
      <c r="Q23" s="38" t="s">
        <v>27</v>
      </c>
      <c r="R23" s="34" t="str">
        <f>INDEX(BA:BA,W18+1)</f>
        <v>Activate 1: This creature gets +2/+2 until the end of your turn.</v>
      </c>
      <c r="S23" s="33" t="s">
        <v>114</v>
      </c>
      <c r="T23" s="34" t="str">
        <f>IF(X23="","",X23&amp;IF(Y23="",""," "&amp;Y23)&amp;IF(Z23="",""," "&amp;Z23)&amp;IF(AA23="",""," "&amp;AA23))</f>
        <v/>
      </c>
      <c r="U23" s="35"/>
      <c r="V23" s="36"/>
      <c r="W23" s="40" t="s">
        <v>114</v>
      </c>
      <c r="X23" s="33" t="str">
        <f t="shared" ref="X23:AA23" si="4">IF(ISERROR(IF(LEN(X22)&gt;1,X22,VLOOKUP(X21,$AC:$AD,2,FALSE))),"",IF(LEN(X22)&gt;1,X22,VLOOKUP(X21,$AC:$AD,2,FALSE)))</f>
        <v/>
      </c>
      <c r="Y23" s="33" t="str">
        <f t="shared" si="4"/>
        <v/>
      </c>
      <c r="Z23" s="33" t="str">
        <f t="shared" si="4"/>
        <v/>
      </c>
      <c r="AA23" s="33" t="str">
        <f t="shared" si="4"/>
        <v> </v>
      </c>
      <c r="AD23" s="40"/>
      <c r="AE23" s="48">
        <v>22</v>
      </c>
      <c r="AF23" s="49" t="s">
        <v>44</v>
      </c>
      <c r="AG23" s="24" t="s">
        <v>56</v>
      </c>
      <c r="AH23" s="24">
        <v>16</v>
      </c>
      <c r="AI23" s="24" t="s">
        <v>1402</v>
      </c>
      <c r="AJ23" s="24" t="s">
        <v>1403</v>
      </c>
      <c r="AK23" s="24" t="s">
        <v>34</v>
      </c>
      <c r="AL23" s="24" t="s">
        <v>684</v>
      </c>
      <c r="AM23" s="24" t="s">
        <v>682</v>
      </c>
      <c r="AN23" s="24"/>
      <c r="AO23" s="24" t="s">
        <v>1404</v>
      </c>
      <c r="AP23" s="24" t="s">
        <v>1405</v>
      </c>
      <c r="AQ23" s="24" t="s">
        <v>1406</v>
      </c>
      <c r="AR23" s="61">
        <v>42829</v>
      </c>
      <c r="AS23" s="24"/>
      <c r="AT23" s="24">
        <v>4</v>
      </c>
      <c r="AU23" s="24">
        <v>4</v>
      </c>
      <c r="AV23" s="24" t="s">
        <v>147</v>
      </c>
      <c r="AW23" s="24" t="s">
        <v>155</v>
      </c>
      <c r="AX23" s="24" t="s">
        <v>133</v>
      </c>
      <c r="AY23" s="24"/>
      <c r="AZ23" s="24" t="s">
        <v>2040</v>
      </c>
      <c r="BA23" s="54" t="s">
        <v>1407</v>
      </c>
      <c r="BB23" s="64" t="s">
        <v>0</v>
      </c>
      <c r="BC23">
        <v>22</v>
      </c>
      <c r="BD23" t="s">
        <v>223</v>
      </c>
      <c r="BE23" t="s">
        <v>40</v>
      </c>
      <c r="BF23" t="s">
        <v>224</v>
      </c>
    </row>
    <row r="24" spans="1:58">
      <c r="A24" t="str">
        <f t="shared" si="0"/>
        <v>|英テキスト|&gt;|&gt;|&gt;|&gt;|Activate 1: This creature gets +2/+2 until the end of your turn.|</v>
      </c>
      <c r="B24" t="s">
        <v>0</v>
      </c>
      <c r="C24" t="s">
        <v>81</v>
      </c>
      <c r="D24" s="27" t="s">
        <v>125</v>
      </c>
      <c r="E24" t="s">
        <v>81</v>
      </c>
      <c r="F24" s="27" t="s">
        <v>113</v>
      </c>
      <c r="G24" t="s">
        <v>81</v>
      </c>
      <c r="H24" s="27" t="s">
        <v>113</v>
      </c>
      <c r="I24" t="s">
        <v>81</v>
      </c>
      <c r="J24" s="27" t="s">
        <v>113</v>
      </c>
      <c r="K24" t="s">
        <v>81</v>
      </c>
      <c r="L24" s="27" t="s">
        <v>113</v>
      </c>
      <c r="M24" t="s">
        <v>81</v>
      </c>
      <c r="N24" t="str">
        <f>IF(T23="","",T23&amp;"&amp;br;")&amp;IF(R23=0,"",R23)</f>
        <v>Activate 1: This creature gets +2/+2 until the end of your turn.</v>
      </c>
      <c r="O24" t="s">
        <v>81</v>
      </c>
      <c r="Q24" s="33" t="s">
        <v>18</v>
      </c>
      <c r="R24" s="34" t="str">
        <f>IF(INDEX(AT:AT,W18+1)="",0,INDEX(AT:AT,W18+1)&amp;"/"&amp;INDEX(AU:AU,W18+1))</f>
        <v>1/1</v>
      </c>
      <c r="S24" s="35"/>
      <c r="T24" s="35"/>
      <c r="U24" s="35"/>
      <c r="V24" s="36"/>
      <c r="W24" s="40"/>
      <c r="X24" s="33"/>
      <c r="Y24" s="52"/>
      <c r="Z24" s="52"/>
      <c r="AA24" s="53"/>
      <c r="AD24" s="44"/>
      <c r="AE24" s="48">
        <v>23</v>
      </c>
      <c r="AF24" s="49" t="s">
        <v>44</v>
      </c>
      <c r="AG24" s="24" t="s">
        <v>56</v>
      </c>
      <c r="AH24" s="24">
        <v>10</v>
      </c>
      <c r="AI24" s="24" t="s">
        <v>1408</v>
      </c>
      <c r="AJ24" s="24" t="s">
        <v>1409</v>
      </c>
      <c r="AK24" s="24" t="s">
        <v>131</v>
      </c>
      <c r="AL24" s="24"/>
      <c r="AM24" s="24"/>
      <c r="AN24" s="24"/>
      <c r="AO24" s="24" t="s">
        <v>1410</v>
      </c>
      <c r="AP24" s="24"/>
      <c r="AQ24" s="24"/>
      <c r="AR24" s="61"/>
      <c r="AS24" s="24"/>
      <c r="AT24" s="24" t="s">
        <v>133</v>
      </c>
      <c r="AU24" s="24" t="s">
        <v>133</v>
      </c>
      <c r="AV24" s="24" t="s">
        <v>807</v>
      </c>
      <c r="AW24" s="24" t="s">
        <v>133</v>
      </c>
      <c r="AX24" s="24" t="s">
        <v>133</v>
      </c>
      <c r="AY24" s="24"/>
      <c r="AZ24" s="24" t="s">
        <v>1410</v>
      </c>
      <c r="BA24" s="54" t="s">
        <v>1411</v>
      </c>
      <c r="BB24" s="64" t="s">
        <v>0</v>
      </c>
      <c r="BC24">
        <v>23</v>
      </c>
      <c r="BD24" t="s">
        <v>158</v>
      </c>
      <c r="BE24" t="s">
        <v>40</v>
      </c>
      <c r="BF24" t="s">
        <v>230</v>
      </c>
    </row>
    <row r="25" spans="1:58">
      <c r="A25" t="str">
        <f t="shared" si="0"/>
        <v>|PT|&gt;|1/1|シールド数|&gt;||</v>
      </c>
      <c r="B25" t="s">
        <v>0</v>
      </c>
      <c r="C25" t="s">
        <v>81</v>
      </c>
      <c r="D25" t="s">
        <v>18</v>
      </c>
      <c r="E25" t="s">
        <v>81</v>
      </c>
      <c r="F25" t="s">
        <v>113</v>
      </c>
      <c r="G25" t="s">
        <v>81</v>
      </c>
      <c r="H25" t="str">
        <f>IF(R24=0,"",R24)</f>
        <v>1/1</v>
      </c>
      <c r="I25" t="s">
        <v>81</v>
      </c>
      <c r="J25" t="s">
        <v>136</v>
      </c>
      <c r="K25" t="s">
        <v>81</v>
      </c>
      <c r="L25" t="s">
        <v>113</v>
      </c>
      <c r="M25" t="s">
        <v>81</v>
      </c>
      <c r="N25" t="str">
        <f>IF(R25=0,"",R25)</f>
        <v/>
      </c>
      <c r="O25" t="s">
        <v>81</v>
      </c>
      <c r="Q25" s="41" t="s">
        <v>19</v>
      </c>
      <c r="R25" s="34">
        <f>INDEX(AS:AS,W18+1)</f>
        <v>0</v>
      </c>
      <c r="S25" s="42"/>
      <c r="T25" s="42"/>
      <c r="U25" s="42"/>
      <c r="V25" s="43"/>
      <c r="W25" s="44"/>
      <c r="X25" s="45"/>
      <c r="Y25" s="55"/>
      <c r="Z25" s="55"/>
      <c r="AA25" s="56"/>
      <c r="AE25" s="48">
        <v>24</v>
      </c>
      <c r="AF25" s="49" t="s">
        <v>96</v>
      </c>
      <c r="AG25" s="24" t="s">
        <v>56</v>
      </c>
      <c r="AH25" s="24">
        <v>27</v>
      </c>
      <c r="AI25" s="24" t="s">
        <v>1412</v>
      </c>
      <c r="AJ25" s="24" t="s">
        <v>1413</v>
      </c>
      <c r="AK25" s="24" t="s">
        <v>34</v>
      </c>
      <c r="AL25" s="24" t="s">
        <v>237</v>
      </c>
      <c r="AM25" s="24"/>
      <c r="AN25" s="24"/>
      <c r="AO25" s="24" t="s">
        <v>1414</v>
      </c>
      <c r="AP25" s="24" t="s">
        <v>1415</v>
      </c>
      <c r="AQ25" s="24" t="s">
        <v>1416</v>
      </c>
      <c r="AR25" s="61">
        <v>42955</v>
      </c>
      <c r="AS25" s="24"/>
      <c r="AT25" s="24">
        <v>8</v>
      </c>
      <c r="AU25" s="24">
        <v>8</v>
      </c>
      <c r="AV25" s="24" t="s">
        <v>1999</v>
      </c>
      <c r="AW25" s="24" t="s">
        <v>133</v>
      </c>
      <c r="AX25" s="24" t="s">
        <v>133</v>
      </c>
      <c r="AY25" s="24"/>
      <c r="AZ25" s="24" t="s">
        <v>2041</v>
      </c>
      <c r="BA25" s="54" t="s">
        <v>1417</v>
      </c>
      <c r="BB25" s="64" t="s">
        <v>0</v>
      </c>
      <c r="BC25">
        <v>24</v>
      </c>
      <c r="BD25" t="s">
        <v>233</v>
      </c>
      <c r="BE25" t="s">
        <v>40</v>
      </c>
      <c r="BF25" t="s">
        <v>234</v>
      </c>
    </row>
    <row r="26" spans="1:58">
      <c r="A26" t="str">
        <f t="shared" si="0"/>
        <v>&amp;br;&amp;br;</v>
      </c>
      <c r="B26" t="s">
        <v>0</v>
      </c>
      <c r="C26" t="s">
        <v>145</v>
      </c>
      <c r="R26"/>
      <c r="S26"/>
      <c r="T26"/>
      <c r="U26"/>
      <c r="V26"/>
      <c r="AE26" s="48">
        <v>25</v>
      </c>
      <c r="AF26" s="49" t="s">
        <v>105</v>
      </c>
      <c r="AG26" s="24" t="s">
        <v>56</v>
      </c>
      <c r="AH26" s="24">
        <v>18</v>
      </c>
      <c r="AI26" s="24" t="s">
        <v>1418</v>
      </c>
      <c r="AJ26" s="24" t="s">
        <v>1419</v>
      </c>
      <c r="AK26" s="24" t="s">
        <v>34</v>
      </c>
      <c r="AL26" s="24" t="s">
        <v>237</v>
      </c>
      <c r="AM26" s="24"/>
      <c r="AN26" s="24"/>
      <c r="AO26" s="24" t="s">
        <v>1420</v>
      </c>
      <c r="AP26" s="24" t="s">
        <v>1421</v>
      </c>
      <c r="AQ26" s="24" t="s">
        <v>1422</v>
      </c>
      <c r="AR26" s="61">
        <v>42955</v>
      </c>
      <c r="AS26" s="24"/>
      <c r="AT26" s="24">
        <v>8</v>
      </c>
      <c r="AU26" s="24">
        <v>8</v>
      </c>
      <c r="AV26" s="24" t="s">
        <v>2042</v>
      </c>
      <c r="AW26" s="24" t="s">
        <v>133</v>
      </c>
      <c r="AX26" s="24" t="s">
        <v>133</v>
      </c>
      <c r="AY26" s="24"/>
      <c r="AZ26" s="24" t="s">
        <v>2043</v>
      </c>
      <c r="BA26" s="54" t="s">
        <v>1423</v>
      </c>
      <c r="BB26" s="64" t="s">
        <v>0</v>
      </c>
      <c r="BC26">
        <v>25</v>
      </c>
      <c r="BD26" t="s">
        <v>241</v>
      </c>
      <c r="BE26" t="s">
        <v>40</v>
      </c>
      <c r="BF26" t="s">
        <v>242</v>
      </c>
    </row>
    <row r="27" spans="1:58">
      <c r="A27" t="str">
        <f t="shared" si="0"/>
        <v>#back(text=戻る,left)</v>
      </c>
      <c r="B27" t="s">
        <v>0</v>
      </c>
      <c r="C27" t="s">
        <v>153</v>
      </c>
      <c r="R27"/>
      <c r="S27"/>
      <c r="T27"/>
      <c r="U27"/>
      <c r="V27"/>
      <c r="AE27" s="48">
        <v>26</v>
      </c>
      <c r="AF27" s="49" t="s">
        <v>137</v>
      </c>
      <c r="AG27" s="24" t="s">
        <v>54</v>
      </c>
      <c r="AH27" s="24">
        <v>8</v>
      </c>
      <c r="AI27" s="24" t="s">
        <v>1424</v>
      </c>
      <c r="AJ27" s="24" t="s">
        <v>1425</v>
      </c>
      <c r="AK27" s="24" t="s">
        <v>34</v>
      </c>
      <c r="AL27" s="24" t="s">
        <v>50</v>
      </c>
      <c r="AM27" s="24"/>
      <c r="AN27" s="24"/>
      <c r="AO27" s="24" t="s">
        <v>1426</v>
      </c>
      <c r="AP27" s="24"/>
      <c r="AQ27" s="24"/>
      <c r="AR27" s="61">
        <v>42798</v>
      </c>
      <c r="AS27" s="24"/>
      <c r="AT27" s="24">
        <v>3</v>
      </c>
      <c r="AU27" s="24">
        <v>4</v>
      </c>
      <c r="AV27" s="24" t="s">
        <v>1999</v>
      </c>
      <c r="AW27" s="24" t="s">
        <v>133</v>
      </c>
      <c r="AX27" s="24" t="s">
        <v>133</v>
      </c>
      <c r="AY27" s="24"/>
      <c r="AZ27" s="24" t="s">
        <v>1426</v>
      </c>
      <c r="BA27" s="54" t="s">
        <v>1427</v>
      </c>
      <c r="BB27" s="64" t="s">
        <v>0</v>
      </c>
      <c r="BC27">
        <v>26</v>
      </c>
      <c r="BD27" t="s">
        <v>245</v>
      </c>
      <c r="BE27" t="s">
        <v>40</v>
      </c>
      <c r="BF27" t="s">
        <v>246</v>
      </c>
    </row>
    <row r="28" spans="1:58">
      <c r="A28" t="str">
        <f t="shared" si="0"/>
        <v>&amp;br;</v>
      </c>
      <c r="B28" t="s">
        <v>0</v>
      </c>
      <c r="C28" t="s">
        <v>164</v>
      </c>
      <c r="R28"/>
      <c r="S28"/>
      <c r="T28"/>
      <c r="U28"/>
      <c r="V28"/>
      <c r="AE28" s="48">
        <v>27</v>
      </c>
      <c r="AF28" s="49" t="s">
        <v>146</v>
      </c>
      <c r="AG28" s="24" t="s">
        <v>54</v>
      </c>
      <c r="AH28" s="24">
        <v>15</v>
      </c>
      <c r="AI28" s="24" t="s">
        <v>1428</v>
      </c>
      <c r="AJ28" s="24" t="s">
        <v>1429</v>
      </c>
      <c r="AK28" s="24" t="s">
        <v>34</v>
      </c>
      <c r="AL28" s="24" t="s">
        <v>1302</v>
      </c>
      <c r="AM28" s="24"/>
      <c r="AN28" s="24"/>
      <c r="AO28" s="24" t="s">
        <v>89</v>
      </c>
      <c r="AP28" s="24" t="s">
        <v>1430</v>
      </c>
      <c r="AQ28" s="24" t="s">
        <v>1431</v>
      </c>
      <c r="AR28" s="61">
        <v>42768</v>
      </c>
      <c r="AS28" s="24"/>
      <c r="AT28" s="24">
        <v>2</v>
      </c>
      <c r="AU28" s="24">
        <v>2</v>
      </c>
      <c r="AV28" s="24" t="s">
        <v>89</v>
      </c>
      <c r="AW28" s="24" t="s">
        <v>133</v>
      </c>
      <c r="AX28" s="24" t="s">
        <v>133</v>
      </c>
      <c r="AY28" s="24"/>
      <c r="AZ28" s="24" t="s">
        <v>2044</v>
      </c>
      <c r="BA28" s="54" t="s">
        <v>1432</v>
      </c>
      <c r="BB28" s="64" t="s">
        <v>0</v>
      </c>
      <c r="BC28">
        <v>27</v>
      </c>
      <c r="BD28" t="s">
        <v>201</v>
      </c>
      <c r="BE28" t="s">
        <v>40</v>
      </c>
      <c r="BF28" t="s">
        <v>249</v>
      </c>
    </row>
    <row r="29" spans="1:58">
      <c r="A29" t="str">
        <f t="shared" si="0"/>
        <v>#comment(above,nsize=[15],size=[30],num=[10])</v>
      </c>
      <c r="B29" t="s">
        <v>0</v>
      </c>
      <c r="C29" t="s">
        <v>173</v>
      </c>
      <c r="R29"/>
      <c r="S29"/>
      <c r="T29"/>
      <c r="U29"/>
      <c r="V29"/>
      <c r="AE29" s="48">
        <v>28</v>
      </c>
      <c r="AF29" s="49" t="s">
        <v>146</v>
      </c>
      <c r="AG29" s="24" t="s">
        <v>56</v>
      </c>
      <c r="AH29" s="24">
        <v>22</v>
      </c>
      <c r="AI29" s="24" t="s">
        <v>1433</v>
      </c>
      <c r="AJ29" s="24" t="s">
        <v>1434</v>
      </c>
      <c r="AK29" s="24" t="s">
        <v>34</v>
      </c>
      <c r="AL29" s="24" t="s">
        <v>237</v>
      </c>
      <c r="AM29" s="24"/>
      <c r="AN29" s="24"/>
      <c r="AO29" s="24" t="s">
        <v>89</v>
      </c>
      <c r="AP29" s="24" t="s">
        <v>1435</v>
      </c>
      <c r="AQ29" s="24" t="s">
        <v>1422</v>
      </c>
      <c r="AR29" s="61">
        <v>42955</v>
      </c>
      <c r="AS29" s="24"/>
      <c r="AT29" s="24">
        <v>8</v>
      </c>
      <c r="AU29" s="24">
        <v>8</v>
      </c>
      <c r="AV29" s="24" t="s">
        <v>89</v>
      </c>
      <c r="AW29" s="24" t="s">
        <v>133</v>
      </c>
      <c r="AX29" s="24" t="s">
        <v>133</v>
      </c>
      <c r="AY29" s="24"/>
      <c r="AZ29" s="24" t="s">
        <v>2045</v>
      </c>
      <c r="BA29" s="54" t="s">
        <v>1436</v>
      </c>
      <c r="BB29" s="64" t="s">
        <v>0</v>
      </c>
      <c r="BC29">
        <v>28</v>
      </c>
      <c r="BD29" t="s">
        <v>253</v>
      </c>
      <c r="BE29" t="s">
        <v>40</v>
      </c>
      <c r="BF29" t="s">
        <v>254</v>
      </c>
    </row>
    <row r="30" spans="1:58">
      <c r="A30" t="str">
        <f t="shared" si="0"/>
        <v>&amp;br;&amp;br;</v>
      </c>
      <c r="B30" t="s">
        <v>0</v>
      </c>
      <c r="C30" t="s">
        <v>145</v>
      </c>
      <c r="R30"/>
      <c r="S30"/>
      <c r="T30"/>
      <c r="U30"/>
      <c r="V30"/>
      <c r="AE30" s="48">
        <v>29</v>
      </c>
      <c r="AF30" s="49" t="s">
        <v>154</v>
      </c>
      <c r="AG30" s="24" t="s">
        <v>55</v>
      </c>
      <c r="AH30" s="24">
        <v>16</v>
      </c>
      <c r="AI30" s="24" t="s">
        <v>1437</v>
      </c>
      <c r="AJ30" s="24" t="s">
        <v>1438</v>
      </c>
      <c r="AK30" s="24" t="s">
        <v>34</v>
      </c>
      <c r="AL30" s="24" t="s">
        <v>651</v>
      </c>
      <c r="AM30" s="24"/>
      <c r="AN30" s="24"/>
      <c r="AO30" s="24" t="s">
        <v>147</v>
      </c>
      <c r="AP30" s="24" t="s">
        <v>1439</v>
      </c>
      <c r="AQ30" s="24"/>
      <c r="AR30" s="61">
        <v>42746</v>
      </c>
      <c r="AS30" s="24"/>
      <c r="AT30" s="24">
        <v>1</v>
      </c>
      <c r="AU30" s="24">
        <v>11</v>
      </c>
      <c r="AV30" s="24" t="s">
        <v>147</v>
      </c>
      <c r="AW30" s="24" t="s">
        <v>133</v>
      </c>
      <c r="AX30" s="24" t="s">
        <v>133</v>
      </c>
      <c r="AY30" s="24"/>
      <c r="AZ30" s="24" t="s">
        <v>2046</v>
      </c>
      <c r="BA30" s="54" t="s">
        <v>1440</v>
      </c>
      <c r="BB30" s="64" t="s">
        <v>0</v>
      </c>
      <c r="BC30">
        <v>29</v>
      </c>
      <c r="BD30" t="s">
        <v>259</v>
      </c>
      <c r="BE30" t="s">
        <v>40</v>
      </c>
      <c r="BF30" t="s">
        <v>260</v>
      </c>
    </row>
    <row r="31" spans="1:58">
      <c r="A31" t="str">
        <f t="shared" si="0"/>
        <v/>
      </c>
      <c r="B31" t="s">
        <v>0</v>
      </c>
      <c r="Q31" s="29"/>
      <c r="R31" s="30"/>
      <c r="S31" s="30"/>
      <c r="T31" s="30"/>
      <c r="U31" s="30"/>
      <c r="V31" s="31"/>
      <c r="W31" s="32">
        <v>3</v>
      </c>
      <c r="X31" s="29"/>
      <c r="Y31" s="50"/>
      <c r="Z31" s="50"/>
      <c r="AA31" s="51"/>
      <c r="AE31" s="48">
        <v>30</v>
      </c>
      <c r="AF31" s="49" t="s">
        <v>165</v>
      </c>
      <c r="AG31" s="24" t="s">
        <v>54</v>
      </c>
      <c r="AH31" s="24">
        <v>9</v>
      </c>
      <c r="AI31" s="24" t="s">
        <v>1441</v>
      </c>
      <c r="AJ31" s="24" t="s">
        <v>1442</v>
      </c>
      <c r="AK31" s="24" t="s">
        <v>34</v>
      </c>
      <c r="AL31" s="24" t="s">
        <v>35</v>
      </c>
      <c r="AM31" s="24" t="s">
        <v>69</v>
      </c>
      <c r="AN31" s="24"/>
      <c r="AO31" s="24" t="s">
        <v>1443</v>
      </c>
      <c r="AP31" s="24"/>
      <c r="AQ31" s="24"/>
      <c r="AR31" s="61">
        <v>42829</v>
      </c>
      <c r="AS31" s="24"/>
      <c r="AT31" s="24">
        <v>4</v>
      </c>
      <c r="AU31" s="24">
        <v>4</v>
      </c>
      <c r="AV31" s="24" t="s">
        <v>1983</v>
      </c>
      <c r="AW31" s="24" t="s">
        <v>133</v>
      </c>
      <c r="AX31" s="24" t="s">
        <v>133</v>
      </c>
      <c r="AY31" s="24"/>
      <c r="AZ31" s="24" t="s">
        <v>1443</v>
      </c>
      <c r="BA31" s="54" t="s">
        <v>1444</v>
      </c>
      <c r="BB31" s="64" t="s">
        <v>0</v>
      </c>
      <c r="BC31">
        <v>30</v>
      </c>
      <c r="BD31" t="s">
        <v>264</v>
      </c>
      <c r="BE31" t="s">
        <v>40</v>
      </c>
      <c r="BF31" t="s">
        <v>265</v>
      </c>
    </row>
    <row r="32" spans="1:58">
      <c r="A32" t="str">
        <f t="shared" si="0"/>
        <v>*侵略ナーガ/Harrier Naga</v>
      </c>
      <c r="B32" t="s">
        <v>0</v>
      </c>
      <c r="C32" t="str">
        <f>"*"&amp;R32&amp;"/"&amp;T32</f>
        <v>*侵略ナーガ/Harrier Naga</v>
      </c>
      <c r="Q32" s="33" t="s">
        <v>9</v>
      </c>
      <c r="R32" s="34" t="str">
        <f>INDEX(AI:AI,W31+1)</f>
        <v>侵略ナーガ</v>
      </c>
      <c r="S32" s="35" t="s">
        <v>10</v>
      </c>
      <c r="T32" s="34" t="str">
        <f>INDEX(AJ:AJ,W31+1)</f>
        <v>Harrier Naga</v>
      </c>
      <c r="U32" s="35"/>
      <c r="V32" s="36"/>
      <c r="W32" s="37"/>
      <c r="X32" s="33"/>
      <c r="Y32" s="52"/>
      <c r="Z32" s="52"/>
      <c r="AA32" s="53"/>
      <c r="AE32" s="48">
        <v>31</v>
      </c>
      <c r="AF32" s="49" t="s">
        <v>174</v>
      </c>
      <c r="AG32" s="24" t="s">
        <v>54</v>
      </c>
      <c r="AH32" s="24">
        <v>17</v>
      </c>
      <c r="AI32" s="24" t="s">
        <v>1445</v>
      </c>
      <c r="AJ32" s="24" t="s">
        <v>1446</v>
      </c>
      <c r="AK32" s="24" t="s">
        <v>34</v>
      </c>
      <c r="AL32" s="24" t="s">
        <v>88</v>
      </c>
      <c r="AM32" s="24"/>
      <c r="AN32" s="24"/>
      <c r="AO32" s="24" t="s">
        <v>89</v>
      </c>
      <c r="AP32" s="24" t="s">
        <v>1447</v>
      </c>
      <c r="AQ32" s="24"/>
      <c r="AR32" s="61">
        <v>42799</v>
      </c>
      <c r="AS32" s="24"/>
      <c r="AT32" s="24">
        <v>3</v>
      </c>
      <c r="AU32" s="24">
        <v>5</v>
      </c>
      <c r="AV32" s="24" t="s">
        <v>89</v>
      </c>
      <c r="AW32" s="24" t="s">
        <v>133</v>
      </c>
      <c r="AX32" s="24" t="s">
        <v>133</v>
      </c>
      <c r="AY32" s="24"/>
      <c r="AZ32" s="24" t="s">
        <v>2047</v>
      </c>
      <c r="BA32" s="54" t="s">
        <v>1448</v>
      </c>
      <c r="BB32" s="64" t="s">
        <v>0</v>
      </c>
      <c r="BC32">
        <v>31</v>
      </c>
      <c r="BD32" t="s">
        <v>269</v>
      </c>
      <c r="BE32" t="s">
        <v>40</v>
      </c>
      <c r="BF32" t="s">
        <v>270</v>
      </c>
    </row>
    <row r="33" spans="1:58">
      <c r="A33" t="str">
        <f t="shared" si="0"/>
        <v>|LEFT:80|LEFT:100|LEFT:100|LEFT:100|LEFT:100|LEFT:100|c</v>
      </c>
      <c r="B33" t="s">
        <v>0</v>
      </c>
      <c r="C33" t="s">
        <v>81</v>
      </c>
      <c r="D33" s="26" t="str">
        <f>$Q$1</f>
        <v>LEFT:80</v>
      </c>
      <c r="E33" s="26" t="s">
        <v>81</v>
      </c>
      <c r="F33" s="26" t="str">
        <f t="shared" ref="F33:J33" si="5">$R$1</f>
        <v>LEFT:100</v>
      </c>
      <c r="G33" s="26" t="s">
        <v>81</v>
      </c>
      <c r="H33" s="26" t="str">
        <f t="shared" si="5"/>
        <v>LEFT:100</v>
      </c>
      <c r="I33" s="26" t="s">
        <v>81</v>
      </c>
      <c r="J33" s="26" t="str">
        <f t="shared" si="5"/>
        <v>LEFT:100</v>
      </c>
      <c r="K33" s="26" t="s">
        <v>81</v>
      </c>
      <c r="L33" s="26" t="str">
        <f>$R$1</f>
        <v>LEFT:100</v>
      </c>
      <c r="M33" s="26" t="s">
        <v>81</v>
      </c>
      <c r="N33" s="26" t="str">
        <f>$R$1</f>
        <v>LEFT:100</v>
      </c>
      <c r="O33" t="s">
        <v>81</v>
      </c>
      <c r="P33" t="s">
        <v>82</v>
      </c>
      <c r="Q33" s="38" t="s">
        <v>6</v>
      </c>
      <c r="R33" s="34" t="str">
        <f>INDEX(AF:AF,W31+1)</f>
        <v>緑</v>
      </c>
      <c r="S33" s="39" t="s">
        <v>7</v>
      </c>
      <c r="T33" s="34" t="str">
        <f>INDEX(AG:AG,W31+1)</f>
        <v>コモン</v>
      </c>
      <c r="U33" s="39" t="s">
        <v>8</v>
      </c>
      <c r="V33" s="34">
        <f>INDEX(AH:AH,W31+1)</f>
        <v>6</v>
      </c>
      <c r="W33" s="40"/>
      <c r="X33" s="34">
        <f>INDEX(AO:AO,W31+1)</f>
        <v>0</v>
      </c>
      <c r="Y33" s="52"/>
      <c r="Z33" s="52"/>
      <c r="AA33" s="53"/>
      <c r="AE33" s="48">
        <v>32</v>
      </c>
      <c r="AF33" s="49" t="s">
        <v>73</v>
      </c>
      <c r="AG33" s="24" t="s">
        <v>31</v>
      </c>
      <c r="AH33" s="24">
        <v>5</v>
      </c>
      <c r="AI33" s="24" t="s">
        <v>1449</v>
      </c>
      <c r="AJ33" s="24" t="s">
        <v>1450</v>
      </c>
      <c r="AK33" s="24" t="s">
        <v>34</v>
      </c>
      <c r="AL33" s="24" t="s">
        <v>528</v>
      </c>
      <c r="AM33" s="24"/>
      <c r="AN33" s="24"/>
      <c r="AO33" s="24" t="s">
        <v>1451</v>
      </c>
      <c r="AP33" s="24"/>
      <c r="AQ33" s="24"/>
      <c r="AR33" s="61">
        <v>42795</v>
      </c>
      <c r="AS33" s="24"/>
      <c r="AT33" s="24">
        <v>3</v>
      </c>
      <c r="AU33" s="24">
        <v>1</v>
      </c>
      <c r="AV33" s="24" t="s">
        <v>830</v>
      </c>
      <c r="AW33" s="24" t="s">
        <v>133</v>
      </c>
      <c r="AX33" s="24" t="s">
        <v>133</v>
      </c>
      <c r="AY33" s="24"/>
      <c r="AZ33" s="24" t="s">
        <v>1451</v>
      </c>
      <c r="BA33" s="54" t="s">
        <v>1452</v>
      </c>
      <c r="BB33" s="64" t="s">
        <v>0</v>
      </c>
      <c r="BC33">
        <v>32</v>
      </c>
      <c r="BD33" t="s">
        <v>273</v>
      </c>
      <c r="BE33" t="s">
        <v>40</v>
      </c>
      <c r="BF33" t="s">
        <v>274</v>
      </c>
    </row>
    <row r="34" spans="1:58">
      <c r="A34" t="str">
        <f t="shared" si="0"/>
        <v>|色|緑|レアリティ|コモン|マナコスト|6|</v>
      </c>
      <c r="B34" t="s">
        <v>0</v>
      </c>
      <c r="C34" t="s">
        <v>81</v>
      </c>
      <c r="D34" s="27" t="s">
        <v>6</v>
      </c>
      <c r="E34" t="s">
        <v>81</v>
      </c>
      <c r="F34" t="str">
        <f>IF(R33=0,"",R33)</f>
        <v>緑</v>
      </c>
      <c r="G34" t="s">
        <v>81</v>
      </c>
      <c r="H34" s="27" t="s">
        <v>93</v>
      </c>
      <c r="I34" t="s">
        <v>81</v>
      </c>
      <c r="J34" t="str">
        <f>IF(T33=0,"",T33)</f>
        <v>コモン</v>
      </c>
      <c r="K34" t="s">
        <v>81</v>
      </c>
      <c r="L34" s="27" t="s">
        <v>94</v>
      </c>
      <c r="M34" t="s">
        <v>81</v>
      </c>
      <c r="N34">
        <f>IF(V33=0,"",V33)</f>
        <v>6</v>
      </c>
      <c r="O34" t="s">
        <v>81</v>
      </c>
      <c r="Q34" s="33" t="s">
        <v>11</v>
      </c>
      <c r="R34" s="34" t="str">
        <f>INDEX(AK:AK,W31+1)</f>
        <v>クリーチャー</v>
      </c>
      <c r="S34" s="39" t="s">
        <v>95</v>
      </c>
      <c r="T34" s="34" t="str">
        <f>INDEX(AL:AL,W31+1)</f>
        <v>ナーガ</v>
      </c>
      <c r="U34" s="34" t="str">
        <f>INDEX(AM:AM,W31+1)</f>
        <v>戦士</v>
      </c>
      <c r="V34" s="34">
        <f>INDEX(AN:AN,W31+1)</f>
        <v>0</v>
      </c>
      <c r="W34" s="40"/>
      <c r="X34" s="34" t="str">
        <f>INDEX(AV:AV,W31+1)</f>
        <v/>
      </c>
      <c r="Y34" s="34" t="str">
        <f>INDEX(AW:AW,W31+1)</f>
        <v/>
      </c>
      <c r="Z34" s="34" t="str">
        <f>INDEX(AX:AX,W31+1)</f>
        <v/>
      </c>
      <c r="AA34" s="34">
        <f>INDEX(AY:AY,W31+1)</f>
        <v>0</v>
      </c>
      <c r="AE34" s="48">
        <v>33</v>
      </c>
      <c r="AF34" s="49" t="s">
        <v>73</v>
      </c>
      <c r="AG34" s="24" t="s">
        <v>31</v>
      </c>
      <c r="AH34" s="24">
        <v>7</v>
      </c>
      <c r="AI34" s="24" t="s">
        <v>1453</v>
      </c>
      <c r="AJ34" s="24" t="s">
        <v>1454</v>
      </c>
      <c r="AK34" s="24" t="s">
        <v>34</v>
      </c>
      <c r="AL34" s="24" t="s">
        <v>1163</v>
      </c>
      <c r="AM34" s="24"/>
      <c r="AN34" s="24"/>
      <c r="AO34" s="24" t="s">
        <v>257</v>
      </c>
      <c r="AP34" s="24" t="s">
        <v>1455</v>
      </c>
      <c r="AQ34" s="24"/>
      <c r="AR34" s="61">
        <v>42739</v>
      </c>
      <c r="AS34" s="24"/>
      <c r="AT34" s="24">
        <v>1</v>
      </c>
      <c r="AU34" s="24">
        <v>4</v>
      </c>
      <c r="AV34" s="24" t="s">
        <v>138</v>
      </c>
      <c r="AW34" s="24" t="s">
        <v>133</v>
      </c>
      <c r="AX34" s="24" t="s">
        <v>133</v>
      </c>
      <c r="AY34" s="24"/>
      <c r="AZ34" s="24" t="s">
        <v>2048</v>
      </c>
      <c r="BA34" s="54" t="s">
        <v>1456</v>
      </c>
      <c r="BB34" s="64" t="s">
        <v>0</v>
      </c>
      <c r="BC34">
        <v>33</v>
      </c>
      <c r="BD34" t="s">
        <v>277</v>
      </c>
      <c r="BE34" t="s">
        <v>40</v>
      </c>
      <c r="BF34" t="s">
        <v>278</v>
      </c>
    </row>
    <row r="35" spans="1:58">
      <c r="A35" t="str">
        <f t="shared" si="0"/>
        <v>|種別|クリーチャー|サブタイプ|ナーガ|戦士||</v>
      </c>
      <c r="B35" t="s">
        <v>0</v>
      </c>
      <c r="C35" t="s">
        <v>81</v>
      </c>
      <c r="D35" s="27" t="s">
        <v>11</v>
      </c>
      <c r="E35" t="s">
        <v>81</v>
      </c>
      <c r="F35" t="str">
        <f>IF(R34=0,"",R34)</f>
        <v>クリーチャー</v>
      </c>
      <c r="G35" t="s">
        <v>81</v>
      </c>
      <c r="H35" s="27" t="s">
        <v>103</v>
      </c>
      <c r="I35" t="s">
        <v>81</v>
      </c>
      <c r="J35" t="str">
        <f>IF(T34=0,"",T34)</f>
        <v>ナーガ</v>
      </c>
      <c r="K35" t="s">
        <v>81</v>
      </c>
      <c r="L35" t="str">
        <f>IF(U34=0,"",U34)</f>
        <v>戦士</v>
      </c>
      <c r="M35" t="s">
        <v>81</v>
      </c>
      <c r="N35" t="str">
        <f>IF(V34=0,"",V34)</f>
        <v/>
      </c>
      <c r="O35" t="s">
        <v>81</v>
      </c>
      <c r="Q35" s="33" t="s">
        <v>104</v>
      </c>
      <c r="R35" s="34" t="str">
        <f>INDEX(AZ:AZ,W31+1)</f>
        <v/>
      </c>
      <c r="S35" s="35"/>
      <c r="T35" s="35"/>
      <c r="U35" s="35"/>
      <c r="V35" s="36"/>
      <c r="W35" s="40"/>
      <c r="X35" s="32"/>
      <c r="Y35" s="32"/>
      <c r="Z35" s="32"/>
      <c r="AA35" s="54"/>
      <c r="AE35" s="48">
        <v>34</v>
      </c>
      <c r="AF35" s="49" t="s">
        <v>73</v>
      </c>
      <c r="AG35" s="24" t="s">
        <v>31</v>
      </c>
      <c r="AH35" s="24">
        <v>2</v>
      </c>
      <c r="AI35" s="24" t="s">
        <v>1457</v>
      </c>
      <c r="AJ35" s="24" t="s">
        <v>1458</v>
      </c>
      <c r="AK35" s="24" t="s">
        <v>131</v>
      </c>
      <c r="AL35" s="24" t="s">
        <v>995</v>
      </c>
      <c r="AM35" s="24"/>
      <c r="AN35" s="24"/>
      <c r="AO35" s="24" t="s">
        <v>1459</v>
      </c>
      <c r="AP35" s="24"/>
      <c r="AQ35" s="24"/>
      <c r="AR35" s="61"/>
      <c r="AS35" s="24"/>
      <c r="AT35" s="24" t="s">
        <v>133</v>
      </c>
      <c r="AU35" s="24" t="s">
        <v>133</v>
      </c>
      <c r="AV35" s="24" t="s">
        <v>807</v>
      </c>
      <c r="AW35" s="24" t="s">
        <v>133</v>
      </c>
      <c r="AX35" s="24" t="s">
        <v>133</v>
      </c>
      <c r="AY35" s="24"/>
      <c r="AZ35" s="24" t="s">
        <v>1459</v>
      </c>
      <c r="BA35" s="54" t="s">
        <v>1460</v>
      </c>
      <c r="BB35" s="64" t="s">
        <v>0</v>
      </c>
      <c r="BC35">
        <v>34</v>
      </c>
      <c r="BD35" t="s">
        <v>282</v>
      </c>
      <c r="BE35" t="s">
        <v>40</v>
      </c>
      <c r="BF35" t="s">
        <v>283</v>
      </c>
    </row>
    <row r="36" spans="1:58">
      <c r="A36" t="str">
        <f t="shared" si="0"/>
        <v>|テキスト|&gt;|&gt;|&gt;|&gt;||</v>
      </c>
      <c r="B36" t="s">
        <v>0</v>
      </c>
      <c r="C36" t="s">
        <v>81</v>
      </c>
      <c r="D36" s="27" t="s">
        <v>104</v>
      </c>
      <c r="E36" t="s">
        <v>81</v>
      </c>
      <c r="F36" s="27" t="s">
        <v>113</v>
      </c>
      <c r="G36" t="s">
        <v>81</v>
      </c>
      <c r="H36" s="27" t="s">
        <v>113</v>
      </c>
      <c r="I36" t="s">
        <v>81</v>
      </c>
      <c r="J36" s="27" t="s">
        <v>113</v>
      </c>
      <c r="K36" t="s">
        <v>81</v>
      </c>
      <c r="L36" s="27" t="s">
        <v>113</v>
      </c>
      <c r="M36" t="s">
        <v>81</v>
      </c>
      <c r="N36" t="str">
        <f>IF(R35=0,"",R35)</f>
        <v/>
      </c>
      <c r="O36" t="s">
        <v>81</v>
      </c>
      <c r="Q36" s="38" t="s">
        <v>27</v>
      </c>
      <c r="R36" s="34">
        <f>INDEX(BA:BA,W31+1)</f>
        <v>0</v>
      </c>
      <c r="S36" s="33" t="s">
        <v>114</v>
      </c>
      <c r="T36" s="34" t="str">
        <f>IF(X36="","",X36&amp;IF(Y36="",""," "&amp;Y36)&amp;IF(Z36="",""," "&amp;Z36)&amp;IF(AA36="",""," "&amp;AA36))</f>
        <v/>
      </c>
      <c r="U36" s="35"/>
      <c r="V36" s="36"/>
      <c r="W36" s="40" t="s">
        <v>114</v>
      </c>
      <c r="X36" s="33" t="str">
        <f t="shared" ref="X36:AA36" si="6">IF(ISERROR(IF(LEN(X35)&gt;1,X35,VLOOKUP(X34,$AC:$AD,2,FALSE))),"",IF(LEN(X35)&gt;1,X35,VLOOKUP(X34,$AC:$AD,2,FALSE)))</f>
        <v/>
      </c>
      <c r="Y36" s="33" t="str">
        <f t="shared" si="6"/>
        <v/>
      </c>
      <c r="Z36" s="33" t="str">
        <f t="shared" si="6"/>
        <v/>
      </c>
      <c r="AA36" s="33" t="str">
        <f t="shared" si="6"/>
        <v> </v>
      </c>
      <c r="AE36" s="48">
        <v>35</v>
      </c>
      <c r="AF36" s="49" t="s">
        <v>73</v>
      </c>
      <c r="AG36" s="24" t="s">
        <v>31</v>
      </c>
      <c r="AH36" s="24">
        <v>3</v>
      </c>
      <c r="AI36" s="24" t="s">
        <v>1461</v>
      </c>
      <c r="AJ36" s="24" t="s">
        <v>1462</v>
      </c>
      <c r="AK36" s="24" t="s">
        <v>131</v>
      </c>
      <c r="AL36" s="24"/>
      <c r="AM36" s="24"/>
      <c r="AN36" s="24"/>
      <c r="AO36" s="24" t="s">
        <v>1463</v>
      </c>
      <c r="AP36" s="24"/>
      <c r="AQ36" s="24"/>
      <c r="AR36" s="61"/>
      <c r="AS36" s="24"/>
      <c r="AT36" s="24" t="s">
        <v>133</v>
      </c>
      <c r="AU36" s="24" t="s">
        <v>133</v>
      </c>
      <c r="AV36" s="24" t="s">
        <v>1999</v>
      </c>
      <c r="AW36" s="24" t="s">
        <v>133</v>
      </c>
      <c r="AX36" s="24" t="s">
        <v>133</v>
      </c>
      <c r="AY36" s="24"/>
      <c r="AZ36" s="24" t="s">
        <v>1463</v>
      </c>
      <c r="BA36" s="54" t="s">
        <v>1464</v>
      </c>
      <c r="BB36" s="64" t="s">
        <v>0</v>
      </c>
      <c r="BC36">
        <v>35</v>
      </c>
      <c r="BD36" t="s">
        <v>287</v>
      </c>
      <c r="BE36" t="s">
        <v>40</v>
      </c>
      <c r="BF36" t="s">
        <v>288</v>
      </c>
    </row>
    <row r="37" spans="1:58">
      <c r="A37" t="str">
        <f t="shared" si="0"/>
        <v>|英テキスト|&gt;|&gt;|&gt;|&gt;||</v>
      </c>
      <c r="B37" t="s">
        <v>0</v>
      </c>
      <c r="C37" t="s">
        <v>81</v>
      </c>
      <c r="D37" s="27" t="s">
        <v>125</v>
      </c>
      <c r="E37" t="s">
        <v>81</v>
      </c>
      <c r="F37" s="27" t="s">
        <v>113</v>
      </c>
      <c r="G37" t="s">
        <v>81</v>
      </c>
      <c r="H37" s="27" t="s">
        <v>113</v>
      </c>
      <c r="I37" t="s">
        <v>81</v>
      </c>
      <c r="J37" s="27" t="s">
        <v>113</v>
      </c>
      <c r="K37" t="s">
        <v>81</v>
      </c>
      <c r="L37" s="27" t="s">
        <v>113</v>
      </c>
      <c r="M37" t="s">
        <v>81</v>
      </c>
      <c r="N37" t="str">
        <f>IF(T36="","",T36&amp;"&amp;br;")&amp;IF(R36=0,"",R36)</f>
        <v/>
      </c>
      <c r="O37" t="s">
        <v>81</v>
      </c>
      <c r="Q37" s="33" t="s">
        <v>18</v>
      </c>
      <c r="R37" s="34" t="str">
        <f>IF(INDEX(AT:AT,W31+1)="",0,INDEX(AT:AT,W31+1)&amp;"/"&amp;INDEX(AU:AU,W31+1))</f>
        <v>2/2</v>
      </c>
      <c r="S37" s="35"/>
      <c r="T37" s="35"/>
      <c r="U37" s="35"/>
      <c r="V37" s="36"/>
      <c r="W37" s="40"/>
      <c r="X37" s="33"/>
      <c r="Y37" s="52"/>
      <c r="Z37" s="52"/>
      <c r="AA37" s="53"/>
      <c r="AE37" s="48">
        <v>36</v>
      </c>
      <c r="AF37" s="49" t="s">
        <v>73</v>
      </c>
      <c r="AG37" s="24" t="s">
        <v>31</v>
      </c>
      <c r="AH37" s="24">
        <v>5</v>
      </c>
      <c r="AI37" s="24" t="s">
        <v>1465</v>
      </c>
      <c r="AJ37" s="24" t="s">
        <v>1466</v>
      </c>
      <c r="AK37" s="24" t="s">
        <v>159</v>
      </c>
      <c r="AL37" s="24"/>
      <c r="AM37" s="24"/>
      <c r="AN37" s="24"/>
      <c r="AO37" s="24" t="s">
        <v>738</v>
      </c>
      <c r="AP37" s="24"/>
      <c r="AQ37" s="24"/>
      <c r="AR37" s="61"/>
      <c r="AS37" s="24">
        <v>3</v>
      </c>
      <c r="AT37" s="24" t="s">
        <v>133</v>
      </c>
      <c r="AU37" s="24" t="s">
        <v>133</v>
      </c>
      <c r="AV37" s="24" t="s">
        <v>807</v>
      </c>
      <c r="AW37" s="24" t="s">
        <v>133</v>
      </c>
      <c r="AX37" s="24" t="s">
        <v>133</v>
      </c>
      <c r="AY37" s="24"/>
      <c r="AZ37" s="24" t="s">
        <v>738</v>
      </c>
      <c r="BA37" s="54" t="s">
        <v>1467</v>
      </c>
      <c r="BB37" s="64" t="s">
        <v>0</v>
      </c>
      <c r="BC37">
        <v>36</v>
      </c>
      <c r="BD37" t="s">
        <v>292</v>
      </c>
      <c r="BE37" t="s">
        <v>40</v>
      </c>
      <c r="BF37" t="s">
        <v>293</v>
      </c>
    </row>
    <row r="38" spans="1:58">
      <c r="A38" t="str">
        <f t="shared" si="0"/>
        <v>|PT|&gt;|2/2|シールド数|&gt;||</v>
      </c>
      <c r="B38" t="s">
        <v>0</v>
      </c>
      <c r="C38" t="s">
        <v>81</v>
      </c>
      <c r="D38" t="s">
        <v>18</v>
      </c>
      <c r="E38" t="s">
        <v>81</v>
      </c>
      <c r="F38" t="s">
        <v>113</v>
      </c>
      <c r="G38" t="s">
        <v>81</v>
      </c>
      <c r="H38" t="str">
        <f>IF(R37=0,"",R37)</f>
        <v>2/2</v>
      </c>
      <c r="I38" t="s">
        <v>81</v>
      </c>
      <c r="J38" t="s">
        <v>136</v>
      </c>
      <c r="K38" t="s">
        <v>81</v>
      </c>
      <c r="L38" t="s">
        <v>113</v>
      </c>
      <c r="M38" t="s">
        <v>81</v>
      </c>
      <c r="N38" t="str">
        <f>IF(R38=0,"",R38)</f>
        <v/>
      </c>
      <c r="O38" t="s">
        <v>81</v>
      </c>
      <c r="Q38" s="41" t="s">
        <v>19</v>
      </c>
      <c r="R38" s="34">
        <f>INDEX(AS:AS,W31+1)</f>
        <v>0</v>
      </c>
      <c r="S38" s="42"/>
      <c r="T38" s="42"/>
      <c r="U38" s="42"/>
      <c r="V38" s="43"/>
      <c r="W38" s="44"/>
      <c r="X38" s="45"/>
      <c r="Y38" s="55"/>
      <c r="Z38" s="55"/>
      <c r="AA38" s="56"/>
      <c r="AE38" s="48">
        <v>37</v>
      </c>
      <c r="AF38" s="49" t="s">
        <v>73</v>
      </c>
      <c r="AG38" s="24" t="s">
        <v>54</v>
      </c>
      <c r="AH38" s="24">
        <v>2</v>
      </c>
      <c r="AI38" s="24" t="s">
        <v>1468</v>
      </c>
      <c r="AJ38" s="24" t="s">
        <v>1469</v>
      </c>
      <c r="AK38" s="24" t="s">
        <v>131</v>
      </c>
      <c r="AL38" s="24" t="s">
        <v>995</v>
      </c>
      <c r="AM38" s="24"/>
      <c r="AN38" s="24"/>
      <c r="AO38" s="24" t="s">
        <v>1470</v>
      </c>
      <c r="AP38" s="24"/>
      <c r="AQ38" s="24"/>
      <c r="AR38" s="61"/>
      <c r="AS38" s="24"/>
      <c r="AT38" s="24" t="s">
        <v>133</v>
      </c>
      <c r="AU38" s="24" t="s">
        <v>133</v>
      </c>
      <c r="AV38" s="24" t="s">
        <v>807</v>
      </c>
      <c r="AW38" s="24" t="s">
        <v>133</v>
      </c>
      <c r="AX38" s="24" t="s">
        <v>133</v>
      </c>
      <c r="AY38" s="24"/>
      <c r="AZ38" s="24" t="s">
        <v>1470</v>
      </c>
      <c r="BA38" s="54" t="s">
        <v>1471</v>
      </c>
      <c r="BB38" s="64" t="s">
        <v>0</v>
      </c>
      <c r="BC38">
        <v>37</v>
      </c>
      <c r="BD38" t="s">
        <v>297</v>
      </c>
      <c r="BE38" t="s">
        <v>40</v>
      </c>
      <c r="BF38" t="s">
        <v>298</v>
      </c>
    </row>
    <row r="39" spans="1:58">
      <c r="A39" t="str">
        <f t="shared" si="0"/>
        <v>&amp;br;&amp;br;</v>
      </c>
      <c r="B39" t="s">
        <v>0</v>
      </c>
      <c r="C39" t="s">
        <v>145</v>
      </c>
      <c r="R39"/>
      <c r="S39"/>
      <c r="T39"/>
      <c r="U39"/>
      <c r="V39"/>
      <c r="AE39" s="48">
        <v>38</v>
      </c>
      <c r="AF39" s="49" t="s">
        <v>73</v>
      </c>
      <c r="AG39" s="24" t="s">
        <v>54</v>
      </c>
      <c r="AH39" s="24">
        <v>4</v>
      </c>
      <c r="AI39" s="24" t="s">
        <v>1472</v>
      </c>
      <c r="AJ39" s="24" t="s">
        <v>1473</v>
      </c>
      <c r="AK39" s="24" t="s">
        <v>131</v>
      </c>
      <c r="AL39" s="24" t="s">
        <v>995</v>
      </c>
      <c r="AM39" s="24"/>
      <c r="AN39" s="24"/>
      <c r="AO39" s="24" t="s">
        <v>1474</v>
      </c>
      <c r="AP39" s="24"/>
      <c r="AQ39" s="24"/>
      <c r="AR39" s="61"/>
      <c r="AS39" s="24"/>
      <c r="AT39" s="24" t="s">
        <v>133</v>
      </c>
      <c r="AU39" s="24" t="s">
        <v>133</v>
      </c>
      <c r="AV39" s="24" t="s">
        <v>812</v>
      </c>
      <c r="AW39" s="24" t="s">
        <v>133</v>
      </c>
      <c r="AX39" s="24" t="s">
        <v>133</v>
      </c>
      <c r="AY39" s="24"/>
      <c r="AZ39" s="24" t="s">
        <v>1474</v>
      </c>
      <c r="BA39" s="54" t="s">
        <v>1475</v>
      </c>
      <c r="BB39" s="64" t="s">
        <v>0</v>
      </c>
      <c r="BC39">
        <v>38</v>
      </c>
      <c r="BD39" t="s">
        <v>169</v>
      </c>
      <c r="BE39" t="s">
        <v>40</v>
      </c>
      <c r="BF39" t="s">
        <v>302</v>
      </c>
    </row>
    <row r="40" spans="1:58">
      <c r="A40" t="str">
        <f t="shared" si="0"/>
        <v>#back(text=戻る,left)</v>
      </c>
      <c r="B40" t="s">
        <v>0</v>
      </c>
      <c r="C40" t="s">
        <v>153</v>
      </c>
      <c r="R40"/>
      <c r="S40"/>
      <c r="T40"/>
      <c r="U40"/>
      <c r="V40"/>
      <c r="AE40" s="48">
        <v>39</v>
      </c>
      <c r="AF40" s="49" t="s">
        <v>73</v>
      </c>
      <c r="AG40" s="24" t="s">
        <v>54</v>
      </c>
      <c r="AH40" s="24">
        <v>5</v>
      </c>
      <c r="AI40" s="24" t="s">
        <v>1476</v>
      </c>
      <c r="AJ40" s="24" t="s">
        <v>1477</v>
      </c>
      <c r="AK40" s="24" t="s">
        <v>131</v>
      </c>
      <c r="AL40" s="24" t="s">
        <v>995</v>
      </c>
      <c r="AM40" s="24"/>
      <c r="AN40" s="24"/>
      <c r="AO40" s="24" t="s">
        <v>1478</v>
      </c>
      <c r="AP40" s="24"/>
      <c r="AQ40" s="24"/>
      <c r="AR40" s="61"/>
      <c r="AS40" s="24"/>
      <c r="AT40" s="24" t="s">
        <v>133</v>
      </c>
      <c r="AU40" s="24" t="s">
        <v>133</v>
      </c>
      <c r="AV40" s="24" t="s">
        <v>812</v>
      </c>
      <c r="AW40" s="24" t="s">
        <v>133</v>
      </c>
      <c r="AX40" s="24" t="s">
        <v>133</v>
      </c>
      <c r="AY40" s="24"/>
      <c r="AZ40" s="24" t="s">
        <v>1478</v>
      </c>
      <c r="BA40" s="54" t="s">
        <v>1479</v>
      </c>
      <c r="BB40" s="64" t="s">
        <v>0</v>
      </c>
      <c r="BC40">
        <v>39</v>
      </c>
      <c r="BD40" t="s">
        <v>307</v>
      </c>
      <c r="BE40" t="s">
        <v>40</v>
      </c>
      <c r="BF40" t="s">
        <v>308</v>
      </c>
    </row>
    <row r="41" spans="1:58">
      <c r="A41" t="str">
        <f t="shared" si="0"/>
        <v>&amp;br;</v>
      </c>
      <c r="B41" t="s">
        <v>0</v>
      </c>
      <c r="C41" t="s">
        <v>164</v>
      </c>
      <c r="R41"/>
      <c r="S41"/>
      <c r="T41"/>
      <c r="U41"/>
      <c r="V41"/>
      <c r="AE41" s="48">
        <v>40</v>
      </c>
      <c r="AF41" s="49" t="s">
        <v>73</v>
      </c>
      <c r="AG41" s="24" t="s">
        <v>54</v>
      </c>
      <c r="AH41" s="24">
        <v>11</v>
      </c>
      <c r="AI41" s="24" t="s">
        <v>1480</v>
      </c>
      <c r="AJ41" s="24" t="s">
        <v>1481</v>
      </c>
      <c r="AK41" s="24" t="s">
        <v>131</v>
      </c>
      <c r="AL41" s="24" t="s">
        <v>995</v>
      </c>
      <c r="AM41" s="24"/>
      <c r="AN41" s="24"/>
      <c r="AO41" s="24" t="s">
        <v>1482</v>
      </c>
      <c r="AP41" s="24"/>
      <c r="AQ41" s="24"/>
      <c r="AR41" s="61"/>
      <c r="AS41" s="24"/>
      <c r="AT41" s="24" t="s">
        <v>133</v>
      </c>
      <c r="AU41" s="24" t="s">
        <v>133</v>
      </c>
      <c r="AV41" s="24" t="s">
        <v>802</v>
      </c>
      <c r="AW41" s="24" t="s">
        <v>133</v>
      </c>
      <c r="AX41" s="24" t="s">
        <v>133</v>
      </c>
      <c r="AY41" s="24"/>
      <c r="AZ41" s="24" t="s">
        <v>1482</v>
      </c>
      <c r="BA41" s="54" t="s">
        <v>1483</v>
      </c>
      <c r="BB41" s="64" t="s">
        <v>0</v>
      </c>
      <c r="BC41">
        <v>40</v>
      </c>
      <c r="BD41" t="s">
        <v>130</v>
      </c>
      <c r="BE41" t="s">
        <v>40</v>
      </c>
      <c r="BF41" t="s">
        <v>314</v>
      </c>
    </row>
    <row r="42" spans="1:58">
      <c r="A42" t="str">
        <f t="shared" si="0"/>
        <v>#comment(above,nsize=[15],size=[30],num=[10])</v>
      </c>
      <c r="B42" t="s">
        <v>0</v>
      </c>
      <c r="C42" t="s">
        <v>173</v>
      </c>
      <c r="R42"/>
      <c r="S42"/>
      <c r="T42"/>
      <c r="U42"/>
      <c r="V42"/>
      <c r="AE42" s="48">
        <v>41</v>
      </c>
      <c r="AF42" s="49" t="s">
        <v>73</v>
      </c>
      <c r="AG42" s="24" t="s">
        <v>54</v>
      </c>
      <c r="AH42" s="24">
        <v>5</v>
      </c>
      <c r="AI42" s="24" t="s">
        <v>1484</v>
      </c>
      <c r="AJ42" s="24" t="s">
        <v>1485</v>
      </c>
      <c r="AK42" s="24" t="s">
        <v>131</v>
      </c>
      <c r="AL42" s="24" t="s">
        <v>995</v>
      </c>
      <c r="AM42" s="24"/>
      <c r="AN42" s="24"/>
      <c r="AO42" s="24" t="s">
        <v>1486</v>
      </c>
      <c r="AP42" s="24"/>
      <c r="AQ42" s="24"/>
      <c r="AR42" s="61"/>
      <c r="AS42" s="24"/>
      <c r="AT42" s="24" t="s">
        <v>133</v>
      </c>
      <c r="AU42" s="24" t="s">
        <v>133</v>
      </c>
      <c r="AV42" s="24" t="s">
        <v>802</v>
      </c>
      <c r="AW42" s="24" t="s">
        <v>133</v>
      </c>
      <c r="AX42" s="24" t="s">
        <v>133</v>
      </c>
      <c r="AY42" s="24"/>
      <c r="AZ42" s="24" t="s">
        <v>1486</v>
      </c>
      <c r="BA42" s="54" t="s">
        <v>1487</v>
      </c>
      <c r="BB42" s="64" t="s">
        <v>0</v>
      </c>
      <c r="BC42">
        <v>41</v>
      </c>
      <c r="BD42" t="s">
        <v>318</v>
      </c>
      <c r="BE42" t="s">
        <v>40</v>
      </c>
      <c r="BF42" t="s">
        <v>319</v>
      </c>
    </row>
    <row r="43" spans="1:58">
      <c r="A43" t="str">
        <f t="shared" si="0"/>
        <v>&amp;br;&amp;br;</v>
      </c>
      <c r="B43" t="s">
        <v>0</v>
      </c>
      <c r="C43" t="s">
        <v>145</v>
      </c>
      <c r="R43"/>
      <c r="S43"/>
      <c r="T43"/>
      <c r="U43"/>
      <c r="V43"/>
      <c r="AE43" s="48">
        <v>42</v>
      </c>
      <c r="AF43" s="49" t="s">
        <v>73</v>
      </c>
      <c r="AG43" s="24" t="s">
        <v>54</v>
      </c>
      <c r="AH43" s="24">
        <v>13</v>
      </c>
      <c r="AI43" s="24" t="s">
        <v>1488</v>
      </c>
      <c r="AJ43" s="24" t="s">
        <v>1489</v>
      </c>
      <c r="AK43" s="24" t="s">
        <v>131</v>
      </c>
      <c r="AL43" s="24" t="s">
        <v>995</v>
      </c>
      <c r="AM43" s="24"/>
      <c r="AN43" s="24"/>
      <c r="AO43" s="24" t="s">
        <v>1490</v>
      </c>
      <c r="AP43" s="24"/>
      <c r="AQ43" s="24"/>
      <c r="AR43" s="61"/>
      <c r="AS43" s="24"/>
      <c r="AT43" s="24" t="s">
        <v>133</v>
      </c>
      <c r="AU43" s="24" t="s">
        <v>133</v>
      </c>
      <c r="AV43" s="24" t="s">
        <v>807</v>
      </c>
      <c r="AW43" s="24" t="s">
        <v>133</v>
      </c>
      <c r="AX43" s="24" t="s">
        <v>133</v>
      </c>
      <c r="AY43" s="24"/>
      <c r="AZ43" s="24" t="s">
        <v>1490</v>
      </c>
      <c r="BA43" s="54" t="s">
        <v>1491</v>
      </c>
      <c r="BB43" s="64" t="s">
        <v>0</v>
      </c>
      <c r="BC43">
        <v>42</v>
      </c>
      <c r="BD43" t="s">
        <v>322</v>
      </c>
      <c r="BE43" t="s">
        <v>40</v>
      </c>
      <c r="BF43" t="s">
        <v>323</v>
      </c>
    </row>
    <row r="44" spans="1:58">
      <c r="A44" t="str">
        <f t="shared" si="0"/>
        <v/>
      </c>
      <c r="B44" t="s">
        <v>0</v>
      </c>
      <c r="Q44" s="29"/>
      <c r="R44" s="30"/>
      <c r="S44" s="30"/>
      <c r="T44" s="30"/>
      <c r="U44" s="30"/>
      <c r="V44" s="31"/>
      <c r="W44" s="32">
        <v>4</v>
      </c>
      <c r="X44" s="29"/>
      <c r="Y44" s="50"/>
      <c r="Z44" s="50"/>
      <c r="AA44" s="51"/>
      <c r="AE44" s="48">
        <v>43</v>
      </c>
      <c r="AF44" s="49" t="s">
        <v>73</v>
      </c>
      <c r="AG44" s="24" t="s">
        <v>54</v>
      </c>
      <c r="AH44" s="24">
        <v>4</v>
      </c>
      <c r="AI44" s="24" t="s">
        <v>1492</v>
      </c>
      <c r="AJ44" s="24" t="s">
        <v>1493</v>
      </c>
      <c r="AK44" s="24" t="s">
        <v>159</v>
      </c>
      <c r="AL44" s="24"/>
      <c r="AM44" s="24"/>
      <c r="AN44" s="24"/>
      <c r="AO44" s="24" t="s">
        <v>1494</v>
      </c>
      <c r="AP44" s="24"/>
      <c r="AQ44" s="24"/>
      <c r="AR44" s="61"/>
      <c r="AS44" s="24">
        <v>3</v>
      </c>
      <c r="AT44" s="24" t="s">
        <v>133</v>
      </c>
      <c r="AU44" s="24" t="s">
        <v>133</v>
      </c>
      <c r="AV44" s="24" t="s">
        <v>1999</v>
      </c>
      <c r="AW44" s="24" t="s">
        <v>133</v>
      </c>
      <c r="AX44" s="24" t="s">
        <v>133</v>
      </c>
      <c r="AY44" s="24"/>
      <c r="AZ44" s="24" t="s">
        <v>1494</v>
      </c>
      <c r="BA44" s="54" t="s">
        <v>1495</v>
      </c>
      <c r="BB44" s="64" t="s">
        <v>0</v>
      </c>
      <c r="BC44">
        <v>43</v>
      </c>
      <c r="BD44" t="s">
        <v>328</v>
      </c>
      <c r="BE44" t="s">
        <v>40</v>
      </c>
      <c r="BF44" t="s">
        <v>329</v>
      </c>
    </row>
    <row r="45" spans="1:58">
      <c r="A45" t="str">
        <f t="shared" si="0"/>
        <v>*オアシスの祭儀師/Oasis Ritualist</v>
      </c>
      <c r="B45" t="s">
        <v>0</v>
      </c>
      <c r="C45" t="str">
        <f>"*"&amp;R45&amp;"/"&amp;T45</f>
        <v>*オアシスの祭儀師/Oasis Ritualist</v>
      </c>
      <c r="Q45" s="33" t="s">
        <v>9</v>
      </c>
      <c r="R45" s="34" t="str">
        <f>INDEX(AI:AI,W44+1)</f>
        <v>オアシスの祭儀師</v>
      </c>
      <c r="S45" s="35" t="s">
        <v>10</v>
      </c>
      <c r="T45" s="34" t="str">
        <f>INDEX(AJ:AJ,W44+1)</f>
        <v>Oasis Ritualist</v>
      </c>
      <c r="U45" s="35"/>
      <c r="V45" s="36"/>
      <c r="W45" s="37"/>
      <c r="X45" s="33"/>
      <c r="Y45" s="52"/>
      <c r="Z45" s="52"/>
      <c r="AA45" s="53"/>
      <c r="AE45" s="48">
        <v>44</v>
      </c>
      <c r="AF45" s="49" t="s">
        <v>73</v>
      </c>
      <c r="AG45" s="24" t="s">
        <v>54</v>
      </c>
      <c r="AH45" s="24">
        <v>13</v>
      </c>
      <c r="AI45" s="24" t="s">
        <v>1496</v>
      </c>
      <c r="AJ45" s="24" t="s">
        <v>1497</v>
      </c>
      <c r="AK45" s="24" t="s">
        <v>159</v>
      </c>
      <c r="AL45" s="24"/>
      <c r="AM45" s="24"/>
      <c r="AN45" s="24"/>
      <c r="AO45" s="24" t="s">
        <v>1498</v>
      </c>
      <c r="AP45" s="24"/>
      <c r="AQ45" s="24"/>
      <c r="AR45" s="61"/>
      <c r="AS45" s="24">
        <v>3</v>
      </c>
      <c r="AT45" s="24" t="s">
        <v>133</v>
      </c>
      <c r="AU45" s="24" t="s">
        <v>133</v>
      </c>
      <c r="AV45" s="24" t="s">
        <v>807</v>
      </c>
      <c r="AW45" s="24" t="s">
        <v>133</v>
      </c>
      <c r="AX45" s="24" t="s">
        <v>133</v>
      </c>
      <c r="AY45" s="24"/>
      <c r="AZ45" s="24" t="s">
        <v>1498</v>
      </c>
      <c r="BA45" s="54" t="s">
        <v>1499</v>
      </c>
      <c r="BB45" s="64" t="s">
        <v>0</v>
      </c>
      <c r="BC45">
        <v>44</v>
      </c>
      <c r="BD45" t="s">
        <v>332</v>
      </c>
      <c r="BE45" t="s">
        <v>40</v>
      </c>
      <c r="BF45" t="s">
        <v>333</v>
      </c>
    </row>
    <row r="46" spans="1:58">
      <c r="A46" t="str">
        <f t="shared" si="0"/>
        <v>|LEFT:80|LEFT:100|LEFT:100|LEFT:100|LEFT:100|LEFT:100|c</v>
      </c>
      <c r="B46" t="s">
        <v>0</v>
      </c>
      <c r="C46" t="s">
        <v>81</v>
      </c>
      <c r="D46" s="26" t="str">
        <f>$Q$1</f>
        <v>LEFT:80</v>
      </c>
      <c r="E46" s="26" t="s">
        <v>81</v>
      </c>
      <c r="F46" s="26" t="str">
        <f t="shared" ref="F46:J46" si="7">$R$1</f>
        <v>LEFT:100</v>
      </c>
      <c r="G46" s="26" t="s">
        <v>81</v>
      </c>
      <c r="H46" s="26" t="str">
        <f t="shared" si="7"/>
        <v>LEFT:100</v>
      </c>
      <c r="I46" s="26" t="s">
        <v>81</v>
      </c>
      <c r="J46" s="26" t="str">
        <f t="shared" si="7"/>
        <v>LEFT:100</v>
      </c>
      <c r="K46" s="26" t="s">
        <v>81</v>
      </c>
      <c r="L46" s="26" t="str">
        <f>$R$1</f>
        <v>LEFT:100</v>
      </c>
      <c r="M46" s="26" t="s">
        <v>81</v>
      </c>
      <c r="N46" s="26" t="str">
        <f>$R$1</f>
        <v>LEFT:100</v>
      </c>
      <c r="O46" t="s">
        <v>81</v>
      </c>
      <c r="P46" t="s">
        <v>82</v>
      </c>
      <c r="Q46" s="38" t="s">
        <v>6</v>
      </c>
      <c r="R46" s="34" t="str">
        <f>INDEX(AF:AF,W44+1)</f>
        <v>緑</v>
      </c>
      <c r="S46" s="39" t="s">
        <v>7</v>
      </c>
      <c r="T46" s="34" t="str">
        <f>INDEX(AG:AG,W44+1)</f>
        <v>コモン</v>
      </c>
      <c r="U46" s="39" t="s">
        <v>8</v>
      </c>
      <c r="V46" s="34">
        <f>INDEX(AH:AH,W44+1)</f>
        <v>8</v>
      </c>
      <c r="W46" s="40"/>
      <c r="X46" s="34" t="str">
        <f>INDEX(AO:AO,W44+1)</f>
        <v>督励2：ジェム4個を緑に変換する。</v>
      </c>
      <c r="Y46" s="52"/>
      <c r="Z46" s="52"/>
      <c r="AA46" s="53"/>
      <c r="AE46" s="48">
        <v>45</v>
      </c>
      <c r="AF46" s="49" t="s">
        <v>73</v>
      </c>
      <c r="AG46" s="24" t="s">
        <v>54</v>
      </c>
      <c r="AH46" s="24">
        <v>4</v>
      </c>
      <c r="AI46" s="24" t="s">
        <v>1500</v>
      </c>
      <c r="AJ46" s="24" t="s">
        <v>1501</v>
      </c>
      <c r="AK46" s="24" t="s">
        <v>159</v>
      </c>
      <c r="AL46" s="24" t="s">
        <v>1502</v>
      </c>
      <c r="AM46" s="24"/>
      <c r="AN46" s="24"/>
      <c r="AO46" s="24" t="s">
        <v>1503</v>
      </c>
      <c r="AP46" s="24"/>
      <c r="AQ46" s="24"/>
      <c r="AR46" s="61"/>
      <c r="AS46" s="24">
        <v>3</v>
      </c>
      <c r="AT46" s="24" t="s">
        <v>133</v>
      </c>
      <c r="AU46" s="24" t="s">
        <v>133</v>
      </c>
      <c r="AV46" s="24" t="s">
        <v>807</v>
      </c>
      <c r="AW46" s="24" t="s">
        <v>133</v>
      </c>
      <c r="AX46" s="24" t="s">
        <v>133</v>
      </c>
      <c r="AY46" s="24"/>
      <c r="AZ46" s="24" t="s">
        <v>1503</v>
      </c>
      <c r="BA46" s="54" t="s">
        <v>1504</v>
      </c>
      <c r="BB46" s="64" t="s">
        <v>0</v>
      </c>
      <c r="BC46">
        <v>45</v>
      </c>
      <c r="BD46" t="s">
        <v>338</v>
      </c>
      <c r="BE46" t="s">
        <v>40</v>
      </c>
      <c r="BF46" t="s">
        <v>339</v>
      </c>
    </row>
    <row r="47" spans="1:58">
      <c r="A47" t="str">
        <f t="shared" si="0"/>
        <v>|色|緑|レアリティ|コモン|マナコスト|8|</v>
      </c>
      <c r="B47" t="s">
        <v>0</v>
      </c>
      <c r="C47" t="s">
        <v>81</v>
      </c>
      <c r="D47" s="27" t="s">
        <v>6</v>
      </c>
      <c r="E47" t="s">
        <v>81</v>
      </c>
      <c r="F47" t="str">
        <f>IF(R46=0,"",R46)</f>
        <v>緑</v>
      </c>
      <c r="G47" t="s">
        <v>81</v>
      </c>
      <c r="H47" s="27" t="s">
        <v>93</v>
      </c>
      <c r="I47" t="s">
        <v>81</v>
      </c>
      <c r="J47" t="str">
        <f>IF(T46=0,"",T46)</f>
        <v>コモン</v>
      </c>
      <c r="K47" t="s">
        <v>81</v>
      </c>
      <c r="L47" s="27" t="s">
        <v>94</v>
      </c>
      <c r="M47" t="s">
        <v>81</v>
      </c>
      <c r="N47">
        <f>IF(V46=0,"",V46)</f>
        <v>8</v>
      </c>
      <c r="O47" t="s">
        <v>81</v>
      </c>
      <c r="Q47" s="33" t="s">
        <v>11</v>
      </c>
      <c r="R47" s="34" t="str">
        <f>INDEX(AK:AK,W44+1)</f>
        <v>クリーチャー</v>
      </c>
      <c r="S47" s="39" t="s">
        <v>95</v>
      </c>
      <c r="T47" s="34" t="str">
        <f>INDEX(AL:AL,W44+1)</f>
        <v>ナーガ</v>
      </c>
      <c r="U47" s="34" t="str">
        <f>INDEX(AM:AM,W44+1)</f>
        <v>ドルイド</v>
      </c>
      <c r="V47" s="34">
        <f>INDEX(AN:AN,W44+1)</f>
        <v>0</v>
      </c>
      <c r="W47" s="40"/>
      <c r="X47" s="34" t="str">
        <f>INDEX(AV:AV,W44+1)</f>
        <v>督励</v>
      </c>
      <c r="Y47" s="34" t="str">
        <f>INDEX(AW:AW,W44+1)</f>
        <v/>
      </c>
      <c r="Z47" s="34" t="str">
        <f>INDEX(AX:AX,W44+1)</f>
        <v/>
      </c>
      <c r="AA47" s="34">
        <f>INDEX(AY:AY,W44+1)</f>
        <v>0</v>
      </c>
      <c r="AE47" s="48">
        <v>46</v>
      </c>
      <c r="AF47" s="49" t="s">
        <v>73</v>
      </c>
      <c r="AG47" s="24" t="s">
        <v>54</v>
      </c>
      <c r="AH47" s="24">
        <v>4</v>
      </c>
      <c r="AI47" s="24" t="s">
        <v>1505</v>
      </c>
      <c r="AJ47" s="24" t="s">
        <v>1506</v>
      </c>
      <c r="AK47" s="24" t="s">
        <v>159</v>
      </c>
      <c r="AL47" s="24"/>
      <c r="AM47" s="24"/>
      <c r="AN47" s="24"/>
      <c r="AO47" s="24" t="s">
        <v>1507</v>
      </c>
      <c r="AP47" s="24"/>
      <c r="AQ47" s="24"/>
      <c r="AR47" s="61"/>
      <c r="AS47" s="24">
        <v>3</v>
      </c>
      <c r="AT47" s="24" t="s">
        <v>133</v>
      </c>
      <c r="AU47" s="24" t="s">
        <v>133</v>
      </c>
      <c r="AV47" s="24" t="s">
        <v>807</v>
      </c>
      <c r="AW47" s="24" t="s">
        <v>133</v>
      </c>
      <c r="AX47" s="24" t="s">
        <v>133</v>
      </c>
      <c r="AY47" s="24"/>
      <c r="AZ47" s="24" t="s">
        <v>1507</v>
      </c>
      <c r="BA47" s="54" t="s">
        <v>1508</v>
      </c>
      <c r="BB47" s="64" t="s">
        <v>0</v>
      </c>
      <c r="BC47">
        <v>46</v>
      </c>
      <c r="BD47" t="s">
        <v>343</v>
      </c>
      <c r="BE47" t="s">
        <v>40</v>
      </c>
      <c r="BF47" t="s">
        <v>344</v>
      </c>
    </row>
    <row r="48" spans="1:58">
      <c r="A48" t="str">
        <f t="shared" si="0"/>
        <v>|種別|クリーチャー|サブタイプ|ナーガ|ドルイド||</v>
      </c>
      <c r="B48" t="s">
        <v>0</v>
      </c>
      <c r="C48" t="s">
        <v>81</v>
      </c>
      <c r="D48" s="27" t="s">
        <v>11</v>
      </c>
      <c r="E48" t="s">
        <v>81</v>
      </c>
      <c r="F48" t="str">
        <f>IF(R47=0,"",R47)</f>
        <v>クリーチャー</v>
      </c>
      <c r="G48" t="s">
        <v>81</v>
      </c>
      <c r="H48" s="27" t="s">
        <v>103</v>
      </c>
      <c r="I48" t="s">
        <v>81</v>
      </c>
      <c r="J48" t="str">
        <f>IF(T47=0,"",T47)</f>
        <v>ナーガ</v>
      </c>
      <c r="K48" t="s">
        <v>81</v>
      </c>
      <c r="L48" t="str">
        <f>IF(U47=0,"",U47)</f>
        <v>ドルイド</v>
      </c>
      <c r="M48" t="s">
        <v>81</v>
      </c>
      <c r="N48" t="str">
        <f>IF(V47=0,"",V47)</f>
        <v/>
      </c>
      <c r="O48" t="s">
        <v>81</v>
      </c>
      <c r="Q48" s="33" t="s">
        <v>104</v>
      </c>
      <c r="R48" s="34" t="str">
        <f>INDEX(AZ:AZ,W44+1)</f>
        <v>督励2：ジェム4個を緑に変換する。</v>
      </c>
      <c r="S48" s="35"/>
      <c r="T48" s="35"/>
      <c r="U48" s="35"/>
      <c r="V48" s="36"/>
      <c r="W48" s="40"/>
      <c r="X48" s="32"/>
      <c r="Y48" s="32"/>
      <c r="Z48" s="32"/>
      <c r="AA48" s="54"/>
      <c r="AE48" s="48">
        <v>47</v>
      </c>
      <c r="AF48" s="49"/>
      <c r="AG48" s="24"/>
      <c r="AH48" s="24"/>
      <c r="AI48" s="24"/>
      <c r="AJ48" s="24"/>
      <c r="AK48" s="24"/>
      <c r="AL48" s="24"/>
      <c r="AM48" s="24"/>
      <c r="AN48" s="24"/>
      <c r="AO48" s="24"/>
      <c r="AP48" s="24"/>
      <c r="AQ48" s="24"/>
      <c r="AR48" s="61"/>
      <c r="AS48" s="24"/>
      <c r="AT48" s="24"/>
      <c r="AU48" s="24"/>
      <c r="AV48" s="24"/>
      <c r="AW48" s="24"/>
      <c r="AX48" s="24"/>
      <c r="AY48" s="24"/>
      <c r="AZ48" s="24"/>
      <c r="BA48" s="54"/>
      <c r="BB48" s="64" t="s">
        <v>0</v>
      </c>
      <c r="BC48">
        <v>47</v>
      </c>
      <c r="BD48" t="s">
        <v>280</v>
      </c>
      <c r="BE48" t="s">
        <v>40</v>
      </c>
      <c r="BF48" t="s">
        <v>347</v>
      </c>
    </row>
    <row r="49" spans="1:58">
      <c r="A49" t="str">
        <f t="shared" si="0"/>
        <v>|テキスト|&gt;|&gt;|&gt;|&gt;|督励2：ジェム4個を緑に変換する。|</v>
      </c>
      <c r="B49" t="s">
        <v>0</v>
      </c>
      <c r="C49" t="s">
        <v>81</v>
      </c>
      <c r="D49" s="27" t="s">
        <v>104</v>
      </c>
      <c r="E49" t="s">
        <v>81</v>
      </c>
      <c r="F49" s="27" t="s">
        <v>113</v>
      </c>
      <c r="G49" t="s">
        <v>81</v>
      </c>
      <c r="H49" s="27" t="s">
        <v>113</v>
      </c>
      <c r="I49" t="s">
        <v>81</v>
      </c>
      <c r="J49" s="27" t="s">
        <v>113</v>
      </c>
      <c r="K49" t="s">
        <v>81</v>
      </c>
      <c r="L49" s="27" t="s">
        <v>113</v>
      </c>
      <c r="M49" t="s">
        <v>81</v>
      </c>
      <c r="N49" t="str">
        <f>IF(R48=0,"",R48)</f>
        <v>督励2：ジェム4個を緑に変換する。</v>
      </c>
      <c r="O49" t="s">
        <v>81</v>
      </c>
      <c r="Q49" s="38" t="s">
        <v>27</v>
      </c>
      <c r="R49" s="34" t="str">
        <f>INDEX(BA:BA,W44+1)</f>
        <v>Exert 2: 4 gems are converted to green.</v>
      </c>
      <c r="S49" s="33" t="s">
        <v>114</v>
      </c>
      <c r="T49" s="34" t="str">
        <f>IF(X49="","",X49&amp;IF(Y49="",""," "&amp;Y49)&amp;IF(Z49="",""," "&amp;Z49)&amp;IF(AA49="",""," "&amp;AA49))</f>
        <v/>
      </c>
      <c r="U49" s="35"/>
      <c r="V49" s="36"/>
      <c r="W49" s="40" t="s">
        <v>114</v>
      </c>
      <c r="X49" s="33" t="str">
        <f t="shared" ref="X49:AA49" si="8">IF(ISERROR(IF(LEN(X48)&gt;1,X48,VLOOKUP(X47,$AC:$AD,2,FALSE))),"",IF(LEN(X48)&gt;1,X48,VLOOKUP(X47,$AC:$AD,2,FALSE)))</f>
        <v/>
      </c>
      <c r="Y49" s="33" t="str">
        <f t="shared" si="8"/>
        <v/>
      </c>
      <c r="Z49" s="33" t="str">
        <f t="shared" si="8"/>
        <v/>
      </c>
      <c r="AA49" s="33" t="str">
        <f t="shared" si="8"/>
        <v> </v>
      </c>
      <c r="AE49" s="48">
        <v>48</v>
      </c>
      <c r="AF49" s="49"/>
      <c r="AG49" s="24"/>
      <c r="AH49" s="24"/>
      <c r="AI49" s="24"/>
      <c r="AJ49" s="24"/>
      <c r="AK49" s="24"/>
      <c r="AL49" s="24"/>
      <c r="AM49" s="24"/>
      <c r="AN49" s="24"/>
      <c r="AO49" s="24"/>
      <c r="AP49" s="24"/>
      <c r="AQ49" s="24"/>
      <c r="AR49" s="61"/>
      <c r="AS49" s="24"/>
      <c r="AT49" s="24"/>
      <c r="AU49" s="24"/>
      <c r="AV49" s="24"/>
      <c r="AW49" s="24"/>
      <c r="AX49" s="24"/>
      <c r="AY49" s="24"/>
      <c r="AZ49" s="24"/>
      <c r="BA49" s="54"/>
      <c r="BB49" s="64" t="s">
        <v>0</v>
      </c>
      <c r="BC49">
        <v>48</v>
      </c>
      <c r="BD49" t="s">
        <v>353</v>
      </c>
      <c r="BE49" t="s">
        <v>40</v>
      </c>
      <c r="BF49" t="s">
        <v>354</v>
      </c>
    </row>
    <row r="50" spans="1:58">
      <c r="A50" t="str">
        <f t="shared" si="0"/>
        <v>|英テキスト|&gt;|&gt;|&gt;|&gt;|Exert 2: 4 gems are converted to green.|</v>
      </c>
      <c r="B50" t="s">
        <v>0</v>
      </c>
      <c r="C50" t="s">
        <v>81</v>
      </c>
      <c r="D50" s="27" t="s">
        <v>125</v>
      </c>
      <c r="E50" t="s">
        <v>81</v>
      </c>
      <c r="F50" s="27" t="s">
        <v>113</v>
      </c>
      <c r="G50" t="s">
        <v>81</v>
      </c>
      <c r="H50" s="27" t="s">
        <v>113</v>
      </c>
      <c r="I50" t="s">
        <v>81</v>
      </c>
      <c r="J50" s="27" t="s">
        <v>113</v>
      </c>
      <c r="K50" t="s">
        <v>81</v>
      </c>
      <c r="L50" s="27" t="s">
        <v>113</v>
      </c>
      <c r="M50" t="s">
        <v>81</v>
      </c>
      <c r="N50" t="str">
        <f>IF(T49="","",T49&amp;"&amp;br;")&amp;IF(R49=0,"",R49)</f>
        <v>Exert 2: 4 gems are converted to green.</v>
      </c>
      <c r="O50" t="s">
        <v>81</v>
      </c>
      <c r="Q50" s="33" t="s">
        <v>18</v>
      </c>
      <c r="R50" s="34" t="str">
        <f>IF(INDEX(AT:AT,W44+1)="",0,INDEX(AT:AT,W44+1)&amp;"/"&amp;INDEX(AU:AU,W44+1))</f>
        <v>1/3</v>
      </c>
      <c r="S50" s="35"/>
      <c r="T50" s="35"/>
      <c r="U50" s="35"/>
      <c r="V50" s="36"/>
      <c r="W50" s="40"/>
      <c r="X50" s="33"/>
      <c r="Y50" s="52"/>
      <c r="Z50" s="52"/>
      <c r="AA50" s="53"/>
      <c r="AE50" s="48">
        <v>49</v>
      </c>
      <c r="AF50" s="49"/>
      <c r="AG50" s="24"/>
      <c r="AH50" s="24"/>
      <c r="AI50" s="24"/>
      <c r="AJ50" s="24"/>
      <c r="AK50" s="24"/>
      <c r="AL50" s="24"/>
      <c r="AM50" s="24"/>
      <c r="AN50" s="24"/>
      <c r="AO50" s="24"/>
      <c r="AP50" s="24"/>
      <c r="AQ50" s="24"/>
      <c r="AR50" s="61"/>
      <c r="AS50" s="24"/>
      <c r="AT50" s="24"/>
      <c r="AU50" s="24"/>
      <c r="AV50" s="24"/>
      <c r="AW50" s="24"/>
      <c r="AX50" s="24"/>
      <c r="AY50" s="24"/>
      <c r="AZ50" s="24"/>
      <c r="BA50" s="54"/>
      <c r="BB50" s="64" t="s">
        <v>0</v>
      </c>
      <c r="BC50">
        <v>49</v>
      </c>
      <c r="BD50" t="s">
        <v>359</v>
      </c>
      <c r="BE50" t="s">
        <v>40</v>
      </c>
      <c r="BF50" t="s">
        <v>360</v>
      </c>
    </row>
    <row r="51" ht="14.25" spans="1:58">
      <c r="A51" t="str">
        <f t="shared" si="0"/>
        <v>|PT|&gt;|1/3|シールド数|&gt;||</v>
      </c>
      <c r="B51" t="s">
        <v>0</v>
      </c>
      <c r="C51" t="s">
        <v>81</v>
      </c>
      <c r="D51" t="s">
        <v>18</v>
      </c>
      <c r="E51" t="s">
        <v>81</v>
      </c>
      <c r="F51" t="s">
        <v>113</v>
      </c>
      <c r="G51" t="s">
        <v>81</v>
      </c>
      <c r="H51" t="str">
        <f>IF(R50=0,"",R50)</f>
        <v>1/3</v>
      </c>
      <c r="I51" t="s">
        <v>81</v>
      </c>
      <c r="J51" t="s">
        <v>136</v>
      </c>
      <c r="K51" t="s">
        <v>81</v>
      </c>
      <c r="L51" t="s">
        <v>113</v>
      </c>
      <c r="M51" t="s">
        <v>81</v>
      </c>
      <c r="N51" t="str">
        <f>IF(R51=0,"",R51)</f>
        <v/>
      </c>
      <c r="O51" t="s">
        <v>81</v>
      </c>
      <c r="Q51" s="41" t="s">
        <v>19</v>
      </c>
      <c r="R51" s="34">
        <f>INDEX(AS:AS,W44+1)</f>
        <v>0</v>
      </c>
      <c r="S51" s="42"/>
      <c r="T51" s="42"/>
      <c r="U51" s="42"/>
      <c r="V51" s="43"/>
      <c r="W51" s="44"/>
      <c r="X51" s="45"/>
      <c r="Y51" s="55"/>
      <c r="Z51" s="55"/>
      <c r="AA51" s="56"/>
      <c r="AE51" s="57">
        <v>50</v>
      </c>
      <c r="AF51" s="58"/>
      <c r="AG51" s="60"/>
      <c r="AH51" s="60"/>
      <c r="AI51" s="60"/>
      <c r="AJ51" s="60"/>
      <c r="AK51" s="60"/>
      <c r="AL51" s="60"/>
      <c r="AM51" s="60"/>
      <c r="AN51" s="60"/>
      <c r="AO51" s="60"/>
      <c r="AP51" s="60"/>
      <c r="AQ51" s="60"/>
      <c r="AR51" s="62"/>
      <c r="AS51" s="24"/>
      <c r="AT51" s="24"/>
      <c r="AU51" s="24"/>
      <c r="AV51" s="24"/>
      <c r="AW51" s="24"/>
      <c r="AX51" s="24"/>
      <c r="AY51" s="24"/>
      <c r="AZ51" s="60"/>
      <c r="BA51" s="65"/>
      <c r="BB51" s="64" t="s">
        <v>0</v>
      </c>
      <c r="BC51">
        <v>50</v>
      </c>
      <c r="BD51" t="s">
        <v>361</v>
      </c>
      <c r="BE51" t="s">
        <v>40</v>
      </c>
      <c r="BF51" t="s">
        <v>362</v>
      </c>
    </row>
    <row r="52" spans="1:58">
      <c r="A52" t="str">
        <f t="shared" si="0"/>
        <v>&amp;br;&amp;br;</v>
      </c>
      <c r="B52" t="s">
        <v>0</v>
      </c>
      <c r="C52" t="s">
        <v>145</v>
      </c>
      <c r="R52"/>
      <c r="S52"/>
      <c r="T52"/>
      <c r="U52"/>
      <c r="V52"/>
      <c r="BB52" s="64" t="s">
        <v>0</v>
      </c>
      <c r="BC52">
        <v>51</v>
      </c>
      <c r="BD52" t="s">
        <v>363</v>
      </c>
      <c r="BE52" t="s">
        <v>40</v>
      </c>
      <c r="BF52" t="s">
        <v>364</v>
      </c>
    </row>
    <row r="53" spans="1:58">
      <c r="A53" t="str">
        <f t="shared" si="0"/>
        <v>#back(text=戻る,left)</v>
      </c>
      <c r="B53" t="s">
        <v>0</v>
      </c>
      <c r="C53" t="s">
        <v>153</v>
      </c>
      <c r="R53"/>
      <c r="S53"/>
      <c r="T53"/>
      <c r="U53"/>
      <c r="V53"/>
      <c r="BB53" s="64" t="s">
        <v>0</v>
      </c>
      <c r="BC53">
        <v>52</v>
      </c>
      <c r="BD53" t="s">
        <v>365</v>
      </c>
      <c r="BE53" t="s">
        <v>40</v>
      </c>
      <c r="BF53" t="s">
        <v>366</v>
      </c>
    </row>
    <row r="54" spans="1:58">
      <c r="A54" t="str">
        <f t="shared" si="0"/>
        <v>&amp;br;</v>
      </c>
      <c r="B54" t="s">
        <v>0</v>
      </c>
      <c r="C54" t="s">
        <v>164</v>
      </c>
      <c r="R54"/>
      <c r="S54"/>
      <c r="T54"/>
      <c r="U54"/>
      <c r="V54"/>
      <c r="BB54" s="64" t="s">
        <v>0</v>
      </c>
      <c r="BC54">
        <v>53</v>
      </c>
      <c r="BD54" t="s">
        <v>367</v>
      </c>
      <c r="BE54" t="s">
        <v>40</v>
      </c>
      <c r="BF54" t="s">
        <v>368</v>
      </c>
    </row>
    <row r="55" spans="1:58">
      <c r="A55" t="str">
        <f t="shared" si="0"/>
        <v>#comment(above,nsize=[15],size=[30],num=[10])</v>
      </c>
      <c r="B55" t="s">
        <v>0</v>
      </c>
      <c r="C55" t="s">
        <v>173</v>
      </c>
      <c r="R55"/>
      <c r="S55"/>
      <c r="T55"/>
      <c r="U55"/>
      <c r="V55"/>
      <c r="BB55" s="64" t="s">
        <v>0</v>
      </c>
      <c r="BC55">
        <v>54</v>
      </c>
      <c r="BD55" t="s">
        <v>285</v>
      </c>
      <c r="BE55" t="s">
        <v>40</v>
      </c>
      <c r="BF55" t="s">
        <v>369</v>
      </c>
    </row>
    <row r="56" spans="1:58">
      <c r="A56" t="str">
        <f t="shared" si="0"/>
        <v>&amp;br;&amp;br;</v>
      </c>
      <c r="B56" t="s">
        <v>0</v>
      </c>
      <c r="C56" t="s">
        <v>145</v>
      </c>
      <c r="R56"/>
      <c r="S56"/>
      <c r="T56"/>
      <c r="U56"/>
      <c r="V56"/>
      <c r="BB56" s="64" t="s">
        <v>0</v>
      </c>
      <c r="BC56">
        <v>55</v>
      </c>
      <c r="BD56" t="s">
        <v>141</v>
      </c>
      <c r="BE56" t="s">
        <v>40</v>
      </c>
      <c r="BF56" t="s">
        <v>370</v>
      </c>
    </row>
    <row r="57" spans="1:58">
      <c r="A57" t="str">
        <f t="shared" si="0"/>
        <v/>
      </c>
      <c r="B57" t="s">
        <v>0</v>
      </c>
      <c r="Q57" s="29"/>
      <c r="R57" s="30"/>
      <c r="S57" s="30"/>
      <c r="T57" s="30"/>
      <c r="U57" s="30"/>
      <c r="V57" s="31"/>
      <c r="W57" s="32">
        <v>5</v>
      </c>
      <c r="X57" s="29"/>
      <c r="Y57" s="50"/>
      <c r="Z57" s="50"/>
      <c r="AA57" s="51"/>
      <c r="BB57" s="64" t="s">
        <v>0</v>
      </c>
      <c r="BC57">
        <v>56</v>
      </c>
      <c r="BD57" t="s">
        <v>371</v>
      </c>
      <c r="BE57" t="s">
        <v>40</v>
      </c>
      <c r="BF57" t="s">
        <v>133</v>
      </c>
    </row>
    <row r="58" spans="1:58">
      <c r="A58" t="str">
        <f t="shared" si="0"/>
        <v>*猛り狂うカバ/Rampaging Hippo</v>
      </c>
      <c r="B58" t="s">
        <v>0</v>
      </c>
      <c r="C58" t="str">
        <f>"*"&amp;R58&amp;"/"&amp;T58</f>
        <v>*猛り狂うカバ/Rampaging Hippo</v>
      </c>
      <c r="Q58" s="33" t="s">
        <v>9</v>
      </c>
      <c r="R58" s="34" t="str">
        <f>INDEX(AI:AI,W57+1)</f>
        <v>猛り狂うカバ</v>
      </c>
      <c r="S58" s="35" t="s">
        <v>10</v>
      </c>
      <c r="T58" s="34" t="str">
        <f>INDEX(AJ:AJ,W57+1)</f>
        <v>Rampaging Hippo</v>
      </c>
      <c r="U58" s="35"/>
      <c r="V58" s="36"/>
      <c r="W58" s="37"/>
      <c r="X58" s="33"/>
      <c r="Y58" s="52"/>
      <c r="Z58" s="52"/>
      <c r="AA58" s="53"/>
      <c r="BB58" s="64" t="s">
        <v>0</v>
      </c>
      <c r="BC58">
        <v>57</v>
      </c>
      <c r="BD58" t="s">
        <v>221</v>
      </c>
      <c r="BE58" t="s">
        <v>40</v>
      </c>
      <c r="BF58" t="s">
        <v>372</v>
      </c>
    </row>
    <row r="59" spans="1:58">
      <c r="A59" t="str">
        <f t="shared" si="0"/>
        <v>|LEFT:80|LEFT:100|LEFT:100|LEFT:100|LEFT:100|LEFT:100|c</v>
      </c>
      <c r="B59" t="s">
        <v>0</v>
      </c>
      <c r="C59" t="s">
        <v>81</v>
      </c>
      <c r="D59" s="26" t="str">
        <f>$Q$1</f>
        <v>LEFT:80</v>
      </c>
      <c r="E59" s="26" t="s">
        <v>81</v>
      </c>
      <c r="F59" s="26" t="str">
        <f t="shared" ref="F59:J59" si="9">$R$1</f>
        <v>LEFT:100</v>
      </c>
      <c r="G59" s="26" t="s">
        <v>81</v>
      </c>
      <c r="H59" s="26" t="str">
        <f t="shared" si="9"/>
        <v>LEFT:100</v>
      </c>
      <c r="I59" s="26" t="s">
        <v>81</v>
      </c>
      <c r="J59" s="26" t="str">
        <f t="shared" si="9"/>
        <v>LEFT:100</v>
      </c>
      <c r="K59" s="26" t="s">
        <v>81</v>
      </c>
      <c r="L59" s="26" t="str">
        <f>$R$1</f>
        <v>LEFT:100</v>
      </c>
      <c r="M59" s="26" t="s">
        <v>81</v>
      </c>
      <c r="N59" s="26" t="str">
        <f>$R$1</f>
        <v>LEFT:100</v>
      </c>
      <c r="O59" t="s">
        <v>81</v>
      </c>
      <c r="P59" t="s">
        <v>82</v>
      </c>
      <c r="Q59" s="38" t="s">
        <v>6</v>
      </c>
      <c r="R59" s="34" t="str">
        <f>INDEX(AF:AF,W57+1)</f>
        <v>緑</v>
      </c>
      <c r="S59" s="39" t="s">
        <v>7</v>
      </c>
      <c r="T59" s="34" t="str">
        <f>INDEX(AG:AG,W57+1)</f>
        <v>コモン</v>
      </c>
      <c r="U59" s="39" t="s">
        <v>8</v>
      </c>
      <c r="V59" s="34">
        <f>INDEX(AH:AH,W57+1)</f>
        <v>23</v>
      </c>
      <c r="W59" s="40"/>
      <c r="X59" s="34" t="str">
        <f>INDEX(AO:AO,W57+1)</f>
        <v>トランプル</v>
      </c>
      <c r="Y59" s="52"/>
      <c r="Z59" s="52"/>
      <c r="AA59" s="53"/>
      <c r="BB59" s="64" t="s">
        <v>0</v>
      </c>
      <c r="BC59">
        <v>58</v>
      </c>
      <c r="BD59" t="s">
        <v>373</v>
      </c>
      <c r="BE59" t="s">
        <v>40</v>
      </c>
      <c r="BF59" t="s">
        <v>374</v>
      </c>
    </row>
    <row r="60" spans="1:58">
      <c r="A60" t="str">
        <f t="shared" si="0"/>
        <v>|色|緑|レアリティ|コモン|マナコスト|23|</v>
      </c>
      <c r="B60" t="s">
        <v>0</v>
      </c>
      <c r="C60" t="s">
        <v>81</v>
      </c>
      <c r="D60" s="27" t="s">
        <v>6</v>
      </c>
      <c r="E60" t="s">
        <v>81</v>
      </c>
      <c r="F60" t="str">
        <f>IF(R59=0,"",R59)</f>
        <v>緑</v>
      </c>
      <c r="G60" t="s">
        <v>81</v>
      </c>
      <c r="H60" s="27" t="s">
        <v>93</v>
      </c>
      <c r="I60" t="s">
        <v>81</v>
      </c>
      <c r="J60" t="str">
        <f>IF(T59=0,"",T59)</f>
        <v>コモン</v>
      </c>
      <c r="K60" t="s">
        <v>81</v>
      </c>
      <c r="L60" s="27" t="s">
        <v>94</v>
      </c>
      <c r="M60" t="s">
        <v>81</v>
      </c>
      <c r="N60">
        <f>IF(V59=0,"",V59)</f>
        <v>23</v>
      </c>
      <c r="O60" t="s">
        <v>81</v>
      </c>
      <c r="Q60" s="33" t="s">
        <v>11</v>
      </c>
      <c r="R60" s="34" t="str">
        <f>INDEX(AK:AK,W57+1)</f>
        <v>クリーチャー</v>
      </c>
      <c r="S60" s="39" t="s">
        <v>95</v>
      </c>
      <c r="T60" s="34" t="str">
        <f>INDEX(AL:AL,W57+1)</f>
        <v>カバ</v>
      </c>
      <c r="U60" s="34">
        <f>INDEX(AM:AM,W57+1)</f>
        <v>0</v>
      </c>
      <c r="V60" s="34">
        <f>INDEX(AN:AN,W57+1)</f>
        <v>0</v>
      </c>
      <c r="W60" s="40"/>
      <c r="X60" s="34" t="str">
        <f>INDEX(AV:AV,W57+1)</f>
        <v>トラ</v>
      </c>
      <c r="Y60" s="34" t="str">
        <f>INDEX(AW:AW,W57+1)</f>
        <v/>
      </c>
      <c r="Z60" s="34" t="str">
        <f>INDEX(AX:AX,W57+1)</f>
        <v/>
      </c>
      <c r="AA60" s="34">
        <f>INDEX(AY:AY,W57+1)</f>
        <v>0</v>
      </c>
      <c r="BB60" s="64" t="s">
        <v>0</v>
      </c>
      <c r="BC60">
        <v>59</v>
      </c>
      <c r="BD60" t="s">
        <v>375</v>
      </c>
      <c r="BE60" t="s">
        <v>40</v>
      </c>
      <c r="BF60" t="s">
        <v>376</v>
      </c>
    </row>
    <row r="61" spans="1:58">
      <c r="A61" t="str">
        <f t="shared" si="0"/>
        <v>|種別|クリーチャー|サブタイプ|カバ|||</v>
      </c>
      <c r="B61" t="s">
        <v>0</v>
      </c>
      <c r="C61" t="s">
        <v>81</v>
      </c>
      <c r="D61" s="27" t="s">
        <v>11</v>
      </c>
      <c r="E61" t="s">
        <v>81</v>
      </c>
      <c r="F61" t="str">
        <f>IF(R60=0,"",R60)</f>
        <v>クリーチャー</v>
      </c>
      <c r="G61" t="s">
        <v>81</v>
      </c>
      <c r="H61" s="27" t="s">
        <v>103</v>
      </c>
      <c r="I61" t="s">
        <v>81</v>
      </c>
      <c r="J61" t="str">
        <f>IF(T60=0,"",T60)</f>
        <v>カバ</v>
      </c>
      <c r="K61" t="s">
        <v>81</v>
      </c>
      <c r="L61" t="str">
        <f>IF(U60=0,"",U60)</f>
        <v/>
      </c>
      <c r="M61" t="s">
        <v>81</v>
      </c>
      <c r="N61" t="str">
        <f>IF(V60=0,"",V60)</f>
        <v/>
      </c>
      <c r="O61" t="s">
        <v>81</v>
      </c>
      <c r="Q61" s="33" t="s">
        <v>104</v>
      </c>
      <c r="R61" s="34" t="str">
        <f>INDEX(AZ:AZ,W57+1)</f>
        <v>トランプル&amp;br;サイクリング3</v>
      </c>
      <c r="S61" s="35"/>
      <c r="T61" s="35"/>
      <c r="U61" s="35"/>
      <c r="V61" s="36"/>
      <c r="W61" s="40"/>
      <c r="X61" s="32"/>
      <c r="Y61" s="32"/>
      <c r="Z61" s="32"/>
      <c r="AA61" s="54"/>
      <c r="BB61" s="64" t="s">
        <v>0</v>
      </c>
      <c r="BC61">
        <v>60</v>
      </c>
      <c r="BD61" t="s">
        <v>377</v>
      </c>
      <c r="BE61" t="s">
        <v>40</v>
      </c>
      <c r="BF61" t="s">
        <v>378</v>
      </c>
    </row>
    <row r="62" spans="1:58">
      <c r="A62" t="str">
        <f t="shared" si="0"/>
        <v>|テキスト|&gt;|&gt;|&gt;|&gt;|トランプル&amp;br;サイクリング3|</v>
      </c>
      <c r="B62" t="s">
        <v>0</v>
      </c>
      <c r="C62" t="s">
        <v>81</v>
      </c>
      <c r="D62" s="27" t="s">
        <v>104</v>
      </c>
      <c r="E62" t="s">
        <v>81</v>
      </c>
      <c r="F62" s="27" t="s">
        <v>113</v>
      </c>
      <c r="G62" t="s">
        <v>81</v>
      </c>
      <c r="H62" s="27" t="s">
        <v>113</v>
      </c>
      <c r="I62" t="s">
        <v>81</v>
      </c>
      <c r="J62" s="27" t="s">
        <v>113</v>
      </c>
      <c r="K62" t="s">
        <v>81</v>
      </c>
      <c r="L62" s="27" t="s">
        <v>113</v>
      </c>
      <c r="M62" t="s">
        <v>81</v>
      </c>
      <c r="N62" t="str">
        <f>IF(R61=0,"",R61)</f>
        <v>トランプル&amp;br;サイクリング3</v>
      </c>
      <c r="O62" t="s">
        <v>81</v>
      </c>
      <c r="Q62" s="38" t="s">
        <v>27</v>
      </c>
      <c r="R62" s="34" t="str">
        <f>INDEX(BA:BA,W57+1)</f>
        <v>Cycling 3.</v>
      </c>
      <c r="S62" s="33" t="s">
        <v>114</v>
      </c>
      <c r="T62" s="34" t="str">
        <f>IF(X62="","",X62&amp;IF(Y62="",""," "&amp;Y62)&amp;IF(Z62="",""," "&amp;Z62)&amp;IF(AA62="",""," "&amp;AA62))</f>
        <v>Trample  </v>
      </c>
      <c r="U62" s="35"/>
      <c r="V62" s="36"/>
      <c r="W62" s="40" t="s">
        <v>114</v>
      </c>
      <c r="X62" s="33" t="str">
        <f t="shared" ref="X62:AA62" si="10">IF(ISERROR(IF(LEN(X61)&gt;1,X61,VLOOKUP(X60,$AC:$AD,2,FALSE))),"",IF(LEN(X61)&gt;1,X61,VLOOKUP(X60,$AC:$AD,2,FALSE)))</f>
        <v>Trample</v>
      </c>
      <c r="Y62" s="33" t="str">
        <f t="shared" si="10"/>
        <v/>
      </c>
      <c r="Z62" s="33" t="str">
        <f t="shared" si="10"/>
        <v/>
      </c>
      <c r="AA62" s="33" t="str">
        <f t="shared" si="10"/>
        <v> </v>
      </c>
      <c r="BB62" s="64" t="s">
        <v>0</v>
      </c>
      <c r="BC62">
        <v>61</v>
      </c>
      <c r="BD62" t="s">
        <v>325</v>
      </c>
      <c r="BE62" t="s">
        <v>40</v>
      </c>
      <c r="BF62" t="s">
        <v>379</v>
      </c>
    </row>
    <row r="63" spans="1:58">
      <c r="A63" t="str">
        <f t="shared" si="0"/>
        <v>|英テキスト|&gt;|&gt;|&gt;|&gt;|Trample  &amp;br;Cycling 3.|</v>
      </c>
      <c r="B63" t="s">
        <v>0</v>
      </c>
      <c r="C63" t="s">
        <v>81</v>
      </c>
      <c r="D63" s="27" t="s">
        <v>125</v>
      </c>
      <c r="E63" t="s">
        <v>81</v>
      </c>
      <c r="F63" s="27" t="s">
        <v>113</v>
      </c>
      <c r="G63" t="s">
        <v>81</v>
      </c>
      <c r="H63" s="27" t="s">
        <v>113</v>
      </c>
      <c r="I63" t="s">
        <v>81</v>
      </c>
      <c r="J63" s="27" t="s">
        <v>113</v>
      </c>
      <c r="K63" t="s">
        <v>81</v>
      </c>
      <c r="L63" s="27" t="s">
        <v>113</v>
      </c>
      <c r="M63" t="s">
        <v>81</v>
      </c>
      <c r="N63" t="str">
        <f>IF(T62="","",T62&amp;"&amp;br;")&amp;IF(R62=0,"",R62)</f>
        <v>Trample  &amp;br;Cycling 3.</v>
      </c>
      <c r="O63" t="s">
        <v>81</v>
      </c>
      <c r="Q63" s="33" t="s">
        <v>18</v>
      </c>
      <c r="R63" s="34" t="str">
        <f>IF(INDEX(AT:AT,W57+1)="",0,INDEX(AT:AT,W57+1)&amp;"/"&amp;INDEX(AU:AU,W57+1))</f>
        <v>5/6</v>
      </c>
      <c r="S63" s="35"/>
      <c r="T63" s="35"/>
      <c r="U63" s="35"/>
      <c r="V63" s="36"/>
      <c r="W63" s="40"/>
      <c r="X63" s="33"/>
      <c r="Y63" s="52"/>
      <c r="Z63" s="52"/>
      <c r="AA63" s="53"/>
      <c r="BB63" s="64" t="s">
        <v>0</v>
      </c>
      <c r="BC63">
        <v>62</v>
      </c>
      <c r="BD63" t="s">
        <v>380</v>
      </c>
      <c r="BE63" t="s">
        <v>40</v>
      </c>
      <c r="BF63" t="s">
        <v>381</v>
      </c>
    </row>
    <row r="64" spans="1:58">
      <c r="A64" t="str">
        <f t="shared" si="0"/>
        <v>|PT|&gt;|5/6|シールド数|&gt;||</v>
      </c>
      <c r="B64" t="s">
        <v>0</v>
      </c>
      <c r="C64" t="s">
        <v>81</v>
      </c>
      <c r="D64" t="s">
        <v>18</v>
      </c>
      <c r="E64" t="s">
        <v>81</v>
      </c>
      <c r="F64" t="s">
        <v>113</v>
      </c>
      <c r="G64" t="s">
        <v>81</v>
      </c>
      <c r="H64" t="str">
        <f>IF(R63=0,"",R63)</f>
        <v>5/6</v>
      </c>
      <c r="I64" t="s">
        <v>81</v>
      </c>
      <c r="J64" t="s">
        <v>136</v>
      </c>
      <c r="K64" t="s">
        <v>81</v>
      </c>
      <c r="L64" t="s">
        <v>113</v>
      </c>
      <c r="M64" t="s">
        <v>81</v>
      </c>
      <c r="N64" t="str">
        <f>IF(R64=0,"",R64)</f>
        <v/>
      </c>
      <c r="O64" t="s">
        <v>81</v>
      </c>
      <c r="Q64" s="41" t="s">
        <v>19</v>
      </c>
      <c r="R64" s="34">
        <f>INDEX(AS:AS,W57+1)</f>
        <v>0</v>
      </c>
      <c r="S64" s="42"/>
      <c r="T64" s="42"/>
      <c r="U64" s="42"/>
      <c r="V64" s="43"/>
      <c r="W64" s="44"/>
      <c r="X64" s="45"/>
      <c r="Y64" s="55"/>
      <c r="Z64" s="55"/>
      <c r="AA64" s="56"/>
      <c r="BB64" s="64" t="s">
        <v>0</v>
      </c>
      <c r="BC64">
        <v>63</v>
      </c>
      <c r="BD64" t="s">
        <v>382</v>
      </c>
      <c r="BE64" t="s">
        <v>40</v>
      </c>
      <c r="BF64" t="s">
        <v>298</v>
      </c>
    </row>
    <row r="65" spans="1:58">
      <c r="A65" t="str">
        <f t="shared" si="0"/>
        <v>&amp;br;&amp;br;</v>
      </c>
      <c r="B65" t="s">
        <v>0</v>
      </c>
      <c r="C65" t="s">
        <v>145</v>
      </c>
      <c r="R65"/>
      <c r="S65"/>
      <c r="T65"/>
      <c r="U65"/>
      <c r="V65"/>
      <c r="BB65" s="64" t="s">
        <v>0</v>
      </c>
      <c r="BC65">
        <v>64</v>
      </c>
      <c r="BD65" t="s">
        <v>60</v>
      </c>
      <c r="BE65" t="s">
        <v>40</v>
      </c>
      <c r="BF65" t="s">
        <v>383</v>
      </c>
    </row>
    <row r="66" spans="1:58">
      <c r="A66" t="str">
        <f t="shared" si="0"/>
        <v>#back(text=戻る,left)</v>
      </c>
      <c r="B66" t="s">
        <v>0</v>
      </c>
      <c r="C66" t="s">
        <v>153</v>
      </c>
      <c r="R66"/>
      <c r="S66"/>
      <c r="T66"/>
      <c r="U66"/>
      <c r="V66"/>
      <c r="BB66" s="64" t="s">
        <v>0</v>
      </c>
      <c r="BC66">
        <v>65</v>
      </c>
      <c r="BD66" t="s">
        <v>384</v>
      </c>
      <c r="BE66" t="s">
        <v>40</v>
      </c>
      <c r="BF66" t="s">
        <v>385</v>
      </c>
    </row>
    <row r="67" spans="1:58">
      <c r="A67" t="str">
        <f t="shared" si="0"/>
        <v>&amp;br;</v>
      </c>
      <c r="B67" t="s">
        <v>0</v>
      </c>
      <c r="C67" t="s">
        <v>164</v>
      </c>
      <c r="R67"/>
      <c r="S67"/>
      <c r="T67"/>
      <c r="U67"/>
      <c r="V67"/>
      <c r="BB67" s="64" t="s">
        <v>0</v>
      </c>
      <c r="BC67">
        <v>66</v>
      </c>
      <c r="BD67" t="s">
        <v>386</v>
      </c>
      <c r="BE67" t="s">
        <v>40</v>
      </c>
      <c r="BF67" t="s">
        <v>387</v>
      </c>
    </row>
    <row r="68" spans="1:58">
      <c r="A68" t="str">
        <f t="shared" si="0"/>
        <v>#comment(above,nsize=[15],size=[30],num=[10])</v>
      </c>
      <c r="B68" t="s">
        <v>0</v>
      </c>
      <c r="C68" t="s">
        <v>173</v>
      </c>
      <c r="R68"/>
      <c r="S68"/>
      <c r="T68"/>
      <c r="U68"/>
      <c r="V68"/>
      <c r="BB68" s="64" t="s">
        <v>0</v>
      </c>
      <c r="BC68">
        <v>67</v>
      </c>
      <c r="BD68" t="s">
        <v>388</v>
      </c>
      <c r="BE68" t="s">
        <v>40</v>
      </c>
      <c r="BF68" t="s">
        <v>389</v>
      </c>
    </row>
    <row r="69" spans="1:58">
      <c r="A69" t="str">
        <f t="shared" si="0"/>
        <v>&amp;br;&amp;br;</v>
      </c>
      <c r="B69" t="s">
        <v>0</v>
      </c>
      <c r="C69" t="s">
        <v>145</v>
      </c>
      <c r="R69"/>
      <c r="S69"/>
      <c r="T69"/>
      <c r="U69"/>
      <c r="V69"/>
      <c r="BB69" s="64" t="s">
        <v>0</v>
      </c>
      <c r="BC69">
        <v>68</v>
      </c>
      <c r="BD69" t="s">
        <v>390</v>
      </c>
      <c r="BE69" t="s">
        <v>40</v>
      </c>
      <c r="BF69" t="s">
        <v>391</v>
      </c>
    </row>
    <row r="70" spans="1:58">
      <c r="A70" t="str">
        <f t="shared" ref="A70:A133" si="11">CONCATENATE(C70,D70,E70,F70,G70,H70,I70,J70,K70,L70,M70,N70,O70,P70)</f>
        <v/>
      </c>
      <c r="B70" t="s">
        <v>0</v>
      </c>
      <c r="Q70" s="29"/>
      <c r="R70" s="30"/>
      <c r="S70" s="30"/>
      <c r="T70" s="30"/>
      <c r="U70" s="30"/>
      <c r="V70" s="31"/>
      <c r="W70" s="32">
        <v>6</v>
      </c>
      <c r="X70" s="29"/>
      <c r="Y70" s="50"/>
      <c r="Z70" s="50"/>
      <c r="AA70" s="51"/>
      <c r="BB70" s="64" t="s">
        <v>0</v>
      </c>
      <c r="BC70">
        <v>69</v>
      </c>
      <c r="BD70" t="s">
        <v>392</v>
      </c>
      <c r="BE70" t="s">
        <v>40</v>
      </c>
      <c r="BF70" t="s">
        <v>393</v>
      </c>
    </row>
    <row r="71" spans="1:58">
      <c r="A71" t="str">
        <f t="shared" si="11"/>
        <v>*ロナスの重鎮/Rhonas's Stalwart</v>
      </c>
      <c r="B71" t="s">
        <v>0</v>
      </c>
      <c r="C71" t="str">
        <f>"*"&amp;R71&amp;"/"&amp;T71</f>
        <v>*ロナスの重鎮/Rhonas's Stalwart</v>
      </c>
      <c r="Q71" s="33" t="s">
        <v>9</v>
      </c>
      <c r="R71" s="34" t="str">
        <f>INDEX(AI:AI,W70+1)</f>
        <v>ロナスの重鎮</v>
      </c>
      <c r="S71" s="35" t="s">
        <v>10</v>
      </c>
      <c r="T71" s="34" t="str">
        <f>INDEX(AJ:AJ,W70+1)</f>
        <v>Rhonas's Stalwart</v>
      </c>
      <c r="U71" s="35"/>
      <c r="V71" s="36"/>
      <c r="W71" s="37"/>
      <c r="X71" s="33"/>
      <c r="Y71" s="52"/>
      <c r="Z71" s="52"/>
      <c r="AA71" s="53"/>
      <c r="BB71" s="64" t="s">
        <v>0</v>
      </c>
      <c r="BC71">
        <v>70</v>
      </c>
      <c r="BD71" t="s">
        <v>394</v>
      </c>
      <c r="BE71" t="s">
        <v>40</v>
      </c>
      <c r="BF71" t="s">
        <v>395</v>
      </c>
    </row>
    <row r="72" spans="1:58">
      <c r="A72" t="str">
        <f t="shared" si="11"/>
        <v>|LEFT:80|LEFT:100|LEFT:100|LEFT:100|LEFT:100|LEFT:100|c</v>
      </c>
      <c r="B72" t="s">
        <v>0</v>
      </c>
      <c r="C72" t="s">
        <v>81</v>
      </c>
      <c r="D72" s="26" t="str">
        <f>$Q$1</f>
        <v>LEFT:80</v>
      </c>
      <c r="E72" s="26" t="s">
        <v>81</v>
      </c>
      <c r="F72" s="26" t="str">
        <f t="shared" ref="F72:J72" si="12">$R$1</f>
        <v>LEFT:100</v>
      </c>
      <c r="G72" s="26" t="s">
        <v>81</v>
      </c>
      <c r="H72" s="26" t="str">
        <f t="shared" si="12"/>
        <v>LEFT:100</v>
      </c>
      <c r="I72" s="26" t="s">
        <v>81</v>
      </c>
      <c r="J72" s="26" t="str">
        <f t="shared" si="12"/>
        <v>LEFT:100</v>
      </c>
      <c r="K72" s="26" t="s">
        <v>81</v>
      </c>
      <c r="L72" s="26" t="str">
        <f>$R$1</f>
        <v>LEFT:100</v>
      </c>
      <c r="M72" s="26" t="s">
        <v>81</v>
      </c>
      <c r="N72" s="26" t="str">
        <f>$R$1</f>
        <v>LEFT:100</v>
      </c>
      <c r="O72" t="s">
        <v>81</v>
      </c>
      <c r="P72" t="s">
        <v>82</v>
      </c>
      <c r="Q72" s="38" t="s">
        <v>6</v>
      </c>
      <c r="R72" s="34" t="str">
        <f>INDEX(AF:AF,W70+1)</f>
        <v>緑</v>
      </c>
      <c r="S72" s="39" t="s">
        <v>7</v>
      </c>
      <c r="T72" s="34" t="str">
        <f>INDEX(AG:AG,W70+1)</f>
        <v>コモン</v>
      </c>
      <c r="U72" s="39" t="s">
        <v>8</v>
      </c>
      <c r="V72" s="34">
        <f>INDEX(AH:AH,W70+1)</f>
        <v>7</v>
      </c>
      <c r="W72" s="40"/>
      <c r="X72" s="34" t="str">
        <f>INDEX(AO:AO,W70+1)</f>
        <v>督励2：あなたのターン終了時まで、このクリーチャーは+1/+1の修整を受けるとともにブロックできない。</v>
      </c>
      <c r="Y72" s="52"/>
      <c r="Z72" s="52"/>
      <c r="AA72" s="53"/>
      <c r="BB72" s="64" t="s">
        <v>0</v>
      </c>
      <c r="BC72">
        <v>71</v>
      </c>
      <c r="BD72" t="s">
        <v>251</v>
      </c>
      <c r="BE72" t="s">
        <v>40</v>
      </c>
      <c r="BF72" t="s">
        <v>396</v>
      </c>
    </row>
    <row r="73" spans="1:58">
      <c r="A73" t="str">
        <f t="shared" si="11"/>
        <v>|色|緑|レアリティ|コモン|マナコスト|7|</v>
      </c>
      <c r="B73" t="s">
        <v>0</v>
      </c>
      <c r="C73" t="s">
        <v>81</v>
      </c>
      <c r="D73" s="27" t="s">
        <v>6</v>
      </c>
      <c r="E73" t="s">
        <v>81</v>
      </c>
      <c r="F73" t="str">
        <f>IF(R72=0,"",R72)</f>
        <v>緑</v>
      </c>
      <c r="G73" t="s">
        <v>81</v>
      </c>
      <c r="H73" s="27" t="s">
        <v>93</v>
      </c>
      <c r="I73" t="s">
        <v>81</v>
      </c>
      <c r="J73" t="str">
        <f>IF(T72=0,"",T72)</f>
        <v>コモン</v>
      </c>
      <c r="K73" t="s">
        <v>81</v>
      </c>
      <c r="L73" s="27" t="s">
        <v>94</v>
      </c>
      <c r="M73" t="s">
        <v>81</v>
      </c>
      <c r="N73">
        <f>IF(V72=0,"",V72)</f>
        <v>7</v>
      </c>
      <c r="O73" t="s">
        <v>81</v>
      </c>
      <c r="Q73" s="33" t="s">
        <v>11</v>
      </c>
      <c r="R73" s="34" t="str">
        <f>INDEX(AK:AK,W70+1)</f>
        <v>クリーチャー</v>
      </c>
      <c r="S73" s="39" t="s">
        <v>95</v>
      </c>
      <c r="T73" s="34" t="str">
        <f>INDEX(AL:AL,W70+1)</f>
        <v>人間</v>
      </c>
      <c r="U73" s="34" t="str">
        <f>INDEX(AM:AM,W70+1)</f>
        <v>戦士</v>
      </c>
      <c r="V73" s="34">
        <f>INDEX(AN:AN,W70+1)</f>
        <v>0</v>
      </c>
      <c r="W73" s="40"/>
      <c r="X73" s="34" t="str">
        <f>INDEX(AV:AV,W70+1)</f>
        <v>督励</v>
      </c>
      <c r="Y73" s="34" t="str">
        <f>INDEX(AW:AW,W70+1)</f>
        <v/>
      </c>
      <c r="Z73" s="34" t="str">
        <f>INDEX(AX:AX,W70+1)</f>
        <v/>
      </c>
      <c r="AA73" s="34">
        <f>INDEX(AY:AY,W70+1)</f>
        <v>0</v>
      </c>
      <c r="BB73" s="64" t="s">
        <v>0</v>
      </c>
      <c r="BC73">
        <v>72</v>
      </c>
      <c r="BD73" t="s">
        <v>290</v>
      </c>
      <c r="BE73" t="s">
        <v>40</v>
      </c>
      <c r="BF73" t="s">
        <v>397</v>
      </c>
    </row>
    <row r="74" spans="1:58">
      <c r="A74" t="str">
        <f t="shared" si="11"/>
        <v>|種別|クリーチャー|サブタイプ|人間|戦士||</v>
      </c>
      <c r="B74" t="s">
        <v>0</v>
      </c>
      <c r="C74" t="s">
        <v>81</v>
      </c>
      <c r="D74" s="27" t="s">
        <v>11</v>
      </c>
      <c r="E74" t="s">
        <v>81</v>
      </c>
      <c r="F74" t="str">
        <f>IF(R73=0,"",R73)</f>
        <v>クリーチャー</v>
      </c>
      <c r="G74" t="s">
        <v>81</v>
      </c>
      <c r="H74" s="27" t="s">
        <v>103</v>
      </c>
      <c r="I74" t="s">
        <v>81</v>
      </c>
      <c r="J74" t="str">
        <f>IF(T73=0,"",T73)</f>
        <v>人間</v>
      </c>
      <c r="K74" t="s">
        <v>81</v>
      </c>
      <c r="L74" t="str">
        <f>IF(U73=0,"",U73)</f>
        <v>戦士</v>
      </c>
      <c r="M74" t="s">
        <v>81</v>
      </c>
      <c r="N74" t="str">
        <f>IF(V73=0,"",V73)</f>
        <v/>
      </c>
      <c r="O74" t="s">
        <v>81</v>
      </c>
      <c r="Q74" s="33" t="s">
        <v>104</v>
      </c>
      <c r="R74" s="34" t="str">
        <f>INDEX(AZ:AZ,W70+1)</f>
        <v>督励2：あなたのターン終了時まで、このクリーチャーは+1/+1の修整を受けるとともにブロックできない。</v>
      </c>
      <c r="S74" s="35"/>
      <c r="T74" s="35"/>
      <c r="U74" s="35"/>
      <c r="V74" s="36"/>
      <c r="W74" s="40"/>
      <c r="X74" s="32"/>
      <c r="Y74" s="32"/>
      <c r="Z74" s="32"/>
      <c r="AA74" s="54"/>
      <c r="BB74" s="64" t="s">
        <v>0</v>
      </c>
      <c r="BC74">
        <v>73</v>
      </c>
      <c r="BD74" t="s">
        <v>398</v>
      </c>
      <c r="BE74" t="s">
        <v>40</v>
      </c>
      <c r="BF74" t="s">
        <v>399</v>
      </c>
    </row>
    <row r="75" spans="1:58">
      <c r="A75" t="str">
        <f t="shared" si="11"/>
        <v>|テキスト|&gt;|&gt;|&gt;|&gt;|督励2：あなたのターン終了時まで、このクリーチャーは+1/+1の修整を受けるとともにブロックできない。|</v>
      </c>
      <c r="B75" t="s">
        <v>0</v>
      </c>
      <c r="C75" t="s">
        <v>81</v>
      </c>
      <c r="D75" s="27" t="s">
        <v>104</v>
      </c>
      <c r="E75" t="s">
        <v>81</v>
      </c>
      <c r="F75" s="27" t="s">
        <v>113</v>
      </c>
      <c r="G75" t="s">
        <v>81</v>
      </c>
      <c r="H75" s="27" t="s">
        <v>113</v>
      </c>
      <c r="I75" t="s">
        <v>81</v>
      </c>
      <c r="J75" s="27" t="s">
        <v>113</v>
      </c>
      <c r="K75" t="s">
        <v>81</v>
      </c>
      <c r="L75" s="27" t="s">
        <v>113</v>
      </c>
      <c r="M75" t="s">
        <v>81</v>
      </c>
      <c r="N75" t="str">
        <f>IF(R74=0,"",R74)</f>
        <v>督励2：あなたのターン終了時まで、このクリーチャーは+1/+1の修整を受けるとともにブロックできない。</v>
      </c>
      <c r="O75" t="s">
        <v>81</v>
      </c>
      <c r="Q75" s="38" t="s">
        <v>27</v>
      </c>
      <c r="R75" s="34" t="str">
        <f>INDEX(BA:BA,W70+1)</f>
        <v>Exert 2: This creature gains +1/+1 and Unblockable until the end of your turn.</v>
      </c>
      <c r="S75" s="35" t="s">
        <v>400</v>
      </c>
      <c r="T75" s="34" t="str">
        <f>IF(X75="","",X75&amp;IF(Y75="",""," "&amp;Y75)&amp;IF(Z75="",""," "&amp;Z75)&amp;IF(AA75="",""," "&amp;AA75))</f>
        <v/>
      </c>
      <c r="U75" s="35"/>
      <c r="V75" s="36"/>
      <c r="W75" s="40" t="s">
        <v>114</v>
      </c>
      <c r="X75" s="33" t="str">
        <f t="shared" ref="X75:AA75" si="13">IF(ISERROR(IF(LEN(X74)&gt;1,X74,VLOOKUP(X73,$AC:$AD,2,FALSE))),"",IF(LEN(X74)&gt;1,X74,VLOOKUP(X73,$AC:$AD,2,FALSE)))</f>
        <v/>
      </c>
      <c r="Y75" s="33" t="str">
        <f t="shared" si="13"/>
        <v/>
      </c>
      <c r="Z75" s="33" t="str">
        <f t="shared" si="13"/>
        <v/>
      </c>
      <c r="AA75" s="33" t="str">
        <f t="shared" si="13"/>
        <v> </v>
      </c>
      <c r="BB75" s="64" t="s">
        <v>0</v>
      </c>
      <c r="BC75">
        <v>74</v>
      </c>
      <c r="BD75" t="s">
        <v>401</v>
      </c>
      <c r="BE75" t="s">
        <v>40</v>
      </c>
      <c r="BF75" t="s">
        <v>402</v>
      </c>
    </row>
    <row r="76" spans="1:58">
      <c r="A76" t="str">
        <f t="shared" si="11"/>
        <v>|英テキスト|&gt;|&gt;|&gt;|&gt;|Exert 2: This creature gains +1/+1 and Unblockable until the end of your turn.|</v>
      </c>
      <c r="B76" t="s">
        <v>0</v>
      </c>
      <c r="C76" t="s">
        <v>81</v>
      </c>
      <c r="D76" s="27" t="s">
        <v>125</v>
      </c>
      <c r="E76" t="s">
        <v>81</v>
      </c>
      <c r="F76" s="27" t="s">
        <v>113</v>
      </c>
      <c r="G76" t="s">
        <v>81</v>
      </c>
      <c r="H76" s="27" t="s">
        <v>113</v>
      </c>
      <c r="I76" t="s">
        <v>81</v>
      </c>
      <c r="J76" s="27" t="s">
        <v>113</v>
      </c>
      <c r="K76" t="s">
        <v>81</v>
      </c>
      <c r="L76" s="27" t="s">
        <v>113</v>
      </c>
      <c r="M76" t="s">
        <v>81</v>
      </c>
      <c r="N76" t="str">
        <f>IF(T75="","",T75&amp;"&amp;br;")&amp;IF(R75=0,"",R75)</f>
        <v>Exert 2: This creature gains +1/+1 and Unblockable until the end of your turn.</v>
      </c>
      <c r="O76" t="s">
        <v>81</v>
      </c>
      <c r="Q76" s="33" t="s">
        <v>18</v>
      </c>
      <c r="R76" s="34" t="str">
        <f>IF(INDEX(AT:AT,W70+1)="",0,INDEX(AT:AT,W70+1)&amp;"/"&amp;INDEX(AU:AU,W70+1))</f>
        <v>2/2</v>
      </c>
      <c r="S76" s="35"/>
      <c r="T76" s="35"/>
      <c r="U76" s="35"/>
      <c r="V76" s="36"/>
      <c r="W76" s="40"/>
      <c r="X76" s="33"/>
      <c r="Y76" s="52"/>
      <c r="Z76" s="52"/>
      <c r="AA76" s="53"/>
      <c r="BB76" s="64" t="s">
        <v>0</v>
      </c>
      <c r="BC76">
        <v>75</v>
      </c>
      <c r="BD76" t="s">
        <v>403</v>
      </c>
      <c r="BE76" t="s">
        <v>40</v>
      </c>
      <c r="BF76" t="s">
        <v>404</v>
      </c>
    </row>
    <row r="77" spans="1:58">
      <c r="A77" t="str">
        <f t="shared" si="11"/>
        <v>|PT|&gt;|2/2|シールド数|&gt;||</v>
      </c>
      <c r="B77" t="s">
        <v>0</v>
      </c>
      <c r="C77" t="s">
        <v>81</v>
      </c>
      <c r="D77" t="s">
        <v>18</v>
      </c>
      <c r="E77" t="s">
        <v>81</v>
      </c>
      <c r="F77" t="s">
        <v>113</v>
      </c>
      <c r="G77" t="s">
        <v>81</v>
      </c>
      <c r="H77" t="str">
        <f>IF(R76=0,"",R76)</f>
        <v>2/2</v>
      </c>
      <c r="I77" t="s">
        <v>81</v>
      </c>
      <c r="J77" t="s">
        <v>136</v>
      </c>
      <c r="K77" t="s">
        <v>81</v>
      </c>
      <c r="L77" t="s">
        <v>113</v>
      </c>
      <c r="M77" t="s">
        <v>81</v>
      </c>
      <c r="N77" t="str">
        <f>IF(R77=0,"",R77)</f>
        <v/>
      </c>
      <c r="O77" t="s">
        <v>81</v>
      </c>
      <c r="Q77" s="41" t="s">
        <v>19</v>
      </c>
      <c r="R77" s="34">
        <f>INDEX(AS:AS,W70+1)</f>
        <v>0</v>
      </c>
      <c r="S77" s="42"/>
      <c r="T77" s="42"/>
      <c r="U77" s="42"/>
      <c r="V77" s="43"/>
      <c r="W77" s="44"/>
      <c r="X77" s="45"/>
      <c r="Y77" s="55"/>
      <c r="Z77" s="55"/>
      <c r="AA77" s="56"/>
      <c r="BB77" s="64" t="s">
        <v>0</v>
      </c>
      <c r="BC77">
        <v>76</v>
      </c>
      <c r="BD77" t="s">
        <v>405</v>
      </c>
      <c r="BE77" t="s">
        <v>40</v>
      </c>
      <c r="BF77" t="s">
        <v>406</v>
      </c>
    </row>
    <row r="78" spans="1:58">
      <c r="A78" t="str">
        <f t="shared" si="11"/>
        <v>&amp;br;&amp;br;</v>
      </c>
      <c r="B78" t="s">
        <v>0</v>
      </c>
      <c r="C78" t="s">
        <v>145</v>
      </c>
      <c r="R78"/>
      <c r="S78"/>
      <c r="T78"/>
      <c r="U78"/>
      <c r="V78"/>
      <c r="BB78" s="64" t="s">
        <v>0</v>
      </c>
      <c r="BC78">
        <v>77</v>
      </c>
      <c r="BD78" t="s">
        <v>150</v>
      </c>
      <c r="BE78" t="s">
        <v>40</v>
      </c>
      <c r="BF78" t="s">
        <v>407</v>
      </c>
    </row>
    <row r="79" spans="1:58">
      <c r="A79" t="str">
        <f t="shared" si="11"/>
        <v>#back(text=戻る,left)</v>
      </c>
      <c r="B79" t="s">
        <v>0</v>
      </c>
      <c r="C79" t="s">
        <v>153</v>
      </c>
      <c r="R79"/>
      <c r="S79"/>
      <c r="T79"/>
      <c r="U79"/>
      <c r="V79"/>
      <c r="BB79" s="64" t="s">
        <v>0</v>
      </c>
      <c r="BC79">
        <v>78</v>
      </c>
      <c r="BD79" t="s">
        <v>408</v>
      </c>
      <c r="BE79" t="s">
        <v>40</v>
      </c>
      <c r="BF79" t="s">
        <v>409</v>
      </c>
    </row>
    <row r="80" spans="1:58">
      <c r="A80" t="str">
        <f t="shared" si="11"/>
        <v>&amp;br;</v>
      </c>
      <c r="B80" t="s">
        <v>0</v>
      </c>
      <c r="C80" t="s">
        <v>164</v>
      </c>
      <c r="R80"/>
      <c r="S80"/>
      <c r="T80"/>
      <c r="U80"/>
      <c r="V80"/>
      <c r="BB80" s="64" t="s">
        <v>0</v>
      </c>
      <c r="BC80">
        <v>79</v>
      </c>
      <c r="BD80" t="s">
        <v>349</v>
      </c>
      <c r="BE80" t="s">
        <v>40</v>
      </c>
      <c r="BF80" t="s">
        <v>410</v>
      </c>
    </row>
    <row r="81" spans="1:58">
      <c r="A81" t="str">
        <f t="shared" si="11"/>
        <v>#comment(above,nsize=[15],size=[30],num=[10])</v>
      </c>
      <c r="B81" t="s">
        <v>0</v>
      </c>
      <c r="C81" t="s">
        <v>173</v>
      </c>
      <c r="R81"/>
      <c r="S81"/>
      <c r="T81"/>
      <c r="U81"/>
      <c r="V81"/>
      <c r="BB81" s="64" t="s">
        <v>0</v>
      </c>
      <c r="BC81">
        <v>80</v>
      </c>
      <c r="BD81" t="s">
        <v>411</v>
      </c>
      <c r="BE81" t="s">
        <v>40</v>
      </c>
      <c r="BF81" t="s">
        <v>412</v>
      </c>
    </row>
    <row r="82" spans="1:58">
      <c r="A82" t="str">
        <f t="shared" si="11"/>
        <v>&amp;br;&amp;br;</v>
      </c>
      <c r="B82" t="s">
        <v>0</v>
      </c>
      <c r="C82" t="s">
        <v>145</v>
      </c>
      <c r="R82"/>
      <c r="S82"/>
      <c r="T82"/>
      <c r="U82"/>
      <c r="V82"/>
      <c r="BB82" s="64" t="s">
        <v>0</v>
      </c>
      <c r="BC82">
        <v>81</v>
      </c>
      <c r="BD82" t="s">
        <v>413</v>
      </c>
      <c r="BE82" t="s">
        <v>40</v>
      </c>
      <c r="BF82" t="s">
        <v>414</v>
      </c>
    </row>
    <row r="83" spans="1:58">
      <c r="A83" t="str">
        <f t="shared" si="11"/>
        <v/>
      </c>
      <c r="B83" t="s">
        <v>0</v>
      </c>
      <c r="Q83" s="29"/>
      <c r="R83" s="30"/>
      <c r="S83" s="30"/>
      <c r="T83" s="30"/>
      <c r="U83" s="30"/>
      <c r="V83" s="31"/>
      <c r="W83" s="32">
        <v>7</v>
      </c>
      <c r="X83" s="29"/>
      <c r="Y83" s="50"/>
      <c r="Z83" s="50"/>
      <c r="AA83" s="51"/>
      <c r="BB83" s="64" t="s">
        <v>0</v>
      </c>
      <c r="BC83">
        <v>82</v>
      </c>
      <c r="BD83" t="s">
        <v>304</v>
      </c>
      <c r="BE83" t="s">
        <v>40</v>
      </c>
      <c r="BF83" t="s">
        <v>415</v>
      </c>
    </row>
    <row r="84" spans="1:58">
      <c r="A84" t="str">
        <f t="shared" si="11"/>
        <v>*横這ナーガ/Sidewinder Naga</v>
      </c>
      <c r="B84" t="s">
        <v>0</v>
      </c>
      <c r="C84" t="str">
        <f>"*"&amp;R84&amp;"/"&amp;T84</f>
        <v>*横這ナーガ/Sidewinder Naga</v>
      </c>
      <c r="Q84" s="33" t="s">
        <v>9</v>
      </c>
      <c r="R84" s="34" t="str">
        <f>INDEX(AI:AI,W83+1)</f>
        <v>横這ナーガ</v>
      </c>
      <c r="S84" s="35" t="s">
        <v>10</v>
      </c>
      <c r="T84" s="34" t="str">
        <f>INDEX(AJ:AJ,W83+1)</f>
        <v>Sidewinder Naga</v>
      </c>
      <c r="U84" s="35"/>
      <c r="V84" s="36"/>
      <c r="W84" s="37"/>
      <c r="X84" s="33"/>
      <c r="Y84" s="52"/>
      <c r="Z84" s="52"/>
      <c r="AA84" s="53"/>
      <c r="BB84" s="64" t="s">
        <v>0</v>
      </c>
      <c r="BC84">
        <v>83</v>
      </c>
      <c r="BD84" t="s">
        <v>416</v>
      </c>
      <c r="BE84" t="s">
        <v>40</v>
      </c>
      <c r="BF84" t="s">
        <v>417</v>
      </c>
    </row>
    <row r="85" spans="1:58">
      <c r="A85" t="str">
        <f t="shared" si="11"/>
        <v>|LEFT:80|LEFT:100|LEFT:100|LEFT:100|LEFT:100|LEFT:100|c</v>
      </c>
      <c r="B85" t="s">
        <v>0</v>
      </c>
      <c r="C85" t="s">
        <v>81</v>
      </c>
      <c r="D85" s="26" t="str">
        <f>$Q$1</f>
        <v>LEFT:80</v>
      </c>
      <c r="E85" s="26" t="s">
        <v>81</v>
      </c>
      <c r="F85" s="26" t="str">
        <f t="shared" ref="F85:J85" si="14">$R$1</f>
        <v>LEFT:100</v>
      </c>
      <c r="G85" s="26" t="s">
        <v>81</v>
      </c>
      <c r="H85" s="26" t="str">
        <f t="shared" si="14"/>
        <v>LEFT:100</v>
      </c>
      <c r="I85" s="26" t="s">
        <v>81</v>
      </c>
      <c r="J85" s="26" t="str">
        <f t="shared" si="14"/>
        <v>LEFT:100</v>
      </c>
      <c r="K85" s="26" t="s">
        <v>81</v>
      </c>
      <c r="L85" s="26" t="str">
        <f>$R$1</f>
        <v>LEFT:100</v>
      </c>
      <c r="M85" s="26" t="s">
        <v>81</v>
      </c>
      <c r="N85" s="26" t="str">
        <f>$R$1</f>
        <v>LEFT:100</v>
      </c>
      <c r="O85" t="s">
        <v>81</v>
      </c>
      <c r="P85" t="s">
        <v>82</v>
      </c>
      <c r="Q85" s="38" t="s">
        <v>6</v>
      </c>
      <c r="R85" s="34" t="str">
        <f>INDEX(AF:AF,W83+1)</f>
        <v>緑</v>
      </c>
      <c r="S85" s="39" t="s">
        <v>7</v>
      </c>
      <c r="T85" s="34" t="str">
        <f>INDEX(AG:AG,W83+1)</f>
        <v>コモン</v>
      </c>
      <c r="U85" s="39" t="s">
        <v>8</v>
      </c>
      <c r="V85" s="34">
        <f>INDEX(AH:AH,W83+1)</f>
        <v>8</v>
      </c>
      <c r="W85" s="40"/>
      <c r="X85" s="34" t="str">
        <f>INDEX(AO:AO,W83+1)</f>
        <v>このクリーチャーが戦場に出たとき、あなたの墓地に砂漠がある場合、このクリーチャーは+1/0の修整を受けるとともにトランプルを得る。</v>
      </c>
      <c r="Y85" s="52"/>
      <c r="Z85" s="52"/>
      <c r="AA85" s="53"/>
      <c r="BB85" s="64" t="s">
        <v>0</v>
      </c>
      <c r="BC85">
        <v>84</v>
      </c>
      <c r="BD85" t="s">
        <v>418</v>
      </c>
      <c r="BE85" t="s">
        <v>40</v>
      </c>
      <c r="BF85" t="s">
        <v>419</v>
      </c>
    </row>
    <row r="86" spans="1:58">
      <c r="A86" t="str">
        <f t="shared" si="11"/>
        <v>|色|緑|レアリティ|コモン|マナコスト|8|</v>
      </c>
      <c r="B86" t="s">
        <v>0</v>
      </c>
      <c r="C86" t="s">
        <v>81</v>
      </c>
      <c r="D86" s="27" t="s">
        <v>6</v>
      </c>
      <c r="E86" t="s">
        <v>81</v>
      </c>
      <c r="F86" t="str">
        <f>IF(R85=0,"",R85)</f>
        <v>緑</v>
      </c>
      <c r="G86" t="s">
        <v>81</v>
      </c>
      <c r="H86" s="27" t="s">
        <v>93</v>
      </c>
      <c r="I86" t="s">
        <v>81</v>
      </c>
      <c r="J86" t="str">
        <f>IF(T85=0,"",T85)</f>
        <v>コモン</v>
      </c>
      <c r="K86" t="s">
        <v>81</v>
      </c>
      <c r="L86" s="27" t="s">
        <v>94</v>
      </c>
      <c r="M86" t="s">
        <v>81</v>
      </c>
      <c r="N86">
        <f>IF(V85=0,"",V85)</f>
        <v>8</v>
      </c>
      <c r="O86" t="s">
        <v>81</v>
      </c>
      <c r="Q86" s="33" t="s">
        <v>11</v>
      </c>
      <c r="R86" s="34" t="str">
        <f>INDEX(AK:AK,W83+1)</f>
        <v>クリーチャー</v>
      </c>
      <c r="S86" s="39" t="s">
        <v>95</v>
      </c>
      <c r="T86" s="34" t="str">
        <f>INDEX(AL:AL,W83+1)</f>
        <v>ナーガ</v>
      </c>
      <c r="U86" s="34" t="str">
        <f>INDEX(AM:AM,W83+1)</f>
        <v>戦士</v>
      </c>
      <c r="V86" s="34">
        <f>INDEX(AN:AN,W83+1)</f>
        <v>0</v>
      </c>
      <c r="W86" s="40"/>
      <c r="X86" s="34" t="str">
        <f>INDEX(AV:AV,W83+1)</f>
        <v>この</v>
      </c>
      <c r="Y86" s="34" t="str">
        <f>INDEX(AW:AW,W83+1)</f>
        <v/>
      </c>
      <c r="Z86" s="34" t="str">
        <f>INDEX(AX:AX,W83+1)</f>
        <v/>
      </c>
      <c r="AA86" s="34">
        <f>INDEX(AY:AY,W83+1)</f>
        <v>0</v>
      </c>
      <c r="BB86" s="64" t="s">
        <v>0</v>
      </c>
      <c r="BC86">
        <v>85</v>
      </c>
      <c r="BD86" t="s">
        <v>420</v>
      </c>
      <c r="BE86" t="s">
        <v>40</v>
      </c>
      <c r="BF86" t="s">
        <v>421</v>
      </c>
    </row>
    <row r="87" spans="1:58">
      <c r="A87" t="str">
        <f t="shared" si="11"/>
        <v>|種別|クリーチャー|サブタイプ|ナーガ|戦士||</v>
      </c>
      <c r="B87" t="s">
        <v>0</v>
      </c>
      <c r="C87" t="s">
        <v>81</v>
      </c>
      <c r="D87" s="27" t="s">
        <v>11</v>
      </c>
      <c r="E87" t="s">
        <v>81</v>
      </c>
      <c r="F87" t="str">
        <f>IF(R86=0,"",R86)</f>
        <v>クリーチャー</v>
      </c>
      <c r="G87" t="s">
        <v>81</v>
      </c>
      <c r="H87" s="27" t="s">
        <v>103</v>
      </c>
      <c r="I87" t="s">
        <v>81</v>
      </c>
      <c r="J87" t="str">
        <f>IF(T86=0,"",T86)</f>
        <v>ナーガ</v>
      </c>
      <c r="K87" t="s">
        <v>81</v>
      </c>
      <c r="L87" t="str">
        <f>IF(U86=0,"",U86)</f>
        <v>戦士</v>
      </c>
      <c r="M87" t="s">
        <v>81</v>
      </c>
      <c r="N87" t="str">
        <f>IF(V86=0,"",V86)</f>
        <v/>
      </c>
      <c r="O87" t="s">
        <v>81</v>
      </c>
      <c r="Q87" s="33" t="s">
        <v>104</v>
      </c>
      <c r="R87" s="34" t="str">
        <f>INDEX(AZ:AZ,W83+1)</f>
        <v>このクリーチャーが戦場に出たとき、あなたの墓地に砂漠がある場合、このクリーチャーは+1/0の修整を受けるとともにトランプルを得る。</v>
      </c>
      <c r="S87" s="35"/>
      <c r="T87" s="35"/>
      <c r="U87" s="35"/>
      <c r="V87" s="36"/>
      <c r="W87" s="40"/>
      <c r="X87" s="32"/>
      <c r="Y87" s="32"/>
      <c r="Z87" s="32"/>
      <c r="AA87" s="54"/>
      <c r="BB87" s="64" t="s">
        <v>0</v>
      </c>
      <c r="BC87">
        <v>86</v>
      </c>
      <c r="BD87" t="s">
        <v>422</v>
      </c>
      <c r="BE87" t="s">
        <v>40</v>
      </c>
      <c r="BF87" t="s">
        <v>423</v>
      </c>
    </row>
    <row r="88" spans="1:58">
      <c r="A88" t="str">
        <f t="shared" si="11"/>
        <v>|テキスト|&gt;|&gt;|&gt;|&gt;|このクリーチャーが戦場に出たとき、あなたの墓地に砂漠がある場合、このクリーチャーは+1/0の修整を受けるとともにトランプルを得る。|</v>
      </c>
      <c r="B88" t="s">
        <v>0</v>
      </c>
      <c r="C88" t="s">
        <v>81</v>
      </c>
      <c r="D88" s="27" t="s">
        <v>104</v>
      </c>
      <c r="E88" t="s">
        <v>81</v>
      </c>
      <c r="F88" s="27" t="s">
        <v>113</v>
      </c>
      <c r="G88" t="s">
        <v>81</v>
      </c>
      <c r="H88" s="27" t="s">
        <v>113</v>
      </c>
      <c r="I88" t="s">
        <v>81</v>
      </c>
      <c r="J88" s="27" t="s">
        <v>113</v>
      </c>
      <c r="K88" t="s">
        <v>81</v>
      </c>
      <c r="L88" s="27" t="s">
        <v>113</v>
      </c>
      <c r="M88" t="s">
        <v>81</v>
      </c>
      <c r="N88" t="str">
        <f>IF(R87=0,"",R87)</f>
        <v>このクリーチャーが戦場に出たとき、あなたの墓地に砂漠がある場合、このクリーチャーは+1/0の修整を受けるとともにトランプルを得る。</v>
      </c>
      <c r="O88" t="s">
        <v>81</v>
      </c>
      <c r="Q88" s="38" t="s">
        <v>27</v>
      </c>
      <c r="R88" s="34" t="str">
        <f>INDEX(BA:BA,W83+1)</f>
        <v>When this creature enters the battlefield, if there is a Desert in your graveyard, this creature gains +1/+0 and Trample.</v>
      </c>
      <c r="S88" s="35" t="s">
        <v>400</v>
      </c>
      <c r="T88" s="34" t="str">
        <f>IF(X88="","",X88&amp;IF(Y88="",""," "&amp;Y88)&amp;IF(Z88="",""," "&amp;Z88)&amp;IF(AA88="",""," "&amp;AA88))</f>
        <v/>
      </c>
      <c r="U88" s="35"/>
      <c r="V88" s="36"/>
      <c r="W88" s="40" t="s">
        <v>114</v>
      </c>
      <c r="X88" s="33" t="str">
        <f t="shared" ref="X88:AA88" si="15">IF(ISERROR(IF(LEN(X87)&gt;1,X87,VLOOKUP(X86,$AC:$AD,2,FALSE))),"",IF(LEN(X87)&gt;1,X87,VLOOKUP(X86,$AC:$AD,2,FALSE)))</f>
        <v/>
      </c>
      <c r="Y88" s="33" t="str">
        <f t="shared" si="15"/>
        <v/>
      </c>
      <c r="Z88" s="33" t="str">
        <f t="shared" si="15"/>
        <v/>
      </c>
      <c r="AA88" s="33" t="str">
        <f t="shared" si="15"/>
        <v> </v>
      </c>
      <c r="BB88" s="64" t="s">
        <v>0</v>
      </c>
      <c r="BC88">
        <v>87</v>
      </c>
      <c r="BD88" t="s">
        <v>424</v>
      </c>
      <c r="BE88" t="s">
        <v>40</v>
      </c>
      <c r="BF88" t="s">
        <v>425</v>
      </c>
    </row>
    <row r="89" spans="1:58">
      <c r="A89" t="str">
        <f t="shared" si="11"/>
        <v>|英テキスト|&gt;|&gt;|&gt;|&gt;|When this creature enters the battlefield, if there is a Desert in your graveyard, this creature gains +1/+0 and Trample.|</v>
      </c>
      <c r="B89" t="s">
        <v>0</v>
      </c>
      <c r="C89" t="s">
        <v>81</v>
      </c>
      <c r="D89" s="27" t="s">
        <v>125</v>
      </c>
      <c r="E89" t="s">
        <v>81</v>
      </c>
      <c r="F89" s="27" t="s">
        <v>113</v>
      </c>
      <c r="G89" t="s">
        <v>81</v>
      </c>
      <c r="H89" s="27" t="s">
        <v>113</v>
      </c>
      <c r="I89" t="s">
        <v>81</v>
      </c>
      <c r="J89" s="27" t="s">
        <v>113</v>
      </c>
      <c r="K89" t="s">
        <v>81</v>
      </c>
      <c r="L89" s="27" t="s">
        <v>113</v>
      </c>
      <c r="M89" t="s">
        <v>81</v>
      </c>
      <c r="N89" t="str">
        <f>IF(T88="","",T88&amp;"&amp;br;")&amp;IF(R88=0,"",R88)</f>
        <v>When this creature enters the battlefield, if there is a Desert in your graveyard, this creature gains +1/+0 and Trample.</v>
      </c>
      <c r="O89" t="s">
        <v>81</v>
      </c>
      <c r="Q89" s="33" t="s">
        <v>18</v>
      </c>
      <c r="R89" s="34" t="str">
        <f>IF(INDEX(AT:AT,W83+1)="",0,INDEX(AT:AT,W83+1)&amp;"/"&amp;INDEX(AU:AU,W83+1))</f>
        <v>2/2</v>
      </c>
      <c r="S89" s="35"/>
      <c r="T89" s="35"/>
      <c r="U89" s="35"/>
      <c r="V89" s="36"/>
      <c r="W89" s="40"/>
      <c r="X89" s="33"/>
      <c r="Y89" s="52"/>
      <c r="Z89" s="52"/>
      <c r="AA89" s="53"/>
      <c r="BB89" s="64" t="s">
        <v>0</v>
      </c>
      <c r="BC89">
        <v>88</v>
      </c>
      <c r="BD89" t="s">
        <v>426</v>
      </c>
      <c r="BE89" t="s">
        <v>40</v>
      </c>
      <c r="BF89" t="s">
        <v>427</v>
      </c>
    </row>
    <row r="90" spans="1:58">
      <c r="A90" t="str">
        <f t="shared" si="11"/>
        <v>|PT|&gt;|2/2|シールド数|&gt;||</v>
      </c>
      <c r="B90" t="s">
        <v>0</v>
      </c>
      <c r="C90" t="s">
        <v>81</v>
      </c>
      <c r="D90" t="s">
        <v>18</v>
      </c>
      <c r="E90" t="s">
        <v>81</v>
      </c>
      <c r="F90" t="s">
        <v>113</v>
      </c>
      <c r="G90" t="s">
        <v>81</v>
      </c>
      <c r="H90" t="str">
        <f>IF(R89=0,"",R89)</f>
        <v>2/2</v>
      </c>
      <c r="I90" t="s">
        <v>81</v>
      </c>
      <c r="J90" t="s">
        <v>136</v>
      </c>
      <c r="K90" t="s">
        <v>81</v>
      </c>
      <c r="L90" t="s">
        <v>113</v>
      </c>
      <c r="M90" t="s">
        <v>81</v>
      </c>
      <c r="N90" t="str">
        <f>IF(R90=0,"",R90)</f>
        <v/>
      </c>
      <c r="O90" t="s">
        <v>81</v>
      </c>
      <c r="Q90" s="41" t="s">
        <v>19</v>
      </c>
      <c r="R90" s="34">
        <f>INDEX(AS:AS,W83+1)</f>
        <v>0</v>
      </c>
      <c r="S90" s="42"/>
      <c r="T90" s="42"/>
      <c r="U90" s="42"/>
      <c r="V90" s="43"/>
      <c r="W90" s="44"/>
      <c r="X90" s="45"/>
      <c r="Y90" s="55"/>
      <c r="Z90" s="55"/>
      <c r="AA90" s="56"/>
      <c r="BB90" s="64" t="s">
        <v>0</v>
      </c>
      <c r="BC90">
        <v>89</v>
      </c>
      <c r="BD90" t="s">
        <v>428</v>
      </c>
      <c r="BE90" t="s">
        <v>40</v>
      </c>
      <c r="BF90" t="s">
        <v>429</v>
      </c>
    </row>
    <row r="91" spans="1:58">
      <c r="A91" t="str">
        <f t="shared" si="11"/>
        <v>&amp;br;&amp;br;</v>
      </c>
      <c r="B91" t="s">
        <v>0</v>
      </c>
      <c r="C91" t="s">
        <v>145</v>
      </c>
      <c r="R91"/>
      <c r="S91"/>
      <c r="T91"/>
      <c r="U91"/>
      <c r="V91"/>
      <c r="BB91" s="64" t="s">
        <v>0</v>
      </c>
      <c r="BC91">
        <v>90</v>
      </c>
      <c r="BD91" t="s">
        <v>430</v>
      </c>
      <c r="BE91" t="s">
        <v>40</v>
      </c>
      <c r="BF91" t="s">
        <v>431</v>
      </c>
    </row>
    <row r="92" spans="1:58">
      <c r="A92" t="str">
        <f t="shared" si="11"/>
        <v>#back(text=戻る,left)</v>
      </c>
      <c r="B92" t="s">
        <v>0</v>
      </c>
      <c r="C92" t="s">
        <v>153</v>
      </c>
      <c r="R92"/>
      <c r="S92"/>
      <c r="T92"/>
      <c r="U92"/>
      <c r="V92"/>
      <c r="BB92" s="64" t="s">
        <v>0</v>
      </c>
      <c r="BC92">
        <v>91</v>
      </c>
      <c r="BD92" t="s">
        <v>335</v>
      </c>
      <c r="BE92" t="s">
        <v>40</v>
      </c>
      <c r="BF92" t="s">
        <v>432</v>
      </c>
    </row>
    <row r="93" spans="1:58">
      <c r="A93" t="str">
        <f t="shared" si="11"/>
        <v>&amp;br;</v>
      </c>
      <c r="B93" t="s">
        <v>0</v>
      </c>
      <c r="C93" t="s">
        <v>164</v>
      </c>
      <c r="R93"/>
      <c r="S93"/>
      <c r="T93"/>
      <c r="U93"/>
      <c r="V93"/>
      <c r="BB93" s="64" t="s">
        <v>0</v>
      </c>
      <c r="BC93">
        <v>92</v>
      </c>
      <c r="BD93" t="s">
        <v>433</v>
      </c>
      <c r="BE93" t="s">
        <v>40</v>
      </c>
      <c r="BF93" t="s">
        <v>434</v>
      </c>
    </row>
    <row r="94" spans="1:58">
      <c r="A94" t="str">
        <f t="shared" si="11"/>
        <v>#comment(above,nsize=[15],size=[30],num=[10])</v>
      </c>
      <c r="B94" t="s">
        <v>0</v>
      </c>
      <c r="C94" t="s">
        <v>173</v>
      </c>
      <c r="R94"/>
      <c r="S94"/>
      <c r="T94"/>
      <c r="U94"/>
      <c r="V94"/>
      <c r="BB94" s="64" t="s">
        <v>0</v>
      </c>
      <c r="BC94">
        <v>93</v>
      </c>
      <c r="BD94" t="s">
        <v>236</v>
      </c>
      <c r="BE94" t="s">
        <v>40</v>
      </c>
      <c r="BF94" t="s">
        <v>435</v>
      </c>
    </row>
    <row r="95" spans="1:58">
      <c r="A95" t="str">
        <f t="shared" si="11"/>
        <v>&amp;br;&amp;br;</v>
      </c>
      <c r="B95" t="s">
        <v>0</v>
      </c>
      <c r="C95" t="s">
        <v>145</v>
      </c>
      <c r="R95"/>
      <c r="S95"/>
      <c r="T95"/>
      <c r="U95"/>
      <c r="V95"/>
      <c r="BB95" s="64" t="s">
        <v>0</v>
      </c>
      <c r="BC95">
        <v>94</v>
      </c>
      <c r="BD95" t="s">
        <v>178</v>
      </c>
      <c r="BE95" t="s">
        <v>40</v>
      </c>
      <c r="BF95" t="s">
        <v>436</v>
      </c>
    </row>
    <row r="96" spans="1:58">
      <c r="A96" t="str">
        <f t="shared" si="11"/>
        <v/>
      </c>
      <c r="B96" t="s">
        <v>0</v>
      </c>
      <c r="Q96" s="29"/>
      <c r="R96" s="30"/>
      <c r="S96" s="30"/>
      <c r="T96" s="30"/>
      <c r="U96" s="30"/>
      <c r="V96" s="31"/>
      <c r="W96" s="32">
        <v>8</v>
      </c>
      <c r="X96" s="29"/>
      <c r="Y96" s="50"/>
      <c r="Z96" s="50"/>
      <c r="AA96" s="51"/>
      <c r="BB96" s="64" t="s">
        <v>0</v>
      </c>
      <c r="BC96">
        <v>95</v>
      </c>
      <c r="BD96" t="s">
        <v>437</v>
      </c>
      <c r="BE96" t="s">
        <v>40</v>
      </c>
      <c r="BF96" t="s">
        <v>438</v>
      </c>
    </row>
    <row r="97" spans="1:58">
      <c r="A97" t="str">
        <f t="shared" si="11"/>
        <v>*砂の下から/Beneath the Sands</v>
      </c>
      <c r="B97" t="s">
        <v>0</v>
      </c>
      <c r="C97" t="str">
        <f>"*"&amp;R97&amp;"/"&amp;T97</f>
        <v>*砂の下から/Beneath the Sands</v>
      </c>
      <c r="Q97" s="33" t="s">
        <v>9</v>
      </c>
      <c r="R97" s="34" t="str">
        <f>INDEX(AI:AI,W96+1)</f>
        <v>砂の下から</v>
      </c>
      <c r="S97" s="35" t="s">
        <v>10</v>
      </c>
      <c r="T97" s="34" t="str">
        <f>INDEX(AJ:AJ,W96+1)</f>
        <v>Beneath the Sands</v>
      </c>
      <c r="U97" s="35"/>
      <c r="V97" s="36"/>
      <c r="W97" s="37"/>
      <c r="X97" s="33"/>
      <c r="Y97" s="52"/>
      <c r="Z97" s="52"/>
      <c r="AA97" s="53"/>
      <c r="BB97" s="64" t="s">
        <v>0</v>
      </c>
      <c r="BC97">
        <v>96</v>
      </c>
      <c r="BD97" t="s">
        <v>439</v>
      </c>
      <c r="BE97" t="s">
        <v>40</v>
      </c>
      <c r="BF97" t="s">
        <v>440</v>
      </c>
    </row>
    <row r="98" spans="1:58">
      <c r="A98" t="str">
        <f t="shared" si="11"/>
        <v>|LEFT:80|LEFT:100|LEFT:100|LEFT:100|LEFT:100|LEFT:100|c</v>
      </c>
      <c r="B98" t="s">
        <v>0</v>
      </c>
      <c r="C98" t="s">
        <v>81</v>
      </c>
      <c r="D98" s="26" t="str">
        <f>$Q$1</f>
        <v>LEFT:80</v>
      </c>
      <c r="E98" s="26" t="s">
        <v>81</v>
      </c>
      <c r="F98" s="26" t="str">
        <f t="shared" ref="F98:J98" si="16">$R$1</f>
        <v>LEFT:100</v>
      </c>
      <c r="G98" s="26" t="s">
        <v>81</v>
      </c>
      <c r="H98" s="26" t="str">
        <f t="shared" si="16"/>
        <v>LEFT:100</v>
      </c>
      <c r="I98" s="26" t="s">
        <v>81</v>
      </c>
      <c r="J98" s="26" t="str">
        <f t="shared" si="16"/>
        <v>LEFT:100</v>
      </c>
      <c r="K98" s="26" t="s">
        <v>81</v>
      </c>
      <c r="L98" s="26" t="str">
        <f>$R$1</f>
        <v>LEFT:100</v>
      </c>
      <c r="M98" s="26" t="s">
        <v>81</v>
      </c>
      <c r="N98" s="26" t="str">
        <f>$R$1</f>
        <v>LEFT:100</v>
      </c>
      <c r="O98" t="s">
        <v>81</v>
      </c>
      <c r="P98" t="s">
        <v>82</v>
      </c>
      <c r="Q98" s="38" t="s">
        <v>6</v>
      </c>
      <c r="R98" s="34" t="str">
        <f>INDEX(AF:AF,W96+1)</f>
        <v>緑</v>
      </c>
      <c r="S98" s="39" t="s">
        <v>7</v>
      </c>
      <c r="T98" s="34" t="str">
        <f>INDEX(AG:AG,W96+1)</f>
        <v>コモン</v>
      </c>
      <c r="U98" s="39" t="s">
        <v>8</v>
      </c>
      <c r="V98" s="34">
        <f>INDEX(AH:AH,W96+1)</f>
        <v>10</v>
      </c>
      <c r="W98" s="40"/>
      <c r="X98" s="34" t="str">
        <f>INDEX(AO:AO,W96+1)</f>
        <v>ジェム8個を緑に変換する。</v>
      </c>
      <c r="Y98" s="52"/>
      <c r="Z98" s="52"/>
      <c r="AA98" s="53"/>
      <c r="BB98" s="64" t="s">
        <v>0</v>
      </c>
      <c r="BC98">
        <v>97</v>
      </c>
      <c r="BD98" t="s">
        <v>441</v>
      </c>
      <c r="BE98" t="s">
        <v>40</v>
      </c>
      <c r="BF98" t="s">
        <v>442</v>
      </c>
    </row>
    <row r="99" spans="1:58">
      <c r="A99" t="str">
        <f t="shared" si="11"/>
        <v>|色|緑|レアリティ|コモン|マナコスト|10|</v>
      </c>
      <c r="B99" t="s">
        <v>0</v>
      </c>
      <c r="C99" t="s">
        <v>81</v>
      </c>
      <c r="D99" s="27" t="s">
        <v>6</v>
      </c>
      <c r="E99" t="s">
        <v>81</v>
      </c>
      <c r="F99" t="str">
        <f>IF(R98=0,"",R98)</f>
        <v>緑</v>
      </c>
      <c r="G99" t="s">
        <v>81</v>
      </c>
      <c r="H99" s="27" t="s">
        <v>93</v>
      </c>
      <c r="I99" t="s">
        <v>81</v>
      </c>
      <c r="J99" t="str">
        <f>IF(T98=0,"",T98)</f>
        <v>コモン</v>
      </c>
      <c r="K99" t="s">
        <v>81</v>
      </c>
      <c r="L99" s="27" t="s">
        <v>94</v>
      </c>
      <c r="M99" t="s">
        <v>81</v>
      </c>
      <c r="N99">
        <f>IF(V98=0,"",V98)</f>
        <v>10</v>
      </c>
      <c r="O99" t="s">
        <v>81</v>
      </c>
      <c r="Q99" s="33" t="s">
        <v>11</v>
      </c>
      <c r="R99" s="34" t="str">
        <f>INDEX(AK:AK,W96+1)</f>
        <v>呪文</v>
      </c>
      <c r="S99" s="39" t="s">
        <v>95</v>
      </c>
      <c r="T99" s="34">
        <f>INDEX(AL:AL,W96+1)</f>
        <v>0</v>
      </c>
      <c r="U99" s="34">
        <f>INDEX(AM:AM,W96+1)</f>
        <v>0</v>
      </c>
      <c r="V99" s="34">
        <f>INDEX(AN:AN,W96+1)</f>
        <v>0</v>
      </c>
      <c r="W99" s="40"/>
      <c r="X99" s="34" t="str">
        <f>INDEX(AV:AV,W96+1)</f>
        <v>ジェ</v>
      </c>
      <c r="Y99" s="34" t="str">
        <f>INDEX(AW:AW,W96+1)</f>
        <v/>
      </c>
      <c r="Z99" s="34" t="str">
        <f>INDEX(AX:AX,W96+1)</f>
        <v/>
      </c>
      <c r="AA99" s="34">
        <f>INDEX(AY:AY,W96+1)</f>
        <v>0</v>
      </c>
      <c r="BB99" s="64" t="s">
        <v>0</v>
      </c>
      <c r="BC99">
        <v>98</v>
      </c>
      <c r="BD99" t="s">
        <v>443</v>
      </c>
      <c r="BE99" t="s">
        <v>40</v>
      </c>
      <c r="BF99" t="s">
        <v>444</v>
      </c>
    </row>
    <row r="100" spans="1:58">
      <c r="A100" t="str">
        <f t="shared" si="11"/>
        <v>|種別|呪文|サブタイプ||||</v>
      </c>
      <c r="B100" t="s">
        <v>0</v>
      </c>
      <c r="C100" t="s">
        <v>81</v>
      </c>
      <c r="D100" s="27" t="s">
        <v>11</v>
      </c>
      <c r="E100" t="s">
        <v>81</v>
      </c>
      <c r="F100" t="str">
        <f>IF(R99=0,"",R99)</f>
        <v>呪文</v>
      </c>
      <c r="G100" t="s">
        <v>81</v>
      </c>
      <c r="H100" s="27" t="s">
        <v>103</v>
      </c>
      <c r="I100" t="s">
        <v>81</v>
      </c>
      <c r="J100" t="str">
        <f>IF(T99=0,"",T99)</f>
        <v/>
      </c>
      <c r="K100" t="s">
        <v>81</v>
      </c>
      <c r="L100" t="str">
        <f>IF(U99=0,"",U99)</f>
        <v/>
      </c>
      <c r="M100" t="s">
        <v>81</v>
      </c>
      <c r="N100" t="str">
        <f>IF(V99=0,"",V99)</f>
        <v/>
      </c>
      <c r="O100" t="s">
        <v>81</v>
      </c>
      <c r="Q100" s="33" t="s">
        <v>104</v>
      </c>
      <c r="R100" s="34" t="str">
        <f>INDEX(AZ:AZ,W96+1)</f>
        <v>ジェム8個を緑に変換する。&amp;br;サイクリング2</v>
      </c>
      <c r="S100" s="35"/>
      <c r="T100" s="35"/>
      <c r="U100" s="35"/>
      <c r="V100" s="36"/>
      <c r="W100" s="40"/>
      <c r="X100" s="32"/>
      <c r="Y100" s="32"/>
      <c r="Z100" s="32"/>
      <c r="AA100" s="54"/>
      <c r="BB100" s="64" t="s">
        <v>0</v>
      </c>
      <c r="BC100">
        <v>99</v>
      </c>
      <c r="BD100" t="s">
        <v>445</v>
      </c>
      <c r="BE100" t="s">
        <v>40</v>
      </c>
      <c r="BF100" t="s">
        <v>446</v>
      </c>
    </row>
    <row r="101" spans="1:58">
      <c r="A101" t="str">
        <f t="shared" si="11"/>
        <v>|テキスト|&gt;|&gt;|&gt;|&gt;|ジェム8個を緑に変換する。&amp;br;サイクリング2|</v>
      </c>
      <c r="B101" t="s">
        <v>0</v>
      </c>
      <c r="C101" t="s">
        <v>81</v>
      </c>
      <c r="D101" s="27" t="s">
        <v>104</v>
      </c>
      <c r="E101" t="s">
        <v>81</v>
      </c>
      <c r="F101" s="27" t="s">
        <v>113</v>
      </c>
      <c r="G101" t="s">
        <v>81</v>
      </c>
      <c r="H101" s="27" t="s">
        <v>113</v>
      </c>
      <c r="I101" t="s">
        <v>81</v>
      </c>
      <c r="J101" s="27" t="s">
        <v>113</v>
      </c>
      <c r="K101" t="s">
        <v>81</v>
      </c>
      <c r="L101" s="27" t="s">
        <v>113</v>
      </c>
      <c r="M101" t="s">
        <v>81</v>
      </c>
      <c r="N101" t="str">
        <f>IF(R100=0,"",R100)</f>
        <v>ジェム8個を緑に変換する。&amp;br;サイクリング2</v>
      </c>
      <c r="O101" t="s">
        <v>81</v>
      </c>
      <c r="Q101" s="38" t="s">
        <v>27</v>
      </c>
      <c r="R101" s="34" t="str">
        <f>INDEX(BA:BA,W96+1)</f>
        <v>You convert 8 gems to green. Cycling 2.</v>
      </c>
      <c r="S101" s="35" t="s">
        <v>400</v>
      </c>
      <c r="T101" s="34" t="str">
        <f>IF(X101="","",X101&amp;IF(Y101="",""," "&amp;Y101)&amp;IF(Z101="",""," "&amp;Z101)&amp;IF(AA101="",""," "&amp;AA101))</f>
        <v/>
      </c>
      <c r="U101" s="35"/>
      <c r="V101" s="36"/>
      <c r="W101" s="40" t="s">
        <v>114</v>
      </c>
      <c r="X101" s="33" t="str">
        <f t="shared" ref="X101:AA101" si="17">IF(ISERROR(IF(LEN(X100)&gt;1,X100,VLOOKUP(X99,$AC:$AD,2,FALSE))),"",IF(LEN(X100)&gt;1,X100,VLOOKUP(X99,$AC:$AD,2,FALSE)))</f>
        <v/>
      </c>
      <c r="Y101" s="33" t="str">
        <f t="shared" si="17"/>
        <v/>
      </c>
      <c r="Z101" s="33" t="str">
        <f t="shared" si="17"/>
        <v/>
      </c>
      <c r="AA101" s="33" t="str">
        <f t="shared" si="17"/>
        <v> </v>
      </c>
      <c r="BB101" s="64" t="s">
        <v>0</v>
      </c>
      <c r="BC101">
        <v>100</v>
      </c>
      <c r="BD101" t="s">
        <v>447</v>
      </c>
      <c r="BE101" t="s">
        <v>40</v>
      </c>
      <c r="BF101" t="s">
        <v>448</v>
      </c>
    </row>
    <row r="102" spans="1:58">
      <c r="A102" t="str">
        <f t="shared" si="11"/>
        <v>|英テキスト|&gt;|&gt;|&gt;|&gt;|You convert 8 gems to green. Cycling 2.|</v>
      </c>
      <c r="B102" t="s">
        <v>0</v>
      </c>
      <c r="C102" t="s">
        <v>81</v>
      </c>
      <c r="D102" s="27" t="s">
        <v>125</v>
      </c>
      <c r="E102" t="s">
        <v>81</v>
      </c>
      <c r="F102" s="27" t="s">
        <v>113</v>
      </c>
      <c r="G102" t="s">
        <v>81</v>
      </c>
      <c r="H102" s="27" t="s">
        <v>113</v>
      </c>
      <c r="I102" t="s">
        <v>81</v>
      </c>
      <c r="J102" s="27" t="s">
        <v>113</v>
      </c>
      <c r="K102" t="s">
        <v>81</v>
      </c>
      <c r="L102" s="27" t="s">
        <v>113</v>
      </c>
      <c r="M102" t="s">
        <v>81</v>
      </c>
      <c r="N102" t="str">
        <f>IF(T101="","",T101&amp;"&amp;br;")&amp;IF(R101=0,"",R101)</f>
        <v>You convert 8 gems to green. Cycling 2.</v>
      </c>
      <c r="O102" t="s">
        <v>81</v>
      </c>
      <c r="Q102" s="33" t="s">
        <v>18</v>
      </c>
      <c r="R102" s="34">
        <f>IF(INDEX(AT:AT,W96+1)="",0,INDEX(AT:AT,W96+1)&amp;"/"&amp;INDEX(AU:AU,W96+1))</f>
        <v>0</v>
      </c>
      <c r="S102" s="35"/>
      <c r="T102" s="35"/>
      <c r="U102" s="35"/>
      <c r="V102" s="36"/>
      <c r="W102" s="40"/>
      <c r="X102" s="33"/>
      <c r="Y102" s="52"/>
      <c r="Z102" s="52"/>
      <c r="AA102" s="53"/>
      <c r="BB102" s="64" t="s">
        <v>0</v>
      </c>
      <c r="BC102">
        <v>101</v>
      </c>
      <c r="BD102" t="s">
        <v>449</v>
      </c>
      <c r="BE102" t="s">
        <v>40</v>
      </c>
      <c r="BF102" t="s">
        <v>133</v>
      </c>
    </row>
    <row r="103" spans="1:58">
      <c r="A103" t="str">
        <f t="shared" si="11"/>
        <v>|PT|&gt;||シールド数|&gt;||</v>
      </c>
      <c r="B103" t="s">
        <v>0</v>
      </c>
      <c r="C103" t="s">
        <v>81</v>
      </c>
      <c r="D103" t="s">
        <v>18</v>
      </c>
      <c r="E103" t="s">
        <v>81</v>
      </c>
      <c r="F103" t="s">
        <v>113</v>
      </c>
      <c r="G103" t="s">
        <v>81</v>
      </c>
      <c r="H103" t="str">
        <f>IF(R102=0,"",R102)</f>
        <v/>
      </c>
      <c r="I103" t="s">
        <v>81</v>
      </c>
      <c r="J103" t="s">
        <v>136</v>
      </c>
      <c r="K103" t="s">
        <v>81</v>
      </c>
      <c r="L103" t="s">
        <v>113</v>
      </c>
      <c r="M103" t="s">
        <v>81</v>
      </c>
      <c r="N103" t="str">
        <f>IF(R103=0,"",R103)</f>
        <v/>
      </c>
      <c r="O103" t="s">
        <v>81</v>
      </c>
      <c r="Q103" s="41" t="s">
        <v>19</v>
      </c>
      <c r="R103" s="34">
        <f>INDEX(AS:AS,W96+1)</f>
        <v>0</v>
      </c>
      <c r="S103" s="42"/>
      <c r="T103" s="42"/>
      <c r="U103" s="42"/>
      <c r="V103" s="43"/>
      <c r="W103" s="44"/>
      <c r="X103" s="45"/>
      <c r="Y103" s="55"/>
      <c r="Z103" s="55"/>
      <c r="AA103" s="56"/>
      <c r="BB103" s="64" t="s">
        <v>0</v>
      </c>
      <c r="BC103">
        <v>102</v>
      </c>
      <c r="BD103" t="s">
        <v>450</v>
      </c>
      <c r="BE103" t="s">
        <v>40</v>
      </c>
      <c r="BF103" t="s">
        <v>451</v>
      </c>
    </row>
    <row r="104" spans="1:58">
      <c r="A104" t="str">
        <f t="shared" si="11"/>
        <v>&amp;br;&amp;br;</v>
      </c>
      <c r="B104" t="s">
        <v>0</v>
      </c>
      <c r="C104" t="s">
        <v>145</v>
      </c>
      <c r="R104"/>
      <c r="S104"/>
      <c r="T104"/>
      <c r="U104"/>
      <c r="V104"/>
      <c r="BB104" s="64" t="s">
        <v>0</v>
      </c>
      <c r="BC104">
        <v>103</v>
      </c>
      <c r="BD104" t="s">
        <v>211</v>
      </c>
      <c r="BE104" t="s">
        <v>40</v>
      </c>
      <c r="BF104" t="s">
        <v>452</v>
      </c>
    </row>
    <row r="105" spans="1:58">
      <c r="A105" t="str">
        <f t="shared" si="11"/>
        <v>#back(text=戻る,left)</v>
      </c>
      <c r="B105" t="s">
        <v>0</v>
      </c>
      <c r="C105" t="s">
        <v>153</v>
      </c>
      <c r="R105"/>
      <c r="S105"/>
      <c r="T105"/>
      <c r="U105"/>
      <c r="V105"/>
      <c r="BB105" s="64" t="s">
        <v>0</v>
      </c>
      <c r="BC105">
        <v>104</v>
      </c>
      <c r="BD105" t="s">
        <v>193</v>
      </c>
      <c r="BE105" t="s">
        <v>40</v>
      </c>
      <c r="BF105" t="s">
        <v>453</v>
      </c>
    </row>
    <row r="106" spans="1:58">
      <c r="A106" t="str">
        <f t="shared" si="11"/>
        <v>&amp;br;</v>
      </c>
      <c r="B106" t="s">
        <v>0</v>
      </c>
      <c r="C106" t="s">
        <v>164</v>
      </c>
      <c r="R106"/>
      <c r="S106"/>
      <c r="T106"/>
      <c r="U106"/>
      <c r="V106"/>
      <c r="BB106" s="64" t="s">
        <v>0</v>
      </c>
      <c r="BC106">
        <v>105</v>
      </c>
      <c r="BD106" t="s">
        <v>68</v>
      </c>
      <c r="BE106" t="s">
        <v>40</v>
      </c>
      <c r="BF106" t="s">
        <v>454</v>
      </c>
    </row>
    <row r="107" spans="1:58">
      <c r="A107" t="str">
        <f t="shared" si="11"/>
        <v>#comment(above,nsize=[15],size=[30],num=[10])</v>
      </c>
      <c r="B107" t="s">
        <v>0</v>
      </c>
      <c r="C107" t="s">
        <v>173</v>
      </c>
      <c r="R107"/>
      <c r="S107"/>
      <c r="T107"/>
      <c r="U107"/>
      <c r="V107"/>
      <c r="BB107" s="64" t="s">
        <v>0</v>
      </c>
      <c r="BC107">
        <v>106</v>
      </c>
      <c r="BD107" t="s">
        <v>455</v>
      </c>
      <c r="BE107" t="s">
        <v>40</v>
      </c>
      <c r="BF107" t="s">
        <v>456</v>
      </c>
    </row>
    <row r="108" spans="1:58">
      <c r="A108" t="str">
        <f t="shared" si="11"/>
        <v>&amp;br;&amp;br;</v>
      </c>
      <c r="B108" t="s">
        <v>0</v>
      </c>
      <c r="C108" t="s">
        <v>145</v>
      </c>
      <c r="R108"/>
      <c r="S108"/>
      <c r="T108"/>
      <c r="U108"/>
      <c r="V108"/>
      <c r="BB108" s="64" t="s">
        <v>0</v>
      </c>
      <c r="BC108">
        <v>107</v>
      </c>
      <c r="BD108" t="s">
        <v>457</v>
      </c>
      <c r="BE108" t="s">
        <v>40</v>
      </c>
      <c r="BF108" t="s">
        <v>458</v>
      </c>
    </row>
    <row r="109" spans="1:58">
      <c r="A109" t="str">
        <f t="shared" si="11"/>
        <v/>
      </c>
      <c r="B109" t="s">
        <v>0</v>
      </c>
      <c r="Q109" s="29"/>
      <c r="R109" s="30"/>
      <c r="S109" s="30"/>
      <c r="T109" s="30"/>
      <c r="U109" s="30"/>
      <c r="V109" s="31"/>
      <c r="W109" s="32">
        <v>9</v>
      </c>
      <c r="X109" s="29"/>
      <c r="Y109" s="50"/>
      <c r="Z109" s="50"/>
      <c r="AA109" s="51"/>
      <c r="BB109" s="64" t="s">
        <v>0</v>
      </c>
      <c r="BC109">
        <v>108</v>
      </c>
      <c r="BD109" t="s">
        <v>459</v>
      </c>
      <c r="BE109" t="s">
        <v>40</v>
      </c>
      <c r="BF109" t="s">
        <v>460</v>
      </c>
    </row>
    <row r="110" spans="1:58">
      <c r="A110" t="str">
        <f t="shared" si="11"/>
        <v>*不屈の砂漠/Desert of the Indomitable</v>
      </c>
      <c r="B110" t="s">
        <v>0</v>
      </c>
      <c r="C110" t="str">
        <f>"*"&amp;R110&amp;"/"&amp;T110</f>
        <v>*不屈の砂漠/Desert of the Indomitable</v>
      </c>
      <c r="Q110" s="33" t="s">
        <v>9</v>
      </c>
      <c r="R110" s="34" t="str">
        <f>INDEX(AI:AI,W109+1)</f>
        <v>不屈の砂漠</v>
      </c>
      <c r="S110" s="35" t="s">
        <v>10</v>
      </c>
      <c r="T110" s="34" t="str">
        <f>INDEX(AJ:AJ,W109+1)</f>
        <v>Desert of the Indomitable</v>
      </c>
      <c r="U110" s="35"/>
      <c r="V110" s="36"/>
      <c r="W110" s="37"/>
      <c r="X110" s="33"/>
      <c r="Y110" s="52"/>
      <c r="Z110" s="52"/>
      <c r="AA110" s="53"/>
      <c r="BB110" s="64" t="s">
        <v>0</v>
      </c>
      <c r="BC110">
        <v>109</v>
      </c>
      <c r="BD110" t="s">
        <v>77</v>
      </c>
      <c r="BE110" t="s">
        <v>40</v>
      </c>
      <c r="BF110" t="s">
        <v>461</v>
      </c>
    </row>
    <row r="111" spans="1:58">
      <c r="A111" t="str">
        <f t="shared" si="11"/>
        <v>|LEFT:80|LEFT:100|LEFT:100|LEFT:100|LEFT:100|LEFT:100|c</v>
      </c>
      <c r="B111" t="s">
        <v>0</v>
      </c>
      <c r="C111" t="s">
        <v>81</v>
      </c>
      <c r="D111" s="26" t="str">
        <f>$Q$1</f>
        <v>LEFT:80</v>
      </c>
      <c r="E111" s="26" t="s">
        <v>81</v>
      </c>
      <c r="F111" s="26" t="str">
        <f t="shared" ref="F111:J111" si="18">$R$1</f>
        <v>LEFT:100</v>
      </c>
      <c r="G111" s="26" t="s">
        <v>81</v>
      </c>
      <c r="H111" s="26" t="str">
        <f t="shared" si="18"/>
        <v>LEFT:100</v>
      </c>
      <c r="I111" s="26" t="s">
        <v>81</v>
      </c>
      <c r="J111" s="26" t="str">
        <f t="shared" si="18"/>
        <v>LEFT:100</v>
      </c>
      <c r="K111" s="26" t="s">
        <v>81</v>
      </c>
      <c r="L111" s="26" t="str">
        <f>$R$1</f>
        <v>LEFT:100</v>
      </c>
      <c r="M111" s="26" t="s">
        <v>81</v>
      </c>
      <c r="N111" s="26" t="str">
        <f>$R$1</f>
        <v>LEFT:100</v>
      </c>
      <c r="O111" t="s">
        <v>81</v>
      </c>
      <c r="P111" t="s">
        <v>82</v>
      </c>
      <c r="Q111" s="38" t="s">
        <v>6</v>
      </c>
      <c r="R111" s="34" t="str">
        <f>INDEX(AF:AF,W109+1)</f>
        <v>緑</v>
      </c>
      <c r="S111" s="39" t="s">
        <v>7</v>
      </c>
      <c r="T111" s="34" t="str">
        <f>INDEX(AG:AG,W109+1)</f>
        <v>コモン</v>
      </c>
      <c r="U111" s="39" t="s">
        <v>8</v>
      </c>
      <c r="V111" s="34">
        <f>INDEX(AH:AH,W109+1)</f>
        <v>5</v>
      </c>
      <c r="W111" s="40"/>
      <c r="X111" s="34" t="str">
        <f>INDEX(AO:AO,W109+1)</f>
        <v>ジェム4個を緑に変換する。</v>
      </c>
      <c r="Y111" s="52"/>
      <c r="Z111" s="52"/>
      <c r="AA111" s="53"/>
      <c r="BB111" s="64" t="s">
        <v>0</v>
      </c>
      <c r="BC111">
        <v>110</v>
      </c>
      <c r="BD111" t="s">
        <v>462</v>
      </c>
      <c r="BE111" t="s">
        <v>40</v>
      </c>
      <c r="BF111" t="s">
        <v>463</v>
      </c>
    </row>
    <row r="112" spans="1:58">
      <c r="A112" t="str">
        <f t="shared" si="11"/>
        <v>|色|緑|レアリティ|コモン|マナコスト|5|</v>
      </c>
      <c r="B112" t="s">
        <v>0</v>
      </c>
      <c r="C112" t="s">
        <v>81</v>
      </c>
      <c r="D112" s="27" t="s">
        <v>6</v>
      </c>
      <c r="E112" t="s">
        <v>81</v>
      </c>
      <c r="F112" t="str">
        <f>IF(R111=0,"",R111)</f>
        <v>緑</v>
      </c>
      <c r="G112" t="s">
        <v>81</v>
      </c>
      <c r="H112" s="27" t="s">
        <v>93</v>
      </c>
      <c r="I112" t="s">
        <v>81</v>
      </c>
      <c r="J112" t="str">
        <f>IF(T111=0,"",T111)</f>
        <v>コモン</v>
      </c>
      <c r="K112" t="s">
        <v>81</v>
      </c>
      <c r="L112" s="27" t="s">
        <v>94</v>
      </c>
      <c r="M112" t="s">
        <v>81</v>
      </c>
      <c r="N112">
        <f>IF(V111=0,"",V111)</f>
        <v>5</v>
      </c>
      <c r="O112" t="s">
        <v>81</v>
      </c>
      <c r="Q112" s="33" t="s">
        <v>11</v>
      </c>
      <c r="R112" s="34" t="str">
        <f>INDEX(AK:AK,W109+1)</f>
        <v>呪文</v>
      </c>
      <c r="S112" s="39" t="s">
        <v>95</v>
      </c>
      <c r="T112" s="34" t="str">
        <f>INDEX(AL:AL,W109+1)</f>
        <v>砂漠</v>
      </c>
      <c r="U112" s="34">
        <f>INDEX(AM:AM,W109+1)</f>
        <v>0</v>
      </c>
      <c r="V112" s="34">
        <f>INDEX(AN:AN,W109+1)</f>
        <v>0</v>
      </c>
      <c r="W112" s="40"/>
      <c r="X112" s="34" t="str">
        <f>INDEX(AV:AV,W109+1)</f>
        <v>ジェ</v>
      </c>
      <c r="Y112" s="34" t="str">
        <f>INDEX(AW:AW,W109+1)</f>
        <v/>
      </c>
      <c r="Z112" s="34" t="str">
        <f>INDEX(AX:AX,W109+1)</f>
        <v/>
      </c>
      <c r="AA112" s="34">
        <f>INDEX(AY:AY,W109+1)</f>
        <v>0</v>
      </c>
      <c r="BB112" s="64" t="s">
        <v>0</v>
      </c>
      <c r="BC112">
        <v>111</v>
      </c>
      <c r="BD112" t="s">
        <v>464</v>
      </c>
      <c r="BE112" t="s">
        <v>40</v>
      </c>
      <c r="BF112" t="s">
        <v>465</v>
      </c>
    </row>
    <row r="113" spans="1:58">
      <c r="A113" t="str">
        <f t="shared" si="11"/>
        <v>|種別|呪文|サブタイプ|砂漠|||</v>
      </c>
      <c r="B113" t="s">
        <v>0</v>
      </c>
      <c r="C113" t="s">
        <v>81</v>
      </c>
      <c r="D113" s="27" t="s">
        <v>11</v>
      </c>
      <c r="E113" t="s">
        <v>81</v>
      </c>
      <c r="F113" t="str">
        <f>IF(R112=0,"",R112)</f>
        <v>呪文</v>
      </c>
      <c r="G113" t="s">
        <v>81</v>
      </c>
      <c r="H113" s="27" t="s">
        <v>103</v>
      </c>
      <c r="I113" t="s">
        <v>81</v>
      </c>
      <c r="J113" t="str">
        <f>IF(T112=0,"",T112)</f>
        <v>砂漠</v>
      </c>
      <c r="K113" t="s">
        <v>81</v>
      </c>
      <c r="L113" t="str">
        <f>IF(U112=0,"",U112)</f>
        <v/>
      </c>
      <c r="M113" t="s">
        <v>81</v>
      </c>
      <c r="N113" t="str">
        <f>IF(V112=0,"",V112)</f>
        <v/>
      </c>
      <c r="O113" t="s">
        <v>81</v>
      </c>
      <c r="Q113" s="33" t="s">
        <v>104</v>
      </c>
      <c r="R113" s="34" t="str">
        <f>INDEX(AZ:AZ,W109+1)</f>
        <v>ジェム4個を緑に変換する。&amp;br;サイクリング2</v>
      </c>
      <c r="S113" s="35"/>
      <c r="T113" s="35"/>
      <c r="U113" s="35"/>
      <c r="V113" s="36"/>
      <c r="W113" s="40"/>
      <c r="X113" s="32"/>
      <c r="Y113" s="32"/>
      <c r="Z113" s="32"/>
      <c r="AA113" s="54"/>
      <c r="BB113" s="64" t="s">
        <v>0</v>
      </c>
      <c r="BC113">
        <v>112</v>
      </c>
      <c r="BD113" t="s">
        <v>256</v>
      </c>
      <c r="BE113" t="s">
        <v>40</v>
      </c>
      <c r="BF113" t="s">
        <v>466</v>
      </c>
    </row>
    <row r="114" spans="1:58">
      <c r="A114" t="str">
        <f t="shared" si="11"/>
        <v>|テキスト|&gt;|&gt;|&gt;|&gt;|ジェム4個を緑に変換する。&amp;br;サイクリング2|</v>
      </c>
      <c r="B114" t="s">
        <v>0</v>
      </c>
      <c r="C114" t="s">
        <v>81</v>
      </c>
      <c r="D114" s="27" t="s">
        <v>104</v>
      </c>
      <c r="E114" t="s">
        <v>81</v>
      </c>
      <c r="F114" s="27" t="s">
        <v>113</v>
      </c>
      <c r="G114" t="s">
        <v>81</v>
      </c>
      <c r="H114" s="27" t="s">
        <v>113</v>
      </c>
      <c r="I114" t="s">
        <v>81</v>
      </c>
      <c r="J114" s="27" t="s">
        <v>113</v>
      </c>
      <c r="K114" t="s">
        <v>81</v>
      </c>
      <c r="L114" s="27" t="s">
        <v>113</v>
      </c>
      <c r="M114" t="s">
        <v>81</v>
      </c>
      <c r="N114" t="str">
        <f>IF(R113=0,"",R113)</f>
        <v>ジェム4個を緑に変換する。&amp;br;サイクリング2</v>
      </c>
      <c r="O114" t="s">
        <v>81</v>
      </c>
      <c r="Q114" s="38" t="s">
        <v>27</v>
      </c>
      <c r="R114" s="34" t="str">
        <f>INDEX(BA:BA,W109+1)</f>
        <v>4 gems are converted to green gems.&amp;br;Cycling2</v>
      </c>
      <c r="S114" s="35" t="s">
        <v>400</v>
      </c>
      <c r="T114" s="34" t="str">
        <f>IF(X114="","",X114&amp;IF(Y114="",""," "&amp;Y114)&amp;IF(Z114="",""," "&amp;Z114)&amp;IF(AA114="",""," "&amp;AA114))</f>
        <v/>
      </c>
      <c r="U114" s="35"/>
      <c r="V114" s="36"/>
      <c r="W114" s="40" t="s">
        <v>114</v>
      </c>
      <c r="X114" s="33" t="str">
        <f t="shared" ref="X114:AA114" si="19">IF(ISERROR(IF(LEN(X113)&gt;1,X113,VLOOKUP(X112,$AC:$AD,2,FALSE))),"",IF(LEN(X113)&gt;1,X113,VLOOKUP(X112,$AC:$AD,2,FALSE)))</f>
        <v/>
      </c>
      <c r="Y114" s="33" t="str">
        <f t="shared" si="19"/>
        <v/>
      </c>
      <c r="Z114" s="33" t="str">
        <f t="shared" si="19"/>
        <v/>
      </c>
      <c r="AA114" s="33" t="str">
        <f t="shared" si="19"/>
        <v> </v>
      </c>
      <c r="BB114" s="64" t="s">
        <v>0</v>
      </c>
      <c r="BC114">
        <v>113</v>
      </c>
      <c r="BD114" t="s">
        <v>467</v>
      </c>
      <c r="BE114" t="s">
        <v>40</v>
      </c>
      <c r="BF114" t="s">
        <v>468</v>
      </c>
    </row>
    <row r="115" spans="1:58">
      <c r="A115" t="str">
        <f t="shared" si="11"/>
        <v>|英テキスト|&gt;|&gt;|&gt;|&gt;|4 gems are converted to green gems.&amp;br;Cycling2|</v>
      </c>
      <c r="B115" t="s">
        <v>0</v>
      </c>
      <c r="C115" t="s">
        <v>81</v>
      </c>
      <c r="D115" s="27" t="s">
        <v>125</v>
      </c>
      <c r="E115" t="s">
        <v>81</v>
      </c>
      <c r="F115" s="27" t="s">
        <v>113</v>
      </c>
      <c r="G115" t="s">
        <v>81</v>
      </c>
      <c r="H115" s="27" t="s">
        <v>113</v>
      </c>
      <c r="I115" t="s">
        <v>81</v>
      </c>
      <c r="J115" s="27" t="s">
        <v>113</v>
      </c>
      <c r="K115" t="s">
        <v>81</v>
      </c>
      <c r="L115" s="27" t="s">
        <v>113</v>
      </c>
      <c r="M115" t="s">
        <v>81</v>
      </c>
      <c r="N115" t="str">
        <f>IF(T114="","",T114&amp;"&amp;br;")&amp;IF(R114=0,"",R114)</f>
        <v>4 gems are converted to green gems.&amp;br;Cycling2</v>
      </c>
      <c r="O115" t="s">
        <v>81</v>
      </c>
      <c r="Q115" s="33" t="s">
        <v>18</v>
      </c>
      <c r="R115" s="34">
        <f>IF(INDEX(AT:AT,W109+1)="",0,INDEX(AT:AT,W109+1)&amp;"/"&amp;INDEX(AU:AU,W109+1))</f>
        <v>0</v>
      </c>
      <c r="S115" s="35"/>
      <c r="T115" s="35"/>
      <c r="U115" s="35"/>
      <c r="V115" s="36"/>
      <c r="W115" s="40"/>
      <c r="X115" s="33"/>
      <c r="Y115" s="52"/>
      <c r="Z115" s="52"/>
      <c r="AA115" s="53"/>
      <c r="BB115" s="64" t="s">
        <v>0</v>
      </c>
      <c r="BC115">
        <v>114</v>
      </c>
      <c r="BD115" t="s">
        <v>469</v>
      </c>
      <c r="BE115" t="s">
        <v>40</v>
      </c>
      <c r="BF115" t="s">
        <v>470</v>
      </c>
    </row>
    <row r="116" spans="1:58">
      <c r="A116" t="str">
        <f t="shared" si="11"/>
        <v>|PT|&gt;||シールド数|&gt;||</v>
      </c>
      <c r="B116" t="s">
        <v>0</v>
      </c>
      <c r="C116" t="s">
        <v>81</v>
      </c>
      <c r="D116" t="s">
        <v>18</v>
      </c>
      <c r="E116" t="s">
        <v>81</v>
      </c>
      <c r="F116" t="s">
        <v>113</v>
      </c>
      <c r="G116" t="s">
        <v>81</v>
      </c>
      <c r="H116" t="str">
        <f>IF(R115=0,"",R115)</f>
        <v/>
      </c>
      <c r="I116" t="s">
        <v>81</v>
      </c>
      <c r="J116" t="s">
        <v>136</v>
      </c>
      <c r="K116" t="s">
        <v>81</v>
      </c>
      <c r="L116" t="s">
        <v>113</v>
      </c>
      <c r="M116" t="s">
        <v>81</v>
      </c>
      <c r="N116" t="str">
        <f>IF(R116=0,"",R116)</f>
        <v/>
      </c>
      <c r="O116" t="s">
        <v>81</v>
      </c>
      <c r="Q116" s="41" t="s">
        <v>19</v>
      </c>
      <c r="R116" s="34">
        <f>INDEX(AS:AS,W109+1)</f>
        <v>0</v>
      </c>
      <c r="S116" s="42"/>
      <c r="T116" s="42"/>
      <c r="U116" s="42"/>
      <c r="V116" s="43"/>
      <c r="W116" s="44"/>
      <c r="X116" s="45"/>
      <c r="Y116" s="55"/>
      <c r="Z116" s="55"/>
      <c r="AA116" s="56"/>
      <c r="BB116" s="64" t="s">
        <v>0</v>
      </c>
      <c r="BC116">
        <v>115</v>
      </c>
      <c r="BD116" t="s">
        <v>471</v>
      </c>
      <c r="BE116" t="s">
        <v>40</v>
      </c>
      <c r="BF116" t="s">
        <v>472</v>
      </c>
    </row>
    <row r="117" spans="1:58">
      <c r="A117" t="str">
        <f t="shared" si="11"/>
        <v>&amp;br;&amp;br;</v>
      </c>
      <c r="B117" t="s">
        <v>0</v>
      </c>
      <c r="C117" t="s">
        <v>145</v>
      </c>
      <c r="R117"/>
      <c r="S117"/>
      <c r="T117"/>
      <c r="U117"/>
      <c r="V117"/>
      <c r="BB117" s="64" t="s">
        <v>0</v>
      </c>
      <c r="BC117">
        <v>116</v>
      </c>
      <c r="BD117" t="s">
        <v>473</v>
      </c>
      <c r="BE117" t="s">
        <v>40</v>
      </c>
      <c r="BF117" t="s">
        <v>474</v>
      </c>
    </row>
    <row r="118" spans="1:58">
      <c r="A118" t="str">
        <f t="shared" si="11"/>
        <v>#back(text=戻る,left)</v>
      </c>
      <c r="B118" t="s">
        <v>0</v>
      </c>
      <c r="C118" t="s">
        <v>153</v>
      </c>
      <c r="R118"/>
      <c r="S118"/>
      <c r="T118"/>
      <c r="U118"/>
      <c r="V118"/>
      <c r="BB118" s="64" t="s">
        <v>0</v>
      </c>
      <c r="BC118">
        <v>117</v>
      </c>
      <c r="BD118" t="s">
        <v>475</v>
      </c>
      <c r="BE118" t="s">
        <v>40</v>
      </c>
      <c r="BF118" t="s">
        <v>476</v>
      </c>
    </row>
    <row r="119" spans="1:58">
      <c r="A119" t="str">
        <f t="shared" si="11"/>
        <v>&amp;br;</v>
      </c>
      <c r="B119" t="s">
        <v>0</v>
      </c>
      <c r="C119" t="s">
        <v>164</v>
      </c>
      <c r="R119"/>
      <c r="S119"/>
      <c r="T119"/>
      <c r="U119"/>
      <c r="V119"/>
      <c r="BB119" s="64" t="s">
        <v>0</v>
      </c>
      <c r="BC119">
        <v>118</v>
      </c>
      <c r="BD119" t="s">
        <v>262</v>
      </c>
      <c r="BE119" t="s">
        <v>40</v>
      </c>
      <c r="BF119" t="s">
        <v>477</v>
      </c>
    </row>
    <row r="120" spans="1:58">
      <c r="A120" t="str">
        <f t="shared" si="11"/>
        <v>#comment(above,nsize=[15],size=[30],num=[10])</v>
      </c>
      <c r="B120" t="s">
        <v>0</v>
      </c>
      <c r="C120" t="s">
        <v>173</v>
      </c>
      <c r="R120"/>
      <c r="S120"/>
      <c r="T120"/>
      <c r="U120"/>
      <c r="V120"/>
      <c r="BB120" s="64" t="s">
        <v>0</v>
      </c>
      <c r="BC120">
        <v>119</v>
      </c>
      <c r="BD120" t="s">
        <v>478</v>
      </c>
      <c r="BE120" t="s">
        <v>40</v>
      </c>
      <c r="BF120" t="s">
        <v>479</v>
      </c>
    </row>
    <row r="121" spans="1:58">
      <c r="A121" t="str">
        <f t="shared" si="11"/>
        <v>&amp;br;&amp;br;</v>
      </c>
      <c r="B121" t="s">
        <v>0</v>
      </c>
      <c r="C121" t="s">
        <v>145</v>
      </c>
      <c r="R121"/>
      <c r="S121"/>
      <c r="T121"/>
      <c r="U121"/>
      <c r="V121"/>
      <c r="BB121" s="64" t="s">
        <v>0</v>
      </c>
      <c r="BC121">
        <v>120</v>
      </c>
      <c r="BD121" t="s">
        <v>480</v>
      </c>
      <c r="BE121" t="s">
        <v>40</v>
      </c>
      <c r="BF121" t="s">
        <v>481</v>
      </c>
    </row>
    <row r="122" spans="1:58">
      <c r="A122" t="str">
        <f t="shared" si="11"/>
        <v/>
      </c>
      <c r="B122" t="s">
        <v>0</v>
      </c>
      <c r="Q122" s="29"/>
      <c r="R122" s="30"/>
      <c r="S122" s="30"/>
      <c r="T122" s="30"/>
      <c r="U122" s="30"/>
      <c r="V122" s="31"/>
      <c r="W122" s="32">
        <v>10</v>
      </c>
      <c r="X122" s="29"/>
      <c r="Y122" s="50"/>
      <c r="Z122" s="50"/>
      <c r="AA122" s="51"/>
      <c r="BB122" s="64" t="s">
        <v>0</v>
      </c>
      <c r="BC122">
        <v>121</v>
      </c>
      <c r="BD122" t="s">
        <v>482</v>
      </c>
      <c r="BE122" t="s">
        <v>40</v>
      </c>
      <c r="BF122" t="s">
        <v>483</v>
      </c>
    </row>
    <row r="123" spans="1:58">
      <c r="A123" t="str">
        <f t="shared" si="11"/>
        <v>*人生は続く/Life Goes On</v>
      </c>
      <c r="B123" t="s">
        <v>0</v>
      </c>
      <c r="C123" t="str">
        <f>"*"&amp;R123&amp;"/"&amp;T123</f>
        <v>*人生は続く/Life Goes On</v>
      </c>
      <c r="Q123" s="33" t="s">
        <v>9</v>
      </c>
      <c r="R123" s="34" t="str">
        <f>INDEX(AI:AI,W122+1)</f>
        <v>人生は続く</v>
      </c>
      <c r="S123" s="35" t="s">
        <v>10</v>
      </c>
      <c r="T123" s="34" t="str">
        <f>INDEX(AJ:AJ,W122+1)</f>
        <v>Life Goes On</v>
      </c>
      <c r="U123" s="35"/>
      <c r="V123" s="36"/>
      <c r="W123" s="37"/>
      <c r="X123" s="33"/>
      <c r="Y123" s="52"/>
      <c r="Z123" s="52"/>
      <c r="AA123" s="53"/>
      <c r="BB123" s="64" t="s">
        <v>0</v>
      </c>
      <c r="BC123">
        <v>122</v>
      </c>
      <c r="BD123" t="s">
        <v>484</v>
      </c>
      <c r="BE123" t="s">
        <v>40</v>
      </c>
      <c r="BF123" t="s">
        <v>485</v>
      </c>
    </row>
    <row r="124" spans="1:58">
      <c r="A124" t="str">
        <f t="shared" si="11"/>
        <v>|LEFT:80|LEFT:100|LEFT:100|LEFT:100|LEFT:100|LEFT:100|c</v>
      </c>
      <c r="B124" t="s">
        <v>0</v>
      </c>
      <c r="C124" t="s">
        <v>81</v>
      </c>
      <c r="D124" s="26" t="str">
        <f>$Q$1</f>
        <v>LEFT:80</v>
      </c>
      <c r="E124" s="26" t="s">
        <v>81</v>
      </c>
      <c r="F124" s="26" t="str">
        <f t="shared" ref="F124:J124" si="20">$R$1</f>
        <v>LEFT:100</v>
      </c>
      <c r="G124" s="26" t="s">
        <v>81</v>
      </c>
      <c r="H124" s="26" t="str">
        <f t="shared" si="20"/>
        <v>LEFT:100</v>
      </c>
      <c r="I124" s="26" t="s">
        <v>81</v>
      </c>
      <c r="J124" s="26" t="str">
        <f t="shared" si="20"/>
        <v>LEFT:100</v>
      </c>
      <c r="K124" s="26" t="s">
        <v>81</v>
      </c>
      <c r="L124" s="26" t="str">
        <f>$R$1</f>
        <v>LEFT:100</v>
      </c>
      <c r="M124" s="26" t="s">
        <v>81</v>
      </c>
      <c r="N124" s="26" t="str">
        <f>$R$1</f>
        <v>LEFT:100</v>
      </c>
      <c r="O124" t="s">
        <v>81</v>
      </c>
      <c r="P124" t="s">
        <v>82</v>
      </c>
      <c r="Q124" s="38" t="s">
        <v>6</v>
      </c>
      <c r="R124" s="34" t="str">
        <f>INDEX(AF:AF,W122+1)</f>
        <v>緑</v>
      </c>
      <c r="S124" s="39" t="s">
        <v>7</v>
      </c>
      <c r="T124" s="34" t="str">
        <f>INDEX(AG:AG,W122+1)</f>
        <v>コモン</v>
      </c>
      <c r="U124" s="39" t="s">
        <v>8</v>
      </c>
      <c r="V124" s="34">
        <f>INDEX(AH:AH,W122+1)</f>
        <v>6</v>
      </c>
      <c r="W124" s="40"/>
      <c r="X124" s="34" t="str">
        <f>INDEX(AO:AO,W122+1)</f>
        <v>あなたは6点のライフを得る。</v>
      </c>
      <c r="Y124" s="52"/>
      <c r="Z124" s="52"/>
      <c r="AA124" s="53"/>
      <c r="BB124" s="64" t="s">
        <v>0</v>
      </c>
      <c r="BC124">
        <v>123</v>
      </c>
      <c r="BD124" t="s">
        <v>486</v>
      </c>
      <c r="BE124" t="s">
        <v>40</v>
      </c>
      <c r="BF124" t="s">
        <v>487</v>
      </c>
    </row>
    <row r="125" spans="1:58">
      <c r="A125" t="str">
        <f t="shared" si="11"/>
        <v>|色|緑|レアリティ|コモン|マナコスト|6|</v>
      </c>
      <c r="B125" t="s">
        <v>0</v>
      </c>
      <c r="C125" t="s">
        <v>81</v>
      </c>
      <c r="D125" s="27" t="s">
        <v>6</v>
      </c>
      <c r="E125" t="s">
        <v>81</v>
      </c>
      <c r="F125" t="str">
        <f>IF(R124=0,"",R124)</f>
        <v>緑</v>
      </c>
      <c r="G125" t="s">
        <v>81</v>
      </c>
      <c r="H125" s="27" t="s">
        <v>93</v>
      </c>
      <c r="I125" t="s">
        <v>81</v>
      </c>
      <c r="J125" t="str">
        <f>IF(T124=0,"",T124)</f>
        <v>コモン</v>
      </c>
      <c r="K125" t="s">
        <v>81</v>
      </c>
      <c r="L125" s="27" t="s">
        <v>94</v>
      </c>
      <c r="M125" t="s">
        <v>81</v>
      </c>
      <c r="N125">
        <f>IF(V124=0,"",V124)</f>
        <v>6</v>
      </c>
      <c r="O125" t="s">
        <v>81</v>
      </c>
      <c r="Q125" s="33" t="s">
        <v>11</v>
      </c>
      <c r="R125" s="34" t="str">
        <f>INDEX(AK:AK,W122+1)</f>
        <v>呪文</v>
      </c>
      <c r="S125" s="39" t="s">
        <v>95</v>
      </c>
      <c r="T125" s="34">
        <f>INDEX(AL:AL,W122+1)</f>
        <v>0</v>
      </c>
      <c r="U125" s="34">
        <f>INDEX(AM:AM,W122+1)</f>
        <v>0</v>
      </c>
      <c r="V125" s="34">
        <f>INDEX(AN:AN,W122+1)</f>
        <v>0</v>
      </c>
      <c r="W125" s="40"/>
      <c r="X125" s="34" t="str">
        <f>INDEX(AV:AV,W122+1)</f>
        <v>あな</v>
      </c>
      <c r="Y125" s="34" t="str">
        <f>INDEX(AW:AW,W122+1)</f>
        <v/>
      </c>
      <c r="Z125" s="34" t="str">
        <f>INDEX(AX:AX,W122+1)</f>
        <v/>
      </c>
      <c r="AA125" s="34">
        <f>INDEX(AY:AY,W122+1)</f>
        <v>0</v>
      </c>
      <c r="BB125" s="64" t="s">
        <v>0</v>
      </c>
      <c r="BC125">
        <v>124</v>
      </c>
      <c r="BD125" t="s">
        <v>488</v>
      </c>
      <c r="BE125" t="s">
        <v>40</v>
      </c>
      <c r="BF125" t="s">
        <v>489</v>
      </c>
    </row>
    <row r="126" spans="1:58">
      <c r="A126" t="str">
        <f t="shared" si="11"/>
        <v>|種別|呪文|サブタイプ||||</v>
      </c>
      <c r="B126" t="s">
        <v>0</v>
      </c>
      <c r="C126" t="s">
        <v>81</v>
      </c>
      <c r="D126" s="27" t="s">
        <v>11</v>
      </c>
      <c r="E126" t="s">
        <v>81</v>
      </c>
      <c r="F126" t="str">
        <f>IF(R125=0,"",R125)</f>
        <v>呪文</v>
      </c>
      <c r="G126" t="s">
        <v>81</v>
      </c>
      <c r="H126" s="27" t="s">
        <v>103</v>
      </c>
      <c r="I126" t="s">
        <v>81</v>
      </c>
      <c r="J126" t="str">
        <f>IF(T125=0,"",T125)</f>
        <v/>
      </c>
      <c r="K126" t="s">
        <v>81</v>
      </c>
      <c r="L126" t="str">
        <f>IF(U125=0,"",U125)</f>
        <v/>
      </c>
      <c r="M126" t="s">
        <v>81</v>
      </c>
      <c r="N126" t="str">
        <f>IF(V125=0,"",V125)</f>
        <v/>
      </c>
      <c r="O126" t="s">
        <v>81</v>
      </c>
      <c r="Q126" s="33" t="s">
        <v>104</v>
      </c>
      <c r="R126" s="34" t="str">
        <f>INDEX(AZ:AZ,W122+1)</f>
        <v>あなたは6点のライフを得る。</v>
      </c>
      <c r="S126" s="35"/>
      <c r="T126" s="35"/>
      <c r="U126" s="35"/>
      <c r="V126" s="36"/>
      <c r="W126" s="40"/>
      <c r="X126" s="32"/>
      <c r="Y126" s="32"/>
      <c r="Z126" s="32"/>
      <c r="AA126" s="54"/>
      <c r="BB126" s="64" t="s">
        <v>0</v>
      </c>
      <c r="BC126">
        <v>125</v>
      </c>
      <c r="BD126" t="s">
        <v>490</v>
      </c>
      <c r="BE126" t="s">
        <v>40</v>
      </c>
      <c r="BF126" t="s">
        <v>491</v>
      </c>
    </row>
    <row r="127" spans="1:58">
      <c r="A127" t="str">
        <f t="shared" si="11"/>
        <v>|テキスト|&gt;|&gt;|&gt;|&gt;|あなたは6点のライフを得る。|</v>
      </c>
      <c r="B127" t="s">
        <v>0</v>
      </c>
      <c r="C127" t="s">
        <v>81</v>
      </c>
      <c r="D127" s="27" t="s">
        <v>104</v>
      </c>
      <c r="E127" t="s">
        <v>81</v>
      </c>
      <c r="F127" s="27" t="s">
        <v>113</v>
      </c>
      <c r="G127" t="s">
        <v>81</v>
      </c>
      <c r="H127" s="27" t="s">
        <v>113</v>
      </c>
      <c r="I127" t="s">
        <v>81</v>
      </c>
      <c r="J127" s="27" t="s">
        <v>113</v>
      </c>
      <c r="K127" t="s">
        <v>81</v>
      </c>
      <c r="L127" s="27" t="s">
        <v>113</v>
      </c>
      <c r="M127" t="s">
        <v>81</v>
      </c>
      <c r="N127" t="str">
        <f>IF(R126=0,"",R126)</f>
        <v>あなたは6点のライフを得る。</v>
      </c>
      <c r="O127" t="s">
        <v>81</v>
      </c>
      <c r="Q127" s="38" t="s">
        <v>27</v>
      </c>
      <c r="R127" s="34" t="str">
        <f>INDEX(BA:BA,W122+1)</f>
        <v>You gain 6 life.</v>
      </c>
      <c r="S127" s="35" t="s">
        <v>400</v>
      </c>
      <c r="T127" s="34" t="str">
        <f>IF(X127="","",X127&amp;IF(Y127="",""," "&amp;Y127)&amp;IF(Z127="",""," "&amp;Z127)&amp;IF(AA127="",""," "&amp;AA127))</f>
        <v/>
      </c>
      <c r="U127" s="35"/>
      <c r="V127" s="36"/>
      <c r="W127" s="40" t="s">
        <v>114</v>
      </c>
      <c r="X127" s="33" t="str">
        <f t="shared" ref="X127:AA127" si="21">IF(ISERROR(IF(LEN(X126)&gt;1,X126,VLOOKUP(X125,$AC:$AD,2,FALSE))),"",IF(LEN(X126)&gt;1,X126,VLOOKUP(X125,$AC:$AD,2,FALSE)))</f>
        <v/>
      </c>
      <c r="Y127" s="33" t="str">
        <f t="shared" si="21"/>
        <v/>
      </c>
      <c r="Z127" s="33" t="str">
        <f t="shared" si="21"/>
        <v/>
      </c>
      <c r="AA127" s="33" t="str">
        <f t="shared" si="21"/>
        <v> </v>
      </c>
      <c r="BB127" s="64" t="s">
        <v>0</v>
      </c>
      <c r="BC127">
        <v>126</v>
      </c>
      <c r="BD127" t="s">
        <v>87</v>
      </c>
      <c r="BE127" t="s">
        <v>40</v>
      </c>
      <c r="BF127" t="s">
        <v>492</v>
      </c>
    </row>
    <row r="128" spans="1:58">
      <c r="A128" t="str">
        <f t="shared" si="11"/>
        <v>|英テキスト|&gt;|&gt;|&gt;|&gt;|You gain 6 life.|</v>
      </c>
      <c r="B128" t="s">
        <v>0</v>
      </c>
      <c r="C128" t="s">
        <v>81</v>
      </c>
      <c r="D128" s="27" t="s">
        <v>125</v>
      </c>
      <c r="E128" t="s">
        <v>81</v>
      </c>
      <c r="F128" s="27" t="s">
        <v>113</v>
      </c>
      <c r="G128" t="s">
        <v>81</v>
      </c>
      <c r="H128" s="27" t="s">
        <v>113</v>
      </c>
      <c r="I128" t="s">
        <v>81</v>
      </c>
      <c r="J128" s="27" t="s">
        <v>113</v>
      </c>
      <c r="K128" t="s">
        <v>81</v>
      </c>
      <c r="L128" s="27" t="s">
        <v>113</v>
      </c>
      <c r="M128" t="s">
        <v>81</v>
      </c>
      <c r="N128" t="str">
        <f>IF(T127="","",T127&amp;"&amp;br;")&amp;IF(R127=0,"",R127)</f>
        <v>You gain 6 life.</v>
      </c>
      <c r="O128" t="s">
        <v>81</v>
      </c>
      <c r="Q128" s="33" t="s">
        <v>18</v>
      </c>
      <c r="R128" s="34">
        <f>IF(INDEX(AT:AT,W122+1)="",0,INDEX(AT:AT,W122+1)&amp;"/"&amp;INDEX(AU:AU,W122+1))</f>
        <v>0</v>
      </c>
      <c r="S128" s="35"/>
      <c r="T128" s="35"/>
      <c r="U128" s="35"/>
      <c r="V128" s="36"/>
      <c r="W128" s="40"/>
      <c r="X128" s="33"/>
      <c r="Y128" s="52"/>
      <c r="Z128" s="52"/>
      <c r="AA128" s="53"/>
      <c r="BB128" s="64" t="s">
        <v>0</v>
      </c>
      <c r="BC128">
        <v>127</v>
      </c>
      <c r="BD128" t="s">
        <v>267</v>
      </c>
      <c r="BE128" t="s">
        <v>40</v>
      </c>
      <c r="BF128" t="s">
        <v>112</v>
      </c>
    </row>
    <row r="129" spans="1:58">
      <c r="A129" t="str">
        <f t="shared" si="11"/>
        <v>|PT|&gt;||シールド数|&gt;||</v>
      </c>
      <c r="B129" t="s">
        <v>0</v>
      </c>
      <c r="C129" t="s">
        <v>81</v>
      </c>
      <c r="D129" t="s">
        <v>18</v>
      </c>
      <c r="E129" t="s">
        <v>81</v>
      </c>
      <c r="F129" t="s">
        <v>113</v>
      </c>
      <c r="G129" t="s">
        <v>81</v>
      </c>
      <c r="H129" t="str">
        <f>IF(R128=0,"",R128)</f>
        <v/>
      </c>
      <c r="I129" t="s">
        <v>81</v>
      </c>
      <c r="J129" t="s">
        <v>136</v>
      </c>
      <c r="K129" t="s">
        <v>81</v>
      </c>
      <c r="L129" t="s">
        <v>113</v>
      </c>
      <c r="M129" t="s">
        <v>81</v>
      </c>
      <c r="N129" t="str">
        <f>IF(R129=0,"",R129)</f>
        <v/>
      </c>
      <c r="O129" t="s">
        <v>81</v>
      </c>
      <c r="Q129" s="41" t="s">
        <v>19</v>
      </c>
      <c r="R129" s="34">
        <f>INDEX(AS:AS,W122+1)</f>
        <v>0</v>
      </c>
      <c r="S129" s="42"/>
      <c r="T129" s="42"/>
      <c r="U129" s="42"/>
      <c r="V129" s="43"/>
      <c r="W129" s="44"/>
      <c r="X129" s="45"/>
      <c r="Y129" s="55"/>
      <c r="Z129" s="55"/>
      <c r="AA129" s="56"/>
      <c r="BB129" s="64" t="s">
        <v>0</v>
      </c>
      <c r="BC129">
        <v>128</v>
      </c>
      <c r="BD129" t="s">
        <v>493</v>
      </c>
      <c r="BE129" t="s">
        <v>40</v>
      </c>
      <c r="BF129" t="s">
        <v>494</v>
      </c>
    </row>
    <row r="130" spans="1:58">
      <c r="A130" t="str">
        <f t="shared" si="11"/>
        <v>&amp;br;&amp;br;</v>
      </c>
      <c r="B130" t="s">
        <v>0</v>
      </c>
      <c r="C130" t="s">
        <v>145</v>
      </c>
      <c r="R130"/>
      <c r="S130"/>
      <c r="T130"/>
      <c r="U130"/>
      <c r="V130"/>
      <c r="BB130" s="64" t="s">
        <v>0</v>
      </c>
      <c r="BC130">
        <v>129</v>
      </c>
      <c r="BD130" t="s">
        <v>100</v>
      </c>
      <c r="BE130" t="s">
        <v>40</v>
      </c>
      <c r="BF130" t="s">
        <v>133</v>
      </c>
    </row>
    <row r="131" spans="1:58">
      <c r="A131" t="str">
        <f t="shared" si="11"/>
        <v>#back(text=戻る,left)</v>
      </c>
      <c r="B131" t="s">
        <v>0</v>
      </c>
      <c r="C131" t="s">
        <v>153</v>
      </c>
      <c r="R131"/>
      <c r="S131"/>
      <c r="T131"/>
      <c r="U131"/>
      <c r="V131"/>
      <c r="BB131" s="64" t="s">
        <v>0</v>
      </c>
      <c r="BC131">
        <v>130</v>
      </c>
      <c r="BD131" t="s">
        <v>495</v>
      </c>
      <c r="BE131" t="s">
        <v>40</v>
      </c>
      <c r="BF131" t="s">
        <v>496</v>
      </c>
    </row>
    <row r="132" spans="1:58">
      <c r="A132" t="str">
        <f t="shared" si="11"/>
        <v>&amp;br;</v>
      </c>
      <c r="B132" t="s">
        <v>0</v>
      </c>
      <c r="C132" t="s">
        <v>164</v>
      </c>
      <c r="R132"/>
      <c r="S132"/>
      <c r="T132"/>
      <c r="U132"/>
      <c r="V132"/>
      <c r="BB132" s="64" t="s">
        <v>0</v>
      </c>
      <c r="BC132">
        <v>131</v>
      </c>
      <c r="BD132" t="s">
        <v>497</v>
      </c>
      <c r="BE132" t="s">
        <v>40</v>
      </c>
      <c r="BF132" t="s">
        <v>498</v>
      </c>
    </row>
    <row r="133" spans="1:58">
      <c r="A133" t="str">
        <f t="shared" si="11"/>
        <v>#comment(above,nsize=[15],size=[30],num=[10])</v>
      </c>
      <c r="B133" t="s">
        <v>0</v>
      </c>
      <c r="C133" t="s">
        <v>173</v>
      </c>
      <c r="R133"/>
      <c r="S133"/>
      <c r="T133"/>
      <c r="U133"/>
      <c r="V133"/>
      <c r="BB133" s="64" t="s">
        <v>0</v>
      </c>
      <c r="BC133">
        <v>132</v>
      </c>
      <c r="BD133" t="s">
        <v>341</v>
      </c>
      <c r="BE133" t="s">
        <v>40</v>
      </c>
      <c r="BF133" t="s">
        <v>499</v>
      </c>
    </row>
    <row r="134" spans="1:58">
      <c r="A134" t="str">
        <f t="shared" ref="A134:A197" si="22">CONCATENATE(C134,D134,E134,F134,G134,H134,I134,J134,K134,L134,M134,N134,O134,P134)</f>
        <v>&amp;br;&amp;br;</v>
      </c>
      <c r="B134" t="s">
        <v>0</v>
      </c>
      <c r="C134" t="s">
        <v>145</v>
      </c>
      <c r="R134"/>
      <c r="S134"/>
      <c r="T134"/>
      <c r="U134"/>
      <c r="V134"/>
      <c r="BB134" s="64" t="s">
        <v>0</v>
      </c>
      <c r="BC134">
        <v>133</v>
      </c>
      <c r="BD134" t="s">
        <v>226</v>
      </c>
      <c r="BE134" t="s">
        <v>40</v>
      </c>
      <c r="BF134" t="s">
        <v>500</v>
      </c>
    </row>
    <row r="135" spans="1:58">
      <c r="A135" t="str">
        <f t="shared" si="22"/>
        <v/>
      </c>
      <c r="B135" t="s">
        <v>0</v>
      </c>
      <c r="Q135" s="29"/>
      <c r="R135" s="30"/>
      <c r="S135" s="30"/>
      <c r="T135" s="30"/>
      <c r="U135" s="30"/>
      <c r="V135" s="31"/>
      <c r="W135" s="32">
        <v>11</v>
      </c>
      <c r="X135" s="29"/>
      <c r="Y135" s="50"/>
      <c r="Z135" s="50"/>
      <c r="AA135" s="51"/>
      <c r="BB135" s="64" t="s">
        <v>0</v>
      </c>
      <c r="BC135">
        <v>134</v>
      </c>
      <c r="BD135" t="s">
        <v>501</v>
      </c>
      <c r="BE135" t="s">
        <v>40</v>
      </c>
      <c r="BF135" t="s">
        <v>502</v>
      </c>
    </row>
    <row r="136" spans="1:58">
      <c r="A136" t="str">
        <f t="shared" si="22"/>
        <v>*活力の信奉者/Devotee of Strength</v>
      </c>
      <c r="B136" t="s">
        <v>0</v>
      </c>
      <c r="C136" t="str">
        <f>"*"&amp;R136&amp;"/"&amp;T136</f>
        <v>*活力の信奉者/Devotee of Strength</v>
      </c>
      <c r="Q136" s="33" t="s">
        <v>9</v>
      </c>
      <c r="R136" s="34" t="str">
        <f>INDEX(AI:AI,W135+1)</f>
        <v>活力の信奉者</v>
      </c>
      <c r="S136" s="35" t="s">
        <v>10</v>
      </c>
      <c r="T136" s="34" t="str">
        <f>INDEX(AJ:AJ,W135+1)</f>
        <v>Devotee of Strength</v>
      </c>
      <c r="U136" s="35"/>
      <c r="V136" s="36"/>
      <c r="W136" s="37"/>
      <c r="X136" s="33"/>
      <c r="Y136" s="52"/>
      <c r="Z136" s="52"/>
      <c r="AA136" s="53"/>
      <c r="BB136" s="64" t="s">
        <v>0</v>
      </c>
      <c r="BC136">
        <v>135</v>
      </c>
      <c r="BD136" t="s">
        <v>503</v>
      </c>
      <c r="BE136" t="s">
        <v>40</v>
      </c>
      <c r="BF136" t="s">
        <v>504</v>
      </c>
    </row>
    <row r="137" spans="1:58">
      <c r="A137" t="str">
        <f t="shared" si="22"/>
        <v>|LEFT:80|LEFT:100|LEFT:100|LEFT:100|LEFT:100|LEFT:100|c</v>
      </c>
      <c r="B137" t="s">
        <v>0</v>
      </c>
      <c r="C137" t="s">
        <v>81</v>
      </c>
      <c r="D137" s="26" t="str">
        <f>$Q$1</f>
        <v>LEFT:80</v>
      </c>
      <c r="E137" s="26" t="s">
        <v>81</v>
      </c>
      <c r="F137" s="26" t="str">
        <f t="shared" ref="F137:J137" si="23">$R$1</f>
        <v>LEFT:100</v>
      </c>
      <c r="G137" s="26" t="s">
        <v>81</v>
      </c>
      <c r="H137" s="26" t="str">
        <f t="shared" si="23"/>
        <v>LEFT:100</v>
      </c>
      <c r="I137" s="26" t="s">
        <v>81</v>
      </c>
      <c r="J137" s="26" t="str">
        <f t="shared" si="23"/>
        <v>LEFT:100</v>
      </c>
      <c r="K137" s="26" t="s">
        <v>81</v>
      </c>
      <c r="L137" s="26" t="str">
        <f>$R$1</f>
        <v>LEFT:100</v>
      </c>
      <c r="M137" s="26" t="s">
        <v>81</v>
      </c>
      <c r="N137" s="26" t="str">
        <f>$R$1</f>
        <v>LEFT:100</v>
      </c>
      <c r="O137" t="s">
        <v>81</v>
      </c>
      <c r="P137" t="s">
        <v>82</v>
      </c>
      <c r="Q137" s="38" t="s">
        <v>6</v>
      </c>
      <c r="R137" s="34" t="str">
        <f>INDEX(AF:AF,W135+1)</f>
        <v>緑</v>
      </c>
      <c r="S137" s="39" t="s">
        <v>7</v>
      </c>
      <c r="T137" s="34" t="str">
        <f>INDEX(AG:AG,W135+1)</f>
        <v>アンコモン</v>
      </c>
      <c r="U137" s="39" t="s">
        <v>8</v>
      </c>
      <c r="V137" s="34">
        <f>INDEX(AH:AH,W135+1)</f>
        <v>9</v>
      </c>
      <c r="W137" s="40"/>
      <c r="X137" s="34" t="str">
        <f>INDEX(AO:AO,W135+1)</f>
        <v>ジェム1個を起動する：あなたのターン終了時まで、あなたがコントロールする最初のクリーチャーは+3/+3の修整を受ける。</v>
      </c>
      <c r="Y137" s="52"/>
      <c r="Z137" s="52"/>
      <c r="AA137" s="53"/>
      <c r="BB137" s="64" t="s">
        <v>0</v>
      </c>
      <c r="BC137">
        <v>136</v>
      </c>
      <c r="BD137" t="s">
        <v>505</v>
      </c>
      <c r="BE137" t="s">
        <v>40</v>
      </c>
      <c r="BF137" t="s">
        <v>506</v>
      </c>
    </row>
    <row r="138" spans="1:58">
      <c r="A138" t="str">
        <f t="shared" si="22"/>
        <v>|色|緑|レアリティ|アンコモン|マナコスト|9|</v>
      </c>
      <c r="B138" t="s">
        <v>0</v>
      </c>
      <c r="C138" t="s">
        <v>81</v>
      </c>
      <c r="D138" s="27" t="s">
        <v>6</v>
      </c>
      <c r="E138" t="s">
        <v>81</v>
      </c>
      <c r="F138" t="str">
        <f>IF(R137=0,"",R137)</f>
        <v>緑</v>
      </c>
      <c r="G138" t="s">
        <v>81</v>
      </c>
      <c r="H138" s="27" t="s">
        <v>93</v>
      </c>
      <c r="I138" t="s">
        <v>81</v>
      </c>
      <c r="J138" t="str">
        <f>IF(T137=0,"",T137)</f>
        <v>アンコモン</v>
      </c>
      <c r="K138" t="s">
        <v>81</v>
      </c>
      <c r="L138" s="27" t="s">
        <v>94</v>
      </c>
      <c r="M138" t="s">
        <v>81</v>
      </c>
      <c r="N138">
        <f>IF(V137=0,"",V137)</f>
        <v>9</v>
      </c>
      <c r="O138" t="s">
        <v>81</v>
      </c>
      <c r="Q138" s="33" t="s">
        <v>11</v>
      </c>
      <c r="R138" s="34" t="str">
        <f>INDEX(AK:AK,W135+1)</f>
        <v>クリーチャー</v>
      </c>
      <c r="S138" s="39" t="s">
        <v>95</v>
      </c>
      <c r="T138" s="34" t="str">
        <f>INDEX(AL:AL,W135+1)</f>
        <v>ナーガ</v>
      </c>
      <c r="U138" s="34" t="str">
        <f>INDEX(AM:AM,W135+1)</f>
        <v>ウィザード</v>
      </c>
      <c r="V138" s="34">
        <f>INDEX(AN:AN,W135+1)</f>
        <v>0</v>
      </c>
      <c r="W138" s="40"/>
      <c r="X138" s="34" t="str">
        <f>INDEX(AV:AV,W135+1)</f>
        <v>ジェ</v>
      </c>
      <c r="Y138" s="34" t="str">
        <f>INDEX(AW:AW,W135+1)</f>
        <v/>
      </c>
      <c r="Z138" s="34" t="str">
        <f>INDEX(AX:AX,W135+1)</f>
        <v/>
      </c>
      <c r="AA138" s="34">
        <f>INDEX(AY:AY,W135+1)</f>
        <v>0</v>
      </c>
      <c r="BB138" s="64" t="s">
        <v>0</v>
      </c>
      <c r="BC138">
        <v>137</v>
      </c>
      <c r="BD138" t="s">
        <v>109</v>
      </c>
      <c r="BE138" t="s">
        <v>40</v>
      </c>
      <c r="BF138" t="s">
        <v>402</v>
      </c>
    </row>
    <row r="139" spans="1:58">
      <c r="A139" t="str">
        <f t="shared" si="22"/>
        <v>|種別|クリーチャー|サブタイプ|ナーガ|ウィザード||</v>
      </c>
      <c r="B139" t="s">
        <v>0</v>
      </c>
      <c r="C139" t="s">
        <v>81</v>
      </c>
      <c r="D139" s="27" t="s">
        <v>11</v>
      </c>
      <c r="E139" t="s">
        <v>81</v>
      </c>
      <c r="F139" t="str">
        <f>IF(R138=0,"",R138)</f>
        <v>クリーチャー</v>
      </c>
      <c r="G139" t="s">
        <v>81</v>
      </c>
      <c r="H139" s="27" t="s">
        <v>103</v>
      </c>
      <c r="I139" t="s">
        <v>81</v>
      </c>
      <c r="J139" t="str">
        <f>IF(T138=0,"",T138)</f>
        <v>ナーガ</v>
      </c>
      <c r="K139" t="s">
        <v>81</v>
      </c>
      <c r="L139" t="str">
        <f>IF(U138=0,"",U138)</f>
        <v>ウィザード</v>
      </c>
      <c r="M139" t="s">
        <v>81</v>
      </c>
      <c r="N139" t="str">
        <f>IF(V138=0,"",V138)</f>
        <v/>
      </c>
      <c r="O139" t="s">
        <v>81</v>
      </c>
      <c r="Q139" s="33" t="s">
        <v>104</v>
      </c>
      <c r="R139" s="34" t="str">
        <f>INDEX(AZ:AZ,W135+1)</f>
        <v>ジェム1個を起動する：あなたのターン終了時まで、あなたがコントロールする最初のクリーチャーは+3/+3の修整を受ける。</v>
      </c>
      <c r="S139" s="35"/>
      <c r="T139" s="35"/>
      <c r="U139" s="35"/>
      <c r="V139" s="36"/>
      <c r="W139" s="40"/>
      <c r="X139" s="32"/>
      <c r="Y139" s="32"/>
      <c r="Z139" s="32"/>
      <c r="AA139" s="54"/>
      <c r="BB139" s="64" t="s">
        <v>0</v>
      </c>
      <c r="BC139">
        <v>138</v>
      </c>
      <c r="BD139" t="s">
        <v>507</v>
      </c>
      <c r="BE139" t="s">
        <v>40</v>
      </c>
      <c r="BF139" t="s">
        <v>508</v>
      </c>
    </row>
    <row r="140" spans="1:58">
      <c r="A140" t="str">
        <f t="shared" si="22"/>
        <v>|テキスト|&gt;|&gt;|&gt;|&gt;|ジェム1個を起動する：あなたのターン終了時まで、あなたがコントロールする最初のクリーチャーは+3/+3の修整を受ける。|</v>
      </c>
      <c r="B140" t="s">
        <v>0</v>
      </c>
      <c r="C140" t="s">
        <v>81</v>
      </c>
      <c r="D140" s="27" t="s">
        <v>104</v>
      </c>
      <c r="E140" t="s">
        <v>81</v>
      </c>
      <c r="F140" s="27" t="s">
        <v>113</v>
      </c>
      <c r="G140" t="s">
        <v>81</v>
      </c>
      <c r="H140" s="27" t="s">
        <v>113</v>
      </c>
      <c r="I140" t="s">
        <v>81</v>
      </c>
      <c r="J140" s="27" t="s">
        <v>113</v>
      </c>
      <c r="K140" t="s">
        <v>81</v>
      </c>
      <c r="L140" s="27" t="s">
        <v>113</v>
      </c>
      <c r="M140" t="s">
        <v>81</v>
      </c>
      <c r="N140" t="str">
        <f>IF(R139=0,"",R139)</f>
        <v>ジェム1個を起動する：あなたのターン終了時まで、あなたがコントロールする最初のクリーチャーは+3/+3の修整を受ける。</v>
      </c>
      <c r="O140" t="s">
        <v>81</v>
      </c>
      <c r="Q140" s="38" t="s">
        <v>27</v>
      </c>
      <c r="R140" s="34" t="str">
        <f>INDEX(BA:BA,W135+1)</f>
        <v>Activate 1: The first creature you control gets +3/+3 until the end of your turn.</v>
      </c>
      <c r="S140" s="35" t="s">
        <v>400</v>
      </c>
      <c r="T140" s="34" t="str">
        <f>IF(X140="","",X140&amp;IF(Y140="",""," "&amp;Y140)&amp;IF(Z140="",""," "&amp;Z140)&amp;IF(AA140="",""," "&amp;AA140))</f>
        <v/>
      </c>
      <c r="U140" s="35"/>
      <c r="V140" s="36"/>
      <c r="W140" s="40" t="s">
        <v>114</v>
      </c>
      <c r="X140" s="33" t="str">
        <f t="shared" ref="X140:AA140" si="24">IF(ISERROR(IF(LEN(X139)&gt;1,X139,VLOOKUP(X138,$AC:$AD,2,FALSE))),"",IF(LEN(X139)&gt;1,X139,VLOOKUP(X138,$AC:$AD,2,FALSE)))</f>
        <v/>
      </c>
      <c r="Y140" s="33" t="str">
        <f t="shared" si="24"/>
        <v/>
      </c>
      <c r="Z140" s="33" t="str">
        <f t="shared" si="24"/>
        <v/>
      </c>
      <c r="AA140" s="33" t="str">
        <f t="shared" si="24"/>
        <v> </v>
      </c>
      <c r="BB140" s="64" t="s">
        <v>0</v>
      </c>
      <c r="BC140">
        <v>139</v>
      </c>
      <c r="BD140" t="s">
        <v>356</v>
      </c>
      <c r="BE140" t="s">
        <v>40</v>
      </c>
      <c r="BF140" t="s">
        <v>509</v>
      </c>
    </row>
    <row r="141" spans="1:58">
      <c r="A141" t="str">
        <f t="shared" si="22"/>
        <v>|英テキスト|&gt;|&gt;|&gt;|&gt;|Activate 1: The first creature you control gets +3/+3 until the end of your turn.|</v>
      </c>
      <c r="B141" t="s">
        <v>0</v>
      </c>
      <c r="C141" t="s">
        <v>81</v>
      </c>
      <c r="D141" s="27" t="s">
        <v>125</v>
      </c>
      <c r="E141" t="s">
        <v>81</v>
      </c>
      <c r="F141" s="27" t="s">
        <v>113</v>
      </c>
      <c r="G141" t="s">
        <v>81</v>
      </c>
      <c r="H141" s="27" t="s">
        <v>113</v>
      </c>
      <c r="I141" t="s">
        <v>81</v>
      </c>
      <c r="J141" s="27" t="s">
        <v>113</v>
      </c>
      <c r="K141" t="s">
        <v>81</v>
      </c>
      <c r="L141" s="27" t="s">
        <v>113</v>
      </c>
      <c r="M141" t="s">
        <v>81</v>
      </c>
      <c r="N141" t="str">
        <f>IF(T140="","",T140&amp;"&amp;br;")&amp;IF(R140=0,"",R140)</f>
        <v>Activate 1: The first creature you control gets +3/+3 until the end of your turn.</v>
      </c>
      <c r="O141" t="s">
        <v>81</v>
      </c>
      <c r="Q141" s="33" t="s">
        <v>18</v>
      </c>
      <c r="R141" s="34" t="str">
        <f>IF(INDEX(AT:AT,W135+1)="",0,INDEX(AT:AT,W135+1)&amp;"/"&amp;INDEX(AU:AU,W135+1))</f>
        <v>4/3</v>
      </c>
      <c r="S141" s="35"/>
      <c r="T141" s="35"/>
      <c r="U141" s="35"/>
      <c r="V141" s="36"/>
      <c r="W141" s="40"/>
      <c r="X141" s="33"/>
      <c r="Y141" s="52"/>
      <c r="Z141" s="52"/>
      <c r="AA141" s="53"/>
      <c r="BB141" s="64" t="s">
        <v>0</v>
      </c>
      <c r="BC141">
        <v>140</v>
      </c>
      <c r="BD141" t="s">
        <v>510</v>
      </c>
      <c r="BE141" t="s">
        <v>40</v>
      </c>
      <c r="BF141" t="s">
        <v>511</v>
      </c>
    </row>
    <row r="142" spans="1:58">
      <c r="A142" t="str">
        <f t="shared" si="22"/>
        <v>|PT|&gt;|4/3|シールド数|&gt;||</v>
      </c>
      <c r="B142" t="s">
        <v>0</v>
      </c>
      <c r="C142" t="s">
        <v>81</v>
      </c>
      <c r="D142" t="s">
        <v>18</v>
      </c>
      <c r="E142" t="s">
        <v>81</v>
      </c>
      <c r="F142" t="s">
        <v>113</v>
      </c>
      <c r="G142" t="s">
        <v>81</v>
      </c>
      <c r="H142" t="str">
        <f>IF(R141=0,"",R141)</f>
        <v>4/3</v>
      </c>
      <c r="I142" t="s">
        <v>81</v>
      </c>
      <c r="J142" t="s">
        <v>136</v>
      </c>
      <c r="K142" t="s">
        <v>81</v>
      </c>
      <c r="L142" t="s">
        <v>113</v>
      </c>
      <c r="M142" t="s">
        <v>81</v>
      </c>
      <c r="N142" t="str">
        <f>IF(R142=0,"",R142)</f>
        <v/>
      </c>
      <c r="O142" t="s">
        <v>81</v>
      </c>
      <c r="Q142" s="41" t="s">
        <v>19</v>
      </c>
      <c r="R142" s="34">
        <f>INDEX(AS:AS,W135+1)</f>
        <v>0</v>
      </c>
      <c r="S142" s="42"/>
      <c r="T142" s="42"/>
      <c r="U142" s="42"/>
      <c r="V142" s="43"/>
      <c r="W142" s="44"/>
      <c r="X142" s="45"/>
      <c r="Y142" s="55"/>
      <c r="Z142" s="55"/>
      <c r="AA142" s="56"/>
      <c r="BB142" s="64" t="s">
        <v>0</v>
      </c>
      <c r="BC142">
        <v>141</v>
      </c>
      <c r="BD142" t="s">
        <v>310</v>
      </c>
      <c r="BE142" t="s">
        <v>40</v>
      </c>
      <c r="BF142" t="s">
        <v>512</v>
      </c>
    </row>
    <row r="143" spans="1:58">
      <c r="A143" t="str">
        <f t="shared" si="22"/>
        <v>&amp;br;&amp;br;</v>
      </c>
      <c r="B143" t="s">
        <v>0</v>
      </c>
      <c r="C143" t="s">
        <v>145</v>
      </c>
      <c r="R143"/>
      <c r="S143"/>
      <c r="T143"/>
      <c r="U143"/>
      <c r="V143"/>
      <c r="BB143" s="64" t="s">
        <v>0</v>
      </c>
      <c r="BC143">
        <v>142</v>
      </c>
      <c r="BD143" t="s">
        <v>513</v>
      </c>
      <c r="BE143" t="s">
        <v>40</v>
      </c>
      <c r="BF143" t="s">
        <v>514</v>
      </c>
    </row>
    <row r="144" spans="1:58">
      <c r="A144" t="str">
        <f t="shared" si="22"/>
        <v>#back(text=戻る,left)</v>
      </c>
      <c r="B144" t="s">
        <v>0</v>
      </c>
      <c r="C144" t="s">
        <v>153</v>
      </c>
      <c r="R144"/>
      <c r="S144"/>
      <c r="T144"/>
      <c r="U144"/>
      <c r="V144"/>
      <c r="BB144" s="64" t="s">
        <v>0</v>
      </c>
      <c r="BC144">
        <v>143</v>
      </c>
      <c r="BD144" t="s">
        <v>515</v>
      </c>
      <c r="BE144" t="s">
        <v>40</v>
      </c>
      <c r="BF144" t="s">
        <v>516</v>
      </c>
    </row>
    <row r="145" spans="1:58">
      <c r="A145" t="str">
        <f t="shared" si="22"/>
        <v>&amp;br;</v>
      </c>
      <c r="B145" t="s">
        <v>0</v>
      </c>
      <c r="C145" t="s">
        <v>164</v>
      </c>
      <c r="R145"/>
      <c r="S145"/>
      <c r="T145"/>
      <c r="U145"/>
      <c r="V145"/>
      <c r="BB145" s="64" t="s">
        <v>0</v>
      </c>
      <c r="BC145">
        <v>144</v>
      </c>
      <c r="BD145" t="s">
        <v>517</v>
      </c>
      <c r="BE145" t="s">
        <v>40</v>
      </c>
      <c r="BF145" t="s">
        <v>518</v>
      </c>
    </row>
    <row r="146" spans="1:58">
      <c r="A146" t="str">
        <f t="shared" si="22"/>
        <v>#comment(above,nsize=[15],size=[30],num=[10])</v>
      </c>
      <c r="B146" t="s">
        <v>0</v>
      </c>
      <c r="C146" t="s">
        <v>173</v>
      </c>
      <c r="R146"/>
      <c r="S146"/>
      <c r="T146"/>
      <c r="U146"/>
      <c r="V146"/>
      <c r="BB146" s="64" t="s">
        <v>0</v>
      </c>
      <c r="BC146">
        <v>145</v>
      </c>
      <c r="BD146" t="s">
        <v>519</v>
      </c>
      <c r="BE146" t="s">
        <v>40</v>
      </c>
      <c r="BF146" t="s">
        <v>520</v>
      </c>
    </row>
    <row r="147" spans="1:58">
      <c r="A147" t="str">
        <f t="shared" si="22"/>
        <v>&amp;br;&amp;br;</v>
      </c>
      <c r="B147" t="s">
        <v>0</v>
      </c>
      <c r="C147" t="s">
        <v>145</v>
      </c>
      <c r="R147"/>
      <c r="S147"/>
      <c r="T147"/>
      <c r="U147"/>
      <c r="V147"/>
      <c r="BB147" s="64" t="s">
        <v>0</v>
      </c>
      <c r="BC147">
        <v>146</v>
      </c>
      <c r="BD147" t="s">
        <v>295</v>
      </c>
      <c r="BE147" t="s">
        <v>40</v>
      </c>
      <c r="BF147" t="s">
        <v>521</v>
      </c>
    </row>
    <row r="148" spans="1:58">
      <c r="A148" t="str">
        <f t="shared" si="22"/>
        <v/>
      </c>
      <c r="B148" t="s">
        <v>0</v>
      </c>
      <c r="Q148" s="29"/>
      <c r="R148" s="30"/>
      <c r="S148" s="30"/>
      <c r="T148" s="30"/>
      <c r="U148" s="30"/>
      <c r="V148" s="31"/>
      <c r="W148" s="32">
        <v>12</v>
      </c>
      <c r="X148" s="29"/>
      <c r="Y148" s="50"/>
      <c r="Z148" s="50"/>
      <c r="AA148" s="51"/>
      <c r="BB148" s="64" t="s">
        <v>0</v>
      </c>
      <c r="BC148">
        <v>147</v>
      </c>
      <c r="BD148" t="s">
        <v>119</v>
      </c>
      <c r="BE148" t="s">
        <v>40</v>
      </c>
      <c r="BF148" t="s">
        <v>298</v>
      </c>
    </row>
    <row r="149" spans="1:58">
      <c r="A149" t="str">
        <f t="shared" si="22"/>
        <v>*砂丘の易者/Dune Diviner</v>
      </c>
      <c r="B149" t="s">
        <v>0</v>
      </c>
      <c r="C149" t="str">
        <f>"*"&amp;R149&amp;"/"&amp;T149</f>
        <v>*砂丘の易者/Dune Diviner</v>
      </c>
      <c r="Q149" s="33" t="s">
        <v>9</v>
      </c>
      <c r="R149" s="34" t="str">
        <f>INDEX(AI:AI,W148+1)</f>
        <v>砂丘の易者</v>
      </c>
      <c r="S149" s="35" t="s">
        <v>10</v>
      </c>
      <c r="T149" s="34" t="str">
        <f>INDEX(AJ:AJ,W148+1)</f>
        <v>Dune Diviner</v>
      </c>
      <c r="U149" s="35"/>
      <c r="V149" s="36"/>
      <c r="W149" s="37"/>
      <c r="X149" s="33"/>
      <c r="Y149" s="52"/>
      <c r="Z149" s="52"/>
      <c r="AA149" s="53"/>
      <c r="BB149" s="64" t="s">
        <v>0</v>
      </c>
      <c r="BC149">
        <v>148</v>
      </c>
      <c r="BD149" t="s">
        <v>316</v>
      </c>
      <c r="BE149" t="s">
        <v>40</v>
      </c>
      <c r="BF149" t="s">
        <v>522</v>
      </c>
    </row>
    <row r="150" spans="1:55">
      <c r="A150" t="str">
        <f t="shared" si="22"/>
        <v>|LEFT:80|LEFT:100|LEFT:100|LEFT:100|LEFT:100|LEFT:100|c</v>
      </c>
      <c r="B150" t="s">
        <v>0</v>
      </c>
      <c r="C150" t="s">
        <v>81</v>
      </c>
      <c r="D150" s="26" t="str">
        <f>$Q$1</f>
        <v>LEFT:80</v>
      </c>
      <c r="E150" s="26" t="s">
        <v>81</v>
      </c>
      <c r="F150" s="26" t="str">
        <f t="shared" ref="F150:J150" si="25">$R$1</f>
        <v>LEFT:100</v>
      </c>
      <c r="G150" s="26" t="s">
        <v>81</v>
      </c>
      <c r="H150" s="26" t="str">
        <f t="shared" si="25"/>
        <v>LEFT:100</v>
      </c>
      <c r="I150" s="26" t="s">
        <v>81</v>
      </c>
      <c r="J150" s="26" t="str">
        <f t="shared" si="25"/>
        <v>LEFT:100</v>
      </c>
      <c r="K150" s="26" t="s">
        <v>81</v>
      </c>
      <c r="L150" s="26" t="str">
        <f>$R$1</f>
        <v>LEFT:100</v>
      </c>
      <c r="M150" s="26" t="s">
        <v>81</v>
      </c>
      <c r="N150" s="26" t="str">
        <f>$R$1</f>
        <v>LEFT:100</v>
      </c>
      <c r="O150" t="s">
        <v>81</v>
      </c>
      <c r="P150" t="s">
        <v>82</v>
      </c>
      <c r="Q150" s="38" t="s">
        <v>6</v>
      </c>
      <c r="R150" s="34" t="str">
        <f>INDEX(AF:AF,W148+1)</f>
        <v>緑</v>
      </c>
      <c r="S150" s="39" t="s">
        <v>7</v>
      </c>
      <c r="T150" s="34" t="str">
        <f>INDEX(AG:AG,W148+1)</f>
        <v>アンコモン</v>
      </c>
      <c r="U150" s="39" t="s">
        <v>8</v>
      </c>
      <c r="V150" s="34">
        <f>INDEX(AH:AH,W148+1)</f>
        <v>7</v>
      </c>
      <c r="W150" s="40"/>
      <c r="X150" s="34" t="str">
        <f>INDEX(AO:AO,W148+1)</f>
        <v>ジェム3個を起動する：あなたの墓地に砂漠･呪文がある場合、あなたは1点のライフを得る。</v>
      </c>
      <c r="Y150" s="52"/>
      <c r="Z150" s="52"/>
      <c r="AA150" s="53"/>
      <c r="BB150" s="64" t="s">
        <v>0</v>
      </c>
      <c r="BC150">
        <v>149</v>
      </c>
    </row>
    <row r="151" spans="1:55">
      <c r="A151" t="str">
        <f t="shared" si="22"/>
        <v>|色|緑|レアリティ|アンコモン|マナコスト|7|</v>
      </c>
      <c r="B151" t="s">
        <v>0</v>
      </c>
      <c r="C151" t="s">
        <v>81</v>
      </c>
      <c r="D151" s="27" t="s">
        <v>6</v>
      </c>
      <c r="E151" t="s">
        <v>81</v>
      </c>
      <c r="F151" t="str">
        <f>IF(R150=0,"",R150)</f>
        <v>緑</v>
      </c>
      <c r="G151" t="s">
        <v>81</v>
      </c>
      <c r="H151" s="27" t="s">
        <v>93</v>
      </c>
      <c r="I151" t="s">
        <v>81</v>
      </c>
      <c r="J151" t="str">
        <f>IF(T150=0,"",T150)</f>
        <v>アンコモン</v>
      </c>
      <c r="K151" t="s">
        <v>81</v>
      </c>
      <c r="L151" s="27" t="s">
        <v>94</v>
      </c>
      <c r="M151" t="s">
        <v>81</v>
      </c>
      <c r="N151">
        <f>IF(V150=0,"",V150)</f>
        <v>7</v>
      </c>
      <c r="O151" t="s">
        <v>81</v>
      </c>
      <c r="Q151" s="33" t="s">
        <v>11</v>
      </c>
      <c r="R151" s="34" t="str">
        <f>INDEX(AK:AK,W148+1)</f>
        <v>クリーチャー</v>
      </c>
      <c r="S151" s="39" t="s">
        <v>95</v>
      </c>
      <c r="T151" s="34" t="str">
        <f>INDEX(AL:AL,W148+1)</f>
        <v>ナーガ</v>
      </c>
      <c r="U151" s="34" t="str">
        <f>INDEX(AM:AM,W148+1)</f>
        <v>クレリック</v>
      </c>
      <c r="V151" s="34">
        <f>INDEX(AN:AN,W148+1)</f>
        <v>0</v>
      </c>
      <c r="W151" s="40"/>
      <c r="X151" s="34" t="str">
        <f>INDEX(AV:AV,W148+1)</f>
        <v>ジェ</v>
      </c>
      <c r="Y151" s="34" t="str">
        <f>INDEX(AW:AW,W148+1)</f>
        <v/>
      </c>
      <c r="Z151" s="34" t="str">
        <f>INDEX(AX:AX,W148+1)</f>
        <v/>
      </c>
      <c r="AA151" s="34">
        <f>INDEX(AY:AY,W148+1)</f>
        <v>0</v>
      </c>
      <c r="BB151" s="64" t="s">
        <v>0</v>
      </c>
      <c r="BC151">
        <v>150</v>
      </c>
    </row>
    <row r="152" spans="1:55">
      <c r="A152" t="str">
        <f t="shared" si="22"/>
        <v>|種別|クリーチャー|サブタイプ|ナーガ|クレリック||</v>
      </c>
      <c r="B152" t="s">
        <v>0</v>
      </c>
      <c r="C152" t="s">
        <v>81</v>
      </c>
      <c r="D152" s="27" t="s">
        <v>11</v>
      </c>
      <c r="E152" t="s">
        <v>81</v>
      </c>
      <c r="F152" t="str">
        <f>IF(R151=0,"",R151)</f>
        <v>クリーチャー</v>
      </c>
      <c r="G152" t="s">
        <v>81</v>
      </c>
      <c r="H152" s="27" t="s">
        <v>103</v>
      </c>
      <c r="I152" t="s">
        <v>81</v>
      </c>
      <c r="J152" t="str">
        <f>IF(T151=0,"",T151)</f>
        <v>ナーガ</v>
      </c>
      <c r="K152" t="s">
        <v>81</v>
      </c>
      <c r="L152" t="str">
        <f>IF(U151=0,"",U151)</f>
        <v>クレリック</v>
      </c>
      <c r="M152" t="s">
        <v>81</v>
      </c>
      <c r="N152" t="str">
        <f>IF(V151=0,"",V151)</f>
        <v/>
      </c>
      <c r="O152" t="s">
        <v>81</v>
      </c>
      <c r="Q152" s="33" t="s">
        <v>104</v>
      </c>
      <c r="R152" s="34" t="str">
        <f>INDEX(AZ:AZ,W148+1)</f>
        <v>ジェム3個を起動する：あなたの墓地に砂漠･呪文がある場合、あなたは1点のライフを得る。</v>
      </c>
      <c r="S152" s="35"/>
      <c r="T152" s="35"/>
      <c r="U152" s="35"/>
      <c r="V152" s="36"/>
      <c r="W152" s="40"/>
      <c r="X152" s="32"/>
      <c r="Y152" s="32"/>
      <c r="Z152" s="32"/>
      <c r="AA152" s="54"/>
      <c r="BB152" s="64" t="s">
        <v>0</v>
      </c>
      <c r="BC152">
        <v>151</v>
      </c>
    </row>
    <row r="153" spans="1:55">
      <c r="A153" t="str">
        <f t="shared" si="22"/>
        <v>|テキスト|&gt;|&gt;|&gt;|&gt;|ジェム3個を起動する：あなたの墓地に砂漠･呪文がある場合、あなたは1点のライフを得る。|</v>
      </c>
      <c r="B153" t="s">
        <v>0</v>
      </c>
      <c r="C153" t="s">
        <v>81</v>
      </c>
      <c r="D153" s="27" t="s">
        <v>104</v>
      </c>
      <c r="E153" t="s">
        <v>81</v>
      </c>
      <c r="F153" s="27" t="s">
        <v>113</v>
      </c>
      <c r="G153" t="s">
        <v>81</v>
      </c>
      <c r="H153" s="27" t="s">
        <v>113</v>
      </c>
      <c r="I153" t="s">
        <v>81</v>
      </c>
      <c r="J153" s="27" t="s">
        <v>113</v>
      </c>
      <c r="K153" t="s">
        <v>81</v>
      </c>
      <c r="L153" s="27" t="s">
        <v>113</v>
      </c>
      <c r="M153" t="s">
        <v>81</v>
      </c>
      <c r="N153" t="str">
        <f>IF(R152=0,"",R152)</f>
        <v>ジェム3個を起動する：あなたの墓地に砂漠･呪文がある場合、あなたは1点のライフを得る。</v>
      </c>
      <c r="O153" t="s">
        <v>81</v>
      </c>
      <c r="Q153" s="38" t="s">
        <v>27</v>
      </c>
      <c r="R153" s="34" t="str">
        <f>INDEX(BA:BA,W148+1)</f>
        <v>Activate 3: If there is a Desert spell in your graveyard, you gain 1 life.</v>
      </c>
      <c r="S153" s="35" t="s">
        <v>400</v>
      </c>
      <c r="T153" s="34" t="str">
        <f>IF(X153="","",X153&amp;IF(Y153="",""," "&amp;Y153)&amp;IF(Z153="",""," "&amp;Z153)&amp;IF(AA153="",""," "&amp;AA153))</f>
        <v/>
      </c>
      <c r="U153" s="35"/>
      <c r="V153" s="36"/>
      <c r="W153" s="40" t="s">
        <v>114</v>
      </c>
      <c r="X153" s="33" t="str">
        <f t="shared" ref="X153:AA153" si="26">IF(ISERROR(IF(LEN(X152)&gt;1,X152,VLOOKUP(X151,$AC:$AD,2,FALSE))),"",IF(LEN(X152)&gt;1,X152,VLOOKUP(X151,$AC:$AD,2,FALSE)))</f>
        <v/>
      </c>
      <c r="Y153" s="33" t="str">
        <f t="shared" si="26"/>
        <v/>
      </c>
      <c r="Z153" s="33" t="str">
        <f t="shared" si="26"/>
        <v/>
      </c>
      <c r="AA153" s="33" t="str">
        <f t="shared" si="26"/>
        <v> </v>
      </c>
      <c r="BB153" s="64" t="s">
        <v>0</v>
      </c>
      <c r="BC153">
        <v>152</v>
      </c>
    </row>
    <row r="154" spans="1:55">
      <c r="A154" t="str">
        <f t="shared" si="22"/>
        <v>|英テキスト|&gt;|&gt;|&gt;|&gt;|Activate 3: If there is a Desert spell in your graveyard, you gain 1 life.|</v>
      </c>
      <c r="B154" t="s">
        <v>0</v>
      </c>
      <c r="C154" t="s">
        <v>81</v>
      </c>
      <c r="D154" s="27" t="s">
        <v>125</v>
      </c>
      <c r="E154" t="s">
        <v>81</v>
      </c>
      <c r="F154" s="27" t="s">
        <v>113</v>
      </c>
      <c r="G154" t="s">
        <v>81</v>
      </c>
      <c r="H154" s="27" t="s">
        <v>113</v>
      </c>
      <c r="I154" t="s">
        <v>81</v>
      </c>
      <c r="J154" s="27" t="s">
        <v>113</v>
      </c>
      <c r="K154" t="s">
        <v>81</v>
      </c>
      <c r="L154" s="27" t="s">
        <v>113</v>
      </c>
      <c r="M154" t="s">
        <v>81</v>
      </c>
      <c r="N154" t="str">
        <f>IF(T153="","",T153&amp;"&amp;br;")&amp;IF(R153=0,"",R153)</f>
        <v>Activate 3: If there is a Desert spell in your graveyard, you gain 1 life.</v>
      </c>
      <c r="O154" t="s">
        <v>81</v>
      </c>
      <c r="Q154" s="33" t="s">
        <v>18</v>
      </c>
      <c r="R154" s="34" t="str">
        <f>IF(INDEX(AT:AT,W148+1)="",0,INDEX(AT:AT,W148+1)&amp;"/"&amp;INDEX(AU:AU,W148+1))</f>
        <v>2/3</v>
      </c>
      <c r="S154" s="35"/>
      <c r="T154" s="35"/>
      <c r="U154" s="35"/>
      <c r="V154" s="36"/>
      <c r="W154" s="40"/>
      <c r="X154" s="33"/>
      <c r="Y154" s="52"/>
      <c r="Z154" s="52"/>
      <c r="AA154" s="53"/>
      <c r="BB154" s="64" t="s">
        <v>0</v>
      </c>
      <c r="BC154">
        <v>153</v>
      </c>
    </row>
    <row r="155" spans="1:55">
      <c r="A155" t="str">
        <f t="shared" si="22"/>
        <v>|PT|&gt;|2/3|シールド数|&gt;||</v>
      </c>
      <c r="B155" t="s">
        <v>0</v>
      </c>
      <c r="C155" t="s">
        <v>81</v>
      </c>
      <c r="D155" t="s">
        <v>18</v>
      </c>
      <c r="E155" t="s">
        <v>81</v>
      </c>
      <c r="F155" t="s">
        <v>113</v>
      </c>
      <c r="G155" t="s">
        <v>81</v>
      </c>
      <c r="H155" t="str">
        <f>IF(R154=0,"",R154)</f>
        <v>2/3</v>
      </c>
      <c r="I155" t="s">
        <v>81</v>
      </c>
      <c r="J155" t="s">
        <v>136</v>
      </c>
      <c r="K155" t="s">
        <v>81</v>
      </c>
      <c r="L155" t="s">
        <v>113</v>
      </c>
      <c r="M155" t="s">
        <v>81</v>
      </c>
      <c r="N155" t="str">
        <f>IF(R155=0,"",R155)</f>
        <v/>
      </c>
      <c r="O155" t="s">
        <v>81</v>
      </c>
      <c r="Q155" s="41" t="s">
        <v>19</v>
      </c>
      <c r="R155" s="34">
        <f>INDEX(AS:AS,W148+1)</f>
        <v>0</v>
      </c>
      <c r="S155" s="42"/>
      <c r="T155" s="42"/>
      <c r="U155" s="42"/>
      <c r="V155" s="43"/>
      <c r="W155" s="44"/>
      <c r="X155" s="45"/>
      <c r="Y155" s="55"/>
      <c r="Z155" s="55"/>
      <c r="AA155" s="56"/>
      <c r="BB155" s="64" t="s">
        <v>0</v>
      </c>
      <c r="BC155">
        <v>154</v>
      </c>
    </row>
    <row r="156" spans="1:55">
      <c r="A156" t="str">
        <f t="shared" si="22"/>
        <v>&amp;br;&amp;br;</v>
      </c>
      <c r="B156" t="s">
        <v>0</v>
      </c>
      <c r="C156" t="s">
        <v>145</v>
      </c>
      <c r="R156"/>
      <c r="S156"/>
      <c r="T156"/>
      <c r="U156"/>
      <c r="V156"/>
      <c r="BB156" s="64" t="s">
        <v>0</v>
      </c>
      <c r="BC156">
        <v>155</v>
      </c>
    </row>
    <row r="157" spans="1:55">
      <c r="A157" t="str">
        <f t="shared" si="22"/>
        <v>#back(text=戻る,left)</v>
      </c>
      <c r="B157" t="s">
        <v>0</v>
      </c>
      <c r="C157" t="s">
        <v>153</v>
      </c>
      <c r="R157"/>
      <c r="S157"/>
      <c r="T157"/>
      <c r="U157"/>
      <c r="V157"/>
      <c r="BB157" s="64" t="s">
        <v>0</v>
      </c>
      <c r="BC157">
        <v>156</v>
      </c>
    </row>
    <row r="158" spans="1:55">
      <c r="A158" t="str">
        <f t="shared" si="22"/>
        <v>&amp;br;</v>
      </c>
      <c r="B158" t="s">
        <v>0</v>
      </c>
      <c r="C158" t="s">
        <v>164</v>
      </c>
      <c r="R158"/>
      <c r="S158"/>
      <c r="T158"/>
      <c r="U158"/>
      <c r="V158"/>
      <c r="BB158" s="64" t="s">
        <v>0</v>
      </c>
      <c r="BC158">
        <v>157</v>
      </c>
    </row>
    <row r="159" spans="1:55">
      <c r="A159" t="str">
        <f t="shared" si="22"/>
        <v>#comment(above,nsize=[15],size=[30],num=[10])</v>
      </c>
      <c r="B159" t="s">
        <v>0</v>
      </c>
      <c r="C159" t="s">
        <v>173</v>
      </c>
      <c r="R159"/>
      <c r="S159"/>
      <c r="T159"/>
      <c r="U159"/>
      <c r="V159"/>
      <c r="BB159" s="64" t="s">
        <v>0</v>
      </c>
      <c r="BC159">
        <v>158</v>
      </c>
    </row>
    <row r="160" spans="1:55">
      <c r="A160" t="str">
        <f t="shared" si="22"/>
        <v>&amp;br;&amp;br;</v>
      </c>
      <c r="B160" t="s">
        <v>0</v>
      </c>
      <c r="C160" t="s">
        <v>145</v>
      </c>
      <c r="R160"/>
      <c r="S160"/>
      <c r="T160"/>
      <c r="U160"/>
      <c r="V160"/>
      <c r="BB160" s="64" t="s">
        <v>0</v>
      </c>
      <c r="BC160">
        <v>159</v>
      </c>
    </row>
    <row r="161" spans="1:55">
      <c r="A161" t="str">
        <f t="shared" si="22"/>
        <v/>
      </c>
      <c r="B161" t="s">
        <v>0</v>
      </c>
      <c r="Q161" s="29"/>
      <c r="R161" s="30"/>
      <c r="S161" s="30"/>
      <c r="T161" s="30"/>
      <c r="U161" s="30"/>
      <c r="V161" s="31"/>
      <c r="W161" s="32">
        <v>13</v>
      </c>
      <c r="X161" s="29"/>
      <c r="Y161" s="50"/>
      <c r="Z161" s="50"/>
      <c r="AA161" s="51"/>
      <c r="BB161" s="64" t="s">
        <v>0</v>
      </c>
      <c r="BC161">
        <v>160</v>
      </c>
    </row>
    <row r="162" spans="1:55">
      <c r="A162" t="str">
        <f t="shared" si="22"/>
        <v>*強靭な狩り手/Tenacious Hunter</v>
      </c>
      <c r="B162" t="s">
        <v>0</v>
      </c>
      <c r="C162" t="str">
        <f>"*"&amp;R162&amp;"/"&amp;T162</f>
        <v>*強靭な狩り手/Tenacious Hunter</v>
      </c>
      <c r="Q162" s="33" t="s">
        <v>9</v>
      </c>
      <c r="R162" s="34" t="str">
        <f>INDEX(AI:AI,W161+1)</f>
        <v>強靭な狩り手</v>
      </c>
      <c r="S162" s="35" t="s">
        <v>10</v>
      </c>
      <c r="T162" s="34" t="str">
        <f>INDEX(AJ:AJ,W161+1)</f>
        <v>Tenacious Hunter</v>
      </c>
      <c r="U162" s="35"/>
      <c r="V162" s="36"/>
      <c r="W162" s="37"/>
      <c r="X162" s="33"/>
      <c r="Y162" s="52"/>
      <c r="Z162" s="52"/>
      <c r="AA162" s="53"/>
      <c r="BB162" s="64" t="s">
        <v>0</v>
      </c>
      <c r="BC162">
        <v>161</v>
      </c>
    </row>
    <row r="163" spans="1:55">
      <c r="A163" t="str">
        <f t="shared" si="22"/>
        <v>|LEFT:80|LEFT:100|LEFT:100|LEFT:100|LEFT:100|LEFT:100|c</v>
      </c>
      <c r="B163" t="s">
        <v>0</v>
      </c>
      <c r="C163" t="s">
        <v>81</v>
      </c>
      <c r="D163" s="26" t="str">
        <f>$Q$1</f>
        <v>LEFT:80</v>
      </c>
      <c r="E163" s="26" t="s">
        <v>81</v>
      </c>
      <c r="F163" s="26" t="str">
        <f t="shared" ref="F163:J163" si="27">$R$1</f>
        <v>LEFT:100</v>
      </c>
      <c r="G163" s="26" t="s">
        <v>81</v>
      </c>
      <c r="H163" s="26" t="str">
        <f t="shared" si="27"/>
        <v>LEFT:100</v>
      </c>
      <c r="I163" s="26" t="s">
        <v>81</v>
      </c>
      <c r="J163" s="26" t="str">
        <f t="shared" si="27"/>
        <v>LEFT:100</v>
      </c>
      <c r="K163" s="26" t="s">
        <v>81</v>
      </c>
      <c r="L163" s="26" t="str">
        <f>$R$1</f>
        <v>LEFT:100</v>
      </c>
      <c r="M163" s="26" t="s">
        <v>81</v>
      </c>
      <c r="N163" s="26" t="str">
        <f>$R$1</f>
        <v>LEFT:100</v>
      </c>
      <c r="O163" t="s">
        <v>81</v>
      </c>
      <c r="P163" t="s">
        <v>82</v>
      </c>
      <c r="Q163" s="38" t="s">
        <v>6</v>
      </c>
      <c r="R163" s="34" t="str">
        <f>INDEX(AF:AF,W161+1)</f>
        <v>緑</v>
      </c>
      <c r="S163" s="39" t="s">
        <v>7</v>
      </c>
      <c r="T163" s="34" t="str">
        <f>INDEX(AG:AG,W161+1)</f>
        <v>アンコモン</v>
      </c>
      <c r="U163" s="39" t="s">
        <v>8</v>
      </c>
      <c r="V163" s="34">
        <f>INDEX(AH:AH,W161+1)</f>
        <v>19</v>
      </c>
      <c r="W163" s="40"/>
      <c r="X163" s="34" t="str">
        <f>INDEX(AO:AO,W161+1)</f>
        <v>警戒 接死</v>
      </c>
      <c r="Y163" s="52"/>
      <c r="Z163" s="52"/>
      <c r="AA163" s="53"/>
      <c r="BB163" s="64" t="s">
        <v>0</v>
      </c>
      <c r="BC163">
        <v>162</v>
      </c>
    </row>
    <row r="164" spans="1:55">
      <c r="A164" t="str">
        <f t="shared" si="22"/>
        <v>|色|緑|レアリティ|アンコモン|マナコスト|19|</v>
      </c>
      <c r="B164" t="s">
        <v>0</v>
      </c>
      <c r="C164" t="s">
        <v>81</v>
      </c>
      <c r="D164" s="27" t="s">
        <v>6</v>
      </c>
      <c r="E164" t="s">
        <v>81</v>
      </c>
      <c r="F164" t="str">
        <f>IF(R163=0,"",R163)</f>
        <v>緑</v>
      </c>
      <c r="G164" t="s">
        <v>81</v>
      </c>
      <c r="H164" s="27" t="s">
        <v>93</v>
      </c>
      <c r="I164" t="s">
        <v>81</v>
      </c>
      <c r="J164" t="str">
        <f>IF(T163=0,"",T163)</f>
        <v>アンコモン</v>
      </c>
      <c r="K164" t="s">
        <v>81</v>
      </c>
      <c r="L164" s="27" t="s">
        <v>94</v>
      </c>
      <c r="M164" t="s">
        <v>81</v>
      </c>
      <c r="N164">
        <f>IF(V163=0,"",V163)</f>
        <v>19</v>
      </c>
      <c r="O164" t="s">
        <v>81</v>
      </c>
      <c r="Q164" s="33" t="s">
        <v>11</v>
      </c>
      <c r="R164" s="34" t="str">
        <f>INDEX(AK:AK,W161+1)</f>
        <v>クリーチャー</v>
      </c>
      <c r="S164" s="39" t="s">
        <v>95</v>
      </c>
      <c r="T164" s="34" t="str">
        <f>INDEX(AL:AL,W161+1)</f>
        <v>クロコダイル</v>
      </c>
      <c r="U164" s="34">
        <f>INDEX(AM:AM,W161+1)</f>
        <v>0</v>
      </c>
      <c r="V164" s="34">
        <f>INDEX(AN:AN,W161+1)</f>
        <v>0</v>
      </c>
      <c r="W164" s="40"/>
      <c r="X164" s="34" t="str">
        <f>INDEX(AV:AV,W161+1)</f>
        <v>警戒</v>
      </c>
      <c r="Y164" s="34" t="str">
        <f>INDEX(AW:AW,W161+1)</f>
        <v>接死</v>
      </c>
      <c r="Z164" s="34" t="str">
        <f>INDEX(AX:AX,W161+1)</f>
        <v/>
      </c>
      <c r="AA164" s="34">
        <f>INDEX(AY:AY,W161+1)</f>
        <v>0</v>
      </c>
      <c r="BB164" s="64" t="s">
        <v>0</v>
      </c>
      <c r="BC164">
        <v>163</v>
      </c>
    </row>
    <row r="165" spans="1:55">
      <c r="A165" t="str">
        <f t="shared" si="22"/>
        <v>|種別|クリーチャー|サブタイプ|クロコダイル|||</v>
      </c>
      <c r="B165" t="s">
        <v>0</v>
      </c>
      <c r="C165" t="s">
        <v>81</v>
      </c>
      <c r="D165" s="27" t="s">
        <v>11</v>
      </c>
      <c r="E165" t="s">
        <v>81</v>
      </c>
      <c r="F165" t="str">
        <f>IF(R164=0,"",R164)</f>
        <v>クリーチャー</v>
      </c>
      <c r="G165" t="s">
        <v>81</v>
      </c>
      <c r="H165" s="27" t="s">
        <v>103</v>
      </c>
      <c r="I165" t="s">
        <v>81</v>
      </c>
      <c r="J165" t="str">
        <f>IF(T164=0,"",T164)</f>
        <v>クロコダイル</v>
      </c>
      <c r="K165" t="s">
        <v>81</v>
      </c>
      <c r="L165" t="str">
        <f>IF(U164=0,"",U164)</f>
        <v/>
      </c>
      <c r="M165" t="s">
        <v>81</v>
      </c>
      <c r="N165" t="str">
        <f>IF(V164=0,"",V164)</f>
        <v/>
      </c>
      <c r="O165" t="s">
        <v>81</v>
      </c>
      <c r="Q165" s="33" t="s">
        <v>104</v>
      </c>
      <c r="R165" s="34" t="str">
        <f>INDEX(AZ:AZ,W161+1)</f>
        <v>警戒 接死</v>
      </c>
      <c r="S165" s="35"/>
      <c r="T165" s="35"/>
      <c r="U165" s="35"/>
      <c r="V165" s="36"/>
      <c r="W165" s="40"/>
      <c r="X165" s="32"/>
      <c r="Y165" s="32"/>
      <c r="Z165" s="32"/>
      <c r="AA165" s="54"/>
      <c r="BB165" s="64" t="s">
        <v>0</v>
      </c>
      <c r="BC165">
        <v>164</v>
      </c>
    </row>
    <row r="166" spans="1:55">
      <c r="A166" t="str">
        <f t="shared" si="22"/>
        <v>|テキスト|&gt;|&gt;|&gt;|&gt;|警戒 接死|</v>
      </c>
      <c r="B166" t="s">
        <v>0</v>
      </c>
      <c r="C166" t="s">
        <v>81</v>
      </c>
      <c r="D166" s="27" t="s">
        <v>104</v>
      </c>
      <c r="E166" t="s">
        <v>81</v>
      </c>
      <c r="F166" s="27" t="s">
        <v>113</v>
      </c>
      <c r="G166" t="s">
        <v>81</v>
      </c>
      <c r="H166" s="27" t="s">
        <v>113</v>
      </c>
      <c r="I166" t="s">
        <v>81</v>
      </c>
      <c r="J166" s="27" t="s">
        <v>113</v>
      </c>
      <c r="K166" t="s">
        <v>81</v>
      </c>
      <c r="L166" s="27" t="s">
        <v>113</v>
      </c>
      <c r="M166" t="s">
        <v>81</v>
      </c>
      <c r="N166" t="str">
        <f>IF(R165=0,"",R165)</f>
        <v>警戒 接死</v>
      </c>
      <c r="O166" t="s">
        <v>81</v>
      </c>
      <c r="Q166" s="38" t="s">
        <v>27</v>
      </c>
      <c r="R166" s="34">
        <f>INDEX(BA:BA,W161+1)</f>
        <v>0</v>
      </c>
      <c r="S166" s="35" t="s">
        <v>400</v>
      </c>
      <c r="T166" s="34" t="str">
        <f>IF(X166="","",X166&amp;IF(Y166="",""," "&amp;Y166)&amp;IF(Z166="",""," "&amp;Z166)&amp;IF(AA166="",""," "&amp;AA166))</f>
        <v>Vigiliance Death Touch  </v>
      </c>
      <c r="U166" s="35"/>
      <c r="V166" s="36"/>
      <c r="W166" s="40" t="s">
        <v>114</v>
      </c>
      <c r="X166" s="33" t="str">
        <f t="shared" ref="X166:AA166" si="28">IF(ISERROR(IF(LEN(X165)&gt;1,X165,VLOOKUP(X164,$AC:$AD,2,FALSE))),"",IF(LEN(X165)&gt;1,X165,VLOOKUP(X164,$AC:$AD,2,FALSE)))</f>
        <v>Vigiliance</v>
      </c>
      <c r="Y166" s="33" t="str">
        <f t="shared" si="28"/>
        <v>Death Touch</v>
      </c>
      <c r="Z166" s="33" t="str">
        <f t="shared" si="28"/>
        <v/>
      </c>
      <c r="AA166" s="33" t="str">
        <f t="shared" si="28"/>
        <v> </v>
      </c>
      <c r="BB166" s="64" t="s">
        <v>0</v>
      </c>
      <c r="BC166">
        <v>165</v>
      </c>
    </row>
    <row r="167" spans="1:55">
      <c r="A167" t="str">
        <f t="shared" si="22"/>
        <v>|英テキスト|&gt;|&gt;|&gt;|&gt;|Vigiliance Death Touch  &amp;br;|</v>
      </c>
      <c r="B167" t="s">
        <v>0</v>
      </c>
      <c r="C167" t="s">
        <v>81</v>
      </c>
      <c r="D167" s="27" t="s">
        <v>125</v>
      </c>
      <c r="E167" t="s">
        <v>81</v>
      </c>
      <c r="F167" s="27" t="s">
        <v>113</v>
      </c>
      <c r="G167" t="s">
        <v>81</v>
      </c>
      <c r="H167" s="27" t="s">
        <v>113</v>
      </c>
      <c r="I167" t="s">
        <v>81</v>
      </c>
      <c r="J167" s="27" t="s">
        <v>113</v>
      </c>
      <c r="K167" t="s">
        <v>81</v>
      </c>
      <c r="L167" s="27" t="s">
        <v>113</v>
      </c>
      <c r="M167" t="s">
        <v>81</v>
      </c>
      <c r="N167" t="str">
        <f>IF(T166="","",T166&amp;"&amp;br;")&amp;IF(R166=0,"",R166)</f>
        <v>Vigiliance Death Touch  &amp;br;</v>
      </c>
      <c r="O167" t="s">
        <v>81</v>
      </c>
      <c r="Q167" s="33" t="s">
        <v>18</v>
      </c>
      <c r="R167" s="34" t="str">
        <f>IF(INDEX(AT:AT,W161+1)="",0,INDEX(AT:AT,W161+1)&amp;"/"&amp;INDEX(AU:AU,W161+1))</f>
        <v>4/4</v>
      </c>
      <c r="S167" s="35"/>
      <c r="T167" s="35"/>
      <c r="U167" s="35"/>
      <c r="V167" s="36"/>
      <c r="W167" s="40"/>
      <c r="X167" s="33"/>
      <c r="Y167" s="52"/>
      <c r="Z167" s="52"/>
      <c r="AA167" s="53"/>
      <c r="BB167" s="64" t="s">
        <v>0</v>
      </c>
      <c r="BC167">
        <v>166</v>
      </c>
    </row>
    <row r="168" spans="1:55">
      <c r="A168" t="str">
        <f t="shared" si="22"/>
        <v>|PT|&gt;|4/4|シールド数|&gt;||</v>
      </c>
      <c r="B168" t="s">
        <v>0</v>
      </c>
      <c r="C168" t="s">
        <v>81</v>
      </c>
      <c r="D168" t="s">
        <v>18</v>
      </c>
      <c r="E168" t="s">
        <v>81</v>
      </c>
      <c r="F168" t="s">
        <v>113</v>
      </c>
      <c r="G168" t="s">
        <v>81</v>
      </c>
      <c r="H168" t="str">
        <f>IF(R167=0,"",R167)</f>
        <v>4/4</v>
      </c>
      <c r="I168" t="s">
        <v>81</v>
      </c>
      <c r="J168" t="s">
        <v>136</v>
      </c>
      <c r="K168" t="s">
        <v>81</v>
      </c>
      <c r="L168" t="s">
        <v>113</v>
      </c>
      <c r="M168" t="s">
        <v>81</v>
      </c>
      <c r="N168" t="str">
        <f>IF(R168=0,"",R168)</f>
        <v/>
      </c>
      <c r="O168" t="s">
        <v>81</v>
      </c>
      <c r="Q168" s="41" t="s">
        <v>19</v>
      </c>
      <c r="R168" s="34">
        <f>INDEX(AS:AS,W161+1)</f>
        <v>0</v>
      </c>
      <c r="S168" s="42"/>
      <c r="T168" s="42"/>
      <c r="U168" s="42"/>
      <c r="V168" s="43"/>
      <c r="W168" s="44"/>
      <c r="X168" s="45"/>
      <c r="Y168" s="55"/>
      <c r="Z168" s="55"/>
      <c r="AA168" s="56"/>
      <c r="BB168" s="64" t="s">
        <v>0</v>
      </c>
      <c r="BC168">
        <v>167</v>
      </c>
    </row>
    <row r="169" spans="1:55">
      <c r="A169" t="str">
        <f t="shared" si="22"/>
        <v>&amp;br;&amp;br;</v>
      </c>
      <c r="B169" t="s">
        <v>0</v>
      </c>
      <c r="C169" t="s">
        <v>145</v>
      </c>
      <c r="R169"/>
      <c r="S169"/>
      <c r="T169"/>
      <c r="U169"/>
      <c r="V169"/>
      <c r="BB169" s="64" t="s">
        <v>0</v>
      </c>
      <c r="BC169">
        <v>168</v>
      </c>
    </row>
    <row r="170" spans="1:55">
      <c r="A170" t="str">
        <f t="shared" si="22"/>
        <v>#back(text=戻る,left)</v>
      </c>
      <c r="B170" t="s">
        <v>0</v>
      </c>
      <c r="C170" t="s">
        <v>153</v>
      </c>
      <c r="R170"/>
      <c r="S170"/>
      <c r="T170"/>
      <c r="U170"/>
      <c r="V170"/>
      <c r="BB170" s="64" t="s">
        <v>0</v>
      </c>
      <c r="BC170">
        <v>169</v>
      </c>
    </row>
    <row r="171" spans="1:55">
      <c r="A171" t="str">
        <f t="shared" si="22"/>
        <v>&amp;br;</v>
      </c>
      <c r="B171" t="s">
        <v>0</v>
      </c>
      <c r="C171" t="s">
        <v>164</v>
      </c>
      <c r="R171"/>
      <c r="S171"/>
      <c r="T171"/>
      <c r="U171"/>
      <c r="V171"/>
      <c r="BB171" s="64" t="s">
        <v>0</v>
      </c>
      <c r="BC171">
        <v>170</v>
      </c>
    </row>
    <row r="172" spans="1:55">
      <c r="A172" t="str">
        <f t="shared" si="22"/>
        <v>#comment(above,nsize=[15],size=[30],num=[10])</v>
      </c>
      <c r="B172" t="s">
        <v>0</v>
      </c>
      <c r="C172" t="s">
        <v>173</v>
      </c>
      <c r="R172"/>
      <c r="S172"/>
      <c r="T172"/>
      <c r="U172"/>
      <c r="V172"/>
      <c r="BB172" s="64" t="s">
        <v>0</v>
      </c>
      <c r="BC172">
        <v>171</v>
      </c>
    </row>
    <row r="173" spans="1:55">
      <c r="A173" t="str">
        <f t="shared" si="22"/>
        <v>&amp;br;&amp;br;</v>
      </c>
      <c r="B173" t="s">
        <v>0</v>
      </c>
      <c r="C173" t="s">
        <v>145</v>
      </c>
      <c r="R173"/>
      <c r="S173"/>
      <c r="T173"/>
      <c r="U173"/>
      <c r="V173"/>
      <c r="BB173" s="64" t="s">
        <v>0</v>
      </c>
      <c r="BC173">
        <v>172</v>
      </c>
    </row>
    <row r="174" spans="1:55">
      <c r="A174" t="str">
        <f t="shared" si="22"/>
        <v/>
      </c>
      <c r="B174" t="s">
        <v>0</v>
      </c>
      <c r="Q174" s="29"/>
      <c r="R174" s="30"/>
      <c r="S174" s="30"/>
      <c r="T174" s="30"/>
      <c r="U174" s="30"/>
      <c r="V174" s="31"/>
      <c r="W174" s="32">
        <v>14</v>
      </c>
      <c r="X174" s="29"/>
      <c r="Y174" s="50"/>
      <c r="Z174" s="50"/>
      <c r="AA174" s="51"/>
      <c r="BB174" s="64" t="s">
        <v>0</v>
      </c>
      <c r="BC174">
        <v>173</v>
      </c>
    </row>
    <row r="175" spans="1:55">
      <c r="A175" t="str">
        <f t="shared" si="22"/>
        <v>*活力の贈り物/Gift of Strength</v>
      </c>
      <c r="B175" t="s">
        <v>0</v>
      </c>
      <c r="C175" t="str">
        <f>"*"&amp;R175&amp;"/"&amp;T175</f>
        <v>*活力の贈り物/Gift of Strength</v>
      </c>
      <c r="Q175" s="33" t="s">
        <v>9</v>
      </c>
      <c r="R175" s="34" t="str">
        <f>INDEX(AI:AI,W174+1)</f>
        <v>活力の贈り物</v>
      </c>
      <c r="S175" s="35" t="s">
        <v>10</v>
      </c>
      <c r="T175" s="34" t="str">
        <f>INDEX(AJ:AJ,W174+1)</f>
        <v>Gift of Strength</v>
      </c>
      <c r="U175" s="35"/>
      <c r="V175" s="36"/>
      <c r="W175" s="37"/>
      <c r="X175" s="33"/>
      <c r="Y175" s="52"/>
      <c r="Z175" s="52"/>
      <c r="AA175" s="53"/>
      <c r="BB175" s="64" t="s">
        <v>0</v>
      </c>
      <c r="BC175">
        <v>174</v>
      </c>
    </row>
    <row r="176" spans="1:55">
      <c r="A176" t="str">
        <f t="shared" si="22"/>
        <v>|LEFT:80|LEFT:100|LEFT:100|LEFT:100|LEFT:100|LEFT:100|c</v>
      </c>
      <c r="B176" t="s">
        <v>0</v>
      </c>
      <c r="C176" t="s">
        <v>81</v>
      </c>
      <c r="D176" s="26" t="str">
        <f>$Q$1</f>
        <v>LEFT:80</v>
      </c>
      <c r="E176" s="26" t="s">
        <v>81</v>
      </c>
      <c r="F176" s="26" t="str">
        <f t="shared" ref="F176:J176" si="29">$R$1</f>
        <v>LEFT:100</v>
      </c>
      <c r="G176" s="26" t="s">
        <v>81</v>
      </c>
      <c r="H176" s="26" t="str">
        <f t="shared" si="29"/>
        <v>LEFT:100</v>
      </c>
      <c r="I176" s="26" t="s">
        <v>81</v>
      </c>
      <c r="J176" s="26" t="str">
        <f t="shared" si="29"/>
        <v>LEFT:100</v>
      </c>
      <c r="K176" s="26" t="s">
        <v>81</v>
      </c>
      <c r="L176" s="26" t="str">
        <f>$R$1</f>
        <v>LEFT:100</v>
      </c>
      <c r="M176" s="26" t="s">
        <v>81</v>
      </c>
      <c r="N176" s="26" t="str">
        <f>$R$1</f>
        <v>LEFT:100</v>
      </c>
      <c r="O176" t="s">
        <v>81</v>
      </c>
      <c r="P176" t="s">
        <v>82</v>
      </c>
      <c r="Q176" s="38" t="s">
        <v>6</v>
      </c>
      <c r="R176" s="34" t="str">
        <f>INDEX(AF:AF,W174+1)</f>
        <v>緑</v>
      </c>
      <c r="S176" s="39" t="s">
        <v>7</v>
      </c>
      <c r="T176" s="34" t="str">
        <f>INDEX(AG:AG,W174+1)</f>
        <v>アンコモン</v>
      </c>
      <c r="U176" s="39" t="s">
        <v>8</v>
      </c>
      <c r="V176" s="34">
        <f>INDEX(AH:AH,W174+1)</f>
        <v>6</v>
      </c>
      <c r="W176" s="40"/>
      <c r="X176" s="34" t="str">
        <f>INDEX(AO:AO,W174+1)</f>
        <v>クリーチャー1体を対象とする。あなたの次のターン開始時まで、それは+3/+3の修整を受けるとともに到達を得る。</v>
      </c>
      <c r="Y176" s="52"/>
      <c r="Z176" s="52"/>
      <c r="AA176" s="53"/>
      <c r="BB176" s="64" t="s">
        <v>0</v>
      </c>
      <c r="BC176">
        <v>175</v>
      </c>
    </row>
    <row r="177" spans="1:55">
      <c r="A177" t="str">
        <f t="shared" si="22"/>
        <v>|色|緑|レアリティ|アンコモン|マナコスト|6|</v>
      </c>
      <c r="B177" t="s">
        <v>0</v>
      </c>
      <c r="C177" t="s">
        <v>81</v>
      </c>
      <c r="D177" s="27" t="s">
        <v>6</v>
      </c>
      <c r="E177" t="s">
        <v>81</v>
      </c>
      <c r="F177" t="str">
        <f>IF(R176=0,"",R176)</f>
        <v>緑</v>
      </c>
      <c r="G177" t="s">
        <v>81</v>
      </c>
      <c r="H177" s="27" t="s">
        <v>93</v>
      </c>
      <c r="I177" t="s">
        <v>81</v>
      </c>
      <c r="J177" t="str">
        <f>IF(T176=0,"",T176)</f>
        <v>アンコモン</v>
      </c>
      <c r="K177" t="s">
        <v>81</v>
      </c>
      <c r="L177" s="27" t="s">
        <v>94</v>
      </c>
      <c r="M177" t="s">
        <v>81</v>
      </c>
      <c r="N177">
        <f>IF(V176=0,"",V176)</f>
        <v>6</v>
      </c>
      <c r="O177" t="s">
        <v>81</v>
      </c>
      <c r="Q177" s="33" t="s">
        <v>11</v>
      </c>
      <c r="R177" s="34" t="str">
        <f>INDEX(AK:AK,W174+1)</f>
        <v>呪文</v>
      </c>
      <c r="S177" s="39" t="s">
        <v>95</v>
      </c>
      <c r="T177" s="34">
        <f>INDEX(AL:AL,W174+1)</f>
        <v>0</v>
      </c>
      <c r="U177" s="34">
        <f>INDEX(AM:AM,W174+1)</f>
        <v>0</v>
      </c>
      <c r="V177" s="34">
        <f>INDEX(AN:AN,W174+1)</f>
        <v>0</v>
      </c>
      <c r="W177" s="40"/>
      <c r="X177" s="34" t="str">
        <f>INDEX(AV:AV,W174+1)</f>
        <v>クリ</v>
      </c>
      <c r="Y177" s="34" t="str">
        <f>INDEX(AW:AW,W174+1)</f>
        <v/>
      </c>
      <c r="Z177" s="34" t="str">
        <f>INDEX(AX:AX,W174+1)</f>
        <v/>
      </c>
      <c r="AA177" s="34">
        <f>INDEX(AY:AY,W174+1)</f>
        <v>0</v>
      </c>
      <c r="BB177" s="64" t="s">
        <v>0</v>
      </c>
      <c r="BC177">
        <v>176</v>
      </c>
    </row>
    <row r="178" spans="1:55">
      <c r="A178" t="str">
        <f t="shared" si="22"/>
        <v>|種別|呪文|サブタイプ||||</v>
      </c>
      <c r="B178" t="s">
        <v>0</v>
      </c>
      <c r="C178" t="s">
        <v>81</v>
      </c>
      <c r="D178" s="27" t="s">
        <v>11</v>
      </c>
      <c r="E178" t="s">
        <v>81</v>
      </c>
      <c r="F178" t="str">
        <f>IF(R177=0,"",R177)</f>
        <v>呪文</v>
      </c>
      <c r="G178" t="s">
        <v>81</v>
      </c>
      <c r="H178" s="27" t="s">
        <v>103</v>
      </c>
      <c r="I178" t="s">
        <v>81</v>
      </c>
      <c r="J178" t="str">
        <f>IF(T177=0,"",T177)</f>
        <v/>
      </c>
      <c r="K178" t="s">
        <v>81</v>
      </c>
      <c r="L178" t="str">
        <f>IF(U177=0,"",U177)</f>
        <v/>
      </c>
      <c r="M178" t="s">
        <v>81</v>
      </c>
      <c r="N178" t="str">
        <f>IF(V177=0,"",V177)</f>
        <v/>
      </c>
      <c r="O178" t="s">
        <v>81</v>
      </c>
      <c r="Q178" s="33" t="s">
        <v>104</v>
      </c>
      <c r="R178" s="34" t="str">
        <f>INDEX(AZ:AZ,W174+1)</f>
        <v>クリーチャー1体を対象とする。あなたの次のターン開始時まで、それは+3/+3の修整を受けるとともに到達を得る。</v>
      </c>
      <c r="S178" s="35"/>
      <c r="T178" s="35"/>
      <c r="U178" s="35"/>
      <c r="V178" s="36"/>
      <c r="W178" s="40"/>
      <c r="X178" s="32"/>
      <c r="Y178" s="32"/>
      <c r="Z178" s="32"/>
      <c r="AA178" s="54"/>
      <c r="BB178" s="64" t="s">
        <v>0</v>
      </c>
      <c r="BC178">
        <v>177</v>
      </c>
    </row>
    <row r="179" spans="1:55">
      <c r="A179" t="str">
        <f t="shared" si="22"/>
        <v>|テキスト|&gt;|&gt;|&gt;|&gt;|クリーチャー1体を対象とする。あなたの次のターン開始時まで、それは+3/+3の修整を受けるとともに到達を得る。|</v>
      </c>
      <c r="B179" t="s">
        <v>0</v>
      </c>
      <c r="C179" t="s">
        <v>81</v>
      </c>
      <c r="D179" s="27" t="s">
        <v>104</v>
      </c>
      <c r="E179" t="s">
        <v>81</v>
      </c>
      <c r="F179" s="27" t="s">
        <v>113</v>
      </c>
      <c r="G179" t="s">
        <v>81</v>
      </c>
      <c r="H179" s="27" t="s">
        <v>113</v>
      </c>
      <c r="I179" t="s">
        <v>81</v>
      </c>
      <c r="J179" s="27" t="s">
        <v>113</v>
      </c>
      <c r="K179" t="s">
        <v>81</v>
      </c>
      <c r="L179" s="27" t="s">
        <v>113</v>
      </c>
      <c r="M179" t="s">
        <v>81</v>
      </c>
      <c r="N179" t="str">
        <f>IF(R178=0,"",R178)</f>
        <v>クリーチャー1体を対象とする。あなたの次のターン開始時まで、それは+3/+3の修整を受けるとともに到達を得る。</v>
      </c>
      <c r="O179" t="s">
        <v>81</v>
      </c>
      <c r="Q179" s="38" t="s">
        <v>27</v>
      </c>
      <c r="R179" s="34" t="str">
        <f>INDEX(BA:BA,W174+1)</f>
        <v>Target creature gets +3/+3 and Reach until the beginning of your next turn.</v>
      </c>
      <c r="S179" s="35" t="s">
        <v>400</v>
      </c>
      <c r="T179" s="34" t="str">
        <f>IF(X179="","",X179&amp;IF(Y179="",""," "&amp;Y179)&amp;IF(Z179="",""," "&amp;Z179)&amp;IF(AA179="",""," "&amp;AA179))</f>
        <v/>
      </c>
      <c r="U179" s="35"/>
      <c r="V179" s="36"/>
      <c r="W179" s="40" t="s">
        <v>114</v>
      </c>
      <c r="X179" s="33" t="str">
        <f t="shared" ref="X179:AA179" si="30">IF(ISERROR(IF(LEN(X178)&gt;1,X178,VLOOKUP(X177,$AC:$AD,2,FALSE))),"",IF(LEN(X178)&gt;1,X178,VLOOKUP(X177,$AC:$AD,2,FALSE)))</f>
        <v/>
      </c>
      <c r="Y179" s="33" t="str">
        <f t="shared" si="30"/>
        <v/>
      </c>
      <c r="Z179" s="33" t="str">
        <f t="shared" si="30"/>
        <v/>
      </c>
      <c r="AA179" s="33" t="str">
        <f t="shared" si="30"/>
        <v> </v>
      </c>
      <c r="BB179" s="64" t="s">
        <v>0</v>
      </c>
      <c r="BC179">
        <v>178</v>
      </c>
    </row>
    <row r="180" spans="1:55">
      <c r="A180" t="str">
        <f t="shared" si="22"/>
        <v>|英テキスト|&gt;|&gt;|&gt;|&gt;|Target creature gets +3/+3 and Reach until the beginning of your next turn.|</v>
      </c>
      <c r="B180" t="s">
        <v>0</v>
      </c>
      <c r="C180" t="s">
        <v>81</v>
      </c>
      <c r="D180" s="27" t="s">
        <v>125</v>
      </c>
      <c r="E180" t="s">
        <v>81</v>
      </c>
      <c r="F180" s="27" t="s">
        <v>113</v>
      </c>
      <c r="G180" t="s">
        <v>81</v>
      </c>
      <c r="H180" s="27" t="s">
        <v>113</v>
      </c>
      <c r="I180" t="s">
        <v>81</v>
      </c>
      <c r="J180" s="27" t="s">
        <v>113</v>
      </c>
      <c r="K180" t="s">
        <v>81</v>
      </c>
      <c r="L180" s="27" t="s">
        <v>113</v>
      </c>
      <c r="M180" t="s">
        <v>81</v>
      </c>
      <c r="N180" t="str">
        <f>IF(T179="","",T179&amp;"&amp;br;")&amp;IF(R179=0,"",R179)</f>
        <v>Target creature gets +3/+3 and Reach until the beginning of your next turn.</v>
      </c>
      <c r="O180" t="s">
        <v>81</v>
      </c>
      <c r="Q180" s="33" t="s">
        <v>18</v>
      </c>
      <c r="R180" s="34">
        <f>IF(INDEX(AT:AT,W174+1)="",0,INDEX(AT:AT,W174+1)&amp;"/"&amp;INDEX(AU:AU,W174+1))</f>
        <v>0</v>
      </c>
      <c r="S180" s="35"/>
      <c r="T180" s="35"/>
      <c r="U180" s="35"/>
      <c r="V180" s="36"/>
      <c r="W180" s="40"/>
      <c r="X180" s="33"/>
      <c r="Y180" s="52"/>
      <c r="Z180" s="52"/>
      <c r="AA180" s="53"/>
      <c r="BB180" s="64" t="s">
        <v>0</v>
      </c>
      <c r="BC180">
        <v>179</v>
      </c>
    </row>
    <row r="181" spans="1:55">
      <c r="A181" t="str">
        <f t="shared" si="22"/>
        <v>|PT|&gt;||シールド数|&gt;||</v>
      </c>
      <c r="B181" t="s">
        <v>0</v>
      </c>
      <c r="C181" t="s">
        <v>81</v>
      </c>
      <c r="D181" t="s">
        <v>18</v>
      </c>
      <c r="E181" t="s">
        <v>81</v>
      </c>
      <c r="F181" t="s">
        <v>113</v>
      </c>
      <c r="G181" t="s">
        <v>81</v>
      </c>
      <c r="H181" t="str">
        <f>IF(R180=0,"",R180)</f>
        <v/>
      </c>
      <c r="I181" t="s">
        <v>81</v>
      </c>
      <c r="J181" t="s">
        <v>136</v>
      </c>
      <c r="K181" t="s">
        <v>81</v>
      </c>
      <c r="L181" t="s">
        <v>113</v>
      </c>
      <c r="M181" t="s">
        <v>81</v>
      </c>
      <c r="N181" t="str">
        <f>IF(R181=0,"",R181)</f>
        <v/>
      </c>
      <c r="O181" t="s">
        <v>81</v>
      </c>
      <c r="Q181" s="41" t="s">
        <v>19</v>
      </c>
      <c r="R181" s="34">
        <f>INDEX(AS:AS,W174+1)</f>
        <v>0</v>
      </c>
      <c r="S181" s="42"/>
      <c r="T181" s="42"/>
      <c r="U181" s="42"/>
      <c r="V181" s="43"/>
      <c r="W181" s="44"/>
      <c r="X181" s="45"/>
      <c r="Y181" s="55"/>
      <c r="Z181" s="55"/>
      <c r="AA181" s="56"/>
      <c r="BB181" s="64" t="s">
        <v>0</v>
      </c>
      <c r="BC181">
        <v>180</v>
      </c>
    </row>
    <row r="182" spans="1:55">
      <c r="A182" t="str">
        <f t="shared" si="22"/>
        <v>&amp;br;&amp;br;</v>
      </c>
      <c r="B182" t="s">
        <v>0</v>
      </c>
      <c r="C182" t="s">
        <v>145</v>
      </c>
      <c r="R182"/>
      <c r="S182"/>
      <c r="T182"/>
      <c r="U182"/>
      <c r="V182"/>
      <c r="BB182" s="64" t="s">
        <v>0</v>
      </c>
      <c r="BC182">
        <v>181</v>
      </c>
    </row>
    <row r="183" spans="1:55">
      <c r="A183" t="str">
        <f t="shared" si="22"/>
        <v>#back(text=戻る,left)</v>
      </c>
      <c r="B183" t="s">
        <v>0</v>
      </c>
      <c r="C183" t="s">
        <v>153</v>
      </c>
      <c r="R183"/>
      <c r="S183"/>
      <c r="T183"/>
      <c r="U183"/>
      <c r="V183"/>
      <c r="BB183" s="64" t="s">
        <v>0</v>
      </c>
      <c r="BC183">
        <v>182</v>
      </c>
    </row>
    <row r="184" spans="1:55">
      <c r="A184" t="str">
        <f t="shared" si="22"/>
        <v>&amp;br;</v>
      </c>
      <c r="B184" t="s">
        <v>0</v>
      </c>
      <c r="C184" t="s">
        <v>164</v>
      </c>
      <c r="R184"/>
      <c r="S184"/>
      <c r="T184"/>
      <c r="U184"/>
      <c r="V184"/>
      <c r="BB184" s="64" t="s">
        <v>0</v>
      </c>
      <c r="BC184">
        <v>183</v>
      </c>
    </row>
    <row r="185" spans="1:55">
      <c r="A185" t="str">
        <f t="shared" si="22"/>
        <v>#comment(above,nsize=[15],size=[30],num=[10])</v>
      </c>
      <c r="B185" t="s">
        <v>0</v>
      </c>
      <c r="C185" t="s">
        <v>173</v>
      </c>
      <c r="R185"/>
      <c r="S185"/>
      <c r="T185"/>
      <c r="U185"/>
      <c r="V185"/>
      <c r="BB185" s="64" t="s">
        <v>0</v>
      </c>
      <c r="BC185">
        <v>184</v>
      </c>
    </row>
    <row r="186" spans="1:55">
      <c r="A186" t="str">
        <f t="shared" si="22"/>
        <v>&amp;br;&amp;br;</v>
      </c>
      <c r="B186" t="s">
        <v>0</v>
      </c>
      <c r="C186" t="s">
        <v>145</v>
      </c>
      <c r="R186"/>
      <c r="S186"/>
      <c r="T186"/>
      <c r="U186"/>
      <c r="V186"/>
      <c r="BB186" s="64" t="s">
        <v>0</v>
      </c>
      <c r="BC186">
        <v>185</v>
      </c>
    </row>
    <row r="187" spans="1:55">
      <c r="A187" t="str">
        <f t="shared" si="22"/>
        <v/>
      </c>
      <c r="B187" t="s">
        <v>0</v>
      </c>
      <c r="Q187" s="29"/>
      <c r="R187" s="30"/>
      <c r="S187" s="30"/>
      <c r="T187" s="30"/>
      <c r="U187" s="30"/>
      <c r="V187" s="31"/>
      <c r="W187" s="32">
        <v>15</v>
      </c>
      <c r="X187" s="29"/>
      <c r="Y187" s="50"/>
      <c r="Z187" s="50"/>
      <c r="AA187" s="51"/>
      <c r="BB187" s="64" t="s">
        <v>0</v>
      </c>
      <c r="BC187">
        <v>186</v>
      </c>
    </row>
    <row r="188" spans="1:55">
      <c r="A188" t="str">
        <f t="shared" si="22"/>
        <v>*採石場の甲虫/Quarry Beetle</v>
      </c>
      <c r="B188" t="s">
        <v>0</v>
      </c>
      <c r="C188" t="str">
        <f>"*"&amp;R188&amp;"/"&amp;T188</f>
        <v>*採石場の甲虫/Quarry Beetle</v>
      </c>
      <c r="Q188" s="33" t="s">
        <v>9</v>
      </c>
      <c r="R188" s="34" t="str">
        <f>INDEX(AI:AI,W187+1)</f>
        <v>採石場の甲虫</v>
      </c>
      <c r="S188" s="35" t="s">
        <v>10</v>
      </c>
      <c r="T188" s="34" t="str">
        <f>INDEX(AJ:AJ,W187+1)</f>
        <v>Quarry Beetle</v>
      </c>
      <c r="U188" s="35"/>
      <c r="V188" s="36"/>
      <c r="W188" s="37"/>
      <c r="X188" s="33"/>
      <c r="Y188" s="52"/>
      <c r="Z188" s="52"/>
      <c r="AA188" s="53"/>
      <c r="BB188" s="64" t="s">
        <v>0</v>
      </c>
      <c r="BC188">
        <v>187</v>
      </c>
    </row>
    <row r="189" spans="1:55">
      <c r="A189" t="str">
        <f t="shared" si="22"/>
        <v>|LEFT:80|LEFT:100|LEFT:100|LEFT:100|LEFT:100|LEFT:100|c</v>
      </c>
      <c r="B189" t="s">
        <v>0</v>
      </c>
      <c r="C189" t="s">
        <v>81</v>
      </c>
      <c r="D189" s="26" t="str">
        <f>$Q$1</f>
        <v>LEFT:80</v>
      </c>
      <c r="E189" s="26" t="s">
        <v>81</v>
      </c>
      <c r="F189" s="26" t="str">
        <f t="shared" ref="F189:J189" si="31">$R$1</f>
        <v>LEFT:100</v>
      </c>
      <c r="G189" s="26" t="s">
        <v>81</v>
      </c>
      <c r="H189" s="26" t="str">
        <f t="shared" si="31"/>
        <v>LEFT:100</v>
      </c>
      <c r="I189" s="26" t="s">
        <v>81</v>
      </c>
      <c r="J189" s="26" t="str">
        <f t="shared" si="31"/>
        <v>LEFT:100</v>
      </c>
      <c r="K189" s="26" t="s">
        <v>81</v>
      </c>
      <c r="L189" s="26" t="str">
        <f>$R$1</f>
        <v>LEFT:100</v>
      </c>
      <c r="M189" s="26" t="s">
        <v>81</v>
      </c>
      <c r="N189" s="26" t="str">
        <f>$R$1</f>
        <v>LEFT:100</v>
      </c>
      <c r="O189" t="s">
        <v>81</v>
      </c>
      <c r="P189" t="s">
        <v>82</v>
      </c>
      <c r="Q189" s="38" t="s">
        <v>6</v>
      </c>
      <c r="R189" s="34" t="str">
        <f>INDEX(AF:AF,W187+1)</f>
        <v>緑</v>
      </c>
      <c r="S189" s="39" t="s">
        <v>7</v>
      </c>
      <c r="T189" s="34" t="str">
        <f>INDEX(AG:AG,W187+1)</f>
        <v>レア</v>
      </c>
      <c r="U189" s="39" t="s">
        <v>8</v>
      </c>
      <c r="V189" s="34">
        <f>INDEX(AH:AH,W187+1)</f>
        <v>18</v>
      </c>
      <c r="W189" s="40"/>
      <c r="X189" s="34" t="str">
        <f>INDEX(AO:AO,W187+1)</f>
        <v>このクリーチャーが戦場に出たとき、ジェムX個を緑に変換する。Xはあなたの墓地にある呪文の総数の2倍に等しい。</v>
      </c>
      <c r="Y189" s="52"/>
      <c r="Z189" s="52"/>
      <c r="AA189" s="53"/>
      <c r="BB189" s="64" t="s">
        <v>0</v>
      </c>
      <c r="BC189">
        <v>188</v>
      </c>
    </row>
    <row r="190" spans="1:55">
      <c r="A190" t="str">
        <f t="shared" si="22"/>
        <v>|色|緑|レアリティ|レア|マナコスト|18|</v>
      </c>
      <c r="B190" t="s">
        <v>0</v>
      </c>
      <c r="C190" t="s">
        <v>81</v>
      </c>
      <c r="D190" s="27" t="s">
        <v>6</v>
      </c>
      <c r="E190" t="s">
        <v>81</v>
      </c>
      <c r="F190" t="str">
        <f>IF(R189=0,"",R189)</f>
        <v>緑</v>
      </c>
      <c r="G190" t="s">
        <v>81</v>
      </c>
      <c r="H190" s="27" t="s">
        <v>93</v>
      </c>
      <c r="I190" t="s">
        <v>81</v>
      </c>
      <c r="J190" t="str">
        <f>IF(T189=0,"",T189)</f>
        <v>レア</v>
      </c>
      <c r="K190" t="s">
        <v>81</v>
      </c>
      <c r="L190" s="27" t="s">
        <v>94</v>
      </c>
      <c r="M190" t="s">
        <v>81</v>
      </c>
      <c r="N190">
        <f>IF(V189=0,"",V189)</f>
        <v>18</v>
      </c>
      <c r="O190" t="s">
        <v>81</v>
      </c>
      <c r="Q190" s="33" t="s">
        <v>11</v>
      </c>
      <c r="R190" s="34" t="str">
        <f>INDEX(AK:AK,W187+1)</f>
        <v>クリーチャー</v>
      </c>
      <c r="S190" s="39" t="s">
        <v>95</v>
      </c>
      <c r="T190" s="34" t="str">
        <f>INDEX(AL:AL,W187+1)</f>
        <v>昆虫</v>
      </c>
      <c r="U190" s="34">
        <f>INDEX(AM:AM,W187+1)</f>
        <v>0</v>
      </c>
      <c r="V190" s="34">
        <f>INDEX(AN:AN,W187+1)</f>
        <v>0</v>
      </c>
      <c r="W190" s="40"/>
      <c r="X190" s="34" t="str">
        <f>INDEX(AV:AV,W187+1)</f>
        <v>この</v>
      </c>
      <c r="Y190" s="34" t="str">
        <f>INDEX(AW:AW,W187+1)</f>
        <v/>
      </c>
      <c r="Z190" s="34" t="str">
        <f>INDEX(AX:AX,W187+1)</f>
        <v/>
      </c>
      <c r="AA190" s="34">
        <f>INDEX(AY:AY,W187+1)</f>
        <v>0</v>
      </c>
      <c r="BB190" s="64" t="s">
        <v>0</v>
      </c>
      <c r="BC190">
        <v>189</v>
      </c>
    </row>
    <row r="191" spans="1:55">
      <c r="A191" t="str">
        <f t="shared" si="22"/>
        <v>|種別|クリーチャー|サブタイプ|昆虫|||</v>
      </c>
      <c r="B191" t="s">
        <v>0</v>
      </c>
      <c r="C191" t="s">
        <v>81</v>
      </c>
      <c r="D191" s="27" t="s">
        <v>11</v>
      </c>
      <c r="E191" t="s">
        <v>81</v>
      </c>
      <c r="F191" t="str">
        <f>IF(R190=0,"",R190)</f>
        <v>クリーチャー</v>
      </c>
      <c r="G191" t="s">
        <v>81</v>
      </c>
      <c r="H191" s="27" t="s">
        <v>103</v>
      </c>
      <c r="I191" t="s">
        <v>81</v>
      </c>
      <c r="J191" t="str">
        <f>IF(T190=0,"",T190)</f>
        <v>昆虫</v>
      </c>
      <c r="K191" t="s">
        <v>81</v>
      </c>
      <c r="L191" t="str">
        <f>IF(U190=0,"",U190)</f>
        <v/>
      </c>
      <c r="M191" t="s">
        <v>81</v>
      </c>
      <c r="N191" t="str">
        <f>IF(V190=0,"",V190)</f>
        <v/>
      </c>
      <c r="O191" t="s">
        <v>81</v>
      </c>
      <c r="Q191" s="33" t="s">
        <v>104</v>
      </c>
      <c r="R191" s="34" t="str">
        <f>INDEX(AZ:AZ,W187+1)</f>
        <v>このクリーチャーが戦場に出たとき、ジェムX個を緑に変換する。Xはあなたの墓地にある呪文の総数の2倍に等しい。</v>
      </c>
      <c r="S191" s="35"/>
      <c r="T191" s="35"/>
      <c r="U191" s="35"/>
      <c r="V191" s="36"/>
      <c r="W191" s="40"/>
      <c r="X191" s="32"/>
      <c r="Y191" s="32"/>
      <c r="Z191" s="32"/>
      <c r="AA191" s="54"/>
      <c r="BB191" s="64" t="s">
        <v>0</v>
      </c>
      <c r="BC191">
        <v>190</v>
      </c>
    </row>
    <row r="192" spans="1:55">
      <c r="A192" t="str">
        <f t="shared" si="22"/>
        <v>|テキスト|&gt;|&gt;|&gt;|&gt;|このクリーチャーが戦場に出たとき、ジェムX個を緑に変換する。Xはあなたの墓地にある呪文の総数の2倍に等しい。|</v>
      </c>
      <c r="B192" t="s">
        <v>0</v>
      </c>
      <c r="C192" t="s">
        <v>81</v>
      </c>
      <c r="D192" s="27" t="s">
        <v>104</v>
      </c>
      <c r="E192" t="s">
        <v>81</v>
      </c>
      <c r="F192" s="27" t="s">
        <v>113</v>
      </c>
      <c r="G192" t="s">
        <v>81</v>
      </c>
      <c r="H192" s="27" t="s">
        <v>113</v>
      </c>
      <c r="I192" t="s">
        <v>81</v>
      </c>
      <c r="J192" s="27" t="s">
        <v>113</v>
      </c>
      <c r="K192" t="s">
        <v>81</v>
      </c>
      <c r="L192" s="27" t="s">
        <v>113</v>
      </c>
      <c r="M192" t="s">
        <v>81</v>
      </c>
      <c r="N192" t="str">
        <f>IF(R191=0,"",R191)</f>
        <v>このクリーチャーが戦場に出たとき、ジェムX個を緑に変換する。Xはあなたの墓地にある呪文の総数の2倍に等しい。</v>
      </c>
      <c r="O192" t="s">
        <v>81</v>
      </c>
      <c r="Q192" s="38" t="s">
        <v>27</v>
      </c>
      <c r="R192" s="34" t="str">
        <f>INDEX(BA:BA,W187+1)</f>
        <v>When this creature enters the battlefield, you convert X gems to green, where X is the number of creatures in your graveyard multiplied by 2.</v>
      </c>
      <c r="S192" s="35" t="s">
        <v>400</v>
      </c>
      <c r="T192" s="34" t="str">
        <f>IF(X192="","",X192&amp;IF(Y192="",""," "&amp;Y192)&amp;IF(Z192="",""," "&amp;Z192)&amp;IF(AA192="",""," "&amp;AA192))</f>
        <v/>
      </c>
      <c r="U192" s="35"/>
      <c r="V192" s="36"/>
      <c r="W192" s="40" t="s">
        <v>114</v>
      </c>
      <c r="X192" s="33" t="str">
        <f t="shared" ref="X192:AA192" si="32">IF(ISERROR(IF(LEN(X191)&gt;1,X191,VLOOKUP(X190,$AC:$AD,2,FALSE))),"",IF(LEN(X191)&gt;1,X191,VLOOKUP(X190,$AC:$AD,2,FALSE)))</f>
        <v/>
      </c>
      <c r="Y192" s="33" t="str">
        <f t="shared" si="32"/>
        <v/>
      </c>
      <c r="Z192" s="33" t="str">
        <f t="shared" si="32"/>
        <v/>
      </c>
      <c r="AA192" s="33" t="str">
        <f t="shared" si="32"/>
        <v> </v>
      </c>
      <c r="BB192" s="64" t="s">
        <v>0</v>
      </c>
      <c r="BC192">
        <v>191</v>
      </c>
    </row>
    <row r="193" spans="1:55">
      <c r="A193" t="str">
        <f t="shared" si="22"/>
        <v>|英テキスト|&gt;|&gt;|&gt;|&gt;|When this creature enters the battlefield, you convert X gems to green, where X is the number of creatures in your graveyard multiplied by 2.|</v>
      </c>
      <c r="B193" t="s">
        <v>0</v>
      </c>
      <c r="C193" t="s">
        <v>81</v>
      </c>
      <c r="D193" s="27" t="s">
        <v>125</v>
      </c>
      <c r="E193" t="s">
        <v>81</v>
      </c>
      <c r="F193" s="27" t="s">
        <v>113</v>
      </c>
      <c r="G193" t="s">
        <v>81</v>
      </c>
      <c r="H193" s="27" t="s">
        <v>113</v>
      </c>
      <c r="I193" t="s">
        <v>81</v>
      </c>
      <c r="J193" s="27" t="s">
        <v>113</v>
      </c>
      <c r="K193" t="s">
        <v>81</v>
      </c>
      <c r="L193" s="27" t="s">
        <v>113</v>
      </c>
      <c r="M193" t="s">
        <v>81</v>
      </c>
      <c r="N193" t="str">
        <f>IF(T192="","",T192&amp;"&amp;br;")&amp;IF(R192=0,"",R192)</f>
        <v>When this creature enters the battlefield, you convert X gems to green, where X is the number of creatures in your graveyard multiplied by 2.</v>
      </c>
      <c r="O193" t="s">
        <v>81</v>
      </c>
      <c r="Q193" s="33" t="s">
        <v>18</v>
      </c>
      <c r="R193" s="34" t="str">
        <f>IF(INDEX(AT:AT,W187+1)="",0,INDEX(AT:AT,W187+1)&amp;"/"&amp;INDEX(AU:AU,W187+1))</f>
        <v>5/6</v>
      </c>
      <c r="S193" s="35"/>
      <c r="T193" s="35"/>
      <c r="U193" s="35"/>
      <c r="V193" s="36"/>
      <c r="W193" s="40"/>
      <c r="X193" s="33"/>
      <c r="Y193" s="52"/>
      <c r="Z193" s="52"/>
      <c r="AA193" s="53"/>
      <c r="BB193" s="64" t="s">
        <v>0</v>
      </c>
      <c r="BC193">
        <v>192</v>
      </c>
    </row>
    <row r="194" spans="1:55">
      <c r="A194" t="str">
        <f t="shared" si="22"/>
        <v>|PT|&gt;|5/6|シールド数|&gt;||</v>
      </c>
      <c r="B194" t="s">
        <v>0</v>
      </c>
      <c r="C194" t="s">
        <v>81</v>
      </c>
      <c r="D194" t="s">
        <v>18</v>
      </c>
      <c r="E194" t="s">
        <v>81</v>
      </c>
      <c r="F194" t="s">
        <v>113</v>
      </c>
      <c r="G194" t="s">
        <v>81</v>
      </c>
      <c r="H194" t="str">
        <f>IF(R193=0,"",R193)</f>
        <v>5/6</v>
      </c>
      <c r="I194" t="s">
        <v>81</v>
      </c>
      <c r="J194" t="s">
        <v>136</v>
      </c>
      <c r="K194" t="s">
        <v>81</v>
      </c>
      <c r="L194" t="s">
        <v>113</v>
      </c>
      <c r="M194" t="s">
        <v>81</v>
      </c>
      <c r="N194" t="str">
        <f>IF(R194=0,"",R194)</f>
        <v/>
      </c>
      <c r="O194" t="s">
        <v>81</v>
      </c>
      <c r="Q194" s="41" t="s">
        <v>19</v>
      </c>
      <c r="R194" s="34">
        <f>INDEX(AS:AS,W187+1)</f>
        <v>0</v>
      </c>
      <c r="S194" s="42"/>
      <c r="T194" s="42"/>
      <c r="U194" s="42"/>
      <c r="V194" s="43"/>
      <c r="W194" s="44"/>
      <c r="X194" s="45"/>
      <c r="Y194" s="55"/>
      <c r="Z194" s="55"/>
      <c r="AA194" s="56"/>
      <c r="BB194" s="64" t="s">
        <v>0</v>
      </c>
      <c r="BC194">
        <v>193</v>
      </c>
    </row>
    <row r="195" spans="1:55">
      <c r="A195" t="str">
        <f t="shared" si="22"/>
        <v>&amp;br;&amp;br;</v>
      </c>
      <c r="B195" t="s">
        <v>0</v>
      </c>
      <c r="C195" t="s">
        <v>145</v>
      </c>
      <c r="R195"/>
      <c r="S195"/>
      <c r="T195"/>
      <c r="U195"/>
      <c r="V195"/>
      <c r="BB195" s="64" t="s">
        <v>0</v>
      </c>
      <c r="BC195">
        <v>194</v>
      </c>
    </row>
    <row r="196" spans="1:55">
      <c r="A196" t="str">
        <f t="shared" si="22"/>
        <v>#back(text=戻る,left)</v>
      </c>
      <c r="B196" t="s">
        <v>0</v>
      </c>
      <c r="C196" t="s">
        <v>153</v>
      </c>
      <c r="R196"/>
      <c r="S196"/>
      <c r="T196"/>
      <c r="U196"/>
      <c r="V196"/>
      <c r="BB196" s="64" t="s">
        <v>0</v>
      </c>
      <c r="BC196">
        <v>195</v>
      </c>
    </row>
    <row r="197" spans="1:55">
      <c r="A197" t="str">
        <f t="shared" si="22"/>
        <v>&amp;br;</v>
      </c>
      <c r="B197" t="s">
        <v>0</v>
      </c>
      <c r="C197" t="s">
        <v>164</v>
      </c>
      <c r="R197"/>
      <c r="S197"/>
      <c r="T197"/>
      <c r="U197"/>
      <c r="V197"/>
      <c r="BB197" s="64" t="s">
        <v>0</v>
      </c>
      <c r="BC197">
        <v>196</v>
      </c>
    </row>
    <row r="198" spans="1:55">
      <c r="A198" t="str">
        <f t="shared" ref="A198:A261" si="33">CONCATENATE(C198,D198,E198,F198,G198,H198,I198,J198,K198,L198,M198,N198,O198,P198)</f>
        <v>#comment(above,nsize=[15],size=[30],num=[10])</v>
      </c>
      <c r="B198" t="s">
        <v>0</v>
      </c>
      <c r="C198" t="s">
        <v>173</v>
      </c>
      <c r="R198"/>
      <c r="S198"/>
      <c r="T198"/>
      <c r="U198"/>
      <c r="V198"/>
      <c r="BB198" s="64" t="s">
        <v>0</v>
      </c>
      <c r="BC198">
        <v>197</v>
      </c>
    </row>
    <row r="199" spans="1:55">
      <c r="A199" t="str">
        <f t="shared" si="33"/>
        <v>&amp;br;&amp;br;</v>
      </c>
      <c r="B199" t="s">
        <v>0</v>
      </c>
      <c r="C199" t="s">
        <v>145</v>
      </c>
      <c r="R199"/>
      <c r="S199"/>
      <c r="T199"/>
      <c r="U199"/>
      <c r="V199"/>
      <c r="BB199" s="64" t="s">
        <v>0</v>
      </c>
      <c r="BC199">
        <v>198</v>
      </c>
    </row>
    <row r="200" spans="1:55">
      <c r="A200" t="str">
        <f t="shared" si="33"/>
        <v/>
      </c>
      <c r="B200" t="s">
        <v>0</v>
      </c>
      <c r="Q200" s="29"/>
      <c r="R200" s="30"/>
      <c r="S200" s="30"/>
      <c r="T200" s="30"/>
      <c r="U200" s="30"/>
      <c r="V200" s="31"/>
      <c r="W200" s="32">
        <v>16</v>
      </c>
      <c r="X200" s="29"/>
      <c r="Y200" s="50"/>
      <c r="Z200" s="50"/>
      <c r="AA200" s="51"/>
      <c r="BB200" s="64" t="s">
        <v>0</v>
      </c>
      <c r="BC200">
        <v>199</v>
      </c>
    </row>
    <row r="201" spans="1:55">
      <c r="A201" t="str">
        <f t="shared" si="33"/>
        <v>*ラムナプの採掘者/Ramunap Excavator</v>
      </c>
      <c r="B201" t="s">
        <v>0</v>
      </c>
      <c r="C201" t="str">
        <f>"*"&amp;R201&amp;"/"&amp;T201</f>
        <v>*ラムナプの採掘者/Ramunap Excavator</v>
      </c>
      <c r="Q201" s="33" t="s">
        <v>9</v>
      </c>
      <c r="R201" s="34" t="str">
        <f>INDEX(AI:AI,W200+1)</f>
        <v>ラムナプの採掘者</v>
      </c>
      <c r="S201" s="35" t="s">
        <v>10</v>
      </c>
      <c r="T201" s="34" t="str">
        <f>INDEX(AJ:AJ,W200+1)</f>
        <v>Ramunap Excavator</v>
      </c>
      <c r="U201" s="35"/>
      <c r="V201" s="36"/>
      <c r="W201" s="37"/>
      <c r="X201" s="33"/>
      <c r="Y201" s="52"/>
      <c r="Z201" s="52"/>
      <c r="AA201" s="53"/>
      <c r="BB201" s="64" t="s">
        <v>0</v>
      </c>
      <c r="BC201">
        <v>200</v>
      </c>
    </row>
    <row r="202" spans="1:55">
      <c r="A202" t="str">
        <f t="shared" si="33"/>
        <v>|LEFT:80|LEFT:100|LEFT:100|LEFT:100|LEFT:100|LEFT:100|c</v>
      </c>
      <c r="B202" t="s">
        <v>0</v>
      </c>
      <c r="C202" t="s">
        <v>81</v>
      </c>
      <c r="D202" s="26" t="str">
        <f>$Q$1</f>
        <v>LEFT:80</v>
      </c>
      <c r="E202" s="26" t="s">
        <v>81</v>
      </c>
      <c r="F202" s="26" t="str">
        <f t="shared" ref="F202:J202" si="34">$R$1</f>
        <v>LEFT:100</v>
      </c>
      <c r="G202" s="26" t="s">
        <v>81</v>
      </c>
      <c r="H202" s="26" t="str">
        <f t="shared" si="34"/>
        <v>LEFT:100</v>
      </c>
      <c r="I202" s="26" t="s">
        <v>81</v>
      </c>
      <c r="J202" s="26" t="str">
        <f t="shared" si="34"/>
        <v>LEFT:100</v>
      </c>
      <c r="K202" s="26" t="s">
        <v>81</v>
      </c>
      <c r="L202" s="26" t="str">
        <f>$R$1</f>
        <v>LEFT:100</v>
      </c>
      <c r="M202" s="26" t="s">
        <v>81</v>
      </c>
      <c r="N202" s="26" t="str">
        <f>$R$1</f>
        <v>LEFT:100</v>
      </c>
      <c r="O202" t="s">
        <v>81</v>
      </c>
      <c r="P202" t="s">
        <v>82</v>
      </c>
      <c r="Q202" s="38" t="s">
        <v>6</v>
      </c>
      <c r="R202" s="34" t="str">
        <f>INDEX(AF:AF,W200+1)</f>
        <v>緑</v>
      </c>
      <c r="S202" s="39" t="s">
        <v>7</v>
      </c>
      <c r="T202" s="34" t="str">
        <f>INDEX(AG:AG,W200+1)</f>
        <v>レア</v>
      </c>
      <c r="U202" s="39" t="s">
        <v>8</v>
      </c>
      <c r="V202" s="34">
        <f>INDEX(AH:AH,W200+1)</f>
        <v>9</v>
      </c>
      <c r="W202" s="40"/>
      <c r="X202" s="34" t="str">
        <f>INDEX(AO:AO,W200+1)</f>
        <v>あなたが3個以上のジェムをマッチさせたとき、あなたは1マナを得る。</v>
      </c>
      <c r="Y202" s="52"/>
      <c r="Z202" s="52"/>
      <c r="AA202" s="53"/>
      <c r="BB202" s="64" t="s">
        <v>0</v>
      </c>
      <c r="BC202">
        <v>201</v>
      </c>
    </row>
    <row r="203" spans="1:55">
      <c r="A203" t="str">
        <f t="shared" si="33"/>
        <v>|色|緑|レアリティ|レア|マナコスト|9|</v>
      </c>
      <c r="B203" t="s">
        <v>0</v>
      </c>
      <c r="C203" t="s">
        <v>81</v>
      </c>
      <c r="D203" s="27" t="s">
        <v>6</v>
      </c>
      <c r="E203" t="s">
        <v>81</v>
      </c>
      <c r="F203" t="str">
        <f>IF(R202=0,"",R202)</f>
        <v>緑</v>
      </c>
      <c r="G203" t="s">
        <v>81</v>
      </c>
      <c r="H203" s="27" t="s">
        <v>93</v>
      </c>
      <c r="I203" t="s">
        <v>81</v>
      </c>
      <c r="J203" t="str">
        <f>IF(T202=0,"",T202)</f>
        <v>レア</v>
      </c>
      <c r="K203" t="s">
        <v>81</v>
      </c>
      <c r="L203" s="27" t="s">
        <v>94</v>
      </c>
      <c r="M203" t="s">
        <v>81</v>
      </c>
      <c r="N203">
        <f>IF(V202=0,"",V202)</f>
        <v>9</v>
      </c>
      <c r="O203" t="s">
        <v>81</v>
      </c>
      <c r="Q203" s="33" t="s">
        <v>11</v>
      </c>
      <c r="R203" s="34" t="str">
        <f>INDEX(AK:AK,W200+1)</f>
        <v>クリーチャー</v>
      </c>
      <c r="S203" s="39" t="s">
        <v>95</v>
      </c>
      <c r="T203" s="34" t="str">
        <f>INDEX(AL:AL,W200+1)</f>
        <v>ナーガ</v>
      </c>
      <c r="U203" s="34" t="str">
        <f>INDEX(AM:AM,W200+1)</f>
        <v>クレリック</v>
      </c>
      <c r="V203" s="34">
        <f>INDEX(AN:AN,W200+1)</f>
        <v>0</v>
      </c>
      <c r="W203" s="40"/>
      <c r="X203" s="34" t="str">
        <f>INDEX(AV:AV,W200+1)</f>
        <v>あな</v>
      </c>
      <c r="Y203" s="34" t="str">
        <f>INDEX(AW:AW,W200+1)</f>
        <v/>
      </c>
      <c r="Z203" s="34" t="str">
        <f>INDEX(AX:AX,W200+1)</f>
        <v/>
      </c>
      <c r="AA203" s="34">
        <f>INDEX(AY:AY,W200+1)</f>
        <v>0</v>
      </c>
      <c r="BB203" s="64" t="s">
        <v>0</v>
      </c>
      <c r="BC203">
        <v>202</v>
      </c>
    </row>
    <row r="204" spans="1:55">
      <c r="A204" t="str">
        <f t="shared" si="33"/>
        <v>|種別|クリーチャー|サブタイプ|ナーガ|クレリック||</v>
      </c>
      <c r="B204" t="s">
        <v>0</v>
      </c>
      <c r="C204" t="s">
        <v>81</v>
      </c>
      <c r="D204" s="27" t="s">
        <v>11</v>
      </c>
      <c r="E204" t="s">
        <v>81</v>
      </c>
      <c r="F204" t="str">
        <f>IF(R203=0,"",R203)</f>
        <v>クリーチャー</v>
      </c>
      <c r="G204" t="s">
        <v>81</v>
      </c>
      <c r="H204" s="27" t="s">
        <v>103</v>
      </c>
      <c r="I204" t="s">
        <v>81</v>
      </c>
      <c r="J204" t="str">
        <f>IF(T203=0,"",T203)</f>
        <v>ナーガ</v>
      </c>
      <c r="K204" t="s">
        <v>81</v>
      </c>
      <c r="L204" t="str">
        <f>IF(U203=0,"",U203)</f>
        <v>クレリック</v>
      </c>
      <c r="M204" t="s">
        <v>81</v>
      </c>
      <c r="N204" t="str">
        <f>IF(V203=0,"",V203)</f>
        <v/>
      </c>
      <c r="O204" t="s">
        <v>81</v>
      </c>
      <c r="Q204" s="33" t="s">
        <v>104</v>
      </c>
      <c r="R204" s="34" t="str">
        <f>INDEX(AZ:AZ,W200+1)</f>
        <v>あなたが3個以上のジェムをマッチさせたとき、あなたは1マナを得る。</v>
      </c>
      <c r="S204" s="35"/>
      <c r="T204" s="35"/>
      <c r="U204" s="35"/>
      <c r="V204" s="36"/>
      <c r="W204" s="40"/>
      <c r="X204" s="32"/>
      <c r="Y204" s="32"/>
      <c r="Z204" s="32"/>
      <c r="AA204" s="54"/>
      <c r="BB204" s="64" t="s">
        <v>0</v>
      </c>
      <c r="BC204">
        <v>203</v>
      </c>
    </row>
    <row r="205" spans="1:55">
      <c r="A205" t="str">
        <f t="shared" si="33"/>
        <v>|テキスト|&gt;|&gt;|&gt;|&gt;|あなたが3個以上のジェムをマッチさせたとき、あなたは1マナを得る。|</v>
      </c>
      <c r="B205" t="s">
        <v>0</v>
      </c>
      <c r="C205" t="s">
        <v>81</v>
      </c>
      <c r="D205" s="27" t="s">
        <v>104</v>
      </c>
      <c r="E205" t="s">
        <v>81</v>
      </c>
      <c r="F205" s="27" t="s">
        <v>113</v>
      </c>
      <c r="G205" t="s">
        <v>81</v>
      </c>
      <c r="H205" s="27" t="s">
        <v>113</v>
      </c>
      <c r="I205" t="s">
        <v>81</v>
      </c>
      <c r="J205" s="27" t="s">
        <v>113</v>
      </c>
      <c r="K205" t="s">
        <v>81</v>
      </c>
      <c r="L205" s="27" t="s">
        <v>113</v>
      </c>
      <c r="M205" t="s">
        <v>81</v>
      </c>
      <c r="N205" t="str">
        <f>IF(R204=0,"",R204)</f>
        <v>あなたが3個以上のジェムをマッチさせたとき、あなたは1マナを得る。</v>
      </c>
      <c r="O205" t="s">
        <v>81</v>
      </c>
      <c r="Q205" s="38" t="s">
        <v>27</v>
      </c>
      <c r="R205" s="34" t="str">
        <f>INDEX(BA:BA,W200+1)</f>
        <v>When you match 3 or more gems, you gain 1 mana.</v>
      </c>
      <c r="S205" s="35" t="s">
        <v>400</v>
      </c>
      <c r="T205" s="34" t="str">
        <f>IF(X205="","",X205&amp;IF(Y205="",""," "&amp;Y205)&amp;IF(Z205="",""," "&amp;Z205)&amp;IF(AA205="",""," "&amp;AA205))</f>
        <v/>
      </c>
      <c r="U205" s="35"/>
      <c r="V205" s="36"/>
      <c r="W205" s="40" t="s">
        <v>114</v>
      </c>
      <c r="X205" s="33" t="str">
        <f t="shared" ref="X205:AA205" si="35">IF(ISERROR(IF(LEN(X204)&gt;1,X204,VLOOKUP(X203,$AC:$AD,2,FALSE))),"",IF(LEN(X204)&gt;1,X204,VLOOKUP(X203,$AC:$AD,2,FALSE)))</f>
        <v/>
      </c>
      <c r="Y205" s="33" t="str">
        <f t="shared" si="35"/>
        <v/>
      </c>
      <c r="Z205" s="33" t="str">
        <f t="shared" si="35"/>
        <v/>
      </c>
      <c r="AA205" s="33" t="str">
        <f t="shared" si="35"/>
        <v> </v>
      </c>
      <c r="BB205" s="64" t="s">
        <v>0</v>
      </c>
      <c r="BC205">
        <v>204</v>
      </c>
    </row>
    <row r="206" spans="1:55">
      <c r="A206" t="str">
        <f t="shared" si="33"/>
        <v>|英テキスト|&gt;|&gt;|&gt;|&gt;|When you match 3 or more gems, you gain 1 mana.|</v>
      </c>
      <c r="B206" t="s">
        <v>0</v>
      </c>
      <c r="C206" t="s">
        <v>81</v>
      </c>
      <c r="D206" s="27" t="s">
        <v>125</v>
      </c>
      <c r="E206" t="s">
        <v>81</v>
      </c>
      <c r="F206" s="27" t="s">
        <v>113</v>
      </c>
      <c r="G206" t="s">
        <v>81</v>
      </c>
      <c r="H206" s="27" t="s">
        <v>113</v>
      </c>
      <c r="I206" t="s">
        <v>81</v>
      </c>
      <c r="J206" s="27" t="s">
        <v>113</v>
      </c>
      <c r="K206" t="s">
        <v>81</v>
      </c>
      <c r="L206" s="27" t="s">
        <v>113</v>
      </c>
      <c r="M206" t="s">
        <v>81</v>
      </c>
      <c r="N206" t="str">
        <f>IF(T205="","",T205&amp;"&amp;br;")&amp;IF(R205=0,"",R205)</f>
        <v>When you match 3 or more gems, you gain 1 mana.</v>
      </c>
      <c r="O206" t="s">
        <v>81</v>
      </c>
      <c r="Q206" s="33" t="s">
        <v>18</v>
      </c>
      <c r="R206" s="34" t="str">
        <f>IF(INDEX(AT:AT,W200+1)="",0,INDEX(AT:AT,W200+1)&amp;"/"&amp;INDEX(AU:AU,W200+1))</f>
        <v>2/3</v>
      </c>
      <c r="S206" s="35"/>
      <c r="T206" s="35"/>
      <c r="U206" s="35"/>
      <c r="V206" s="36"/>
      <c r="W206" s="40"/>
      <c r="X206" s="33"/>
      <c r="Y206" s="52"/>
      <c r="Z206" s="52"/>
      <c r="AA206" s="53"/>
      <c r="BB206" s="64" t="s">
        <v>0</v>
      </c>
      <c r="BC206">
        <v>205</v>
      </c>
    </row>
    <row r="207" spans="1:55">
      <c r="A207" t="str">
        <f t="shared" si="33"/>
        <v>|PT|&gt;|2/3|シールド数|&gt;||</v>
      </c>
      <c r="B207" t="s">
        <v>0</v>
      </c>
      <c r="C207" t="s">
        <v>81</v>
      </c>
      <c r="D207" t="s">
        <v>18</v>
      </c>
      <c r="E207" t="s">
        <v>81</v>
      </c>
      <c r="F207" t="s">
        <v>113</v>
      </c>
      <c r="G207" t="s">
        <v>81</v>
      </c>
      <c r="H207" t="str">
        <f>IF(R206=0,"",R206)</f>
        <v>2/3</v>
      </c>
      <c r="I207" t="s">
        <v>81</v>
      </c>
      <c r="J207" t="s">
        <v>136</v>
      </c>
      <c r="K207" t="s">
        <v>81</v>
      </c>
      <c r="L207" t="s">
        <v>113</v>
      </c>
      <c r="M207" t="s">
        <v>81</v>
      </c>
      <c r="N207" t="str">
        <f>IF(R207=0,"",R207)</f>
        <v/>
      </c>
      <c r="O207" t="s">
        <v>81</v>
      </c>
      <c r="Q207" s="41" t="s">
        <v>19</v>
      </c>
      <c r="R207" s="34">
        <f>INDEX(AS:AS,W200+1)</f>
        <v>0</v>
      </c>
      <c r="S207" s="42"/>
      <c r="T207" s="42"/>
      <c r="U207" s="42"/>
      <c r="V207" s="43"/>
      <c r="W207" s="44"/>
      <c r="X207" s="45"/>
      <c r="Y207" s="55"/>
      <c r="Z207" s="55"/>
      <c r="AA207" s="56"/>
      <c r="BB207" s="64" t="s">
        <v>0</v>
      </c>
      <c r="BC207">
        <v>206</v>
      </c>
    </row>
    <row r="208" spans="1:55">
      <c r="A208" t="str">
        <f t="shared" si="33"/>
        <v>&amp;br;&amp;br;</v>
      </c>
      <c r="B208" t="s">
        <v>0</v>
      </c>
      <c r="C208" t="s">
        <v>145</v>
      </c>
      <c r="R208"/>
      <c r="S208"/>
      <c r="T208"/>
      <c r="U208"/>
      <c r="V208"/>
      <c r="BB208" s="64" t="s">
        <v>0</v>
      </c>
      <c r="BC208">
        <v>207</v>
      </c>
    </row>
    <row r="209" spans="1:55">
      <c r="A209" t="str">
        <f t="shared" si="33"/>
        <v>#back(text=戻る,left)</v>
      </c>
      <c r="B209" t="s">
        <v>0</v>
      </c>
      <c r="C209" t="s">
        <v>153</v>
      </c>
      <c r="R209"/>
      <c r="S209"/>
      <c r="T209"/>
      <c r="U209"/>
      <c r="V209"/>
      <c r="BB209" s="64" t="s">
        <v>0</v>
      </c>
      <c r="BC209">
        <v>208</v>
      </c>
    </row>
    <row r="210" spans="1:55">
      <c r="A210" t="str">
        <f t="shared" si="33"/>
        <v>&amp;br;</v>
      </c>
      <c r="B210" t="s">
        <v>0</v>
      </c>
      <c r="C210" t="s">
        <v>164</v>
      </c>
      <c r="R210"/>
      <c r="S210"/>
      <c r="T210"/>
      <c r="U210"/>
      <c r="V210"/>
      <c r="BB210" s="64" t="s">
        <v>0</v>
      </c>
      <c r="BC210">
        <v>209</v>
      </c>
    </row>
    <row r="211" spans="1:55">
      <c r="A211" t="str">
        <f t="shared" si="33"/>
        <v>#comment(above,nsize=[15],size=[30],num=[10])</v>
      </c>
      <c r="B211" t="s">
        <v>0</v>
      </c>
      <c r="C211" t="s">
        <v>173</v>
      </c>
      <c r="R211"/>
      <c r="S211"/>
      <c r="T211"/>
      <c r="U211"/>
      <c r="V211"/>
      <c r="BB211" s="64" t="s">
        <v>0</v>
      </c>
      <c r="BC211">
        <v>210</v>
      </c>
    </row>
    <row r="212" spans="1:55">
      <c r="A212" t="str">
        <f t="shared" si="33"/>
        <v>&amp;br;&amp;br;</v>
      </c>
      <c r="B212" t="s">
        <v>0</v>
      </c>
      <c r="C212" t="s">
        <v>145</v>
      </c>
      <c r="R212"/>
      <c r="S212"/>
      <c r="T212"/>
      <c r="U212"/>
      <c r="V212"/>
      <c r="BB212" s="64" t="s">
        <v>0</v>
      </c>
      <c r="BC212">
        <v>211</v>
      </c>
    </row>
    <row r="213" spans="1:55">
      <c r="A213" t="str">
        <f t="shared" si="33"/>
        <v/>
      </c>
      <c r="B213" t="s">
        <v>0</v>
      </c>
      <c r="Q213" s="29"/>
      <c r="R213" s="30"/>
      <c r="S213" s="30"/>
      <c r="T213" s="30"/>
      <c r="U213" s="30"/>
      <c r="V213" s="31"/>
      <c r="W213" s="32">
        <v>17</v>
      </c>
      <c r="X213" s="29"/>
      <c r="Y213" s="50"/>
      <c r="Z213" s="50"/>
      <c r="AA213" s="51"/>
      <c r="BB213" s="64" t="s">
        <v>0</v>
      </c>
      <c r="BC213">
        <v>212</v>
      </c>
    </row>
    <row r="214" spans="1:55">
      <c r="A214" t="str">
        <f t="shared" si="33"/>
        <v>*立て直しのケンラ/Resilient Khenra</v>
      </c>
      <c r="B214" t="s">
        <v>0</v>
      </c>
      <c r="C214" t="str">
        <f>"*"&amp;R214&amp;"/"&amp;T214</f>
        <v>*立て直しのケンラ/Resilient Khenra</v>
      </c>
      <c r="Q214" s="33" t="s">
        <v>9</v>
      </c>
      <c r="R214" s="34" t="str">
        <f>INDEX(AI:AI,W213+1)</f>
        <v>立て直しのケンラ</v>
      </c>
      <c r="S214" s="35" t="s">
        <v>10</v>
      </c>
      <c r="T214" s="34" t="str">
        <f>INDEX(AJ:AJ,W213+1)</f>
        <v>Resilient Khenra</v>
      </c>
      <c r="U214" s="35"/>
      <c r="V214" s="36"/>
      <c r="W214" s="37"/>
      <c r="X214" s="33"/>
      <c r="Y214" s="52"/>
      <c r="Z214" s="52"/>
      <c r="AA214" s="53"/>
      <c r="BB214" s="64" t="s">
        <v>0</v>
      </c>
      <c r="BC214">
        <v>213</v>
      </c>
    </row>
    <row r="215" spans="1:55">
      <c r="A215" t="str">
        <f t="shared" si="33"/>
        <v>|LEFT:80|LEFT:100|LEFT:100|LEFT:100|LEFT:100|LEFT:100|c</v>
      </c>
      <c r="B215" t="s">
        <v>0</v>
      </c>
      <c r="C215" t="s">
        <v>81</v>
      </c>
      <c r="D215" s="26" t="str">
        <f>$Q$1</f>
        <v>LEFT:80</v>
      </c>
      <c r="E215" s="26" t="s">
        <v>81</v>
      </c>
      <c r="F215" s="26" t="str">
        <f t="shared" ref="F215:J215" si="36">$R$1</f>
        <v>LEFT:100</v>
      </c>
      <c r="G215" s="26" t="s">
        <v>81</v>
      </c>
      <c r="H215" s="26" t="str">
        <f t="shared" si="36"/>
        <v>LEFT:100</v>
      </c>
      <c r="I215" s="26" t="s">
        <v>81</v>
      </c>
      <c r="J215" s="26" t="str">
        <f t="shared" si="36"/>
        <v>LEFT:100</v>
      </c>
      <c r="K215" s="26" t="s">
        <v>81</v>
      </c>
      <c r="L215" s="26" t="str">
        <f>$R$1</f>
        <v>LEFT:100</v>
      </c>
      <c r="M215" s="26" t="s">
        <v>81</v>
      </c>
      <c r="N215" s="26" t="str">
        <f>$R$1</f>
        <v>LEFT:100</v>
      </c>
      <c r="O215" t="s">
        <v>81</v>
      </c>
      <c r="P215" t="s">
        <v>82</v>
      </c>
      <c r="Q215" s="38" t="s">
        <v>6</v>
      </c>
      <c r="R215" s="34" t="str">
        <f>INDEX(AF:AF,W213+1)</f>
        <v>緑</v>
      </c>
      <c r="S215" s="39" t="s">
        <v>7</v>
      </c>
      <c r="T215" s="34" t="str">
        <f>INDEX(AG:AG,W213+1)</f>
        <v>レア</v>
      </c>
      <c r="U215" s="39" t="s">
        <v>8</v>
      </c>
      <c r="V215" s="34">
        <f>INDEX(AH:AH,W213+1)</f>
        <v>11</v>
      </c>
      <c r="W215" s="40"/>
      <c r="X215" s="34" t="str">
        <f>INDEX(AO:AO,W213+1)</f>
        <v>このクリーチャーが戦場に出たとき、あなたがコントロールする他の最初のクリーチャーは+2/+2の修整を受ける。</v>
      </c>
      <c r="Y215" s="52"/>
      <c r="Z215" s="52"/>
      <c r="AA215" s="53"/>
      <c r="BB215" s="64" t="s">
        <v>0</v>
      </c>
      <c r="BC215">
        <v>214</v>
      </c>
    </row>
    <row r="216" spans="1:55">
      <c r="A216" t="str">
        <f t="shared" si="33"/>
        <v>|色|緑|レアリティ|レア|マナコスト|11|</v>
      </c>
      <c r="B216" t="s">
        <v>0</v>
      </c>
      <c r="C216" t="s">
        <v>81</v>
      </c>
      <c r="D216" s="27" t="s">
        <v>6</v>
      </c>
      <c r="E216" t="s">
        <v>81</v>
      </c>
      <c r="F216" t="str">
        <f>IF(R215=0,"",R215)</f>
        <v>緑</v>
      </c>
      <c r="G216" t="s">
        <v>81</v>
      </c>
      <c r="H216" s="27" t="s">
        <v>93</v>
      </c>
      <c r="I216" t="s">
        <v>81</v>
      </c>
      <c r="J216" t="str">
        <f>IF(T215=0,"",T215)</f>
        <v>レア</v>
      </c>
      <c r="K216" t="s">
        <v>81</v>
      </c>
      <c r="L216" s="27" t="s">
        <v>94</v>
      </c>
      <c r="M216" t="s">
        <v>81</v>
      </c>
      <c r="N216">
        <f>IF(V215=0,"",V215)</f>
        <v>11</v>
      </c>
      <c r="O216" t="s">
        <v>81</v>
      </c>
      <c r="Q216" s="33" t="s">
        <v>11</v>
      </c>
      <c r="R216" s="34" t="str">
        <f>INDEX(AK:AK,W213+1)</f>
        <v>クリーチャー</v>
      </c>
      <c r="S216" s="39" t="s">
        <v>95</v>
      </c>
      <c r="T216" s="34" t="str">
        <f>INDEX(AL:AL,W213+1)</f>
        <v>ジャッカル</v>
      </c>
      <c r="U216" s="34" t="str">
        <f>INDEX(AM:AM,W213+1)</f>
        <v>ウィザード</v>
      </c>
      <c r="V216" s="34">
        <f>INDEX(AN:AN,W213+1)</f>
        <v>0</v>
      </c>
      <c r="W216" s="40"/>
      <c r="X216" s="34" t="str">
        <f>INDEX(AV:AV,W213+1)</f>
        <v>この</v>
      </c>
      <c r="Y216" s="34" t="str">
        <f>INDEX(AW:AW,W213+1)</f>
        <v/>
      </c>
      <c r="Z216" s="34" t="str">
        <f>INDEX(AX:AX,W213+1)</f>
        <v/>
      </c>
      <c r="AA216" s="34">
        <f>INDEX(AY:AY,W213+1)</f>
        <v>0</v>
      </c>
      <c r="BB216" s="64" t="s">
        <v>0</v>
      </c>
      <c r="BC216">
        <v>215</v>
      </c>
    </row>
    <row r="217" spans="1:55">
      <c r="A217" t="str">
        <f t="shared" si="33"/>
        <v>|種別|クリーチャー|サブタイプ|ジャッカル|ウィザード||</v>
      </c>
      <c r="B217" t="s">
        <v>0</v>
      </c>
      <c r="C217" t="s">
        <v>81</v>
      </c>
      <c r="D217" s="27" t="s">
        <v>11</v>
      </c>
      <c r="E217" t="s">
        <v>81</v>
      </c>
      <c r="F217" t="str">
        <f>IF(R216=0,"",R216)</f>
        <v>クリーチャー</v>
      </c>
      <c r="G217" t="s">
        <v>81</v>
      </c>
      <c r="H217" s="27" t="s">
        <v>103</v>
      </c>
      <c r="I217" t="s">
        <v>81</v>
      </c>
      <c r="J217" t="str">
        <f>IF(T216=0,"",T216)</f>
        <v>ジャッカル</v>
      </c>
      <c r="K217" t="s">
        <v>81</v>
      </c>
      <c r="L217" t="str">
        <f>IF(U216=0,"",U216)</f>
        <v>ウィザード</v>
      </c>
      <c r="M217" t="s">
        <v>81</v>
      </c>
      <c r="N217" t="str">
        <f>IF(V216=0,"",V216)</f>
        <v/>
      </c>
      <c r="O217" t="s">
        <v>81</v>
      </c>
      <c r="Q217" s="33" t="s">
        <v>104</v>
      </c>
      <c r="R217" s="34" t="str">
        <f>INDEX(AZ:AZ,W213+1)</f>
        <v>このクリーチャーが戦場に出たとき、あなたがコントロールする他の最初のクリーチャーは+2/+2の修整を受ける。&amp;br;永遠1</v>
      </c>
      <c r="S217" s="35"/>
      <c r="T217" s="35"/>
      <c r="U217" s="35"/>
      <c r="V217" s="36"/>
      <c r="W217" s="40"/>
      <c r="X217" s="32"/>
      <c r="Y217" s="32"/>
      <c r="Z217" s="32"/>
      <c r="AA217" s="54"/>
      <c r="BB217" s="64" t="s">
        <v>0</v>
      </c>
      <c r="BC217">
        <v>216</v>
      </c>
    </row>
    <row r="218" spans="1:55">
      <c r="A218" t="str">
        <f t="shared" si="33"/>
        <v>|テキスト|&gt;|&gt;|&gt;|&gt;|このクリーチャーが戦場に出たとき、あなたがコントロールする他の最初のクリーチャーは+2/+2の修整を受ける。&amp;br;永遠1|</v>
      </c>
      <c r="B218" t="s">
        <v>0</v>
      </c>
      <c r="C218" t="s">
        <v>81</v>
      </c>
      <c r="D218" s="27" t="s">
        <v>104</v>
      </c>
      <c r="E218" t="s">
        <v>81</v>
      </c>
      <c r="F218" s="27" t="s">
        <v>113</v>
      </c>
      <c r="G218" t="s">
        <v>81</v>
      </c>
      <c r="H218" s="27" t="s">
        <v>113</v>
      </c>
      <c r="I218" t="s">
        <v>81</v>
      </c>
      <c r="J218" s="27" t="s">
        <v>113</v>
      </c>
      <c r="K218" t="s">
        <v>81</v>
      </c>
      <c r="L218" s="27" t="s">
        <v>113</v>
      </c>
      <c r="M218" t="s">
        <v>81</v>
      </c>
      <c r="N218" t="str">
        <f>IF(R217=0,"",R217)</f>
        <v>このクリーチャーが戦場に出たとき、あなたがコントロールする他の最初のクリーチャーは+2/+2の修整を受ける。&amp;br;永遠1</v>
      </c>
      <c r="O218" t="s">
        <v>81</v>
      </c>
      <c r="Q218" s="38" t="s">
        <v>27</v>
      </c>
      <c r="R218" s="34" t="str">
        <f>INDEX(BA:BA,W213+1)</f>
        <v>When this creature enters the battlefield, the first other creature you control gets +2/+2.&amp;br;Eternalize 1.</v>
      </c>
      <c r="S218" s="35" t="s">
        <v>400</v>
      </c>
      <c r="T218" s="34" t="str">
        <f>IF(X218="","",X218&amp;IF(Y218="",""," "&amp;Y218)&amp;IF(Z218="",""," "&amp;Z218)&amp;IF(AA218="",""," "&amp;AA218))</f>
        <v/>
      </c>
      <c r="U218" s="35"/>
      <c r="V218" s="36"/>
      <c r="W218" s="40" t="s">
        <v>114</v>
      </c>
      <c r="X218" s="33" t="str">
        <f t="shared" ref="X218:AA218" si="37">IF(ISERROR(IF(LEN(X217)&gt;1,X217,VLOOKUP(X216,$AC:$AD,2,FALSE))),"",IF(LEN(X217)&gt;1,X217,VLOOKUP(X216,$AC:$AD,2,FALSE)))</f>
        <v/>
      </c>
      <c r="Y218" s="33" t="str">
        <f t="shared" si="37"/>
        <v/>
      </c>
      <c r="Z218" s="33" t="str">
        <f t="shared" si="37"/>
        <v/>
      </c>
      <c r="AA218" s="33" t="str">
        <f t="shared" si="37"/>
        <v> </v>
      </c>
      <c r="BB218" s="64" t="s">
        <v>0</v>
      </c>
      <c r="BC218">
        <v>217</v>
      </c>
    </row>
    <row r="219" spans="1:55">
      <c r="A219" t="str">
        <f t="shared" si="33"/>
        <v>|英テキスト|&gt;|&gt;|&gt;|&gt;|When this creature enters the battlefield, the first other creature you control gets +2/+2.&amp;br;Eternalize 1.|</v>
      </c>
      <c r="B219" t="s">
        <v>0</v>
      </c>
      <c r="C219" t="s">
        <v>81</v>
      </c>
      <c r="D219" s="27" t="s">
        <v>125</v>
      </c>
      <c r="E219" t="s">
        <v>81</v>
      </c>
      <c r="F219" s="27" t="s">
        <v>113</v>
      </c>
      <c r="G219" t="s">
        <v>81</v>
      </c>
      <c r="H219" s="27" t="s">
        <v>113</v>
      </c>
      <c r="I219" t="s">
        <v>81</v>
      </c>
      <c r="J219" s="27" t="s">
        <v>113</v>
      </c>
      <c r="K219" t="s">
        <v>81</v>
      </c>
      <c r="L219" s="27" t="s">
        <v>113</v>
      </c>
      <c r="M219" t="s">
        <v>81</v>
      </c>
      <c r="N219" t="str">
        <f>IF(T218="","",T218&amp;"&amp;br;")&amp;IF(R218=0,"",R218)</f>
        <v>When this creature enters the battlefield, the first other creature you control gets +2/+2.&amp;br;Eternalize 1.</v>
      </c>
      <c r="O219" t="s">
        <v>81</v>
      </c>
      <c r="Q219" s="33" t="s">
        <v>18</v>
      </c>
      <c r="R219" s="34" t="str">
        <f>IF(INDEX(AT:AT,W213+1)="",0,INDEX(AT:AT,W213+1)&amp;"/"&amp;INDEX(AU:AU,W213+1))</f>
        <v>2/2</v>
      </c>
      <c r="S219" s="35"/>
      <c r="T219" s="35"/>
      <c r="U219" s="35"/>
      <c r="V219" s="36"/>
      <c r="W219" s="40"/>
      <c r="X219" s="33"/>
      <c r="Y219" s="52"/>
      <c r="Z219" s="52"/>
      <c r="AA219" s="53"/>
      <c r="BB219" s="64" t="s">
        <v>0</v>
      </c>
      <c r="BC219">
        <v>218</v>
      </c>
    </row>
    <row r="220" spans="1:55">
      <c r="A220" t="str">
        <f t="shared" si="33"/>
        <v>|PT|&gt;|2/2|シールド数|&gt;||</v>
      </c>
      <c r="B220" t="s">
        <v>0</v>
      </c>
      <c r="C220" t="s">
        <v>81</v>
      </c>
      <c r="D220" t="s">
        <v>18</v>
      </c>
      <c r="E220" t="s">
        <v>81</v>
      </c>
      <c r="F220" t="s">
        <v>113</v>
      </c>
      <c r="G220" t="s">
        <v>81</v>
      </c>
      <c r="H220" t="str">
        <f>IF(R219=0,"",R219)</f>
        <v>2/2</v>
      </c>
      <c r="I220" t="s">
        <v>81</v>
      </c>
      <c r="J220" t="s">
        <v>136</v>
      </c>
      <c r="K220" t="s">
        <v>81</v>
      </c>
      <c r="L220" t="s">
        <v>113</v>
      </c>
      <c r="M220" t="s">
        <v>81</v>
      </c>
      <c r="N220" t="str">
        <f>IF(R220=0,"",R220)</f>
        <v/>
      </c>
      <c r="O220" t="s">
        <v>81</v>
      </c>
      <c r="Q220" s="41" t="s">
        <v>19</v>
      </c>
      <c r="R220" s="34">
        <f>INDEX(AS:AS,W213+1)</f>
        <v>0</v>
      </c>
      <c r="S220" s="42"/>
      <c r="T220" s="42"/>
      <c r="U220" s="42"/>
      <c r="V220" s="43"/>
      <c r="W220" s="44"/>
      <c r="X220" s="45"/>
      <c r="Y220" s="55"/>
      <c r="Z220" s="55"/>
      <c r="AA220" s="56"/>
      <c r="BB220" s="64" t="s">
        <v>0</v>
      </c>
      <c r="BC220">
        <v>219</v>
      </c>
    </row>
    <row r="221" spans="1:55">
      <c r="A221" t="str">
        <f t="shared" si="33"/>
        <v>&amp;br;&amp;br;</v>
      </c>
      <c r="B221" t="s">
        <v>0</v>
      </c>
      <c r="C221" t="s">
        <v>145</v>
      </c>
      <c r="R221"/>
      <c r="S221"/>
      <c r="T221"/>
      <c r="U221"/>
      <c r="V221"/>
      <c r="BB221" s="64" t="s">
        <v>0</v>
      </c>
      <c r="BC221">
        <v>220</v>
      </c>
    </row>
    <row r="222" spans="1:55">
      <c r="A222" t="str">
        <f t="shared" si="33"/>
        <v>#back(text=戻る,left)</v>
      </c>
      <c r="B222" t="s">
        <v>0</v>
      </c>
      <c r="C222" t="s">
        <v>153</v>
      </c>
      <c r="R222"/>
      <c r="S222"/>
      <c r="T222"/>
      <c r="U222"/>
      <c r="V222"/>
      <c r="BB222" s="64" t="s">
        <v>0</v>
      </c>
      <c r="BC222">
        <v>221</v>
      </c>
    </row>
    <row r="223" spans="1:55">
      <c r="A223" t="str">
        <f t="shared" si="33"/>
        <v>&amp;br;</v>
      </c>
      <c r="B223" t="s">
        <v>0</v>
      </c>
      <c r="C223" t="s">
        <v>164</v>
      </c>
      <c r="R223"/>
      <c r="S223"/>
      <c r="T223"/>
      <c r="U223"/>
      <c r="V223"/>
      <c r="BB223" s="64" t="s">
        <v>0</v>
      </c>
      <c r="BC223">
        <v>222</v>
      </c>
    </row>
    <row r="224" spans="1:55">
      <c r="A224" t="str">
        <f t="shared" si="33"/>
        <v>#comment(above,nsize=[15],size=[30],num=[10])</v>
      </c>
      <c r="B224" t="s">
        <v>0</v>
      </c>
      <c r="C224" t="s">
        <v>173</v>
      </c>
      <c r="R224"/>
      <c r="S224"/>
      <c r="T224"/>
      <c r="U224"/>
      <c r="V224"/>
      <c r="BB224" s="64" t="s">
        <v>0</v>
      </c>
      <c r="BC224">
        <v>223</v>
      </c>
    </row>
    <row r="225" spans="1:55">
      <c r="A225" t="str">
        <f t="shared" si="33"/>
        <v>&amp;br;&amp;br;</v>
      </c>
      <c r="B225" t="s">
        <v>0</v>
      </c>
      <c r="C225" t="s">
        <v>145</v>
      </c>
      <c r="R225"/>
      <c r="S225"/>
      <c r="T225"/>
      <c r="U225"/>
      <c r="V225"/>
      <c r="BB225" s="64" t="s">
        <v>0</v>
      </c>
      <c r="BC225">
        <v>224</v>
      </c>
    </row>
    <row r="226" spans="1:55">
      <c r="A226" t="str">
        <f t="shared" si="33"/>
        <v/>
      </c>
      <c r="B226" t="s">
        <v>0</v>
      </c>
      <c r="Q226" s="29"/>
      <c r="R226" s="30"/>
      <c r="S226" s="30"/>
      <c r="T226" s="30"/>
      <c r="U226" s="30"/>
      <c r="V226" s="31"/>
      <c r="W226" s="32">
        <v>18</v>
      </c>
      <c r="X226" s="29"/>
      <c r="Y226" s="50"/>
      <c r="Z226" s="50"/>
      <c r="AA226" s="51"/>
      <c r="BB226" s="64" t="s">
        <v>0</v>
      </c>
      <c r="BC226">
        <v>225</v>
      </c>
    </row>
    <row r="227" spans="1:55">
      <c r="A227" t="str">
        <f t="shared" si="33"/>
        <v>*選別ワーム/Sifter Wurm</v>
      </c>
      <c r="B227" t="s">
        <v>0</v>
      </c>
      <c r="C227" t="str">
        <f>"*"&amp;R227&amp;"/"&amp;T227</f>
        <v>*選別ワーム/Sifter Wurm</v>
      </c>
      <c r="Q227" s="33" t="s">
        <v>9</v>
      </c>
      <c r="R227" s="34" t="str">
        <f>INDEX(AI:AI,W226+1)</f>
        <v>選別ワーム</v>
      </c>
      <c r="S227" s="35" t="s">
        <v>10</v>
      </c>
      <c r="T227" s="34" t="str">
        <f>INDEX(AJ:AJ,W226+1)</f>
        <v>Sifter Wurm</v>
      </c>
      <c r="U227" s="35"/>
      <c r="V227" s="36"/>
      <c r="W227" s="37"/>
      <c r="X227" s="33"/>
      <c r="Y227" s="52"/>
      <c r="Z227" s="52"/>
      <c r="AA227" s="53"/>
      <c r="BB227" s="64" t="s">
        <v>0</v>
      </c>
      <c r="BC227">
        <v>226</v>
      </c>
    </row>
    <row r="228" spans="1:55">
      <c r="A228" t="str">
        <f t="shared" si="33"/>
        <v>|LEFT:80|LEFT:100|LEFT:100|LEFT:100|LEFT:100|LEFT:100|c</v>
      </c>
      <c r="B228" t="s">
        <v>0</v>
      </c>
      <c r="C228" t="s">
        <v>81</v>
      </c>
      <c r="D228" s="26" t="str">
        <f>$Q$1</f>
        <v>LEFT:80</v>
      </c>
      <c r="E228" s="26" t="s">
        <v>81</v>
      </c>
      <c r="F228" s="26" t="str">
        <f t="shared" ref="F228:J228" si="38">$R$1</f>
        <v>LEFT:100</v>
      </c>
      <c r="G228" s="26" t="s">
        <v>81</v>
      </c>
      <c r="H228" s="26" t="str">
        <f t="shared" si="38"/>
        <v>LEFT:100</v>
      </c>
      <c r="I228" s="26" t="s">
        <v>81</v>
      </c>
      <c r="J228" s="26" t="str">
        <f t="shared" si="38"/>
        <v>LEFT:100</v>
      </c>
      <c r="K228" s="26" t="s">
        <v>81</v>
      </c>
      <c r="L228" s="26" t="str">
        <f>$R$1</f>
        <v>LEFT:100</v>
      </c>
      <c r="M228" s="26" t="s">
        <v>81</v>
      </c>
      <c r="N228" s="26" t="str">
        <f>$R$1</f>
        <v>LEFT:100</v>
      </c>
      <c r="O228" t="s">
        <v>81</v>
      </c>
      <c r="P228" t="s">
        <v>82</v>
      </c>
      <c r="Q228" s="38" t="s">
        <v>6</v>
      </c>
      <c r="R228" s="34" t="str">
        <f>INDEX(AF:AF,W226+1)</f>
        <v>緑</v>
      </c>
      <c r="S228" s="39" t="s">
        <v>7</v>
      </c>
      <c r="T228" s="34" t="str">
        <f>INDEX(AG:AG,W226+1)</f>
        <v>レア</v>
      </c>
      <c r="U228" s="39" t="s">
        <v>8</v>
      </c>
      <c r="V228" s="34">
        <f>INDEX(AH:AH,W226+1)</f>
        <v>21</v>
      </c>
      <c r="W228" s="40"/>
      <c r="X228" s="34" t="str">
        <f>INDEX(AO:AO,W226+1)</f>
        <v>トランプル</v>
      </c>
      <c r="Y228" s="52"/>
      <c r="Z228" s="52"/>
      <c r="AA228" s="53"/>
      <c r="BB228" s="64" t="s">
        <v>0</v>
      </c>
      <c r="BC228">
        <v>227</v>
      </c>
    </row>
    <row r="229" spans="1:55">
      <c r="A229" t="str">
        <f t="shared" si="33"/>
        <v>|色|緑|レアリティ|レア|マナコスト|21|</v>
      </c>
      <c r="B229" t="s">
        <v>0</v>
      </c>
      <c r="C229" t="s">
        <v>81</v>
      </c>
      <c r="D229" s="27" t="s">
        <v>6</v>
      </c>
      <c r="E229" t="s">
        <v>81</v>
      </c>
      <c r="F229" t="str">
        <f>IF(R228=0,"",R228)</f>
        <v>緑</v>
      </c>
      <c r="G229" t="s">
        <v>81</v>
      </c>
      <c r="H229" s="27" t="s">
        <v>93</v>
      </c>
      <c r="I229" t="s">
        <v>81</v>
      </c>
      <c r="J229" t="str">
        <f>IF(T228=0,"",T228)</f>
        <v>レア</v>
      </c>
      <c r="K229" t="s">
        <v>81</v>
      </c>
      <c r="L229" s="27" t="s">
        <v>94</v>
      </c>
      <c r="M229" t="s">
        <v>81</v>
      </c>
      <c r="N229">
        <f>IF(V228=0,"",V228)</f>
        <v>21</v>
      </c>
      <c r="O229" t="s">
        <v>81</v>
      </c>
      <c r="Q229" s="33" t="s">
        <v>11</v>
      </c>
      <c r="R229" s="34" t="str">
        <f>INDEX(AK:AK,W226+1)</f>
        <v>クリーチャー</v>
      </c>
      <c r="S229" s="39" t="s">
        <v>95</v>
      </c>
      <c r="T229" s="34" t="str">
        <f>INDEX(AL:AL,W226+1)</f>
        <v>ワーム</v>
      </c>
      <c r="U229" s="34">
        <f>INDEX(AM:AM,W226+1)</f>
        <v>0</v>
      </c>
      <c r="V229" s="34">
        <f>INDEX(AN:AN,W226+1)</f>
        <v>0</v>
      </c>
      <c r="W229" s="40"/>
      <c r="X229" s="34" t="str">
        <f>INDEX(AV:AV,W226+1)</f>
        <v>トラ</v>
      </c>
      <c r="Y229" s="34" t="str">
        <f>INDEX(AW:AW,W226+1)</f>
        <v/>
      </c>
      <c r="Z229" s="34" t="str">
        <f>INDEX(AX:AX,W226+1)</f>
        <v/>
      </c>
      <c r="AA229" s="34">
        <f>INDEX(AY:AY,W226+1)</f>
        <v>0</v>
      </c>
      <c r="BB229" s="64" t="s">
        <v>0</v>
      </c>
      <c r="BC229">
        <v>228</v>
      </c>
    </row>
    <row r="230" spans="1:55">
      <c r="A230" t="str">
        <f t="shared" si="33"/>
        <v>|種別|クリーチャー|サブタイプ|ワーム|||</v>
      </c>
      <c r="B230" t="s">
        <v>0</v>
      </c>
      <c r="C230" t="s">
        <v>81</v>
      </c>
      <c r="D230" s="27" t="s">
        <v>11</v>
      </c>
      <c r="E230" t="s">
        <v>81</v>
      </c>
      <c r="F230" t="str">
        <f>IF(R229=0,"",R229)</f>
        <v>クリーチャー</v>
      </c>
      <c r="G230" t="s">
        <v>81</v>
      </c>
      <c r="H230" s="27" t="s">
        <v>103</v>
      </c>
      <c r="I230" t="s">
        <v>81</v>
      </c>
      <c r="J230" t="str">
        <f>IF(T229=0,"",T229)</f>
        <v>ワーム</v>
      </c>
      <c r="K230" t="s">
        <v>81</v>
      </c>
      <c r="L230" t="str">
        <f>IF(U229=0,"",U229)</f>
        <v/>
      </c>
      <c r="M230" t="s">
        <v>81</v>
      </c>
      <c r="N230" t="str">
        <f>IF(V229=0,"",V229)</f>
        <v/>
      </c>
      <c r="O230" t="s">
        <v>81</v>
      </c>
      <c r="Q230" s="33" t="s">
        <v>104</v>
      </c>
      <c r="R230" s="34" t="str">
        <f>INDEX(AZ:AZ,W226+1)</f>
        <v>トランプル&amp;br;このクリーチャーが戦場に出たとき、あなたはX点のライフを得る。Xはあなたのライブラリーの最初のカードのマナ･コストに等しい。</v>
      </c>
      <c r="S230" s="35"/>
      <c r="T230" s="35"/>
      <c r="U230" s="35"/>
      <c r="V230" s="36"/>
      <c r="W230" s="40"/>
      <c r="X230" s="32"/>
      <c r="Y230" s="32"/>
      <c r="Z230" s="32"/>
      <c r="AA230" s="54"/>
      <c r="BB230" s="64" t="s">
        <v>0</v>
      </c>
      <c r="BC230">
        <v>229</v>
      </c>
    </row>
    <row r="231" spans="1:55">
      <c r="A231" t="str">
        <f t="shared" si="33"/>
        <v>|テキスト|&gt;|&gt;|&gt;|&gt;|トランプル&amp;br;このクリーチャーが戦場に出たとき、あなたはX点のライフを得る。Xはあなたのライブラリーの最初のカードのマナ･コストに等しい。|</v>
      </c>
      <c r="B231" t="s">
        <v>0</v>
      </c>
      <c r="C231" t="s">
        <v>81</v>
      </c>
      <c r="D231" s="27" t="s">
        <v>104</v>
      </c>
      <c r="E231" t="s">
        <v>81</v>
      </c>
      <c r="F231" s="27" t="s">
        <v>113</v>
      </c>
      <c r="G231" t="s">
        <v>81</v>
      </c>
      <c r="H231" s="27" t="s">
        <v>113</v>
      </c>
      <c r="I231" t="s">
        <v>81</v>
      </c>
      <c r="J231" s="27" t="s">
        <v>113</v>
      </c>
      <c r="K231" t="s">
        <v>81</v>
      </c>
      <c r="L231" s="27" t="s">
        <v>113</v>
      </c>
      <c r="M231" t="s">
        <v>81</v>
      </c>
      <c r="N231" t="str">
        <f>IF(R230=0,"",R230)</f>
        <v>トランプル&amp;br;このクリーチャーが戦場に出たとき、あなたはX点のライフを得る。Xはあなたのライブラリーの最初のカードのマナ･コストに等しい。</v>
      </c>
      <c r="O231" t="s">
        <v>81</v>
      </c>
      <c r="Q231" s="38" t="s">
        <v>27</v>
      </c>
      <c r="R231" s="34" t="str">
        <f>INDEX(BA:BA,W226+1)</f>
        <v>When this creature enters the battlefield, you gain X life, where X is equal to the mana cost of the first card in your library.</v>
      </c>
      <c r="S231" s="35" t="s">
        <v>400</v>
      </c>
      <c r="T231" s="34" t="str">
        <f>IF(X231="","",X231&amp;IF(Y231="",""," "&amp;Y231)&amp;IF(Z231="",""," "&amp;Z231)&amp;IF(AA231="",""," "&amp;AA231))</f>
        <v>Trample  </v>
      </c>
      <c r="U231" s="35"/>
      <c r="V231" s="36"/>
      <c r="W231" s="40" t="s">
        <v>114</v>
      </c>
      <c r="X231" s="33" t="str">
        <f t="shared" ref="X231:AA231" si="39">IF(ISERROR(IF(LEN(X230)&gt;1,X230,VLOOKUP(X229,$AC:$AD,2,FALSE))),"",IF(LEN(X230)&gt;1,X230,VLOOKUP(X229,$AC:$AD,2,FALSE)))</f>
        <v>Trample</v>
      </c>
      <c r="Y231" s="33" t="str">
        <f t="shared" si="39"/>
        <v/>
      </c>
      <c r="Z231" s="33" t="str">
        <f t="shared" si="39"/>
        <v/>
      </c>
      <c r="AA231" s="33" t="str">
        <f t="shared" si="39"/>
        <v> </v>
      </c>
      <c r="BB231" s="64" t="s">
        <v>0</v>
      </c>
      <c r="BC231">
        <v>230</v>
      </c>
    </row>
    <row r="232" spans="1:55">
      <c r="A232" t="str">
        <f t="shared" si="33"/>
        <v>|英テキスト|&gt;|&gt;|&gt;|&gt;|Trample  &amp;br;When this creature enters the battlefield, you gain X life, where X is equal to the mana cost of the first card in your library.|</v>
      </c>
      <c r="B232" t="s">
        <v>0</v>
      </c>
      <c r="C232" t="s">
        <v>81</v>
      </c>
      <c r="D232" s="27" t="s">
        <v>125</v>
      </c>
      <c r="E232" t="s">
        <v>81</v>
      </c>
      <c r="F232" s="27" t="s">
        <v>113</v>
      </c>
      <c r="G232" t="s">
        <v>81</v>
      </c>
      <c r="H232" s="27" t="s">
        <v>113</v>
      </c>
      <c r="I232" t="s">
        <v>81</v>
      </c>
      <c r="J232" s="27" t="s">
        <v>113</v>
      </c>
      <c r="K232" t="s">
        <v>81</v>
      </c>
      <c r="L232" s="27" t="s">
        <v>113</v>
      </c>
      <c r="M232" t="s">
        <v>81</v>
      </c>
      <c r="N232" t="str">
        <f>IF(T231="","",T231&amp;"&amp;br;")&amp;IF(R231=0,"",R231)</f>
        <v>Trample  &amp;br;When this creature enters the battlefield, you gain X life, where X is equal to the mana cost of the first card in your library.</v>
      </c>
      <c r="O232" t="s">
        <v>81</v>
      </c>
      <c r="Q232" s="33" t="s">
        <v>18</v>
      </c>
      <c r="R232" s="34" t="str">
        <f>IF(INDEX(AT:AT,W226+1)="",0,INDEX(AT:AT,W226+1)&amp;"/"&amp;INDEX(AU:AU,W226+1))</f>
        <v>7/7</v>
      </c>
      <c r="S232" s="35"/>
      <c r="T232" s="35"/>
      <c r="U232" s="35"/>
      <c r="V232" s="36"/>
      <c r="W232" s="40"/>
      <c r="X232" s="33"/>
      <c r="Y232" s="52"/>
      <c r="Z232" s="52"/>
      <c r="AA232" s="53"/>
      <c r="BB232" s="64" t="s">
        <v>0</v>
      </c>
      <c r="BC232">
        <v>231</v>
      </c>
    </row>
    <row r="233" spans="1:55">
      <c r="A233" t="str">
        <f t="shared" si="33"/>
        <v>|PT|&gt;|7/7|シールド数|&gt;||</v>
      </c>
      <c r="B233" t="s">
        <v>0</v>
      </c>
      <c r="C233" t="s">
        <v>81</v>
      </c>
      <c r="D233" t="s">
        <v>18</v>
      </c>
      <c r="E233" t="s">
        <v>81</v>
      </c>
      <c r="F233" t="s">
        <v>113</v>
      </c>
      <c r="G233" t="s">
        <v>81</v>
      </c>
      <c r="H233" t="str">
        <f>IF(R232=0,"",R232)</f>
        <v>7/7</v>
      </c>
      <c r="I233" t="s">
        <v>81</v>
      </c>
      <c r="J233" t="s">
        <v>136</v>
      </c>
      <c r="K233" t="s">
        <v>81</v>
      </c>
      <c r="L233" t="s">
        <v>113</v>
      </c>
      <c r="M233" t="s">
        <v>81</v>
      </c>
      <c r="N233" t="str">
        <f>IF(R233=0,"",R233)</f>
        <v/>
      </c>
      <c r="O233" t="s">
        <v>81</v>
      </c>
      <c r="Q233" s="41" t="s">
        <v>19</v>
      </c>
      <c r="R233" s="34">
        <f>INDEX(AS:AS,W226+1)</f>
        <v>0</v>
      </c>
      <c r="S233" s="42"/>
      <c r="T233" s="42"/>
      <c r="U233" s="42"/>
      <c r="V233" s="43"/>
      <c r="W233" s="44"/>
      <c r="X233" s="45"/>
      <c r="Y233" s="55"/>
      <c r="Z233" s="55"/>
      <c r="AA233" s="56"/>
      <c r="BB233" s="64" t="s">
        <v>0</v>
      </c>
      <c r="BC233">
        <v>232</v>
      </c>
    </row>
    <row r="234" spans="1:55">
      <c r="A234" t="str">
        <f t="shared" si="33"/>
        <v>&amp;br;&amp;br;</v>
      </c>
      <c r="B234" t="s">
        <v>0</v>
      </c>
      <c r="C234" t="s">
        <v>145</v>
      </c>
      <c r="R234"/>
      <c r="S234"/>
      <c r="T234"/>
      <c r="U234"/>
      <c r="V234"/>
      <c r="BB234" s="64" t="s">
        <v>0</v>
      </c>
      <c r="BC234">
        <v>233</v>
      </c>
    </row>
    <row r="235" spans="1:55">
      <c r="A235" t="str">
        <f t="shared" si="33"/>
        <v>#back(text=戻る,left)</v>
      </c>
      <c r="B235" t="s">
        <v>0</v>
      </c>
      <c r="C235" t="s">
        <v>153</v>
      </c>
      <c r="R235"/>
      <c r="S235"/>
      <c r="T235"/>
      <c r="U235"/>
      <c r="V235"/>
      <c r="BB235" s="64" t="s">
        <v>0</v>
      </c>
      <c r="BC235">
        <v>234</v>
      </c>
    </row>
    <row r="236" spans="1:55">
      <c r="A236" t="str">
        <f t="shared" si="33"/>
        <v>&amp;br;</v>
      </c>
      <c r="B236" t="s">
        <v>0</v>
      </c>
      <c r="C236" t="s">
        <v>164</v>
      </c>
      <c r="R236"/>
      <c r="S236"/>
      <c r="T236"/>
      <c r="U236"/>
      <c r="V236"/>
      <c r="BB236" s="64" t="s">
        <v>0</v>
      </c>
      <c r="BC236">
        <v>235</v>
      </c>
    </row>
    <row r="237" spans="1:55">
      <c r="A237" t="str">
        <f t="shared" si="33"/>
        <v>#comment(above,nsize=[15],size=[30],num=[10])</v>
      </c>
      <c r="B237" t="s">
        <v>0</v>
      </c>
      <c r="C237" t="s">
        <v>173</v>
      </c>
      <c r="R237"/>
      <c r="S237"/>
      <c r="T237"/>
      <c r="U237"/>
      <c r="V237"/>
      <c r="BB237" s="64" t="s">
        <v>0</v>
      </c>
      <c r="BC237">
        <v>236</v>
      </c>
    </row>
    <row r="238" spans="1:55">
      <c r="A238" t="str">
        <f t="shared" si="33"/>
        <v>&amp;br;&amp;br;</v>
      </c>
      <c r="B238" t="s">
        <v>0</v>
      </c>
      <c r="C238" t="s">
        <v>145</v>
      </c>
      <c r="R238"/>
      <c r="S238"/>
      <c r="T238"/>
      <c r="U238"/>
      <c r="V238"/>
      <c r="BB238" s="64" t="s">
        <v>0</v>
      </c>
      <c r="BC238">
        <v>237</v>
      </c>
    </row>
    <row r="239" spans="1:55">
      <c r="A239" t="str">
        <f t="shared" si="33"/>
        <v/>
      </c>
      <c r="B239" t="s">
        <v>0</v>
      </c>
      <c r="Q239" s="29"/>
      <c r="R239" s="30"/>
      <c r="S239" s="30"/>
      <c r="T239" s="30"/>
      <c r="U239" s="30"/>
      <c r="V239" s="31"/>
      <c r="W239" s="32">
        <v>19</v>
      </c>
      <c r="X239" s="29"/>
      <c r="Y239" s="50"/>
      <c r="Z239" s="50"/>
      <c r="AA239" s="51"/>
      <c r="BB239" s="64" t="s">
        <v>0</v>
      </c>
      <c r="BC239">
        <v>238</v>
      </c>
    </row>
    <row r="240" spans="1:54">
      <c r="A240" t="str">
        <f t="shared" si="33"/>
        <v>*超克/Overcome</v>
      </c>
      <c r="B240" t="s">
        <v>0</v>
      </c>
      <c r="C240" t="str">
        <f>"*"&amp;R240&amp;"/"&amp;T240</f>
        <v>*超克/Overcome</v>
      </c>
      <c r="Q240" s="33" t="s">
        <v>9</v>
      </c>
      <c r="R240" s="34" t="str">
        <f>INDEX(AI:AI,W239+1)</f>
        <v>超克</v>
      </c>
      <c r="S240" s="35" t="s">
        <v>10</v>
      </c>
      <c r="T240" s="34" t="str">
        <f>INDEX(AJ:AJ,W239+1)</f>
        <v>Overcome</v>
      </c>
      <c r="U240" s="35"/>
      <c r="V240" s="36"/>
      <c r="W240" s="37"/>
      <c r="X240" s="33"/>
      <c r="Y240" s="52"/>
      <c r="Z240" s="52"/>
      <c r="AA240" s="53"/>
      <c r="BB240" s="64" t="s">
        <v>0</v>
      </c>
    </row>
    <row r="241" spans="1:54">
      <c r="A241" t="str">
        <f t="shared" si="33"/>
        <v>|LEFT:80|LEFT:100|LEFT:100|LEFT:100|LEFT:100|LEFT:100|c</v>
      </c>
      <c r="B241" t="s">
        <v>0</v>
      </c>
      <c r="C241" t="s">
        <v>81</v>
      </c>
      <c r="D241" s="26" t="str">
        <f>$Q$1</f>
        <v>LEFT:80</v>
      </c>
      <c r="E241" s="26" t="s">
        <v>81</v>
      </c>
      <c r="F241" s="26" t="str">
        <f t="shared" ref="F241:J241" si="40">$R$1</f>
        <v>LEFT:100</v>
      </c>
      <c r="G241" s="26" t="s">
        <v>81</v>
      </c>
      <c r="H241" s="26" t="str">
        <f t="shared" si="40"/>
        <v>LEFT:100</v>
      </c>
      <c r="I241" s="26" t="s">
        <v>81</v>
      </c>
      <c r="J241" s="26" t="str">
        <f t="shared" si="40"/>
        <v>LEFT:100</v>
      </c>
      <c r="K241" s="26" t="s">
        <v>81</v>
      </c>
      <c r="L241" s="26" t="str">
        <f>$R$1</f>
        <v>LEFT:100</v>
      </c>
      <c r="M241" s="26" t="s">
        <v>81</v>
      </c>
      <c r="N241" s="26" t="str">
        <f>$R$1</f>
        <v>LEFT:100</v>
      </c>
      <c r="O241" t="s">
        <v>81</v>
      </c>
      <c r="P241" t="s">
        <v>82</v>
      </c>
      <c r="Q241" s="38" t="s">
        <v>6</v>
      </c>
      <c r="R241" s="34" t="str">
        <f>INDEX(AF:AF,W239+1)</f>
        <v>緑</v>
      </c>
      <c r="S241" s="39" t="s">
        <v>7</v>
      </c>
      <c r="T241" s="34" t="str">
        <f>INDEX(AG:AG,W239+1)</f>
        <v>レア</v>
      </c>
      <c r="U241" s="39" t="s">
        <v>8</v>
      </c>
      <c r="V241" s="34">
        <f>INDEX(AH:AH,W239+1)</f>
        <v>8</v>
      </c>
      <c r="W241" s="40"/>
      <c r="X241" s="34" t="str">
        <f>INDEX(AO:AO,W239+1)</f>
        <v>あなたのターン終了時まで、あなたがコントロールする各クリーチャーは+8/+8の修整を受けるとともにトランプルとバーサーカーを得る。</v>
      </c>
      <c r="Y241" s="52"/>
      <c r="Z241" s="52"/>
      <c r="AA241" s="53"/>
      <c r="BB241" s="64" t="s">
        <v>0</v>
      </c>
    </row>
    <row r="242" spans="1:54">
      <c r="A242" t="str">
        <f t="shared" si="33"/>
        <v>|色|緑|レアリティ|レア|マナコスト|8|</v>
      </c>
      <c r="B242" t="s">
        <v>0</v>
      </c>
      <c r="C242" t="s">
        <v>81</v>
      </c>
      <c r="D242" s="27" t="s">
        <v>6</v>
      </c>
      <c r="E242" t="s">
        <v>81</v>
      </c>
      <c r="F242" t="str">
        <f>IF(R241=0,"",R241)</f>
        <v>緑</v>
      </c>
      <c r="G242" t="s">
        <v>81</v>
      </c>
      <c r="H242" s="27" t="s">
        <v>93</v>
      </c>
      <c r="I242" t="s">
        <v>81</v>
      </c>
      <c r="J242" t="str">
        <f>IF(T241=0,"",T241)</f>
        <v>レア</v>
      </c>
      <c r="K242" t="s">
        <v>81</v>
      </c>
      <c r="L242" s="27" t="s">
        <v>94</v>
      </c>
      <c r="M242" t="s">
        <v>81</v>
      </c>
      <c r="N242">
        <f>IF(V241=0,"",V241)</f>
        <v>8</v>
      </c>
      <c r="O242" t="s">
        <v>81</v>
      </c>
      <c r="Q242" s="33" t="s">
        <v>11</v>
      </c>
      <c r="R242" s="34" t="str">
        <f>INDEX(AK:AK,W239+1)</f>
        <v>呪文</v>
      </c>
      <c r="S242" s="39" t="s">
        <v>95</v>
      </c>
      <c r="T242" s="34">
        <f>INDEX(AL:AL,W239+1)</f>
        <v>0</v>
      </c>
      <c r="U242" s="34">
        <f>INDEX(AM:AM,W239+1)</f>
        <v>0</v>
      </c>
      <c r="V242" s="34">
        <f>INDEX(AN:AN,W239+1)</f>
        <v>0</v>
      </c>
      <c r="W242" s="40"/>
      <c r="X242" s="34" t="str">
        <f>INDEX(AV:AV,W239+1)</f>
        <v>あな</v>
      </c>
      <c r="Y242" s="34" t="str">
        <f>INDEX(AW:AW,W239+1)</f>
        <v/>
      </c>
      <c r="Z242" s="34" t="str">
        <f>INDEX(AX:AX,W239+1)</f>
        <v/>
      </c>
      <c r="AA242" s="34">
        <f>INDEX(AY:AY,W239+1)</f>
        <v>0</v>
      </c>
      <c r="BB242" s="64" t="s">
        <v>0</v>
      </c>
    </row>
    <row r="243" spans="1:54">
      <c r="A243" t="str">
        <f t="shared" si="33"/>
        <v>|種別|呪文|サブタイプ||||</v>
      </c>
      <c r="B243" t="s">
        <v>0</v>
      </c>
      <c r="C243" t="s">
        <v>81</v>
      </c>
      <c r="D243" s="27" t="s">
        <v>11</v>
      </c>
      <c r="E243" t="s">
        <v>81</v>
      </c>
      <c r="F243" t="str">
        <f>IF(R242=0,"",R242)</f>
        <v>呪文</v>
      </c>
      <c r="G243" t="s">
        <v>81</v>
      </c>
      <c r="H243" s="27" t="s">
        <v>103</v>
      </c>
      <c r="I243" t="s">
        <v>81</v>
      </c>
      <c r="J243" t="str">
        <f>IF(T242=0,"",T242)</f>
        <v/>
      </c>
      <c r="K243" t="s">
        <v>81</v>
      </c>
      <c r="L243" t="str">
        <f>IF(U242=0,"",U242)</f>
        <v/>
      </c>
      <c r="M243" t="s">
        <v>81</v>
      </c>
      <c r="N243" t="str">
        <f>IF(V242=0,"",V242)</f>
        <v/>
      </c>
      <c r="O243" t="s">
        <v>81</v>
      </c>
      <c r="Q243" s="33" t="s">
        <v>104</v>
      </c>
      <c r="R243" s="34" t="str">
        <f>INDEX(AZ:AZ,W239+1)</f>
        <v>あなたのターン終了時まで、あなたがコントロールする各クリーチャーは+8/+8の修整を受けるとともにトランプルとバーサーカーを得る。</v>
      </c>
      <c r="S243" s="35"/>
      <c r="T243" s="35"/>
      <c r="U243" s="35"/>
      <c r="V243" s="36"/>
      <c r="W243" s="40"/>
      <c r="X243" s="32"/>
      <c r="Y243" s="32"/>
      <c r="Z243" s="32"/>
      <c r="AA243" s="54"/>
      <c r="BB243" s="64" t="s">
        <v>0</v>
      </c>
    </row>
    <row r="244" spans="1:54">
      <c r="A244" t="str">
        <f t="shared" si="33"/>
        <v>|テキスト|&gt;|&gt;|&gt;|&gt;|あなたのターン終了時まで、あなたがコントロールする各クリーチャーは+8/+8の修整を受けるとともにトランプルとバーサーカーを得る。|</v>
      </c>
      <c r="B244" t="s">
        <v>0</v>
      </c>
      <c r="C244" t="s">
        <v>81</v>
      </c>
      <c r="D244" s="27" t="s">
        <v>104</v>
      </c>
      <c r="E244" t="s">
        <v>81</v>
      </c>
      <c r="F244" s="27" t="s">
        <v>113</v>
      </c>
      <c r="G244" t="s">
        <v>81</v>
      </c>
      <c r="H244" s="27" t="s">
        <v>113</v>
      </c>
      <c r="I244" t="s">
        <v>81</v>
      </c>
      <c r="J244" s="27" t="s">
        <v>113</v>
      </c>
      <c r="K244" t="s">
        <v>81</v>
      </c>
      <c r="L244" s="27" t="s">
        <v>113</v>
      </c>
      <c r="M244" t="s">
        <v>81</v>
      </c>
      <c r="N244" t="str">
        <f>IF(R243=0,"",R243)</f>
        <v>あなたのターン終了時まで、あなたがコントロールする各クリーチャーは+8/+8の修整を受けるとともにトランプルとバーサーカーを得る。</v>
      </c>
      <c r="O244" t="s">
        <v>81</v>
      </c>
      <c r="Q244" s="38" t="s">
        <v>27</v>
      </c>
      <c r="R244" s="34" t="str">
        <f>INDEX(BA:BA,W239+1)</f>
        <v>Each creature you control gets +8/+8, Trample and Berserker until the end of your turn.</v>
      </c>
      <c r="S244" s="35" t="s">
        <v>400</v>
      </c>
      <c r="T244" s="34" t="str">
        <f>IF(X244="","",X244&amp;IF(Y244="",""," "&amp;Y244)&amp;IF(Z244="",""," "&amp;Z244)&amp;IF(AA244="",""," "&amp;AA244))</f>
        <v/>
      </c>
      <c r="U244" s="35"/>
      <c r="V244" s="36"/>
      <c r="W244" s="40" t="s">
        <v>114</v>
      </c>
      <c r="X244" s="33" t="str">
        <f t="shared" ref="X244:AA244" si="41">IF(ISERROR(IF(LEN(X243)&gt;1,X243,VLOOKUP(X242,$AC:$AD,2,FALSE))),"",IF(LEN(X243)&gt;1,X243,VLOOKUP(X242,$AC:$AD,2,FALSE)))</f>
        <v/>
      </c>
      <c r="Y244" s="33" t="str">
        <f t="shared" si="41"/>
        <v/>
      </c>
      <c r="Z244" s="33" t="str">
        <f t="shared" si="41"/>
        <v/>
      </c>
      <c r="AA244" s="33" t="str">
        <f t="shared" si="41"/>
        <v> </v>
      </c>
      <c r="BB244" s="64" t="s">
        <v>0</v>
      </c>
    </row>
    <row r="245" spans="1:54">
      <c r="A245" t="str">
        <f t="shared" si="33"/>
        <v>|英テキスト|&gt;|&gt;|&gt;|&gt;|Each creature you control gets +8/+8, Trample and Berserker until the end of your turn.|</v>
      </c>
      <c r="B245" t="s">
        <v>0</v>
      </c>
      <c r="C245" t="s">
        <v>81</v>
      </c>
      <c r="D245" s="27" t="s">
        <v>125</v>
      </c>
      <c r="E245" t="s">
        <v>81</v>
      </c>
      <c r="F245" s="27" t="s">
        <v>113</v>
      </c>
      <c r="G245" t="s">
        <v>81</v>
      </c>
      <c r="H245" s="27" t="s">
        <v>113</v>
      </c>
      <c r="I245" t="s">
        <v>81</v>
      </c>
      <c r="J245" s="27" t="s">
        <v>113</v>
      </c>
      <c r="K245" t="s">
        <v>81</v>
      </c>
      <c r="L245" s="27" t="s">
        <v>113</v>
      </c>
      <c r="M245" t="s">
        <v>81</v>
      </c>
      <c r="N245" t="str">
        <f>IF(T244="","",T244&amp;"&amp;br;")&amp;IF(R244=0,"",R244)</f>
        <v>Each creature you control gets +8/+8, Trample and Berserker until the end of your turn.</v>
      </c>
      <c r="O245" t="s">
        <v>81</v>
      </c>
      <c r="Q245" s="33" t="s">
        <v>18</v>
      </c>
      <c r="R245" s="34">
        <f>IF(INDEX(AT:AT,W239+1)="",0,INDEX(AT:AT,W239+1)&amp;"/"&amp;INDEX(AU:AU,W239+1))</f>
        <v>0</v>
      </c>
      <c r="S245" s="35"/>
      <c r="T245" s="35"/>
      <c r="U245" s="35"/>
      <c r="V245" s="36"/>
      <c r="W245" s="40"/>
      <c r="X245" s="33"/>
      <c r="Y245" s="52"/>
      <c r="Z245" s="52"/>
      <c r="AA245" s="53"/>
      <c r="BB245" s="64" t="s">
        <v>0</v>
      </c>
    </row>
    <row r="246" spans="1:54">
      <c r="A246" t="str">
        <f t="shared" si="33"/>
        <v>|PT|&gt;||シールド数|&gt;||</v>
      </c>
      <c r="B246" t="s">
        <v>0</v>
      </c>
      <c r="C246" t="s">
        <v>81</v>
      </c>
      <c r="D246" t="s">
        <v>18</v>
      </c>
      <c r="E246" t="s">
        <v>81</v>
      </c>
      <c r="F246" t="s">
        <v>113</v>
      </c>
      <c r="G246" t="s">
        <v>81</v>
      </c>
      <c r="H246" t="str">
        <f>IF(R245=0,"",R245)</f>
        <v/>
      </c>
      <c r="I246" t="s">
        <v>81</v>
      </c>
      <c r="J246" t="s">
        <v>136</v>
      </c>
      <c r="K246" t="s">
        <v>81</v>
      </c>
      <c r="L246" t="s">
        <v>113</v>
      </c>
      <c r="M246" t="s">
        <v>81</v>
      </c>
      <c r="N246" t="str">
        <f>IF(R246=0,"",R246)</f>
        <v/>
      </c>
      <c r="O246" t="s">
        <v>81</v>
      </c>
      <c r="Q246" s="41" t="s">
        <v>19</v>
      </c>
      <c r="R246" s="34">
        <f>INDEX(AS:AS,W239+1)</f>
        <v>0</v>
      </c>
      <c r="S246" s="42"/>
      <c r="T246" s="42"/>
      <c r="U246" s="42"/>
      <c r="V246" s="43"/>
      <c r="W246" s="44"/>
      <c r="X246" s="45"/>
      <c r="Y246" s="55"/>
      <c r="Z246" s="55"/>
      <c r="AA246" s="56"/>
      <c r="BB246" s="64" t="s">
        <v>0</v>
      </c>
    </row>
    <row r="247" spans="1:54">
      <c r="A247" t="str">
        <f t="shared" si="33"/>
        <v>&amp;br;&amp;br;</v>
      </c>
      <c r="B247" t="s">
        <v>0</v>
      </c>
      <c r="C247" t="s">
        <v>145</v>
      </c>
      <c r="R247"/>
      <c r="S247"/>
      <c r="T247"/>
      <c r="U247"/>
      <c r="V247"/>
      <c r="BB247" s="64" t="s">
        <v>0</v>
      </c>
    </row>
    <row r="248" spans="1:54">
      <c r="A248" t="str">
        <f t="shared" si="33"/>
        <v>#back(text=戻る,left)</v>
      </c>
      <c r="B248" t="s">
        <v>0</v>
      </c>
      <c r="C248" t="s">
        <v>153</v>
      </c>
      <c r="R248"/>
      <c r="S248"/>
      <c r="T248"/>
      <c r="U248"/>
      <c r="V248"/>
      <c r="BB248" s="64" t="s">
        <v>0</v>
      </c>
    </row>
    <row r="249" spans="1:54">
      <c r="A249" t="str">
        <f t="shared" si="33"/>
        <v>&amp;br;</v>
      </c>
      <c r="B249" t="s">
        <v>0</v>
      </c>
      <c r="C249" t="s">
        <v>164</v>
      </c>
      <c r="R249"/>
      <c r="S249"/>
      <c r="T249"/>
      <c r="U249"/>
      <c r="V249"/>
      <c r="BB249" s="64" t="s">
        <v>0</v>
      </c>
    </row>
    <row r="250" spans="1:54">
      <c r="A250" t="str">
        <f t="shared" si="33"/>
        <v>#comment(above,nsize=[15],size=[30],num=[10])</v>
      </c>
      <c r="B250" t="s">
        <v>0</v>
      </c>
      <c r="C250" t="s">
        <v>173</v>
      </c>
      <c r="R250"/>
      <c r="S250"/>
      <c r="T250"/>
      <c r="U250"/>
      <c r="V250"/>
      <c r="BB250" s="64" t="s">
        <v>0</v>
      </c>
    </row>
    <row r="251" spans="1:54">
      <c r="A251" t="str">
        <f t="shared" si="33"/>
        <v>&amp;br;&amp;br;</v>
      </c>
      <c r="B251" t="s">
        <v>0</v>
      </c>
      <c r="C251" t="s">
        <v>145</v>
      </c>
      <c r="R251"/>
      <c r="S251"/>
      <c r="T251"/>
      <c r="U251"/>
      <c r="V251"/>
      <c r="BB251" s="64" t="s">
        <v>0</v>
      </c>
    </row>
    <row r="252" spans="1:54">
      <c r="A252" t="str">
        <f t="shared" si="33"/>
        <v/>
      </c>
      <c r="B252" t="s">
        <v>0</v>
      </c>
      <c r="Q252" s="29"/>
      <c r="R252" s="30"/>
      <c r="S252" s="30"/>
      <c r="T252" s="30"/>
      <c r="U252" s="30"/>
      <c r="V252" s="31"/>
      <c r="W252" s="32">
        <v>20</v>
      </c>
      <c r="X252" s="29"/>
      <c r="Y252" s="50"/>
      <c r="Z252" s="50"/>
      <c r="AA252" s="51"/>
      <c r="BB252" s="64" t="s">
        <v>0</v>
      </c>
    </row>
    <row r="253" spans="1:54">
      <c r="A253" t="str">
        <f t="shared" si="33"/>
        <v>*威厳ある万卒隊長/Majestic Myriarch</v>
      </c>
      <c r="B253" t="s">
        <v>0</v>
      </c>
      <c r="C253" t="str">
        <f>"*"&amp;R253&amp;"/"&amp;T253</f>
        <v>*威厳ある万卒隊長/Majestic Myriarch</v>
      </c>
      <c r="Q253" s="33" t="s">
        <v>9</v>
      </c>
      <c r="R253" s="34" t="str">
        <f>INDEX(AI:AI,W252+1)</f>
        <v>威厳ある万卒隊長</v>
      </c>
      <c r="S253" s="35" t="s">
        <v>10</v>
      </c>
      <c r="T253" s="34" t="str">
        <f>INDEX(AJ:AJ,W252+1)</f>
        <v>Majestic Myriarch</v>
      </c>
      <c r="U253" s="35"/>
      <c r="V253" s="36"/>
      <c r="W253" s="37"/>
      <c r="X253" s="33"/>
      <c r="Y253" s="52"/>
      <c r="Z253" s="52"/>
      <c r="AA253" s="53"/>
      <c r="BB253" s="64" t="s">
        <v>0</v>
      </c>
    </row>
    <row r="254" spans="1:54">
      <c r="A254" t="str">
        <f t="shared" si="33"/>
        <v>|LEFT:80|LEFT:100|LEFT:100|LEFT:100|LEFT:100|LEFT:100|c</v>
      </c>
      <c r="B254" t="s">
        <v>0</v>
      </c>
      <c r="C254" t="s">
        <v>81</v>
      </c>
      <c r="D254" s="26" t="str">
        <f>$Q$1</f>
        <v>LEFT:80</v>
      </c>
      <c r="E254" s="26" t="s">
        <v>81</v>
      </c>
      <c r="F254" s="26" t="str">
        <f t="shared" ref="F254:J254" si="42">$R$1</f>
        <v>LEFT:100</v>
      </c>
      <c r="G254" s="26" t="s">
        <v>81</v>
      </c>
      <c r="H254" s="26" t="str">
        <f t="shared" si="42"/>
        <v>LEFT:100</v>
      </c>
      <c r="I254" s="26" t="s">
        <v>81</v>
      </c>
      <c r="J254" s="26" t="str">
        <f t="shared" si="42"/>
        <v>LEFT:100</v>
      </c>
      <c r="K254" s="26" t="s">
        <v>81</v>
      </c>
      <c r="L254" s="26" t="str">
        <f>$R$1</f>
        <v>LEFT:100</v>
      </c>
      <c r="M254" s="26" t="s">
        <v>81</v>
      </c>
      <c r="N254" s="26" t="str">
        <f>$R$1</f>
        <v>LEFT:100</v>
      </c>
      <c r="O254" t="s">
        <v>81</v>
      </c>
      <c r="P254" t="s">
        <v>82</v>
      </c>
      <c r="Q254" s="38" t="s">
        <v>6</v>
      </c>
      <c r="R254" s="34" t="str">
        <f>INDEX(AF:AF,W252+1)</f>
        <v>緑</v>
      </c>
      <c r="S254" s="39" t="s">
        <v>7</v>
      </c>
      <c r="T254" s="34" t="str">
        <f>INDEX(AG:AG,W252+1)</f>
        <v>神話レア</v>
      </c>
      <c r="U254" s="39" t="s">
        <v>8</v>
      </c>
      <c r="V254" s="34">
        <f>INDEX(AH:AH,W252+1)</f>
        <v>14</v>
      </c>
      <c r="W254" s="40"/>
      <c r="X254" s="34" t="str">
        <f>INDEX(AO:AO,W252+1)</f>
        <v>ディフェンダー 飛行 呪禁</v>
      </c>
      <c r="Y254" s="52"/>
      <c r="Z254" s="52"/>
      <c r="AA254" s="53"/>
      <c r="BB254" s="64" t="s">
        <v>0</v>
      </c>
    </row>
    <row r="255" spans="1:54">
      <c r="A255" t="str">
        <f t="shared" si="33"/>
        <v>|色|緑|レアリティ|神話レア|マナコスト|14|</v>
      </c>
      <c r="B255" t="s">
        <v>0</v>
      </c>
      <c r="C255" t="s">
        <v>81</v>
      </c>
      <c r="D255" s="27" t="s">
        <v>6</v>
      </c>
      <c r="E255" t="s">
        <v>81</v>
      </c>
      <c r="F255" t="str">
        <f>IF(R254=0,"",R254)</f>
        <v>緑</v>
      </c>
      <c r="G255" t="s">
        <v>81</v>
      </c>
      <c r="H255" s="27" t="s">
        <v>93</v>
      </c>
      <c r="I255" t="s">
        <v>81</v>
      </c>
      <c r="J255" t="str">
        <f>IF(T254=0,"",T254)</f>
        <v>神話レア</v>
      </c>
      <c r="K255" t="s">
        <v>81</v>
      </c>
      <c r="L255" s="27" t="s">
        <v>94</v>
      </c>
      <c r="M255" t="s">
        <v>81</v>
      </c>
      <c r="N255">
        <f>IF(V254=0,"",V254)</f>
        <v>14</v>
      </c>
      <c r="O255" t="s">
        <v>81</v>
      </c>
      <c r="Q255" s="33" t="s">
        <v>11</v>
      </c>
      <c r="R255" s="34" t="str">
        <f>INDEX(AK:AK,W252+1)</f>
        <v>クリーチャー</v>
      </c>
      <c r="S255" s="39" t="s">
        <v>95</v>
      </c>
      <c r="T255" s="34" t="str">
        <f>INDEX(AL:AL,W252+1)</f>
        <v>キマイラ</v>
      </c>
      <c r="U255" s="34">
        <f>INDEX(AM:AM,W252+1)</f>
        <v>0</v>
      </c>
      <c r="V255" s="34">
        <f>INDEX(AN:AN,W252+1)</f>
        <v>0</v>
      </c>
      <c r="W255" s="40"/>
      <c r="X255" s="34" t="str">
        <f>INDEX(AV:AV,W252+1)</f>
        <v>ディ</v>
      </c>
      <c r="Y255" s="34" t="str">
        <f>INDEX(AW:AW,W252+1)</f>
        <v>飛行</v>
      </c>
      <c r="Z255" s="34" t="str">
        <f>INDEX(AX:AX,W252+1)</f>
        <v>呪禁</v>
      </c>
      <c r="AA255" s="34">
        <f>INDEX(AY:AY,W252+1)</f>
        <v>0</v>
      </c>
      <c r="BB255" s="64" t="s">
        <v>0</v>
      </c>
    </row>
    <row r="256" spans="1:54">
      <c r="A256" t="str">
        <f t="shared" si="33"/>
        <v>|種別|クリーチャー|サブタイプ|キマイラ|||</v>
      </c>
      <c r="B256" t="s">
        <v>0</v>
      </c>
      <c r="C256" t="s">
        <v>81</v>
      </c>
      <c r="D256" s="27" t="s">
        <v>11</v>
      </c>
      <c r="E256" t="s">
        <v>81</v>
      </c>
      <c r="F256" t="str">
        <f>IF(R255=0,"",R255)</f>
        <v>クリーチャー</v>
      </c>
      <c r="G256" t="s">
        <v>81</v>
      </c>
      <c r="H256" s="27" t="s">
        <v>103</v>
      </c>
      <c r="I256" t="s">
        <v>81</v>
      </c>
      <c r="J256" t="str">
        <f>IF(T255=0,"",T255)</f>
        <v>キマイラ</v>
      </c>
      <c r="K256" t="s">
        <v>81</v>
      </c>
      <c r="L256" t="str">
        <f>IF(U255=0,"",U255)</f>
        <v/>
      </c>
      <c r="M256" t="s">
        <v>81</v>
      </c>
      <c r="N256" t="str">
        <f>IF(V255=0,"",V255)</f>
        <v/>
      </c>
      <c r="O256" t="s">
        <v>81</v>
      </c>
      <c r="Q256" s="33" t="s">
        <v>104</v>
      </c>
      <c r="R256" s="34" t="str">
        <f>INDEX(AZ:AZ,W252+1)</f>
        <v>ディフェンダー 飛行 呪禁&amp;br;このクリーチャーが戦場に出たとき、これは+X/+Xの修整を受ける。Xはあなたがコントロールするクリーチャーの総数の3倍に等しい。</v>
      </c>
      <c r="S256" s="35"/>
      <c r="T256" s="35"/>
      <c r="U256" s="35"/>
      <c r="V256" s="36"/>
      <c r="W256" s="40"/>
      <c r="X256" s="32"/>
      <c r="Y256" s="32"/>
      <c r="Z256" s="32"/>
      <c r="AA256" s="54"/>
      <c r="BB256" s="64" t="s">
        <v>0</v>
      </c>
    </row>
    <row r="257" spans="1:54">
      <c r="A257" t="str">
        <f t="shared" si="33"/>
        <v>|テキスト|&gt;|&gt;|&gt;|&gt;|ディフェンダー 飛行 呪禁&amp;br;このクリーチャーが戦場に出たとき、これは+X/+Xの修整を受ける。Xはあなたがコントロールするクリーチャーの総数の3倍に等しい。|</v>
      </c>
      <c r="B257" t="s">
        <v>0</v>
      </c>
      <c r="C257" t="s">
        <v>81</v>
      </c>
      <c r="D257" s="27" t="s">
        <v>104</v>
      </c>
      <c r="E257" t="s">
        <v>81</v>
      </c>
      <c r="F257" s="27" t="s">
        <v>113</v>
      </c>
      <c r="G257" t="s">
        <v>81</v>
      </c>
      <c r="H257" s="27" t="s">
        <v>113</v>
      </c>
      <c r="I257" t="s">
        <v>81</v>
      </c>
      <c r="J257" s="27" t="s">
        <v>113</v>
      </c>
      <c r="K257" t="s">
        <v>81</v>
      </c>
      <c r="L257" s="27" t="s">
        <v>113</v>
      </c>
      <c r="M257" t="s">
        <v>81</v>
      </c>
      <c r="N257" t="str">
        <f>IF(R256=0,"",R256)</f>
        <v>ディフェンダー 飛行 呪禁&amp;br;このクリーチャーが戦場に出たとき、これは+X/+Xの修整を受ける。Xはあなたがコントロールするクリーチャーの総数の3倍に等しい。</v>
      </c>
      <c r="O257" t="s">
        <v>81</v>
      </c>
      <c r="Q257" s="38" t="s">
        <v>27</v>
      </c>
      <c r="R257" s="34" t="str">
        <f>INDEX(BA:BA,W252+1)</f>
        <v>When this creature enters the battlefield, it gains +X/+X, where X is equal to the number of creatures you control times 3.</v>
      </c>
      <c r="S257" s="35" t="s">
        <v>400</v>
      </c>
      <c r="T257" s="34" t="str">
        <f>IF(X257="","",X257&amp;IF(Y257="",""," "&amp;Y257)&amp;IF(Z257="",""," "&amp;Z257)&amp;IF(AA257="",""," "&amp;AA257))</f>
        <v>Defender Flying Hexproof  </v>
      </c>
      <c r="U257" s="35"/>
      <c r="V257" s="36"/>
      <c r="W257" s="40" t="s">
        <v>114</v>
      </c>
      <c r="X257" s="33" t="str">
        <f t="shared" ref="X257:AA257" si="43">IF(ISERROR(IF(LEN(X256)&gt;1,X256,VLOOKUP(X255,$AC:$AD,2,FALSE))),"",IF(LEN(X256)&gt;1,X256,VLOOKUP(X255,$AC:$AD,2,FALSE)))</f>
        <v>Defender</v>
      </c>
      <c r="Y257" s="33" t="str">
        <f t="shared" si="43"/>
        <v>Flying</v>
      </c>
      <c r="Z257" s="33" t="str">
        <f t="shared" si="43"/>
        <v>Hexproof</v>
      </c>
      <c r="AA257" s="33" t="str">
        <f t="shared" si="43"/>
        <v> </v>
      </c>
      <c r="BB257" s="64" t="s">
        <v>0</v>
      </c>
    </row>
    <row r="258" spans="1:54">
      <c r="A258" t="str">
        <f t="shared" si="33"/>
        <v>|英テキスト|&gt;|&gt;|&gt;|&gt;|Defender Flying Hexproof  &amp;br;When this creature enters the battlefield, it gains +X/+X, where X is equal to the number of creatures you control times 3.|</v>
      </c>
      <c r="B258" t="s">
        <v>0</v>
      </c>
      <c r="C258" t="s">
        <v>81</v>
      </c>
      <c r="D258" s="27" t="s">
        <v>125</v>
      </c>
      <c r="E258" t="s">
        <v>81</v>
      </c>
      <c r="F258" s="27" t="s">
        <v>113</v>
      </c>
      <c r="G258" t="s">
        <v>81</v>
      </c>
      <c r="H258" s="27" t="s">
        <v>113</v>
      </c>
      <c r="I258" t="s">
        <v>81</v>
      </c>
      <c r="J258" s="27" t="s">
        <v>113</v>
      </c>
      <c r="K258" t="s">
        <v>81</v>
      </c>
      <c r="L258" s="27" t="s">
        <v>113</v>
      </c>
      <c r="M258" t="s">
        <v>81</v>
      </c>
      <c r="N258" t="str">
        <f>IF(T257="","",T257&amp;"&amp;br;")&amp;IF(R257=0,"",R257)</f>
        <v>Defender Flying Hexproof  &amp;br;When this creature enters the battlefield, it gains +X/+X, where X is equal to the number of creatures you control times 3.</v>
      </c>
      <c r="O258" t="s">
        <v>81</v>
      </c>
      <c r="Q258" s="33" t="s">
        <v>18</v>
      </c>
      <c r="R258" s="34" t="str">
        <f>IF(INDEX(AT:AT,W252+1)="",0,INDEX(AT:AT,W252+1)&amp;"/"&amp;INDEX(AU:AU,W252+1))</f>
        <v>1/1</v>
      </c>
      <c r="S258" s="35"/>
      <c r="T258" s="35"/>
      <c r="U258" s="35"/>
      <c r="V258" s="36"/>
      <c r="W258" s="40"/>
      <c r="X258" s="33"/>
      <c r="Y258" s="52"/>
      <c r="Z258" s="52"/>
      <c r="AA258" s="53"/>
      <c r="BB258" s="64" t="s">
        <v>0</v>
      </c>
    </row>
    <row r="259" spans="1:54">
      <c r="A259" t="str">
        <f t="shared" si="33"/>
        <v>|PT|&gt;|1/1|シールド数|&gt;||</v>
      </c>
      <c r="B259" t="s">
        <v>0</v>
      </c>
      <c r="C259" t="s">
        <v>81</v>
      </c>
      <c r="D259" t="s">
        <v>18</v>
      </c>
      <c r="E259" t="s">
        <v>81</v>
      </c>
      <c r="F259" t="s">
        <v>113</v>
      </c>
      <c r="G259" t="s">
        <v>81</v>
      </c>
      <c r="H259" t="str">
        <f>IF(R258=0,"",R258)</f>
        <v>1/1</v>
      </c>
      <c r="I259" t="s">
        <v>81</v>
      </c>
      <c r="J259" t="s">
        <v>136</v>
      </c>
      <c r="K259" t="s">
        <v>81</v>
      </c>
      <c r="L259" t="s">
        <v>113</v>
      </c>
      <c r="M259" t="s">
        <v>81</v>
      </c>
      <c r="N259" t="str">
        <f>IF(R259=0,"",R259)</f>
        <v/>
      </c>
      <c r="O259" t="s">
        <v>81</v>
      </c>
      <c r="Q259" s="41" t="s">
        <v>19</v>
      </c>
      <c r="R259" s="34">
        <f>INDEX(AS:AS,W252+1)</f>
        <v>0</v>
      </c>
      <c r="S259" s="42"/>
      <c r="T259" s="42"/>
      <c r="U259" s="42"/>
      <c r="V259" s="43"/>
      <c r="W259" s="44"/>
      <c r="X259" s="45"/>
      <c r="Y259" s="55"/>
      <c r="Z259" s="55"/>
      <c r="AA259" s="56"/>
      <c r="BB259" s="64" t="s">
        <v>0</v>
      </c>
    </row>
    <row r="260" spans="1:54">
      <c r="A260" t="str">
        <f t="shared" si="33"/>
        <v>&amp;br;&amp;br;</v>
      </c>
      <c r="B260" t="s">
        <v>0</v>
      </c>
      <c r="C260" t="s">
        <v>145</v>
      </c>
      <c r="R260"/>
      <c r="S260"/>
      <c r="T260"/>
      <c r="U260"/>
      <c r="V260"/>
      <c r="BB260" s="64" t="s">
        <v>0</v>
      </c>
    </row>
    <row r="261" spans="1:54">
      <c r="A261" t="str">
        <f t="shared" si="33"/>
        <v>#back(text=戻る,left)</v>
      </c>
      <c r="B261" t="s">
        <v>0</v>
      </c>
      <c r="C261" t="s">
        <v>153</v>
      </c>
      <c r="R261"/>
      <c r="S261"/>
      <c r="T261"/>
      <c r="U261"/>
      <c r="V261"/>
      <c r="BB261" s="64" t="s">
        <v>0</v>
      </c>
    </row>
    <row r="262" spans="1:54">
      <c r="A262" t="str">
        <f t="shared" ref="A262:A325" si="44">CONCATENATE(C262,D262,E262,F262,G262,H262,I262,J262,K262,L262,M262,N262,O262,P262)</f>
        <v>&amp;br;</v>
      </c>
      <c r="B262" t="s">
        <v>0</v>
      </c>
      <c r="C262" t="s">
        <v>164</v>
      </c>
      <c r="R262"/>
      <c r="S262"/>
      <c r="T262"/>
      <c r="U262"/>
      <c r="V262"/>
      <c r="BB262" s="64" t="s">
        <v>0</v>
      </c>
    </row>
    <row r="263" spans="1:54">
      <c r="A263" t="str">
        <f t="shared" si="44"/>
        <v>#comment(above,nsize=[15],size=[30],num=[10])</v>
      </c>
      <c r="B263" t="s">
        <v>0</v>
      </c>
      <c r="C263" t="s">
        <v>173</v>
      </c>
      <c r="R263"/>
      <c r="S263"/>
      <c r="T263"/>
      <c r="U263"/>
      <c r="V263"/>
      <c r="BB263" s="64" t="s">
        <v>0</v>
      </c>
    </row>
    <row r="264" spans="1:54">
      <c r="A264" t="str">
        <f t="shared" si="44"/>
        <v>&amp;br;&amp;br;</v>
      </c>
      <c r="B264" t="s">
        <v>0</v>
      </c>
      <c r="C264" t="s">
        <v>145</v>
      </c>
      <c r="R264"/>
      <c r="S264"/>
      <c r="T264"/>
      <c r="U264"/>
      <c r="V264"/>
      <c r="BB264" s="64" t="s">
        <v>0</v>
      </c>
    </row>
    <row r="265" spans="1:54">
      <c r="A265" t="str">
        <f t="shared" si="44"/>
        <v/>
      </c>
      <c r="B265" t="s">
        <v>0</v>
      </c>
      <c r="Q265" s="29"/>
      <c r="R265" s="30"/>
      <c r="S265" s="30"/>
      <c r="T265" s="30"/>
      <c r="U265" s="30"/>
      <c r="V265" s="31"/>
      <c r="W265" s="32">
        <v>21</v>
      </c>
      <c r="X265" s="29"/>
      <c r="Y265" s="50"/>
      <c r="Z265" s="50"/>
      <c r="AA265" s="51"/>
      <c r="BB265" s="64" t="s">
        <v>0</v>
      </c>
    </row>
    <row r="266" spans="1:54">
      <c r="A266" t="str">
        <f t="shared" si="44"/>
        <v>*誇り高き君主/Pride Sovereign</v>
      </c>
      <c r="B266" t="s">
        <v>0</v>
      </c>
      <c r="C266" t="str">
        <f>"*"&amp;R266&amp;"/"&amp;T266</f>
        <v>*誇り高き君主/Pride Sovereign</v>
      </c>
      <c r="Q266" s="33" t="s">
        <v>9</v>
      </c>
      <c r="R266" s="34" t="str">
        <f>INDEX(AI:AI,W265+1)</f>
        <v>誇り高き君主</v>
      </c>
      <c r="S266" s="35" t="s">
        <v>10</v>
      </c>
      <c r="T266" s="34" t="str">
        <f>INDEX(AJ:AJ,W265+1)</f>
        <v>Pride Sovereign</v>
      </c>
      <c r="U266" s="35"/>
      <c r="V266" s="36"/>
      <c r="W266" s="37"/>
      <c r="X266" s="33"/>
      <c r="Y266" s="52"/>
      <c r="Z266" s="52"/>
      <c r="AA266" s="53"/>
      <c r="AC266" s="52"/>
      <c r="AD266" s="52"/>
      <c r="BB266" s="64" t="s">
        <v>0</v>
      </c>
    </row>
    <row r="267" spans="1:54">
      <c r="A267" t="str">
        <f t="shared" si="44"/>
        <v>|LEFT:80|LEFT:100|LEFT:100|LEFT:100|LEFT:100|LEFT:100|c</v>
      </c>
      <c r="B267" t="s">
        <v>0</v>
      </c>
      <c r="C267" t="s">
        <v>81</v>
      </c>
      <c r="D267" s="26" t="str">
        <f>$Q$1</f>
        <v>LEFT:80</v>
      </c>
      <c r="E267" s="26" t="s">
        <v>81</v>
      </c>
      <c r="F267" s="26" t="str">
        <f t="shared" ref="F267:J267" si="45">$R$1</f>
        <v>LEFT:100</v>
      </c>
      <c r="G267" s="26" t="s">
        <v>81</v>
      </c>
      <c r="H267" s="26" t="str">
        <f t="shared" si="45"/>
        <v>LEFT:100</v>
      </c>
      <c r="I267" s="26" t="s">
        <v>81</v>
      </c>
      <c r="J267" s="26" t="str">
        <f t="shared" si="45"/>
        <v>LEFT:100</v>
      </c>
      <c r="K267" s="26" t="s">
        <v>81</v>
      </c>
      <c r="L267" s="26" t="str">
        <f>$R$1</f>
        <v>LEFT:100</v>
      </c>
      <c r="M267" s="26" t="s">
        <v>81</v>
      </c>
      <c r="N267" s="26" t="str">
        <f>$R$1</f>
        <v>LEFT:100</v>
      </c>
      <c r="O267" t="s">
        <v>81</v>
      </c>
      <c r="P267" t="s">
        <v>82</v>
      </c>
      <c r="Q267" s="38" t="s">
        <v>6</v>
      </c>
      <c r="R267" s="34" t="str">
        <f>INDEX(AF:AF,W265+1)</f>
        <v>緑</v>
      </c>
      <c r="S267" s="39" t="s">
        <v>7</v>
      </c>
      <c r="T267" s="34" t="str">
        <f>INDEX(AG:AG,W265+1)</f>
        <v>神話レア</v>
      </c>
      <c r="U267" s="39" t="s">
        <v>8</v>
      </c>
      <c r="V267" s="34">
        <f>INDEX(AH:AH,W265+1)</f>
        <v>18</v>
      </c>
      <c r="W267" s="40"/>
      <c r="X267" s="34" t="str">
        <f>INDEX(AO:AO,W265+1)</f>
        <v>(他の猫があなたのコントロール下で戦場に出るたび、これは+2/+2の修整を得る。)</v>
      </c>
      <c r="Y267" s="52"/>
      <c r="Z267" s="52"/>
      <c r="AA267" s="53"/>
      <c r="AC267" s="35"/>
      <c r="AD267" s="35"/>
      <c r="BB267" s="64" t="s">
        <v>0</v>
      </c>
    </row>
    <row r="268" spans="1:54">
      <c r="A268" t="str">
        <f t="shared" si="44"/>
        <v>|色|緑|レアリティ|神話レア|マナコスト|18|</v>
      </c>
      <c r="B268" t="s">
        <v>0</v>
      </c>
      <c r="C268" t="s">
        <v>81</v>
      </c>
      <c r="D268" s="27" t="s">
        <v>6</v>
      </c>
      <c r="E268" t="s">
        <v>81</v>
      </c>
      <c r="F268" t="str">
        <f>IF(R267=0,"",R267)</f>
        <v>緑</v>
      </c>
      <c r="G268" t="s">
        <v>81</v>
      </c>
      <c r="H268" s="27" t="s">
        <v>93</v>
      </c>
      <c r="I268" t="s">
        <v>81</v>
      </c>
      <c r="J268" t="str">
        <f>IF(T267=0,"",T267)</f>
        <v>神話レア</v>
      </c>
      <c r="K268" t="s">
        <v>81</v>
      </c>
      <c r="L268" s="27" t="s">
        <v>94</v>
      </c>
      <c r="M268" t="s">
        <v>81</v>
      </c>
      <c r="N268">
        <f>IF(V267=0,"",V267)</f>
        <v>18</v>
      </c>
      <c r="O268" t="s">
        <v>81</v>
      </c>
      <c r="Q268" s="33" t="s">
        <v>11</v>
      </c>
      <c r="R268" s="34" t="str">
        <f>INDEX(AK:AK,W265+1)</f>
        <v>クリーチャー</v>
      </c>
      <c r="S268" s="39" t="s">
        <v>95</v>
      </c>
      <c r="T268" s="34" t="str">
        <f>INDEX(AL:AL,W265+1)</f>
        <v>猫</v>
      </c>
      <c r="U268" s="34">
        <f>INDEX(AM:AM,W265+1)</f>
        <v>0</v>
      </c>
      <c r="V268" s="34">
        <f>INDEX(AN:AN,W265+1)</f>
        <v>0</v>
      </c>
      <c r="W268" s="40"/>
      <c r="X268" s="34" t="str">
        <f>INDEX(AV:AV,W265+1)</f>
        <v>(他</v>
      </c>
      <c r="Y268" s="34" t="str">
        <f>INDEX(AW:AW,W265+1)</f>
        <v/>
      </c>
      <c r="Z268" s="34" t="str">
        <f>INDEX(AX:AX,W265+1)</f>
        <v/>
      </c>
      <c r="AA268" s="34">
        <f>INDEX(AY:AY,W265+1)</f>
        <v>0</v>
      </c>
      <c r="AC268" s="52"/>
      <c r="AD268" s="52"/>
      <c r="BB268" s="64" t="s">
        <v>0</v>
      </c>
    </row>
    <row r="269" spans="1:54">
      <c r="A269" t="str">
        <f t="shared" si="44"/>
        <v>|種別|クリーチャー|サブタイプ|猫|||</v>
      </c>
      <c r="B269" t="s">
        <v>0</v>
      </c>
      <c r="C269" t="s">
        <v>81</v>
      </c>
      <c r="D269" s="27" t="s">
        <v>11</v>
      </c>
      <c r="E269" t="s">
        <v>81</v>
      </c>
      <c r="F269" t="str">
        <f>IF(R268=0,"",R268)</f>
        <v>クリーチャー</v>
      </c>
      <c r="G269" t="s">
        <v>81</v>
      </c>
      <c r="H269" s="27" t="s">
        <v>103</v>
      </c>
      <c r="I269" t="s">
        <v>81</v>
      </c>
      <c r="J269" t="str">
        <f>IF(T268=0,"",T268)</f>
        <v>猫</v>
      </c>
      <c r="K269" t="s">
        <v>81</v>
      </c>
      <c r="L269" t="str">
        <f>IF(U268=0,"",U268)</f>
        <v/>
      </c>
      <c r="M269" t="s">
        <v>81</v>
      </c>
      <c r="N269" t="str">
        <f>IF(V268=0,"",V268)</f>
        <v/>
      </c>
      <c r="O269" t="s">
        <v>81</v>
      </c>
      <c r="Q269" s="33" t="s">
        <v>104</v>
      </c>
      <c r="R269" s="34" t="str">
        <f>INDEX(AZ:AZ,W265+1)</f>
        <v>(他の猫があなたのコントロール下で戦場に出るたび、これは+2/+2の修整を得る。)&amp;br;(督励2：絆魂を持つ1/1の猫・トークンを2体召喚する。)</v>
      </c>
      <c r="S269" s="35"/>
      <c r="T269" s="35"/>
      <c r="U269" s="35"/>
      <c r="V269" s="36"/>
      <c r="W269" s="40"/>
      <c r="X269" s="32"/>
      <c r="Y269" s="32"/>
      <c r="Z269" s="32"/>
      <c r="AA269" s="54"/>
      <c r="AC269" s="52"/>
      <c r="AD269" s="52"/>
      <c r="BB269" s="64" t="s">
        <v>0</v>
      </c>
    </row>
    <row r="270" spans="1:54">
      <c r="A270" t="str">
        <f t="shared" si="44"/>
        <v>|テキスト|&gt;|&gt;|&gt;|&gt;|(他の猫があなたのコントロール下で戦場に出るたび、これは+2/+2の修整を得る。)&amp;br;(督励2：絆魂を持つ1/1の猫・トークンを2体召喚する。)|</v>
      </c>
      <c r="B270" t="s">
        <v>0</v>
      </c>
      <c r="C270" t="s">
        <v>81</v>
      </c>
      <c r="D270" s="27" t="s">
        <v>104</v>
      </c>
      <c r="E270" t="s">
        <v>81</v>
      </c>
      <c r="F270" s="27" t="s">
        <v>113</v>
      </c>
      <c r="G270" t="s">
        <v>81</v>
      </c>
      <c r="H270" s="27" t="s">
        <v>113</v>
      </c>
      <c r="I270" t="s">
        <v>81</v>
      </c>
      <c r="J270" s="27" t="s">
        <v>113</v>
      </c>
      <c r="K270" t="s">
        <v>81</v>
      </c>
      <c r="L270" s="27" t="s">
        <v>113</v>
      </c>
      <c r="M270" t="s">
        <v>81</v>
      </c>
      <c r="N270" t="str">
        <f>IF(R269=0,"",R269)</f>
        <v>(他の猫があなたのコントロール下で戦場に出るたび、これは+2/+2の修整を得る。)&amp;br;(督励2：絆魂を持つ1/1の猫・トークンを2体召喚する。)</v>
      </c>
      <c r="O270" t="s">
        <v>81</v>
      </c>
      <c r="Q270" s="38" t="s">
        <v>27</v>
      </c>
      <c r="R270" s="34" t="str">
        <f>INDEX(BA:BA,W265+1)</f>
        <v>When another Cat you control enters the battlefield, this creature gets +2/+2.&amp;br;Exert 2: Summon 2 1/1 Cat tokens with Lifelink.</v>
      </c>
      <c r="S270" s="35" t="s">
        <v>400</v>
      </c>
      <c r="T270" s="34" t="str">
        <f>IF(X270="","",X270&amp;IF(Y270="",""," "&amp;Y270)&amp;IF(Z270="",""," "&amp;Z270)&amp;IF(AA270="",""," "&amp;AA270))</f>
        <v/>
      </c>
      <c r="U270" s="35"/>
      <c r="V270" s="36"/>
      <c r="W270" s="40" t="s">
        <v>114</v>
      </c>
      <c r="X270" s="33" t="str">
        <f t="shared" ref="X270:AA270" si="46">IF(ISERROR(IF(LEN(X269)&gt;1,X269,VLOOKUP(X268,$AC:$AD,2,FALSE))),"",IF(LEN(X269)&gt;1,X269,VLOOKUP(X268,$AC:$AD,2,FALSE)))</f>
        <v/>
      </c>
      <c r="Y270" s="33" t="str">
        <f t="shared" si="46"/>
        <v/>
      </c>
      <c r="Z270" s="33" t="str">
        <f t="shared" si="46"/>
        <v/>
      </c>
      <c r="AA270" s="33" t="str">
        <f t="shared" si="46"/>
        <v> </v>
      </c>
      <c r="AC270" s="52"/>
      <c r="AD270" s="52"/>
      <c r="BB270" s="64" t="s">
        <v>0</v>
      </c>
    </row>
    <row r="271" spans="1:54">
      <c r="A271" t="str">
        <f t="shared" si="44"/>
        <v>|英テキスト|&gt;|&gt;|&gt;|&gt;|When another Cat you control enters the battlefield, this creature gets +2/+2.&amp;br;Exert 2: Summon 2 1/1 Cat tokens with Lifelink.|</v>
      </c>
      <c r="B271" t="s">
        <v>0</v>
      </c>
      <c r="C271" t="s">
        <v>81</v>
      </c>
      <c r="D271" s="27" t="s">
        <v>125</v>
      </c>
      <c r="E271" t="s">
        <v>81</v>
      </c>
      <c r="F271" s="27" t="s">
        <v>113</v>
      </c>
      <c r="G271" t="s">
        <v>81</v>
      </c>
      <c r="H271" s="27" t="s">
        <v>113</v>
      </c>
      <c r="I271" t="s">
        <v>81</v>
      </c>
      <c r="J271" s="27" t="s">
        <v>113</v>
      </c>
      <c r="K271" t="s">
        <v>81</v>
      </c>
      <c r="L271" s="27" t="s">
        <v>113</v>
      </c>
      <c r="M271" t="s">
        <v>81</v>
      </c>
      <c r="N271" t="str">
        <f>IF(T270="","",T270&amp;"&amp;br;")&amp;IF(R270=0,"",R270)</f>
        <v>When another Cat you control enters the battlefield, this creature gets +2/+2.&amp;br;Exert 2: Summon 2 1/1 Cat tokens with Lifelink.</v>
      </c>
      <c r="O271" t="s">
        <v>81</v>
      </c>
      <c r="Q271" s="33" t="s">
        <v>18</v>
      </c>
      <c r="R271" s="34" t="str">
        <f>IF(INDEX(AT:AT,W265+1)="",0,INDEX(AT:AT,W265+1)&amp;"/"&amp;INDEX(AU:AU,W265+1))</f>
        <v>4/4</v>
      </c>
      <c r="S271" s="35"/>
      <c r="T271" s="35"/>
      <c r="U271" s="35"/>
      <c r="V271" s="36"/>
      <c r="W271" s="40"/>
      <c r="X271" s="33"/>
      <c r="Y271" s="52"/>
      <c r="Z271" s="52"/>
      <c r="AA271" s="53"/>
      <c r="AC271" s="52"/>
      <c r="AD271" s="52"/>
      <c r="BB271" s="64" t="s">
        <v>0</v>
      </c>
    </row>
    <row r="272" spans="1:54">
      <c r="A272" t="str">
        <f t="shared" si="44"/>
        <v>|PT|&gt;|4/4|シールド数|&gt;||</v>
      </c>
      <c r="B272" t="s">
        <v>0</v>
      </c>
      <c r="C272" t="s">
        <v>81</v>
      </c>
      <c r="D272" t="s">
        <v>18</v>
      </c>
      <c r="E272" t="s">
        <v>81</v>
      </c>
      <c r="F272" t="s">
        <v>113</v>
      </c>
      <c r="G272" t="s">
        <v>81</v>
      </c>
      <c r="H272" t="str">
        <f>IF(R271=0,"",R271)</f>
        <v>4/4</v>
      </c>
      <c r="I272" t="s">
        <v>81</v>
      </c>
      <c r="J272" t="s">
        <v>136</v>
      </c>
      <c r="K272" t="s">
        <v>81</v>
      </c>
      <c r="L272" t="s">
        <v>113</v>
      </c>
      <c r="M272" t="s">
        <v>81</v>
      </c>
      <c r="N272" t="str">
        <f>IF(R272=0,"",R272)</f>
        <v/>
      </c>
      <c r="O272" t="s">
        <v>81</v>
      </c>
      <c r="Q272" s="41" t="s">
        <v>19</v>
      </c>
      <c r="R272" s="34">
        <f>INDEX(AS:AS,W265+1)</f>
        <v>0</v>
      </c>
      <c r="S272" s="42"/>
      <c r="T272" s="42"/>
      <c r="U272" s="42"/>
      <c r="V272" s="43"/>
      <c r="W272" s="44"/>
      <c r="X272" s="45"/>
      <c r="Y272" s="55"/>
      <c r="Z272" s="55"/>
      <c r="AA272" s="56"/>
      <c r="BB272" s="64" t="s">
        <v>0</v>
      </c>
    </row>
    <row r="273" spans="1:54">
      <c r="A273" t="str">
        <f t="shared" si="44"/>
        <v>&amp;br;&amp;br;</v>
      </c>
      <c r="B273" t="s">
        <v>0</v>
      </c>
      <c r="C273" t="s">
        <v>145</v>
      </c>
      <c r="R273"/>
      <c r="S273"/>
      <c r="T273"/>
      <c r="U273"/>
      <c r="V273"/>
      <c r="BB273" s="64" t="s">
        <v>0</v>
      </c>
    </row>
    <row r="274" spans="1:54">
      <c r="A274" t="str">
        <f t="shared" si="44"/>
        <v>#back(text=戻る,left)</v>
      </c>
      <c r="B274" t="s">
        <v>0</v>
      </c>
      <c r="C274" t="s">
        <v>153</v>
      </c>
      <c r="R274"/>
      <c r="S274"/>
      <c r="T274"/>
      <c r="U274"/>
      <c r="V274"/>
      <c r="BB274" s="64" t="s">
        <v>0</v>
      </c>
    </row>
    <row r="275" spans="1:54">
      <c r="A275" t="str">
        <f t="shared" si="44"/>
        <v>&amp;br;</v>
      </c>
      <c r="B275" t="s">
        <v>0</v>
      </c>
      <c r="C275" t="s">
        <v>164</v>
      </c>
      <c r="R275"/>
      <c r="S275"/>
      <c r="T275"/>
      <c r="U275"/>
      <c r="V275"/>
      <c r="BB275" s="64" t="s">
        <v>0</v>
      </c>
    </row>
    <row r="276" spans="1:54">
      <c r="A276" t="str">
        <f t="shared" si="44"/>
        <v>#comment(above,nsize=[15],size=[30],num=[10])</v>
      </c>
      <c r="B276" t="s">
        <v>0</v>
      </c>
      <c r="C276" t="s">
        <v>173</v>
      </c>
      <c r="R276"/>
      <c r="S276"/>
      <c r="T276"/>
      <c r="U276"/>
      <c r="V276"/>
      <c r="BB276" s="64" t="s">
        <v>0</v>
      </c>
    </row>
    <row r="277" spans="1:54">
      <c r="A277" t="str">
        <f t="shared" si="44"/>
        <v>&amp;br;&amp;br;</v>
      </c>
      <c r="B277" t="s">
        <v>0</v>
      </c>
      <c r="C277" t="s">
        <v>145</v>
      </c>
      <c r="R277"/>
      <c r="S277"/>
      <c r="T277"/>
      <c r="U277"/>
      <c r="V277"/>
      <c r="AC277" s="52"/>
      <c r="AD277" s="52"/>
      <c r="BB277" s="64" t="s">
        <v>0</v>
      </c>
    </row>
    <row r="278" spans="1:54">
      <c r="A278" t="str">
        <f t="shared" si="44"/>
        <v/>
      </c>
      <c r="B278" t="s">
        <v>0</v>
      </c>
      <c r="Q278" s="29"/>
      <c r="R278" s="30"/>
      <c r="S278" s="30"/>
      <c r="T278" s="30"/>
      <c r="U278" s="30"/>
      <c r="V278" s="31"/>
      <c r="W278" s="32">
        <v>22</v>
      </c>
      <c r="X278" s="29"/>
      <c r="Y278" s="50"/>
      <c r="Z278" s="50"/>
      <c r="AA278" s="51"/>
      <c r="AC278" s="52"/>
      <c r="AD278" s="52"/>
      <c r="BB278" s="64" t="s">
        <v>0</v>
      </c>
    </row>
    <row r="279" spans="1:54">
      <c r="A279" t="str">
        <f t="shared" si="44"/>
        <v>*ラムナプのハイドラ/Ramunap Hydra</v>
      </c>
      <c r="B279" t="s">
        <v>0</v>
      </c>
      <c r="C279" t="str">
        <f>"*"&amp;R279&amp;"/"&amp;T279</f>
        <v>*ラムナプのハイドラ/Ramunap Hydra</v>
      </c>
      <c r="Q279" s="33" t="s">
        <v>9</v>
      </c>
      <c r="R279" s="34" t="str">
        <f>INDEX(AI:AI,W278+1)</f>
        <v>ラムナプのハイドラ</v>
      </c>
      <c r="S279" s="35" t="s">
        <v>10</v>
      </c>
      <c r="T279" s="34" t="str">
        <f>INDEX(AJ:AJ,W278+1)</f>
        <v>Ramunap Hydra</v>
      </c>
      <c r="U279" s="35"/>
      <c r="V279" s="36"/>
      <c r="W279" s="37"/>
      <c r="X279" s="33"/>
      <c r="Y279" s="52"/>
      <c r="Z279" s="52"/>
      <c r="AA279" s="53"/>
      <c r="AC279" s="52"/>
      <c r="AD279" s="52"/>
      <c r="BB279" s="64" t="s">
        <v>0</v>
      </c>
    </row>
    <row r="280" spans="1:54">
      <c r="A280" t="str">
        <f t="shared" si="44"/>
        <v>|LEFT:80|LEFT:100|LEFT:100|LEFT:100|LEFT:100|LEFT:100|c</v>
      </c>
      <c r="B280" t="s">
        <v>0</v>
      </c>
      <c r="C280" t="s">
        <v>81</v>
      </c>
      <c r="D280" s="26" t="str">
        <f>$Q$1</f>
        <v>LEFT:80</v>
      </c>
      <c r="E280" s="26" t="s">
        <v>81</v>
      </c>
      <c r="F280" s="26" t="str">
        <f t="shared" ref="F280:J280" si="47">$R$1</f>
        <v>LEFT:100</v>
      </c>
      <c r="G280" s="26" t="s">
        <v>81</v>
      </c>
      <c r="H280" s="26" t="str">
        <f t="shared" si="47"/>
        <v>LEFT:100</v>
      </c>
      <c r="I280" s="26" t="s">
        <v>81</v>
      </c>
      <c r="J280" s="26" t="str">
        <f t="shared" si="47"/>
        <v>LEFT:100</v>
      </c>
      <c r="K280" s="26" t="s">
        <v>81</v>
      </c>
      <c r="L280" s="26" t="str">
        <f>$R$1</f>
        <v>LEFT:100</v>
      </c>
      <c r="M280" s="26" t="s">
        <v>81</v>
      </c>
      <c r="N280" s="26" t="str">
        <f>$R$1</f>
        <v>LEFT:100</v>
      </c>
      <c r="O280" t="s">
        <v>81</v>
      </c>
      <c r="P280" t="s">
        <v>82</v>
      </c>
      <c r="Q280" s="38" t="s">
        <v>6</v>
      </c>
      <c r="R280" s="34" t="str">
        <f>INDEX(AF:AF,W278+1)</f>
        <v>緑</v>
      </c>
      <c r="S280" s="39" t="s">
        <v>7</v>
      </c>
      <c r="T280" s="34" t="str">
        <f>INDEX(AG:AG,W278+1)</f>
        <v>神話レア</v>
      </c>
      <c r="U280" s="39" t="s">
        <v>8</v>
      </c>
      <c r="V280" s="34">
        <f>INDEX(AH:AH,W278+1)</f>
        <v>16</v>
      </c>
      <c r="W280" s="40"/>
      <c r="X280" s="34" t="str">
        <f>INDEX(AO:AO,W278+1)</f>
        <v>到達 トランプル</v>
      </c>
      <c r="Y280" s="52"/>
      <c r="Z280" s="52"/>
      <c r="AA280" s="53"/>
      <c r="AC280" s="35"/>
      <c r="AD280" s="35"/>
      <c r="BB280" s="64" t="s">
        <v>0</v>
      </c>
    </row>
    <row r="281" spans="1:54">
      <c r="A281" t="str">
        <f t="shared" si="44"/>
        <v>|色|緑|レアリティ|神話レア|マナコスト|16|</v>
      </c>
      <c r="B281" t="s">
        <v>0</v>
      </c>
      <c r="C281" t="s">
        <v>81</v>
      </c>
      <c r="D281" s="27" t="s">
        <v>6</v>
      </c>
      <c r="E281" t="s">
        <v>81</v>
      </c>
      <c r="F281" t="str">
        <f>IF(R280=0,"",R280)</f>
        <v>緑</v>
      </c>
      <c r="G281" t="s">
        <v>81</v>
      </c>
      <c r="H281" s="27" t="s">
        <v>93</v>
      </c>
      <c r="I281" t="s">
        <v>81</v>
      </c>
      <c r="J281" t="str">
        <f>IF(T280=0,"",T280)</f>
        <v>神話レア</v>
      </c>
      <c r="K281" t="s">
        <v>81</v>
      </c>
      <c r="L281" s="27" t="s">
        <v>94</v>
      </c>
      <c r="M281" t="s">
        <v>81</v>
      </c>
      <c r="N281">
        <f>IF(V280=0,"",V280)</f>
        <v>16</v>
      </c>
      <c r="O281" t="s">
        <v>81</v>
      </c>
      <c r="Q281" s="33" t="s">
        <v>11</v>
      </c>
      <c r="R281" s="34" t="str">
        <f>INDEX(AK:AK,W278+1)</f>
        <v>クリーチャー</v>
      </c>
      <c r="S281" s="39" t="s">
        <v>95</v>
      </c>
      <c r="T281" s="34" t="str">
        <f>INDEX(AL:AL,W278+1)</f>
        <v>蛇</v>
      </c>
      <c r="U281" s="34" t="str">
        <f>INDEX(AM:AM,W278+1)</f>
        <v>ハイドラ</v>
      </c>
      <c r="V281" s="34">
        <f>INDEX(AN:AN,W278+1)</f>
        <v>0</v>
      </c>
      <c r="W281" s="40"/>
      <c r="X281" s="34" t="str">
        <f>INDEX(AV:AV,W278+1)</f>
        <v>到達</v>
      </c>
      <c r="Y281" s="34" t="str">
        <f>INDEX(AW:AW,W278+1)</f>
        <v>トラ</v>
      </c>
      <c r="Z281" s="34" t="str">
        <f>INDEX(AX:AX,W278+1)</f>
        <v/>
      </c>
      <c r="AA281" s="34">
        <f>INDEX(AY:AY,W278+1)</f>
        <v>0</v>
      </c>
      <c r="AC281" s="52"/>
      <c r="AD281" s="52"/>
      <c r="BB281" s="64" t="s">
        <v>0</v>
      </c>
    </row>
    <row r="282" spans="1:54">
      <c r="A282" t="str">
        <f t="shared" si="44"/>
        <v>|種別|クリーチャー|サブタイプ|蛇|ハイドラ||</v>
      </c>
      <c r="B282" t="s">
        <v>0</v>
      </c>
      <c r="C282" t="s">
        <v>81</v>
      </c>
      <c r="D282" s="27" t="s">
        <v>11</v>
      </c>
      <c r="E282" t="s">
        <v>81</v>
      </c>
      <c r="F282" t="str">
        <f>IF(R281=0,"",R281)</f>
        <v>クリーチャー</v>
      </c>
      <c r="G282" t="s">
        <v>81</v>
      </c>
      <c r="H282" s="27" t="s">
        <v>103</v>
      </c>
      <c r="I282" t="s">
        <v>81</v>
      </c>
      <c r="J282" t="str">
        <f>IF(T281=0,"",T281)</f>
        <v>蛇</v>
      </c>
      <c r="K282" t="s">
        <v>81</v>
      </c>
      <c r="L282" t="str">
        <f>IF(U281=0,"",U281)</f>
        <v>ハイドラ</v>
      </c>
      <c r="M282" t="s">
        <v>81</v>
      </c>
      <c r="N282" t="str">
        <f>IF(V281=0,"",V281)</f>
        <v/>
      </c>
      <c r="O282" t="s">
        <v>81</v>
      </c>
      <c r="Q282" s="33" t="s">
        <v>104</v>
      </c>
      <c r="R282" s="34" t="str">
        <f>INDEX(AZ:AZ,W278+1)</f>
        <v>到達 トランプル&amp;br;このクリーチャーが戦場に出たとき、これは+X/+Xの修整を受ける。Xはあなたの墓地の砂漠・呪文の総数に等しい。&amp;br;あなたが砂漠･呪文を唱えたとき、このクリーチャーは+1/+1の修整を受ける。</v>
      </c>
      <c r="S282" s="35"/>
      <c r="T282" s="35"/>
      <c r="U282" s="35"/>
      <c r="V282" s="36"/>
      <c r="W282" s="40"/>
      <c r="X282" s="32"/>
      <c r="Y282" s="32"/>
      <c r="Z282" s="32"/>
      <c r="AA282" s="54"/>
      <c r="AC282" s="52"/>
      <c r="AD282" s="52"/>
      <c r="BB282" s="64" t="s">
        <v>0</v>
      </c>
    </row>
    <row r="283" spans="1:54">
      <c r="A283" t="str">
        <f t="shared" si="44"/>
        <v>|テキスト|&gt;|&gt;|&gt;|&gt;|到達 トランプル&amp;br;このクリーチャーが戦場に出たとき、これは+X/+Xの修整を受ける。Xはあなたの墓地の砂漠・呪文の総数に等しい。&amp;br;あなたが砂漠･呪文を唱えたとき、このクリーチャーは+1/+1の修整を受ける。|</v>
      </c>
      <c r="B283" t="s">
        <v>0</v>
      </c>
      <c r="C283" t="s">
        <v>81</v>
      </c>
      <c r="D283" s="27" t="s">
        <v>104</v>
      </c>
      <c r="E283" t="s">
        <v>81</v>
      </c>
      <c r="F283" s="27" t="s">
        <v>113</v>
      </c>
      <c r="G283" t="s">
        <v>81</v>
      </c>
      <c r="H283" s="27" t="s">
        <v>113</v>
      </c>
      <c r="I283" t="s">
        <v>81</v>
      </c>
      <c r="J283" s="27" t="s">
        <v>113</v>
      </c>
      <c r="K283" t="s">
        <v>81</v>
      </c>
      <c r="L283" s="27" t="s">
        <v>113</v>
      </c>
      <c r="M283" t="s">
        <v>81</v>
      </c>
      <c r="N283" t="str">
        <f>IF(R282=0,"",R282)</f>
        <v>到達 トランプル&amp;br;このクリーチャーが戦場に出たとき、これは+X/+Xの修整を受ける。Xはあなたの墓地の砂漠・呪文の総数に等しい。&amp;br;あなたが砂漠･呪文を唱えたとき、このクリーチャーは+1/+1の修整を受ける。</v>
      </c>
      <c r="O283" t="s">
        <v>81</v>
      </c>
      <c r="Q283" s="38" t="s">
        <v>27</v>
      </c>
      <c r="R283" s="34" t="str">
        <f>INDEX(BA:BA,W278+1)</f>
        <v>When this creature enters the battlefield, it gets +X/+X, where X is the number of Desert spells in your graveyard.&amp;br;When you cast a Desert spell, this creature gets +1/+1.</v>
      </c>
      <c r="S283" s="35" t="s">
        <v>400</v>
      </c>
      <c r="T283" s="34" t="str">
        <f>IF(X283="","",X283&amp;IF(Y283="",""," "&amp;Y283)&amp;IF(Z283="",""," "&amp;Z283)&amp;IF(AA283="",""," "&amp;AA283))</f>
        <v>Reach Trample  </v>
      </c>
      <c r="U283" s="35"/>
      <c r="V283" s="36"/>
      <c r="W283" s="40" t="s">
        <v>114</v>
      </c>
      <c r="X283" s="33" t="str">
        <f t="shared" ref="X283:AA283" si="48">IF(ISERROR(IF(LEN(X282)&gt;1,X282,VLOOKUP(X281,$AC:$AD,2,FALSE))),"",IF(LEN(X282)&gt;1,X282,VLOOKUP(X281,$AC:$AD,2,FALSE)))</f>
        <v>Reach</v>
      </c>
      <c r="Y283" s="33" t="str">
        <f t="shared" si="48"/>
        <v>Trample</v>
      </c>
      <c r="Z283" s="33" t="str">
        <f t="shared" si="48"/>
        <v/>
      </c>
      <c r="AA283" s="33" t="str">
        <f t="shared" si="48"/>
        <v> </v>
      </c>
      <c r="AC283" s="52"/>
      <c r="AD283" s="52"/>
      <c r="BB283" s="64" t="s">
        <v>0</v>
      </c>
    </row>
    <row r="284" spans="1:54">
      <c r="A284" t="str">
        <f t="shared" si="44"/>
        <v>|英テキスト|&gt;|&gt;|&gt;|&gt;|Reach Trample  &amp;br;When this creature enters the battlefield, it gets +X/+X, where X is the number of Desert spells in your graveyard.&amp;br;When you cast a Desert spell, this creature gets +1/+1.|</v>
      </c>
      <c r="B284" t="s">
        <v>0</v>
      </c>
      <c r="C284" t="s">
        <v>81</v>
      </c>
      <c r="D284" s="27" t="s">
        <v>125</v>
      </c>
      <c r="E284" t="s">
        <v>81</v>
      </c>
      <c r="F284" s="27" t="s">
        <v>113</v>
      </c>
      <c r="G284" t="s">
        <v>81</v>
      </c>
      <c r="H284" s="27" t="s">
        <v>113</v>
      </c>
      <c r="I284" t="s">
        <v>81</v>
      </c>
      <c r="J284" s="27" t="s">
        <v>113</v>
      </c>
      <c r="K284" t="s">
        <v>81</v>
      </c>
      <c r="L284" s="27" t="s">
        <v>113</v>
      </c>
      <c r="M284" t="s">
        <v>81</v>
      </c>
      <c r="N284" t="str">
        <f>IF(T283="","",T283&amp;"&amp;br;")&amp;IF(R283=0,"",R283)</f>
        <v>Reach Trample  &amp;br;When this creature enters the battlefield, it gets +X/+X, where X is the number of Desert spells in your graveyard.&amp;br;When you cast a Desert spell, this creature gets +1/+1.</v>
      </c>
      <c r="O284" t="s">
        <v>81</v>
      </c>
      <c r="Q284" s="33" t="s">
        <v>18</v>
      </c>
      <c r="R284" s="34" t="str">
        <f>IF(INDEX(AT:AT,W278+1)="",0,INDEX(AT:AT,W278+1)&amp;"/"&amp;INDEX(AU:AU,W278+1))</f>
        <v>4/4</v>
      </c>
      <c r="S284" s="35"/>
      <c r="T284" s="35"/>
      <c r="U284" s="35"/>
      <c r="V284" s="36"/>
      <c r="W284" s="40"/>
      <c r="X284" s="33"/>
      <c r="Y284" s="52"/>
      <c r="Z284" s="52"/>
      <c r="AA284" s="53"/>
      <c r="AC284" s="52"/>
      <c r="AD284" s="52"/>
      <c r="BB284" s="64" t="s">
        <v>0</v>
      </c>
    </row>
    <row r="285" spans="1:54">
      <c r="A285" t="str">
        <f t="shared" si="44"/>
        <v>|PT|&gt;|4/4|シールド数|&gt;||</v>
      </c>
      <c r="B285" t="s">
        <v>0</v>
      </c>
      <c r="C285" t="s">
        <v>81</v>
      </c>
      <c r="D285" t="s">
        <v>18</v>
      </c>
      <c r="E285" t="s">
        <v>81</v>
      </c>
      <c r="F285" t="s">
        <v>113</v>
      </c>
      <c r="G285" t="s">
        <v>81</v>
      </c>
      <c r="H285" t="str">
        <f>IF(R284=0,"",R284)</f>
        <v>4/4</v>
      </c>
      <c r="I285" t="s">
        <v>81</v>
      </c>
      <c r="J285" t="s">
        <v>136</v>
      </c>
      <c r="K285" t="s">
        <v>81</v>
      </c>
      <c r="L285" t="s">
        <v>113</v>
      </c>
      <c r="M285" t="s">
        <v>81</v>
      </c>
      <c r="N285" t="str">
        <f>IF(R285=0,"",R285)</f>
        <v/>
      </c>
      <c r="O285" t="s">
        <v>81</v>
      </c>
      <c r="Q285" s="41" t="s">
        <v>19</v>
      </c>
      <c r="R285" s="34">
        <f>INDEX(AS:AS,W278+1)</f>
        <v>0</v>
      </c>
      <c r="S285" s="42"/>
      <c r="T285" s="42"/>
      <c r="U285" s="42"/>
      <c r="V285" s="43"/>
      <c r="W285" s="44"/>
      <c r="X285" s="45"/>
      <c r="Y285" s="55"/>
      <c r="Z285" s="55"/>
      <c r="AA285" s="56"/>
      <c r="BB285" s="64" t="s">
        <v>0</v>
      </c>
    </row>
    <row r="286" spans="1:54">
      <c r="A286" t="str">
        <f t="shared" si="44"/>
        <v>&amp;br;&amp;br;</v>
      </c>
      <c r="B286" t="s">
        <v>0</v>
      </c>
      <c r="C286" t="s">
        <v>145</v>
      </c>
      <c r="R286"/>
      <c r="S286"/>
      <c r="T286"/>
      <c r="U286"/>
      <c r="V286"/>
      <c r="BB286" s="64" t="s">
        <v>0</v>
      </c>
    </row>
    <row r="287" spans="1:54">
      <c r="A287" t="str">
        <f t="shared" si="44"/>
        <v>#back(text=戻る,left)</v>
      </c>
      <c r="B287" t="s">
        <v>0</v>
      </c>
      <c r="C287" t="s">
        <v>153</v>
      </c>
      <c r="R287"/>
      <c r="S287"/>
      <c r="T287"/>
      <c r="U287"/>
      <c r="V287"/>
      <c r="BB287" s="64" t="s">
        <v>0</v>
      </c>
    </row>
    <row r="288" spans="1:54">
      <c r="A288" t="str">
        <f t="shared" si="44"/>
        <v>&amp;br;</v>
      </c>
      <c r="B288" t="s">
        <v>0</v>
      </c>
      <c r="C288" t="s">
        <v>164</v>
      </c>
      <c r="R288"/>
      <c r="S288"/>
      <c r="T288"/>
      <c r="U288"/>
      <c r="V288"/>
      <c r="BB288" s="64" t="s">
        <v>0</v>
      </c>
    </row>
    <row r="289" spans="1:54">
      <c r="A289" t="str">
        <f t="shared" si="44"/>
        <v>#comment(above,nsize=[15],size=[30],num=[10])</v>
      </c>
      <c r="B289" t="s">
        <v>0</v>
      </c>
      <c r="C289" t="s">
        <v>173</v>
      </c>
      <c r="R289"/>
      <c r="S289"/>
      <c r="T289"/>
      <c r="U289"/>
      <c r="V289"/>
      <c r="BB289" s="64" t="s">
        <v>0</v>
      </c>
    </row>
    <row r="290" spans="1:54">
      <c r="A290" t="str">
        <f t="shared" si="44"/>
        <v>&amp;br;&amp;br;</v>
      </c>
      <c r="B290" t="s">
        <v>0</v>
      </c>
      <c r="C290" t="s">
        <v>145</v>
      </c>
      <c r="R290"/>
      <c r="S290"/>
      <c r="T290"/>
      <c r="U290"/>
      <c r="V290"/>
      <c r="AC290" s="52"/>
      <c r="AD290" s="52"/>
      <c r="BB290" s="64" t="s">
        <v>0</v>
      </c>
    </row>
    <row r="291" spans="1:54">
      <c r="A291" t="str">
        <f t="shared" si="44"/>
        <v/>
      </c>
      <c r="B291" t="s">
        <v>0</v>
      </c>
      <c r="Q291" s="29"/>
      <c r="R291" s="30"/>
      <c r="S291" s="30"/>
      <c r="T291" s="30"/>
      <c r="U291" s="30"/>
      <c r="V291" s="31"/>
      <c r="W291" s="32">
        <v>23</v>
      </c>
      <c r="X291" s="29"/>
      <c r="Y291" s="50"/>
      <c r="Z291" s="50"/>
      <c r="AA291" s="51"/>
      <c r="AC291" s="52"/>
      <c r="AD291" s="52"/>
      <c r="BB291" s="64" t="s">
        <v>0</v>
      </c>
    </row>
    <row r="292" spans="1:54">
      <c r="A292" t="str">
        <f t="shared" si="44"/>
        <v>*生類解放/Uncage the Menagerie</v>
      </c>
      <c r="B292" t="s">
        <v>0</v>
      </c>
      <c r="C292" t="str">
        <f>"*"&amp;R292&amp;"/"&amp;T292</f>
        <v>*生類解放/Uncage the Menagerie</v>
      </c>
      <c r="Q292" s="33" t="s">
        <v>9</v>
      </c>
      <c r="R292" s="34" t="str">
        <f>INDEX(AI:AI,W291+1)</f>
        <v>生類解放</v>
      </c>
      <c r="S292" s="35" t="s">
        <v>10</v>
      </c>
      <c r="T292" s="34" t="str">
        <f>INDEX(AJ:AJ,W291+1)</f>
        <v>Uncage the Menagerie</v>
      </c>
      <c r="U292" s="35"/>
      <c r="V292" s="36"/>
      <c r="W292" s="37"/>
      <c r="X292" s="33"/>
      <c r="Y292" s="52"/>
      <c r="Z292" s="52"/>
      <c r="AA292" s="53"/>
      <c r="AC292" s="52"/>
      <c r="AD292" s="52"/>
      <c r="BB292" s="64" t="s">
        <v>0</v>
      </c>
    </row>
    <row r="293" spans="1:54">
      <c r="A293" t="str">
        <f t="shared" si="44"/>
        <v>|LEFT:80|LEFT:100|LEFT:100|LEFT:100|LEFT:100|LEFT:100|c</v>
      </c>
      <c r="B293" t="s">
        <v>0</v>
      </c>
      <c r="C293" t="s">
        <v>81</v>
      </c>
      <c r="D293" s="26" t="str">
        <f>$Q$1</f>
        <v>LEFT:80</v>
      </c>
      <c r="E293" s="26" t="s">
        <v>81</v>
      </c>
      <c r="F293" s="26" t="str">
        <f t="shared" ref="F293:J293" si="49">$R$1</f>
        <v>LEFT:100</v>
      </c>
      <c r="G293" s="26" t="s">
        <v>81</v>
      </c>
      <c r="H293" s="26" t="str">
        <f t="shared" si="49"/>
        <v>LEFT:100</v>
      </c>
      <c r="I293" s="26" t="s">
        <v>81</v>
      </c>
      <c r="J293" s="26" t="str">
        <f t="shared" si="49"/>
        <v>LEFT:100</v>
      </c>
      <c r="K293" s="26" t="s">
        <v>81</v>
      </c>
      <c r="L293" s="26" t="str">
        <f>$R$1</f>
        <v>LEFT:100</v>
      </c>
      <c r="M293" s="26" t="s">
        <v>81</v>
      </c>
      <c r="N293" s="26" t="str">
        <f>$R$1</f>
        <v>LEFT:100</v>
      </c>
      <c r="O293" t="s">
        <v>81</v>
      </c>
      <c r="P293" t="s">
        <v>82</v>
      </c>
      <c r="Q293" s="38" t="s">
        <v>6</v>
      </c>
      <c r="R293" s="34" t="str">
        <f>INDEX(AF:AF,W291+1)</f>
        <v>緑</v>
      </c>
      <c r="S293" s="39" t="s">
        <v>7</v>
      </c>
      <c r="T293" s="34" t="str">
        <f>INDEX(AG:AG,W291+1)</f>
        <v>神話レア</v>
      </c>
      <c r="U293" s="39" t="s">
        <v>8</v>
      </c>
      <c r="V293" s="34">
        <f>INDEX(AH:AH,W291+1)</f>
        <v>10</v>
      </c>
      <c r="W293" s="40"/>
      <c r="X293" s="34" t="str">
        <f>INDEX(AO:AO,W291+1)</f>
        <v>あなたのライブラリーからクリーチャーを6体取ってくる。</v>
      </c>
      <c r="Y293" s="52"/>
      <c r="Z293" s="52"/>
      <c r="AA293" s="53"/>
      <c r="AC293" s="35"/>
      <c r="AD293" s="35"/>
      <c r="BB293" s="64" t="s">
        <v>0</v>
      </c>
    </row>
    <row r="294" spans="1:54">
      <c r="A294" t="str">
        <f t="shared" si="44"/>
        <v>|色|緑|レアリティ|神話レア|マナコスト|10|</v>
      </c>
      <c r="B294" t="s">
        <v>0</v>
      </c>
      <c r="C294" t="s">
        <v>81</v>
      </c>
      <c r="D294" s="27" t="s">
        <v>6</v>
      </c>
      <c r="E294" t="s">
        <v>81</v>
      </c>
      <c r="F294" t="str">
        <f>IF(R293=0,"",R293)</f>
        <v>緑</v>
      </c>
      <c r="G294" t="s">
        <v>81</v>
      </c>
      <c r="H294" s="27" t="s">
        <v>93</v>
      </c>
      <c r="I294" t="s">
        <v>81</v>
      </c>
      <c r="J294" t="str">
        <f>IF(T293=0,"",T293)</f>
        <v>神話レア</v>
      </c>
      <c r="K294" t="s">
        <v>81</v>
      </c>
      <c r="L294" s="27" t="s">
        <v>94</v>
      </c>
      <c r="M294" t="s">
        <v>81</v>
      </c>
      <c r="N294">
        <f>IF(V293=0,"",V293)</f>
        <v>10</v>
      </c>
      <c r="O294" t="s">
        <v>81</v>
      </c>
      <c r="Q294" s="33" t="s">
        <v>11</v>
      </c>
      <c r="R294" s="34" t="str">
        <f>INDEX(AK:AK,W291+1)</f>
        <v>呪文</v>
      </c>
      <c r="S294" s="39" t="s">
        <v>95</v>
      </c>
      <c r="T294" s="34">
        <f>INDEX(AL:AL,W291+1)</f>
        <v>0</v>
      </c>
      <c r="U294" s="34">
        <f>INDEX(AM:AM,W291+1)</f>
        <v>0</v>
      </c>
      <c r="V294" s="34">
        <f>INDEX(AN:AN,W291+1)</f>
        <v>0</v>
      </c>
      <c r="W294" s="40"/>
      <c r="X294" s="34" t="str">
        <f>INDEX(AV:AV,W291+1)</f>
        <v>あな</v>
      </c>
      <c r="Y294" s="34" t="str">
        <f>INDEX(AW:AW,W291+1)</f>
        <v/>
      </c>
      <c r="Z294" s="34" t="str">
        <f>INDEX(AX:AX,W291+1)</f>
        <v/>
      </c>
      <c r="AA294" s="34">
        <f>INDEX(AY:AY,W291+1)</f>
        <v>0</v>
      </c>
      <c r="AC294" s="52"/>
      <c r="AD294" s="52"/>
      <c r="BB294" s="64" t="s">
        <v>0</v>
      </c>
    </row>
    <row r="295" spans="1:54">
      <c r="A295" t="str">
        <f t="shared" si="44"/>
        <v>|種別|呪文|サブタイプ||||</v>
      </c>
      <c r="B295" t="s">
        <v>0</v>
      </c>
      <c r="C295" t="s">
        <v>81</v>
      </c>
      <c r="D295" s="27" t="s">
        <v>11</v>
      </c>
      <c r="E295" t="s">
        <v>81</v>
      </c>
      <c r="F295" t="str">
        <f>IF(R294=0,"",R294)</f>
        <v>呪文</v>
      </c>
      <c r="G295" t="s">
        <v>81</v>
      </c>
      <c r="H295" s="27" t="s">
        <v>103</v>
      </c>
      <c r="I295" t="s">
        <v>81</v>
      </c>
      <c r="J295" t="str">
        <f>IF(T294=0,"",T294)</f>
        <v/>
      </c>
      <c r="K295" t="s">
        <v>81</v>
      </c>
      <c r="L295" t="str">
        <f>IF(U294=0,"",U294)</f>
        <v/>
      </c>
      <c r="M295" t="s">
        <v>81</v>
      </c>
      <c r="N295" t="str">
        <f>IF(V294=0,"",V294)</f>
        <v/>
      </c>
      <c r="O295" t="s">
        <v>81</v>
      </c>
      <c r="Q295" s="33" t="s">
        <v>104</v>
      </c>
      <c r="R295" s="34" t="str">
        <f>INDEX(AZ:AZ,W291+1)</f>
        <v>あなたのライブラリーからクリーチャーを6体取ってくる。</v>
      </c>
      <c r="S295" s="35"/>
      <c r="T295" s="35"/>
      <c r="U295" s="35"/>
      <c r="V295" s="36"/>
      <c r="W295" s="40"/>
      <c r="X295" s="32"/>
      <c r="Y295" s="32"/>
      <c r="Z295" s="32"/>
      <c r="AA295" s="54"/>
      <c r="AC295" s="52"/>
      <c r="AD295" s="52"/>
      <c r="BB295" s="64" t="s">
        <v>0</v>
      </c>
    </row>
    <row r="296" spans="1:54">
      <c r="A296" t="str">
        <f t="shared" si="44"/>
        <v>|テキスト|&gt;|&gt;|&gt;|&gt;|あなたのライブラリーからクリーチャーを6体取ってくる。|</v>
      </c>
      <c r="B296" t="s">
        <v>0</v>
      </c>
      <c r="C296" t="s">
        <v>81</v>
      </c>
      <c r="D296" s="27" t="s">
        <v>104</v>
      </c>
      <c r="E296" t="s">
        <v>81</v>
      </c>
      <c r="F296" s="27" t="s">
        <v>113</v>
      </c>
      <c r="G296" t="s">
        <v>81</v>
      </c>
      <c r="H296" s="27" t="s">
        <v>113</v>
      </c>
      <c r="I296" t="s">
        <v>81</v>
      </c>
      <c r="J296" s="27" t="s">
        <v>113</v>
      </c>
      <c r="K296" t="s">
        <v>81</v>
      </c>
      <c r="L296" s="27" t="s">
        <v>113</v>
      </c>
      <c r="M296" t="s">
        <v>81</v>
      </c>
      <c r="N296" t="str">
        <f>IF(R295=0,"",R295)</f>
        <v>あなたのライブラリーからクリーチャーを6体取ってくる。</v>
      </c>
      <c r="O296" t="s">
        <v>81</v>
      </c>
      <c r="Q296" s="38" t="s">
        <v>27</v>
      </c>
      <c r="R296" s="34" t="str">
        <f>INDEX(BA:BA,W291+1)</f>
        <v>You fetch 6 creatures from your library.</v>
      </c>
      <c r="S296" s="35" t="s">
        <v>400</v>
      </c>
      <c r="T296" s="34" t="str">
        <f>IF(X296="","",X296&amp;IF(Y296="",""," "&amp;Y296)&amp;IF(Z296="",""," "&amp;Z296)&amp;IF(AA296="",""," "&amp;AA296))</f>
        <v/>
      </c>
      <c r="U296" s="35"/>
      <c r="V296" s="36"/>
      <c r="W296" s="40" t="s">
        <v>114</v>
      </c>
      <c r="X296" s="33" t="str">
        <f t="shared" ref="X296:AA296" si="50">IF(ISERROR(IF(LEN(X295)&gt;1,X295,VLOOKUP(X294,$AC:$AD,2,FALSE))),"",IF(LEN(X295)&gt;1,X295,VLOOKUP(X294,$AC:$AD,2,FALSE)))</f>
        <v/>
      </c>
      <c r="Y296" s="33" t="str">
        <f t="shared" si="50"/>
        <v/>
      </c>
      <c r="Z296" s="33" t="str">
        <f t="shared" si="50"/>
        <v/>
      </c>
      <c r="AA296" s="33" t="str">
        <f t="shared" si="50"/>
        <v> </v>
      </c>
      <c r="AC296" s="52"/>
      <c r="AD296" s="52"/>
      <c r="BB296" s="64" t="s">
        <v>0</v>
      </c>
    </row>
    <row r="297" spans="1:54">
      <c r="A297" t="str">
        <f t="shared" si="44"/>
        <v>|英テキスト|&gt;|&gt;|&gt;|&gt;|You fetch 6 creatures from your library.|</v>
      </c>
      <c r="B297" t="s">
        <v>0</v>
      </c>
      <c r="C297" t="s">
        <v>81</v>
      </c>
      <c r="D297" s="27" t="s">
        <v>125</v>
      </c>
      <c r="E297" t="s">
        <v>81</v>
      </c>
      <c r="F297" s="27" t="s">
        <v>113</v>
      </c>
      <c r="G297" t="s">
        <v>81</v>
      </c>
      <c r="H297" s="27" t="s">
        <v>113</v>
      </c>
      <c r="I297" t="s">
        <v>81</v>
      </c>
      <c r="J297" s="27" t="s">
        <v>113</v>
      </c>
      <c r="K297" t="s">
        <v>81</v>
      </c>
      <c r="L297" s="27" t="s">
        <v>113</v>
      </c>
      <c r="M297" t="s">
        <v>81</v>
      </c>
      <c r="N297" t="str">
        <f>IF(T296="","",T296&amp;"&amp;br;")&amp;IF(R296=0,"",R296)</f>
        <v>You fetch 6 creatures from your library.</v>
      </c>
      <c r="O297" t="s">
        <v>81</v>
      </c>
      <c r="Q297" s="33" t="s">
        <v>18</v>
      </c>
      <c r="R297" s="34">
        <f>IF(INDEX(AT:AT,W291+1)="",0,INDEX(AT:AT,W291+1)&amp;"/"&amp;INDEX(AU:AU,W291+1))</f>
        <v>0</v>
      </c>
      <c r="S297" s="35"/>
      <c r="T297" s="35"/>
      <c r="U297" s="35"/>
      <c r="V297" s="36"/>
      <c r="W297" s="40"/>
      <c r="X297" s="33"/>
      <c r="Y297" s="52"/>
      <c r="Z297" s="52"/>
      <c r="AA297" s="53"/>
      <c r="AC297" s="52"/>
      <c r="AD297" s="52"/>
      <c r="BB297" s="64" t="s">
        <v>0</v>
      </c>
    </row>
    <row r="298" spans="1:54">
      <c r="A298" t="str">
        <f t="shared" si="44"/>
        <v>|PT|&gt;||シールド数|&gt;||</v>
      </c>
      <c r="B298" t="s">
        <v>0</v>
      </c>
      <c r="C298" t="s">
        <v>81</v>
      </c>
      <c r="D298" t="s">
        <v>18</v>
      </c>
      <c r="E298" t="s">
        <v>81</v>
      </c>
      <c r="F298" t="s">
        <v>113</v>
      </c>
      <c r="G298" t="s">
        <v>81</v>
      </c>
      <c r="H298" t="str">
        <f>IF(R297=0,"",R297)</f>
        <v/>
      </c>
      <c r="I298" t="s">
        <v>81</v>
      </c>
      <c r="J298" t="s">
        <v>136</v>
      </c>
      <c r="K298" t="s">
        <v>81</v>
      </c>
      <c r="L298" t="s">
        <v>113</v>
      </c>
      <c r="M298" t="s">
        <v>81</v>
      </c>
      <c r="N298" t="str">
        <f>IF(R298=0,"",R298)</f>
        <v/>
      </c>
      <c r="O298" t="s">
        <v>81</v>
      </c>
      <c r="Q298" s="41" t="s">
        <v>19</v>
      </c>
      <c r="R298" s="34">
        <f>INDEX(AS:AS,W291+1)</f>
        <v>0</v>
      </c>
      <c r="S298" s="42"/>
      <c r="T298" s="42"/>
      <c r="U298" s="42"/>
      <c r="V298" s="43"/>
      <c r="W298" s="44"/>
      <c r="X298" s="45"/>
      <c r="Y298" s="55"/>
      <c r="Z298" s="55"/>
      <c r="AA298" s="56"/>
      <c r="BB298" s="64" t="s">
        <v>0</v>
      </c>
    </row>
    <row r="299" spans="1:54">
      <c r="A299" t="str">
        <f t="shared" si="44"/>
        <v>&amp;br;&amp;br;</v>
      </c>
      <c r="B299" t="s">
        <v>0</v>
      </c>
      <c r="C299" t="s">
        <v>145</v>
      </c>
      <c r="R299"/>
      <c r="S299"/>
      <c r="T299"/>
      <c r="U299"/>
      <c r="V299"/>
      <c r="BB299" s="64" t="s">
        <v>0</v>
      </c>
    </row>
    <row r="300" spans="1:54">
      <c r="A300" t="str">
        <f t="shared" si="44"/>
        <v>#back(text=戻る,left)</v>
      </c>
      <c r="B300" t="s">
        <v>0</v>
      </c>
      <c r="C300" t="s">
        <v>153</v>
      </c>
      <c r="R300"/>
      <c r="S300"/>
      <c r="T300"/>
      <c r="U300"/>
      <c r="V300"/>
      <c r="BB300" s="64" t="s">
        <v>0</v>
      </c>
    </row>
    <row r="301" spans="1:54">
      <c r="A301" t="str">
        <f t="shared" si="44"/>
        <v>&amp;br;</v>
      </c>
      <c r="B301" t="s">
        <v>0</v>
      </c>
      <c r="C301" t="s">
        <v>164</v>
      </c>
      <c r="R301"/>
      <c r="S301"/>
      <c r="T301"/>
      <c r="U301"/>
      <c r="V301"/>
      <c r="BB301" s="64" t="s">
        <v>0</v>
      </c>
    </row>
    <row r="302" spans="1:54">
      <c r="A302" t="str">
        <f t="shared" si="44"/>
        <v>#comment(above,nsize=[15],size=[30],num=[10])</v>
      </c>
      <c r="B302" t="s">
        <v>0</v>
      </c>
      <c r="C302" t="s">
        <v>173</v>
      </c>
      <c r="R302"/>
      <c r="S302"/>
      <c r="T302"/>
      <c r="U302"/>
      <c r="V302"/>
      <c r="BB302" s="64" t="s">
        <v>0</v>
      </c>
    </row>
    <row r="303" spans="1:54">
      <c r="A303" t="str">
        <f t="shared" si="44"/>
        <v>&amp;br;&amp;br;</v>
      </c>
      <c r="B303" t="s">
        <v>0</v>
      </c>
      <c r="C303" t="s">
        <v>145</v>
      </c>
      <c r="R303"/>
      <c r="S303"/>
      <c r="T303"/>
      <c r="U303"/>
      <c r="V303"/>
      <c r="AC303" s="52"/>
      <c r="AD303" s="52"/>
      <c r="BB303" s="64" t="s">
        <v>0</v>
      </c>
    </row>
    <row r="304" spans="1:54">
      <c r="A304" t="str">
        <f t="shared" si="44"/>
        <v/>
      </c>
      <c r="B304" t="s">
        <v>0</v>
      </c>
      <c r="Q304" s="29"/>
      <c r="R304" s="30"/>
      <c r="S304" s="30"/>
      <c r="T304" s="30"/>
      <c r="U304" s="30"/>
      <c r="V304" s="31"/>
      <c r="W304" s="32">
        <v>24</v>
      </c>
      <c r="X304" s="29"/>
      <c r="Y304" s="50"/>
      <c r="Z304" s="50"/>
      <c r="AA304" s="51"/>
      <c r="AC304" s="52"/>
      <c r="AD304" s="52"/>
      <c r="BB304" s="64" t="s">
        <v>0</v>
      </c>
    </row>
    <row r="305" spans="1:54">
      <c r="A305" t="str">
        <f t="shared" si="44"/>
        <v>*スカラベの神/The Scarab God</v>
      </c>
      <c r="B305" t="s">
        <v>0</v>
      </c>
      <c r="C305" t="str">
        <f>"*"&amp;R305&amp;"/"&amp;T305</f>
        <v>*スカラベの神/The Scarab God</v>
      </c>
      <c r="Q305" s="33" t="s">
        <v>9</v>
      </c>
      <c r="R305" s="34" t="str">
        <f>INDEX(AI:AI,W304+1)</f>
        <v>スカラベの神</v>
      </c>
      <c r="S305" s="35" t="s">
        <v>10</v>
      </c>
      <c r="T305" s="34" t="str">
        <f>INDEX(AJ:AJ,W304+1)</f>
        <v>The Scarab God</v>
      </c>
      <c r="U305" s="35"/>
      <c r="V305" s="36"/>
      <c r="W305" s="37"/>
      <c r="X305" s="33"/>
      <c r="Y305" s="52"/>
      <c r="Z305" s="52"/>
      <c r="AA305" s="53"/>
      <c r="AC305" s="52"/>
      <c r="AD305" s="52"/>
      <c r="BB305" s="64" t="s">
        <v>0</v>
      </c>
    </row>
    <row r="306" spans="1:54">
      <c r="A306" t="str">
        <f t="shared" si="44"/>
        <v>|LEFT:80|LEFT:100|LEFT:100|LEFT:100|LEFT:100|LEFT:100|c</v>
      </c>
      <c r="B306" t="s">
        <v>0</v>
      </c>
      <c r="C306" t="s">
        <v>81</v>
      </c>
      <c r="D306" s="26" t="str">
        <f>$Q$1</f>
        <v>LEFT:80</v>
      </c>
      <c r="E306" s="26" t="s">
        <v>81</v>
      </c>
      <c r="F306" s="26" t="str">
        <f t="shared" ref="F306:J306" si="51">$R$1</f>
        <v>LEFT:100</v>
      </c>
      <c r="G306" s="26" t="s">
        <v>81</v>
      </c>
      <c r="H306" s="26" t="str">
        <f t="shared" si="51"/>
        <v>LEFT:100</v>
      </c>
      <c r="I306" s="26" t="s">
        <v>81</v>
      </c>
      <c r="J306" s="26" t="str">
        <f t="shared" si="51"/>
        <v>LEFT:100</v>
      </c>
      <c r="K306" s="26" t="s">
        <v>81</v>
      </c>
      <c r="L306" s="26" t="str">
        <f>$R$1</f>
        <v>LEFT:100</v>
      </c>
      <c r="M306" s="26" t="s">
        <v>81</v>
      </c>
      <c r="N306" s="26" t="str">
        <f>$R$1</f>
        <v>LEFT:100</v>
      </c>
      <c r="O306" t="s">
        <v>81</v>
      </c>
      <c r="P306" t="s">
        <v>82</v>
      </c>
      <c r="Q306" s="38" t="s">
        <v>6</v>
      </c>
      <c r="R306" s="34" t="str">
        <f>INDEX(AF:AF,W304+1)</f>
        <v>青黒</v>
      </c>
      <c r="S306" s="39" t="s">
        <v>7</v>
      </c>
      <c r="T306" s="34" t="str">
        <f>INDEX(AG:AG,W304+1)</f>
        <v>神話レア</v>
      </c>
      <c r="U306" s="39" t="s">
        <v>8</v>
      </c>
      <c r="V306" s="34">
        <f>INDEX(AH:AH,W304+1)</f>
        <v>27</v>
      </c>
      <c r="W306" s="40"/>
      <c r="X306" s="34" t="str">
        <f>INDEX(AO:AO,W304+1)</f>
        <v>ジェム1個を起動する：あなたの墓地に置かれた最後のクリーチャーはゾンビを得る。それを戦場に戻す。そのクリーチャーが死亡したとき、それを追放する。</v>
      </c>
      <c r="Y306" s="52"/>
      <c r="Z306" s="52"/>
      <c r="AA306" s="53"/>
      <c r="AC306" s="35"/>
      <c r="AD306" s="35"/>
      <c r="BB306" s="64" t="s">
        <v>0</v>
      </c>
    </row>
    <row r="307" spans="1:54">
      <c r="A307" t="str">
        <f t="shared" si="44"/>
        <v>|色|青黒|レアリティ|神話レア|マナコスト|27|</v>
      </c>
      <c r="B307" t="s">
        <v>0</v>
      </c>
      <c r="C307" t="s">
        <v>81</v>
      </c>
      <c r="D307" s="27" t="s">
        <v>6</v>
      </c>
      <c r="E307" t="s">
        <v>81</v>
      </c>
      <c r="F307" t="str">
        <f>IF(R306=0,"",R306)</f>
        <v>青黒</v>
      </c>
      <c r="G307" t="s">
        <v>81</v>
      </c>
      <c r="H307" s="27" t="s">
        <v>93</v>
      </c>
      <c r="I307" t="s">
        <v>81</v>
      </c>
      <c r="J307" t="str">
        <f>IF(T306=0,"",T306)</f>
        <v>神話レア</v>
      </c>
      <c r="K307" t="s">
        <v>81</v>
      </c>
      <c r="L307" s="27" t="s">
        <v>94</v>
      </c>
      <c r="M307" t="s">
        <v>81</v>
      </c>
      <c r="N307">
        <f>IF(V306=0,"",V306)</f>
        <v>27</v>
      </c>
      <c r="O307" t="s">
        <v>81</v>
      </c>
      <c r="Q307" s="33" t="s">
        <v>11</v>
      </c>
      <c r="R307" s="34" t="str">
        <f>INDEX(AK:AK,W304+1)</f>
        <v>クリーチャー</v>
      </c>
      <c r="S307" s="39" t="s">
        <v>95</v>
      </c>
      <c r="T307" s="34" t="str">
        <f>INDEX(AL:AL,W304+1)</f>
        <v>神</v>
      </c>
      <c r="U307" s="34">
        <f>INDEX(AM:AM,W304+1)</f>
        <v>0</v>
      </c>
      <c r="V307" s="34">
        <f>INDEX(AN:AN,W304+1)</f>
        <v>0</v>
      </c>
      <c r="W307" s="40"/>
      <c r="X307" s="34" t="str">
        <f>INDEX(AV:AV,W304+1)</f>
        <v>ジェ</v>
      </c>
      <c r="Y307" s="34" t="str">
        <f>INDEX(AW:AW,W304+1)</f>
        <v/>
      </c>
      <c r="Z307" s="34" t="str">
        <f>INDEX(AX:AX,W304+1)</f>
        <v/>
      </c>
      <c r="AA307" s="34">
        <f>INDEX(AY:AY,W304+1)</f>
        <v>0</v>
      </c>
      <c r="AC307" s="52"/>
      <c r="AD307" s="52"/>
      <c r="BB307" s="64" t="s">
        <v>0</v>
      </c>
    </row>
    <row r="308" spans="1:54">
      <c r="A308" t="str">
        <f t="shared" si="44"/>
        <v>|種別|クリーチャー|サブタイプ|神|||</v>
      </c>
      <c r="B308" t="s">
        <v>0</v>
      </c>
      <c r="C308" t="s">
        <v>81</v>
      </c>
      <c r="D308" s="27" t="s">
        <v>11</v>
      </c>
      <c r="E308" t="s">
        <v>81</v>
      </c>
      <c r="F308" t="str">
        <f>IF(R307=0,"",R307)</f>
        <v>クリーチャー</v>
      </c>
      <c r="G308" t="s">
        <v>81</v>
      </c>
      <c r="H308" s="27" t="s">
        <v>103</v>
      </c>
      <c r="I308" t="s">
        <v>81</v>
      </c>
      <c r="J308" t="str">
        <f>IF(T307=0,"",T307)</f>
        <v>神</v>
      </c>
      <c r="K308" t="s">
        <v>81</v>
      </c>
      <c r="L308" t="str">
        <f>IF(U307=0,"",U307)</f>
        <v/>
      </c>
      <c r="M308" t="s">
        <v>81</v>
      </c>
      <c r="N308" t="str">
        <f>IF(V307=0,"",V307)</f>
        <v/>
      </c>
      <c r="O308" t="s">
        <v>81</v>
      </c>
      <c r="Q308" s="33" t="s">
        <v>104</v>
      </c>
      <c r="R308" s="34" t="str">
        <f>INDEX(AZ:AZ,W304+1)</f>
        <v>ジェム1個を起動する：あなたの墓地に置かれた最後のクリーチャーはゾンビを得る。それを戦場に戻す。そのクリーチャーが死亡したとき、それを追放する。&amp;br;あなたのターン開始時に、対戦相手はX点のダメージを受ける。Xはあなたがコントロールするゾンビの総数の5倍に等しい。その後、あなたはカードをX枚引く。Xはあなたがコントロールするゾンビの総数に等しい。&amp;br;あなたのターン開始時に、このクリーチャーがあなたの墓地にあった場合、これをあなたの手札に戻す。</v>
      </c>
      <c r="S308" s="35"/>
      <c r="T308" s="35"/>
      <c r="U308" s="35"/>
      <c r="V308" s="36"/>
      <c r="W308" s="40"/>
      <c r="X308" s="32"/>
      <c r="Y308" s="32"/>
      <c r="Z308" s="32"/>
      <c r="AA308" s="54"/>
      <c r="AC308" s="52"/>
      <c r="AD308" s="52"/>
      <c r="BB308" s="64" t="s">
        <v>0</v>
      </c>
    </row>
    <row r="309" spans="1:54">
      <c r="A309" t="str">
        <f t="shared" si="44"/>
        <v>|テキスト|&gt;|&gt;|&gt;|&gt;|ジェム1個を起動する：あなたの墓地に置かれた最後のクリーチャーはゾンビを得る。それを戦場に戻す。そのクリーチャーが死亡したとき、それを追放する。&amp;br;あなたのターン開始時に、対戦相手はX点のダメージを受ける。Xはあなたがコントロールするゾンビの総数の5倍に等しい。その後、あなたはカードをX枚引く。Xはあなたがコントロールするゾンビの総数に等しい。&amp;br;あなたのターン開始時に、このクリーチャーがあなたの墓地にあった場合、これをあなたの手札に戻す。|</v>
      </c>
      <c r="B309" t="s">
        <v>0</v>
      </c>
      <c r="C309" t="s">
        <v>81</v>
      </c>
      <c r="D309" s="27" t="s">
        <v>104</v>
      </c>
      <c r="E309" t="s">
        <v>81</v>
      </c>
      <c r="F309" s="27" t="s">
        <v>113</v>
      </c>
      <c r="G309" t="s">
        <v>81</v>
      </c>
      <c r="H309" s="27" t="s">
        <v>113</v>
      </c>
      <c r="I309" t="s">
        <v>81</v>
      </c>
      <c r="J309" s="27" t="s">
        <v>113</v>
      </c>
      <c r="K309" t="s">
        <v>81</v>
      </c>
      <c r="L309" s="27" t="s">
        <v>113</v>
      </c>
      <c r="M309" t="s">
        <v>81</v>
      </c>
      <c r="N309" t="str">
        <f>IF(R308=0,"",R308)</f>
        <v>ジェム1個を起動する：あなたの墓地に置かれた最後のクリーチャーはゾンビを得る。それを戦場に戻す。そのクリーチャーが死亡したとき、それを追放する。&amp;br;あなたのターン開始時に、対戦相手はX点のダメージを受ける。Xはあなたがコントロールするゾンビの総数の5倍に等しい。その後、あなたはカードをX枚引く。Xはあなたがコントロールするゾンビの総数に等しい。&amp;br;あなたのターン開始時に、このクリーチャーがあなたの墓地にあった場合、これをあなたの手札に戻す。</v>
      </c>
      <c r="O309" t="s">
        <v>81</v>
      </c>
      <c r="Q309" s="38" t="s">
        <v>27</v>
      </c>
      <c r="R309" s="34" t="str">
        <f>INDEX(BA:BA,W304+1)</f>
        <v>Activate 1: The last creature that entered your graveyard gains Zombie and is Returned to the battlefield. When that creature dies, it is Exiled.&amp;br;At the beginning of your turn, your opponent takes X damage, where X is the number of Zombies you control multiplied by 5, and you draw X cards, where X is the amount of Zombies you control.&amp;br;At the beginning of your turn, if this creature is in your graveyard, it is Returned to your hand.</v>
      </c>
      <c r="S309" s="35" t="s">
        <v>400</v>
      </c>
      <c r="T309" s="34" t="str">
        <f>IF(X309="","",X309&amp;IF(Y309="",""," "&amp;Y309)&amp;IF(Z309="",""," "&amp;Z309)&amp;IF(AA309="",""," "&amp;AA309))</f>
        <v/>
      </c>
      <c r="U309" s="35"/>
      <c r="V309" s="36"/>
      <c r="W309" s="40" t="s">
        <v>114</v>
      </c>
      <c r="X309" s="33" t="str">
        <f t="shared" ref="X309:AA309" si="52">IF(ISERROR(IF(LEN(X308)&gt;1,X308,VLOOKUP(X307,$AC:$AD,2,FALSE))),"",IF(LEN(X308)&gt;1,X308,VLOOKUP(X307,$AC:$AD,2,FALSE)))</f>
        <v/>
      </c>
      <c r="Y309" s="33" t="str">
        <f t="shared" si="52"/>
        <v/>
      </c>
      <c r="Z309" s="33" t="str">
        <f t="shared" si="52"/>
        <v/>
      </c>
      <c r="AA309" s="33" t="str">
        <f t="shared" si="52"/>
        <v> </v>
      </c>
      <c r="AC309" s="52"/>
      <c r="AD309" s="52"/>
      <c r="BB309" s="64" t="s">
        <v>0</v>
      </c>
    </row>
    <row r="310" spans="1:54">
      <c r="A310" t="str">
        <f t="shared" si="44"/>
        <v>|英テキスト|&gt;|&gt;|&gt;|&gt;|Activate 1: The last creature that entered your graveyard gains Zombie and is Returned to the battlefield. When that creature dies, it is Exiled.&amp;br;At the beginning of your turn, your opponent takes X damage, where X is the number of Zombies you control multiplied by 5, and you draw X cards, where X is the amount of Zombies you control.&amp;br;At the beginning of your turn, if this creature is in your graveyard, it is Returned to your hand.|</v>
      </c>
      <c r="B310" t="s">
        <v>0</v>
      </c>
      <c r="C310" t="s">
        <v>81</v>
      </c>
      <c r="D310" s="27" t="s">
        <v>125</v>
      </c>
      <c r="E310" t="s">
        <v>81</v>
      </c>
      <c r="F310" s="27" t="s">
        <v>113</v>
      </c>
      <c r="G310" t="s">
        <v>81</v>
      </c>
      <c r="H310" s="27" t="s">
        <v>113</v>
      </c>
      <c r="I310" t="s">
        <v>81</v>
      </c>
      <c r="J310" s="27" t="s">
        <v>113</v>
      </c>
      <c r="K310" t="s">
        <v>81</v>
      </c>
      <c r="L310" s="27" t="s">
        <v>113</v>
      </c>
      <c r="M310" t="s">
        <v>81</v>
      </c>
      <c r="N310" t="str">
        <f>IF(T309="","",T309&amp;"&amp;br;")&amp;IF(R309=0,"",R309)</f>
        <v>Activate 1: The last creature that entered your graveyard gains Zombie and is Returned to the battlefield. When that creature dies, it is Exiled.&amp;br;At the beginning of your turn, your opponent takes X damage, where X is the number of Zombies you control multiplied by 5, and you draw X cards, where X is the amount of Zombies you control.&amp;br;At the beginning of your turn, if this creature is in your graveyard, it is Returned to your hand.</v>
      </c>
      <c r="O310" t="s">
        <v>81</v>
      </c>
      <c r="Q310" s="33" t="s">
        <v>18</v>
      </c>
      <c r="R310" s="34" t="str">
        <f>IF(INDEX(AT:AT,W304+1)="",0,INDEX(AT:AT,W304+1)&amp;"/"&amp;INDEX(AU:AU,W304+1))</f>
        <v>8/8</v>
      </c>
      <c r="S310" s="35"/>
      <c r="T310" s="35"/>
      <c r="U310" s="35"/>
      <c r="V310" s="36"/>
      <c r="W310" s="40"/>
      <c r="X310" s="33"/>
      <c r="Y310" s="52"/>
      <c r="Z310" s="52"/>
      <c r="AA310" s="53"/>
      <c r="AC310" s="52"/>
      <c r="AD310" s="52"/>
      <c r="BB310" s="64" t="s">
        <v>0</v>
      </c>
    </row>
    <row r="311" spans="1:54">
      <c r="A311" t="str">
        <f t="shared" si="44"/>
        <v>|PT|&gt;|8/8|シールド数|&gt;||</v>
      </c>
      <c r="B311" t="s">
        <v>0</v>
      </c>
      <c r="C311" t="s">
        <v>81</v>
      </c>
      <c r="D311" t="s">
        <v>18</v>
      </c>
      <c r="E311" t="s">
        <v>81</v>
      </c>
      <c r="F311" t="s">
        <v>113</v>
      </c>
      <c r="G311" t="s">
        <v>81</v>
      </c>
      <c r="H311" t="str">
        <f>IF(R310=0,"",R310)</f>
        <v>8/8</v>
      </c>
      <c r="I311" t="s">
        <v>81</v>
      </c>
      <c r="J311" t="s">
        <v>136</v>
      </c>
      <c r="K311" t="s">
        <v>81</v>
      </c>
      <c r="L311" t="s">
        <v>113</v>
      </c>
      <c r="M311" t="s">
        <v>81</v>
      </c>
      <c r="N311" t="str">
        <f>IF(R311=0,"",R311)</f>
        <v/>
      </c>
      <c r="O311" t="s">
        <v>81</v>
      </c>
      <c r="Q311" s="41" t="s">
        <v>19</v>
      </c>
      <c r="R311" s="34">
        <f>INDEX(AS:AS,W304+1)</f>
        <v>0</v>
      </c>
      <c r="S311" s="42"/>
      <c r="T311" s="42"/>
      <c r="U311" s="42"/>
      <c r="V311" s="43"/>
      <c r="W311" s="44"/>
      <c r="X311" s="45"/>
      <c r="Y311" s="55"/>
      <c r="Z311" s="55"/>
      <c r="AA311" s="56"/>
      <c r="BB311" s="64" t="s">
        <v>0</v>
      </c>
    </row>
    <row r="312" spans="1:54">
      <c r="A312" t="str">
        <f t="shared" si="44"/>
        <v>&amp;br;&amp;br;</v>
      </c>
      <c r="B312" t="s">
        <v>0</v>
      </c>
      <c r="C312" t="s">
        <v>145</v>
      </c>
      <c r="R312"/>
      <c r="S312"/>
      <c r="T312"/>
      <c r="U312"/>
      <c r="V312"/>
      <c r="BB312" s="64" t="s">
        <v>0</v>
      </c>
    </row>
    <row r="313" spans="1:54">
      <c r="A313" t="str">
        <f t="shared" si="44"/>
        <v>#back(text=戻る,left)</v>
      </c>
      <c r="B313" t="s">
        <v>0</v>
      </c>
      <c r="C313" t="s">
        <v>153</v>
      </c>
      <c r="R313"/>
      <c r="S313"/>
      <c r="T313"/>
      <c r="U313"/>
      <c r="V313"/>
      <c r="BB313" s="64" t="s">
        <v>0</v>
      </c>
    </row>
    <row r="314" spans="1:54">
      <c r="A314" t="str">
        <f t="shared" si="44"/>
        <v>&amp;br;</v>
      </c>
      <c r="B314" t="s">
        <v>0</v>
      </c>
      <c r="C314" t="s">
        <v>164</v>
      </c>
      <c r="R314"/>
      <c r="S314"/>
      <c r="T314"/>
      <c r="U314"/>
      <c r="V314"/>
      <c r="BB314" s="64" t="s">
        <v>0</v>
      </c>
    </row>
    <row r="315" spans="1:54">
      <c r="A315" t="str">
        <f t="shared" si="44"/>
        <v>#comment(above,nsize=[15],size=[30],num=[10])</v>
      </c>
      <c r="B315" t="s">
        <v>0</v>
      </c>
      <c r="C315" t="s">
        <v>173</v>
      </c>
      <c r="R315"/>
      <c r="S315"/>
      <c r="T315"/>
      <c r="U315"/>
      <c r="V315"/>
      <c r="BB315" s="64" t="s">
        <v>0</v>
      </c>
    </row>
    <row r="316" spans="1:54">
      <c r="A316" t="str">
        <f t="shared" si="44"/>
        <v>&amp;br;&amp;br;</v>
      </c>
      <c r="B316" t="s">
        <v>0</v>
      </c>
      <c r="C316" t="s">
        <v>145</v>
      </c>
      <c r="R316"/>
      <c r="S316"/>
      <c r="T316"/>
      <c r="U316"/>
      <c r="V316"/>
      <c r="AC316" s="52"/>
      <c r="AD316" s="52"/>
      <c r="BB316" s="64" t="s">
        <v>0</v>
      </c>
    </row>
    <row r="317" spans="1:54">
      <c r="A317" t="str">
        <f t="shared" si="44"/>
        <v/>
      </c>
      <c r="B317" t="s">
        <v>0</v>
      </c>
      <c r="Q317" s="29"/>
      <c r="R317" s="30"/>
      <c r="S317" s="30"/>
      <c r="T317" s="30"/>
      <c r="U317" s="30"/>
      <c r="V317" s="31"/>
      <c r="W317" s="32">
        <v>25</v>
      </c>
      <c r="X317" s="29"/>
      <c r="Y317" s="50"/>
      <c r="Z317" s="50"/>
      <c r="AA317" s="51"/>
      <c r="AC317" s="52"/>
      <c r="AD317" s="52"/>
      <c r="BB317" s="64" t="s">
        <v>0</v>
      </c>
    </row>
    <row r="318" spans="1:54">
      <c r="A318" t="str">
        <f t="shared" si="44"/>
        <v>*蠍の神/The Scorpion God</v>
      </c>
      <c r="B318" t="s">
        <v>0</v>
      </c>
      <c r="C318" t="str">
        <f>"*"&amp;R318&amp;"/"&amp;T318</f>
        <v>*蠍の神/The Scorpion God</v>
      </c>
      <c r="Q318" s="33" t="s">
        <v>9</v>
      </c>
      <c r="R318" s="34" t="str">
        <f>INDEX(AI:AI,W317+1)</f>
        <v>蠍の神</v>
      </c>
      <c r="S318" s="35" t="s">
        <v>10</v>
      </c>
      <c r="T318" s="34" t="str">
        <f>INDEX(AJ:AJ,W317+1)</f>
        <v>The Scorpion God</v>
      </c>
      <c r="U318" s="35"/>
      <c r="V318" s="36"/>
      <c r="W318" s="37"/>
      <c r="X318" s="33"/>
      <c r="Y318" s="52"/>
      <c r="Z318" s="52"/>
      <c r="AA318" s="53"/>
      <c r="AC318" s="52"/>
      <c r="AD318" s="52"/>
      <c r="BB318" s="64" t="s">
        <v>0</v>
      </c>
    </row>
    <row r="319" spans="1:54">
      <c r="A319" t="str">
        <f t="shared" si="44"/>
        <v>|LEFT:80|LEFT:100|LEFT:100|LEFT:100|LEFT:100|LEFT:100|c</v>
      </c>
      <c r="B319" t="s">
        <v>0</v>
      </c>
      <c r="C319" t="s">
        <v>81</v>
      </c>
      <c r="D319" s="26" t="str">
        <f>$Q$1</f>
        <v>LEFT:80</v>
      </c>
      <c r="E319" s="26" t="s">
        <v>81</v>
      </c>
      <c r="F319" s="26" t="str">
        <f t="shared" ref="F319:J319" si="53">$R$1</f>
        <v>LEFT:100</v>
      </c>
      <c r="G319" s="26" t="s">
        <v>81</v>
      </c>
      <c r="H319" s="26" t="str">
        <f t="shared" si="53"/>
        <v>LEFT:100</v>
      </c>
      <c r="I319" s="26" t="s">
        <v>81</v>
      </c>
      <c r="J319" s="26" t="str">
        <f t="shared" si="53"/>
        <v>LEFT:100</v>
      </c>
      <c r="K319" s="26" t="s">
        <v>81</v>
      </c>
      <c r="L319" s="26" t="str">
        <f>$R$1</f>
        <v>LEFT:100</v>
      </c>
      <c r="M319" s="26" t="s">
        <v>81</v>
      </c>
      <c r="N319" s="26" t="str">
        <f>$R$1</f>
        <v>LEFT:100</v>
      </c>
      <c r="O319" t="s">
        <v>81</v>
      </c>
      <c r="P319" t="s">
        <v>82</v>
      </c>
      <c r="Q319" s="38" t="s">
        <v>6</v>
      </c>
      <c r="R319" s="34" t="str">
        <f>INDEX(AF:AF,W317+1)</f>
        <v>黒赤</v>
      </c>
      <c r="S319" s="39" t="s">
        <v>7</v>
      </c>
      <c r="T319" s="34" t="str">
        <f>INDEX(AG:AG,W317+1)</f>
        <v>神話レア</v>
      </c>
      <c r="U319" s="39" t="s">
        <v>8</v>
      </c>
      <c r="V319" s="34">
        <f>INDEX(AH:AH,W317+1)</f>
        <v>18</v>
      </c>
      <c r="W319" s="40"/>
      <c r="X319" s="34" t="str">
        <f>INDEX(AO:AO,W317+1)</f>
        <v>(ジェム2個を起動する：対戦相手の最初のクリーチャーに-3/-3の修整を与える。)</v>
      </c>
      <c r="Y319" s="52"/>
      <c r="Z319" s="52"/>
      <c r="AA319" s="53"/>
      <c r="AC319" s="35"/>
      <c r="AD319" s="35"/>
      <c r="BB319" s="64" t="s">
        <v>0</v>
      </c>
    </row>
    <row r="320" spans="1:54">
      <c r="A320" t="str">
        <f t="shared" si="44"/>
        <v>|色|黒赤|レアリティ|神話レア|マナコスト|18|</v>
      </c>
      <c r="B320" t="s">
        <v>0</v>
      </c>
      <c r="C320" t="s">
        <v>81</v>
      </c>
      <c r="D320" s="27" t="s">
        <v>6</v>
      </c>
      <c r="E320" t="s">
        <v>81</v>
      </c>
      <c r="F320" t="str">
        <f>IF(R319=0,"",R319)</f>
        <v>黒赤</v>
      </c>
      <c r="G320" t="s">
        <v>81</v>
      </c>
      <c r="H320" s="27" t="s">
        <v>93</v>
      </c>
      <c r="I320" t="s">
        <v>81</v>
      </c>
      <c r="J320" t="str">
        <f>IF(T319=0,"",T319)</f>
        <v>神話レア</v>
      </c>
      <c r="K320" t="s">
        <v>81</v>
      </c>
      <c r="L320" s="27" t="s">
        <v>94</v>
      </c>
      <c r="M320" t="s">
        <v>81</v>
      </c>
      <c r="N320">
        <f>IF(V319=0,"",V319)</f>
        <v>18</v>
      </c>
      <c r="O320" t="s">
        <v>81</v>
      </c>
      <c r="Q320" s="33" t="s">
        <v>11</v>
      </c>
      <c r="R320" s="34" t="str">
        <f>INDEX(AK:AK,W317+1)</f>
        <v>クリーチャー</v>
      </c>
      <c r="S320" s="39" t="s">
        <v>95</v>
      </c>
      <c r="T320" s="34" t="str">
        <f>INDEX(AL:AL,W317+1)</f>
        <v>神</v>
      </c>
      <c r="U320" s="34">
        <f>INDEX(AM:AM,W317+1)</f>
        <v>0</v>
      </c>
      <c r="V320" s="34">
        <f>INDEX(AN:AN,W317+1)</f>
        <v>0</v>
      </c>
      <c r="W320" s="40"/>
      <c r="X320" s="34" t="str">
        <f>INDEX(AV:AV,W317+1)</f>
        <v>(ジ</v>
      </c>
      <c r="Y320" s="34" t="str">
        <f>INDEX(AW:AW,W317+1)</f>
        <v/>
      </c>
      <c r="Z320" s="34" t="str">
        <f>INDEX(AX:AX,W317+1)</f>
        <v/>
      </c>
      <c r="AA320" s="34">
        <f>INDEX(AY:AY,W317+1)</f>
        <v>0</v>
      </c>
      <c r="AC320" s="52"/>
      <c r="AD320" s="52"/>
      <c r="BB320" s="64" t="s">
        <v>0</v>
      </c>
    </row>
    <row r="321" spans="1:54">
      <c r="A321" t="str">
        <f t="shared" si="44"/>
        <v>|種別|クリーチャー|サブタイプ|神|||</v>
      </c>
      <c r="B321" t="s">
        <v>0</v>
      </c>
      <c r="C321" t="s">
        <v>81</v>
      </c>
      <c r="D321" s="27" t="s">
        <v>11</v>
      </c>
      <c r="E321" t="s">
        <v>81</v>
      </c>
      <c r="F321" t="str">
        <f>IF(R320=0,"",R320)</f>
        <v>クリーチャー</v>
      </c>
      <c r="G321" t="s">
        <v>81</v>
      </c>
      <c r="H321" s="27" t="s">
        <v>103</v>
      </c>
      <c r="I321" t="s">
        <v>81</v>
      </c>
      <c r="J321" t="str">
        <f>IF(T320=0,"",T320)</f>
        <v>神</v>
      </c>
      <c r="K321" t="s">
        <v>81</v>
      </c>
      <c r="L321" t="str">
        <f>IF(U320=0,"",U320)</f>
        <v/>
      </c>
      <c r="M321" t="s">
        <v>81</v>
      </c>
      <c r="N321" t="str">
        <f>IF(V320=0,"",V320)</f>
        <v/>
      </c>
      <c r="O321" t="s">
        <v>81</v>
      </c>
      <c r="Q321" s="33" t="s">
        <v>104</v>
      </c>
      <c r="R321" s="34" t="str">
        <f>INDEX(AZ:AZ,W317+1)</f>
        <v>(ジェム2個を起動する：対戦相手の最初のクリーチャーに-3/-3の修整を与える。)&amp;br;(クリーチャーが死亡するたび、あなたはカードを1枚引く。)&amp;br;(あなたのターン開始時に、このクリーチャーがあなたの墓地にあった場合、これをあなたの手札に戻す。)</v>
      </c>
      <c r="S321" s="35"/>
      <c r="T321" s="35"/>
      <c r="U321" s="35"/>
      <c r="V321" s="36"/>
      <c r="W321" s="40"/>
      <c r="X321" s="32"/>
      <c r="Y321" s="32"/>
      <c r="Z321" s="32"/>
      <c r="AA321" s="54"/>
      <c r="AC321" s="52"/>
      <c r="AD321" s="52"/>
      <c r="BB321" s="64" t="s">
        <v>0</v>
      </c>
    </row>
    <row r="322" spans="1:54">
      <c r="A322" t="str">
        <f t="shared" si="44"/>
        <v>|テキスト|&gt;|&gt;|&gt;|&gt;|(ジェム2個を起動する：対戦相手の最初のクリーチャーに-3/-3の修整を与える。)&amp;br;(クリーチャーが死亡するたび、あなたはカードを1枚引く。)&amp;br;(あなたのターン開始時に、このクリーチャーがあなたの墓地にあった場合、これをあなたの手札に戻す。)|</v>
      </c>
      <c r="B322" t="s">
        <v>0</v>
      </c>
      <c r="C322" t="s">
        <v>81</v>
      </c>
      <c r="D322" s="27" t="s">
        <v>104</v>
      </c>
      <c r="E322" t="s">
        <v>81</v>
      </c>
      <c r="F322" s="27" t="s">
        <v>113</v>
      </c>
      <c r="G322" t="s">
        <v>81</v>
      </c>
      <c r="H322" s="27" t="s">
        <v>113</v>
      </c>
      <c r="I322" t="s">
        <v>81</v>
      </c>
      <c r="J322" s="27" t="s">
        <v>113</v>
      </c>
      <c r="K322" t="s">
        <v>81</v>
      </c>
      <c r="L322" s="27" t="s">
        <v>113</v>
      </c>
      <c r="M322" t="s">
        <v>81</v>
      </c>
      <c r="N322" t="str">
        <f>IF(R321=0,"",R321)</f>
        <v>(ジェム2個を起動する：対戦相手の最初のクリーチャーに-3/-3の修整を与える。)&amp;br;(クリーチャーが死亡するたび、あなたはカードを1枚引く。)&amp;br;(あなたのターン開始時に、このクリーチャーがあなたの墓地にあった場合、これをあなたの手札に戻す。)</v>
      </c>
      <c r="O322" t="s">
        <v>81</v>
      </c>
      <c r="Q322" s="38" t="s">
        <v>27</v>
      </c>
      <c r="R322" s="34" t="str">
        <f>INDEX(BA:BA,W317+1)</f>
        <v>Activate 2: The first creature your opponent controls gets -3/-3.&amp;br;When a creature dies, you draw 1 card.&amp;br;At the beginning of your turn, if this creature is in your graveyard, it is Returned to your hand.</v>
      </c>
      <c r="S322" s="35" t="s">
        <v>400</v>
      </c>
      <c r="T322" s="34" t="str">
        <f>IF(X322="","",X322&amp;IF(Y322="",""," "&amp;Y322)&amp;IF(Z322="",""," "&amp;Z322)&amp;IF(AA322="",""," "&amp;AA322))</f>
        <v/>
      </c>
      <c r="U322" s="35"/>
      <c r="V322" s="36"/>
      <c r="W322" s="40" t="s">
        <v>114</v>
      </c>
      <c r="X322" s="33" t="str">
        <f t="shared" ref="X322:AA322" si="54">IF(ISERROR(IF(LEN(X321)&gt;1,X321,VLOOKUP(X320,$AC:$AD,2,FALSE))),"",IF(LEN(X321)&gt;1,X321,VLOOKUP(X320,$AC:$AD,2,FALSE)))</f>
        <v/>
      </c>
      <c r="Y322" s="33" t="str">
        <f t="shared" si="54"/>
        <v/>
      </c>
      <c r="Z322" s="33" t="str">
        <f t="shared" si="54"/>
        <v/>
      </c>
      <c r="AA322" s="33" t="str">
        <f t="shared" si="54"/>
        <v> </v>
      </c>
      <c r="AC322" s="52"/>
      <c r="AD322" s="52"/>
      <c r="BB322" s="64" t="s">
        <v>0</v>
      </c>
    </row>
    <row r="323" spans="1:54">
      <c r="A323" t="str">
        <f t="shared" si="44"/>
        <v>|英テキスト|&gt;|&gt;|&gt;|&gt;|Activate 2: The first creature your opponent controls gets -3/-3.&amp;br;When a creature dies, you draw 1 card.&amp;br;At the beginning of your turn, if this creature is in your graveyard, it is Returned to your hand.|</v>
      </c>
      <c r="B323" t="s">
        <v>0</v>
      </c>
      <c r="C323" t="s">
        <v>81</v>
      </c>
      <c r="D323" s="27" t="s">
        <v>125</v>
      </c>
      <c r="E323" t="s">
        <v>81</v>
      </c>
      <c r="F323" s="27" t="s">
        <v>113</v>
      </c>
      <c r="G323" t="s">
        <v>81</v>
      </c>
      <c r="H323" s="27" t="s">
        <v>113</v>
      </c>
      <c r="I323" t="s">
        <v>81</v>
      </c>
      <c r="J323" s="27" t="s">
        <v>113</v>
      </c>
      <c r="K323" t="s">
        <v>81</v>
      </c>
      <c r="L323" s="27" t="s">
        <v>113</v>
      </c>
      <c r="M323" t="s">
        <v>81</v>
      </c>
      <c r="N323" t="str">
        <f>IF(T322="","",T322&amp;"&amp;br;")&amp;IF(R322=0,"",R322)</f>
        <v>Activate 2: The first creature your opponent controls gets -3/-3.&amp;br;When a creature dies, you draw 1 card.&amp;br;At the beginning of your turn, if this creature is in your graveyard, it is Returned to your hand.</v>
      </c>
      <c r="O323" t="s">
        <v>81</v>
      </c>
      <c r="Q323" s="33" t="s">
        <v>18</v>
      </c>
      <c r="R323" s="34" t="str">
        <f>IF(INDEX(AT:AT,W317+1)="",0,INDEX(AT:AT,W317+1)&amp;"/"&amp;INDEX(AU:AU,W317+1))</f>
        <v>8/8</v>
      </c>
      <c r="S323" s="35"/>
      <c r="T323" s="35"/>
      <c r="U323" s="35"/>
      <c r="V323" s="36"/>
      <c r="W323" s="40"/>
      <c r="X323" s="33"/>
      <c r="Y323" s="52"/>
      <c r="Z323" s="52"/>
      <c r="AA323" s="53"/>
      <c r="AC323" s="52"/>
      <c r="AD323" s="52"/>
      <c r="BB323" s="64" t="s">
        <v>0</v>
      </c>
    </row>
    <row r="324" spans="1:54">
      <c r="A324" t="str">
        <f t="shared" si="44"/>
        <v>|PT|&gt;|8/8|シールド数|&gt;||</v>
      </c>
      <c r="B324" t="s">
        <v>0</v>
      </c>
      <c r="C324" t="s">
        <v>81</v>
      </c>
      <c r="D324" t="s">
        <v>18</v>
      </c>
      <c r="E324" t="s">
        <v>81</v>
      </c>
      <c r="F324" t="s">
        <v>113</v>
      </c>
      <c r="G324" t="s">
        <v>81</v>
      </c>
      <c r="H324" t="str">
        <f>IF(R323=0,"",R323)</f>
        <v>8/8</v>
      </c>
      <c r="I324" t="s">
        <v>81</v>
      </c>
      <c r="J324" t="s">
        <v>136</v>
      </c>
      <c r="K324" t="s">
        <v>81</v>
      </c>
      <c r="L324" t="s">
        <v>113</v>
      </c>
      <c r="M324" t="s">
        <v>81</v>
      </c>
      <c r="N324" t="str">
        <f>IF(R324=0,"",R324)</f>
        <v/>
      </c>
      <c r="O324" t="s">
        <v>81</v>
      </c>
      <c r="Q324" s="41" t="s">
        <v>19</v>
      </c>
      <c r="R324" s="34">
        <f>INDEX(AS:AS,W317+1)</f>
        <v>0</v>
      </c>
      <c r="S324" s="42"/>
      <c r="T324" s="42"/>
      <c r="U324" s="42"/>
      <c r="V324" s="43"/>
      <c r="W324" s="44"/>
      <c r="X324" s="45"/>
      <c r="Y324" s="55"/>
      <c r="Z324" s="55"/>
      <c r="AA324" s="56"/>
      <c r="BB324" s="64" t="s">
        <v>0</v>
      </c>
    </row>
    <row r="325" spans="1:54">
      <c r="A325" t="str">
        <f t="shared" si="44"/>
        <v>&amp;br;&amp;br;</v>
      </c>
      <c r="B325" t="s">
        <v>0</v>
      </c>
      <c r="C325" t="s">
        <v>145</v>
      </c>
      <c r="R325"/>
      <c r="S325"/>
      <c r="T325"/>
      <c r="U325"/>
      <c r="V325"/>
      <c r="BB325" s="64" t="s">
        <v>0</v>
      </c>
    </row>
    <row r="326" spans="1:54">
      <c r="A326" t="str">
        <f t="shared" ref="A326:A389" si="55">CONCATENATE(C326,D326,E326,F326,G326,H326,I326,J326,K326,L326,M326,N326,O326,P326)</f>
        <v>#back(text=戻る,left)</v>
      </c>
      <c r="B326" t="s">
        <v>0</v>
      </c>
      <c r="C326" t="s">
        <v>153</v>
      </c>
      <c r="R326"/>
      <c r="S326"/>
      <c r="T326"/>
      <c r="U326"/>
      <c r="V326"/>
      <c r="BB326" s="64" t="s">
        <v>0</v>
      </c>
    </row>
    <row r="327" spans="1:54">
      <c r="A327" t="str">
        <f t="shared" si="55"/>
        <v>&amp;br;</v>
      </c>
      <c r="B327" t="s">
        <v>0</v>
      </c>
      <c r="C327" t="s">
        <v>164</v>
      </c>
      <c r="R327"/>
      <c r="S327"/>
      <c r="T327"/>
      <c r="U327"/>
      <c r="V327"/>
      <c r="BB327" s="64" t="s">
        <v>0</v>
      </c>
    </row>
    <row r="328" spans="1:54">
      <c r="A328" t="str">
        <f t="shared" si="55"/>
        <v>#comment(above,nsize=[15],size=[30],num=[10])</v>
      </c>
      <c r="B328" t="s">
        <v>0</v>
      </c>
      <c r="C328" t="s">
        <v>173</v>
      </c>
      <c r="R328"/>
      <c r="S328"/>
      <c r="T328"/>
      <c r="U328"/>
      <c r="V328"/>
      <c r="BB328" s="64" t="s">
        <v>0</v>
      </c>
    </row>
    <row r="329" spans="1:54">
      <c r="A329" t="str">
        <f t="shared" si="55"/>
        <v>&amp;br;&amp;br;</v>
      </c>
      <c r="B329" t="s">
        <v>0</v>
      </c>
      <c r="C329" t="s">
        <v>145</v>
      </c>
      <c r="R329"/>
      <c r="S329"/>
      <c r="T329"/>
      <c r="U329"/>
      <c r="V329"/>
      <c r="AC329" s="52"/>
      <c r="AD329" s="52"/>
      <c r="BB329" s="64" t="s">
        <v>0</v>
      </c>
    </row>
    <row r="330" spans="1:54">
      <c r="A330" t="str">
        <f t="shared" si="55"/>
        <v/>
      </c>
      <c r="B330" t="s">
        <v>0</v>
      </c>
      <c r="Q330" s="29"/>
      <c r="R330" s="30"/>
      <c r="S330" s="30"/>
      <c r="T330" s="30"/>
      <c r="U330" s="30"/>
      <c r="V330" s="31"/>
      <c r="W330" s="32">
        <v>26</v>
      </c>
      <c r="X330" s="29"/>
      <c r="Y330" s="50"/>
      <c r="Z330" s="50"/>
      <c r="AA330" s="51"/>
      <c r="AC330" s="52"/>
      <c r="AD330" s="52"/>
      <c r="BB330" s="64" t="s">
        <v>0</v>
      </c>
    </row>
    <row r="331" spans="1:54">
      <c r="A331" t="str">
        <f t="shared" si="55"/>
        <v>*ほころびミイラ/Unraveling Mummy</v>
      </c>
      <c r="B331" t="s">
        <v>0</v>
      </c>
      <c r="C331" t="str">
        <f>"*"&amp;R331&amp;"/"&amp;T331</f>
        <v>*ほころびミイラ/Unraveling Mummy</v>
      </c>
      <c r="Q331" s="33" t="s">
        <v>9</v>
      </c>
      <c r="R331" s="34" t="str">
        <f>INDEX(AI:AI,W330+1)</f>
        <v>ほころびミイラ</v>
      </c>
      <c r="S331" s="35" t="s">
        <v>10</v>
      </c>
      <c r="T331" s="34" t="str">
        <f>INDEX(AJ:AJ,W330+1)</f>
        <v>Unraveling Mummy</v>
      </c>
      <c r="U331" s="35"/>
      <c r="V331" s="36"/>
      <c r="W331" s="37"/>
      <c r="X331" s="33"/>
      <c r="Y331" s="52"/>
      <c r="Z331" s="52"/>
      <c r="AA331" s="53"/>
      <c r="AC331" s="52"/>
      <c r="AD331" s="52"/>
      <c r="BB331" s="64" t="s">
        <v>0</v>
      </c>
    </row>
    <row r="332" spans="1:54">
      <c r="A332" t="str">
        <f t="shared" si="55"/>
        <v>|LEFT:80|LEFT:100|LEFT:100|LEFT:100|LEFT:100|LEFT:100|c</v>
      </c>
      <c r="B332" t="s">
        <v>0</v>
      </c>
      <c r="C332" t="s">
        <v>81</v>
      </c>
      <c r="D332" s="26" t="str">
        <f>$Q$1</f>
        <v>LEFT:80</v>
      </c>
      <c r="E332" s="26" t="s">
        <v>81</v>
      </c>
      <c r="F332" s="26" t="str">
        <f t="shared" ref="F332:J332" si="56">$R$1</f>
        <v>LEFT:100</v>
      </c>
      <c r="G332" s="26" t="s">
        <v>81</v>
      </c>
      <c r="H332" s="26" t="str">
        <f t="shared" si="56"/>
        <v>LEFT:100</v>
      </c>
      <c r="I332" s="26" t="s">
        <v>81</v>
      </c>
      <c r="J332" s="26" t="str">
        <f t="shared" si="56"/>
        <v>LEFT:100</v>
      </c>
      <c r="K332" s="26" t="s">
        <v>81</v>
      </c>
      <c r="L332" s="26" t="str">
        <f>$R$1</f>
        <v>LEFT:100</v>
      </c>
      <c r="M332" s="26" t="s">
        <v>81</v>
      </c>
      <c r="N332" s="26" t="str">
        <f>$R$1</f>
        <v>LEFT:100</v>
      </c>
      <c r="O332" t="s">
        <v>81</v>
      </c>
      <c r="P332" t="s">
        <v>82</v>
      </c>
      <c r="Q332" s="38" t="s">
        <v>6</v>
      </c>
      <c r="R332" s="34" t="str">
        <f>INDEX(AF:AF,W330+1)</f>
        <v>白黒</v>
      </c>
      <c r="S332" s="39" t="s">
        <v>7</v>
      </c>
      <c r="T332" s="34" t="str">
        <f>INDEX(AG:AG,W330+1)</f>
        <v>アンコモン</v>
      </c>
      <c r="U332" s="39" t="s">
        <v>8</v>
      </c>
      <c r="V332" s="34">
        <f>INDEX(AH:AH,W330+1)</f>
        <v>8</v>
      </c>
      <c r="W332" s="40"/>
      <c r="X332" s="34" t="str">
        <f>INDEX(AO:AO,W330+1)</f>
        <v>ジェム1個を起動する：あなたのターン終了時まで、あなたのコントロールする最初のゾンビは絆魂と接死を得る。</v>
      </c>
      <c r="Y332" s="52"/>
      <c r="Z332" s="52"/>
      <c r="AA332" s="53"/>
      <c r="AC332" s="35"/>
      <c r="AD332" s="35"/>
      <c r="BB332" s="64" t="s">
        <v>0</v>
      </c>
    </row>
    <row r="333" spans="1:54">
      <c r="A333" t="str">
        <f t="shared" si="55"/>
        <v>|色|白黒|レアリティ|アンコモン|マナコスト|8|</v>
      </c>
      <c r="B333" t="s">
        <v>0</v>
      </c>
      <c r="C333" t="s">
        <v>81</v>
      </c>
      <c r="D333" s="27" t="s">
        <v>6</v>
      </c>
      <c r="E333" t="s">
        <v>81</v>
      </c>
      <c r="F333" t="str">
        <f>IF(R332=0,"",R332)</f>
        <v>白黒</v>
      </c>
      <c r="G333" t="s">
        <v>81</v>
      </c>
      <c r="H333" s="27" t="s">
        <v>93</v>
      </c>
      <c r="I333" t="s">
        <v>81</v>
      </c>
      <c r="J333" t="str">
        <f>IF(T332=0,"",T332)</f>
        <v>アンコモン</v>
      </c>
      <c r="K333" t="s">
        <v>81</v>
      </c>
      <c r="L333" s="27" t="s">
        <v>94</v>
      </c>
      <c r="M333" t="s">
        <v>81</v>
      </c>
      <c r="N333">
        <f>IF(V332=0,"",V332)</f>
        <v>8</v>
      </c>
      <c r="O333" t="s">
        <v>81</v>
      </c>
      <c r="Q333" s="33" t="s">
        <v>11</v>
      </c>
      <c r="R333" s="34" t="str">
        <f>INDEX(AK:AK,W330+1)</f>
        <v>クリーチャー</v>
      </c>
      <c r="S333" s="39" t="s">
        <v>95</v>
      </c>
      <c r="T333" s="34" t="str">
        <f>INDEX(AL:AL,W330+1)</f>
        <v>ゾンビ</v>
      </c>
      <c r="U333" s="34">
        <f>INDEX(AM:AM,W330+1)</f>
        <v>0</v>
      </c>
      <c r="V333" s="34">
        <f>INDEX(AN:AN,W330+1)</f>
        <v>0</v>
      </c>
      <c r="W333" s="40"/>
      <c r="X333" s="34" t="str">
        <f>INDEX(AV:AV,W330+1)</f>
        <v>ジェ</v>
      </c>
      <c r="Y333" s="34" t="str">
        <f>INDEX(AW:AW,W330+1)</f>
        <v/>
      </c>
      <c r="Z333" s="34" t="str">
        <f>INDEX(AX:AX,W330+1)</f>
        <v/>
      </c>
      <c r="AA333" s="34">
        <f>INDEX(AY:AY,W330+1)</f>
        <v>0</v>
      </c>
      <c r="AC333" s="52"/>
      <c r="AD333" s="52"/>
      <c r="BB333" s="64" t="s">
        <v>0</v>
      </c>
    </row>
    <row r="334" spans="1:54">
      <c r="A334" t="str">
        <f t="shared" si="55"/>
        <v>|種別|クリーチャー|サブタイプ|ゾンビ|||</v>
      </c>
      <c r="B334" t="s">
        <v>0</v>
      </c>
      <c r="C334" t="s">
        <v>81</v>
      </c>
      <c r="D334" s="27" t="s">
        <v>11</v>
      </c>
      <c r="E334" t="s">
        <v>81</v>
      </c>
      <c r="F334" t="str">
        <f>IF(R333=0,"",R333)</f>
        <v>クリーチャー</v>
      </c>
      <c r="G334" t="s">
        <v>81</v>
      </c>
      <c r="H334" s="27" t="s">
        <v>103</v>
      </c>
      <c r="I334" t="s">
        <v>81</v>
      </c>
      <c r="J334" t="str">
        <f>IF(T333=0,"",T333)</f>
        <v>ゾンビ</v>
      </c>
      <c r="K334" t="s">
        <v>81</v>
      </c>
      <c r="L334" t="str">
        <f>IF(U333=0,"",U333)</f>
        <v/>
      </c>
      <c r="M334" t="s">
        <v>81</v>
      </c>
      <c r="N334" t="str">
        <f>IF(V333=0,"",V333)</f>
        <v/>
      </c>
      <c r="O334" t="s">
        <v>81</v>
      </c>
      <c r="Q334" s="33" t="s">
        <v>104</v>
      </c>
      <c r="R334" s="34" t="str">
        <f>INDEX(AZ:AZ,W330+1)</f>
        <v>ジェム1個を起動する：あなたのターン終了時まで、あなたのコントロールする最初のゾンビは絆魂と接死を得る。</v>
      </c>
      <c r="S334" s="35"/>
      <c r="T334" s="35"/>
      <c r="U334" s="35"/>
      <c r="V334" s="36"/>
      <c r="W334" s="40"/>
      <c r="X334" s="32"/>
      <c r="Y334" s="32"/>
      <c r="Z334" s="32"/>
      <c r="AA334" s="54"/>
      <c r="AC334" s="52"/>
      <c r="AD334" s="52"/>
      <c r="BB334" s="64" t="s">
        <v>0</v>
      </c>
    </row>
    <row r="335" spans="1:54">
      <c r="A335" t="str">
        <f t="shared" si="55"/>
        <v>|テキスト|&gt;|&gt;|&gt;|&gt;|ジェム1個を起動する：あなたのターン終了時まで、あなたのコントロールする最初のゾンビは絆魂と接死を得る。|</v>
      </c>
      <c r="B335" t="s">
        <v>0</v>
      </c>
      <c r="C335" t="s">
        <v>81</v>
      </c>
      <c r="D335" s="27" t="s">
        <v>104</v>
      </c>
      <c r="E335" t="s">
        <v>81</v>
      </c>
      <c r="F335" s="27" t="s">
        <v>113</v>
      </c>
      <c r="G335" t="s">
        <v>81</v>
      </c>
      <c r="H335" s="27" t="s">
        <v>113</v>
      </c>
      <c r="I335" t="s">
        <v>81</v>
      </c>
      <c r="J335" s="27" t="s">
        <v>113</v>
      </c>
      <c r="K335" t="s">
        <v>81</v>
      </c>
      <c r="L335" s="27" t="s">
        <v>113</v>
      </c>
      <c r="M335" t="s">
        <v>81</v>
      </c>
      <c r="N335" t="str">
        <f>IF(R334=0,"",R334)</f>
        <v>ジェム1個を起動する：あなたのターン終了時まで、あなたのコントロールする最初のゾンビは絆魂と接死を得る。</v>
      </c>
      <c r="O335" t="s">
        <v>81</v>
      </c>
      <c r="Q335" s="38" t="s">
        <v>27</v>
      </c>
      <c r="R335" s="34" t="str">
        <f>INDEX(BA:BA,W330+1)</f>
        <v>Activate 1: The first Zombie you control gets Lifelink and Deathtouch until the end of your turn.</v>
      </c>
      <c r="S335" s="35" t="s">
        <v>400</v>
      </c>
      <c r="T335" s="34" t="str">
        <f>IF(X335="","",X335&amp;IF(Y335="",""," "&amp;Y335)&amp;IF(Z335="",""," "&amp;Z335)&amp;IF(AA335="",""," "&amp;AA335))</f>
        <v/>
      </c>
      <c r="U335" s="35"/>
      <c r="V335" s="36"/>
      <c r="W335" s="40" t="s">
        <v>114</v>
      </c>
      <c r="X335" s="33" t="str">
        <f t="shared" ref="X335:AA335" si="57">IF(ISERROR(IF(LEN(X334)&gt;1,X334,VLOOKUP(X333,$AC:$AD,2,FALSE))),"",IF(LEN(X334)&gt;1,X334,VLOOKUP(X333,$AC:$AD,2,FALSE)))</f>
        <v/>
      </c>
      <c r="Y335" s="33" t="str">
        <f t="shared" si="57"/>
        <v/>
      </c>
      <c r="Z335" s="33" t="str">
        <f t="shared" si="57"/>
        <v/>
      </c>
      <c r="AA335" s="33" t="str">
        <f t="shared" si="57"/>
        <v> </v>
      </c>
      <c r="AC335" s="52"/>
      <c r="AD335" s="52"/>
      <c r="BB335" s="64" t="s">
        <v>0</v>
      </c>
    </row>
    <row r="336" spans="1:54">
      <c r="A336" t="str">
        <f t="shared" si="55"/>
        <v>|英テキスト|&gt;|&gt;|&gt;|&gt;|Activate 1: The first Zombie you control gets Lifelink and Deathtouch until the end of your turn.|</v>
      </c>
      <c r="B336" t="s">
        <v>0</v>
      </c>
      <c r="C336" t="s">
        <v>81</v>
      </c>
      <c r="D336" s="27" t="s">
        <v>125</v>
      </c>
      <c r="E336" t="s">
        <v>81</v>
      </c>
      <c r="F336" s="27" t="s">
        <v>113</v>
      </c>
      <c r="G336" t="s">
        <v>81</v>
      </c>
      <c r="H336" s="27" t="s">
        <v>113</v>
      </c>
      <c r="I336" t="s">
        <v>81</v>
      </c>
      <c r="J336" s="27" t="s">
        <v>113</v>
      </c>
      <c r="K336" t="s">
        <v>81</v>
      </c>
      <c r="L336" s="27" t="s">
        <v>113</v>
      </c>
      <c r="M336" t="s">
        <v>81</v>
      </c>
      <c r="N336" t="str">
        <f>IF(T335="","",T335&amp;"&amp;br;")&amp;IF(R335=0,"",R335)</f>
        <v>Activate 1: The first Zombie you control gets Lifelink and Deathtouch until the end of your turn.</v>
      </c>
      <c r="O336" t="s">
        <v>81</v>
      </c>
      <c r="Q336" s="33" t="s">
        <v>18</v>
      </c>
      <c r="R336" s="34" t="str">
        <f>IF(INDEX(AT:AT,W330+1)="",0,INDEX(AT:AT,W330+1)&amp;"/"&amp;INDEX(AU:AU,W330+1))</f>
        <v>3/4</v>
      </c>
      <c r="S336" s="35"/>
      <c r="T336" s="35"/>
      <c r="U336" s="35"/>
      <c r="V336" s="36"/>
      <c r="W336" s="40"/>
      <c r="X336" s="33"/>
      <c r="Y336" s="52"/>
      <c r="Z336" s="52"/>
      <c r="AA336" s="53"/>
      <c r="AC336" s="52"/>
      <c r="AD336" s="52"/>
      <c r="BB336" s="64" t="s">
        <v>0</v>
      </c>
    </row>
    <row r="337" spans="1:54">
      <c r="A337" t="str">
        <f t="shared" si="55"/>
        <v>|PT|&gt;|3/4|シールド数|&gt;||</v>
      </c>
      <c r="B337" t="s">
        <v>0</v>
      </c>
      <c r="C337" t="s">
        <v>81</v>
      </c>
      <c r="D337" t="s">
        <v>18</v>
      </c>
      <c r="E337" t="s">
        <v>81</v>
      </c>
      <c r="F337" t="s">
        <v>113</v>
      </c>
      <c r="G337" t="s">
        <v>81</v>
      </c>
      <c r="H337" t="str">
        <f>IF(R336=0,"",R336)</f>
        <v>3/4</v>
      </c>
      <c r="I337" t="s">
        <v>81</v>
      </c>
      <c r="J337" t="s">
        <v>136</v>
      </c>
      <c r="K337" t="s">
        <v>81</v>
      </c>
      <c r="L337" t="s">
        <v>113</v>
      </c>
      <c r="M337" t="s">
        <v>81</v>
      </c>
      <c r="N337" t="str">
        <f>IF(R337=0,"",R337)</f>
        <v/>
      </c>
      <c r="O337" t="s">
        <v>81</v>
      </c>
      <c r="Q337" s="41" t="s">
        <v>19</v>
      </c>
      <c r="R337" s="34">
        <f>INDEX(AS:AS,W330+1)</f>
        <v>0</v>
      </c>
      <c r="S337" s="42"/>
      <c r="T337" s="42"/>
      <c r="U337" s="42"/>
      <c r="V337" s="43"/>
      <c r="W337" s="44"/>
      <c r="X337" s="45"/>
      <c r="Y337" s="55"/>
      <c r="Z337" s="55"/>
      <c r="AA337" s="56"/>
      <c r="BB337" s="64" t="s">
        <v>0</v>
      </c>
    </row>
    <row r="338" spans="1:54">
      <c r="A338" t="str">
        <f t="shared" si="55"/>
        <v>&amp;br;&amp;br;</v>
      </c>
      <c r="B338" t="s">
        <v>0</v>
      </c>
      <c r="C338" t="s">
        <v>145</v>
      </c>
      <c r="R338"/>
      <c r="S338"/>
      <c r="T338"/>
      <c r="U338"/>
      <c r="V338"/>
      <c r="BB338" s="64" t="s">
        <v>0</v>
      </c>
    </row>
    <row r="339" spans="1:54">
      <c r="A339" t="str">
        <f t="shared" si="55"/>
        <v>#back(text=戻る,left)</v>
      </c>
      <c r="B339" t="s">
        <v>0</v>
      </c>
      <c r="C339" t="s">
        <v>153</v>
      </c>
      <c r="R339"/>
      <c r="S339"/>
      <c r="T339"/>
      <c r="U339"/>
      <c r="V339"/>
      <c r="BB339" s="64" t="s">
        <v>0</v>
      </c>
    </row>
    <row r="340" spans="1:54">
      <c r="A340" t="str">
        <f t="shared" si="55"/>
        <v>&amp;br;</v>
      </c>
      <c r="B340" t="s">
        <v>0</v>
      </c>
      <c r="C340" t="s">
        <v>164</v>
      </c>
      <c r="R340"/>
      <c r="S340"/>
      <c r="T340"/>
      <c r="U340"/>
      <c r="V340"/>
      <c r="BB340" s="64" t="s">
        <v>0</v>
      </c>
    </row>
    <row r="341" spans="1:54">
      <c r="A341" t="str">
        <f t="shared" si="55"/>
        <v>#comment(above,nsize=[15],size=[30],num=[10])</v>
      </c>
      <c r="B341" t="s">
        <v>0</v>
      </c>
      <c r="C341" t="s">
        <v>173</v>
      </c>
      <c r="R341"/>
      <c r="S341"/>
      <c r="T341"/>
      <c r="U341"/>
      <c r="V341"/>
      <c r="BB341" s="64" t="s">
        <v>0</v>
      </c>
    </row>
    <row r="342" spans="1:54">
      <c r="A342" t="str">
        <f t="shared" si="55"/>
        <v>&amp;br;&amp;br;</v>
      </c>
      <c r="B342" t="s">
        <v>0</v>
      </c>
      <c r="C342" t="s">
        <v>145</v>
      </c>
      <c r="R342"/>
      <c r="S342"/>
      <c r="T342"/>
      <c r="U342"/>
      <c r="V342"/>
      <c r="AC342" s="52"/>
      <c r="AD342" s="52"/>
      <c r="BB342" s="64" t="s">
        <v>0</v>
      </c>
    </row>
    <row r="343" spans="1:54">
      <c r="A343" t="str">
        <f t="shared" si="55"/>
        <v/>
      </c>
      <c r="B343" t="s">
        <v>0</v>
      </c>
      <c r="Q343" s="29"/>
      <c r="R343" s="30"/>
      <c r="S343" s="30"/>
      <c r="T343" s="30"/>
      <c r="U343" s="30"/>
      <c r="V343" s="31"/>
      <c r="W343" s="32">
        <v>27</v>
      </c>
      <c r="X343" s="29"/>
      <c r="Y343" s="50"/>
      <c r="Z343" s="50"/>
      <c r="AA343" s="51"/>
      <c r="AC343" s="52"/>
      <c r="AD343" s="52"/>
      <c r="BB343" s="64" t="s">
        <v>0</v>
      </c>
    </row>
    <row r="344" spans="1:54">
      <c r="A344" t="str">
        <f t="shared" si="55"/>
        <v>*血水の化身/Bloodwater Entity</v>
      </c>
      <c r="B344" t="s">
        <v>0</v>
      </c>
      <c r="C344" t="str">
        <f>"*"&amp;R344&amp;"/"&amp;T344</f>
        <v>*血水の化身/Bloodwater Entity</v>
      </c>
      <c r="Q344" s="33" t="s">
        <v>9</v>
      </c>
      <c r="R344" s="34" t="str">
        <f>INDEX(AI:AI,W343+1)</f>
        <v>血水の化身</v>
      </c>
      <c r="S344" s="35" t="s">
        <v>10</v>
      </c>
      <c r="T344" s="34" t="str">
        <f>INDEX(AJ:AJ,W343+1)</f>
        <v>Bloodwater Entity</v>
      </c>
      <c r="U344" s="35"/>
      <c r="V344" s="36"/>
      <c r="W344" s="37"/>
      <c r="X344" s="33"/>
      <c r="Y344" s="52"/>
      <c r="Z344" s="52"/>
      <c r="AA344" s="53"/>
      <c r="AC344" s="52"/>
      <c r="AD344" s="52"/>
      <c r="BB344" s="64" t="s">
        <v>0</v>
      </c>
    </row>
    <row r="345" spans="1:54">
      <c r="A345" t="str">
        <f t="shared" si="55"/>
        <v>|LEFT:80|LEFT:100|LEFT:100|LEFT:100|LEFT:100|LEFT:100|c</v>
      </c>
      <c r="B345" t="s">
        <v>0</v>
      </c>
      <c r="C345" t="s">
        <v>81</v>
      </c>
      <c r="D345" s="26" t="str">
        <f>$Q$1</f>
        <v>LEFT:80</v>
      </c>
      <c r="E345" s="26" t="s">
        <v>81</v>
      </c>
      <c r="F345" s="26" t="str">
        <f t="shared" ref="F345:J345" si="58">$R$1</f>
        <v>LEFT:100</v>
      </c>
      <c r="G345" s="26" t="s">
        <v>81</v>
      </c>
      <c r="H345" s="26" t="str">
        <f t="shared" si="58"/>
        <v>LEFT:100</v>
      </c>
      <c r="I345" s="26" t="s">
        <v>81</v>
      </c>
      <c r="J345" s="26" t="str">
        <f t="shared" si="58"/>
        <v>LEFT:100</v>
      </c>
      <c r="K345" s="26" t="s">
        <v>81</v>
      </c>
      <c r="L345" s="26" t="str">
        <f>$R$1</f>
        <v>LEFT:100</v>
      </c>
      <c r="M345" s="26" t="s">
        <v>81</v>
      </c>
      <c r="N345" s="26" t="str">
        <f>$R$1</f>
        <v>LEFT:100</v>
      </c>
      <c r="O345" t="s">
        <v>81</v>
      </c>
      <c r="P345" t="s">
        <v>82</v>
      </c>
      <c r="Q345" s="38" t="s">
        <v>6</v>
      </c>
      <c r="R345" s="34" t="str">
        <f>INDEX(AF:AF,W343+1)</f>
        <v>青赤</v>
      </c>
      <c r="S345" s="39" t="s">
        <v>7</v>
      </c>
      <c r="T345" s="34" t="str">
        <f>INDEX(AG:AG,W343+1)</f>
        <v>アンコモン</v>
      </c>
      <c r="U345" s="39" t="s">
        <v>8</v>
      </c>
      <c r="V345" s="34">
        <f>INDEX(AH:AH,W343+1)</f>
        <v>15</v>
      </c>
      <c r="W345" s="40"/>
      <c r="X345" s="34" t="str">
        <f>INDEX(AO:AO,W343+1)</f>
        <v>飛行</v>
      </c>
      <c r="Y345" s="52"/>
      <c r="Z345" s="52"/>
      <c r="AA345" s="53"/>
      <c r="AC345" s="35"/>
      <c r="AD345" s="35"/>
      <c r="BB345" s="64" t="s">
        <v>0</v>
      </c>
    </row>
    <row r="346" spans="1:54">
      <c r="A346" t="str">
        <f t="shared" si="55"/>
        <v>|色|青赤|レアリティ|アンコモン|マナコスト|15|</v>
      </c>
      <c r="B346" t="s">
        <v>0</v>
      </c>
      <c r="C346" t="s">
        <v>81</v>
      </c>
      <c r="D346" s="27" t="s">
        <v>6</v>
      </c>
      <c r="E346" t="s">
        <v>81</v>
      </c>
      <c r="F346" t="str">
        <f>IF(R345=0,"",R345)</f>
        <v>青赤</v>
      </c>
      <c r="G346" t="s">
        <v>81</v>
      </c>
      <c r="H346" s="27" t="s">
        <v>93</v>
      </c>
      <c r="I346" t="s">
        <v>81</v>
      </c>
      <c r="J346" t="str">
        <f>IF(T345=0,"",T345)</f>
        <v>アンコモン</v>
      </c>
      <c r="K346" t="s">
        <v>81</v>
      </c>
      <c r="L346" s="27" t="s">
        <v>94</v>
      </c>
      <c r="M346" t="s">
        <v>81</v>
      </c>
      <c r="N346">
        <f>IF(V345=0,"",V345)</f>
        <v>15</v>
      </c>
      <c r="O346" t="s">
        <v>81</v>
      </c>
      <c r="Q346" s="33" t="s">
        <v>11</v>
      </c>
      <c r="R346" s="34" t="str">
        <f>INDEX(AK:AK,W343+1)</f>
        <v>クリーチャー</v>
      </c>
      <c r="S346" s="39" t="s">
        <v>95</v>
      </c>
      <c r="T346" s="34" t="str">
        <f>INDEX(AL:AL,W343+1)</f>
        <v>エレメンタル</v>
      </c>
      <c r="U346" s="34">
        <f>INDEX(AM:AM,W343+1)</f>
        <v>0</v>
      </c>
      <c r="V346" s="34">
        <f>INDEX(AN:AN,W343+1)</f>
        <v>0</v>
      </c>
      <c r="W346" s="40"/>
      <c r="X346" s="34" t="str">
        <f>INDEX(AV:AV,W343+1)</f>
        <v>飛行</v>
      </c>
      <c r="Y346" s="34" t="str">
        <f>INDEX(AW:AW,W343+1)</f>
        <v/>
      </c>
      <c r="Z346" s="34" t="str">
        <f>INDEX(AX:AX,W343+1)</f>
        <v/>
      </c>
      <c r="AA346" s="34">
        <f>INDEX(AY:AY,W343+1)</f>
        <v>0</v>
      </c>
      <c r="AC346" s="52"/>
      <c r="AD346" s="52"/>
      <c r="BB346" s="64" t="s">
        <v>0</v>
      </c>
    </row>
    <row r="347" spans="1:54">
      <c r="A347" t="str">
        <f t="shared" si="55"/>
        <v>|種別|クリーチャー|サブタイプ|エレメンタル|||</v>
      </c>
      <c r="B347" t="s">
        <v>0</v>
      </c>
      <c r="C347" t="s">
        <v>81</v>
      </c>
      <c r="D347" s="27" t="s">
        <v>11</v>
      </c>
      <c r="E347" t="s">
        <v>81</v>
      </c>
      <c r="F347" t="str">
        <f>IF(R346=0,"",R346)</f>
        <v>クリーチャー</v>
      </c>
      <c r="G347" t="s">
        <v>81</v>
      </c>
      <c r="H347" s="27" t="s">
        <v>103</v>
      </c>
      <c r="I347" t="s">
        <v>81</v>
      </c>
      <c r="J347" t="str">
        <f>IF(T346=0,"",T346)</f>
        <v>エレメンタル</v>
      </c>
      <c r="K347" t="s">
        <v>81</v>
      </c>
      <c r="L347" t="str">
        <f>IF(U346=0,"",U346)</f>
        <v/>
      </c>
      <c r="M347" t="s">
        <v>81</v>
      </c>
      <c r="N347" t="str">
        <f>IF(V346=0,"",V346)</f>
        <v/>
      </c>
      <c r="O347" t="s">
        <v>81</v>
      </c>
      <c r="Q347" s="33" t="s">
        <v>104</v>
      </c>
      <c r="R347" s="34" t="str">
        <f>INDEX(AZ:AZ,W343+1)</f>
        <v>飛行&amp;br;あなたが呪文を唱えたとき、あなたのターン終了時まで、このクリーチャーは+1/+1の修整を受ける。&amp;br;このクリーチャーが戦場に出たとき、あなたの墓地に置かれた最後の呪文をあなたのライブラリーの一番上へ移動する。</v>
      </c>
      <c r="S347" s="35"/>
      <c r="T347" s="35"/>
      <c r="U347" s="35"/>
      <c r="V347" s="36"/>
      <c r="W347" s="40"/>
      <c r="X347" s="32"/>
      <c r="Y347" s="32"/>
      <c r="Z347" s="32"/>
      <c r="AA347" s="54"/>
      <c r="AC347" s="52"/>
      <c r="AD347" s="52"/>
      <c r="BB347" s="64" t="s">
        <v>0</v>
      </c>
    </row>
    <row r="348" spans="1:54">
      <c r="A348" t="str">
        <f t="shared" si="55"/>
        <v>|テキスト|&gt;|&gt;|&gt;|&gt;|飛行&amp;br;あなたが呪文を唱えたとき、あなたのターン終了時まで、このクリーチャーは+1/+1の修整を受ける。&amp;br;このクリーチャーが戦場に出たとき、あなたの墓地に置かれた最後の呪文をあなたのライブラリーの一番上へ移動する。|</v>
      </c>
      <c r="B348" t="s">
        <v>0</v>
      </c>
      <c r="C348" t="s">
        <v>81</v>
      </c>
      <c r="D348" s="27" t="s">
        <v>104</v>
      </c>
      <c r="E348" t="s">
        <v>81</v>
      </c>
      <c r="F348" s="27" t="s">
        <v>113</v>
      </c>
      <c r="G348" t="s">
        <v>81</v>
      </c>
      <c r="H348" s="27" t="s">
        <v>113</v>
      </c>
      <c r="I348" t="s">
        <v>81</v>
      </c>
      <c r="J348" s="27" t="s">
        <v>113</v>
      </c>
      <c r="K348" t="s">
        <v>81</v>
      </c>
      <c r="L348" s="27" t="s">
        <v>113</v>
      </c>
      <c r="M348" t="s">
        <v>81</v>
      </c>
      <c r="N348" t="str">
        <f>IF(R347=0,"",R347)</f>
        <v>飛行&amp;br;あなたが呪文を唱えたとき、あなたのターン終了時まで、このクリーチャーは+1/+1の修整を受ける。&amp;br;このクリーチャーが戦場に出たとき、あなたの墓地に置かれた最後の呪文をあなたのライブラリーの一番上へ移動する。</v>
      </c>
      <c r="O348" t="s">
        <v>81</v>
      </c>
      <c r="Q348" s="38" t="s">
        <v>27</v>
      </c>
      <c r="R348" s="34" t="str">
        <f>INDEX(BA:BA,W343+1)</f>
        <v>When you cast a spell, this creature gets +1/+1 until the end of your turn.&amp;br;When this creature enters the battlefield, the last spell that entered your graveyard is Returned to the top of your library.</v>
      </c>
      <c r="S348" s="35" t="s">
        <v>400</v>
      </c>
      <c r="T348" s="34" t="str">
        <f>IF(X348="","",X348&amp;IF(Y348="",""," "&amp;Y348)&amp;IF(Z348="",""," "&amp;Z348)&amp;IF(AA348="",""," "&amp;AA348))</f>
        <v>Flying  </v>
      </c>
      <c r="U348" s="35"/>
      <c r="V348" s="36"/>
      <c r="W348" s="40" t="s">
        <v>114</v>
      </c>
      <c r="X348" s="33" t="str">
        <f t="shared" ref="X348:AA348" si="59">IF(ISERROR(IF(LEN(X347)&gt;1,X347,VLOOKUP(X346,$AC:$AD,2,FALSE))),"",IF(LEN(X347)&gt;1,X347,VLOOKUP(X346,$AC:$AD,2,FALSE)))</f>
        <v>Flying</v>
      </c>
      <c r="Y348" s="33" t="str">
        <f t="shared" si="59"/>
        <v/>
      </c>
      <c r="Z348" s="33" t="str">
        <f t="shared" si="59"/>
        <v/>
      </c>
      <c r="AA348" s="33" t="str">
        <f t="shared" si="59"/>
        <v> </v>
      </c>
      <c r="AC348" s="52"/>
      <c r="AD348" s="52"/>
      <c r="BB348" s="64" t="s">
        <v>0</v>
      </c>
    </row>
    <row r="349" spans="1:54">
      <c r="A349" t="str">
        <f t="shared" si="55"/>
        <v>|英テキスト|&gt;|&gt;|&gt;|&gt;|Flying  &amp;br;When you cast a spell, this creature gets +1/+1 until the end of your turn.&amp;br;When this creature enters the battlefield, the last spell that entered your graveyard is Returned to the top of your library.|</v>
      </c>
      <c r="B349" t="s">
        <v>0</v>
      </c>
      <c r="C349" t="s">
        <v>81</v>
      </c>
      <c r="D349" s="27" t="s">
        <v>125</v>
      </c>
      <c r="E349" t="s">
        <v>81</v>
      </c>
      <c r="F349" s="27" t="s">
        <v>113</v>
      </c>
      <c r="G349" t="s">
        <v>81</v>
      </c>
      <c r="H349" s="27" t="s">
        <v>113</v>
      </c>
      <c r="I349" t="s">
        <v>81</v>
      </c>
      <c r="J349" s="27" t="s">
        <v>113</v>
      </c>
      <c r="K349" t="s">
        <v>81</v>
      </c>
      <c r="L349" s="27" t="s">
        <v>113</v>
      </c>
      <c r="M349" t="s">
        <v>81</v>
      </c>
      <c r="N349" t="str">
        <f>IF(T348="","",T348&amp;"&amp;br;")&amp;IF(R348=0,"",R348)</f>
        <v>Flying  &amp;br;When you cast a spell, this creature gets +1/+1 until the end of your turn.&amp;br;When this creature enters the battlefield, the last spell that entered your graveyard is Returned to the top of your library.</v>
      </c>
      <c r="O349" t="s">
        <v>81</v>
      </c>
      <c r="Q349" s="33" t="s">
        <v>18</v>
      </c>
      <c r="R349" s="34" t="str">
        <f>IF(INDEX(AT:AT,W343+1)="",0,INDEX(AT:AT,W343+1)&amp;"/"&amp;INDEX(AU:AU,W343+1))</f>
        <v>2/2</v>
      </c>
      <c r="S349" s="35"/>
      <c r="T349" s="35"/>
      <c r="U349" s="35"/>
      <c r="V349" s="36"/>
      <c r="W349" s="40"/>
      <c r="X349" s="33"/>
      <c r="Y349" s="52"/>
      <c r="Z349" s="52"/>
      <c r="AA349" s="53"/>
      <c r="AC349" s="52"/>
      <c r="AD349" s="52"/>
      <c r="BB349" s="64" t="s">
        <v>0</v>
      </c>
    </row>
    <row r="350" spans="1:54">
      <c r="A350" t="str">
        <f t="shared" si="55"/>
        <v>|PT|&gt;|2/2|シールド数|&gt;||</v>
      </c>
      <c r="B350" t="s">
        <v>0</v>
      </c>
      <c r="C350" t="s">
        <v>81</v>
      </c>
      <c r="D350" t="s">
        <v>18</v>
      </c>
      <c r="E350" t="s">
        <v>81</v>
      </c>
      <c r="F350" t="s">
        <v>113</v>
      </c>
      <c r="G350" t="s">
        <v>81</v>
      </c>
      <c r="H350" t="str">
        <f>IF(R349=0,"",R349)</f>
        <v>2/2</v>
      </c>
      <c r="I350" t="s">
        <v>81</v>
      </c>
      <c r="J350" t="s">
        <v>136</v>
      </c>
      <c r="K350" t="s">
        <v>81</v>
      </c>
      <c r="L350" t="s">
        <v>113</v>
      </c>
      <c r="M350" t="s">
        <v>81</v>
      </c>
      <c r="N350" t="str">
        <f>IF(R350=0,"",R350)</f>
        <v/>
      </c>
      <c r="O350" t="s">
        <v>81</v>
      </c>
      <c r="Q350" s="41" t="s">
        <v>19</v>
      </c>
      <c r="R350" s="34">
        <f>INDEX(AS:AS,W343+1)</f>
        <v>0</v>
      </c>
      <c r="S350" s="42"/>
      <c r="T350" s="42"/>
      <c r="U350" s="42"/>
      <c r="V350" s="43"/>
      <c r="W350" s="44"/>
      <c r="X350" s="45"/>
      <c r="Y350" s="55"/>
      <c r="Z350" s="55"/>
      <c r="AA350" s="56"/>
      <c r="BB350" s="64" t="s">
        <v>0</v>
      </c>
    </row>
    <row r="351" spans="1:54">
      <c r="A351" t="str">
        <f t="shared" si="55"/>
        <v>&amp;br;&amp;br;</v>
      </c>
      <c r="B351" t="s">
        <v>0</v>
      </c>
      <c r="C351" t="s">
        <v>145</v>
      </c>
      <c r="R351"/>
      <c r="S351"/>
      <c r="T351"/>
      <c r="U351"/>
      <c r="V351"/>
      <c r="BB351" s="64" t="s">
        <v>0</v>
      </c>
    </row>
    <row r="352" spans="1:54">
      <c r="A352" t="str">
        <f t="shared" si="55"/>
        <v>#back(text=戻る,left)</v>
      </c>
      <c r="B352" t="s">
        <v>0</v>
      </c>
      <c r="C352" t="s">
        <v>153</v>
      </c>
      <c r="R352"/>
      <c r="S352"/>
      <c r="T352"/>
      <c r="U352"/>
      <c r="V352"/>
      <c r="BB352" s="64" t="s">
        <v>0</v>
      </c>
    </row>
    <row r="353" spans="1:54">
      <c r="A353" t="str">
        <f t="shared" si="55"/>
        <v>&amp;br;</v>
      </c>
      <c r="B353" t="s">
        <v>0</v>
      </c>
      <c r="C353" t="s">
        <v>164</v>
      </c>
      <c r="R353"/>
      <c r="S353"/>
      <c r="T353"/>
      <c r="U353"/>
      <c r="V353"/>
      <c r="BB353" s="64" t="s">
        <v>0</v>
      </c>
    </row>
    <row r="354" spans="1:54">
      <c r="A354" t="str">
        <f t="shared" si="55"/>
        <v>#comment(above,nsize=[15],size=[30],num=[10])</v>
      </c>
      <c r="B354" t="s">
        <v>0</v>
      </c>
      <c r="C354" t="s">
        <v>173</v>
      </c>
      <c r="R354"/>
      <c r="S354"/>
      <c r="T354"/>
      <c r="U354"/>
      <c r="V354"/>
      <c r="BB354" s="64" t="s">
        <v>0</v>
      </c>
    </row>
    <row r="355" spans="1:54">
      <c r="A355" t="str">
        <f t="shared" si="55"/>
        <v>&amp;br;&amp;br;</v>
      </c>
      <c r="B355" t="s">
        <v>0</v>
      </c>
      <c r="C355" t="s">
        <v>145</v>
      </c>
      <c r="R355"/>
      <c r="S355"/>
      <c r="T355"/>
      <c r="U355"/>
      <c r="V355"/>
      <c r="AC355" s="52"/>
      <c r="AD355" s="52"/>
      <c r="BB355" s="64" t="s">
        <v>0</v>
      </c>
    </row>
    <row r="356" spans="1:54">
      <c r="A356" t="str">
        <f t="shared" si="55"/>
        <v/>
      </c>
      <c r="B356" t="s">
        <v>0</v>
      </c>
      <c r="Q356" s="29"/>
      <c r="R356" s="30"/>
      <c r="S356" s="30"/>
      <c r="T356" s="30"/>
      <c r="U356" s="30"/>
      <c r="V356" s="31"/>
      <c r="W356" s="32">
        <v>28</v>
      </c>
      <c r="X356" s="29"/>
      <c r="Y356" s="50"/>
      <c r="Z356" s="50"/>
      <c r="AA356" s="51"/>
      <c r="AC356" s="52"/>
      <c r="AD356" s="52"/>
      <c r="BB356" s="64" t="s">
        <v>0</v>
      </c>
    </row>
    <row r="357" spans="1:54">
      <c r="A357" t="str">
        <f t="shared" si="55"/>
        <v>*蝗の神/The Locust God</v>
      </c>
      <c r="B357" t="s">
        <v>0</v>
      </c>
      <c r="C357" t="str">
        <f>"*"&amp;R357&amp;"/"&amp;T357</f>
        <v>*蝗の神/The Locust God</v>
      </c>
      <c r="Q357" s="33" t="s">
        <v>9</v>
      </c>
      <c r="R357" s="34" t="str">
        <f>INDEX(AI:AI,W356+1)</f>
        <v>蝗の神</v>
      </c>
      <c r="S357" s="35" t="s">
        <v>10</v>
      </c>
      <c r="T357" s="34" t="str">
        <f>INDEX(AJ:AJ,W356+1)</f>
        <v>The Locust God</v>
      </c>
      <c r="U357" s="35"/>
      <c r="V357" s="36"/>
      <c r="W357" s="37"/>
      <c r="X357" s="33"/>
      <c r="Y357" s="52"/>
      <c r="Z357" s="52"/>
      <c r="AA357" s="53"/>
      <c r="AC357" s="52"/>
      <c r="AD357" s="52"/>
      <c r="BB357" s="64" t="s">
        <v>0</v>
      </c>
    </row>
    <row r="358" spans="1:54">
      <c r="A358" t="str">
        <f t="shared" si="55"/>
        <v>|LEFT:80|LEFT:100|LEFT:100|LEFT:100|LEFT:100|LEFT:100|c</v>
      </c>
      <c r="B358" t="s">
        <v>0</v>
      </c>
      <c r="C358" t="s">
        <v>81</v>
      </c>
      <c r="D358" s="26" t="str">
        <f>$Q$1</f>
        <v>LEFT:80</v>
      </c>
      <c r="E358" s="26" t="s">
        <v>81</v>
      </c>
      <c r="F358" s="26" t="str">
        <f t="shared" ref="F358:J358" si="60">$R$1</f>
        <v>LEFT:100</v>
      </c>
      <c r="G358" s="26" t="s">
        <v>81</v>
      </c>
      <c r="H358" s="26" t="str">
        <f t="shared" si="60"/>
        <v>LEFT:100</v>
      </c>
      <c r="I358" s="26" t="s">
        <v>81</v>
      </c>
      <c r="J358" s="26" t="str">
        <f t="shared" si="60"/>
        <v>LEFT:100</v>
      </c>
      <c r="K358" s="26" t="s">
        <v>81</v>
      </c>
      <c r="L358" s="26" t="str">
        <f>$R$1</f>
        <v>LEFT:100</v>
      </c>
      <c r="M358" s="26" t="s">
        <v>81</v>
      </c>
      <c r="N358" s="26" t="str">
        <f>$R$1</f>
        <v>LEFT:100</v>
      </c>
      <c r="O358" t="s">
        <v>81</v>
      </c>
      <c r="P358" t="s">
        <v>82</v>
      </c>
      <c r="Q358" s="38" t="s">
        <v>6</v>
      </c>
      <c r="R358" s="34" t="str">
        <f>INDEX(AF:AF,W356+1)</f>
        <v>青赤</v>
      </c>
      <c r="S358" s="39" t="s">
        <v>7</v>
      </c>
      <c r="T358" s="34" t="str">
        <f>INDEX(AG:AG,W356+1)</f>
        <v>神話レア</v>
      </c>
      <c r="U358" s="39" t="s">
        <v>8</v>
      </c>
      <c r="V358" s="34">
        <f>INDEX(AH:AH,W356+1)</f>
        <v>22</v>
      </c>
      <c r="W358" s="40"/>
      <c r="X358" s="34" t="str">
        <f>INDEX(AO:AO,W356+1)</f>
        <v>飛行</v>
      </c>
      <c r="Y358" s="52"/>
      <c r="Z358" s="52"/>
      <c r="AA358" s="53"/>
      <c r="AC358" s="35"/>
      <c r="AD358" s="35"/>
      <c r="BB358" s="64" t="s">
        <v>0</v>
      </c>
    </row>
    <row r="359" spans="1:54">
      <c r="A359" t="str">
        <f t="shared" si="55"/>
        <v>|色|青赤|レアリティ|神話レア|マナコスト|22|</v>
      </c>
      <c r="B359" t="s">
        <v>0</v>
      </c>
      <c r="C359" t="s">
        <v>81</v>
      </c>
      <c r="D359" s="27" t="s">
        <v>6</v>
      </c>
      <c r="E359" t="s">
        <v>81</v>
      </c>
      <c r="F359" t="str">
        <f>IF(R358=0,"",R358)</f>
        <v>青赤</v>
      </c>
      <c r="G359" t="s">
        <v>81</v>
      </c>
      <c r="H359" s="27" t="s">
        <v>93</v>
      </c>
      <c r="I359" t="s">
        <v>81</v>
      </c>
      <c r="J359" t="str">
        <f>IF(T358=0,"",T358)</f>
        <v>神話レア</v>
      </c>
      <c r="K359" t="s">
        <v>81</v>
      </c>
      <c r="L359" s="27" t="s">
        <v>94</v>
      </c>
      <c r="M359" t="s">
        <v>81</v>
      </c>
      <c r="N359">
        <f>IF(V358=0,"",V358)</f>
        <v>22</v>
      </c>
      <c r="O359" t="s">
        <v>81</v>
      </c>
      <c r="Q359" s="33" t="s">
        <v>11</v>
      </c>
      <c r="R359" s="34" t="str">
        <f>INDEX(AK:AK,W356+1)</f>
        <v>クリーチャー</v>
      </c>
      <c r="S359" s="39" t="s">
        <v>95</v>
      </c>
      <c r="T359" s="34" t="str">
        <f>INDEX(AL:AL,W356+1)</f>
        <v>神</v>
      </c>
      <c r="U359" s="34">
        <f>INDEX(AM:AM,W356+1)</f>
        <v>0</v>
      </c>
      <c r="V359" s="34">
        <f>INDEX(AN:AN,W356+1)</f>
        <v>0</v>
      </c>
      <c r="W359" s="40"/>
      <c r="X359" s="34" t="str">
        <f>INDEX(AV:AV,W356+1)</f>
        <v>飛行</v>
      </c>
      <c r="Y359" s="34" t="str">
        <f>INDEX(AW:AW,W356+1)</f>
        <v/>
      </c>
      <c r="Z359" s="34" t="str">
        <f>INDEX(AX:AX,W356+1)</f>
        <v/>
      </c>
      <c r="AA359" s="34">
        <f>INDEX(AY:AY,W356+1)</f>
        <v>0</v>
      </c>
      <c r="AC359" s="52"/>
      <c r="AD359" s="52"/>
      <c r="BB359" s="64" t="s">
        <v>0</v>
      </c>
    </row>
    <row r="360" spans="1:54">
      <c r="A360" t="str">
        <f t="shared" si="55"/>
        <v>|種別|クリーチャー|サブタイプ|神|||</v>
      </c>
      <c r="B360" t="s">
        <v>0</v>
      </c>
      <c r="C360" t="s">
        <v>81</v>
      </c>
      <c r="D360" s="27" t="s">
        <v>11</v>
      </c>
      <c r="E360" t="s">
        <v>81</v>
      </c>
      <c r="F360" t="str">
        <f>IF(R359=0,"",R359)</f>
        <v>クリーチャー</v>
      </c>
      <c r="G360" t="s">
        <v>81</v>
      </c>
      <c r="H360" s="27" t="s">
        <v>103</v>
      </c>
      <c r="I360" t="s">
        <v>81</v>
      </c>
      <c r="J360" t="str">
        <f>IF(T359=0,"",T359)</f>
        <v>神</v>
      </c>
      <c r="K360" t="s">
        <v>81</v>
      </c>
      <c r="L360" t="str">
        <f>IF(U359=0,"",U359)</f>
        <v/>
      </c>
      <c r="M360" t="s">
        <v>81</v>
      </c>
      <c r="N360" t="str">
        <f>IF(V359=0,"",V359)</f>
        <v/>
      </c>
      <c r="O360" t="s">
        <v>81</v>
      </c>
      <c r="Q360" s="33" t="s">
        <v>104</v>
      </c>
      <c r="R360" s="34" t="str">
        <f>INDEX(AZ:AZ,W356+1)</f>
        <v>飛行&amp;br;(ジェム3個を起動する：あなたは手札を1枚捨てて、カードを1枚引く。&amp;br;あなたがカードを1枚引くたび、飛行と速攻を持つ1/1の昆虫・トークンを1体召喚する。)&amp;br;(あなたのターン開始時に、このクリーチャーがあなたの墓地にあった場合、これをあなたの手札に戻す。)</v>
      </c>
      <c r="S360" s="35"/>
      <c r="T360" s="35"/>
      <c r="U360" s="35"/>
      <c r="V360" s="36"/>
      <c r="W360" s="40"/>
      <c r="X360" s="32"/>
      <c r="Y360" s="32"/>
      <c r="Z360" s="32"/>
      <c r="AA360" s="54"/>
      <c r="AC360" s="52"/>
      <c r="AD360" s="52"/>
      <c r="BB360" s="64" t="s">
        <v>0</v>
      </c>
    </row>
    <row r="361" spans="1:54">
      <c r="A361" t="str">
        <f t="shared" si="55"/>
        <v>|テキスト|&gt;|&gt;|&gt;|&gt;|飛行&amp;br;(ジェム3個を起動する：あなたは手札を1枚捨てて、カードを1枚引く。&amp;br;あなたがカードを1枚引くたび、飛行と速攻を持つ1/1の昆虫・トークンを1体召喚する。)&amp;br;(あなたのターン開始時に、このクリーチャーがあなたの墓地にあった場合、これをあなたの手札に戻す。)|</v>
      </c>
      <c r="B361" t="s">
        <v>0</v>
      </c>
      <c r="C361" t="s">
        <v>81</v>
      </c>
      <c r="D361" s="27" t="s">
        <v>104</v>
      </c>
      <c r="E361" t="s">
        <v>81</v>
      </c>
      <c r="F361" s="27" t="s">
        <v>113</v>
      </c>
      <c r="G361" t="s">
        <v>81</v>
      </c>
      <c r="H361" s="27" t="s">
        <v>113</v>
      </c>
      <c r="I361" t="s">
        <v>81</v>
      </c>
      <c r="J361" s="27" t="s">
        <v>113</v>
      </c>
      <c r="K361" t="s">
        <v>81</v>
      </c>
      <c r="L361" s="27" t="s">
        <v>113</v>
      </c>
      <c r="M361" t="s">
        <v>81</v>
      </c>
      <c r="N361" t="str">
        <f>IF(R360=0,"",R360)</f>
        <v>飛行&amp;br;(ジェム3個を起動する：あなたは手札を1枚捨てて、カードを1枚引く。&amp;br;あなたがカードを1枚引くたび、飛行と速攻を持つ1/1の昆虫・トークンを1体召喚する。)&amp;br;(あなたのターン開始時に、このクリーチャーがあなたの墓地にあった場合、これをあなたの手札に戻す。)</v>
      </c>
      <c r="O361" t="s">
        <v>81</v>
      </c>
      <c r="Q361" s="38" t="s">
        <v>27</v>
      </c>
      <c r="R361" s="34" t="str">
        <f>INDEX(BA:BA,W356+1)</f>
        <v>Activate 3: You discard 1 card then you draw 1 card.&amp;br;When you draw a card, you summon 1 1/1 Insect token with Flying and Haste.&amp;br;At the beginning of your turn, if this creature is in your graveyard, it is Returned to your hand.</v>
      </c>
      <c r="S361" s="35" t="s">
        <v>400</v>
      </c>
      <c r="T361" s="34" t="str">
        <f>IF(X361="","",X361&amp;IF(Y361="",""," "&amp;Y361)&amp;IF(Z361="",""," "&amp;Z361)&amp;IF(AA361="",""," "&amp;AA361))</f>
        <v>Flying  </v>
      </c>
      <c r="U361" s="35"/>
      <c r="V361" s="36"/>
      <c r="W361" s="40" t="s">
        <v>114</v>
      </c>
      <c r="X361" s="33" t="str">
        <f t="shared" ref="X361:AA361" si="61">IF(ISERROR(IF(LEN(X360)&gt;1,X360,VLOOKUP(X359,$AC:$AD,2,FALSE))),"",IF(LEN(X360)&gt;1,X360,VLOOKUP(X359,$AC:$AD,2,FALSE)))</f>
        <v>Flying</v>
      </c>
      <c r="Y361" s="33" t="str">
        <f t="shared" si="61"/>
        <v/>
      </c>
      <c r="Z361" s="33" t="str">
        <f t="shared" si="61"/>
        <v/>
      </c>
      <c r="AA361" s="33" t="str">
        <f t="shared" si="61"/>
        <v> </v>
      </c>
      <c r="AC361" s="52"/>
      <c r="AD361" s="52"/>
      <c r="BB361" s="64" t="s">
        <v>0</v>
      </c>
    </row>
    <row r="362" spans="1:54">
      <c r="A362" t="str">
        <f t="shared" si="55"/>
        <v>|英テキスト|&gt;|&gt;|&gt;|&gt;|Flying  &amp;br;Activate 3: You discard 1 card then you draw 1 card.&amp;br;When you draw a card, you summon 1 1/1 Insect token with Flying and Haste.&amp;br;At the beginning of your turn, if this creature is in your graveyard, it is Returned to your hand.|</v>
      </c>
      <c r="B362" t="s">
        <v>0</v>
      </c>
      <c r="C362" t="s">
        <v>81</v>
      </c>
      <c r="D362" s="27" t="s">
        <v>125</v>
      </c>
      <c r="E362" t="s">
        <v>81</v>
      </c>
      <c r="F362" s="27" t="s">
        <v>113</v>
      </c>
      <c r="G362" t="s">
        <v>81</v>
      </c>
      <c r="H362" s="27" t="s">
        <v>113</v>
      </c>
      <c r="I362" t="s">
        <v>81</v>
      </c>
      <c r="J362" s="27" t="s">
        <v>113</v>
      </c>
      <c r="K362" t="s">
        <v>81</v>
      </c>
      <c r="L362" s="27" t="s">
        <v>113</v>
      </c>
      <c r="M362" t="s">
        <v>81</v>
      </c>
      <c r="N362" t="str">
        <f>IF(T361="","",T361&amp;"&amp;br;")&amp;IF(R361=0,"",R361)</f>
        <v>Flying  &amp;br;Activate 3: You discard 1 card then you draw 1 card.&amp;br;When you draw a card, you summon 1 1/1 Insect token with Flying and Haste.&amp;br;At the beginning of your turn, if this creature is in your graveyard, it is Returned to your hand.</v>
      </c>
      <c r="O362" t="s">
        <v>81</v>
      </c>
      <c r="Q362" s="33" t="s">
        <v>18</v>
      </c>
      <c r="R362" s="34" t="str">
        <f>IF(INDEX(AT:AT,W356+1)="",0,INDEX(AT:AT,W356+1)&amp;"/"&amp;INDEX(AU:AU,W356+1))</f>
        <v>8/8</v>
      </c>
      <c r="S362" s="35"/>
      <c r="T362" s="35"/>
      <c r="U362" s="35"/>
      <c r="V362" s="36"/>
      <c r="W362" s="40"/>
      <c r="X362" s="33"/>
      <c r="Y362" s="52"/>
      <c r="Z362" s="52"/>
      <c r="AA362" s="53"/>
      <c r="AC362" s="52"/>
      <c r="AD362" s="52"/>
      <c r="BB362" s="64" t="s">
        <v>0</v>
      </c>
    </row>
    <row r="363" spans="1:54">
      <c r="A363" t="str">
        <f t="shared" si="55"/>
        <v>|PT|&gt;|8/8|シールド数|&gt;||</v>
      </c>
      <c r="B363" t="s">
        <v>0</v>
      </c>
      <c r="C363" t="s">
        <v>81</v>
      </c>
      <c r="D363" t="s">
        <v>18</v>
      </c>
      <c r="E363" t="s">
        <v>81</v>
      </c>
      <c r="F363" t="s">
        <v>113</v>
      </c>
      <c r="G363" t="s">
        <v>81</v>
      </c>
      <c r="H363" t="str">
        <f>IF(R362=0,"",R362)</f>
        <v>8/8</v>
      </c>
      <c r="I363" t="s">
        <v>81</v>
      </c>
      <c r="J363" t="s">
        <v>136</v>
      </c>
      <c r="K363" t="s">
        <v>81</v>
      </c>
      <c r="L363" t="s">
        <v>113</v>
      </c>
      <c r="M363" t="s">
        <v>81</v>
      </c>
      <c r="N363" t="str">
        <f>IF(R363=0,"",R363)</f>
        <v/>
      </c>
      <c r="O363" t="s">
        <v>81</v>
      </c>
      <c r="Q363" s="41" t="s">
        <v>19</v>
      </c>
      <c r="R363" s="34">
        <f>INDEX(AS:AS,W356+1)</f>
        <v>0</v>
      </c>
      <c r="S363" s="42"/>
      <c r="T363" s="42"/>
      <c r="U363" s="42"/>
      <c r="V363" s="43"/>
      <c r="W363" s="44"/>
      <c r="X363" s="45"/>
      <c r="Y363" s="55"/>
      <c r="Z363" s="55"/>
      <c r="AA363" s="56"/>
      <c r="BB363" s="64" t="s">
        <v>0</v>
      </c>
    </row>
    <row r="364" spans="1:54">
      <c r="A364" t="str">
        <f t="shared" si="55"/>
        <v>&amp;br;&amp;br;</v>
      </c>
      <c r="B364" t="s">
        <v>0</v>
      </c>
      <c r="C364" t="s">
        <v>145</v>
      </c>
      <c r="R364"/>
      <c r="S364"/>
      <c r="T364"/>
      <c r="U364"/>
      <c r="V364"/>
      <c r="BB364" s="64" t="s">
        <v>0</v>
      </c>
    </row>
    <row r="365" spans="1:54">
      <c r="A365" t="str">
        <f t="shared" si="55"/>
        <v>#back(text=戻る,left)</v>
      </c>
      <c r="B365" t="s">
        <v>0</v>
      </c>
      <c r="C365" t="s">
        <v>153</v>
      </c>
      <c r="R365"/>
      <c r="S365"/>
      <c r="T365"/>
      <c r="U365"/>
      <c r="V365"/>
      <c r="BB365" s="64" t="s">
        <v>0</v>
      </c>
    </row>
    <row r="366" spans="1:54">
      <c r="A366" t="str">
        <f t="shared" si="55"/>
        <v>&amp;br;</v>
      </c>
      <c r="B366" t="s">
        <v>0</v>
      </c>
      <c r="C366" t="s">
        <v>164</v>
      </c>
      <c r="R366"/>
      <c r="S366"/>
      <c r="T366"/>
      <c r="U366"/>
      <c r="V366"/>
      <c r="BB366" s="64" t="s">
        <v>0</v>
      </c>
    </row>
    <row r="367" spans="1:54">
      <c r="A367" t="str">
        <f t="shared" si="55"/>
        <v>#comment(above,nsize=[15],size=[30],num=[10])</v>
      </c>
      <c r="B367" t="s">
        <v>0</v>
      </c>
      <c r="C367" t="s">
        <v>173</v>
      </c>
      <c r="R367"/>
      <c r="S367"/>
      <c r="T367"/>
      <c r="U367"/>
      <c r="V367"/>
      <c r="BB367" s="64" t="s">
        <v>0</v>
      </c>
    </row>
    <row r="368" spans="1:54">
      <c r="A368" t="str">
        <f t="shared" si="55"/>
        <v>&amp;br;&amp;br;</v>
      </c>
      <c r="B368" t="s">
        <v>0</v>
      </c>
      <c r="C368" t="s">
        <v>145</v>
      </c>
      <c r="R368"/>
      <c r="S368"/>
      <c r="T368"/>
      <c r="U368"/>
      <c r="V368"/>
      <c r="AC368" s="52"/>
      <c r="AD368" s="52"/>
      <c r="BB368" s="64" t="s">
        <v>0</v>
      </c>
    </row>
    <row r="369" spans="1:54">
      <c r="A369" t="str">
        <f t="shared" si="55"/>
        <v/>
      </c>
      <c r="B369" t="s">
        <v>0</v>
      </c>
      <c r="Q369" s="29"/>
      <c r="R369" s="30"/>
      <c r="S369" s="30"/>
      <c r="T369" s="30"/>
      <c r="U369" s="30"/>
      <c r="V369" s="31"/>
      <c r="W369" s="32">
        <v>29</v>
      </c>
      <c r="X369" s="29"/>
      <c r="Y369" s="50"/>
      <c r="Z369" s="50"/>
      <c r="AA369" s="51"/>
      <c r="AC369" s="52"/>
      <c r="AD369" s="52"/>
      <c r="BB369" s="64" t="s">
        <v>0</v>
      </c>
    </row>
    <row r="370" spans="1:54">
      <c r="A370" t="str">
        <f t="shared" si="55"/>
        <v>*オベリスクの蜘蛛/Obelisk Spider</v>
      </c>
      <c r="B370" t="s">
        <v>0</v>
      </c>
      <c r="C370" t="str">
        <f>"*"&amp;R370&amp;"/"&amp;T370</f>
        <v>*オベリスクの蜘蛛/Obelisk Spider</v>
      </c>
      <c r="Q370" s="33" t="s">
        <v>9</v>
      </c>
      <c r="R370" s="34" t="str">
        <f>INDEX(AI:AI,W369+1)</f>
        <v>オベリスクの蜘蛛</v>
      </c>
      <c r="S370" s="35" t="s">
        <v>10</v>
      </c>
      <c r="T370" s="34" t="str">
        <f>INDEX(AJ:AJ,W369+1)</f>
        <v>Obelisk Spider</v>
      </c>
      <c r="U370" s="35"/>
      <c r="V370" s="36"/>
      <c r="W370" s="37"/>
      <c r="X370" s="33"/>
      <c r="Y370" s="52"/>
      <c r="Z370" s="52"/>
      <c r="AA370" s="53"/>
      <c r="AC370" s="52"/>
      <c r="AD370" s="52"/>
      <c r="BB370" s="64" t="s">
        <v>0</v>
      </c>
    </row>
    <row r="371" spans="1:54">
      <c r="A371" t="str">
        <f t="shared" si="55"/>
        <v>|LEFT:80|LEFT:100|LEFT:100|LEFT:100|LEFT:100|LEFT:100|c</v>
      </c>
      <c r="B371" t="s">
        <v>0</v>
      </c>
      <c r="C371" t="s">
        <v>81</v>
      </c>
      <c r="D371" s="26" t="str">
        <f>$Q$1</f>
        <v>LEFT:80</v>
      </c>
      <c r="E371" s="26" t="s">
        <v>81</v>
      </c>
      <c r="F371" s="26" t="str">
        <f t="shared" ref="F371:J371" si="62">$R$1</f>
        <v>LEFT:100</v>
      </c>
      <c r="G371" s="26" t="s">
        <v>81</v>
      </c>
      <c r="H371" s="26" t="str">
        <f t="shared" si="62"/>
        <v>LEFT:100</v>
      </c>
      <c r="I371" s="26" t="s">
        <v>81</v>
      </c>
      <c r="J371" s="26" t="str">
        <f t="shared" si="62"/>
        <v>LEFT:100</v>
      </c>
      <c r="K371" s="26" t="s">
        <v>81</v>
      </c>
      <c r="L371" s="26" t="str">
        <f>$R$1</f>
        <v>LEFT:100</v>
      </c>
      <c r="M371" s="26" t="s">
        <v>81</v>
      </c>
      <c r="N371" s="26" t="str">
        <f>$R$1</f>
        <v>LEFT:100</v>
      </c>
      <c r="O371" t="s">
        <v>81</v>
      </c>
      <c r="P371" t="s">
        <v>82</v>
      </c>
      <c r="Q371" s="38" t="s">
        <v>6</v>
      </c>
      <c r="R371" s="34" t="str">
        <f>INDEX(AF:AF,W369+1)</f>
        <v>黒緑</v>
      </c>
      <c r="S371" s="39" t="s">
        <v>7</v>
      </c>
      <c r="T371" s="34" t="str">
        <f>INDEX(AG:AG,W369+1)</f>
        <v>レア</v>
      </c>
      <c r="U371" s="39" t="s">
        <v>8</v>
      </c>
      <c r="V371" s="34">
        <f>INDEX(AH:AH,W369+1)</f>
        <v>16</v>
      </c>
      <c r="W371" s="40"/>
      <c r="X371" s="34" t="str">
        <f>INDEX(AO:AO,W369+1)</f>
        <v>到達</v>
      </c>
      <c r="Y371" s="52"/>
      <c r="Z371" s="52"/>
      <c r="AA371" s="53"/>
      <c r="AC371" s="35"/>
      <c r="AD371" s="35"/>
      <c r="BB371" s="64" t="s">
        <v>0</v>
      </c>
    </row>
    <row r="372" spans="1:54">
      <c r="A372" t="str">
        <f t="shared" si="55"/>
        <v>|色|黒緑|レアリティ|レア|マナコスト|16|</v>
      </c>
      <c r="B372" t="s">
        <v>0</v>
      </c>
      <c r="C372" t="s">
        <v>81</v>
      </c>
      <c r="D372" s="27" t="s">
        <v>6</v>
      </c>
      <c r="E372" t="s">
        <v>81</v>
      </c>
      <c r="F372" t="str">
        <f>IF(R371=0,"",R371)</f>
        <v>黒緑</v>
      </c>
      <c r="G372" t="s">
        <v>81</v>
      </c>
      <c r="H372" s="27" t="s">
        <v>93</v>
      </c>
      <c r="I372" t="s">
        <v>81</v>
      </c>
      <c r="J372" t="str">
        <f>IF(T371=0,"",T371)</f>
        <v>レア</v>
      </c>
      <c r="K372" t="s">
        <v>81</v>
      </c>
      <c r="L372" s="27" t="s">
        <v>94</v>
      </c>
      <c r="M372" t="s">
        <v>81</v>
      </c>
      <c r="N372">
        <f>IF(V371=0,"",V371)</f>
        <v>16</v>
      </c>
      <c r="O372" t="s">
        <v>81</v>
      </c>
      <c r="Q372" s="33" t="s">
        <v>11</v>
      </c>
      <c r="R372" s="34" t="str">
        <f>INDEX(AK:AK,W369+1)</f>
        <v>クリーチャー</v>
      </c>
      <c r="S372" s="39" t="s">
        <v>95</v>
      </c>
      <c r="T372" s="34" t="str">
        <f>INDEX(AL:AL,W369+1)</f>
        <v>蜘蛛</v>
      </c>
      <c r="U372" s="34">
        <f>INDEX(AM:AM,W369+1)</f>
        <v>0</v>
      </c>
      <c r="V372" s="34">
        <f>INDEX(AN:AN,W369+1)</f>
        <v>0</v>
      </c>
      <c r="W372" s="40"/>
      <c r="X372" s="34" t="str">
        <f>INDEX(AV:AV,W369+1)</f>
        <v>到達</v>
      </c>
      <c r="Y372" s="34" t="str">
        <f>INDEX(AW:AW,W369+1)</f>
        <v/>
      </c>
      <c r="Z372" s="34" t="str">
        <f>INDEX(AX:AX,W369+1)</f>
        <v/>
      </c>
      <c r="AA372" s="34">
        <f>INDEX(AY:AY,W369+1)</f>
        <v>0</v>
      </c>
      <c r="AC372" s="52"/>
      <c r="AD372" s="52"/>
      <c r="BB372" s="64" t="s">
        <v>0</v>
      </c>
    </row>
    <row r="373" spans="1:54">
      <c r="A373" t="str">
        <f t="shared" si="55"/>
        <v>|種別|クリーチャー|サブタイプ|蜘蛛|||</v>
      </c>
      <c r="B373" t="s">
        <v>0</v>
      </c>
      <c r="C373" t="s">
        <v>81</v>
      </c>
      <c r="D373" s="27" t="s">
        <v>11</v>
      </c>
      <c r="E373" t="s">
        <v>81</v>
      </c>
      <c r="F373" t="str">
        <f>IF(R372=0,"",R372)</f>
        <v>クリーチャー</v>
      </c>
      <c r="G373" t="s">
        <v>81</v>
      </c>
      <c r="H373" s="27" t="s">
        <v>103</v>
      </c>
      <c r="I373" t="s">
        <v>81</v>
      </c>
      <c r="J373" t="str">
        <f>IF(T372=0,"",T372)</f>
        <v>蜘蛛</v>
      </c>
      <c r="K373" t="s">
        <v>81</v>
      </c>
      <c r="L373" t="str">
        <f>IF(U372=0,"",U372)</f>
        <v/>
      </c>
      <c r="M373" t="s">
        <v>81</v>
      </c>
      <c r="N373" t="str">
        <f>IF(V372=0,"",V372)</f>
        <v/>
      </c>
      <c r="O373" t="s">
        <v>81</v>
      </c>
      <c r="Q373" s="33" t="s">
        <v>104</v>
      </c>
      <c r="R373" s="34" t="str">
        <f>INDEX(AZ:AZ,W369+1)</f>
        <v>到達&amp;br;このクリーチャーがクリーチャーにダメージを与えたとき、そのダメージを与えられたクリーチャーは-1/-1の修整を受ける。その後、あなたは4点のライフを得て、対戦相手は4点のライフを失う。</v>
      </c>
      <c r="S373" s="35"/>
      <c r="T373" s="35"/>
      <c r="U373" s="35"/>
      <c r="V373" s="36"/>
      <c r="W373" s="40"/>
      <c r="X373" s="32"/>
      <c r="Y373" s="32"/>
      <c r="Z373" s="32"/>
      <c r="AA373" s="54"/>
      <c r="AC373" s="52"/>
      <c r="AD373" s="52"/>
      <c r="BB373" s="64" t="s">
        <v>0</v>
      </c>
    </row>
    <row r="374" spans="1:54">
      <c r="A374" t="str">
        <f t="shared" si="55"/>
        <v>|テキスト|&gt;|&gt;|&gt;|&gt;|到達&amp;br;このクリーチャーがクリーチャーにダメージを与えたとき、そのダメージを与えられたクリーチャーは-1/-1の修整を受ける。その後、あなたは4点のライフを得て、対戦相手は4点のライフを失う。|</v>
      </c>
      <c r="B374" t="s">
        <v>0</v>
      </c>
      <c r="C374" t="s">
        <v>81</v>
      </c>
      <c r="D374" s="27" t="s">
        <v>104</v>
      </c>
      <c r="E374" t="s">
        <v>81</v>
      </c>
      <c r="F374" s="27" t="s">
        <v>113</v>
      </c>
      <c r="G374" t="s">
        <v>81</v>
      </c>
      <c r="H374" s="27" t="s">
        <v>113</v>
      </c>
      <c r="I374" t="s">
        <v>81</v>
      </c>
      <c r="J374" s="27" t="s">
        <v>113</v>
      </c>
      <c r="K374" t="s">
        <v>81</v>
      </c>
      <c r="L374" s="27" t="s">
        <v>113</v>
      </c>
      <c r="M374" t="s">
        <v>81</v>
      </c>
      <c r="N374" t="str">
        <f>IF(R373=0,"",R373)</f>
        <v>到達&amp;br;このクリーチャーがクリーチャーにダメージを与えたとき、そのダメージを与えられたクリーチャーは-1/-1の修整を受ける。その後、あなたは4点のライフを得て、対戦相手は4点のライフを失う。</v>
      </c>
      <c r="O374" t="s">
        <v>81</v>
      </c>
      <c r="Q374" s="38" t="s">
        <v>27</v>
      </c>
      <c r="R374" s="34" t="str">
        <f>INDEX(BA:BA,W369+1)</f>
        <v>When this creature deals damage to a creature, the opposing creature gets -1/-1, then you gain 4 life and your opponent loses 4 life.</v>
      </c>
      <c r="S374" s="35" t="s">
        <v>400</v>
      </c>
      <c r="T374" s="34" t="str">
        <f>IF(X374="","",X374&amp;IF(Y374="",""," "&amp;Y374)&amp;IF(Z374="",""," "&amp;Z374)&amp;IF(AA374="",""," "&amp;AA374))</f>
        <v>Reach  </v>
      </c>
      <c r="U374" s="35"/>
      <c r="V374" s="36"/>
      <c r="W374" s="40" t="s">
        <v>114</v>
      </c>
      <c r="X374" s="33" t="str">
        <f t="shared" ref="X374:AA374" si="63">IF(ISERROR(IF(LEN(X373)&gt;1,X373,VLOOKUP(X372,$AC:$AD,2,FALSE))),"",IF(LEN(X373)&gt;1,X373,VLOOKUP(X372,$AC:$AD,2,FALSE)))</f>
        <v>Reach</v>
      </c>
      <c r="Y374" s="33" t="str">
        <f t="shared" si="63"/>
        <v/>
      </c>
      <c r="Z374" s="33" t="str">
        <f t="shared" si="63"/>
        <v/>
      </c>
      <c r="AA374" s="33" t="str">
        <f t="shared" si="63"/>
        <v> </v>
      </c>
      <c r="AC374" s="52"/>
      <c r="AD374" s="52"/>
      <c r="BB374" s="64" t="s">
        <v>0</v>
      </c>
    </row>
    <row r="375" spans="1:54">
      <c r="A375" t="str">
        <f t="shared" si="55"/>
        <v>|英テキスト|&gt;|&gt;|&gt;|&gt;|Reach  &amp;br;When this creature deals damage to a creature, the opposing creature gets -1/-1, then you gain 4 life and your opponent loses 4 life.|</v>
      </c>
      <c r="B375" t="s">
        <v>0</v>
      </c>
      <c r="C375" t="s">
        <v>81</v>
      </c>
      <c r="D375" s="27" t="s">
        <v>125</v>
      </c>
      <c r="E375" t="s">
        <v>81</v>
      </c>
      <c r="F375" s="27" t="s">
        <v>113</v>
      </c>
      <c r="G375" t="s">
        <v>81</v>
      </c>
      <c r="H375" s="27" t="s">
        <v>113</v>
      </c>
      <c r="I375" t="s">
        <v>81</v>
      </c>
      <c r="J375" s="27" t="s">
        <v>113</v>
      </c>
      <c r="K375" t="s">
        <v>81</v>
      </c>
      <c r="L375" s="27" t="s">
        <v>113</v>
      </c>
      <c r="M375" t="s">
        <v>81</v>
      </c>
      <c r="N375" t="str">
        <f>IF(T374="","",T374&amp;"&amp;br;")&amp;IF(R374=0,"",R374)</f>
        <v>Reach  &amp;br;When this creature deals damage to a creature, the opposing creature gets -1/-1, then you gain 4 life and your opponent loses 4 life.</v>
      </c>
      <c r="O375" t="s">
        <v>81</v>
      </c>
      <c r="Q375" s="33" t="s">
        <v>18</v>
      </c>
      <c r="R375" s="34" t="str">
        <f>IF(INDEX(AT:AT,W369+1)="",0,INDEX(AT:AT,W369+1)&amp;"/"&amp;INDEX(AU:AU,W369+1))</f>
        <v>1/11</v>
      </c>
      <c r="S375" s="35"/>
      <c r="T375" s="35"/>
      <c r="U375" s="35"/>
      <c r="V375" s="36"/>
      <c r="W375" s="40"/>
      <c r="X375" s="33"/>
      <c r="Y375" s="52"/>
      <c r="Z375" s="52"/>
      <c r="AA375" s="53"/>
      <c r="AC375" s="52"/>
      <c r="AD375" s="52"/>
      <c r="BB375" s="64" t="s">
        <v>0</v>
      </c>
    </row>
    <row r="376" spans="1:54">
      <c r="A376" t="str">
        <f t="shared" si="55"/>
        <v>|PT|&gt;|1/11|シールド数|&gt;||</v>
      </c>
      <c r="B376" t="s">
        <v>0</v>
      </c>
      <c r="C376" t="s">
        <v>81</v>
      </c>
      <c r="D376" t="s">
        <v>18</v>
      </c>
      <c r="E376" t="s">
        <v>81</v>
      </c>
      <c r="F376" t="s">
        <v>113</v>
      </c>
      <c r="G376" t="s">
        <v>81</v>
      </c>
      <c r="H376" t="str">
        <f>IF(R375=0,"",R375)</f>
        <v>1/11</v>
      </c>
      <c r="I376" t="s">
        <v>81</v>
      </c>
      <c r="J376" t="s">
        <v>136</v>
      </c>
      <c r="K376" t="s">
        <v>81</v>
      </c>
      <c r="L376" t="s">
        <v>113</v>
      </c>
      <c r="M376" t="s">
        <v>81</v>
      </c>
      <c r="N376" t="str">
        <f>IF(R376=0,"",R376)</f>
        <v/>
      </c>
      <c r="O376" t="s">
        <v>81</v>
      </c>
      <c r="Q376" s="41" t="s">
        <v>19</v>
      </c>
      <c r="R376" s="34">
        <f>INDEX(AS:AS,W369+1)</f>
        <v>0</v>
      </c>
      <c r="S376" s="42"/>
      <c r="T376" s="42"/>
      <c r="U376" s="42"/>
      <c r="V376" s="43"/>
      <c r="W376" s="44"/>
      <c r="X376" s="45"/>
      <c r="Y376" s="55"/>
      <c r="Z376" s="55"/>
      <c r="AA376" s="56"/>
      <c r="BB376" s="64" t="s">
        <v>0</v>
      </c>
    </row>
    <row r="377" spans="1:54">
      <c r="A377" t="str">
        <f t="shared" si="55"/>
        <v>&amp;br;&amp;br;</v>
      </c>
      <c r="B377" t="s">
        <v>0</v>
      </c>
      <c r="C377" t="s">
        <v>145</v>
      </c>
      <c r="R377"/>
      <c r="S377"/>
      <c r="T377"/>
      <c r="U377"/>
      <c r="V377"/>
      <c r="BB377" s="64" t="s">
        <v>0</v>
      </c>
    </row>
    <row r="378" spans="1:54">
      <c r="A378" t="str">
        <f t="shared" si="55"/>
        <v>#back(text=戻る,left)</v>
      </c>
      <c r="B378" t="s">
        <v>0</v>
      </c>
      <c r="C378" t="s">
        <v>153</v>
      </c>
      <c r="R378"/>
      <c r="S378"/>
      <c r="T378"/>
      <c r="U378"/>
      <c r="V378"/>
      <c r="BB378" s="64" t="s">
        <v>0</v>
      </c>
    </row>
    <row r="379" spans="1:54">
      <c r="A379" t="str">
        <f t="shared" si="55"/>
        <v>&amp;br;</v>
      </c>
      <c r="B379" t="s">
        <v>0</v>
      </c>
      <c r="C379" t="s">
        <v>164</v>
      </c>
      <c r="R379"/>
      <c r="S379"/>
      <c r="T379"/>
      <c r="U379"/>
      <c r="V379"/>
      <c r="BB379" s="64" t="s">
        <v>0</v>
      </c>
    </row>
    <row r="380" spans="1:54">
      <c r="A380" t="str">
        <f t="shared" si="55"/>
        <v>#comment(above,nsize=[15],size=[30],num=[10])</v>
      </c>
      <c r="B380" t="s">
        <v>0</v>
      </c>
      <c r="C380" t="s">
        <v>173</v>
      </c>
      <c r="R380"/>
      <c r="S380"/>
      <c r="T380"/>
      <c r="U380"/>
      <c r="V380"/>
      <c r="BB380" s="64" t="s">
        <v>0</v>
      </c>
    </row>
    <row r="381" spans="1:54">
      <c r="A381" t="str">
        <f t="shared" si="55"/>
        <v>&amp;br;&amp;br;</v>
      </c>
      <c r="B381" t="s">
        <v>0</v>
      </c>
      <c r="C381" t="s">
        <v>145</v>
      </c>
      <c r="R381"/>
      <c r="S381"/>
      <c r="T381"/>
      <c r="U381"/>
      <c r="V381"/>
      <c r="AC381" s="52"/>
      <c r="AD381" s="52"/>
      <c r="BB381" s="64" t="s">
        <v>0</v>
      </c>
    </row>
    <row r="382" spans="1:54">
      <c r="A382" t="str">
        <f t="shared" si="55"/>
        <v/>
      </c>
      <c r="B382" t="s">
        <v>0</v>
      </c>
      <c r="Q382" s="29"/>
      <c r="R382" s="30"/>
      <c r="S382" s="30"/>
      <c r="T382" s="30"/>
      <c r="U382" s="30"/>
      <c r="V382" s="31"/>
      <c r="W382" s="32">
        <v>30</v>
      </c>
      <c r="X382" s="29"/>
      <c r="Y382" s="50"/>
      <c r="Z382" s="50"/>
      <c r="AA382" s="51"/>
      <c r="AC382" s="52"/>
      <c r="AD382" s="52"/>
      <c r="BB382" s="64" t="s">
        <v>0</v>
      </c>
    </row>
    <row r="383" spans="1:54">
      <c r="A383" t="str">
        <f t="shared" si="55"/>
        <v>*毅然たる生き残り/Resolute Survivors</v>
      </c>
      <c r="B383" t="s">
        <v>0</v>
      </c>
      <c r="C383" t="str">
        <f>"*"&amp;R383&amp;"/"&amp;T383</f>
        <v>*毅然たる生き残り/Resolute Survivors</v>
      </c>
      <c r="Q383" s="33" t="s">
        <v>9</v>
      </c>
      <c r="R383" s="34" t="str">
        <f>INDEX(AI:AI,W382+1)</f>
        <v>毅然たる生き残り</v>
      </c>
      <c r="S383" s="35" t="s">
        <v>10</v>
      </c>
      <c r="T383" s="34" t="str">
        <f>INDEX(AJ:AJ,W382+1)</f>
        <v>Resolute Survivors</v>
      </c>
      <c r="U383" s="35"/>
      <c r="V383" s="36"/>
      <c r="W383" s="37"/>
      <c r="X383" s="33"/>
      <c r="Y383" s="52"/>
      <c r="Z383" s="52"/>
      <c r="AA383" s="53"/>
      <c r="AC383" s="52"/>
      <c r="AD383" s="52"/>
      <c r="BB383" s="64" t="s">
        <v>0</v>
      </c>
    </row>
    <row r="384" spans="1:54">
      <c r="A384" t="str">
        <f t="shared" si="55"/>
        <v>|LEFT:80|LEFT:100|LEFT:100|LEFT:100|LEFT:100|LEFT:100|c</v>
      </c>
      <c r="B384" t="s">
        <v>0</v>
      </c>
      <c r="C384" t="s">
        <v>81</v>
      </c>
      <c r="D384" s="26" t="str">
        <f>$Q$1</f>
        <v>LEFT:80</v>
      </c>
      <c r="E384" s="26" t="s">
        <v>81</v>
      </c>
      <c r="F384" s="26" t="str">
        <f t="shared" ref="F384:J384" si="64">$R$1</f>
        <v>LEFT:100</v>
      </c>
      <c r="G384" s="26" t="s">
        <v>81</v>
      </c>
      <c r="H384" s="26" t="str">
        <f t="shared" si="64"/>
        <v>LEFT:100</v>
      </c>
      <c r="I384" s="26" t="s">
        <v>81</v>
      </c>
      <c r="J384" s="26" t="str">
        <f t="shared" si="64"/>
        <v>LEFT:100</v>
      </c>
      <c r="K384" s="26" t="s">
        <v>81</v>
      </c>
      <c r="L384" s="26" t="str">
        <f>$R$1</f>
        <v>LEFT:100</v>
      </c>
      <c r="M384" s="26" t="s">
        <v>81</v>
      </c>
      <c r="N384" s="26" t="str">
        <f>$R$1</f>
        <v>LEFT:100</v>
      </c>
      <c r="O384" t="s">
        <v>81</v>
      </c>
      <c r="P384" t="s">
        <v>82</v>
      </c>
      <c r="Q384" s="38" t="s">
        <v>6</v>
      </c>
      <c r="R384" s="34" t="str">
        <f>INDEX(AF:AF,W382+1)</f>
        <v>赤白</v>
      </c>
      <c r="S384" s="39" t="s">
        <v>7</v>
      </c>
      <c r="T384" s="34" t="str">
        <f>INDEX(AG:AG,W382+1)</f>
        <v>アンコモン</v>
      </c>
      <c r="U384" s="39" t="s">
        <v>8</v>
      </c>
      <c r="V384" s="34">
        <f>INDEX(AH:AH,W382+1)</f>
        <v>9</v>
      </c>
      <c r="W384" s="40"/>
      <c r="X384" s="34" t="str">
        <f>INDEX(AO:AO,W382+1)</f>
        <v>督励2：対戦相手は1点のダメージを受け、あなたは1点のライフを得る。</v>
      </c>
      <c r="Y384" s="52"/>
      <c r="Z384" s="52"/>
      <c r="AA384" s="53"/>
      <c r="AC384" s="35"/>
      <c r="AD384" s="35"/>
      <c r="BB384" s="64" t="s">
        <v>0</v>
      </c>
    </row>
    <row r="385" spans="1:54">
      <c r="A385" t="str">
        <f t="shared" si="55"/>
        <v>|色|赤白|レアリティ|アンコモン|マナコスト|9|</v>
      </c>
      <c r="B385" t="s">
        <v>0</v>
      </c>
      <c r="C385" t="s">
        <v>81</v>
      </c>
      <c r="D385" s="27" t="s">
        <v>6</v>
      </c>
      <c r="E385" t="s">
        <v>81</v>
      </c>
      <c r="F385" t="str">
        <f>IF(R384=0,"",R384)</f>
        <v>赤白</v>
      </c>
      <c r="G385" t="s">
        <v>81</v>
      </c>
      <c r="H385" s="27" t="s">
        <v>93</v>
      </c>
      <c r="I385" t="s">
        <v>81</v>
      </c>
      <c r="J385" t="str">
        <f>IF(T384=0,"",T384)</f>
        <v>アンコモン</v>
      </c>
      <c r="K385" t="s">
        <v>81</v>
      </c>
      <c r="L385" s="27" t="s">
        <v>94</v>
      </c>
      <c r="M385" t="s">
        <v>81</v>
      </c>
      <c r="N385">
        <f>IF(V384=0,"",V384)</f>
        <v>9</v>
      </c>
      <c r="O385" t="s">
        <v>81</v>
      </c>
      <c r="Q385" s="33" t="s">
        <v>11</v>
      </c>
      <c r="R385" s="34" t="str">
        <f>INDEX(AK:AK,W382+1)</f>
        <v>クリーチャー</v>
      </c>
      <c r="S385" s="39" t="s">
        <v>95</v>
      </c>
      <c r="T385" s="34" t="str">
        <f>INDEX(AL:AL,W382+1)</f>
        <v>人間</v>
      </c>
      <c r="U385" s="34" t="str">
        <f>INDEX(AM:AM,W382+1)</f>
        <v>戦士</v>
      </c>
      <c r="V385" s="34">
        <f>INDEX(AN:AN,W382+1)</f>
        <v>0</v>
      </c>
      <c r="W385" s="40"/>
      <c r="X385" s="34" t="str">
        <f>INDEX(AV:AV,W382+1)</f>
        <v>督励</v>
      </c>
      <c r="Y385" s="34" t="str">
        <f>INDEX(AW:AW,W382+1)</f>
        <v/>
      </c>
      <c r="Z385" s="34" t="str">
        <f>INDEX(AX:AX,W382+1)</f>
        <v/>
      </c>
      <c r="AA385" s="34">
        <f>INDEX(AY:AY,W382+1)</f>
        <v>0</v>
      </c>
      <c r="AC385" s="52"/>
      <c r="AD385" s="52"/>
      <c r="BB385" s="64" t="s">
        <v>0</v>
      </c>
    </row>
    <row r="386" spans="1:54">
      <c r="A386" t="str">
        <f t="shared" si="55"/>
        <v>|種別|クリーチャー|サブタイプ|人間|戦士||</v>
      </c>
      <c r="B386" t="s">
        <v>0</v>
      </c>
      <c r="C386" t="s">
        <v>81</v>
      </c>
      <c r="D386" s="27" t="s">
        <v>11</v>
      </c>
      <c r="E386" t="s">
        <v>81</v>
      </c>
      <c r="F386" t="str">
        <f>IF(R385=0,"",R385)</f>
        <v>クリーチャー</v>
      </c>
      <c r="G386" t="s">
        <v>81</v>
      </c>
      <c r="H386" s="27" t="s">
        <v>103</v>
      </c>
      <c r="I386" t="s">
        <v>81</v>
      </c>
      <c r="J386" t="str">
        <f>IF(T385=0,"",T385)</f>
        <v>人間</v>
      </c>
      <c r="K386" t="s">
        <v>81</v>
      </c>
      <c r="L386" t="str">
        <f>IF(U385=0,"",U385)</f>
        <v>戦士</v>
      </c>
      <c r="M386" t="s">
        <v>81</v>
      </c>
      <c r="N386" t="str">
        <f>IF(V385=0,"",V385)</f>
        <v/>
      </c>
      <c r="O386" t="s">
        <v>81</v>
      </c>
      <c r="Q386" s="33" t="s">
        <v>104</v>
      </c>
      <c r="R386" s="34" t="str">
        <f>INDEX(AZ:AZ,W382+1)</f>
        <v>督励2：対戦相手は1点のダメージを受け、あなたは1点のライフを得る。</v>
      </c>
      <c r="S386" s="35"/>
      <c r="T386" s="35"/>
      <c r="U386" s="35"/>
      <c r="V386" s="36"/>
      <c r="W386" s="40"/>
      <c r="X386" s="32"/>
      <c r="Y386" s="32"/>
      <c r="Z386" s="32"/>
      <c r="AA386" s="54"/>
      <c r="AC386" s="52"/>
      <c r="AD386" s="52"/>
      <c r="BB386" s="64" t="s">
        <v>0</v>
      </c>
    </row>
    <row r="387" spans="1:54">
      <c r="A387" t="str">
        <f t="shared" si="55"/>
        <v>|テキスト|&gt;|&gt;|&gt;|&gt;|督励2：対戦相手は1点のダメージを受け、あなたは1点のライフを得る。|</v>
      </c>
      <c r="B387" t="s">
        <v>0</v>
      </c>
      <c r="C387" t="s">
        <v>81</v>
      </c>
      <c r="D387" s="27" t="s">
        <v>104</v>
      </c>
      <c r="E387" t="s">
        <v>81</v>
      </c>
      <c r="F387" s="27" t="s">
        <v>113</v>
      </c>
      <c r="G387" t="s">
        <v>81</v>
      </c>
      <c r="H387" s="27" t="s">
        <v>113</v>
      </c>
      <c r="I387" t="s">
        <v>81</v>
      </c>
      <c r="J387" s="27" t="s">
        <v>113</v>
      </c>
      <c r="K387" t="s">
        <v>81</v>
      </c>
      <c r="L387" s="27" t="s">
        <v>113</v>
      </c>
      <c r="M387" t="s">
        <v>81</v>
      </c>
      <c r="N387" t="str">
        <f>IF(R386=0,"",R386)</f>
        <v>督励2：対戦相手は1点のダメージを受け、あなたは1点のライフを得る。</v>
      </c>
      <c r="O387" t="s">
        <v>81</v>
      </c>
      <c r="Q387" s="38" t="s">
        <v>27</v>
      </c>
      <c r="R387" s="34" t="str">
        <f>INDEX(BA:BA,W382+1)</f>
        <v>Exert 2: Your opponent takes 1 damage and you gain 1 life.</v>
      </c>
      <c r="S387" s="35" t="s">
        <v>400</v>
      </c>
      <c r="T387" s="34" t="str">
        <f>IF(X387="","",X387&amp;IF(Y387="",""," "&amp;Y387)&amp;IF(Z387="",""," "&amp;Z387)&amp;IF(AA387="",""," "&amp;AA387))</f>
        <v/>
      </c>
      <c r="U387" s="35"/>
      <c r="V387" s="36"/>
      <c r="W387" s="40" t="s">
        <v>114</v>
      </c>
      <c r="X387" s="33" t="str">
        <f t="shared" ref="X387:AA387" si="65">IF(ISERROR(IF(LEN(X386)&gt;1,X386,VLOOKUP(X385,$AC:$AD,2,FALSE))),"",IF(LEN(X386)&gt;1,X386,VLOOKUP(X385,$AC:$AD,2,FALSE)))</f>
        <v/>
      </c>
      <c r="Y387" s="33" t="str">
        <f t="shared" si="65"/>
        <v/>
      </c>
      <c r="Z387" s="33" t="str">
        <f t="shared" si="65"/>
        <v/>
      </c>
      <c r="AA387" s="33" t="str">
        <f t="shared" si="65"/>
        <v> </v>
      </c>
      <c r="AC387" s="52"/>
      <c r="AD387" s="52"/>
      <c r="BB387" s="64" t="s">
        <v>0</v>
      </c>
    </row>
    <row r="388" spans="1:54">
      <c r="A388" t="str">
        <f t="shared" si="55"/>
        <v>|英テキスト|&gt;|&gt;|&gt;|&gt;|Exert 2: Your opponent takes 1 damage and you gain 1 life.|</v>
      </c>
      <c r="B388" t="s">
        <v>0</v>
      </c>
      <c r="C388" t="s">
        <v>81</v>
      </c>
      <c r="D388" s="27" t="s">
        <v>125</v>
      </c>
      <c r="E388" t="s">
        <v>81</v>
      </c>
      <c r="F388" s="27" t="s">
        <v>113</v>
      </c>
      <c r="G388" t="s">
        <v>81</v>
      </c>
      <c r="H388" s="27" t="s">
        <v>113</v>
      </c>
      <c r="I388" t="s">
        <v>81</v>
      </c>
      <c r="J388" s="27" t="s">
        <v>113</v>
      </c>
      <c r="K388" t="s">
        <v>81</v>
      </c>
      <c r="L388" s="27" t="s">
        <v>113</v>
      </c>
      <c r="M388" t="s">
        <v>81</v>
      </c>
      <c r="N388" t="str">
        <f>IF(T387="","",T387&amp;"&amp;br;")&amp;IF(R387=0,"",R387)</f>
        <v>Exert 2: Your opponent takes 1 damage and you gain 1 life.</v>
      </c>
      <c r="O388" t="s">
        <v>81</v>
      </c>
      <c r="Q388" s="33" t="s">
        <v>18</v>
      </c>
      <c r="R388" s="34" t="str">
        <f>IF(INDEX(AT:AT,W382+1)="",0,INDEX(AT:AT,W382+1)&amp;"/"&amp;INDEX(AU:AU,W382+1))</f>
        <v>4/4</v>
      </c>
      <c r="S388" s="35"/>
      <c r="T388" s="35"/>
      <c r="U388" s="35"/>
      <c r="V388" s="36"/>
      <c r="W388" s="40"/>
      <c r="X388" s="33"/>
      <c r="Y388" s="52"/>
      <c r="Z388" s="52"/>
      <c r="AA388" s="53"/>
      <c r="AC388" s="52"/>
      <c r="AD388" s="52"/>
      <c r="BB388" s="64" t="s">
        <v>0</v>
      </c>
    </row>
    <row r="389" spans="1:54">
      <c r="A389" t="str">
        <f t="shared" si="55"/>
        <v>|PT|&gt;|4/4|シールド数|&gt;||</v>
      </c>
      <c r="B389" t="s">
        <v>0</v>
      </c>
      <c r="C389" t="s">
        <v>81</v>
      </c>
      <c r="D389" t="s">
        <v>18</v>
      </c>
      <c r="E389" t="s">
        <v>81</v>
      </c>
      <c r="F389" t="s">
        <v>113</v>
      </c>
      <c r="G389" t="s">
        <v>81</v>
      </c>
      <c r="H389" t="str">
        <f>IF(R388=0,"",R388)</f>
        <v>4/4</v>
      </c>
      <c r="I389" t="s">
        <v>81</v>
      </c>
      <c r="J389" t="s">
        <v>136</v>
      </c>
      <c r="K389" t="s">
        <v>81</v>
      </c>
      <c r="L389" t="s">
        <v>113</v>
      </c>
      <c r="M389" t="s">
        <v>81</v>
      </c>
      <c r="N389" t="str">
        <f>IF(R389=0,"",R389)</f>
        <v/>
      </c>
      <c r="O389" t="s">
        <v>81</v>
      </c>
      <c r="Q389" s="41" t="s">
        <v>19</v>
      </c>
      <c r="R389" s="34">
        <f>INDEX(AS:AS,W382+1)</f>
        <v>0</v>
      </c>
      <c r="S389" s="42"/>
      <c r="T389" s="42"/>
      <c r="U389" s="42"/>
      <c r="V389" s="43"/>
      <c r="W389" s="44"/>
      <c r="X389" s="45"/>
      <c r="Y389" s="55"/>
      <c r="Z389" s="55"/>
      <c r="AA389" s="56"/>
      <c r="BB389" s="64" t="s">
        <v>0</v>
      </c>
    </row>
    <row r="390" spans="1:54">
      <c r="A390" t="str">
        <f t="shared" ref="A390:A453" si="66">CONCATENATE(C390,D390,E390,F390,G390,H390,I390,J390,K390,L390,M390,N390,O390,P390)</f>
        <v>&amp;br;&amp;br;</v>
      </c>
      <c r="B390" t="s">
        <v>0</v>
      </c>
      <c r="C390" t="s">
        <v>145</v>
      </c>
      <c r="R390"/>
      <c r="S390"/>
      <c r="T390"/>
      <c r="U390"/>
      <c r="V390"/>
      <c r="BB390" s="64" t="s">
        <v>0</v>
      </c>
    </row>
    <row r="391" spans="1:54">
      <c r="A391" t="str">
        <f t="shared" si="66"/>
        <v>#back(text=戻る,left)</v>
      </c>
      <c r="B391" t="s">
        <v>0</v>
      </c>
      <c r="C391" t="s">
        <v>153</v>
      </c>
      <c r="R391"/>
      <c r="S391"/>
      <c r="T391"/>
      <c r="U391"/>
      <c r="V391"/>
      <c r="BB391" s="64" t="s">
        <v>0</v>
      </c>
    </row>
    <row r="392" spans="1:54">
      <c r="A392" t="str">
        <f t="shared" si="66"/>
        <v>&amp;br;</v>
      </c>
      <c r="B392" t="s">
        <v>0</v>
      </c>
      <c r="C392" t="s">
        <v>164</v>
      </c>
      <c r="R392"/>
      <c r="S392"/>
      <c r="T392"/>
      <c r="U392"/>
      <c r="V392"/>
      <c r="BB392" s="64" t="s">
        <v>0</v>
      </c>
    </row>
    <row r="393" spans="1:54">
      <c r="A393" t="str">
        <f t="shared" si="66"/>
        <v>#comment(above,nsize=[15],size=[30],num=[10])</v>
      </c>
      <c r="B393" t="s">
        <v>0</v>
      </c>
      <c r="C393" t="s">
        <v>173</v>
      </c>
      <c r="R393"/>
      <c r="S393"/>
      <c r="T393"/>
      <c r="U393"/>
      <c r="V393"/>
      <c r="BB393" s="64" t="s">
        <v>0</v>
      </c>
    </row>
    <row r="394" spans="1:54">
      <c r="A394" t="str">
        <f t="shared" si="66"/>
        <v>&amp;br;&amp;br;</v>
      </c>
      <c r="B394" t="s">
        <v>0</v>
      </c>
      <c r="C394" t="s">
        <v>145</v>
      </c>
      <c r="R394"/>
      <c r="S394"/>
      <c r="T394"/>
      <c r="U394"/>
      <c r="V394"/>
      <c r="AC394" s="52"/>
      <c r="AD394" s="52"/>
      <c r="BB394" s="64" t="s">
        <v>0</v>
      </c>
    </row>
    <row r="395" spans="1:54">
      <c r="A395" t="str">
        <f t="shared" si="66"/>
        <v/>
      </c>
      <c r="B395" t="s">
        <v>0</v>
      </c>
      <c r="Q395" s="29"/>
      <c r="R395" s="30"/>
      <c r="S395" s="30"/>
      <c r="T395" s="30"/>
      <c r="U395" s="30"/>
      <c r="V395" s="31"/>
      <c r="W395" s="32">
        <v>31</v>
      </c>
      <c r="X395" s="29"/>
      <c r="Y395" s="50"/>
      <c r="Z395" s="50"/>
      <c r="AA395" s="51"/>
      <c r="AC395" s="52"/>
      <c r="AD395" s="52"/>
      <c r="BB395" s="64" t="s">
        <v>0</v>
      </c>
    </row>
    <row r="396" spans="1:54">
      <c r="A396" t="str">
        <f t="shared" si="66"/>
        <v>*川ヤツガシラ/River Hoopoe</v>
      </c>
      <c r="B396" t="s">
        <v>0</v>
      </c>
      <c r="C396" t="str">
        <f>"*"&amp;R396&amp;"/"&amp;T396</f>
        <v>*川ヤツガシラ/River Hoopoe</v>
      </c>
      <c r="Q396" s="33" t="s">
        <v>9</v>
      </c>
      <c r="R396" s="34" t="str">
        <f>INDEX(AI:AI,W395+1)</f>
        <v>川ヤツガシラ</v>
      </c>
      <c r="S396" s="35" t="s">
        <v>10</v>
      </c>
      <c r="T396" s="34" t="str">
        <f>INDEX(AJ:AJ,W395+1)</f>
        <v>River Hoopoe</v>
      </c>
      <c r="U396" s="35"/>
      <c r="V396" s="36"/>
      <c r="W396" s="37"/>
      <c r="X396" s="33"/>
      <c r="Y396" s="52"/>
      <c r="Z396" s="52"/>
      <c r="AA396" s="53"/>
      <c r="AC396" s="52"/>
      <c r="AD396" s="52"/>
      <c r="BB396" s="64" t="s">
        <v>0</v>
      </c>
    </row>
    <row r="397" spans="1:54">
      <c r="A397" t="str">
        <f t="shared" si="66"/>
        <v>|LEFT:80|LEFT:100|LEFT:100|LEFT:100|LEFT:100|LEFT:100|c</v>
      </c>
      <c r="B397" t="s">
        <v>0</v>
      </c>
      <c r="C397" t="s">
        <v>81</v>
      </c>
      <c r="D397" s="26" t="str">
        <f>$Q$1</f>
        <v>LEFT:80</v>
      </c>
      <c r="E397" s="26" t="s">
        <v>81</v>
      </c>
      <c r="F397" s="26" t="str">
        <f t="shared" ref="F397:J397" si="67">$R$1</f>
        <v>LEFT:100</v>
      </c>
      <c r="G397" s="26" t="s">
        <v>81</v>
      </c>
      <c r="H397" s="26" t="str">
        <f t="shared" si="67"/>
        <v>LEFT:100</v>
      </c>
      <c r="I397" s="26" t="s">
        <v>81</v>
      </c>
      <c r="J397" s="26" t="str">
        <f t="shared" si="67"/>
        <v>LEFT:100</v>
      </c>
      <c r="K397" s="26" t="s">
        <v>81</v>
      </c>
      <c r="L397" s="26" t="str">
        <f>$R$1</f>
        <v>LEFT:100</v>
      </c>
      <c r="M397" s="26" t="s">
        <v>81</v>
      </c>
      <c r="N397" s="26" t="str">
        <f>$R$1</f>
        <v>LEFT:100</v>
      </c>
      <c r="O397" t="s">
        <v>81</v>
      </c>
      <c r="P397" t="s">
        <v>82</v>
      </c>
      <c r="Q397" s="38" t="s">
        <v>6</v>
      </c>
      <c r="R397" s="34" t="str">
        <f>INDEX(AF:AF,W395+1)</f>
        <v>緑青</v>
      </c>
      <c r="S397" s="39" t="s">
        <v>7</v>
      </c>
      <c r="T397" s="34" t="str">
        <f>INDEX(AG:AG,W395+1)</f>
        <v>アンコモン</v>
      </c>
      <c r="U397" s="39" t="s">
        <v>8</v>
      </c>
      <c r="V397" s="34">
        <f>INDEX(AH:AH,W395+1)</f>
        <v>17</v>
      </c>
      <c r="W397" s="40"/>
      <c r="X397" s="34" t="str">
        <f>INDEX(AO:AO,W395+1)</f>
        <v>飛行</v>
      </c>
      <c r="Y397" s="52"/>
      <c r="Z397" s="52"/>
      <c r="AA397" s="53"/>
      <c r="AC397" s="35"/>
      <c r="AD397" s="35"/>
      <c r="BB397" s="64" t="s">
        <v>0</v>
      </c>
    </row>
    <row r="398" spans="1:54">
      <c r="A398" t="str">
        <f t="shared" si="66"/>
        <v>|色|緑青|レアリティ|アンコモン|マナコスト|17|</v>
      </c>
      <c r="B398" t="s">
        <v>0</v>
      </c>
      <c r="C398" t="s">
        <v>81</v>
      </c>
      <c r="D398" s="27" t="s">
        <v>6</v>
      </c>
      <c r="E398" t="s">
        <v>81</v>
      </c>
      <c r="F398" t="str">
        <f>IF(R397=0,"",R397)</f>
        <v>緑青</v>
      </c>
      <c r="G398" t="s">
        <v>81</v>
      </c>
      <c r="H398" s="27" t="s">
        <v>93</v>
      </c>
      <c r="I398" t="s">
        <v>81</v>
      </c>
      <c r="J398" t="str">
        <f>IF(T397=0,"",T397)</f>
        <v>アンコモン</v>
      </c>
      <c r="K398" t="s">
        <v>81</v>
      </c>
      <c r="L398" s="27" t="s">
        <v>94</v>
      </c>
      <c r="M398" t="s">
        <v>81</v>
      </c>
      <c r="N398">
        <f>IF(V397=0,"",V397)</f>
        <v>17</v>
      </c>
      <c r="O398" t="s">
        <v>81</v>
      </c>
      <c r="Q398" s="33" t="s">
        <v>11</v>
      </c>
      <c r="R398" s="34" t="str">
        <f>INDEX(AK:AK,W395+1)</f>
        <v>クリーチャー</v>
      </c>
      <c r="S398" s="39" t="s">
        <v>95</v>
      </c>
      <c r="T398" s="34" t="str">
        <f>INDEX(AL:AL,W395+1)</f>
        <v>鳥</v>
      </c>
      <c r="U398" s="34">
        <f>INDEX(AM:AM,W395+1)</f>
        <v>0</v>
      </c>
      <c r="V398" s="34">
        <f>INDEX(AN:AN,W395+1)</f>
        <v>0</v>
      </c>
      <c r="W398" s="40"/>
      <c r="X398" s="34" t="str">
        <f>INDEX(AV:AV,W395+1)</f>
        <v>飛行</v>
      </c>
      <c r="Y398" s="34" t="str">
        <f>INDEX(AW:AW,W395+1)</f>
        <v/>
      </c>
      <c r="Z398" s="34" t="str">
        <f>INDEX(AX:AX,W395+1)</f>
        <v/>
      </c>
      <c r="AA398" s="34">
        <f>INDEX(AY:AY,W395+1)</f>
        <v>0</v>
      </c>
      <c r="AC398" s="52"/>
      <c r="AD398" s="52"/>
      <c r="BB398" s="64" t="s">
        <v>0</v>
      </c>
    </row>
    <row r="399" spans="1:54">
      <c r="A399" t="str">
        <f t="shared" si="66"/>
        <v>|種別|クリーチャー|サブタイプ|鳥|||</v>
      </c>
      <c r="B399" t="s">
        <v>0</v>
      </c>
      <c r="C399" t="s">
        <v>81</v>
      </c>
      <c r="D399" s="27" t="s">
        <v>11</v>
      </c>
      <c r="E399" t="s">
        <v>81</v>
      </c>
      <c r="F399" t="str">
        <f>IF(R398=0,"",R398)</f>
        <v>クリーチャー</v>
      </c>
      <c r="G399" t="s">
        <v>81</v>
      </c>
      <c r="H399" s="27" t="s">
        <v>103</v>
      </c>
      <c r="I399" t="s">
        <v>81</v>
      </c>
      <c r="J399" t="str">
        <f>IF(T398=0,"",T398)</f>
        <v>鳥</v>
      </c>
      <c r="K399" t="s">
        <v>81</v>
      </c>
      <c r="L399" t="str">
        <f>IF(U398=0,"",U398)</f>
        <v/>
      </c>
      <c r="M399" t="s">
        <v>81</v>
      </c>
      <c r="N399" t="str">
        <f>IF(V398=0,"",V398)</f>
        <v/>
      </c>
      <c r="O399" t="s">
        <v>81</v>
      </c>
      <c r="Q399" s="33" t="s">
        <v>104</v>
      </c>
      <c r="R399" s="34" t="str">
        <f>INDEX(AZ:AZ,W395+1)</f>
        <v>飛行&amp;br;ジェム1個を起動する：あなたは3点のライフを得て、カードを1枚引く。</v>
      </c>
      <c r="S399" s="35"/>
      <c r="T399" s="35"/>
      <c r="U399" s="35"/>
      <c r="V399" s="36"/>
      <c r="W399" s="40"/>
      <c r="X399" s="32"/>
      <c r="Y399" s="32"/>
      <c r="Z399" s="32"/>
      <c r="AA399" s="54"/>
      <c r="AC399" s="52"/>
      <c r="AD399" s="52"/>
      <c r="BB399" s="64" t="s">
        <v>0</v>
      </c>
    </row>
    <row r="400" spans="1:54">
      <c r="A400" t="str">
        <f t="shared" si="66"/>
        <v>|テキスト|&gt;|&gt;|&gt;|&gt;|飛行&amp;br;ジェム1個を起動する：あなたは3点のライフを得て、カードを1枚引く。|</v>
      </c>
      <c r="B400" t="s">
        <v>0</v>
      </c>
      <c r="C400" t="s">
        <v>81</v>
      </c>
      <c r="D400" s="27" t="s">
        <v>104</v>
      </c>
      <c r="E400" t="s">
        <v>81</v>
      </c>
      <c r="F400" s="27" t="s">
        <v>113</v>
      </c>
      <c r="G400" t="s">
        <v>81</v>
      </c>
      <c r="H400" s="27" t="s">
        <v>113</v>
      </c>
      <c r="I400" t="s">
        <v>81</v>
      </c>
      <c r="J400" s="27" t="s">
        <v>113</v>
      </c>
      <c r="K400" t="s">
        <v>81</v>
      </c>
      <c r="L400" s="27" t="s">
        <v>113</v>
      </c>
      <c r="M400" t="s">
        <v>81</v>
      </c>
      <c r="N400" t="str">
        <f>IF(R399=0,"",R399)</f>
        <v>飛行&amp;br;ジェム1個を起動する：あなたは3点のライフを得て、カードを1枚引く。</v>
      </c>
      <c r="O400" t="s">
        <v>81</v>
      </c>
      <c r="Q400" s="38" t="s">
        <v>27</v>
      </c>
      <c r="R400" s="34" t="str">
        <f>INDEX(BA:BA,W395+1)</f>
        <v>Activate 1: You gain 3 life and draw 1 card.</v>
      </c>
      <c r="S400" s="35" t="s">
        <v>400</v>
      </c>
      <c r="T400" s="34" t="str">
        <f>IF(X400="","",X400&amp;IF(Y400="",""," "&amp;Y400)&amp;IF(Z400="",""," "&amp;Z400)&amp;IF(AA400="",""," "&amp;AA400))</f>
        <v>Flying  </v>
      </c>
      <c r="U400" s="35"/>
      <c r="V400" s="36"/>
      <c r="W400" s="40" t="s">
        <v>114</v>
      </c>
      <c r="X400" s="33" t="str">
        <f t="shared" ref="X400:AA400" si="68">IF(ISERROR(IF(LEN(X399)&gt;1,X399,VLOOKUP(X398,$AC:$AD,2,FALSE))),"",IF(LEN(X399)&gt;1,X399,VLOOKUP(X398,$AC:$AD,2,FALSE)))</f>
        <v>Flying</v>
      </c>
      <c r="Y400" s="33" t="str">
        <f t="shared" si="68"/>
        <v/>
      </c>
      <c r="Z400" s="33" t="str">
        <f t="shared" si="68"/>
        <v/>
      </c>
      <c r="AA400" s="33" t="str">
        <f t="shared" si="68"/>
        <v> </v>
      </c>
      <c r="AC400" s="52"/>
      <c r="AD400" s="52"/>
      <c r="BB400" s="64" t="s">
        <v>0</v>
      </c>
    </row>
    <row r="401" spans="1:54">
      <c r="A401" t="str">
        <f t="shared" si="66"/>
        <v>|英テキスト|&gt;|&gt;|&gt;|&gt;|Flying  &amp;br;Activate 1: You gain 3 life and draw 1 card.|</v>
      </c>
      <c r="B401" t="s">
        <v>0</v>
      </c>
      <c r="C401" t="s">
        <v>81</v>
      </c>
      <c r="D401" s="27" t="s">
        <v>125</v>
      </c>
      <c r="E401" t="s">
        <v>81</v>
      </c>
      <c r="F401" s="27" t="s">
        <v>113</v>
      </c>
      <c r="G401" t="s">
        <v>81</v>
      </c>
      <c r="H401" s="27" t="s">
        <v>113</v>
      </c>
      <c r="I401" t="s">
        <v>81</v>
      </c>
      <c r="J401" s="27" t="s">
        <v>113</v>
      </c>
      <c r="K401" t="s">
        <v>81</v>
      </c>
      <c r="L401" s="27" t="s">
        <v>113</v>
      </c>
      <c r="M401" t="s">
        <v>81</v>
      </c>
      <c r="N401" t="str">
        <f>IF(T400="","",T400&amp;"&amp;br;")&amp;IF(R400=0,"",R400)</f>
        <v>Flying  &amp;br;Activate 1: You gain 3 life and draw 1 card.</v>
      </c>
      <c r="O401" t="s">
        <v>81</v>
      </c>
      <c r="Q401" s="33" t="s">
        <v>18</v>
      </c>
      <c r="R401" s="34" t="str">
        <f>IF(INDEX(AT:AT,W395+1)="",0,INDEX(AT:AT,W395+1)&amp;"/"&amp;INDEX(AU:AU,W395+1))</f>
        <v>3/5</v>
      </c>
      <c r="S401" s="35"/>
      <c r="T401" s="35"/>
      <c r="U401" s="35"/>
      <c r="V401" s="36"/>
      <c r="W401" s="40"/>
      <c r="X401" s="33"/>
      <c r="Y401" s="52"/>
      <c r="Z401" s="52"/>
      <c r="AA401" s="53"/>
      <c r="AC401" s="52"/>
      <c r="AD401" s="52"/>
      <c r="BB401" s="64" t="s">
        <v>0</v>
      </c>
    </row>
    <row r="402" spans="1:54">
      <c r="A402" t="str">
        <f t="shared" si="66"/>
        <v>|PT|&gt;|3/5|シールド数|&gt;||</v>
      </c>
      <c r="B402" t="s">
        <v>0</v>
      </c>
      <c r="C402" t="s">
        <v>81</v>
      </c>
      <c r="D402" t="s">
        <v>18</v>
      </c>
      <c r="E402" t="s">
        <v>81</v>
      </c>
      <c r="F402" t="s">
        <v>113</v>
      </c>
      <c r="G402" t="s">
        <v>81</v>
      </c>
      <c r="H402" t="str">
        <f>IF(R401=0,"",R401)</f>
        <v>3/5</v>
      </c>
      <c r="I402" t="s">
        <v>81</v>
      </c>
      <c r="J402" t="s">
        <v>136</v>
      </c>
      <c r="K402" t="s">
        <v>81</v>
      </c>
      <c r="L402" t="s">
        <v>113</v>
      </c>
      <c r="M402" t="s">
        <v>81</v>
      </c>
      <c r="N402" t="str">
        <f>IF(R402=0,"",R402)</f>
        <v/>
      </c>
      <c r="O402" t="s">
        <v>81</v>
      </c>
      <c r="Q402" s="41" t="s">
        <v>19</v>
      </c>
      <c r="R402" s="34">
        <f>INDEX(AS:AS,W395+1)</f>
        <v>0</v>
      </c>
      <c r="S402" s="42"/>
      <c r="T402" s="42"/>
      <c r="U402" s="42"/>
      <c r="V402" s="43"/>
      <c r="W402" s="44"/>
      <c r="X402" s="45"/>
      <c r="Y402" s="55"/>
      <c r="Z402" s="55"/>
      <c r="AA402" s="56"/>
      <c r="BB402" s="64" t="s">
        <v>0</v>
      </c>
    </row>
    <row r="403" spans="1:54">
      <c r="A403" t="str">
        <f t="shared" si="66"/>
        <v>&amp;br;&amp;br;</v>
      </c>
      <c r="B403" t="s">
        <v>0</v>
      </c>
      <c r="C403" t="s">
        <v>145</v>
      </c>
      <c r="R403"/>
      <c r="S403"/>
      <c r="T403"/>
      <c r="U403"/>
      <c r="V403"/>
      <c r="BB403" s="64" t="s">
        <v>0</v>
      </c>
    </row>
    <row r="404" spans="1:54">
      <c r="A404" t="str">
        <f t="shared" si="66"/>
        <v>#back(text=戻る,left)</v>
      </c>
      <c r="B404" t="s">
        <v>0</v>
      </c>
      <c r="C404" t="s">
        <v>153</v>
      </c>
      <c r="R404"/>
      <c r="S404"/>
      <c r="T404"/>
      <c r="U404"/>
      <c r="V404"/>
      <c r="BB404" s="64" t="s">
        <v>0</v>
      </c>
    </row>
    <row r="405" spans="1:54">
      <c r="A405" t="str">
        <f t="shared" si="66"/>
        <v>&amp;br;</v>
      </c>
      <c r="B405" t="s">
        <v>0</v>
      </c>
      <c r="C405" t="s">
        <v>164</v>
      </c>
      <c r="R405"/>
      <c r="S405"/>
      <c r="T405"/>
      <c r="U405"/>
      <c r="V405"/>
      <c r="BB405" s="64" t="s">
        <v>0</v>
      </c>
    </row>
    <row r="406" spans="1:54">
      <c r="A406" t="str">
        <f t="shared" si="66"/>
        <v>#comment(above,nsize=[15],size=[30],num=[10])</v>
      </c>
      <c r="B406" t="s">
        <v>0</v>
      </c>
      <c r="C406" t="s">
        <v>173</v>
      </c>
      <c r="R406"/>
      <c r="S406"/>
      <c r="T406"/>
      <c r="U406"/>
      <c r="V406"/>
      <c r="BB406" s="64" t="s">
        <v>0</v>
      </c>
    </row>
    <row r="407" spans="1:54">
      <c r="A407" t="str">
        <f t="shared" si="66"/>
        <v>&amp;br;&amp;br;</v>
      </c>
      <c r="B407" t="s">
        <v>0</v>
      </c>
      <c r="C407" t="s">
        <v>145</v>
      </c>
      <c r="R407"/>
      <c r="S407"/>
      <c r="T407"/>
      <c r="U407"/>
      <c r="V407"/>
      <c r="AC407" s="52"/>
      <c r="AD407" s="52"/>
      <c r="BB407" s="64" t="s">
        <v>0</v>
      </c>
    </row>
    <row r="408" spans="1:54">
      <c r="A408" t="str">
        <f t="shared" si="66"/>
        <v/>
      </c>
      <c r="B408" t="s">
        <v>0</v>
      </c>
      <c r="Q408" s="29"/>
      <c r="R408" s="30"/>
      <c r="S408" s="30"/>
      <c r="T408" s="30"/>
      <c r="U408" s="30"/>
      <c r="V408" s="31"/>
      <c r="W408" s="32">
        <v>32</v>
      </c>
      <c r="X408" s="29"/>
      <c r="Y408" s="50"/>
      <c r="Z408" s="50"/>
      <c r="AA408" s="51"/>
      <c r="AC408" s="52"/>
      <c r="AD408" s="52"/>
      <c r="BB408" s="64" t="s">
        <v>0</v>
      </c>
    </row>
    <row r="409" spans="1:54">
      <c r="A409" t="str">
        <f t="shared" si="66"/>
        <v>*彫像の忌まわしき者/Graven Abomination</v>
      </c>
      <c r="B409" t="s">
        <v>0</v>
      </c>
      <c r="C409" t="str">
        <f>"*"&amp;R409&amp;"/"&amp;T409</f>
        <v>*彫像の忌まわしき者/Graven Abomination</v>
      </c>
      <c r="Q409" s="33" t="s">
        <v>9</v>
      </c>
      <c r="R409" s="34" t="str">
        <f>INDEX(AI:AI,W408+1)</f>
        <v>彫像の忌まわしき者</v>
      </c>
      <c r="S409" s="35" t="s">
        <v>10</v>
      </c>
      <c r="T409" s="34" t="str">
        <f>INDEX(AJ:AJ,W408+1)</f>
        <v>Graven Abomination</v>
      </c>
      <c r="U409" s="35"/>
      <c r="V409" s="36"/>
      <c r="W409" s="37"/>
      <c r="X409" s="33"/>
      <c r="Y409" s="52"/>
      <c r="Z409" s="52"/>
      <c r="AA409" s="53"/>
      <c r="AC409" s="52"/>
      <c r="AD409" s="52"/>
      <c r="BB409" s="64" t="s">
        <v>0</v>
      </c>
    </row>
    <row r="410" spans="1:54">
      <c r="A410" t="str">
        <f t="shared" si="66"/>
        <v>|LEFT:80|LEFT:100|LEFT:100|LEFT:100|LEFT:100|LEFT:100|c</v>
      </c>
      <c r="B410" t="s">
        <v>0</v>
      </c>
      <c r="C410" t="s">
        <v>81</v>
      </c>
      <c r="D410" s="26" t="str">
        <f>$Q$1</f>
        <v>LEFT:80</v>
      </c>
      <c r="E410" s="26" t="s">
        <v>81</v>
      </c>
      <c r="F410" s="26" t="str">
        <f t="shared" ref="F410:J410" si="69">$R$1</f>
        <v>LEFT:100</v>
      </c>
      <c r="G410" s="26" t="s">
        <v>81</v>
      </c>
      <c r="H410" s="26" t="str">
        <f t="shared" si="69"/>
        <v>LEFT:100</v>
      </c>
      <c r="I410" s="26" t="s">
        <v>81</v>
      </c>
      <c r="J410" s="26" t="str">
        <f t="shared" si="69"/>
        <v>LEFT:100</v>
      </c>
      <c r="K410" s="26" t="s">
        <v>81</v>
      </c>
      <c r="L410" s="26" t="str">
        <f>$R$1</f>
        <v>LEFT:100</v>
      </c>
      <c r="M410" s="26" t="s">
        <v>81</v>
      </c>
      <c r="N410" s="26" t="str">
        <f>$R$1</f>
        <v>LEFT:100</v>
      </c>
      <c r="O410" t="s">
        <v>81</v>
      </c>
      <c r="P410" t="s">
        <v>82</v>
      </c>
      <c r="Q410" s="38" t="s">
        <v>6</v>
      </c>
      <c r="R410" s="34" t="str">
        <f>INDEX(AF:AF,W408+1)</f>
        <v>無色</v>
      </c>
      <c r="S410" s="39" t="s">
        <v>7</v>
      </c>
      <c r="T410" s="34" t="str">
        <f>INDEX(AG:AG,W408+1)</f>
        <v>コモン</v>
      </c>
      <c r="U410" s="39" t="s">
        <v>8</v>
      </c>
      <c r="V410" s="34">
        <f>INDEX(AH:AH,W408+1)</f>
        <v>5</v>
      </c>
      <c r="W410" s="40"/>
      <c r="X410" s="34" t="str">
        <f>INDEX(AO:AO,W408+1)</f>
        <v>このクリーチャーが攻撃したとき、対戦相手の墓地に置かれた最後のカードを追放する。</v>
      </c>
      <c r="Y410" s="52"/>
      <c r="Z410" s="52"/>
      <c r="AA410" s="53"/>
      <c r="AC410" s="35"/>
      <c r="AD410" s="35"/>
      <c r="BB410" s="64" t="s">
        <v>0</v>
      </c>
    </row>
    <row r="411" spans="1:54">
      <c r="A411" t="str">
        <f t="shared" si="66"/>
        <v>|色|無色|レアリティ|コモン|マナコスト|5|</v>
      </c>
      <c r="B411" t="s">
        <v>0</v>
      </c>
      <c r="C411" t="s">
        <v>81</v>
      </c>
      <c r="D411" s="27" t="s">
        <v>6</v>
      </c>
      <c r="E411" t="s">
        <v>81</v>
      </c>
      <c r="F411" t="str">
        <f>IF(R410=0,"",R410)</f>
        <v>無色</v>
      </c>
      <c r="G411" t="s">
        <v>81</v>
      </c>
      <c r="H411" s="27" t="s">
        <v>93</v>
      </c>
      <c r="I411" t="s">
        <v>81</v>
      </c>
      <c r="J411" t="str">
        <f>IF(T410=0,"",T410)</f>
        <v>コモン</v>
      </c>
      <c r="K411" t="s">
        <v>81</v>
      </c>
      <c r="L411" s="27" t="s">
        <v>94</v>
      </c>
      <c r="M411" t="s">
        <v>81</v>
      </c>
      <c r="N411">
        <f>IF(V410=0,"",V410)</f>
        <v>5</v>
      </c>
      <c r="O411" t="s">
        <v>81</v>
      </c>
      <c r="Q411" s="33" t="s">
        <v>11</v>
      </c>
      <c r="R411" s="34" t="str">
        <f>INDEX(AK:AK,W408+1)</f>
        <v>クリーチャー</v>
      </c>
      <c r="S411" s="39" t="s">
        <v>95</v>
      </c>
      <c r="T411" s="34" t="str">
        <f>INDEX(AL:AL,W408+1)</f>
        <v>ホラー</v>
      </c>
      <c r="U411" s="34">
        <f>INDEX(AM:AM,W408+1)</f>
        <v>0</v>
      </c>
      <c r="V411" s="34">
        <f>INDEX(AN:AN,W408+1)</f>
        <v>0</v>
      </c>
      <c r="W411" s="40"/>
      <c r="X411" s="34" t="str">
        <f>INDEX(AV:AV,W408+1)</f>
        <v>この</v>
      </c>
      <c r="Y411" s="34" t="str">
        <f>INDEX(AW:AW,W408+1)</f>
        <v/>
      </c>
      <c r="Z411" s="34" t="str">
        <f>INDEX(AX:AX,W408+1)</f>
        <v/>
      </c>
      <c r="AA411" s="34">
        <f>INDEX(AY:AY,W408+1)</f>
        <v>0</v>
      </c>
      <c r="AC411" s="52"/>
      <c r="AD411" s="52"/>
      <c r="BB411" s="64" t="s">
        <v>0</v>
      </c>
    </row>
    <row r="412" spans="1:54">
      <c r="A412" t="str">
        <f t="shared" si="66"/>
        <v>|種別|クリーチャー|サブタイプ|ホラー|||</v>
      </c>
      <c r="B412" t="s">
        <v>0</v>
      </c>
      <c r="C412" t="s">
        <v>81</v>
      </c>
      <c r="D412" s="27" t="s">
        <v>11</v>
      </c>
      <c r="E412" t="s">
        <v>81</v>
      </c>
      <c r="F412" t="str">
        <f>IF(R411=0,"",R411)</f>
        <v>クリーチャー</v>
      </c>
      <c r="G412" t="s">
        <v>81</v>
      </c>
      <c r="H412" s="27" t="s">
        <v>103</v>
      </c>
      <c r="I412" t="s">
        <v>81</v>
      </c>
      <c r="J412" t="str">
        <f>IF(T411=0,"",T411)</f>
        <v>ホラー</v>
      </c>
      <c r="K412" t="s">
        <v>81</v>
      </c>
      <c r="L412" t="str">
        <f>IF(U411=0,"",U411)</f>
        <v/>
      </c>
      <c r="M412" t="s">
        <v>81</v>
      </c>
      <c r="N412" t="str">
        <f>IF(V411=0,"",V411)</f>
        <v/>
      </c>
      <c r="O412" t="s">
        <v>81</v>
      </c>
      <c r="Q412" s="33" t="s">
        <v>104</v>
      </c>
      <c r="R412" s="34" t="str">
        <f>INDEX(AZ:AZ,W408+1)</f>
        <v>このクリーチャーが攻撃したとき、対戦相手の墓地に置かれた最後のカードを追放する。</v>
      </c>
      <c r="S412" s="35"/>
      <c r="T412" s="35"/>
      <c r="U412" s="35"/>
      <c r="V412" s="36"/>
      <c r="W412" s="40"/>
      <c r="X412" s="32"/>
      <c r="Y412" s="32"/>
      <c r="Z412" s="32"/>
      <c r="AA412" s="54"/>
      <c r="AC412" s="52"/>
      <c r="AD412" s="52"/>
      <c r="BB412" s="64" t="s">
        <v>0</v>
      </c>
    </row>
    <row r="413" spans="1:54">
      <c r="A413" t="str">
        <f t="shared" si="66"/>
        <v>|テキスト|&gt;|&gt;|&gt;|&gt;|このクリーチャーが攻撃したとき、対戦相手の墓地に置かれた最後のカードを追放する。|</v>
      </c>
      <c r="B413" t="s">
        <v>0</v>
      </c>
      <c r="C413" t="s">
        <v>81</v>
      </c>
      <c r="D413" s="27" t="s">
        <v>104</v>
      </c>
      <c r="E413" t="s">
        <v>81</v>
      </c>
      <c r="F413" s="27" t="s">
        <v>113</v>
      </c>
      <c r="G413" t="s">
        <v>81</v>
      </c>
      <c r="H413" s="27" t="s">
        <v>113</v>
      </c>
      <c r="I413" t="s">
        <v>81</v>
      </c>
      <c r="J413" s="27" t="s">
        <v>113</v>
      </c>
      <c r="K413" t="s">
        <v>81</v>
      </c>
      <c r="L413" s="27" t="s">
        <v>113</v>
      </c>
      <c r="M413" t="s">
        <v>81</v>
      </c>
      <c r="N413" t="str">
        <f>IF(R412=0,"",R412)</f>
        <v>このクリーチャーが攻撃したとき、対戦相手の墓地に置かれた最後のカードを追放する。</v>
      </c>
      <c r="O413" t="s">
        <v>81</v>
      </c>
      <c r="Q413" s="38" t="s">
        <v>27</v>
      </c>
      <c r="R413" s="34" t="str">
        <f>INDEX(BA:BA,W408+1)</f>
        <v>When this creature attacks, the last card that entered your opponent's graveyard is Exiled.</v>
      </c>
      <c r="S413" s="35" t="s">
        <v>400</v>
      </c>
      <c r="T413" s="34" t="str">
        <f>IF(X413="","",X413&amp;IF(Y413="",""," "&amp;Y413)&amp;IF(Z413="",""," "&amp;Z413)&amp;IF(AA413="",""," "&amp;AA413))</f>
        <v/>
      </c>
      <c r="U413" s="35"/>
      <c r="V413" s="36"/>
      <c r="W413" s="40" t="s">
        <v>114</v>
      </c>
      <c r="X413" s="33" t="str">
        <f t="shared" ref="X413:AA413" si="70">IF(ISERROR(IF(LEN(X412)&gt;1,X412,VLOOKUP(X411,$AC:$AD,2,FALSE))),"",IF(LEN(X412)&gt;1,X412,VLOOKUP(X411,$AC:$AD,2,FALSE)))</f>
        <v/>
      </c>
      <c r="Y413" s="33" t="str">
        <f t="shared" si="70"/>
        <v/>
      </c>
      <c r="Z413" s="33" t="str">
        <f t="shared" si="70"/>
        <v/>
      </c>
      <c r="AA413" s="33" t="str">
        <f t="shared" si="70"/>
        <v> </v>
      </c>
      <c r="AC413" s="52"/>
      <c r="AD413" s="52"/>
      <c r="BB413" s="64" t="s">
        <v>0</v>
      </c>
    </row>
    <row r="414" spans="1:54">
      <c r="A414" t="str">
        <f t="shared" si="66"/>
        <v>|英テキスト|&gt;|&gt;|&gt;|&gt;|When this creature attacks, the last card that entered your opponent's graveyard is Exiled.|</v>
      </c>
      <c r="B414" t="s">
        <v>0</v>
      </c>
      <c r="C414" t="s">
        <v>81</v>
      </c>
      <c r="D414" s="27" t="s">
        <v>125</v>
      </c>
      <c r="E414" t="s">
        <v>81</v>
      </c>
      <c r="F414" s="27" t="s">
        <v>113</v>
      </c>
      <c r="G414" t="s">
        <v>81</v>
      </c>
      <c r="H414" s="27" t="s">
        <v>113</v>
      </c>
      <c r="I414" t="s">
        <v>81</v>
      </c>
      <c r="J414" s="27" t="s">
        <v>113</v>
      </c>
      <c r="K414" t="s">
        <v>81</v>
      </c>
      <c r="L414" s="27" t="s">
        <v>113</v>
      </c>
      <c r="M414" t="s">
        <v>81</v>
      </c>
      <c r="N414" t="str">
        <f>IF(T413="","",T413&amp;"&amp;br;")&amp;IF(R413=0,"",R413)</f>
        <v>When this creature attacks, the last card that entered your opponent's graveyard is Exiled.</v>
      </c>
      <c r="O414" t="s">
        <v>81</v>
      </c>
      <c r="Q414" s="33" t="s">
        <v>18</v>
      </c>
      <c r="R414" s="34" t="str">
        <f>IF(INDEX(AT:AT,W408+1)="",0,INDEX(AT:AT,W408+1)&amp;"/"&amp;INDEX(AU:AU,W408+1))</f>
        <v>3/1</v>
      </c>
      <c r="S414" s="35"/>
      <c r="T414" s="35"/>
      <c r="U414" s="35"/>
      <c r="V414" s="36"/>
      <c r="W414" s="40"/>
      <c r="X414" s="33"/>
      <c r="Y414" s="52"/>
      <c r="Z414" s="52"/>
      <c r="AA414" s="53"/>
      <c r="AC414" s="52"/>
      <c r="AD414" s="52"/>
      <c r="BB414" s="64" t="s">
        <v>0</v>
      </c>
    </row>
    <row r="415" spans="1:54">
      <c r="A415" t="str">
        <f t="shared" si="66"/>
        <v>|PT|&gt;|3/1|シールド数|&gt;||</v>
      </c>
      <c r="B415" t="s">
        <v>0</v>
      </c>
      <c r="C415" t="s">
        <v>81</v>
      </c>
      <c r="D415" t="s">
        <v>18</v>
      </c>
      <c r="E415" t="s">
        <v>81</v>
      </c>
      <c r="F415" t="s">
        <v>113</v>
      </c>
      <c r="G415" t="s">
        <v>81</v>
      </c>
      <c r="H415" t="str">
        <f>IF(R414=0,"",R414)</f>
        <v>3/1</v>
      </c>
      <c r="I415" t="s">
        <v>81</v>
      </c>
      <c r="J415" t="s">
        <v>136</v>
      </c>
      <c r="K415" t="s">
        <v>81</v>
      </c>
      <c r="L415" t="s">
        <v>113</v>
      </c>
      <c r="M415" t="s">
        <v>81</v>
      </c>
      <c r="N415" t="str">
        <f>IF(R415=0,"",R415)</f>
        <v/>
      </c>
      <c r="O415" t="s">
        <v>81</v>
      </c>
      <c r="Q415" s="41" t="s">
        <v>19</v>
      </c>
      <c r="R415" s="34">
        <f>INDEX(AS:AS,W408+1)</f>
        <v>0</v>
      </c>
      <c r="S415" s="42"/>
      <c r="T415" s="42"/>
      <c r="U415" s="42"/>
      <c r="V415" s="43"/>
      <c r="W415" s="44"/>
      <c r="X415" s="45"/>
      <c r="Y415" s="55"/>
      <c r="Z415" s="55"/>
      <c r="AA415" s="56"/>
      <c r="BB415" s="64" t="s">
        <v>0</v>
      </c>
    </row>
    <row r="416" spans="1:54">
      <c r="A416" t="str">
        <f t="shared" si="66"/>
        <v>&amp;br;&amp;br;</v>
      </c>
      <c r="B416" t="s">
        <v>0</v>
      </c>
      <c r="C416" t="s">
        <v>145</v>
      </c>
      <c r="R416"/>
      <c r="S416"/>
      <c r="T416"/>
      <c r="U416"/>
      <c r="V416"/>
      <c r="BB416" s="64" t="s">
        <v>0</v>
      </c>
    </row>
    <row r="417" spans="1:54">
      <c r="A417" t="str">
        <f t="shared" si="66"/>
        <v>#back(text=戻る,left)</v>
      </c>
      <c r="B417" t="s">
        <v>0</v>
      </c>
      <c r="C417" t="s">
        <v>153</v>
      </c>
      <c r="R417"/>
      <c r="S417"/>
      <c r="T417"/>
      <c r="U417"/>
      <c r="V417"/>
      <c r="BB417" s="64" t="s">
        <v>0</v>
      </c>
    </row>
    <row r="418" spans="1:54">
      <c r="A418" t="str">
        <f t="shared" si="66"/>
        <v>&amp;br;</v>
      </c>
      <c r="B418" t="s">
        <v>0</v>
      </c>
      <c r="C418" t="s">
        <v>164</v>
      </c>
      <c r="R418"/>
      <c r="S418"/>
      <c r="T418"/>
      <c r="U418"/>
      <c r="V418"/>
      <c r="BB418" s="64" t="s">
        <v>0</v>
      </c>
    </row>
    <row r="419" spans="1:54">
      <c r="A419" t="str">
        <f t="shared" si="66"/>
        <v>#comment(above,nsize=[15],size=[30],num=[10])</v>
      </c>
      <c r="B419" t="s">
        <v>0</v>
      </c>
      <c r="C419" t="s">
        <v>173</v>
      </c>
      <c r="R419"/>
      <c r="S419"/>
      <c r="T419"/>
      <c r="U419"/>
      <c r="V419"/>
      <c r="BB419" s="64" t="s">
        <v>0</v>
      </c>
    </row>
    <row r="420" spans="1:54">
      <c r="A420" t="str">
        <f t="shared" si="66"/>
        <v>&amp;br;&amp;br;</v>
      </c>
      <c r="B420" t="s">
        <v>0</v>
      </c>
      <c r="C420" t="s">
        <v>145</v>
      </c>
      <c r="R420"/>
      <c r="S420"/>
      <c r="T420"/>
      <c r="U420"/>
      <c r="V420"/>
      <c r="AC420" s="52"/>
      <c r="AD420" s="52"/>
      <c r="BB420" s="64" t="s">
        <v>0</v>
      </c>
    </row>
    <row r="421" spans="1:54">
      <c r="A421" t="str">
        <f t="shared" si="66"/>
        <v/>
      </c>
      <c r="B421" t="s">
        <v>0</v>
      </c>
      <c r="Q421" s="29"/>
      <c r="R421" s="30"/>
      <c r="S421" s="30"/>
      <c r="T421" s="30"/>
      <c r="U421" s="30"/>
      <c r="V421" s="31"/>
      <c r="W421" s="32">
        <v>33</v>
      </c>
      <c r="X421" s="29"/>
      <c r="Y421" s="50"/>
      <c r="Z421" s="50"/>
      <c r="AA421" s="51"/>
      <c r="AC421" s="52"/>
      <c r="AD421" s="52"/>
      <c r="BB421" s="64" t="s">
        <v>0</v>
      </c>
    </row>
    <row r="422" spans="1:54">
      <c r="A422" t="str">
        <f t="shared" si="66"/>
        <v>*忘れられた王族の壁/Wall of Forgotten Pharaohs</v>
      </c>
      <c r="B422" t="s">
        <v>0</v>
      </c>
      <c r="C422" t="str">
        <f>"*"&amp;R422&amp;"/"&amp;T422</f>
        <v>*忘れられた王族の壁/Wall of Forgotten Pharaohs</v>
      </c>
      <c r="Q422" s="33" t="s">
        <v>9</v>
      </c>
      <c r="R422" s="34" t="str">
        <f>INDEX(AI:AI,W421+1)</f>
        <v>忘れられた王族の壁</v>
      </c>
      <c r="S422" s="35" t="s">
        <v>10</v>
      </c>
      <c r="T422" s="34" t="str">
        <f>INDEX(AJ:AJ,W421+1)</f>
        <v>Wall of Forgotten Pharaohs</v>
      </c>
      <c r="U422" s="35"/>
      <c r="V422" s="36"/>
      <c r="W422" s="37"/>
      <c r="X422" s="33"/>
      <c r="Y422" s="52"/>
      <c r="Z422" s="52"/>
      <c r="AA422" s="53"/>
      <c r="AC422" s="52"/>
      <c r="AD422" s="52"/>
      <c r="BB422" s="64" t="s">
        <v>0</v>
      </c>
    </row>
    <row r="423" spans="1:54">
      <c r="A423" t="str">
        <f t="shared" si="66"/>
        <v>|LEFT:80|LEFT:100|LEFT:100|LEFT:100|LEFT:100|LEFT:100|c</v>
      </c>
      <c r="B423" t="s">
        <v>0</v>
      </c>
      <c r="C423" t="s">
        <v>81</v>
      </c>
      <c r="D423" s="26" t="str">
        <f>$Q$1</f>
        <v>LEFT:80</v>
      </c>
      <c r="E423" s="26" t="s">
        <v>81</v>
      </c>
      <c r="F423" s="26" t="str">
        <f t="shared" ref="F423:J423" si="71">$R$1</f>
        <v>LEFT:100</v>
      </c>
      <c r="G423" s="26" t="s">
        <v>81</v>
      </c>
      <c r="H423" s="26" t="str">
        <f t="shared" si="71"/>
        <v>LEFT:100</v>
      </c>
      <c r="I423" s="26" t="s">
        <v>81</v>
      </c>
      <c r="J423" s="26" t="str">
        <f t="shared" si="71"/>
        <v>LEFT:100</v>
      </c>
      <c r="K423" s="26" t="s">
        <v>81</v>
      </c>
      <c r="L423" s="26" t="str">
        <f>$R$1</f>
        <v>LEFT:100</v>
      </c>
      <c r="M423" s="26" t="s">
        <v>81</v>
      </c>
      <c r="N423" s="26" t="str">
        <f>$R$1</f>
        <v>LEFT:100</v>
      </c>
      <c r="O423" t="s">
        <v>81</v>
      </c>
      <c r="P423" t="s">
        <v>82</v>
      </c>
      <c r="Q423" s="38" t="s">
        <v>6</v>
      </c>
      <c r="R423" s="34" t="str">
        <f>INDEX(AF:AF,W421+1)</f>
        <v>無色</v>
      </c>
      <c r="S423" s="39" t="s">
        <v>7</v>
      </c>
      <c r="T423" s="34" t="str">
        <f>INDEX(AG:AG,W421+1)</f>
        <v>コモン</v>
      </c>
      <c r="U423" s="39" t="s">
        <v>8</v>
      </c>
      <c r="V423" s="34">
        <f>INDEX(AH:AH,W421+1)</f>
        <v>7</v>
      </c>
      <c r="W423" s="40"/>
      <c r="X423" s="34" t="str">
        <f>INDEX(AO:AO,W421+1)</f>
        <v>ディフェンダー</v>
      </c>
      <c r="Y423" s="52"/>
      <c r="Z423" s="52"/>
      <c r="AA423" s="53"/>
      <c r="AC423" s="35"/>
      <c r="AD423" s="35"/>
      <c r="BB423" s="64" t="s">
        <v>0</v>
      </c>
    </row>
    <row r="424" spans="1:54">
      <c r="A424" t="str">
        <f t="shared" si="66"/>
        <v>|色|無色|レアリティ|コモン|マナコスト|7|</v>
      </c>
      <c r="B424" t="s">
        <v>0</v>
      </c>
      <c r="C424" t="s">
        <v>81</v>
      </c>
      <c r="D424" s="27" t="s">
        <v>6</v>
      </c>
      <c r="E424" t="s">
        <v>81</v>
      </c>
      <c r="F424" t="str">
        <f>IF(R423=0,"",R423)</f>
        <v>無色</v>
      </c>
      <c r="G424" t="s">
        <v>81</v>
      </c>
      <c r="H424" s="27" t="s">
        <v>93</v>
      </c>
      <c r="I424" t="s">
        <v>81</v>
      </c>
      <c r="J424" t="str">
        <f>IF(T423=0,"",T423)</f>
        <v>コモン</v>
      </c>
      <c r="K424" t="s">
        <v>81</v>
      </c>
      <c r="L424" s="27" t="s">
        <v>94</v>
      </c>
      <c r="M424" t="s">
        <v>81</v>
      </c>
      <c r="N424">
        <f>IF(V423=0,"",V423)</f>
        <v>7</v>
      </c>
      <c r="O424" t="s">
        <v>81</v>
      </c>
      <c r="Q424" s="33" t="s">
        <v>11</v>
      </c>
      <c r="R424" s="34" t="str">
        <f>INDEX(AK:AK,W421+1)</f>
        <v>クリーチャー</v>
      </c>
      <c r="S424" s="39" t="s">
        <v>95</v>
      </c>
      <c r="T424" s="34" t="str">
        <f>INDEX(AL:AL,W421+1)</f>
        <v>壁</v>
      </c>
      <c r="U424" s="34">
        <f>INDEX(AM:AM,W421+1)</f>
        <v>0</v>
      </c>
      <c r="V424" s="34">
        <f>INDEX(AN:AN,W421+1)</f>
        <v>0</v>
      </c>
      <c r="W424" s="40"/>
      <c r="X424" s="34" t="str">
        <f>INDEX(AV:AV,W421+1)</f>
        <v>ディ</v>
      </c>
      <c r="Y424" s="34" t="str">
        <f>INDEX(AW:AW,W421+1)</f>
        <v/>
      </c>
      <c r="Z424" s="34" t="str">
        <f>INDEX(AX:AX,W421+1)</f>
        <v/>
      </c>
      <c r="AA424" s="34">
        <f>INDEX(AY:AY,W421+1)</f>
        <v>0</v>
      </c>
      <c r="AC424" s="52"/>
      <c r="AD424" s="52"/>
      <c r="BB424" s="64" t="s">
        <v>0</v>
      </c>
    </row>
    <row r="425" spans="1:54">
      <c r="A425" t="str">
        <f t="shared" si="66"/>
        <v>|種別|クリーチャー|サブタイプ|壁|||</v>
      </c>
      <c r="B425" t="s">
        <v>0</v>
      </c>
      <c r="C425" t="s">
        <v>81</v>
      </c>
      <c r="D425" s="27" t="s">
        <v>11</v>
      </c>
      <c r="E425" t="s">
        <v>81</v>
      </c>
      <c r="F425" t="str">
        <f>IF(R424=0,"",R424)</f>
        <v>クリーチャー</v>
      </c>
      <c r="G425" t="s">
        <v>81</v>
      </c>
      <c r="H425" s="27" t="s">
        <v>103</v>
      </c>
      <c r="I425" t="s">
        <v>81</v>
      </c>
      <c r="J425" t="str">
        <f>IF(T424=0,"",T424)</f>
        <v>壁</v>
      </c>
      <c r="K425" t="s">
        <v>81</v>
      </c>
      <c r="L425" t="str">
        <f>IF(U424=0,"",U424)</f>
        <v/>
      </c>
      <c r="M425" t="s">
        <v>81</v>
      </c>
      <c r="N425" t="str">
        <f>IF(V424=0,"",V424)</f>
        <v/>
      </c>
      <c r="O425" t="s">
        <v>81</v>
      </c>
      <c r="Q425" s="33" t="s">
        <v>104</v>
      </c>
      <c r="R425" s="34" t="str">
        <f>INDEX(AZ:AZ,W421+1)</f>
        <v>ディフェンダー&amp;br;ジェム1個を起動する：あなたの墓地に砂漠がある場合、対戦相手は3点のダメージを受ける。</v>
      </c>
      <c r="S425" s="35"/>
      <c r="T425" s="35"/>
      <c r="U425" s="35"/>
      <c r="V425" s="36"/>
      <c r="W425" s="40"/>
      <c r="X425" s="32"/>
      <c r="Y425" s="32"/>
      <c r="Z425" s="32"/>
      <c r="AA425" s="54"/>
      <c r="AC425" s="52"/>
      <c r="AD425" s="52"/>
      <c r="BB425" s="64" t="s">
        <v>0</v>
      </c>
    </row>
    <row r="426" spans="1:54">
      <c r="A426" t="str">
        <f t="shared" si="66"/>
        <v>|テキスト|&gt;|&gt;|&gt;|&gt;|ディフェンダー&amp;br;ジェム1個を起動する：あなたの墓地に砂漠がある場合、対戦相手は3点のダメージを受ける。|</v>
      </c>
      <c r="B426" t="s">
        <v>0</v>
      </c>
      <c r="C426" t="s">
        <v>81</v>
      </c>
      <c r="D426" s="27" t="s">
        <v>104</v>
      </c>
      <c r="E426" t="s">
        <v>81</v>
      </c>
      <c r="F426" s="27" t="s">
        <v>113</v>
      </c>
      <c r="G426" t="s">
        <v>81</v>
      </c>
      <c r="H426" s="27" t="s">
        <v>113</v>
      </c>
      <c r="I426" t="s">
        <v>81</v>
      </c>
      <c r="J426" s="27" t="s">
        <v>113</v>
      </c>
      <c r="K426" t="s">
        <v>81</v>
      </c>
      <c r="L426" s="27" t="s">
        <v>113</v>
      </c>
      <c r="M426" t="s">
        <v>81</v>
      </c>
      <c r="N426" t="str">
        <f>IF(R425=0,"",R425)</f>
        <v>ディフェンダー&amp;br;ジェム1個を起動する：あなたの墓地に砂漠がある場合、対戦相手は3点のダメージを受ける。</v>
      </c>
      <c r="O426" t="s">
        <v>81</v>
      </c>
      <c r="Q426" s="38" t="s">
        <v>27</v>
      </c>
      <c r="R426" s="34" t="str">
        <f>INDEX(BA:BA,W421+1)</f>
        <v>Activate 1: If there is a Desert in your graveyard, your opponent takes 3 damage.</v>
      </c>
      <c r="S426" s="35" t="s">
        <v>400</v>
      </c>
      <c r="T426" s="34" t="str">
        <f>IF(X426="","",X426&amp;IF(Y426="",""," "&amp;Y426)&amp;IF(Z426="",""," "&amp;Z426)&amp;IF(AA426="",""," "&amp;AA426))</f>
        <v>Defender  </v>
      </c>
      <c r="U426" s="35"/>
      <c r="V426" s="36"/>
      <c r="W426" s="40" t="s">
        <v>114</v>
      </c>
      <c r="X426" s="33" t="str">
        <f t="shared" ref="X426:AA426" si="72">IF(ISERROR(IF(LEN(X425)&gt;1,X425,VLOOKUP(X424,$AC:$AD,2,FALSE))),"",IF(LEN(X425)&gt;1,X425,VLOOKUP(X424,$AC:$AD,2,FALSE)))</f>
        <v>Defender</v>
      </c>
      <c r="Y426" s="33" t="str">
        <f t="shared" si="72"/>
        <v/>
      </c>
      <c r="Z426" s="33" t="str">
        <f t="shared" si="72"/>
        <v/>
      </c>
      <c r="AA426" s="33" t="str">
        <f t="shared" si="72"/>
        <v> </v>
      </c>
      <c r="AC426" s="52"/>
      <c r="AD426" s="52"/>
      <c r="BB426" s="64" t="s">
        <v>0</v>
      </c>
    </row>
    <row r="427" spans="1:54">
      <c r="A427" t="str">
        <f t="shared" si="66"/>
        <v>|英テキスト|&gt;|&gt;|&gt;|&gt;|Defender  &amp;br;Activate 1: If there is a Desert in your graveyard, your opponent takes 3 damage.|</v>
      </c>
      <c r="B427" t="s">
        <v>0</v>
      </c>
      <c r="C427" t="s">
        <v>81</v>
      </c>
      <c r="D427" s="27" t="s">
        <v>125</v>
      </c>
      <c r="E427" t="s">
        <v>81</v>
      </c>
      <c r="F427" s="27" t="s">
        <v>113</v>
      </c>
      <c r="G427" t="s">
        <v>81</v>
      </c>
      <c r="H427" s="27" t="s">
        <v>113</v>
      </c>
      <c r="I427" t="s">
        <v>81</v>
      </c>
      <c r="J427" s="27" t="s">
        <v>113</v>
      </c>
      <c r="K427" t="s">
        <v>81</v>
      </c>
      <c r="L427" s="27" t="s">
        <v>113</v>
      </c>
      <c r="M427" t="s">
        <v>81</v>
      </c>
      <c r="N427" t="str">
        <f>IF(T426="","",T426&amp;"&amp;br;")&amp;IF(R426=0,"",R426)</f>
        <v>Defender  &amp;br;Activate 1: If there is a Desert in your graveyard, your opponent takes 3 damage.</v>
      </c>
      <c r="O427" t="s">
        <v>81</v>
      </c>
      <c r="Q427" s="33" t="s">
        <v>18</v>
      </c>
      <c r="R427" s="34" t="str">
        <f>IF(INDEX(AT:AT,W421+1)="",0,INDEX(AT:AT,W421+1)&amp;"/"&amp;INDEX(AU:AU,W421+1))</f>
        <v>1/4</v>
      </c>
      <c r="S427" s="35"/>
      <c r="T427" s="35"/>
      <c r="U427" s="35"/>
      <c r="V427" s="36"/>
      <c r="W427" s="40"/>
      <c r="X427" s="33"/>
      <c r="Y427" s="52"/>
      <c r="Z427" s="52"/>
      <c r="AA427" s="53"/>
      <c r="AC427" s="52"/>
      <c r="AD427" s="52"/>
      <c r="BB427" s="64" t="s">
        <v>0</v>
      </c>
    </row>
    <row r="428" spans="1:54">
      <c r="A428" t="str">
        <f t="shared" si="66"/>
        <v>|PT|&gt;|1/4|シールド数|&gt;||</v>
      </c>
      <c r="B428" t="s">
        <v>0</v>
      </c>
      <c r="C428" t="s">
        <v>81</v>
      </c>
      <c r="D428" t="s">
        <v>18</v>
      </c>
      <c r="E428" t="s">
        <v>81</v>
      </c>
      <c r="F428" t="s">
        <v>113</v>
      </c>
      <c r="G428" t="s">
        <v>81</v>
      </c>
      <c r="H428" t="str">
        <f>IF(R427=0,"",R427)</f>
        <v>1/4</v>
      </c>
      <c r="I428" t="s">
        <v>81</v>
      </c>
      <c r="J428" t="s">
        <v>136</v>
      </c>
      <c r="K428" t="s">
        <v>81</v>
      </c>
      <c r="L428" t="s">
        <v>113</v>
      </c>
      <c r="M428" t="s">
        <v>81</v>
      </c>
      <c r="N428" t="str">
        <f>IF(R428=0,"",R428)</f>
        <v/>
      </c>
      <c r="O428" t="s">
        <v>81</v>
      </c>
      <c r="Q428" s="41" t="s">
        <v>19</v>
      </c>
      <c r="R428" s="34">
        <f>INDEX(AS:AS,W421+1)</f>
        <v>0</v>
      </c>
      <c r="S428" s="42"/>
      <c r="T428" s="42"/>
      <c r="U428" s="42"/>
      <c r="V428" s="43"/>
      <c r="W428" s="44"/>
      <c r="X428" s="45"/>
      <c r="Y428" s="55"/>
      <c r="Z428" s="55"/>
      <c r="AA428" s="56"/>
      <c r="BB428" s="64" t="s">
        <v>0</v>
      </c>
    </row>
    <row r="429" spans="1:54">
      <c r="A429" t="str">
        <f t="shared" si="66"/>
        <v>&amp;br;&amp;br;</v>
      </c>
      <c r="B429" t="s">
        <v>0</v>
      </c>
      <c r="C429" t="s">
        <v>145</v>
      </c>
      <c r="R429"/>
      <c r="S429"/>
      <c r="T429"/>
      <c r="U429"/>
      <c r="V429"/>
      <c r="BB429" s="64" t="s">
        <v>0</v>
      </c>
    </row>
    <row r="430" spans="1:54">
      <c r="A430" t="str">
        <f t="shared" si="66"/>
        <v>#back(text=戻る,left)</v>
      </c>
      <c r="B430" t="s">
        <v>0</v>
      </c>
      <c r="C430" t="s">
        <v>153</v>
      </c>
      <c r="R430"/>
      <c r="S430"/>
      <c r="T430"/>
      <c r="U430"/>
      <c r="V430"/>
      <c r="BB430" s="64" t="s">
        <v>0</v>
      </c>
    </row>
    <row r="431" spans="1:54">
      <c r="A431" t="str">
        <f t="shared" si="66"/>
        <v>&amp;br;</v>
      </c>
      <c r="B431" t="s">
        <v>0</v>
      </c>
      <c r="C431" t="s">
        <v>164</v>
      </c>
      <c r="R431"/>
      <c r="S431"/>
      <c r="T431"/>
      <c r="U431"/>
      <c r="V431"/>
      <c r="BB431" s="64" t="s">
        <v>0</v>
      </c>
    </row>
    <row r="432" spans="1:54">
      <c r="A432" t="str">
        <f t="shared" si="66"/>
        <v>#comment(above,nsize=[15],size=[30],num=[10])</v>
      </c>
      <c r="B432" t="s">
        <v>0</v>
      </c>
      <c r="C432" t="s">
        <v>173</v>
      </c>
      <c r="R432"/>
      <c r="S432"/>
      <c r="T432"/>
      <c r="U432"/>
      <c r="V432"/>
      <c r="BB432" s="64" t="s">
        <v>0</v>
      </c>
    </row>
    <row r="433" spans="1:54">
      <c r="A433" t="str">
        <f t="shared" si="66"/>
        <v>&amp;br;&amp;br;</v>
      </c>
      <c r="B433" t="s">
        <v>0</v>
      </c>
      <c r="C433" t="s">
        <v>145</v>
      </c>
      <c r="R433"/>
      <c r="S433"/>
      <c r="T433"/>
      <c r="U433"/>
      <c r="V433"/>
      <c r="AC433" s="52"/>
      <c r="AD433" s="52"/>
      <c r="BB433" s="64" t="s">
        <v>0</v>
      </c>
    </row>
    <row r="434" spans="1:54">
      <c r="A434" t="str">
        <f t="shared" si="66"/>
        <v/>
      </c>
      <c r="B434" t="s">
        <v>0</v>
      </c>
      <c r="Q434" s="29"/>
      <c r="R434" s="30"/>
      <c r="S434" s="30"/>
      <c r="T434" s="30"/>
      <c r="U434" s="30"/>
      <c r="V434" s="31"/>
      <c r="W434" s="32">
        <v>34</v>
      </c>
      <c r="X434" s="29"/>
      <c r="Y434" s="50"/>
      <c r="Z434" s="50"/>
      <c r="AA434" s="51"/>
      <c r="AC434" s="52"/>
      <c r="AD434" s="52"/>
      <c r="BB434" s="64" t="s">
        <v>0</v>
      </c>
    </row>
    <row r="435" spans="1:54">
      <c r="A435" t="str">
        <f t="shared" si="66"/>
        <v>*生存者の野営地/Survivors' Encampment</v>
      </c>
      <c r="B435" t="s">
        <v>0</v>
      </c>
      <c r="C435" t="str">
        <f>"*"&amp;R435&amp;"/"&amp;T435</f>
        <v>*生存者の野営地/Survivors' Encampment</v>
      </c>
      <c r="Q435" s="33" t="s">
        <v>9</v>
      </c>
      <c r="R435" s="34" t="str">
        <f>INDEX(AI:AI,W434+1)</f>
        <v>生存者の野営地</v>
      </c>
      <c r="S435" s="35" t="s">
        <v>10</v>
      </c>
      <c r="T435" s="34" t="str">
        <f>INDEX(AJ:AJ,W434+1)</f>
        <v>Survivors' Encampment</v>
      </c>
      <c r="U435" s="35"/>
      <c r="V435" s="36"/>
      <c r="W435" s="37"/>
      <c r="X435" s="33"/>
      <c r="Y435" s="52"/>
      <c r="Z435" s="52"/>
      <c r="AA435" s="53"/>
      <c r="AC435" s="52"/>
      <c r="AD435" s="52"/>
      <c r="BB435" s="64" t="s">
        <v>0</v>
      </c>
    </row>
    <row r="436" spans="1:54">
      <c r="A436" t="str">
        <f t="shared" si="66"/>
        <v>|LEFT:80|LEFT:100|LEFT:100|LEFT:100|LEFT:100|LEFT:100|c</v>
      </c>
      <c r="B436" t="s">
        <v>0</v>
      </c>
      <c r="C436" t="s">
        <v>81</v>
      </c>
      <c r="D436" s="26" t="str">
        <f>$Q$1</f>
        <v>LEFT:80</v>
      </c>
      <c r="E436" s="26" t="s">
        <v>81</v>
      </c>
      <c r="F436" s="26" t="str">
        <f t="shared" ref="F436:J436" si="73">$R$1</f>
        <v>LEFT:100</v>
      </c>
      <c r="G436" s="26" t="s">
        <v>81</v>
      </c>
      <c r="H436" s="26" t="str">
        <f t="shared" si="73"/>
        <v>LEFT:100</v>
      </c>
      <c r="I436" s="26" t="s">
        <v>81</v>
      </c>
      <c r="J436" s="26" t="str">
        <f t="shared" si="73"/>
        <v>LEFT:100</v>
      </c>
      <c r="K436" s="26" t="s">
        <v>81</v>
      </c>
      <c r="L436" s="26" t="str">
        <f>$R$1</f>
        <v>LEFT:100</v>
      </c>
      <c r="M436" s="26" t="s">
        <v>81</v>
      </c>
      <c r="N436" s="26" t="str">
        <f>$R$1</f>
        <v>LEFT:100</v>
      </c>
      <c r="O436" t="s">
        <v>81</v>
      </c>
      <c r="P436" t="s">
        <v>82</v>
      </c>
      <c r="Q436" s="38" t="s">
        <v>6</v>
      </c>
      <c r="R436" s="34" t="str">
        <f>INDEX(AF:AF,W434+1)</f>
        <v>無色</v>
      </c>
      <c r="S436" s="39" t="s">
        <v>7</v>
      </c>
      <c r="T436" s="34" t="str">
        <f>INDEX(AG:AG,W434+1)</f>
        <v>コモン</v>
      </c>
      <c r="U436" s="39" t="s">
        <v>8</v>
      </c>
      <c r="V436" s="34">
        <f>INDEX(AH:AH,W434+1)</f>
        <v>2</v>
      </c>
      <c r="W436" s="40"/>
      <c r="X436" s="34" t="str">
        <f>INDEX(AO:AO,W434+1)</f>
        <v>あなたのターン終了時まで、あなたがコントロールするクリーチャー1体を無効化する。あなたは6マナを得る。</v>
      </c>
      <c r="Y436" s="52"/>
      <c r="Z436" s="52"/>
      <c r="AA436" s="53"/>
      <c r="AC436" s="35"/>
      <c r="AD436" s="35"/>
      <c r="BB436" s="64" t="s">
        <v>0</v>
      </c>
    </row>
    <row r="437" spans="1:54">
      <c r="A437" t="str">
        <f t="shared" si="66"/>
        <v>|色|無色|レアリティ|コモン|マナコスト|2|</v>
      </c>
      <c r="B437" t="s">
        <v>0</v>
      </c>
      <c r="C437" t="s">
        <v>81</v>
      </c>
      <c r="D437" s="27" t="s">
        <v>6</v>
      </c>
      <c r="E437" t="s">
        <v>81</v>
      </c>
      <c r="F437" t="str">
        <f>IF(R436=0,"",R436)</f>
        <v>無色</v>
      </c>
      <c r="G437" t="s">
        <v>81</v>
      </c>
      <c r="H437" s="27" t="s">
        <v>93</v>
      </c>
      <c r="I437" t="s">
        <v>81</v>
      </c>
      <c r="J437" t="str">
        <f>IF(T436=0,"",T436)</f>
        <v>コモン</v>
      </c>
      <c r="K437" t="s">
        <v>81</v>
      </c>
      <c r="L437" s="27" t="s">
        <v>94</v>
      </c>
      <c r="M437" t="s">
        <v>81</v>
      </c>
      <c r="N437">
        <f>IF(V436=0,"",V436)</f>
        <v>2</v>
      </c>
      <c r="O437" t="s">
        <v>81</v>
      </c>
      <c r="Q437" s="33" t="s">
        <v>11</v>
      </c>
      <c r="R437" s="34" t="str">
        <f>INDEX(AK:AK,W434+1)</f>
        <v>呪文</v>
      </c>
      <c r="S437" s="39" t="s">
        <v>95</v>
      </c>
      <c r="T437" s="34" t="str">
        <f>INDEX(AL:AL,W434+1)</f>
        <v>砂漠</v>
      </c>
      <c r="U437" s="34">
        <f>INDEX(AM:AM,W434+1)</f>
        <v>0</v>
      </c>
      <c r="V437" s="34">
        <f>INDEX(AN:AN,W434+1)</f>
        <v>0</v>
      </c>
      <c r="W437" s="40"/>
      <c r="X437" s="34" t="str">
        <f>INDEX(AV:AV,W434+1)</f>
        <v>あな</v>
      </c>
      <c r="Y437" s="34" t="str">
        <f>INDEX(AW:AW,W434+1)</f>
        <v/>
      </c>
      <c r="Z437" s="34" t="str">
        <f>INDEX(AX:AX,W434+1)</f>
        <v/>
      </c>
      <c r="AA437" s="34">
        <f>INDEX(AY:AY,W434+1)</f>
        <v>0</v>
      </c>
      <c r="AC437" s="52"/>
      <c r="AD437" s="52"/>
      <c r="BB437" s="64" t="s">
        <v>0</v>
      </c>
    </row>
    <row r="438" spans="1:54">
      <c r="A438" t="str">
        <f t="shared" si="66"/>
        <v>|種別|呪文|サブタイプ|砂漠|||</v>
      </c>
      <c r="B438" t="s">
        <v>0</v>
      </c>
      <c r="C438" t="s">
        <v>81</v>
      </c>
      <c r="D438" s="27" t="s">
        <v>11</v>
      </c>
      <c r="E438" t="s">
        <v>81</v>
      </c>
      <c r="F438" t="str">
        <f>IF(R437=0,"",R437)</f>
        <v>呪文</v>
      </c>
      <c r="G438" t="s">
        <v>81</v>
      </c>
      <c r="H438" s="27" t="s">
        <v>103</v>
      </c>
      <c r="I438" t="s">
        <v>81</v>
      </c>
      <c r="J438" t="str">
        <f>IF(T437=0,"",T437)</f>
        <v>砂漠</v>
      </c>
      <c r="K438" t="s">
        <v>81</v>
      </c>
      <c r="L438" t="str">
        <f>IF(U437=0,"",U437)</f>
        <v/>
      </c>
      <c r="M438" t="s">
        <v>81</v>
      </c>
      <c r="N438" t="str">
        <f>IF(V437=0,"",V437)</f>
        <v/>
      </c>
      <c r="O438" t="s">
        <v>81</v>
      </c>
      <c r="Q438" s="33" t="s">
        <v>104</v>
      </c>
      <c r="R438" s="34" t="str">
        <f>INDEX(AZ:AZ,W434+1)</f>
        <v>あなたのターン終了時まで、あなたがコントロールするクリーチャー1体を無効化する。あなたは6マナを得る。</v>
      </c>
      <c r="S438" s="35"/>
      <c r="T438" s="35"/>
      <c r="U438" s="35"/>
      <c r="V438" s="36"/>
      <c r="W438" s="40"/>
      <c r="X438" s="32"/>
      <c r="Y438" s="32"/>
      <c r="Z438" s="32"/>
      <c r="AA438" s="54"/>
      <c r="AC438" s="52"/>
      <c r="AD438" s="52"/>
      <c r="BB438" s="64" t="s">
        <v>0</v>
      </c>
    </row>
    <row r="439" spans="1:54">
      <c r="A439" t="str">
        <f t="shared" si="66"/>
        <v>|テキスト|&gt;|&gt;|&gt;|&gt;|あなたのターン終了時まで、あなたがコントロールするクリーチャー1体を無効化する。あなたは6マナを得る。|</v>
      </c>
      <c r="B439" t="s">
        <v>0</v>
      </c>
      <c r="C439" t="s">
        <v>81</v>
      </c>
      <c r="D439" s="27" t="s">
        <v>104</v>
      </c>
      <c r="E439" t="s">
        <v>81</v>
      </c>
      <c r="F439" s="27" t="s">
        <v>113</v>
      </c>
      <c r="G439" t="s">
        <v>81</v>
      </c>
      <c r="H439" s="27" t="s">
        <v>113</v>
      </c>
      <c r="I439" t="s">
        <v>81</v>
      </c>
      <c r="J439" s="27" t="s">
        <v>113</v>
      </c>
      <c r="K439" t="s">
        <v>81</v>
      </c>
      <c r="L439" s="27" t="s">
        <v>113</v>
      </c>
      <c r="M439" t="s">
        <v>81</v>
      </c>
      <c r="N439" t="str">
        <f>IF(R438=0,"",R438)</f>
        <v>あなたのターン終了時まで、あなたがコントロールするクリーチャー1体を無効化する。あなたは6マナを得る。</v>
      </c>
      <c r="O439" t="s">
        <v>81</v>
      </c>
      <c r="Q439" s="38" t="s">
        <v>27</v>
      </c>
      <c r="R439" s="34" t="str">
        <f>INDEX(BA:BA,W434+1)</f>
        <v>Target creature you control is Disabled until the end of your turn and you gain 6 mana.</v>
      </c>
      <c r="S439" s="35" t="s">
        <v>400</v>
      </c>
      <c r="T439" s="34" t="str">
        <f>IF(X439="","",X439&amp;IF(Y439="",""," "&amp;Y439)&amp;IF(Z439="",""," "&amp;Z439)&amp;IF(AA439="",""," "&amp;AA439))</f>
        <v/>
      </c>
      <c r="U439" s="35"/>
      <c r="V439" s="36"/>
      <c r="W439" s="40" t="s">
        <v>114</v>
      </c>
      <c r="X439" s="33" t="str">
        <f t="shared" ref="X439:AA439" si="74">IF(ISERROR(IF(LEN(X438)&gt;1,X438,VLOOKUP(X437,$AC:$AD,2,FALSE))),"",IF(LEN(X438)&gt;1,X438,VLOOKUP(X437,$AC:$AD,2,FALSE)))</f>
        <v/>
      </c>
      <c r="Y439" s="33" t="str">
        <f t="shared" si="74"/>
        <v/>
      </c>
      <c r="Z439" s="33" t="str">
        <f t="shared" si="74"/>
        <v/>
      </c>
      <c r="AA439" s="33" t="str">
        <f t="shared" si="74"/>
        <v> </v>
      </c>
      <c r="AC439" s="52"/>
      <c r="AD439" s="52"/>
      <c r="BB439" s="64" t="s">
        <v>0</v>
      </c>
    </row>
    <row r="440" spans="1:54">
      <c r="A440" t="str">
        <f t="shared" si="66"/>
        <v>|英テキスト|&gt;|&gt;|&gt;|&gt;|Target creature you control is Disabled until the end of your turn and you gain 6 mana.|</v>
      </c>
      <c r="B440" t="s">
        <v>0</v>
      </c>
      <c r="C440" t="s">
        <v>81</v>
      </c>
      <c r="D440" s="27" t="s">
        <v>125</v>
      </c>
      <c r="E440" t="s">
        <v>81</v>
      </c>
      <c r="F440" s="27" t="s">
        <v>113</v>
      </c>
      <c r="G440" t="s">
        <v>81</v>
      </c>
      <c r="H440" s="27" t="s">
        <v>113</v>
      </c>
      <c r="I440" t="s">
        <v>81</v>
      </c>
      <c r="J440" s="27" t="s">
        <v>113</v>
      </c>
      <c r="K440" t="s">
        <v>81</v>
      </c>
      <c r="L440" s="27" t="s">
        <v>113</v>
      </c>
      <c r="M440" t="s">
        <v>81</v>
      </c>
      <c r="N440" t="str">
        <f>IF(T439="","",T439&amp;"&amp;br;")&amp;IF(R439=0,"",R439)</f>
        <v>Target creature you control is Disabled until the end of your turn and you gain 6 mana.</v>
      </c>
      <c r="O440" t="s">
        <v>81</v>
      </c>
      <c r="Q440" s="33" t="s">
        <v>18</v>
      </c>
      <c r="R440" s="34">
        <f>IF(INDEX(AT:AT,W434+1)="",0,INDEX(AT:AT,W434+1)&amp;"/"&amp;INDEX(AU:AU,W434+1))</f>
        <v>0</v>
      </c>
      <c r="S440" s="35"/>
      <c r="T440" s="35"/>
      <c r="U440" s="35"/>
      <c r="V440" s="36"/>
      <c r="W440" s="40"/>
      <c r="X440" s="33"/>
      <c r="Y440" s="52"/>
      <c r="Z440" s="52"/>
      <c r="AA440" s="53"/>
      <c r="AC440" s="52"/>
      <c r="AD440" s="52"/>
      <c r="BB440" s="64" t="s">
        <v>0</v>
      </c>
    </row>
    <row r="441" spans="1:54">
      <c r="A441" t="str">
        <f t="shared" si="66"/>
        <v>|PT|&gt;||シールド数|&gt;||</v>
      </c>
      <c r="B441" t="s">
        <v>0</v>
      </c>
      <c r="C441" t="s">
        <v>81</v>
      </c>
      <c r="D441" t="s">
        <v>18</v>
      </c>
      <c r="E441" t="s">
        <v>81</v>
      </c>
      <c r="F441" t="s">
        <v>113</v>
      </c>
      <c r="G441" t="s">
        <v>81</v>
      </c>
      <c r="H441" t="str">
        <f>IF(R440=0,"",R440)</f>
        <v/>
      </c>
      <c r="I441" t="s">
        <v>81</v>
      </c>
      <c r="J441" t="s">
        <v>136</v>
      </c>
      <c r="K441" t="s">
        <v>81</v>
      </c>
      <c r="L441" t="s">
        <v>113</v>
      </c>
      <c r="M441" t="s">
        <v>81</v>
      </c>
      <c r="N441" t="str">
        <f>IF(R441=0,"",R441)</f>
        <v/>
      </c>
      <c r="O441" t="s">
        <v>81</v>
      </c>
      <c r="Q441" s="41" t="s">
        <v>19</v>
      </c>
      <c r="R441" s="34">
        <f>INDEX(AS:AS,W434+1)</f>
        <v>0</v>
      </c>
      <c r="S441" s="42"/>
      <c r="T441" s="42"/>
      <c r="U441" s="42"/>
      <c r="V441" s="43"/>
      <c r="W441" s="44"/>
      <c r="X441" s="45"/>
      <c r="Y441" s="55"/>
      <c r="Z441" s="55"/>
      <c r="AA441" s="56"/>
      <c r="BB441" s="64" t="s">
        <v>0</v>
      </c>
    </row>
    <row r="442" spans="1:54">
      <c r="A442" t="str">
        <f t="shared" si="66"/>
        <v>&amp;br;&amp;br;</v>
      </c>
      <c r="B442" t="s">
        <v>0</v>
      </c>
      <c r="C442" t="s">
        <v>145</v>
      </c>
      <c r="R442"/>
      <c r="S442"/>
      <c r="T442"/>
      <c r="U442"/>
      <c r="V442"/>
      <c r="BB442" s="64" t="s">
        <v>0</v>
      </c>
    </row>
    <row r="443" spans="1:54">
      <c r="A443" t="str">
        <f t="shared" si="66"/>
        <v>#back(text=戻る,left)</v>
      </c>
      <c r="B443" t="s">
        <v>0</v>
      </c>
      <c r="C443" t="s">
        <v>153</v>
      </c>
      <c r="R443"/>
      <c r="S443"/>
      <c r="T443"/>
      <c r="U443"/>
      <c r="V443"/>
      <c r="BB443" s="64" t="s">
        <v>0</v>
      </c>
    </row>
    <row r="444" spans="1:54">
      <c r="A444" t="str">
        <f t="shared" si="66"/>
        <v>&amp;br;</v>
      </c>
      <c r="B444" t="s">
        <v>0</v>
      </c>
      <c r="C444" t="s">
        <v>164</v>
      </c>
      <c r="R444"/>
      <c r="S444"/>
      <c r="T444"/>
      <c r="U444"/>
      <c r="V444"/>
      <c r="BB444" s="64" t="s">
        <v>0</v>
      </c>
    </row>
    <row r="445" spans="1:54">
      <c r="A445" t="str">
        <f t="shared" si="66"/>
        <v>#comment(above,nsize=[15],size=[30],num=[10])</v>
      </c>
      <c r="B445" t="s">
        <v>0</v>
      </c>
      <c r="C445" t="s">
        <v>173</v>
      </c>
      <c r="R445"/>
      <c r="S445"/>
      <c r="T445"/>
      <c r="U445"/>
      <c r="V445"/>
      <c r="BB445" s="64" t="s">
        <v>0</v>
      </c>
    </row>
    <row r="446" spans="1:54">
      <c r="A446" t="str">
        <f t="shared" si="66"/>
        <v>&amp;br;&amp;br;</v>
      </c>
      <c r="B446" t="s">
        <v>0</v>
      </c>
      <c r="C446" t="s">
        <v>145</v>
      </c>
      <c r="R446"/>
      <c r="S446"/>
      <c r="T446"/>
      <c r="U446"/>
      <c r="V446"/>
      <c r="AC446" s="52"/>
      <c r="AD446" s="52"/>
      <c r="BB446" s="64" t="s">
        <v>0</v>
      </c>
    </row>
    <row r="447" spans="1:54">
      <c r="A447" t="str">
        <f t="shared" si="66"/>
        <v/>
      </c>
      <c r="B447" t="s">
        <v>0</v>
      </c>
      <c r="Q447" s="29"/>
      <c r="R447" s="30"/>
      <c r="S447" s="30"/>
      <c r="T447" s="30"/>
      <c r="U447" s="30"/>
      <c r="V447" s="31"/>
      <c r="W447" s="32">
        <v>35</v>
      </c>
      <c r="X447" s="29"/>
      <c r="Y447" s="50"/>
      <c r="Z447" s="50"/>
      <c r="AA447" s="51"/>
      <c r="AC447" s="52"/>
      <c r="AD447" s="52"/>
      <c r="BB447" s="64" t="s">
        <v>0</v>
      </c>
    </row>
    <row r="448" spans="1:54">
      <c r="A448" t="str">
        <f t="shared" si="66"/>
        <v>*旅行者の護符/Traveler's Amulet</v>
      </c>
      <c r="B448" t="s">
        <v>0</v>
      </c>
      <c r="C448" t="str">
        <f>"*"&amp;R448&amp;"/"&amp;T448</f>
        <v>*旅行者の護符/Traveler's Amulet</v>
      </c>
      <c r="Q448" s="33" t="s">
        <v>9</v>
      </c>
      <c r="R448" s="34" t="str">
        <f>INDEX(AI:AI,W447+1)</f>
        <v>旅行者の護符</v>
      </c>
      <c r="S448" s="35" t="s">
        <v>10</v>
      </c>
      <c r="T448" s="34" t="str">
        <f>INDEX(AJ:AJ,W447+1)</f>
        <v>Traveler's Amulet</v>
      </c>
      <c r="U448" s="35"/>
      <c r="V448" s="36"/>
      <c r="W448" s="37"/>
      <c r="X448" s="33"/>
      <c r="Y448" s="52"/>
      <c r="Z448" s="52"/>
      <c r="AA448" s="53"/>
      <c r="AC448" s="52"/>
      <c r="AD448" s="52"/>
      <c r="BB448" s="64" t="s">
        <v>0</v>
      </c>
    </row>
    <row r="449" spans="1:54">
      <c r="A449" t="str">
        <f t="shared" si="66"/>
        <v>|LEFT:80|LEFT:100|LEFT:100|LEFT:100|LEFT:100|LEFT:100|c</v>
      </c>
      <c r="B449" t="s">
        <v>0</v>
      </c>
      <c r="C449" t="s">
        <v>81</v>
      </c>
      <c r="D449" s="26" t="str">
        <f>$Q$1</f>
        <v>LEFT:80</v>
      </c>
      <c r="E449" s="26" t="s">
        <v>81</v>
      </c>
      <c r="F449" s="26" t="str">
        <f t="shared" ref="F449:J449" si="75">$R$1</f>
        <v>LEFT:100</v>
      </c>
      <c r="G449" s="26" t="s">
        <v>81</v>
      </c>
      <c r="H449" s="26" t="str">
        <f t="shared" si="75"/>
        <v>LEFT:100</v>
      </c>
      <c r="I449" s="26" t="s">
        <v>81</v>
      </c>
      <c r="J449" s="26" t="str">
        <f t="shared" si="75"/>
        <v>LEFT:100</v>
      </c>
      <c r="K449" s="26" t="s">
        <v>81</v>
      </c>
      <c r="L449" s="26" t="str">
        <f>$R$1</f>
        <v>LEFT:100</v>
      </c>
      <c r="M449" s="26" t="s">
        <v>81</v>
      </c>
      <c r="N449" s="26" t="str">
        <f>$R$1</f>
        <v>LEFT:100</v>
      </c>
      <c r="O449" t="s">
        <v>81</v>
      </c>
      <c r="P449" t="s">
        <v>82</v>
      </c>
      <c r="Q449" s="38" t="s">
        <v>6</v>
      </c>
      <c r="R449" s="34" t="str">
        <f>INDEX(AF:AF,W447+1)</f>
        <v>無色</v>
      </c>
      <c r="S449" s="39" t="s">
        <v>7</v>
      </c>
      <c r="T449" s="34" t="str">
        <f>INDEX(AG:AG,W447+1)</f>
        <v>コモン</v>
      </c>
      <c r="U449" s="39" t="s">
        <v>8</v>
      </c>
      <c r="V449" s="34">
        <f>INDEX(AH:AH,W447+1)</f>
        <v>3</v>
      </c>
      <c r="W449" s="40"/>
      <c r="X449" s="34" t="str">
        <f>INDEX(AO:AO,W447+1)</f>
        <v>ジェム2個をあなたのプレインズウォーカーの色に変換する。</v>
      </c>
      <c r="Y449" s="52"/>
      <c r="Z449" s="52"/>
      <c r="AA449" s="53"/>
      <c r="AC449" s="35"/>
      <c r="AD449" s="35"/>
      <c r="BB449" s="64" t="s">
        <v>0</v>
      </c>
    </row>
    <row r="450" spans="1:54">
      <c r="A450" t="str">
        <f t="shared" si="66"/>
        <v>|色|無色|レアリティ|コモン|マナコスト|3|</v>
      </c>
      <c r="B450" t="s">
        <v>0</v>
      </c>
      <c r="C450" t="s">
        <v>81</v>
      </c>
      <c r="D450" s="27" t="s">
        <v>6</v>
      </c>
      <c r="E450" t="s">
        <v>81</v>
      </c>
      <c r="F450" t="str">
        <f>IF(R449=0,"",R449)</f>
        <v>無色</v>
      </c>
      <c r="G450" t="s">
        <v>81</v>
      </c>
      <c r="H450" s="27" t="s">
        <v>93</v>
      </c>
      <c r="I450" t="s">
        <v>81</v>
      </c>
      <c r="J450" t="str">
        <f>IF(T449=0,"",T449)</f>
        <v>コモン</v>
      </c>
      <c r="K450" t="s">
        <v>81</v>
      </c>
      <c r="L450" s="27" t="s">
        <v>94</v>
      </c>
      <c r="M450" t="s">
        <v>81</v>
      </c>
      <c r="N450">
        <f>IF(V449=0,"",V449)</f>
        <v>3</v>
      </c>
      <c r="O450" t="s">
        <v>81</v>
      </c>
      <c r="Q450" s="33" t="s">
        <v>11</v>
      </c>
      <c r="R450" s="34" t="str">
        <f>INDEX(AK:AK,W447+1)</f>
        <v>呪文</v>
      </c>
      <c r="S450" s="39" t="s">
        <v>95</v>
      </c>
      <c r="T450" s="34">
        <f>INDEX(AL:AL,W447+1)</f>
        <v>0</v>
      </c>
      <c r="U450" s="34">
        <f>INDEX(AM:AM,W447+1)</f>
        <v>0</v>
      </c>
      <c r="V450" s="34">
        <f>INDEX(AN:AN,W447+1)</f>
        <v>0</v>
      </c>
      <c r="W450" s="40"/>
      <c r="X450" s="34" t="str">
        <f>INDEX(AV:AV,W447+1)</f>
        <v>ジェ</v>
      </c>
      <c r="Y450" s="34" t="str">
        <f>INDEX(AW:AW,W447+1)</f>
        <v/>
      </c>
      <c r="Z450" s="34" t="str">
        <f>INDEX(AX:AX,W447+1)</f>
        <v/>
      </c>
      <c r="AA450" s="34">
        <f>INDEX(AY:AY,W447+1)</f>
        <v>0</v>
      </c>
      <c r="AC450" s="52"/>
      <c r="AD450" s="52"/>
      <c r="BB450" s="64" t="s">
        <v>0</v>
      </c>
    </row>
    <row r="451" spans="1:54">
      <c r="A451" t="str">
        <f t="shared" si="66"/>
        <v>|種別|呪文|サブタイプ||||</v>
      </c>
      <c r="B451" t="s">
        <v>0</v>
      </c>
      <c r="C451" t="s">
        <v>81</v>
      </c>
      <c r="D451" s="27" t="s">
        <v>11</v>
      </c>
      <c r="E451" t="s">
        <v>81</v>
      </c>
      <c r="F451" t="str">
        <f>IF(R450=0,"",R450)</f>
        <v>呪文</v>
      </c>
      <c r="G451" t="s">
        <v>81</v>
      </c>
      <c r="H451" s="27" t="s">
        <v>103</v>
      </c>
      <c r="I451" t="s">
        <v>81</v>
      </c>
      <c r="J451" t="str">
        <f>IF(T450=0,"",T450)</f>
        <v/>
      </c>
      <c r="K451" t="s">
        <v>81</v>
      </c>
      <c r="L451" t="str">
        <f>IF(U450=0,"",U450)</f>
        <v/>
      </c>
      <c r="M451" t="s">
        <v>81</v>
      </c>
      <c r="N451" t="str">
        <f>IF(V450=0,"",V450)</f>
        <v/>
      </c>
      <c r="O451" t="s">
        <v>81</v>
      </c>
      <c r="Q451" s="33" t="s">
        <v>104</v>
      </c>
      <c r="R451" s="34" t="str">
        <f>INDEX(AZ:AZ,W447+1)</f>
        <v>ジェム2個をあなたのプレインズウォーカーの色に変換する。</v>
      </c>
      <c r="S451" s="35"/>
      <c r="T451" s="35"/>
      <c r="U451" s="35"/>
      <c r="V451" s="36"/>
      <c r="W451" s="40"/>
      <c r="X451" s="32"/>
      <c r="Y451" s="32"/>
      <c r="Z451" s="32"/>
      <c r="AA451" s="54"/>
      <c r="AC451" s="52"/>
      <c r="AD451" s="52"/>
      <c r="BB451" s="64" t="s">
        <v>0</v>
      </c>
    </row>
    <row r="452" spans="1:54">
      <c r="A452" t="str">
        <f t="shared" si="66"/>
        <v>|テキスト|&gt;|&gt;|&gt;|&gt;|ジェム2個をあなたのプレインズウォーカーの色に変換する。|</v>
      </c>
      <c r="B452" t="s">
        <v>0</v>
      </c>
      <c r="C452" t="s">
        <v>81</v>
      </c>
      <c r="D452" s="27" t="s">
        <v>104</v>
      </c>
      <c r="E452" t="s">
        <v>81</v>
      </c>
      <c r="F452" s="27" t="s">
        <v>113</v>
      </c>
      <c r="G452" t="s">
        <v>81</v>
      </c>
      <c r="H452" s="27" t="s">
        <v>113</v>
      </c>
      <c r="I452" t="s">
        <v>81</v>
      </c>
      <c r="J452" s="27" t="s">
        <v>113</v>
      </c>
      <c r="K452" t="s">
        <v>81</v>
      </c>
      <c r="L452" s="27" t="s">
        <v>113</v>
      </c>
      <c r="M452" t="s">
        <v>81</v>
      </c>
      <c r="N452" t="str">
        <f>IF(R451=0,"",R451)</f>
        <v>ジェム2個をあなたのプレインズウォーカーの色に変換する。</v>
      </c>
      <c r="O452" t="s">
        <v>81</v>
      </c>
      <c r="Q452" s="38" t="s">
        <v>27</v>
      </c>
      <c r="R452" s="34" t="str">
        <f>INDEX(BA:BA,W447+1)</f>
        <v>2 gems are converted to your Planeswalker's color.</v>
      </c>
      <c r="S452" s="35" t="s">
        <v>400</v>
      </c>
      <c r="T452" s="34" t="str">
        <f>IF(X452="","",X452&amp;IF(Y452="",""," "&amp;Y452)&amp;IF(Z452="",""," "&amp;Z452)&amp;IF(AA452="",""," "&amp;AA452))</f>
        <v/>
      </c>
      <c r="U452" s="35"/>
      <c r="V452" s="36"/>
      <c r="W452" s="40" t="s">
        <v>114</v>
      </c>
      <c r="X452" s="33" t="str">
        <f t="shared" ref="X452:AA452" si="76">IF(ISERROR(IF(LEN(X451)&gt;1,X451,VLOOKUP(X450,$AC:$AD,2,FALSE))),"",IF(LEN(X451)&gt;1,X451,VLOOKUP(X450,$AC:$AD,2,FALSE)))</f>
        <v/>
      </c>
      <c r="Y452" s="33" t="str">
        <f t="shared" si="76"/>
        <v/>
      </c>
      <c r="Z452" s="33" t="str">
        <f t="shared" si="76"/>
        <v/>
      </c>
      <c r="AA452" s="33" t="str">
        <f t="shared" si="76"/>
        <v> </v>
      </c>
      <c r="AC452" s="52"/>
      <c r="AD452" s="52"/>
      <c r="BB452" s="64" t="s">
        <v>0</v>
      </c>
    </row>
    <row r="453" spans="1:54">
      <c r="A453" t="str">
        <f t="shared" si="66"/>
        <v>|英テキスト|&gt;|&gt;|&gt;|&gt;|2 gems are converted to your Planeswalker's color.|</v>
      </c>
      <c r="B453" t="s">
        <v>0</v>
      </c>
      <c r="C453" t="s">
        <v>81</v>
      </c>
      <c r="D453" s="27" t="s">
        <v>125</v>
      </c>
      <c r="E453" t="s">
        <v>81</v>
      </c>
      <c r="F453" s="27" t="s">
        <v>113</v>
      </c>
      <c r="G453" t="s">
        <v>81</v>
      </c>
      <c r="H453" s="27" t="s">
        <v>113</v>
      </c>
      <c r="I453" t="s">
        <v>81</v>
      </c>
      <c r="J453" s="27" t="s">
        <v>113</v>
      </c>
      <c r="K453" t="s">
        <v>81</v>
      </c>
      <c r="L453" s="27" t="s">
        <v>113</v>
      </c>
      <c r="M453" t="s">
        <v>81</v>
      </c>
      <c r="N453" t="str">
        <f>IF(T452="","",T452&amp;"&amp;br;")&amp;IF(R452=0,"",R452)</f>
        <v>2 gems are converted to your Planeswalker's color.</v>
      </c>
      <c r="O453" t="s">
        <v>81</v>
      </c>
      <c r="Q453" s="33" t="s">
        <v>18</v>
      </c>
      <c r="R453" s="34">
        <f>IF(INDEX(AT:AT,W447+1)="",0,INDEX(AT:AT,W447+1)&amp;"/"&amp;INDEX(AU:AU,W447+1))</f>
        <v>0</v>
      </c>
      <c r="S453" s="35"/>
      <c r="T453" s="35"/>
      <c r="U453" s="35"/>
      <c r="V453" s="36"/>
      <c r="W453" s="40"/>
      <c r="X453" s="33"/>
      <c r="Y453" s="52"/>
      <c r="Z453" s="52"/>
      <c r="AA453" s="53"/>
      <c r="AC453" s="52"/>
      <c r="AD453" s="52"/>
      <c r="BB453" s="64" t="s">
        <v>0</v>
      </c>
    </row>
    <row r="454" spans="1:54">
      <c r="A454" t="str">
        <f t="shared" ref="A454:A517" si="77">CONCATENATE(C454,D454,E454,F454,G454,H454,I454,J454,K454,L454,M454,N454,O454,P454)</f>
        <v>|PT|&gt;||シールド数|&gt;||</v>
      </c>
      <c r="B454" t="s">
        <v>0</v>
      </c>
      <c r="C454" t="s">
        <v>81</v>
      </c>
      <c r="D454" t="s">
        <v>18</v>
      </c>
      <c r="E454" t="s">
        <v>81</v>
      </c>
      <c r="F454" t="s">
        <v>113</v>
      </c>
      <c r="G454" t="s">
        <v>81</v>
      </c>
      <c r="H454" t="str">
        <f>IF(R453=0,"",R453)</f>
        <v/>
      </c>
      <c r="I454" t="s">
        <v>81</v>
      </c>
      <c r="J454" t="s">
        <v>136</v>
      </c>
      <c r="K454" t="s">
        <v>81</v>
      </c>
      <c r="L454" t="s">
        <v>113</v>
      </c>
      <c r="M454" t="s">
        <v>81</v>
      </c>
      <c r="N454" t="str">
        <f>IF(R454=0,"",R454)</f>
        <v/>
      </c>
      <c r="O454" t="s">
        <v>81</v>
      </c>
      <c r="Q454" s="41" t="s">
        <v>19</v>
      </c>
      <c r="R454" s="34">
        <f>INDEX(AS:AS,W447+1)</f>
        <v>0</v>
      </c>
      <c r="S454" s="42"/>
      <c r="T454" s="42"/>
      <c r="U454" s="42"/>
      <c r="V454" s="43"/>
      <c r="W454" s="44"/>
      <c r="X454" s="45"/>
      <c r="Y454" s="55"/>
      <c r="Z454" s="55"/>
      <c r="AA454" s="56"/>
      <c r="BB454" s="64" t="s">
        <v>0</v>
      </c>
    </row>
    <row r="455" spans="1:54">
      <c r="A455" t="str">
        <f t="shared" si="77"/>
        <v>&amp;br;&amp;br;</v>
      </c>
      <c r="B455" t="s">
        <v>0</v>
      </c>
      <c r="C455" t="s">
        <v>145</v>
      </c>
      <c r="R455"/>
      <c r="S455"/>
      <c r="T455"/>
      <c r="U455"/>
      <c r="V455"/>
      <c r="BB455" s="64" t="s">
        <v>0</v>
      </c>
    </row>
    <row r="456" spans="1:54">
      <c r="A456" t="str">
        <f t="shared" si="77"/>
        <v>#back(text=戻る,left)</v>
      </c>
      <c r="B456" t="s">
        <v>0</v>
      </c>
      <c r="C456" t="s">
        <v>153</v>
      </c>
      <c r="R456"/>
      <c r="S456"/>
      <c r="T456"/>
      <c r="U456"/>
      <c r="V456"/>
      <c r="BB456" s="64" t="s">
        <v>0</v>
      </c>
    </row>
    <row r="457" spans="1:54">
      <c r="A457" t="str">
        <f t="shared" si="77"/>
        <v>&amp;br;</v>
      </c>
      <c r="B457" t="s">
        <v>0</v>
      </c>
      <c r="C457" t="s">
        <v>164</v>
      </c>
      <c r="R457"/>
      <c r="S457"/>
      <c r="T457"/>
      <c r="U457"/>
      <c r="V457"/>
      <c r="BB457" s="64" t="s">
        <v>0</v>
      </c>
    </row>
    <row r="458" spans="1:54">
      <c r="A458" t="str">
        <f t="shared" si="77"/>
        <v>#comment(above,nsize=[15],size=[30],num=[10])</v>
      </c>
      <c r="B458" t="s">
        <v>0</v>
      </c>
      <c r="C458" t="s">
        <v>173</v>
      </c>
      <c r="R458"/>
      <c r="S458"/>
      <c r="T458"/>
      <c r="U458"/>
      <c r="V458"/>
      <c r="BB458" s="64" t="s">
        <v>0</v>
      </c>
    </row>
    <row r="459" spans="1:54">
      <c r="A459" t="str">
        <f t="shared" si="77"/>
        <v>&amp;br;&amp;br;</v>
      </c>
      <c r="B459" t="s">
        <v>0</v>
      </c>
      <c r="C459" t="s">
        <v>145</v>
      </c>
      <c r="R459"/>
      <c r="S459"/>
      <c r="T459"/>
      <c r="U459"/>
      <c r="V459"/>
      <c r="AC459" s="52"/>
      <c r="AD459" s="52"/>
      <c r="BB459" s="64" t="s">
        <v>0</v>
      </c>
    </row>
    <row r="460" spans="1:54">
      <c r="A460" t="str">
        <f t="shared" si="77"/>
        <v/>
      </c>
      <c r="B460" t="s">
        <v>0</v>
      </c>
      <c r="Q460" s="29"/>
      <c r="R460" s="30"/>
      <c r="S460" s="30"/>
      <c r="T460" s="30"/>
      <c r="U460" s="30"/>
      <c r="V460" s="31"/>
      <c r="W460" s="32">
        <v>36</v>
      </c>
      <c r="X460" s="29"/>
      <c r="Y460" s="50"/>
      <c r="Z460" s="50"/>
      <c r="AA460" s="51"/>
      <c r="AC460" s="52"/>
      <c r="AD460" s="52"/>
      <c r="BB460" s="64" t="s">
        <v>0</v>
      </c>
    </row>
    <row r="461" spans="1:54">
      <c r="A461" t="str">
        <f t="shared" si="77"/>
        <v>*マナリス/Manalith</v>
      </c>
      <c r="B461" t="s">
        <v>0</v>
      </c>
      <c r="C461" t="str">
        <f>"*"&amp;R461&amp;"/"&amp;T461</f>
        <v>*マナリス/Manalith</v>
      </c>
      <c r="Q461" s="33" t="s">
        <v>9</v>
      </c>
      <c r="R461" s="34" t="str">
        <f>INDEX(AI:AI,W460+1)</f>
        <v>マナリス</v>
      </c>
      <c r="S461" s="35" t="s">
        <v>10</v>
      </c>
      <c r="T461" s="34" t="str">
        <f>INDEX(AJ:AJ,W460+1)</f>
        <v>Manalith</v>
      </c>
      <c r="U461" s="35"/>
      <c r="V461" s="36"/>
      <c r="W461" s="37"/>
      <c r="X461" s="33"/>
      <c r="Y461" s="52"/>
      <c r="Z461" s="52"/>
      <c r="AA461" s="53"/>
      <c r="AC461" s="52"/>
      <c r="AD461" s="52"/>
      <c r="BB461" s="64" t="s">
        <v>0</v>
      </c>
    </row>
    <row r="462" spans="1:54">
      <c r="A462" t="str">
        <f t="shared" si="77"/>
        <v>|LEFT:80|LEFT:100|LEFT:100|LEFT:100|LEFT:100|LEFT:100|c</v>
      </c>
      <c r="B462" t="s">
        <v>0</v>
      </c>
      <c r="C462" t="s">
        <v>81</v>
      </c>
      <c r="D462" s="26" t="str">
        <f>$Q$1</f>
        <v>LEFT:80</v>
      </c>
      <c r="E462" s="26" t="s">
        <v>81</v>
      </c>
      <c r="F462" s="26" t="str">
        <f t="shared" ref="F462:J462" si="78">$R$1</f>
        <v>LEFT:100</v>
      </c>
      <c r="G462" s="26" t="s">
        <v>81</v>
      </c>
      <c r="H462" s="26" t="str">
        <f t="shared" si="78"/>
        <v>LEFT:100</v>
      </c>
      <c r="I462" s="26" t="s">
        <v>81</v>
      </c>
      <c r="J462" s="26" t="str">
        <f t="shared" si="78"/>
        <v>LEFT:100</v>
      </c>
      <c r="K462" s="26" t="s">
        <v>81</v>
      </c>
      <c r="L462" s="26" t="str">
        <f>$R$1</f>
        <v>LEFT:100</v>
      </c>
      <c r="M462" s="26" t="s">
        <v>81</v>
      </c>
      <c r="N462" s="26" t="str">
        <f>$R$1</f>
        <v>LEFT:100</v>
      </c>
      <c r="O462" t="s">
        <v>81</v>
      </c>
      <c r="P462" t="s">
        <v>82</v>
      </c>
      <c r="Q462" s="38" t="s">
        <v>6</v>
      </c>
      <c r="R462" s="34" t="str">
        <f>INDEX(AF:AF,W460+1)</f>
        <v>無色</v>
      </c>
      <c r="S462" s="39" t="s">
        <v>7</v>
      </c>
      <c r="T462" s="34" t="str">
        <f>INDEX(AG:AG,W460+1)</f>
        <v>コモン</v>
      </c>
      <c r="U462" s="39" t="s">
        <v>8</v>
      </c>
      <c r="V462" s="34">
        <f>INDEX(AH:AH,W460+1)</f>
        <v>5</v>
      </c>
      <c r="W462" s="40"/>
      <c r="X462" s="34" t="str">
        <f>INDEX(AO:AO,W460+1)</f>
        <v>あなたのターン開始時に、あなたは2マナを得る。</v>
      </c>
      <c r="Y462" s="52"/>
      <c r="Z462" s="52"/>
      <c r="AA462" s="53"/>
      <c r="AC462" s="35"/>
      <c r="AD462" s="35"/>
      <c r="BB462" s="64" t="s">
        <v>0</v>
      </c>
    </row>
    <row r="463" spans="1:54">
      <c r="A463" t="str">
        <f t="shared" si="77"/>
        <v>|色|無色|レアリティ|コモン|マナコスト|5|</v>
      </c>
      <c r="B463" t="s">
        <v>0</v>
      </c>
      <c r="C463" t="s">
        <v>81</v>
      </c>
      <c r="D463" s="27" t="s">
        <v>6</v>
      </c>
      <c r="E463" t="s">
        <v>81</v>
      </c>
      <c r="F463" t="str">
        <f>IF(R462=0,"",R462)</f>
        <v>無色</v>
      </c>
      <c r="G463" t="s">
        <v>81</v>
      </c>
      <c r="H463" s="27" t="s">
        <v>93</v>
      </c>
      <c r="I463" t="s">
        <v>81</v>
      </c>
      <c r="J463" t="str">
        <f>IF(T462=0,"",T462)</f>
        <v>コモン</v>
      </c>
      <c r="K463" t="s">
        <v>81</v>
      </c>
      <c r="L463" s="27" t="s">
        <v>94</v>
      </c>
      <c r="M463" t="s">
        <v>81</v>
      </c>
      <c r="N463">
        <f>IF(V462=0,"",V462)</f>
        <v>5</v>
      </c>
      <c r="O463" t="s">
        <v>81</v>
      </c>
      <c r="Q463" s="33" t="s">
        <v>11</v>
      </c>
      <c r="R463" s="34" t="str">
        <f>INDEX(AK:AK,W460+1)</f>
        <v>サポート</v>
      </c>
      <c r="S463" s="39" t="s">
        <v>95</v>
      </c>
      <c r="T463" s="34">
        <f>INDEX(AL:AL,W460+1)</f>
        <v>0</v>
      </c>
      <c r="U463" s="34">
        <f>INDEX(AM:AM,W460+1)</f>
        <v>0</v>
      </c>
      <c r="V463" s="34">
        <f>INDEX(AN:AN,W460+1)</f>
        <v>0</v>
      </c>
      <c r="W463" s="40"/>
      <c r="X463" s="34" t="str">
        <f>INDEX(AV:AV,W460+1)</f>
        <v>あな</v>
      </c>
      <c r="Y463" s="34" t="str">
        <f>INDEX(AW:AW,W460+1)</f>
        <v/>
      </c>
      <c r="Z463" s="34" t="str">
        <f>INDEX(AX:AX,W460+1)</f>
        <v/>
      </c>
      <c r="AA463" s="34">
        <f>INDEX(AY:AY,W460+1)</f>
        <v>0</v>
      </c>
      <c r="AC463" s="52"/>
      <c r="AD463" s="52"/>
      <c r="BB463" s="64" t="s">
        <v>0</v>
      </c>
    </row>
    <row r="464" spans="1:54">
      <c r="A464" t="str">
        <f t="shared" si="77"/>
        <v>|種別|サポート|サブタイプ||||</v>
      </c>
      <c r="B464" t="s">
        <v>0</v>
      </c>
      <c r="C464" t="s">
        <v>81</v>
      </c>
      <c r="D464" s="27" t="s">
        <v>11</v>
      </c>
      <c r="E464" t="s">
        <v>81</v>
      </c>
      <c r="F464" t="str">
        <f>IF(R463=0,"",R463)</f>
        <v>サポート</v>
      </c>
      <c r="G464" t="s">
        <v>81</v>
      </c>
      <c r="H464" s="27" t="s">
        <v>103</v>
      </c>
      <c r="I464" t="s">
        <v>81</v>
      </c>
      <c r="J464" t="str">
        <f>IF(T463=0,"",T463)</f>
        <v/>
      </c>
      <c r="K464" t="s">
        <v>81</v>
      </c>
      <c r="L464" t="str">
        <f>IF(U463=0,"",U463)</f>
        <v/>
      </c>
      <c r="M464" t="s">
        <v>81</v>
      </c>
      <c r="N464" t="str">
        <f>IF(V463=0,"",V463)</f>
        <v/>
      </c>
      <c r="O464" t="s">
        <v>81</v>
      </c>
      <c r="Q464" s="33" t="s">
        <v>104</v>
      </c>
      <c r="R464" s="34" t="str">
        <f>INDEX(AZ:AZ,W460+1)</f>
        <v>あなたのターン開始時に、あなたは2マナを得る。</v>
      </c>
      <c r="S464" s="35"/>
      <c r="T464" s="35"/>
      <c r="U464" s="35"/>
      <c r="V464" s="36"/>
      <c r="W464" s="40"/>
      <c r="X464" s="32"/>
      <c r="Y464" s="32"/>
      <c r="Z464" s="32"/>
      <c r="AA464" s="54"/>
      <c r="AC464" s="52"/>
      <c r="AD464" s="52"/>
      <c r="BB464" s="64" t="s">
        <v>0</v>
      </c>
    </row>
    <row r="465" spans="1:54">
      <c r="A465" t="str">
        <f t="shared" si="77"/>
        <v>|テキスト|&gt;|&gt;|&gt;|&gt;|あなたのターン開始時に、あなたは2マナを得る。|</v>
      </c>
      <c r="B465" t="s">
        <v>0</v>
      </c>
      <c r="C465" t="s">
        <v>81</v>
      </c>
      <c r="D465" s="27" t="s">
        <v>104</v>
      </c>
      <c r="E465" t="s">
        <v>81</v>
      </c>
      <c r="F465" s="27" t="s">
        <v>113</v>
      </c>
      <c r="G465" t="s">
        <v>81</v>
      </c>
      <c r="H465" s="27" t="s">
        <v>113</v>
      </c>
      <c r="I465" t="s">
        <v>81</v>
      </c>
      <c r="J465" s="27" t="s">
        <v>113</v>
      </c>
      <c r="K465" t="s">
        <v>81</v>
      </c>
      <c r="L465" s="27" t="s">
        <v>113</v>
      </c>
      <c r="M465" t="s">
        <v>81</v>
      </c>
      <c r="N465" t="str">
        <f>IF(R464=0,"",R464)</f>
        <v>あなたのターン開始時に、あなたは2マナを得る。</v>
      </c>
      <c r="O465" t="s">
        <v>81</v>
      </c>
      <c r="Q465" s="38" t="s">
        <v>27</v>
      </c>
      <c r="R465" s="34" t="str">
        <f>INDEX(BA:BA,W460+1)</f>
        <v>At the beginning of your turn, you gain 2 mana.</v>
      </c>
      <c r="S465" s="35" t="s">
        <v>400</v>
      </c>
      <c r="T465" s="34" t="str">
        <f>IF(X465="","",X465&amp;IF(Y465="",""," "&amp;Y465)&amp;IF(Z465="",""," "&amp;Z465)&amp;IF(AA465="",""," "&amp;AA465))</f>
        <v/>
      </c>
      <c r="U465" s="35"/>
      <c r="V465" s="36"/>
      <c r="W465" s="40" t="s">
        <v>114</v>
      </c>
      <c r="X465" s="33" t="str">
        <f t="shared" ref="X465:AA465" si="79">IF(ISERROR(IF(LEN(X464)&gt;1,X464,VLOOKUP(X463,$AC:$AD,2,FALSE))),"",IF(LEN(X464)&gt;1,X464,VLOOKUP(X463,$AC:$AD,2,FALSE)))</f>
        <v/>
      </c>
      <c r="Y465" s="33" t="str">
        <f t="shared" si="79"/>
        <v/>
      </c>
      <c r="Z465" s="33" t="str">
        <f t="shared" si="79"/>
        <v/>
      </c>
      <c r="AA465" s="33" t="str">
        <f t="shared" si="79"/>
        <v> </v>
      </c>
      <c r="AC465" s="52"/>
      <c r="AD465" s="52"/>
      <c r="BB465" s="64" t="s">
        <v>0</v>
      </c>
    </row>
    <row r="466" spans="1:54">
      <c r="A466" t="str">
        <f t="shared" si="77"/>
        <v>|英テキスト|&gt;|&gt;|&gt;|&gt;|At the beginning of your turn, you gain 2 mana.|</v>
      </c>
      <c r="B466" t="s">
        <v>0</v>
      </c>
      <c r="C466" t="s">
        <v>81</v>
      </c>
      <c r="D466" s="27" t="s">
        <v>125</v>
      </c>
      <c r="E466" t="s">
        <v>81</v>
      </c>
      <c r="F466" s="27" t="s">
        <v>113</v>
      </c>
      <c r="G466" t="s">
        <v>81</v>
      </c>
      <c r="H466" s="27" t="s">
        <v>113</v>
      </c>
      <c r="I466" t="s">
        <v>81</v>
      </c>
      <c r="J466" s="27" t="s">
        <v>113</v>
      </c>
      <c r="K466" t="s">
        <v>81</v>
      </c>
      <c r="L466" s="27" t="s">
        <v>113</v>
      </c>
      <c r="M466" t="s">
        <v>81</v>
      </c>
      <c r="N466" t="str">
        <f>IF(T465="","",T465&amp;"&amp;br;")&amp;IF(R465=0,"",R465)</f>
        <v>At the beginning of your turn, you gain 2 mana.</v>
      </c>
      <c r="O466" t="s">
        <v>81</v>
      </c>
      <c r="Q466" s="33" t="s">
        <v>18</v>
      </c>
      <c r="R466" s="34">
        <f>IF(INDEX(AT:AT,W460+1)="",0,INDEX(AT:AT,W460+1)&amp;"/"&amp;INDEX(AU:AU,W460+1))</f>
        <v>0</v>
      </c>
      <c r="S466" s="35"/>
      <c r="T466" s="35"/>
      <c r="U466" s="35"/>
      <c r="V466" s="36"/>
      <c r="W466" s="40"/>
      <c r="X466" s="33"/>
      <c r="Y466" s="52"/>
      <c r="Z466" s="52"/>
      <c r="AA466" s="53"/>
      <c r="AC466" s="52"/>
      <c r="AD466" s="52"/>
      <c r="BB466" s="64" t="s">
        <v>0</v>
      </c>
    </row>
    <row r="467" spans="1:54">
      <c r="A467" t="str">
        <f t="shared" si="77"/>
        <v>|PT|&gt;||シールド数|&gt;|3|</v>
      </c>
      <c r="B467" t="s">
        <v>0</v>
      </c>
      <c r="C467" t="s">
        <v>81</v>
      </c>
      <c r="D467" t="s">
        <v>18</v>
      </c>
      <c r="E467" t="s">
        <v>81</v>
      </c>
      <c r="F467" t="s">
        <v>113</v>
      </c>
      <c r="G467" t="s">
        <v>81</v>
      </c>
      <c r="H467" t="str">
        <f>IF(R466=0,"",R466)</f>
        <v/>
      </c>
      <c r="I467" t="s">
        <v>81</v>
      </c>
      <c r="J467" t="s">
        <v>136</v>
      </c>
      <c r="K467" t="s">
        <v>81</v>
      </c>
      <c r="L467" t="s">
        <v>113</v>
      </c>
      <c r="M467" t="s">
        <v>81</v>
      </c>
      <c r="N467">
        <f>IF(R467=0,"",R467)</f>
        <v>3</v>
      </c>
      <c r="O467" t="s">
        <v>81</v>
      </c>
      <c r="Q467" s="41" t="s">
        <v>19</v>
      </c>
      <c r="R467" s="34">
        <f>INDEX(AS:AS,W460+1)</f>
        <v>3</v>
      </c>
      <c r="S467" s="42"/>
      <c r="T467" s="42"/>
      <c r="U467" s="42"/>
      <c r="V467" s="43"/>
      <c r="W467" s="44"/>
      <c r="X467" s="45"/>
      <c r="Y467" s="55"/>
      <c r="Z467" s="55"/>
      <c r="AA467" s="56"/>
      <c r="BB467" s="64" t="s">
        <v>0</v>
      </c>
    </row>
    <row r="468" spans="1:54">
      <c r="A468" t="str">
        <f t="shared" si="77"/>
        <v>&amp;br;&amp;br;</v>
      </c>
      <c r="B468" t="s">
        <v>0</v>
      </c>
      <c r="C468" t="s">
        <v>145</v>
      </c>
      <c r="R468"/>
      <c r="S468"/>
      <c r="T468"/>
      <c r="U468"/>
      <c r="V468"/>
      <c r="BB468" s="64" t="s">
        <v>0</v>
      </c>
    </row>
    <row r="469" spans="1:54">
      <c r="A469" t="str">
        <f t="shared" si="77"/>
        <v>#back(text=戻る,left)</v>
      </c>
      <c r="B469" t="s">
        <v>0</v>
      </c>
      <c r="C469" t="s">
        <v>153</v>
      </c>
      <c r="R469"/>
      <c r="S469"/>
      <c r="T469"/>
      <c r="U469"/>
      <c r="V469"/>
      <c r="BB469" s="64" t="s">
        <v>0</v>
      </c>
    </row>
    <row r="470" spans="1:54">
      <c r="A470" t="str">
        <f t="shared" si="77"/>
        <v>&amp;br;</v>
      </c>
      <c r="B470" t="s">
        <v>0</v>
      </c>
      <c r="C470" t="s">
        <v>164</v>
      </c>
      <c r="R470"/>
      <c r="S470"/>
      <c r="T470"/>
      <c r="U470"/>
      <c r="V470"/>
      <c r="BB470" s="64" t="s">
        <v>0</v>
      </c>
    </row>
    <row r="471" spans="1:54">
      <c r="A471" t="str">
        <f t="shared" si="77"/>
        <v>#comment(above,nsize=[15],size=[30],num=[10])</v>
      </c>
      <c r="B471" t="s">
        <v>0</v>
      </c>
      <c r="C471" t="s">
        <v>173</v>
      </c>
      <c r="R471"/>
      <c r="S471"/>
      <c r="T471"/>
      <c r="U471"/>
      <c r="V471"/>
      <c r="BB471" s="64" t="s">
        <v>0</v>
      </c>
    </row>
    <row r="472" spans="1:54">
      <c r="A472" t="str">
        <f t="shared" si="77"/>
        <v>&amp;br;&amp;br;</v>
      </c>
      <c r="B472" t="s">
        <v>0</v>
      </c>
      <c r="C472" t="s">
        <v>145</v>
      </c>
      <c r="R472"/>
      <c r="S472"/>
      <c r="T472"/>
      <c r="U472"/>
      <c r="V472"/>
      <c r="AC472" s="52"/>
      <c r="AD472" s="52"/>
      <c r="BB472" s="64" t="s">
        <v>0</v>
      </c>
    </row>
    <row r="473" spans="1:54">
      <c r="A473" t="str">
        <f t="shared" si="77"/>
        <v/>
      </c>
      <c r="B473" t="s">
        <v>0</v>
      </c>
      <c r="Q473" s="29"/>
      <c r="R473" s="30"/>
      <c r="S473" s="30"/>
      <c r="T473" s="30"/>
      <c r="U473" s="30"/>
      <c r="V473" s="31"/>
      <c r="W473" s="32">
        <v>37</v>
      </c>
      <c r="X473" s="29"/>
      <c r="Y473" s="50"/>
      <c r="Z473" s="50"/>
      <c r="AA473" s="51"/>
      <c r="AC473" s="52"/>
      <c r="AD473" s="52"/>
      <c r="BB473" s="64" t="s">
        <v>0</v>
      </c>
    </row>
    <row r="474" spans="1:54">
      <c r="A474" t="str">
        <f t="shared" si="77"/>
        <v>*死者の砂丘/Dunes of the Dead</v>
      </c>
      <c r="B474" t="s">
        <v>0</v>
      </c>
      <c r="C474" t="str">
        <f>"*"&amp;R474&amp;"/"&amp;T474</f>
        <v>*死者の砂丘/Dunes of the Dead</v>
      </c>
      <c r="Q474" s="33" t="s">
        <v>9</v>
      </c>
      <c r="R474" s="34" t="str">
        <f>INDEX(AI:AI,W473+1)</f>
        <v>死者の砂丘</v>
      </c>
      <c r="S474" s="35" t="s">
        <v>10</v>
      </c>
      <c r="T474" s="34" t="str">
        <f>INDEX(AJ:AJ,W473+1)</f>
        <v>Dunes of the Dead</v>
      </c>
      <c r="U474" s="35"/>
      <c r="V474" s="36"/>
      <c r="W474" s="37"/>
      <c r="X474" s="33"/>
      <c r="Y474" s="52"/>
      <c r="Z474" s="52"/>
      <c r="AA474" s="53"/>
      <c r="AC474" s="52"/>
      <c r="AD474" s="52"/>
      <c r="BB474" s="64" t="s">
        <v>0</v>
      </c>
    </row>
    <row r="475" spans="1:54">
      <c r="A475" t="str">
        <f t="shared" si="77"/>
        <v>|LEFT:80|LEFT:100|LEFT:100|LEFT:100|LEFT:100|LEFT:100|c</v>
      </c>
      <c r="B475" t="s">
        <v>0</v>
      </c>
      <c r="C475" t="s">
        <v>81</v>
      </c>
      <c r="D475" s="26" t="str">
        <f>$Q$1</f>
        <v>LEFT:80</v>
      </c>
      <c r="E475" s="26" t="s">
        <v>81</v>
      </c>
      <c r="F475" s="26" t="str">
        <f t="shared" ref="F475:J475" si="80">$R$1</f>
        <v>LEFT:100</v>
      </c>
      <c r="G475" s="26" t="s">
        <v>81</v>
      </c>
      <c r="H475" s="26" t="str">
        <f t="shared" si="80"/>
        <v>LEFT:100</v>
      </c>
      <c r="I475" s="26" t="s">
        <v>81</v>
      </c>
      <c r="J475" s="26" t="str">
        <f t="shared" si="80"/>
        <v>LEFT:100</v>
      </c>
      <c r="K475" s="26" t="s">
        <v>81</v>
      </c>
      <c r="L475" s="26" t="str">
        <f>$R$1</f>
        <v>LEFT:100</v>
      </c>
      <c r="M475" s="26" t="s">
        <v>81</v>
      </c>
      <c r="N475" s="26" t="str">
        <f>$R$1</f>
        <v>LEFT:100</v>
      </c>
      <c r="O475" t="s">
        <v>81</v>
      </c>
      <c r="P475" t="s">
        <v>82</v>
      </c>
      <c r="Q475" s="38" t="s">
        <v>6</v>
      </c>
      <c r="R475" s="34" t="str">
        <f>INDEX(AF:AF,W473+1)</f>
        <v>無色</v>
      </c>
      <c r="S475" s="39" t="s">
        <v>7</v>
      </c>
      <c r="T475" s="34" t="str">
        <f>INDEX(AG:AG,W473+1)</f>
        <v>アンコモン</v>
      </c>
      <c r="U475" s="39" t="s">
        <v>8</v>
      </c>
      <c r="V475" s="34">
        <f>INDEX(AH:AH,W473+1)</f>
        <v>2</v>
      </c>
      <c r="W475" s="40"/>
      <c r="X475" s="34" t="str">
        <f>INDEX(AO:AO,W473+1)</f>
        <v>あなたは2/2のゾンビ･トークンを1体召喚する。</v>
      </c>
      <c r="Y475" s="52"/>
      <c r="Z475" s="52"/>
      <c r="AA475" s="53"/>
      <c r="AC475" s="35"/>
      <c r="AD475" s="35"/>
      <c r="BB475" s="64" t="s">
        <v>0</v>
      </c>
    </row>
    <row r="476" spans="1:54">
      <c r="A476" t="str">
        <f t="shared" si="77"/>
        <v>|色|無色|レアリティ|アンコモン|マナコスト|2|</v>
      </c>
      <c r="B476" t="s">
        <v>0</v>
      </c>
      <c r="C476" t="s">
        <v>81</v>
      </c>
      <c r="D476" s="27" t="s">
        <v>6</v>
      </c>
      <c r="E476" t="s">
        <v>81</v>
      </c>
      <c r="F476" t="str">
        <f>IF(R475=0,"",R475)</f>
        <v>無色</v>
      </c>
      <c r="G476" t="s">
        <v>81</v>
      </c>
      <c r="H476" s="27" t="s">
        <v>93</v>
      </c>
      <c r="I476" t="s">
        <v>81</v>
      </c>
      <c r="J476" t="str">
        <f>IF(T475=0,"",T475)</f>
        <v>アンコモン</v>
      </c>
      <c r="K476" t="s">
        <v>81</v>
      </c>
      <c r="L476" s="27" t="s">
        <v>94</v>
      </c>
      <c r="M476" t="s">
        <v>81</v>
      </c>
      <c r="N476">
        <f>IF(V475=0,"",V475)</f>
        <v>2</v>
      </c>
      <c r="O476" t="s">
        <v>81</v>
      </c>
      <c r="Q476" s="33" t="s">
        <v>11</v>
      </c>
      <c r="R476" s="34" t="str">
        <f>INDEX(AK:AK,W473+1)</f>
        <v>呪文</v>
      </c>
      <c r="S476" s="39" t="s">
        <v>95</v>
      </c>
      <c r="T476" s="34" t="str">
        <f>INDEX(AL:AL,W473+1)</f>
        <v>砂漠</v>
      </c>
      <c r="U476" s="34">
        <f>INDEX(AM:AM,W473+1)</f>
        <v>0</v>
      </c>
      <c r="V476" s="34">
        <f>INDEX(AN:AN,W473+1)</f>
        <v>0</v>
      </c>
      <c r="W476" s="40"/>
      <c r="X476" s="34" t="str">
        <f>INDEX(AV:AV,W473+1)</f>
        <v>あな</v>
      </c>
      <c r="Y476" s="34" t="str">
        <f>INDEX(AW:AW,W473+1)</f>
        <v/>
      </c>
      <c r="Z476" s="34" t="str">
        <f>INDEX(AX:AX,W473+1)</f>
        <v/>
      </c>
      <c r="AA476" s="34">
        <f>INDEX(AY:AY,W473+1)</f>
        <v>0</v>
      </c>
      <c r="AC476" s="52"/>
      <c r="AD476" s="52"/>
      <c r="BB476" s="64" t="s">
        <v>0</v>
      </c>
    </row>
    <row r="477" spans="1:54">
      <c r="A477" t="str">
        <f t="shared" si="77"/>
        <v>|種別|呪文|サブタイプ|砂漠|||</v>
      </c>
      <c r="B477" t="s">
        <v>0</v>
      </c>
      <c r="C477" t="s">
        <v>81</v>
      </c>
      <c r="D477" s="27" t="s">
        <v>11</v>
      </c>
      <c r="E477" t="s">
        <v>81</v>
      </c>
      <c r="F477" t="str">
        <f>IF(R476=0,"",R476)</f>
        <v>呪文</v>
      </c>
      <c r="G477" t="s">
        <v>81</v>
      </c>
      <c r="H477" s="27" t="s">
        <v>103</v>
      </c>
      <c r="I477" t="s">
        <v>81</v>
      </c>
      <c r="J477" t="str">
        <f>IF(T476=0,"",T476)</f>
        <v>砂漠</v>
      </c>
      <c r="K477" t="s">
        <v>81</v>
      </c>
      <c r="L477" t="str">
        <f>IF(U476=0,"",U476)</f>
        <v/>
      </c>
      <c r="M477" t="s">
        <v>81</v>
      </c>
      <c r="N477" t="str">
        <f>IF(V476=0,"",V476)</f>
        <v/>
      </c>
      <c r="O477" t="s">
        <v>81</v>
      </c>
      <c r="Q477" s="33" t="s">
        <v>104</v>
      </c>
      <c r="R477" s="34" t="str">
        <f>INDEX(AZ:AZ,W473+1)</f>
        <v>あなたは2/2のゾンビ･トークンを1体召喚する。</v>
      </c>
      <c r="S477" s="35"/>
      <c r="T477" s="35"/>
      <c r="U477" s="35"/>
      <c r="V477" s="36"/>
      <c r="W477" s="40"/>
      <c r="X477" s="32"/>
      <c r="Y477" s="32"/>
      <c r="Z477" s="32"/>
      <c r="AA477" s="54"/>
      <c r="AC477" s="52"/>
      <c r="AD477" s="52"/>
      <c r="BB477" s="64" t="s">
        <v>0</v>
      </c>
    </row>
    <row r="478" spans="1:54">
      <c r="A478" t="str">
        <f t="shared" si="77"/>
        <v>|テキスト|&gt;|&gt;|&gt;|&gt;|あなたは2/2のゾンビ･トークンを1体召喚する。|</v>
      </c>
      <c r="B478" t="s">
        <v>0</v>
      </c>
      <c r="C478" t="s">
        <v>81</v>
      </c>
      <c r="D478" s="27" t="s">
        <v>104</v>
      </c>
      <c r="E478" t="s">
        <v>81</v>
      </c>
      <c r="F478" s="27" t="s">
        <v>113</v>
      </c>
      <c r="G478" t="s">
        <v>81</v>
      </c>
      <c r="H478" s="27" t="s">
        <v>113</v>
      </c>
      <c r="I478" t="s">
        <v>81</v>
      </c>
      <c r="J478" s="27" t="s">
        <v>113</v>
      </c>
      <c r="K478" t="s">
        <v>81</v>
      </c>
      <c r="L478" s="27" t="s">
        <v>113</v>
      </c>
      <c r="M478" t="s">
        <v>81</v>
      </c>
      <c r="N478" t="str">
        <f>IF(R477=0,"",R477)</f>
        <v>あなたは2/2のゾンビ･トークンを1体召喚する。</v>
      </c>
      <c r="O478" t="s">
        <v>81</v>
      </c>
      <c r="Q478" s="38" t="s">
        <v>27</v>
      </c>
      <c r="R478" s="34" t="str">
        <f>INDEX(BA:BA,W473+1)</f>
        <v>You summon 1 2/2 Zombie token.</v>
      </c>
      <c r="S478" s="35" t="s">
        <v>400</v>
      </c>
      <c r="T478" s="34" t="str">
        <f>IF(X478="","",X478&amp;IF(Y478="",""," "&amp;Y478)&amp;IF(Z478="",""," "&amp;Z478)&amp;IF(AA478="",""," "&amp;AA478))</f>
        <v/>
      </c>
      <c r="U478" s="35"/>
      <c r="V478" s="36"/>
      <c r="W478" s="40" t="s">
        <v>114</v>
      </c>
      <c r="X478" s="33" t="str">
        <f t="shared" ref="X478:AA478" si="81">IF(ISERROR(IF(LEN(X477)&gt;1,X477,VLOOKUP(X476,$AC:$AD,2,FALSE))),"",IF(LEN(X477)&gt;1,X477,VLOOKUP(X476,$AC:$AD,2,FALSE)))</f>
        <v/>
      </c>
      <c r="Y478" s="33" t="str">
        <f t="shared" si="81"/>
        <v/>
      </c>
      <c r="Z478" s="33" t="str">
        <f t="shared" si="81"/>
        <v/>
      </c>
      <c r="AA478" s="33" t="str">
        <f t="shared" si="81"/>
        <v> </v>
      </c>
      <c r="AC478" s="52"/>
      <c r="AD478" s="52"/>
      <c r="BB478" s="64" t="s">
        <v>0</v>
      </c>
    </row>
    <row r="479" spans="1:54">
      <c r="A479" t="str">
        <f t="shared" si="77"/>
        <v>|英テキスト|&gt;|&gt;|&gt;|&gt;|You summon 1 2/2 Zombie token.|</v>
      </c>
      <c r="B479" t="s">
        <v>0</v>
      </c>
      <c r="C479" t="s">
        <v>81</v>
      </c>
      <c r="D479" s="27" t="s">
        <v>125</v>
      </c>
      <c r="E479" t="s">
        <v>81</v>
      </c>
      <c r="F479" s="27" t="s">
        <v>113</v>
      </c>
      <c r="G479" t="s">
        <v>81</v>
      </c>
      <c r="H479" s="27" t="s">
        <v>113</v>
      </c>
      <c r="I479" t="s">
        <v>81</v>
      </c>
      <c r="J479" s="27" t="s">
        <v>113</v>
      </c>
      <c r="K479" t="s">
        <v>81</v>
      </c>
      <c r="L479" s="27" t="s">
        <v>113</v>
      </c>
      <c r="M479" t="s">
        <v>81</v>
      </c>
      <c r="N479" t="str">
        <f>IF(T478="","",T478&amp;"&amp;br;")&amp;IF(R478=0,"",R478)</f>
        <v>You summon 1 2/2 Zombie token.</v>
      </c>
      <c r="O479" t="s">
        <v>81</v>
      </c>
      <c r="Q479" s="33" t="s">
        <v>18</v>
      </c>
      <c r="R479" s="34">
        <f>IF(INDEX(AT:AT,W473+1)="",0,INDEX(AT:AT,W473+1)&amp;"/"&amp;INDEX(AU:AU,W473+1))</f>
        <v>0</v>
      </c>
      <c r="S479" s="35"/>
      <c r="T479" s="35"/>
      <c r="U479" s="35"/>
      <c r="V479" s="36"/>
      <c r="W479" s="40"/>
      <c r="X479" s="33"/>
      <c r="Y479" s="52"/>
      <c r="Z479" s="52"/>
      <c r="AA479" s="53"/>
      <c r="AC479" s="52"/>
      <c r="AD479" s="52"/>
      <c r="BB479" s="64" t="s">
        <v>0</v>
      </c>
    </row>
    <row r="480" spans="1:54">
      <c r="A480" t="str">
        <f t="shared" si="77"/>
        <v>|PT|&gt;||シールド数|&gt;||</v>
      </c>
      <c r="B480" t="s">
        <v>0</v>
      </c>
      <c r="C480" t="s">
        <v>81</v>
      </c>
      <c r="D480" t="s">
        <v>18</v>
      </c>
      <c r="E480" t="s">
        <v>81</v>
      </c>
      <c r="F480" t="s">
        <v>113</v>
      </c>
      <c r="G480" t="s">
        <v>81</v>
      </c>
      <c r="H480" t="str">
        <f>IF(R479=0,"",R479)</f>
        <v/>
      </c>
      <c r="I480" t="s">
        <v>81</v>
      </c>
      <c r="J480" t="s">
        <v>136</v>
      </c>
      <c r="K480" t="s">
        <v>81</v>
      </c>
      <c r="L480" t="s">
        <v>113</v>
      </c>
      <c r="M480" t="s">
        <v>81</v>
      </c>
      <c r="N480" t="str">
        <f>IF(R480=0,"",R480)</f>
        <v/>
      </c>
      <c r="O480" t="s">
        <v>81</v>
      </c>
      <c r="Q480" s="41" t="s">
        <v>19</v>
      </c>
      <c r="R480" s="34">
        <f>INDEX(AS:AS,W473+1)</f>
        <v>0</v>
      </c>
      <c r="S480" s="42"/>
      <c r="T480" s="42"/>
      <c r="U480" s="42"/>
      <c r="V480" s="43"/>
      <c r="W480" s="44"/>
      <c r="X480" s="45"/>
      <c r="Y480" s="55"/>
      <c r="Z480" s="55"/>
      <c r="AA480" s="56"/>
      <c r="BB480" s="64" t="s">
        <v>0</v>
      </c>
    </row>
    <row r="481" spans="1:54">
      <c r="A481" t="str">
        <f t="shared" si="77"/>
        <v>&amp;br;&amp;br;</v>
      </c>
      <c r="B481" t="s">
        <v>0</v>
      </c>
      <c r="C481" t="s">
        <v>145</v>
      </c>
      <c r="R481"/>
      <c r="S481"/>
      <c r="T481"/>
      <c r="U481"/>
      <c r="V481"/>
      <c r="BB481" s="64" t="s">
        <v>0</v>
      </c>
    </row>
    <row r="482" spans="1:54">
      <c r="A482" t="str">
        <f t="shared" si="77"/>
        <v>#back(text=戻る,left)</v>
      </c>
      <c r="B482" t="s">
        <v>0</v>
      </c>
      <c r="C482" t="s">
        <v>153</v>
      </c>
      <c r="R482"/>
      <c r="S482"/>
      <c r="T482"/>
      <c r="U482"/>
      <c r="V482"/>
      <c r="BB482" s="64" t="s">
        <v>0</v>
      </c>
    </row>
    <row r="483" spans="1:54">
      <c r="A483" t="str">
        <f t="shared" si="77"/>
        <v>&amp;br;</v>
      </c>
      <c r="B483" t="s">
        <v>0</v>
      </c>
      <c r="C483" t="s">
        <v>164</v>
      </c>
      <c r="R483"/>
      <c r="S483"/>
      <c r="T483"/>
      <c r="U483"/>
      <c r="V483"/>
      <c r="BB483" s="64" t="s">
        <v>0</v>
      </c>
    </row>
    <row r="484" spans="1:54">
      <c r="A484" t="str">
        <f t="shared" si="77"/>
        <v>#comment(above,nsize=[15],size=[30],num=[10])</v>
      </c>
      <c r="B484" t="s">
        <v>0</v>
      </c>
      <c r="C484" t="s">
        <v>173</v>
      </c>
      <c r="R484"/>
      <c r="S484"/>
      <c r="T484"/>
      <c r="U484"/>
      <c r="V484"/>
      <c r="BB484" s="64" t="s">
        <v>0</v>
      </c>
    </row>
    <row r="485" spans="1:54">
      <c r="A485" t="str">
        <f t="shared" si="77"/>
        <v>&amp;br;&amp;br;</v>
      </c>
      <c r="B485" t="s">
        <v>0</v>
      </c>
      <c r="C485" t="s">
        <v>145</v>
      </c>
      <c r="R485"/>
      <c r="S485"/>
      <c r="T485"/>
      <c r="U485"/>
      <c r="V485"/>
      <c r="AC485" s="52"/>
      <c r="AD485" s="52"/>
      <c r="BB485" s="64" t="s">
        <v>0</v>
      </c>
    </row>
    <row r="486" spans="1:54">
      <c r="A486" t="str">
        <f t="shared" si="77"/>
        <v/>
      </c>
      <c r="B486" t="s">
        <v>0</v>
      </c>
      <c r="Q486" s="29"/>
      <c r="R486" s="30"/>
      <c r="S486" s="30"/>
      <c r="T486" s="30"/>
      <c r="U486" s="30"/>
      <c r="V486" s="31"/>
      <c r="W486" s="32">
        <v>38</v>
      </c>
      <c r="X486" s="29"/>
      <c r="Y486" s="50"/>
      <c r="Z486" s="50"/>
      <c r="AA486" s="51"/>
      <c r="AC486" s="52"/>
      <c r="AD486" s="52"/>
      <c r="BB486" s="64" t="s">
        <v>0</v>
      </c>
    </row>
    <row r="487" spans="1:54">
      <c r="A487" t="str">
        <f t="shared" si="77"/>
        <v>*ハシェプのオアシス/Hashep Oasis</v>
      </c>
      <c r="B487" t="s">
        <v>0</v>
      </c>
      <c r="C487" t="str">
        <f>"*"&amp;R487&amp;"/"&amp;T487</f>
        <v>*ハシェプのオアシス/Hashep Oasis</v>
      </c>
      <c r="Q487" s="33" t="s">
        <v>9</v>
      </c>
      <c r="R487" s="34" t="str">
        <f>INDEX(AI:AI,W486+1)</f>
        <v>ハシェプのオアシス</v>
      </c>
      <c r="S487" s="35" t="s">
        <v>10</v>
      </c>
      <c r="T487" s="34" t="str">
        <f>INDEX(AJ:AJ,W486+1)</f>
        <v>Hashep Oasis</v>
      </c>
      <c r="U487" s="35"/>
      <c r="V487" s="36"/>
      <c r="W487" s="37"/>
      <c r="X487" s="33"/>
      <c r="Y487" s="52"/>
      <c r="Z487" s="52"/>
      <c r="AA487" s="53"/>
      <c r="AC487" s="52"/>
      <c r="AD487" s="52"/>
      <c r="BB487" s="64" t="s">
        <v>0</v>
      </c>
    </row>
    <row r="488" spans="1:54">
      <c r="A488" t="str">
        <f t="shared" si="77"/>
        <v>|LEFT:80|LEFT:100|LEFT:100|LEFT:100|LEFT:100|LEFT:100|c</v>
      </c>
      <c r="B488" t="s">
        <v>0</v>
      </c>
      <c r="C488" t="s">
        <v>81</v>
      </c>
      <c r="D488" s="26" t="str">
        <f>$Q$1</f>
        <v>LEFT:80</v>
      </c>
      <c r="E488" s="26" t="s">
        <v>81</v>
      </c>
      <c r="F488" s="26" t="str">
        <f t="shared" ref="F488:J488" si="82">$R$1</f>
        <v>LEFT:100</v>
      </c>
      <c r="G488" s="26" t="s">
        <v>81</v>
      </c>
      <c r="H488" s="26" t="str">
        <f t="shared" si="82"/>
        <v>LEFT:100</v>
      </c>
      <c r="I488" s="26" t="s">
        <v>81</v>
      </c>
      <c r="J488" s="26" t="str">
        <f t="shared" si="82"/>
        <v>LEFT:100</v>
      </c>
      <c r="K488" s="26" t="s">
        <v>81</v>
      </c>
      <c r="L488" s="26" t="str">
        <f>$R$1</f>
        <v>LEFT:100</v>
      </c>
      <c r="M488" s="26" t="s">
        <v>81</v>
      </c>
      <c r="N488" s="26" t="str">
        <f>$R$1</f>
        <v>LEFT:100</v>
      </c>
      <c r="O488" t="s">
        <v>81</v>
      </c>
      <c r="P488" t="s">
        <v>82</v>
      </c>
      <c r="Q488" s="38" t="s">
        <v>6</v>
      </c>
      <c r="R488" s="34" t="str">
        <f>INDEX(AF:AF,W486+1)</f>
        <v>無色</v>
      </c>
      <c r="S488" s="39" t="s">
        <v>7</v>
      </c>
      <c r="T488" s="34" t="str">
        <f>INDEX(AG:AG,W486+1)</f>
        <v>アンコモン</v>
      </c>
      <c r="U488" s="39" t="s">
        <v>8</v>
      </c>
      <c r="V488" s="34">
        <f>INDEX(AH:AH,W486+1)</f>
        <v>4</v>
      </c>
      <c r="W488" s="40"/>
      <c r="X488" s="34" t="str">
        <f>INDEX(AO:AO,W486+1)</f>
        <v>クリーチャー1体を対象とする。あなたのターン終了時まで、それは+4/+4の修整を受ける。</v>
      </c>
      <c r="Y488" s="52"/>
      <c r="Z488" s="52"/>
      <c r="AA488" s="53"/>
      <c r="AC488" s="35"/>
      <c r="AD488" s="35"/>
      <c r="BB488" s="64" t="s">
        <v>0</v>
      </c>
    </row>
    <row r="489" spans="1:54">
      <c r="A489" t="str">
        <f t="shared" si="77"/>
        <v>|色|無色|レアリティ|アンコモン|マナコスト|4|</v>
      </c>
      <c r="B489" t="s">
        <v>0</v>
      </c>
      <c r="C489" t="s">
        <v>81</v>
      </c>
      <c r="D489" s="27" t="s">
        <v>6</v>
      </c>
      <c r="E489" t="s">
        <v>81</v>
      </c>
      <c r="F489" t="str">
        <f>IF(R488=0,"",R488)</f>
        <v>無色</v>
      </c>
      <c r="G489" t="s">
        <v>81</v>
      </c>
      <c r="H489" s="27" t="s">
        <v>93</v>
      </c>
      <c r="I489" t="s">
        <v>81</v>
      </c>
      <c r="J489" t="str">
        <f>IF(T488=0,"",T488)</f>
        <v>アンコモン</v>
      </c>
      <c r="K489" t="s">
        <v>81</v>
      </c>
      <c r="L489" s="27" t="s">
        <v>94</v>
      </c>
      <c r="M489" t="s">
        <v>81</v>
      </c>
      <c r="N489">
        <f>IF(V488=0,"",V488)</f>
        <v>4</v>
      </c>
      <c r="O489" t="s">
        <v>81</v>
      </c>
      <c r="Q489" s="33" t="s">
        <v>11</v>
      </c>
      <c r="R489" s="34" t="str">
        <f>INDEX(AK:AK,W486+1)</f>
        <v>呪文</v>
      </c>
      <c r="S489" s="39" t="s">
        <v>95</v>
      </c>
      <c r="T489" s="34" t="str">
        <f>INDEX(AL:AL,W486+1)</f>
        <v>砂漠</v>
      </c>
      <c r="U489" s="34">
        <f>INDEX(AM:AM,W486+1)</f>
        <v>0</v>
      </c>
      <c r="V489" s="34">
        <f>INDEX(AN:AN,W486+1)</f>
        <v>0</v>
      </c>
      <c r="W489" s="40"/>
      <c r="X489" s="34" t="str">
        <f>INDEX(AV:AV,W486+1)</f>
        <v>クリ</v>
      </c>
      <c r="Y489" s="34" t="str">
        <f>INDEX(AW:AW,W486+1)</f>
        <v/>
      </c>
      <c r="Z489" s="34" t="str">
        <f>INDEX(AX:AX,W486+1)</f>
        <v/>
      </c>
      <c r="AA489" s="34">
        <f>INDEX(AY:AY,W486+1)</f>
        <v>0</v>
      </c>
      <c r="AC489" s="52"/>
      <c r="AD489" s="52"/>
      <c r="BB489" s="64" t="s">
        <v>0</v>
      </c>
    </row>
    <row r="490" spans="1:54">
      <c r="A490" t="str">
        <f t="shared" si="77"/>
        <v>|種別|呪文|サブタイプ|砂漠|||</v>
      </c>
      <c r="B490" t="s">
        <v>0</v>
      </c>
      <c r="C490" t="s">
        <v>81</v>
      </c>
      <c r="D490" s="27" t="s">
        <v>11</v>
      </c>
      <c r="E490" t="s">
        <v>81</v>
      </c>
      <c r="F490" t="str">
        <f>IF(R489=0,"",R489)</f>
        <v>呪文</v>
      </c>
      <c r="G490" t="s">
        <v>81</v>
      </c>
      <c r="H490" s="27" t="s">
        <v>103</v>
      </c>
      <c r="I490" t="s">
        <v>81</v>
      </c>
      <c r="J490" t="str">
        <f>IF(T489=0,"",T489)</f>
        <v>砂漠</v>
      </c>
      <c r="K490" t="s">
        <v>81</v>
      </c>
      <c r="L490" t="str">
        <f>IF(U489=0,"",U489)</f>
        <v/>
      </c>
      <c r="M490" t="s">
        <v>81</v>
      </c>
      <c r="N490" t="str">
        <f>IF(V489=0,"",V489)</f>
        <v/>
      </c>
      <c r="O490" t="s">
        <v>81</v>
      </c>
      <c r="Q490" s="33" t="s">
        <v>104</v>
      </c>
      <c r="R490" s="34" t="str">
        <f>INDEX(AZ:AZ,W486+1)</f>
        <v>クリーチャー1体を対象とする。あなたのターン終了時まで、それは+4/+4の修整を受ける。</v>
      </c>
      <c r="S490" s="35"/>
      <c r="T490" s="35"/>
      <c r="U490" s="35"/>
      <c r="V490" s="36"/>
      <c r="W490" s="40"/>
      <c r="X490" s="32"/>
      <c r="Y490" s="32"/>
      <c r="Z490" s="32"/>
      <c r="AA490" s="54"/>
      <c r="AC490" s="52"/>
      <c r="AD490" s="52"/>
      <c r="BB490" s="64" t="s">
        <v>0</v>
      </c>
    </row>
    <row r="491" spans="1:54">
      <c r="A491" t="str">
        <f t="shared" si="77"/>
        <v>|テキスト|&gt;|&gt;|&gt;|&gt;|クリーチャー1体を対象とする。あなたのターン終了時まで、それは+4/+4の修整を受ける。|</v>
      </c>
      <c r="B491" t="s">
        <v>0</v>
      </c>
      <c r="C491" t="s">
        <v>81</v>
      </c>
      <c r="D491" s="27" t="s">
        <v>104</v>
      </c>
      <c r="E491" t="s">
        <v>81</v>
      </c>
      <c r="F491" s="27" t="s">
        <v>113</v>
      </c>
      <c r="G491" t="s">
        <v>81</v>
      </c>
      <c r="H491" s="27" t="s">
        <v>113</v>
      </c>
      <c r="I491" t="s">
        <v>81</v>
      </c>
      <c r="J491" s="27" t="s">
        <v>113</v>
      </c>
      <c r="K491" t="s">
        <v>81</v>
      </c>
      <c r="L491" s="27" t="s">
        <v>113</v>
      </c>
      <c r="M491" t="s">
        <v>81</v>
      </c>
      <c r="N491" t="str">
        <f>IF(R490=0,"",R490)</f>
        <v>クリーチャー1体を対象とする。あなたのターン終了時まで、それは+4/+4の修整を受ける。</v>
      </c>
      <c r="O491" t="s">
        <v>81</v>
      </c>
      <c r="Q491" s="38" t="s">
        <v>27</v>
      </c>
      <c r="R491" s="34" t="str">
        <f>INDEX(BA:BA,W486+1)</f>
        <v>Target creature gets +4/+4 until the end of your turn.</v>
      </c>
      <c r="S491" s="35" t="s">
        <v>400</v>
      </c>
      <c r="T491" s="34" t="str">
        <f>IF(X491="","",X491&amp;IF(Y491="",""," "&amp;Y491)&amp;IF(Z491="",""," "&amp;Z491)&amp;IF(AA491="",""," "&amp;AA491))</f>
        <v/>
      </c>
      <c r="U491" s="35"/>
      <c r="V491" s="36"/>
      <c r="W491" s="40" t="s">
        <v>114</v>
      </c>
      <c r="X491" s="33" t="str">
        <f t="shared" ref="X491:AA491" si="83">IF(ISERROR(IF(LEN(X490)&gt;1,X490,VLOOKUP(X489,$AC:$AD,2,FALSE))),"",IF(LEN(X490)&gt;1,X490,VLOOKUP(X489,$AC:$AD,2,FALSE)))</f>
        <v/>
      </c>
      <c r="Y491" s="33" t="str">
        <f t="shared" si="83"/>
        <v/>
      </c>
      <c r="Z491" s="33" t="str">
        <f t="shared" si="83"/>
        <v/>
      </c>
      <c r="AA491" s="33" t="str">
        <f t="shared" si="83"/>
        <v> </v>
      </c>
      <c r="AC491" s="52"/>
      <c r="AD491" s="52"/>
      <c r="BB491" s="64" t="s">
        <v>0</v>
      </c>
    </row>
    <row r="492" spans="1:54">
      <c r="A492" t="str">
        <f t="shared" si="77"/>
        <v>|英テキスト|&gt;|&gt;|&gt;|&gt;|Target creature gets +4/+4 until the end of your turn.|</v>
      </c>
      <c r="B492" t="s">
        <v>0</v>
      </c>
      <c r="C492" t="s">
        <v>81</v>
      </c>
      <c r="D492" s="27" t="s">
        <v>125</v>
      </c>
      <c r="E492" t="s">
        <v>81</v>
      </c>
      <c r="F492" s="27" t="s">
        <v>113</v>
      </c>
      <c r="G492" t="s">
        <v>81</v>
      </c>
      <c r="H492" s="27" t="s">
        <v>113</v>
      </c>
      <c r="I492" t="s">
        <v>81</v>
      </c>
      <c r="J492" s="27" t="s">
        <v>113</v>
      </c>
      <c r="K492" t="s">
        <v>81</v>
      </c>
      <c r="L492" s="27" t="s">
        <v>113</v>
      </c>
      <c r="M492" t="s">
        <v>81</v>
      </c>
      <c r="N492" t="str">
        <f>IF(T491="","",T491&amp;"&amp;br;")&amp;IF(R491=0,"",R491)</f>
        <v>Target creature gets +4/+4 until the end of your turn.</v>
      </c>
      <c r="O492" t="s">
        <v>81</v>
      </c>
      <c r="Q492" s="33" t="s">
        <v>18</v>
      </c>
      <c r="R492" s="34">
        <f>IF(INDEX(AT:AT,W486+1)="",0,INDEX(AT:AT,W486+1)&amp;"/"&amp;INDEX(AU:AU,W486+1))</f>
        <v>0</v>
      </c>
      <c r="S492" s="35"/>
      <c r="T492" s="35"/>
      <c r="U492" s="35"/>
      <c r="V492" s="36"/>
      <c r="W492" s="40"/>
      <c r="X492" s="33"/>
      <c r="Y492" s="52"/>
      <c r="Z492" s="52"/>
      <c r="AA492" s="53"/>
      <c r="AC492" s="52"/>
      <c r="AD492" s="52"/>
      <c r="BB492" s="64" t="s">
        <v>0</v>
      </c>
    </row>
    <row r="493" spans="1:54">
      <c r="A493" t="str">
        <f t="shared" si="77"/>
        <v>|PT|&gt;||シールド数|&gt;||</v>
      </c>
      <c r="B493" t="s">
        <v>0</v>
      </c>
      <c r="C493" t="s">
        <v>81</v>
      </c>
      <c r="D493" t="s">
        <v>18</v>
      </c>
      <c r="E493" t="s">
        <v>81</v>
      </c>
      <c r="F493" t="s">
        <v>113</v>
      </c>
      <c r="G493" t="s">
        <v>81</v>
      </c>
      <c r="H493" t="str">
        <f>IF(R492=0,"",R492)</f>
        <v/>
      </c>
      <c r="I493" t="s">
        <v>81</v>
      </c>
      <c r="J493" t="s">
        <v>136</v>
      </c>
      <c r="K493" t="s">
        <v>81</v>
      </c>
      <c r="L493" t="s">
        <v>113</v>
      </c>
      <c r="M493" t="s">
        <v>81</v>
      </c>
      <c r="N493" t="str">
        <f>IF(R493=0,"",R493)</f>
        <v/>
      </c>
      <c r="O493" t="s">
        <v>81</v>
      </c>
      <c r="Q493" s="41" t="s">
        <v>19</v>
      </c>
      <c r="R493" s="34">
        <f>INDEX(AS:AS,W486+1)</f>
        <v>0</v>
      </c>
      <c r="S493" s="42"/>
      <c r="T493" s="42"/>
      <c r="U493" s="42"/>
      <c r="V493" s="43"/>
      <c r="W493" s="44"/>
      <c r="X493" s="45"/>
      <c r="Y493" s="55"/>
      <c r="Z493" s="55"/>
      <c r="AA493" s="56"/>
      <c r="BB493" s="64" t="s">
        <v>0</v>
      </c>
    </row>
    <row r="494" spans="1:54">
      <c r="A494" t="str">
        <f t="shared" si="77"/>
        <v>&amp;br;&amp;br;</v>
      </c>
      <c r="B494" t="s">
        <v>0</v>
      </c>
      <c r="C494" t="s">
        <v>145</v>
      </c>
      <c r="R494"/>
      <c r="S494"/>
      <c r="T494"/>
      <c r="U494"/>
      <c r="V494"/>
      <c r="BB494" s="64" t="s">
        <v>0</v>
      </c>
    </row>
    <row r="495" spans="1:54">
      <c r="A495" t="str">
        <f t="shared" si="77"/>
        <v>#back(text=戻る,left)</v>
      </c>
      <c r="B495" t="s">
        <v>0</v>
      </c>
      <c r="C495" t="s">
        <v>153</v>
      </c>
      <c r="R495"/>
      <c r="S495"/>
      <c r="T495"/>
      <c r="U495"/>
      <c r="V495"/>
      <c r="BB495" s="64" t="s">
        <v>0</v>
      </c>
    </row>
    <row r="496" spans="1:54">
      <c r="A496" t="str">
        <f t="shared" si="77"/>
        <v>&amp;br;</v>
      </c>
      <c r="B496" t="s">
        <v>0</v>
      </c>
      <c r="C496" t="s">
        <v>164</v>
      </c>
      <c r="R496"/>
      <c r="S496"/>
      <c r="T496"/>
      <c r="U496"/>
      <c r="V496"/>
      <c r="BB496" s="64" t="s">
        <v>0</v>
      </c>
    </row>
    <row r="497" spans="1:54">
      <c r="A497" t="str">
        <f t="shared" si="77"/>
        <v>#comment(above,nsize=[15],size=[30],num=[10])</v>
      </c>
      <c r="B497" t="s">
        <v>0</v>
      </c>
      <c r="C497" t="s">
        <v>173</v>
      </c>
      <c r="R497"/>
      <c r="S497"/>
      <c r="T497"/>
      <c r="U497"/>
      <c r="V497"/>
      <c r="BB497" s="64" t="s">
        <v>0</v>
      </c>
    </row>
    <row r="498" spans="1:54">
      <c r="A498" t="str">
        <f t="shared" si="77"/>
        <v>&amp;br;&amp;br;</v>
      </c>
      <c r="B498" t="s">
        <v>0</v>
      </c>
      <c r="C498" t="s">
        <v>145</v>
      </c>
      <c r="R498"/>
      <c r="S498"/>
      <c r="T498"/>
      <c r="U498"/>
      <c r="V498"/>
      <c r="AC498" s="52"/>
      <c r="AD498" s="52"/>
      <c r="BB498" s="64" t="s">
        <v>0</v>
      </c>
    </row>
    <row r="499" spans="1:54">
      <c r="A499" t="str">
        <f t="shared" si="77"/>
        <v/>
      </c>
      <c r="B499" t="s">
        <v>0</v>
      </c>
      <c r="Q499" s="29"/>
      <c r="R499" s="30"/>
      <c r="S499" s="30"/>
      <c r="T499" s="30"/>
      <c r="U499" s="30"/>
      <c r="V499" s="31"/>
      <c r="W499" s="32">
        <v>39</v>
      </c>
      <c r="X499" s="29"/>
      <c r="Y499" s="50"/>
      <c r="Z499" s="50"/>
      <c r="AA499" s="51"/>
      <c r="AC499" s="52"/>
      <c r="AD499" s="52"/>
      <c r="BB499" s="64" t="s">
        <v>0</v>
      </c>
    </row>
    <row r="500" spans="1:54">
      <c r="A500" t="str">
        <f t="shared" si="77"/>
        <v>*イフニルの死界/Ifnir Deadlands</v>
      </c>
      <c r="B500" t="s">
        <v>0</v>
      </c>
      <c r="C500" t="str">
        <f>"*"&amp;R500&amp;"/"&amp;T500</f>
        <v>*イフニルの死界/Ifnir Deadlands</v>
      </c>
      <c r="Q500" s="33" t="s">
        <v>9</v>
      </c>
      <c r="R500" s="34" t="str">
        <f>INDEX(AI:AI,W499+1)</f>
        <v>イフニルの死界</v>
      </c>
      <c r="S500" s="35" t="s">
        <v>10</v>
      </c>
      <c r="T500" s="34" t="str">
        <f>INDEX(AJ:AJ,W499+1)</f>
        <v>Ifnir Deadlands</v>
      </c>
      <c r="U500" s="35"/>
      <c r="V500" s="36"/>
      <c r="W500" s="37"/>
      <c r="X500" s="33"/>
      <c r="Y500" s="52"/>
      <c r="Z500" s="52"/>
      <c r="AA500" s="53"/>
      <c r="AC500" s="52"/>
      <c r="AD500" s="52"/>
      <c r="BB500" s="64" t="s">
        <v>0</v>
      </c>
    </row>
    <row r="501" spans="1:54">
      <c r="A501" t="str">
        <f t="shared" si="77"/>
        <v>|LEFT:80|LEFT:100|LEFT:100|LEFT:100|LEFT:100|LEFT:100|c</v>
      </c>
      <c r="B501" t="s">
        <v>0</v>
      </c>
      <c r="C501" t="s">
        <v>81</v>
      </c>
      <c r="D501" s="26" t="str">
        <f>$Q$1</f>
        <v>LEFT:80</v>
      </c>
      <c r="E501" s="26" t="s">
        <v>81</v>
      </c>
      <c r="F501" s="26" t="str">
        <f t="shared" ref="F501:J501" si="84">$R$1</f>
        <v>LEFT:100</v>
      </c>
      <c r="G501" s="26" t="s">
        <v>81</v>
      </c>
      <c r="H501" s="26" t="str">
        <f t="shared" si="84"/>
        <v>LEFT:100</v>
      </c>
      <c r="I501" s="26" t="s">
        <v>81</v>
      </c>
      <c r="J501" s="26" t="str">
        <f t="shared" si="84"/>
        <v>LEFT:100</v>
      </c>
      <c r="K501" s="26" t="s">
        <v>81</v>
      </c>
      <c r="L501" s="26" t="str">
        <f>$R$1</f>
        <v>LEFT:100</v>
      </c>
      <c r="M501" s="26" t="s">
        <v>81</v>
      </c>
      <c r="N501" s="26" t="str">
        <f>$R$1</f>
        <v>LEFT:100</v>
      </c>
      <c r="O501" t="s">
        <v>81</v>
      </c>
      <c r="P501" t="s">
        <v>82</v>
      </c>
      <c r="Q501" s="38" t="s">
        <v>6</v>
      </c>
      <c r="R501" s="34" t="str">
        <f>INDEX(AF:AF,W499+1)</f>
        <v>無色</v>
      </c>
      <c r="S501" s="39" t="s">
        <v>7</v>
      </c>
      <c r="T501" s="34" t="str">
        <f>INDEX(AG:AG,W499+1)</f>
        <v>アンコモン</v>
      </c>
      <c r="U501" s="39" t="s">
        <v>8</v>
      </c>
      <c r="V501" s="34">
        <f>INDEX(AH:AH,W499+1)</f>
        <v>5</v>
      </c>
      <c r="W501" s="40"/>
      <c r="X501" s="34" t="str">
        <f>INDEX(AO:AO,W499+1)</f>
        <v>クリーチャー1体を対象とする。それは-2/-2の修整を受ける。</v>
      </c>
      <c r="Y501" s="52"/>
      <c r="Z501" s="52"/>
      <c r="AA501" s="53"/>
      <c r="AC501" s="35"/>
      <c r="AD501" s="35"/>
      <c r="BB501" s="64" t="s">
        <v>0</v>
      </c>
    </row>
    <row r="502" spans="1:54">
      <c r="A502" t="str">
        <f t="shared" si="77"/>
        <v>|色|無色|レアリティ|アンコモン|マナコスト|5|</v>
      </c>
      <c r="B502" t="s">
        <v>0</v>
      </c>
      <c r="C502" t="s">
        <v>81</v>
      </c>
      <c r="D502" s="27" t="s">
        <v>6</v>
      </c>
      <c r="E502" t="s">
        <v>81</v>
      </c>
      <c r="F502" t="str">
        <f>IF(R501=0,"",R501)</f>
        <v>無色</v>
      </c>
      <c r="G502" t="s">
        <v>81</v>
      </c>
      <c r="H502" s="27" t="s">
        <v>93</v>
      </c>
      <c r="I502" t="s">
        <v>81</v>
      </c>
      <c r="J502" t="str">
        <f>IF(T501=0,"",T501)</f>
        <v>アンコモン</v>
      </c>
      <c r="K502" t="s">
        <v>81</v>
      </c>
      <c r="L502" s="27" t="s">
        <v>94</v>
      </c>
      <c r="M502" t="s">
        <v>81</v>
      </c>
      <c r="N502">
        <f>IF(V501=0,"",V501)</f>
        <v>5</v>
      </c>
      <c r="O502" t="s">
        <v>81</v>
      </c>
      <c r="Q502" s="33" t="s">
        <v>11</v>
      </c>
      <c r="R502" s="34" t="str">
        <f>INDEX(AK:AK,W499+1)</f>
        <v>呪文</v>
      </c>
      <c r="S502" s="39" t="s">
        <v>95</v>
      </c>
      <c r="T502" s="34" t="str">
        <f>INDEX(AL:AL,W499+1)</f>
        <v>砂漠</v>
      </c>
      <c r="U502" s="34">
        <f>INDEX(AM:AM,W499+1)</f>
        <v>0</v>
      </c>
      <c r="V502" s="34">
        <f>INDEX(AN:AN,W499+1)</f>
        <v>0</v>
      </c>
      <c r="W502" s="40"/>
      <c r="X502" s="34" t="str">
        <f>INDEX(AV:AV,W499+1)</f>
        <v>クリ</v>
      </c>
      <c r="Y502" s="34" t="str">
        <f>INDEX(AW:AW,W499+1)</f>
        <v/>
      </c>
      <c r="Z502" s="34" t="str">
        <f>INDEX(AX:AX,W499+1)</f>
        <v/>
      </c>
      <c r="AA502" s="34">
        <f>INDEX(AY:AY,W499+1)</f>
        <v>0</v>
      </c>
      <c r="AC502" s="52"/>
      <c r="AD502" s="52"/>
      <c r="BB502" s="64" t="s">
        <v>0</v>
      </c>
    </row>
    <row r="503" spans="1:54">
      <c r="A503" t="str">
        <f t="shared" si="77"/>
        <v>|種別|呪文|サブタイプ|砂漠|||</v>
      </c>
      <c r="B503" t="s">
        <v>0</v>
      </c>
      <c r="C503" t="s">
        <v>81</v>
      </c>
      <c r="D503" s="27" t="s">
        <v>11</v>
      </c>
      <c r="E503" t="s">
        <v>81</v>
      </c>
      <c r="F503" t="str">
        <f>IF(R502=0,"",R502)</f>
        <v>呪文</v>
      </c>
      <c r="G503" t="s">
        <v>81</v>
      </c>
      <c r="H503" s="27" t="s">
        <v>103</v>
      </c>
      <c r="I503" t="s">
        <v>81</v>
      </c>
      <c r="J503" t="str">
        <f>IF(T502=0,"",T502)</f>
        <v>砂漠</v>
      </c>
      <c r="K503" t="s">
        <v>81</v>
      </c>
      <c r="L503" t="str">
        <f>IF(U502=0,"",U502)</f>
        <v/>
      </c>
      <c r="M503" t="s">
        <v>81</v>
      </c>
      <c r="N503" t="str">
        <f>IF(V502=0,"",V502)</f>
        <v/>
      </c>
      <c r="O503" t="s">
        <v>81</v>
      </c>
      <c r="Q503" s="33" t="s">
        <v>104</v>
      </c>
      <c r="R503" s="34" t="str">
        <f>INDEX(AZ:AZ,W499+1)</f>
        <v>クリーチャー1体を対象とする。それは-2/-2の修整を受ける。</v>
      </c>
      <c r="S503" s="35"/>
      <c r="T503" s="35"/>
      <c r="U503" s="35"/>
      <c r="V503" s="36"/>
      <c r="W503" s="40"/>
      <c r="X503" s="32"/>
      <c r="Y503" s="32"/>
      <c r="Z503" s="32"/>
      <c r="AA503" s="54"/>
      <c r="AC503" s="52"/>
      <c r="AD503" s="52"/>
      <c r="BB503" s="64" t="s">
        <v>0</v>
      </c>
    </row>
    <row r="504" spans="1:54">
      <c r="A504" t="str">
        <f t="shared" si="77"/>
        <v>|テキスト|&gt;|&gt;|&gt;|&gt;|クリーチャー1体を対象とする。それは-2/-2の修整を受ける。|</v>
      </c>
      <c r="B504" t="s">
        <v>0</v>
      </c>
      <c r="C504" t="s">
        <v>81</v>
      </c>
      <c r="D504" s="27" t="s">
        <v>104</v>
      </c>
      <c r="E504" t="s">
        <v>81</v>
      </c>
      <c r="F504" s="27" t="s">
        <v>113</v>
      </c>
      <c r="G504" t="s">
        <v>81</v>
      </c>
      <c r="H504" s="27" t="s">
        <v>113</v>
      </c>
      <c r="I504" t="s">
        <v>81</v>
      </c>
      <c r="J504" s="27" t="s">
        <v>113</v>
      </c>
      <c r="K504" t="s">
        <v>81</v>
      </c>
      <c r="L504" s="27" t="s">
        <v>113</v>
      </c>
      <c r="M504" t="s">
        <v>81</v>
      </c>
      <c r="N504" t="str">
        <f>IF(R503=0,"",R503)</f>
        <v>クリーチャー1体を対象とする。それは-2/-2の修整を受ける。</v>
      </c>
      <c r="O504" t="s">
        <v>81</v>
      </c>
      <c r="Q504" s="38" t="s">
        <v>27</v>
      </c>
      <c r="R504" s="34" t="str">
        <f>INDEX(BA:BA,W499+1)</f>
        <v>Target creature gets -2/-2.</v>
      </c>
      <c r="S504" s="35" t="s">
        <v>400</v>
      </c>
      <c r="T504" s="34" t="str">
        <f>IF(X504="","",X504&amp;IF(Y504="",""," "&amp;Y504)&amp;IF(Z504="",""," "&amp;Z504)&amp;IF(AA504="",""," "&amp;AA504))</f>
        <v/>
      </c>
      <c r="U504" s="35"/>
      <c r="V504" s="36"/>
      <c r="W504" s="40" t="s">
        <v>114</v>
      </c>
      <c r="X504" s="33" t="str">
        <f t="shared" ref="X504:AA504" si="85">IF(ISERROR(IF(LEN(X503)&gt;1,X503,VLOOKUP(X502,$AC:$AD,2,FALSE))),"",IF(LEN(X503)&gt;1,X503,VLOOKUP(X502,$AC:$AD,2,FALSE)))</f>
        <v/>
      </c>
      <c r="Y504" s="33" t="str">
        <f t="shared" si="85"/>
        <v/>
      </c>
      <c r="Z504" s="33" t="str">
        <f t="shared" si="85"/>
        <v/>
      </c>
      <c r="AA504" s="33" t="str">
        <f t="shared" si="85"/>
        <v> </v>
      </c>
      <c r="AC504" s="52"/>
      <c r="AD504" s="52"/>
      <c r="BB504" s="64" t="s">
        <v>0</v>
      </c>
    </row>
    <row r="505" spans="1:54">
      <c r="A505" t="str">
        <f t="shared" si="77"/>
        <v>|英テキスト|&gt;|&gt;|&gt;|&gt;|Target creature gets -2/-2.|</v>
      </c>
      <c r="B505" t="s">
        <v>0</v>
      </c>
      <c r="C505" t="s">
        <v>81</v>
      </c>
      <c r="D505" s="27" t="s">
        <v>125</v>
      </c>
      <c r="E505" t="s">
        <v>81</v>
      </c>
      <c r="F505" s="27" t="s">
        <v>113</v>
      </c>
      <c r="G505" t="s">
        <v>81</v>
      </c>
      <c r="H505" s="27" t="s">
        <v>113</v>
      </c>
      <c r="I505" t="s">
        <v>81</v>
      </c>
      <c r="J505" s="27" t="s">
        <v>113</v>
      </c>
      <c r="K505" t="s">
        <v>81</v>
      </c>
      <c r="L505" s="27" t="s">
        <v>113</v>
      </c>
      <c r="M505" t="s">
        <v>81</v>
      </c>
      <c r="N505" t="str">
        <f>IF(T504="","",T504&amp;"&amp;br;")&amp;IF(R504=0,"",R504)</f>
        <v>Target creature gets -2/-2.</v>
      </c>
      <c r="O505" t="s">
        <v>81</v>
      </c>
      <c r="Q505" s="33" t="s">
        <v>18</v>
      </c>
      <c r="R505" s="34">
        <f>IF(INDEX(AT:AT,W499+1)="",0,INDEX(AT:AT,W499+1)&amp;"/"&amp;INDEX(AU:AU,W499+1))</f>
        <v>0</v>
      </c>
      <c r="S505" s="35"/>
      <c r="T505" s="35"/>
      <c r="U505" s="35"/>
      <c r="V505" s="36"/>
      <c r="W505" s="40"/>
      <c r="X505" s="33"/>
      <c r="Y505" s="52"/>
      <c r="Z505" s="52"/>
      <c r="AA505" s="53"/>
      <c r="AC505" s="52"/>
      <c r="AD505" s="52"/>
      <c r="BB505" s="64" t="s">
        <v>0</v>
      </c>
    </row>
    <row r="506" spans="1:54">
      <c r="A506" t="str">
        <f t="shared" si="77"/>
        <v>|PT|&gt;||シールド数|&gt;||</v>
      </c>
      <c r="B506" t="s">
        <v>0</v>
      </c>
      <c r="C506" t="s">
        <v>81</v>
      </c>
      <c r="D506" t="s">
        <v>18</v>
      </c>
      <c r="E506" t="s">
        <v>81</v>
      </c>
      <c r="F506" t="s">
        <v>113</v>
      </c>
      <c r="G506" t="s">
        <v>81</v>
      </c>
      <c r="H506" t="str">
        <f>IF(R505=0,"",R505)</f>
        <v/>
      </c>
      <c r="I506" t="s">
        <v>81</v>
      </c>
      <c r="J506" t="s">
        <v>136</v>
      </c>
      <c r="K506" t="s">
        <v>81</v>
      </c>
      <c r="L506" t="s">
        <v>113</v>
      </c>
      <c r="M506" t="s">
        <v>81</v>
      </c>
      <c r="N506" t="str">
        <f>IF(R506=0,"",R506)</f>
        <v/>
      </c>
      <c r="O506" t="s">
        <v>81</v>
      </c>
      <c r="Q506" s="41" t="s">
        <v>19</v>
      </c>
      <c r="R506" s="34">
        <f>INDEX(AS:AS,W499+1)</f>
        <v>0</v>
      </c>
      <c r="S506" s="42"/>
      <c r="T506" s="42"/>
      <c r="U506" s="42"/>
      <c r="V506" s="43"/>
      <c r="W506" s="44"/>
      <c r="X506" s="45"/>
      <c r="Y506" s="55"/>
      <c r="Z506" s="55"/>
      <c r="AA506" s="56"/>
      <c r="BB506" s="64" t="s">
        <v>0</v>
      </c>
    </row>
    <row r="507" spans="1:54">
      <c r="A507" t="str">
        <f t="shared" si="77"/>
        <v>&amp;br;&amp;br;</v>
      </c>
      <c r="B507" t="s">
        <v>0</v>
      </c>
      <c r="C507" t="s">
        <v>145</v>
      </c>
      <c r="R507"/>
      <c r="S507"/>
      <c r="T507"/>
      <c r="U507"/>
      <c r="V507"/>
      <c r="BB507" s="64" t="s">
        <v>0</v>
      </c>
    </row>
    <row r="508" spans="1:54">
      <c r="A508" t="str">
        <f t="shared" si="77"/>
        <v>#back(text=戻る,left)</v>
      </c>
      <c r="B508" t="s">
        <v>0</v>
      </c>
      <c r="C508" t="s">
        <v>153</v>
      </c>
      <c r="R508"/>
      <c r="S508"/>
      <c r="T508"/>
      <c r="U508"/>
      <c r="V508"/>
      <c r="BB508" s="64" t="s">
        <v>0</v>
      </c>
    </row>
    <row r="509" spans="1:54">
      <c r="A509" t="str">
        <f t="shared" si="77"/>
        <v>&amp;br;</v>
      </c>
      <c r="B509" t="s">
        <v>0</v>
      </c>
      <c r="C509" t="s">
        <v>164</v>
      </c>
      <c r="R509"/>
      <c r="S509"/>
      <c r="T509"/>
      <c r="U509"/>
      <c r="V509"/>
      <c r="BB509" s="64" t="s">
        <v>0</v>
      </c>
    </row>
    <row r="510" spans="1:54">
      <c r="A510" t="str">
        <f t="shared" si="77"/>
        <v>#comment(above,nsize=[15],size=[30],num=[10])</v>
      </c>
      <c r="B510" t="s">
        <v>0</v>
      </c>
      <c r="C510" t="s">
        <v>173</v>
      </c>
      <c r="R510"/>
      <c r="S510"/>
      <c r="T510"/>
      <c r="U510"/>
      <c r="V510"/>
      <c r="BB510" s="64" t="s">
        <v>0</v>
      </c>
    </row>
    <row r="511" spans="1:54">
      <c r="A511" t="str">
        <f t="shared" si="77"/>
        <v>&amp;br;&amp;br;</v>
      </c>
      <c r="B511" t="s">
        <v>0</v>
      </c>
      <c r="C511" t="s">
        <v>145</v>
      </c>
      <c r="R511"/>
      <c r="S511"/>
      <c r="T511"/>
      <c r="U511"/>
      <c r="V511"/>
      <c r="AC511" s="52"/>
      <c r="AD511" s="52"/>
      <c r="BB511" s="64" t="s">
        <v>0</v>
      </c>
    </row>
    <row r="512" spans="1:54">
      <c r="A512" t="str">
        <f t="shared" si="77"/>
        <v/>
      </c>
      <c r="B512" t="s">
        <v>0</v>
      </c>
      <c r="Q512" s="29"/>
      <c r="R512" s="30"/>
      <c r="S512" s="30"/>
      <c r="T512" s="30"/>
      <c r="U512" s="30"/>
      <c r="V512" s="31"/>
      <c r="W512" s="32">
        <v>40</v>
      </c>
      <c r="X512" s="29"/>
      <c r="Y512" s="50"/>
      <c r="Z512" s="50"/>
      <c r="AA512" s="51"/>
      <c r="AC512" s="52"/>
      <c r="AD512" s="52"/>
      <c r="BB512" s="64" t="s">
        <v>0</v>
      </c>
    </row>
    <row r="513" spans="1:54">
      <c r="A513" t="str">
        <f t="shared" si="77"/>
        <v>*イプヌの細流/Ipnu Rivulet</v>
      </c>
      <c r="B513" t="s">
        <v>0</v>
      </c>
      <c r="C513" t="str">
        <f>"*"&amp;R513&amp;"/"&amp;T513</f>
        <v>*イプヌの細流/Ipnu Rivulet</v>
      </c>
      <c r="Q513" s="33" t="s">
        <v>9</v>
      </c>
      <c r="R513" s="34" t="str">
        <f>INDEX(AI:AI,W512+1)</f>
        <v>イプヌの細流</v>
      </c>
      <c r="S513" s="35" t="s">
        <v>10</v>
      </c>
      <c r="T513" s="34" t="str">
        <f>INDEX(AJ:AJ,W512+1)</f>
        <v>Ipnu Rivulet</v>
      </c>
      <c r="U513" s="35"/>
      <c r="V513" s="36"/>
      <c r="W513" s="37"/>
      <c r="X513" s="33"/>
      <c r="Y513" s="52"/>
      <c r="Z513" s="52"/>
      <c r="AA513" s="53"/>
      <c r="AC513" s="52"/>
      <c r="AD513" s="52"/>
      <c r="BB513" s="64" t="s">
        <v>0</v>
      </c>
    </row>
    <row r="514" spans="1:54">
      <c r="A514" t="str">
        <f t="shared" si="77"/>
        <v>|LEFT:80|LEFT:100|LEFT:100|LEFT:100|LEFT:100|LEFT:100|c</v>
      </c>
      <c r="B514" t="s">
        <v>0</v>
      </c>
      <c r="C514" t="s">
        <v>81</v>
      </c>
      <c r="D514" s="26" t="str">
        <f>$Q$1</f>
        <v>LEFT:80</v>
      </c>
      <c r="E514" s="26" t="s">
        <v>81</v>
      </c>
      <c r="F514" s="26" t="str">
        <f t="shared" ref="F514:J514" si="86">$R$1</f>
        <v>LEFT:100</v>
      </c>
      <c r="G514" s="26" t="s">
        <v>81</v>
      </c>
      <c r="H514" s="26" t="str">
        <f t="shared" si="86"/>
        <v>LEFT:100</v>
      </c>
      <c r="I514" s="26" t="s">
        <v>81</v>
      </c>
      <c r="J514" s="26" t="str">
        <f t="shared" si="86"/>
        <v>LEFT:100</v>
      </c>
      <c r="K514" s="26" t="s">
        <v>81</v>
      </c>
      <c r="L514" s="26" t="str">
        <f>$R$1</f>
        <v>LEFT:100</v>
      </c>
      <c r="M514" s="26" t="s">
        <v>81</v>
      </c>
      <c r="N514" s="26" t="str">
        <f>$R$1</f>
        <v>LEFT:100</v>
      </c>
      <c r="O514" t="s">
        <v>81</v>
      </c>
      <c r="P514" t="s">
        <v>82</v>
      </c>
      <c r="Q514" s="38" t="s">
        <v>6</v>
      </c>
      <c r="R514" s="34" t="str">
        <f>INDEX(AF:AF,W512+1)</f>
        <v>無色</v>
      </c>
      <c r="S514" s="39" t="s">
        <v>7</v>
      </c>
      <c r="T514" s="34" t="str">
        <f>INDEX(AG:AG,W512+1)</f>
        <v>アンコモン</v>
      </c>
      <c r="U514" s="39" t="s">
        <v>8</v>
      </c>
      <c r="V514" s="34">
        <f>INDEX(AH:AH,W512+1)</f>
        <v>11</v>
      </c>
      <c r="W514" s="40"/>
      <c r="X514" s="34" t="str">
        <f>INDEX(AO:AO,W512+1)</f>
        <v>対戦相手から6マナを吸収する。</v>
      </c>
      <c r="Y514" s="52"/>
      <c r="Z514" s="52"/>
      <c r="AA514" s="53"/>
      <c r="AC514" s="35"/>
      <c r="AD514" s="35"/>
      <c r="BB514" s="64" t="s">
        <v>0</v>
      </c>
    </row>
    <row r="515" spans="1:54">
      <c r="A515" t="str">
        <f t="shared" si="77"/>
        <v>|色|無色|レアリティ|アンコモン|マナコスト|11|</v>
      </c>
      <c r="B515" t="s">
        <v>0</v>
      </c>
      <c r="C515" t="s">
        <v>81</v>
      </c>
      <c r="D515" s="27" t="s">
        <v>6</v>
      </c>
      <c r="E515" t="s">
        <v>81</v>
      </c>
      <c r="F515" t="str">
        <f>IF(R514=0,"",R514)</f>
        <v>無色</v>
      </c>
      <c r="G515" t="s">
        <v>81</v>
      </c>
      <c r="H515" s="27" t="s">
        <v>93</v>
      </c>
      <c r="I515" t="s">
        <v>81</v>
      </c>
      <c r="J515" t="str">
        <f>IF(T514=0,"",T514)</f>
        <v>アンコモン</v>
      </c>
      <c r="K515" t="s">
        <v>81</v>
      </c>
      <c r="L515" s="27" t="s">
        <v>94</v>
      </c>
      <c r="M515" t="s">
        <v>81</v>
      </c>
      <c r="N515">
        <f>IF(V514=0,"",V514)</f>
        <v>11</v>
      </c>
      <c r="O515" t="s">
        <v>81</v>
      </c>
      <c r="Q515" s="33" t="s">
        <v>11</v>
      </c>
      <c r="R515" s="34" t="str">
        <f>INDEX(AK:AK,W512+1)</f>
        <v>呪文</v>
      </c>
      <c r="S515" s="39" t="s">
        <v>95</v>
      </c>
      <c r="T515" s="34" t="str">
        <f>INDEX(AL:AL,W512+1)</f>
        <v>砂漠</v>
      </c>
      <c r="U515" s="34">
        <f>INDEX(AM:AM,W512+1)</f>
        <v>0</v>
      </c>
      <c r="V515" s="34">
        <f>INDEX(AN:AN,W512+1)</f>
        <v>0</v>
      </c>
      <c r="W515" s="40"/>
      <c r="X515" s="34" t="str">
        <f>INDEX(AV:AV,W512+1)</f>
        <v>対戦</v>
      </c>
      <c r="Y515" s="34" t="str">
        <f>INDEX(AW:AW,W512+1)</f>
        <v/>
      </c>
      <c r="Z515" s="34" t="str">
        <f>INDEX(AX:AX,W512+1)</f>
        <v/>
      </c>
      <c r="AA515" s="34">
        <f>INDEX(AY:AY,W512+1)</f>
        <v>0</v>
      </c>
      <c r="AC515" s="52"/>
      <c r="AD515" s="52"/>
      <c r="BB515" s="64" t="s">
        <v>0</v>
      </c>
    </row>
    <row r="516" spans="1:54">
      <c r="A516" t="str">
        <f t="shared" si="77"/>
        <v>|種別|呪文|サブタイプ|砂漠|||</v>
      </c>
      <c r="B516" t="s">
        <v>0</v>
      </c>
      <c r="C516" t="s">
        <v>81</v>
      </c>
      <c r="D516" s="27" t="s">
        <v>11</v>
      </c>
      <c r="E516" t="s">
        <v>81</v>
      </c>
      <c r="F516" t="str">
        <f>IF(R515=0,"",R515)</f>
        <v>呪文</v>
      </c>
      <c r="G516" t="s">
        <v>81</v>
      </c>
      <c r="H516" s="27" t="s">
        <v>103</v>
      </c>
      <c r="I516" t="s">
        <v>81</v>
      </c>
      <c r="J516" t="str">
        <f>IF(T515=0,"",T515)</f>
        <v>砂漠</v>
      </c>
      <c r="K516" t="s">
        <v>81</v>
      </c>
      <c r="L516" t="str">
        <f>IF(U515=0,"",U515)</f>
        <v/>
      </c>
      <c r="M516" t="s">
        <v>81</v>
      </c>
      <c r="N516" t="str">
        <f>IF(V515=0,"",V515)</f>
        <v/>
      </c>
      <c r="O516" t="s">
        <v>81</v>
      </c>
      <c r="Q516" s="33" t="s">
        <v>104</v>
      </c>
      <c r="R516" s="34" t="str">
        <f>INDEX(AZ:AZ,W512+1)</f>
        <v>対戦相手から6マナを吸収する。</v>
      </c>
      <c r="S516" s="35"/>
      <c r="T516" s="35"/>
      <c r="U516" s="35"/>
      <c r="V516" s="36"/>
      <c r="W516" s="40"/>
      <c r="X516" s="32"/>
      <c r="Y516" s="32"/>
      <c r="Z516" s="32"/>
      <c r="AA516" s="54"/>
      <c r="AC516" s="52"/>
      <c r="AD516" s="52"/>
      <c r="BB516" s="64" t="s">
        <v>0</v>
      </c>
    </row>
    <row r="517" spans="1:54">
      <c r="A517" t="str">
        <f t="shared" si="77"/>
        <v>|テキスト|&gt;|&gt;|&gt;|&gt;|対戦相手から6マナを吸収する。|</v>
      </c>
      <c r="B517" t="s">
        <v>0</v>
      </c>
      <c r="C517" t="s">
        <v>81</v>
      </c>
      <c r="D517" s="27" t="s">
        <v>104</v>
      </c>
      <c r="E517" t="s">
        <v>81</v>
      </c>
      <c r="F517" s="27" t="s">
        <v>113</v>
      </c>
      <c r="G517" t="s">
        <v>81</v>
      </c>
      <c r="H517" s="27" t="s">
        <v>113</v>
      </c>
      <c r="I517" t="s">
        <v>81</v>
      </c>
      <c r="J517" s="27" t="s">
        <v>113</v>
      </c>
      <c r="K517" t="s">
        <v>81</v>
      </c>
      <c r="L517" s="27" t="s">
        <v>113</v>
      </c>
      <c r="M517" t="s">
        <v>81</v>
      </c>
      <c r="N517" t="str">
        <f>IF(R516=0,"",R516)</f>
        <v>対戦相手から6マナを吸収する。</v>
      </c>
      <c r="O517" t="s">
        <v>81</v>
      </c>
      <c r="Q517" s="38" t="s">
        <v>27</v>
      </c>
      <c r="R517" s="34" t="str">
        <f>INDEX(BA:BA,W512+1)</f>
        <v>Your opponent is drained of 6 mana.</v>
      </c>
      <c r="S517" s="35" t="s">
        <v>400</v>
      </c>
      <c r="T517" s="34" t="str">
        <f>IF(X517="","",X517&amp;IF(Y517="",""," "&amp;Y517)&amp;IF(Z517="",""," "&amp;Z517)&amp;IF(AA517="",""," "&amp;AA517))</f>
        <v/>
      </c>
      <c r="U517" s="35"/>
      <c r="V517" s="36"/>
      <c r="W517" s="40" t="s">
        <v>114</v>
      </c>
      <c r="X517" s="33" t="str">
        <f t="shared" ref="X517:AA517" si="87">IF(ISERROR(IF(LEN(X516)&gt;1,X516,VLOOKUP(X515,$AC:$AD,2,FALSE))),"",IF(LEN(X516)&gt;1,X516,VLOOKUP(X515,$AC:$AD,2,FALSE)))</f>
        <v/>
      </c>
      <c r="Y517" s="33" t="str">
        <f t="shared" si="87"/>
        <v/>
      </c>
      <c r="Z517" s="33" t="str">
        <f t="shared" si="87"/>
        <v/>
      </c>
      <c r="AA517" s="33" t="str">
        <f t="shared" si="87"/>
        <v> </v>
      </c>
      <c r="AC517" s="52"/>
      <c r="AD517" s="52"/>
      <c r="BB517" s="64" t="s">
        <v>0</v>
      </c>
    </row>
    <row r="518" spans="1:54">
      <c r="A518" t="str">
        <f t="shared" ref="A518:A581" si="88">CONCATENATE(C518,D518,E518,F518,G518,H518,I518,J518,K518,L518,M518,N518,O518,P518)</f>
        <v>|英テキスト|&gt;|&gt;|&gt;|&gt;|Your opponent is drained of 6 mana.|</v>
      </c>
      <c r="B518" t="s">
        <v>0</v>
      </c>
      <c r="C518" t="s">
        <v>81</v>
      </c>
      <c r="D518" s="27" t="s">
        <v>125</v>
      </c>
      <c r="E518" t="s">
        <v>81</v>
      </c>
      <c r="F518" s="27" t="s">
        <v>113</v>
      </c>
      <c r="G518" t="s">
        <v>81</v>
      </c>
      <c r="H518" s="27" t="s">
        <v>113</v>
      </c>
      <c r="I518" t="s">
        <v>81</v>
      </c>
      <c r="J518" s="27" t="s">
        <v>113</v>
      </c>
      <c r="K518" t="s">
        <v>81</v>
      </c>
      <c r="L518" s="27" t="s">
        <v>113</v>
      </c>
      <c r="M518" t="s">
        <v>81</v>
      </c>
      <c r="N518" t="str">
        <f>IF(T517="","",T517&amp;"&amp;br;")&amp;IF(R517=0,"",R517)</f>
        <v>Your opponent is drained of 6 mana.</v>
      </c>
      <c r="O518" t="s">
        <v>81</v>
      </c>
      <c r="Q518" s="33" t="s">
        <v>18</v>
      </c>
      <c r="R518" s="34">
        <f>IF(INDEX(AT:AT,W512+1)="",0,INDEX(AT:AT,W512+1)&amp;"/"&amp;INDEX(AU:AU,W512+1))</f>
        <v>0</v>
      </c>
      <c r="S518" s="35"/>
      <c r="T518" s="35"/>
      <c r="U518" s="35"/>
      <c r="V518" s="36"/>
      <c r="W518" s="40"/>
      <c r="X518" s="33"/>
      <c r="Y518" s="52"/>
      <c r="Z518" s="52"/>
      <c r="AA518" s="53"/>
      <c r="AC518" s="52"/>
      <c r="AD518" s="52"/>
      <c r="BB518" s="64" t="s">
        <v>0</v>
      </c>
    </row>
    <row r="519" spans="1:54">
      <c r="A519" t="str">
        <f t="shared" si="88"/>
        <v>|PT|&gt;||シールド数|&gt;||</v>
      </c>
      <c r="B519" t="s">
        <v>0</v>
      </c>
      <c r="C519" t="s">
        <v>81</v>
      </c>
      <c r="D519" t="s">
        <v>18</v>
      </c>
      <c r="E519" t="s">
        <v>81</v>
      </c>
      <c r="F519" t="s">
        <v>113</v>
      </c>
      <c r="G519" t="s">
        <v>81</v>
      </c>
      <c r="H519" t="str">
        <f>IF(R518=0,"",R518)</f>
        <v/>
      </c>
      <c r="I519" t="s">
        <v>81</v>
      </c>
      <c r="J519" t="s">
        <v>136</v>
      </c>
      <c r="K519" t="s">
        <v>81</v>
      </c>
      <c r="L519" t="s">
        <v>113</v>
      </c>
      <c r="M519" t="s">
        <v>81</v>
      </c>
      <c r="N519" t="str">
        <f>IF(R519=0,"",R519)</f>
        <v/>
      </c>
      <c r="O519" t="s">
        <v>81</v>
      </c>
      <c r="Q519" s="41" t="s">
        <v>19</v>
      </c>
      <c r="R519" s="34">
        <f>INDEX(AS:AS,W512+1)</f>
        <v>0</v>
      </c>
      <c r="S519" s="42"/>
      <c r="T519" s="42"/>
      <c r="U519" s="42"/>
      <c r="V519" s="43"/>
      <c r="W519" s="44"/>
      <c r="X519" s="45"/>
      <c r="Y519" s="55"/>
      <c r="Z519" s="55"/>
      <c r="AA519" s="56"/>
      <c r="BB519" s="64" t="s">
        <v>0</v>
      </c>
    </row>
    <row r="520" spans="1:54">
      <c r="A520" t="str">
        <f t="shared" si="88"/>
        <v>&amp;br;&amp;br;</v>
      </c>
      <c r="B520" t="s">
        <v>0</v>
      </c>
      <c r="C520" t="s">
        <v>145</v>
      </c>
      <c r="R520"/>
      <c r="S520"/>
      <c r="T520"/>
      <c r="U520"/>
      <c r="V520"/>
      <c r="BB520" s="64" t="s">
        <v>0</v>
      </c>
    </row>
    <row r="521" spans="1:54">
      <c r="A521" t="str">
        <f t="shared" si="88"/>
        <v>#back(text=戻る,left)</v>
      </c>
      <c r="B521" t="s">
        <v>0</v>
      </c>
      <c r="C521" t="s">
        <v>153</v>
      </c>
      <c r="R521"/>
      <c r="S521"/>
      <c r="T521"/>
      <c r="U521"/>
      <c r="V521"/>
      <c r="BB521" s="64" t="s">
        <v>0</v>
      </c>
    </row>
    <row r="522" spans="1:54">
      <c r="A522" t="str">
        <f t="shared" si="88"/>
        <v>&amp;br;</v>
      </c>
      <c r="B522" t="s">
        <v>0</v>
      </c>
      <c r="C522" t="s">
        <v>164</v>
      </c>
      <c r="R522"/>
      <c r="S522"/>
      <c r="T522"/>
      <c r="U522"/>
      <c r="V522"/>
      <c r="BB522" s="64" t="s">
        <v>0</v>
      </c>
    </row>
    <row r="523" spans="1:54">
      <c r="A523" t="str">
        <f t="shared" si="88"/>
        <v>#comment(above,nsize=[15],size=[30],num=[10])</v>
      </c>
      <c r="B523" t="s">
        <v>0</v>
      </c>
      <c r="C523" t="s">
        <v>173</v>
      </c>
      <c r="R523"/>
      <c r="S523"/>
      <c r="T523"/>
      <c r="U523"/>
      <c r="V523"/>
      <c r="BB523" s="64" t="s">
        <v>0</v>
      </c>
    </row>
    <row r="524" spans="1:54">
      <c r="A524" t="str">
        <f t="shared" si="88"/>
        <v>&amp;br;&amp;br;</v>
      </c>
      <c r="B524" t="s">
        <v>0</v>
      </c>
      <c r="C524" t="s">
        <v>145</v>
      </c>
      <c r="R524"/>
      <c r="S524"/>
      <c r="T524"/>
      <c r="U524"/>
      <c r="V524"/>
      <c r="AC524" s="52"/>
      <c r="AD524" s="52"/>
      <c r="BB524" s="64" t="s">
        <v>0</v>
      </c>
    </row>
    <row r="525" spans="1:54">
      <c r="A525" t="str">
        <f t="shared" si="88"/>
        <v/>
      </c>
      <c r="B525" t="s">
        <v>0</v>
      </c>
      <c r="Q525" s="29"/>
      <c r="R525" s="30"/>
      <c r="S525" s="30"/>
      <c r="T525" s="30"/>
      <c r="U525" s="30"/>
      <c r="V525" s="31"/>
      <c r="W525" s="32">
        <v>41</v>
      </c>
      <c r="X525" s="29"/>
      <c r="Y525" s="50"/>
      <c r="Z525" s="50"/>
      <c r="AA525" s="51"/>
      <c r="AC525" s="52"/>
      <c r="AD525" s="52"/>
      <c r="BB525" s="64" t="s">
        <v>0</v>
      </c>
    </row>
    <row r="526" spans="1:54">
      <c r="A526" t="str">
        <f t="shared" si="88"/>
        <v>*ラムナプの遺跡/Ramunap Ruins</v>
      </c>
      <c r="B526" t="s">
        <v>0</v>
      </c>
      <c r="C526" t="str">
        <f>"*"&amp;R526&amp;"/"&amp;T526</f>
        <v>*ラムナプの遺跡/Ramunap Ruins</v>
      </c>
      <c r="Q526" s="33" t="s">
        <v>9</v>
      </c>
      <c r="R526" s="34" t="str">
        <f>INDEX(AI:AI,W525+1)</f>
        <v>ラムナプの遺跡</v>
      </c>
      <c r="S526" s="35" t="s">
        <v>10</v>
      </c>
      <c r="T526" s="34" t="str">
        <f>INDEX(AJ:AJ,W525+1)</f>
        <v>Ramunap Ruins</v>
      </c>
      <c r="U526" s="35"/>
      <c r="V526" s="36"/>
      <c r="W526" s="37"/>
      <c r="X526" s="33"/>
      <c r="Y526" s="52"/>
      <c r="Z526" s="52"/>
      <c r="AA526" s="53"/>
      <c r="AC526" s="52"/>
      <c r="AD526" s="52"/>
      <c r="BB526" s="64" t="s">
        <v>0</v>
      </c>
    </row>
    <row r="527" spans="1:54">
      <c r="A527" t="str">
        <f t="shared" si="88"/>
        <v>|LEFT:80|LEFT:100|LEFT:100|LEFT:100|LEFT:100|LEFT:100|c</v>
      </c>
      <c r="B527" t="s">
        <v>0</v>
      </c>
      <c r="C527" t="s">
        <v>81</v>
      </c>
      <c r="D527" s="26" t="str">
        <f>$Q$1</f>
        <v>LEFT:80</v>
      </c>
      <c r="E527" s="26" t="s">
        <v>81</v>
      </c>
      <c r="F527" s="26" t="str">
        <f t="shared" ref="F527:J527" si="89">$R$1</f>
        <v>LEFT:100</v>
      </c>
      <c r="G527" s="26" t="s">
        <v>81</v>
      </c>
      <c r="H527" s="26" t="str">
        <f t="shared" si="89"/>
        <v>LEFT:100</v>
      </c>
      <c r="I527" s="26" t="s">
        <v>81</v>
      </c>
      <c r="J527" s="26" t="str">
        <f t="shared" si="89"/>
        <v>LEFT:100</v>
      </c>
      <c r="K527" s="26" t="s">
        <v>81</v>
      </c>
      <c r="L527" s="26" t="str">
        <f>$R$1</f>
        <v>LEFT:100</v>
      </c>
      <c r="M527" s="26" t="s">
        <v>81</v>
      </c>
      <c r="N527" s="26" t="str">
        <f>$R$1</f>
        <v>LEFT:100</v>
      </c>
      <c r="O527" t="s">
        <v>81</v>
      </c>
      <c r="P527" t="s">
        <v>82</v>
      </c>
      <c r="Q527" s="38" t="s">
        <v>6</v>
      </c>
      <c r="R527" s="34" t="str">
        <f>INDEX(AF:AF,W525+1)</f>
        <v>無色</v>
      </c>
      <c r="S527" s="39" t="s">
        <v>7</v>
      </c>
      <c r="T527" s="34" t="str">
        <f>INDEX(AG:AG,W525+1)</f>
        <v>アンコモン</v>
      </c>
      <c r="U527" s="39" t="s">
        <v>8</v>
      </c>
      <c r="V527" s="34">
        <f>INDEX(AH:AH,W525+1)</f>
        <v>5</v>
      </c>
      <c r="W527" s="40"/>
      <c r="X527" s="34" t="str">
        <f>INDEX(AO:AO,W525+1)</f>
        <v>対戦相手は4点のダメージを受ける。</v>
      </c>
      <c r="Y527" s="52"/>
      <c r="Z527" s="52"/>
      <c r="AA527" s="53"/>
      <c r="AC527" s="35"/>
      <c r="AD527" s="35"/>
      <c r="BB527" s="64" t="s">
        <v>0</v>
      </c>
    </row>
    <row r="528" spans="1:54">
      <c r="A528" t="str">
        <f t="shared" si="88"/>
        <v>|色|無色|レアリティ|アンコモン|マナコスト|5|</v>
      </c>
      <c r="B528" t="s">
        <v>0</v>
      </c>
      <c r="C528" t="s">
        <v>81</v>
      </c>
      <c r="D528" s="27" t="s">
        <v>6</v>
      </c>
      <c r="E528" t="s">
        <v>81</v>
      </c>
      <c r="F528" t="str">
        <f>IF(R527=0,"",R527)</f>
        <v>無色</v>
      </c>
      <c r="G528" t="s">
        <v>81</v>
      </c>
      <c r="H528" s="27" t="s">
        <v>93</v>
      </c>
      <c r="I528" t="s">
        <v>81</v>
      </c>
      <c r="J528" t="str">
        <f>IF(T527=0,"",T527)</f>
        <v>アンコモン</v>
      </c>
      <c r="K528" t="s">
        <v>81</v>
      </c>
      <c r="L528" s="27" t="s">
        <v>94</v>
      </c>
      <c r="M528" t="s">
        <v>81</v>
      </c>
      <c r="N528">
        <f>IF(V527=0,"",V527)</f>
        <v>5</v>
      </c>
      <c r="O528" t="s">
        <v>81</v>
      </c>
      <c r="Q528" s="33" t="s">
        <v>11</v>
      </c>
      <c r="R528" s="34" t="str">
        <f>INDEX(AK:AK,W525+1)</f>
        <v>呪文</v>
      </c>
      <c r="S528" s="39" t="s">
        <v>95</v>
      </c>
      <c r="T528" s="34" t="str">
        <f>INDEX(AL:AL,W525+1)</f>
        <v>砂漠</v>
      </c>
      <c r="U528" s="34">
        <f>INDEX(AM:AM,W525+1)</f>
        <v>0</v>
      </c>
      <c r="V528" s="34">
        <f>INDEX(AN:AN,W525+1)</f>
        <v>0</v>
      </c>
      <c r="W528" s="40"/>
      <c r="X528" s="34" t="str">
        <f>INDEX(AV:AV,W525+1)</f>
        <v>対戦</v>
      </c>
      <c r="Y528" s="34" t="str">
        <f>INDEX(AW:AW,W525+1)</f>
        <v/>
      </c>
      <c r="Z528" s="34" t="str">
        <f>INDEX(AX:AX,W525+1)</f>
        <v/>
      </c>
      <c r="AA528" s="34">
        <f>INDEX(AY:AY,W525+1)</f>
        <v>0</v>
      </c>
      <c r="AC528" s="52"/>
      <c r="AD528" s="52"/>
      <c r="BB528" s="64" t="s">
        <v>0</v>
      </c>
    </row>
    <row r="529" spans="1:54">
      <c r="A529" t="str">
        <f t="shared" si="88"/>
        <v>|種別|呪文|サブタイプ|砂漠|||</v>
      </c>
      <c r="B529" t="s">
        <v>0</v>
      </c>
      <c r="C529" t="s">
        <v>81</v>
      </c>
      <c r="D529" s="27" t="s">
        <v>11</v>
      </c>
      <c r="E529" t="s">
        <v>81</v>
      </c>
      <c r="F529" t="str">
        <f>IF(R528=0,"",R528)</f>
        <v>呪文</v>
      </c>
      <c r="G529" t="s">
        <v>81</v>
      </c>
      <c r="H529" s="27" t="s">
        <v>103</v>
      </c>
      <c r="I529" t="s">
        <v>81</v>
      </c>
      <c r="J529" t="str">
        <f>IF(T528=0,"",T528)</f>
        <v>砂漠</v>
      </c>
      <c r="K529" t="s">
        <v>81</v>
      </c>
      <c r="L529" t="str">
        <f>IF(U528=0,"",U528)</f>
        <v/>
      </c>
      <c r="M529" t="s">
        <v>81</v>
      </c>
      <c r="N529" t="str">
        <f>IF(V528=0,"",V528)</f>
        <v/>
      </c>
      <c r="O529" t="s">
        <v>81</v>
      </c>
      <c r="Q529" s="33" t="s">
        <v>104</v>
      </c>
      <c r="R529" s="34" t="str">
        <f>INDEX(AZ:AZ,W525+1)</f>
        <v>対戦相手は4点のダメージを受ける。</v>
      </c>
      <c r="S529" s="35"/>
      <c r="T529" s="35"/>
      <c r="U529" s="35"/>
      <c r="V529" s="36"/>
      <c r="W529" s="40"/>
      <c r="X529" s="32"/>
      <c r="Y529" s="32"/>
      <c r="Z529" s="32"/>
      <c r="AA529" s="54"/>
      <c r="AC529" s="52"/>
      <c r="AD529" s="52"/>
      <c r="BB529" s="64" t="s">
        <v>0</v>
      </c>
    </row>
    <row r="530" spans="1:54">
      <c r="A530" t="str">
        <f t="shared" si="88"/>
        <v>|テキスト|&gt;|&gt;|&gt;|&gt;|対戦相手は4点のダメージを受ける。|</v>
      </c>
      <c r="B530" t="s">
        <v>0</v>
      </c>
      <c r="C530" t="s">
        <v>81</v>
      </c>
      <c r="D530" s="27" t="s">
        <v>104</v>
      </c>
      <c r="E530" t="s">
        <v>81</v>
      </c>
      <c r="F530" s="27" t="s">
        <v>113</v>
      </c>
      <c r="G530" t="s">
        <v>81</v>
      </c>
      <c r="H530" s="27" t="s">
        <v>113</v>
      </c>
      <c r="I530" t="s">
        <v>81</v>
      </c>
      <c r="J530" s="27" t="s">
        <v>113</v>
      </c>
      <c r="K530" t="s">
        <v>81</v>
      </c>
      <c r="L530" s="27" t="s">
        <v>113</v>
      </c>
      <c r="M530" t="s">
        <v>81</v>
      </c>
      <c r="N530" t="str">
        <f>IF(R529=0,"",R529)</f>
        <v>対戦相手は4点のダメージを受ける。</v>
      </c>
      <c r="O530" t="s">
        <v>81</v>
      </c>
      <c r="Q530" s="38" t="s">
        <v>27</v>
      </c>
      <c r="R530" s="34" t="str">
        <f>INDEX(BA:BA,W525+1)</f>
        <v>Your opponent takes 4 damage.</v>
      </c>
      <c r="S530" s="35" t="s">
        <v>400</v>
      </c>
      <c r="T530" s="34" t="str">
        <f>IF(X530="","",X530&amp;IF(Y530="",""," "&amp;Y530)&amp;IF(Z530="",""," "&amp;Z530)&amp;IF(AA530="",""," "&amp;AA530))</f>
        <v/>
      </c>
      <c r="U530" s="35"/>
      <c r="V530" s="36"/>
      <c r="W530" s="40" t="s">
        <v>114</v>
      </c>
      <c r="X530" s="33" t="str">
        <f t="shared" ref="X530:AA530" si="90">IF(ISERROR(IF(LEN(X529)&gt;1,X529,VLOOKUP(X528,$AC:$AD,2,FALSE))),"",IF(LEN(X529)&gt;1,X529,VLOOKUP(X528,$AC:$AD,2,FALSE)))</f>
        <v/>
      </c>
      <c r="Y530" s="33" t="str">
        <f t="shared" si="90"/>
        <v/>
      </c>
      <c r="Z530" s="33" t="str">
        <f t="shared" si="90"/>
        <v/>
      </c>
      <c r="AA530" s="33" t="str">
        <f t="shared" si="90"/>
        <v> </v>
      </c>
      <c r="AC530" s="52"/>
      <c r="AD530" s="52"/>
      <c r="BB530" s="64" t="s">
        <v>0</v>
      </c>
    </row>
    <row r="531" spans="1:54">
      <c r="A531" t="str">
        <f t="shared" si="88"/>
        <v>|英テキスト|&gt;|&gt;|&gt;|&gt;|Your opponent takes 4 damage.|</v>
      </c>
      <c r="B531" t="s">
        <v>0</v>
      </c>
      <c r="C531" t="s">
        <v>81</v>
      </c>
      <c r="D531" s="27" t="s">
        <v>125</v>
      </c>
      <c r="E531" t="s">
        <v>81</v>
      </c>
      <c r="F531" s="27" t="s">
        <v>113</v>
      </c>
      <c r="G531" t="s">
        <v>81</v>
      </c>
      <c r="H531" s="27" t="s">
        <v>113</v>
      </c>
      <c r="I531" t="s">
        <v>81</v>
      </c>
      <c r="J531" s="27" t="s">
        <v>113</v>
      </c>
      <c r="K531" t="s">
        <v>81</v>
      </c>
      <c r="L531" s="27" t="s">
        <v>113</v>
      </c>
      <c r="M531" t="s">
        <v>81</v>
      </c>
      <c r="N531" t="str">
        <f>IF(T530="","",T530&amp;"&amp;br;")&amp;IF(R530=0,"",R530)</f>
        <v>Your opponent takes 4 damage.</v>
      </c>
      <c r="O531" t="s">
        <v>81</v>
      </c>
      <c r="Q531" s="33" t="s">
        <v>18</v>
      </c>
      <c r="R531" s="34">
        <f>IF(INDEX(AT:AT,W525+1)="",0,INDEX(AT:AT,W525+1)&amp;"/"&amp;INDEX(AU:AU,W525+1))</f>
        <v>0</v>
      </c>
      <c r="S531" s="35"/>
      <c r="T531" s="35"/>
      <c r="U531" s="35"/>
      <c r="V531" s="36"/>
      <c r="W531" s="40"/>
      <c r="X531" s="33"/>
      <c r="Y531" s="52"/>
      <c r="Z531" s="52"/>
      <c r="AA531" s="53"/>
      <c r="AC531" s="52"/>
      <c r="AD531" s="52"/>
      <c r="BB531" s="64" t="s">
        <v>0</v>
      </c>
    </row>
    <row r="532" spans="1:54">
      <c r="A532" t="str">
        <f t="shared" si="88"/>
        <v>|PT|&gt;||シールド数|&gt;||</v>
      </c>
      <c r="B532" t="s">
        <v>0</v>
      </c>
      <c r="C532" t="s">
        <v>81</v>
      </c>
      <c r="D532" t="s">
        <v>18</v>
      </c>
      <c r="E532" t="s">
        <v>81</v>
      </c>
      <c r="F532" t="s">
        <v>113</v>
      </c>
      <c r="G532" t="s">
        <v>81</v>
      </c>
      <c r="H532" t="str">
        <f>IF(R531=0,"",R531)</f>
        <v/>
      </c>
      <c r="I532" t="s">
        <v>81</v>
      </c>
      <c r="J532" t="s">
        <v>136</v>
      </c>
      <c r="K532" t="s">
        <v>81</v>
      </c>
      <c r="L532" t="s">
        <v>113</v>
      </c>
      <c r="M532" t="s">
        <v>81</v>
      </c>
      <c r="N532" t="str">
        <f>IF(R532=0,"",R532)</f>
        <v/>
      </c>
      <c r="O532" t="s">
        <v>81</v>
      </c>
      <c r="Q532" s="41" t="s">
        <v>19</v>
      </c>
      <c r="R532" s="34">
        <f>INDEX(AS:AS,W525+1)</f>
        <v>0</v>
      </c>
      <c r="S532" s="42"/>
      <c r="T532" s="42"/>
      <c r="U532" s="42"/>
      <c r="V532" s="43"/>
      <c r="W532" s="44"/>
      <c r="X532" s="45"/>
      <c r="Y532" s="55"/>
      <c r="Z532" s="55"/>
      <c r="AA532" s="56"/>
      <c r="BB532" s="64" t="s">
        <v>0</v>
      </c>
    </row>
    <row r="533" spans="1:54">
      <c r="A533" t="str">
        <f t="shared" si="88"/>
        <v>&amp;br;&amp;br;</v>
      </c>
      <c r="B533" t="s">
        <v>0</v>
      </c>
      <c r="C533" t="s">
        <v>145</v>
      </c>
      <c r="R533"/>
      <c r="S533"/>
      <c r="T533"/>
      <c r="U533"/>
      <c r="V533"/>
      <c r="BB533" s="64" t="s">
        <v>0</v>
      </c>
    </row>
    <row r="534" spans="1:54">
      <c r="A534" t="str">
        <f t="shared" si="88"/>
        <v>#back(text=戻る,left)</v>
      </c>
      <c r="B534" t="s">
        <v>0</v>
      </c>
      <c r="C534" t="s">
        <v>153</v>
      </c>
      <c r="R534"/>
      <c r="S534"/>
      <c r="T534"/>
      <c r="U534"/>
      <c r="V534"/>
      <c r="BB534" s="64" t="s">
        <v>0</v>
      </c>
    </row>
    <row r="535" spans="1:54">
      <c r="A535" t="str">
        <f t="shared" si="88"/>
        <v>&amp;br;</v>
      </c>
      <c r="B535" t="s">
        <v>0</v>
      </c>
      <c r="C535" t="s">
        <v>164</v>
      </c>
      <c r="R535"/>
      <c r="S535"/>
      <c r="T535"/>
      <c r="U535"/>
      <c r="V535"/>
      <c r="BB535" s="64" t="s">
        <v>0</v>
      </c>
    </row>
    <row r="536" spans="1:54">
      <c r="A536" t="str">
        <f t="shared" si="88"/>
        <v>#comment(above,nsize=[15],size=[30],num=[10])</v>
      </c>
      <c r="B536" t="s">
        <v>0</v>
      </c>
      <c r="C536" t="s">
        <v>173</v>
      </c>
      <c r="R536"/>
      <c r="S536"/>
      <c r="T536"/>
      <c r="U536"/>
      <c r="V536"/>
      <c r="BB536" s="64" t="s">
        <v>0</v>
      </c>
    </row>
    <row r="537" spans="1:54">
      <c r="A537" t="str">
        <f t="shared" si="88"/>
        <v>&amp;br;&amp;br;</v>
      </c>
      <c r="B537" t="s">
        <v>0</v>
      </c>
      <c r="C537" t="s">
        <v>145</v>
      </c>
      <c r="R537"/>
      <c r="S537"/>
      <c r="T537"/>
      <c r="U537"/>
      <c r="V537"/>
      <c r="AC537" s="52"/>
      <c r="AD537" s="52"/>
      <c r="BB537" s="64" t="s">
        <v>0</v>
      </c>
    </row>
    <row r="538" spans="1:54">
      <c r="A538" t="str">
        <f t="shared" si="88"/>
        <v/>
      </c>
      <c r="B538" t="s">
        <v>0</v>
      </c>
      <c r="Q538" s="29"/>
      <c r="R538" s="30"/>
      <c r="S538" s="30"/>
      <c r="T538" s="30"/>
      <c r="U538" s="30"/>
      <c r="V538" s="31"/>
      <c r="W538" s="32">
        <v>42</v>
      </c>
      <c r="X538" s="29"/>
      <c r="Y538" s="50"/>
      <c r="Z538" s="50"/>
      <c r="AA538" s="51"/>
      <c r="AC538" s="52"/>
      <c r="AD538" s="52"/>
      <c r="BB538" s="64" t="s">
        <v>0</v>
      </c>
    </row>
    <row r="539" spans="1:54">
      <c r="A539" t="str">
        <f t="shared" si="88"/>
        <v>*シェフェトの砂丘/Shefet Dunes</v>
      </c>
      <c r="B539" t="s">
        <v>0</v>
      </c>
      <c r="C539" t="str">
        <f>"*"&amp;R539&amp;"/"&amp;T539</f>
        <v>*シェフェトの砂丘/Shefet Dunes</v>
      </c>
      <c r="Q539" s="33" t="s">
        <v>9</v>
      </c>
      <c r="R539" s="34" t="str">
        <f>INDEX(AI:AI,W538+1)</f>
        <v>シェフェトの砂丘</v>
      </c>
      <c r="S539" s="35" t="s">
        <v>10</v>
      </c>
      <c r="T539" s="34" t="str">
        <f>INDEX(AJ:AJ,W538+1)</f>
        <v>Shefet Dunes</v>
      </c>
      <c r="U539" s="35"/>
      <c r="V539" s="36"/>
      <c r="W539" s="37"/>
      <c r="X539" s="33"/>
      <c r="Y539" s="52"/>
      <c r="Z539" s="52"/>
      <c r="AA539" s="53"/>
      <c r="AC539" s="52"/>
      <c r="AD539" s="52"/>
      <c r="BB539" s="64" t="s">
        <v>0</v>
      </c>
    </row>
    <row r="540" spans="1:54">
      <c r="A540" t="str">
        <f t="shared" si="88"/>
        <v>|LEFT:80|LEFT:100|LEFT:100|LEFT:100|LEFT:100|LEFT:100|c</v>
      </c>
      <c r="B540" t="s">
        <v>0</v>
      </c>
      <c r="C540" t="s">
        <v>81</v>
      </c>
      <c r="D540" s="26" t="str">
        <f>$Q$1</f>
        <v>LEFT:80</v>
      </c>
      <c r="E540" s="26" t="s">
        <v>81</v>
      </c>
      <c r="F540" s="26" t="str">
        <f t="shared" ref="F540:J540" si="91">$R$1</f>
        <v>LEFT:100</v>
      </c>
      <c r="G540" s="26" t="s">
        <v>81</v>
      </c>
      <c r="H540" s="26" t="str">
        <f t="shared" si="91"/>
        <v>LEFT:100</v>
      </c>
      <c r="I540" s="26" t="s">
        <v>81</v>
      </c>
      <c r="J540" s="26" t="str">
        <f t="shared" si="91"/>
        <v>LEFT:100</v>
      </c>
      <c r="K540" s="26" t="s">
        <v>81</v>
      </c>
      <c r="L540" s="26" t="str">
        <f>$R$1</f>
        <v>LEFT:100</v>
      </c>
      <c r="M540" s="26" t="s">
        <v>81</v>
      </c>
      <c r="N540" s="26" t="str">
        <f>$R$1</f>
        <v>LEFT:100</v>
      </c>
      <c r="O540" t="s">
        <v>81</v>
      </c>
      <c r="P540" t="s">
        <v>82</v>
      </c>
      <c r="Q540" s="38" t="s">
        <v>6</v>
      </c>
      <c r="R540" s="34" t="str">
        <f>INDEX(AF:AF,W538+1)</f>
        <v>無色</v>
      </c>
      <c r="S540" s="39" t="s">
        <v>7</v>
      </c>
      <c r="T540" s="34" t="str">
        <f>INDEX(AG:AG,W538+1)</f>
        <v>アンコモン</v>
      </c>
      <c r="U540" s="39" t="s">
        <v>8</v>
      </c>
      <c r="V540" s="34">
        <f>INDEX(AH:AH,W538+1)</f>
        <v>13</v>
      </c>
      <c r="W540" s="40"/>
      <c r="X540" s="34" t="str">
        <f>INDEX(AO:AO,W538+1)</f>
        <v>あなたがコントロールする各クリーチャーは+2/+2の修整を受ける。</v>
      </c>
      <c r="Y540" s="52"/>
      <c r="Z540" s="52"/>
      <c r="AA540" s="53"/>
      <c r="AC540" s="35"/>
      <c r="AD540" s="35"/>
      <c r="BB540" s="64" t="s">
        <v>0</v>
      </c>
    </row>
    <row r="541" spans="1:54">
      <c r="A541" t="str">
        <f t="shared" si="88"/>
        <v>|色|無色|レアリティ|アンコモン|マナコスト|13|</v>
      </c>
      <c r="B541" t="s">
        <v>0</v>
      </c>
      <c r="C541" t="s">
        <v>81</v>
      </c>
      <c r="D541" s="27" t="s">
        <v>6</v>
      </c>
      <c r="E541" t="s">
        <v>81</v>
      </c>
      <c r="F541" t="str">
        <f>IF(R540=0,"",R540)</f>
        <v>無色</v>
      </c>
      <c r="G541" t="s">
        <v>81</v>
      </c>
      <c r="H541" s="27" t="s">
        <v>93</v>
      </c>
      <c r="I541" t="s">
        <v>81</v>
      </c>
      <c r="J541" t="str">
        <f>IF(T540=0,"",T540)</f>
        <v>アンコモン</v>
      </c>
      <c r="K541" t="s">
        <v>81</v>
      </c>
      <c r="L541" s="27" t="s">
        <v>94</v>
      </c>
      <c r="M541" t="s">
        <v>81</v>
      </c>
      <c r="N541">
        <f>IF(V540=0,"",V540)</f>
        <v>13</v>
      </c>
      <c r="O541" t="s">
        <v>81</v>
      </c>
      <c r="Q541" s="33" t="s">
        <v>11</v>
      </c>
      <c r="R541" s="34" t="str">
        <f>INDEX(AK:AK,W538+1)</f>
        <v>呪文</v>
      </c>
      <c r="S541" s="39" t="s">
        <v>95</v>
      </c>
      <c r="T541" s="34" t="str">
        <f>INDEX(AL:AL,W538+1)</f>
        <v>砂漠</v>
      </c>
      <c r="U541" s="34">
        <f>INDEX(AM:AM,W538+1)</f>
        <v>0</v>
      </c>
      <c r="V541" s="34">
        <f>INDEX(AN:AN,W538+1)</f>
        <v>0</v>
      </c>
      <c r="W541" s="40"/>
      <c r="X541" s="34" t="str">
        <f>INDEX(AV:AV,W538+1)</f>
        <v>あな</v>
      </c>
      <c r="Y541" s="34" t="str">
        <f>INDEX(AW:AW,W538+1)</f>
        <v/>
      </c>
      <c r="Z541" s="34" t="str">
        <f>INDEX(AX:AX,W538+1)</f>
        <v/>
      </c>
      <c r="AA541" s="34">
        <f>INDEX(AY:AY,W538+1)</f>
        <v>0</v>
      </c>
      <c r="AC541" s="52"/>
      <c r="AD541" s="52"/>
      <c r="BB541" s="64" t="s">
        <v>0</v>
      </c>
    </row>
    <row r="542" spans="1:54">
      <c r="A542" t="str">
        <f t="shared" si="88"/>
        <v>|種別|呪文|サブタイプ|砂漠|||</v>
      </c>
      <c r="B542" t="s">
        <v>0</v>
      </c>
      <c r="C542" t="s">
        <v>81</v>
      </c>
      <c r="D542" s="27" t="s">
        <v>11</v>
      </c>
      <c r="E542" t="s">
        <v>81</v>
      </c>
      <c r="F542" t="str">
        <f>IF(R541=0,"",R541)</f>
        <v>呪文</v>
      </c>
      <c r="G542" t="s">
        <v>81</v>
      </c>
      <c r="H542" s="27" t="s">
        <v>103</v>
      </c>
      <c r="I542" t="s">
        <v>81</v>
      </c>
      <c r="J542" t="str">
        <f>IF(T541=0,"",T541)</f>
        <v>砂漠</v>
      </c>
      <c r="K542" t="s">
        <v>81</v>
      </c>
      <c r="L542" t="str">
        <f>IF(U541=0,"",U541)</f>
        <v/>
      </c>
      <c r="M542" t="s">
        <v>81</v>
      </c>
      <c r="N542" t="str">
        <f>IF(V541=0,"",V541)</f>
        <v/>
      </c>
      <c r="O542" t="s">
        <v>81</v>
      </c>
      <c r="Q542" s="33" t="s">
        <v>104</v>
      </c>
      <c r="R542" s="34" t="str">
        <f>INDEX(AZ:AZ,W538+1)</f>
        <v>あなたがコントロールする各クリーチャーは+2/+2の修整を受ける。</v>
      </c>
      <c r="S542" s="35"/>
      <c r="T542" s="35"/>
      <c r="U542" s="35"/>
      <c r="V542" s="36"/>
      <c r="W542" s="40"/>
      <c r="X542" s="32"/>
      <c r="Y542" s="32"/>
      <c r="Z542" s="32"/>
      <c r="AA542" s="54"/>
      <c r="AC542" s="52"/>
      <c r="AD542" s="52"/>
      <c r="BB542" s="64" t="s">
        <v>0</v>
      </c>
    </row>
    <row r="543" spans="1:54">
      <c r="A543" t="str">
        <f t="shared" si="88"/>
        <v>|テキスト|&gt;|&gt;|&gt;|&gt;|あなたがコントロールする各クリーチャーは+2/+2の修整を受ける。|</v>
      </c>
      <c r="B543" t="s">
        <v>0</v>
      </c>
      <c r="C543" t="s">
        <v>81</v>
      </c>
      <c r="D543" s="27" t="s">
        <v>104</v>
      </c>
      <c r="E543" t="s">
        <v>81</v>
      </c>
      <c r="F543" s="27" t="s">
        <v>113</v>
      </c>
      <c r="G543" t="s">
        <v>81</v>
      </c>
      <c r="H543" s="27" t="s">
        <v>113</v>
      </c>
      <c r="I543" t="s">
        <v>81</v>
      </c>
      <c r="J543" s="27" t="s">
        <v>113</v>
      </c>
      <c r="K543" t="s">
        <v>81</v>
      </c>
      <c r="L543" s="27" t="s">
        <v>113</v>
      </c>
      <c r="M543" t="s">
        <v>81</v>
      </c>
      <c r="N543" t="str">
        <f>IF(R542=0,"",R542)</f>
        <v>あなたがコントロールする各クリーチャーは+2/+2の修整を受ける。</v>
      </c>
      <c r="O543" t="s">
        <v>81</v>
      </c>
      <c r="Q543" s="38" t="s">
        <v>27</v>
      </c>
      <c r="R543" s="34" t="str">
        <f>INDEX(BA:BA,W538+1)</f>
        <v>Each creature you control gets +2/+2.</v>
      </c>
      <c r="S543" s="35" t="s">
        <v>400</v>
      </c>
      <c r="T543" s="34" t="str">
        <f>IF(X543="","",X543&amp;IF(Y543="",""," "&amp;Y543)&amp;IF(Z543="",""," "&amp;Z543)&amp;IF(AA543="",""," "&amp;AA543))</f>
        <v/>
      </c>
      <c r="U543" s="35"/>
      <c r="V543" s="36"/>
      <c r="W543" s="40" t="s">
        <v>114</v>
      </c>
      <c r="X543" s="33" t="str">
        <f t="shared" ref="X543:AA543" si="92">IF(ISERROR(IF(LEN(X542)&gt;1,X542,VLOOKUP(X541,$AC:$AD,2,FALSE))),"",IF(LEN(X542)&gt;1,X542,VLOOKUP(X541,$AC:$AD,2,FALSE)))</f>
        <v/>
      </c>
      <c r="Y543" s="33" t="str">
        <f t="shared" si="92"/>
        <v/>
      </c>
      <c r="Z543" s="33" t="str">
        <f t="shared" si="92"/>
        <v/>
      </c>
      <c r="AA543" s="33" t="str">
        <f t="shared" si="92"/>
        <v> </v>
      </c>
      <c r="AC543" s="52"/>
      <c r="AD543" s="52"/>
      <c r="BB543" s="64" t="s">
        <v>0</v>
      </c>
    </row>
    <row r="544" spans="1:54">
      <c r="A544" t="str">
        <f t="shared" si="88"/>
        <v>|英テキスト|&gt;|&gt;|&gt;|&gt;|Each creature you control gets +2/+2.|</v>
      </c>
      <c r="B544" t="s">
        <v>0</v>
      </c>
      <c r="C544" t="s">
        <v>81</v>
      </c>
      <c r="D544" s="27" t="s">
        <v>125</v>
      </c>
      <c r="E544" t="s">
        <v>81</v>
      </c>
      <c r="F544" s="27" t="s">
        <v>113</v>
      </c>
      <c r="G544" t="s">
        <v>81</v>
      </c>
      <c r="H544" s="27" t="s">
        <v>113</v>
      </c>
      <c r="I544" t="s">
        <v>81</v>
      </c>
      <c r="J544" s="27" t="s">
        <v>113</v>
      </c>
      <c r="K544" t="s">
        <v>81</v>
      </c>
      <c r="L544" s="27" t="s">
        <v>113</v>
      </c>
      <c r="M544" t="s">
        <v>81</v>
      </c>
      <c r="N544" t="str">
        <f>IF(T543="","",T543&amp;"&amp;br;")&amp;IF(R543=0,"",R543)</f>
        <v>Each creature you control gets +2/+2.</v>
      </c>
      <c r="O544" t="s">
        <v>81</v>
      </c>
      <c r="Q544" s="33" t="s">
        <v>18</v>
      </c>
      <c r="R544" s="34">
        <f>IF(INDEX(AT:AT,W538+1)="",0,INDEX(AT:AT,W538+1)&amp;"/"&amp;INDEX(AU:AU,W538+1))</f>
        <v>0</v>
      </c>
      <c r="S544" s="35"/>
      <c r="T544" s="35"/>
      <c r="U544" s="35"/>
      <c r="V544" s="36"/>
      <c r="W544" s="40"/>
      <c r="X544" s="33"/>
      <c r="Y544" s="52"/>
      <c r="Z544" s="52"/>
      <c r="AA544" s="53"/>
      <c r="AC544" s="52"/>
      <c r="AD544" s="52"/>
      <c r="BB544" s="64" t="s">
        <v>0</v>
      </c>
    </row>
    <row r="545" spans="1:54">
      <c r="A545" t="str">
        <f t="shared" si="88"/>
        <v>|PT|&gt;||シールド数|&gt;||</v>
      </c>
      <c r="B545" t="s">
        <v>0</v>
      </c>
      <c r="C545" t="s">
        <v>81</v>
      </c>
      <c r="D545" t="s">
        <v>18</v>
      </c>
      <c r="E545" t="s">
        <v>81</v>
      </c>
      <c r="F545" t="s">
        <v>113</v>
      </c>
      <c r="G545" t="s">
        <v>81</v>
      </c>
      <c r="H545" t="str">
        <f>IF(R544=0,"",R544)</f>
        <v/>
      </c>
      <c r="I545" t="s">
        <v>81</v>
      </c>
      <c r="J545" t="s">
        <v>136</v>
      </c>
      <c r="K545" t="s">
        <v>81</v>
      </c>
      <c r="L545" t="s">
        <v>113</v>
      </c>
      <c r="M545" t="s">
        <v>81</v>
      </c>
      <c r="N545" t="str">
        <f>IF(R545=0,"",R545)</f>
        <v/>
      </c>
      <c r="O545" t="s">
        <v>81</v>
      </c>
      <c r="Q545" s="41" t="s">
        <v>19</v>
      </c>
      <c r="R545" s="34">
        <f>INDEX(AS:AS,W538+1)</f>
        <v>0</v>
      </c>
      <c r="S545" s="42"/>
      <c r="T545" s="42"/>
      <c r="U545" s="42"/>
      <c r="V545" s="43"/>
      <c r="W545" s="44"/>
      <c r="X545" s="45"/>
      <c r="Y545" s="55"/>
      <c r="Z545" s="55"/>
      <c r="AA545" s="56"/>
      <c r="BB545" s="64" t="s">
        <v>0</v>
      </c>
    </row>
    <row r="546" spans="1:54">
      <c r="A546" t="str">
        <f t="shared" si="88"/>
        <v>&amp;br;&amp;br;</v>
      </c>
      <c r="B546" t="s">
        <v>0</v>
      </c>
      <c r="C546" t="s">
        <v>145</v>
      </c>
      <c r="R546"/>
      <c r="S546"/>
      <c r="T546"/>
      <c r="U546"/>
      <c r="V546"/>
      <c r="BB546" s="64" t="s">
        <v>0</v>
      </c>
    </row>
    <row r="547" spans="1:54">
      <c r="A547" t="str">
        <f t="shared" si="88"/>
        <v>#back(text=戻る,left)</v>
      </c>
      <c r="B547" t="s">
        <v>0</v>
      </c>
      <c r="C547" t="s">
        <v>153</v>
      </c>
      <c r="R547"/>
      <c r="S547"/>
      <c r="T547"/>
      <c r="U547"/>
      <c r="V547"/>
      <c r="BB547" s="64" t="s">
        <v>0</v>
      </c>
    </row>
    <row r="548" spans="1:54">
      <c r="A548" t="str">
        <f t="shared" si="88"/>
        <v>&amp;br;</v>
      </c>
      <c r="B548" t="s">
        <v>0</v>
      </c>
      <c r="C548" t="s">
        <v>164</v>
      </c>
      <c r="R548"/>
      <c r="S548"/>
      <c r="T548"/>
      <c r="U548"/>
      <c r="V548"/>
      <c r="BB548" s="64" t="s">
        <v>0</v>
      </c>
    </row>
    <row r="549" spans="1:54">
      <c r="A549" t="str">
        <f t="shared" si="88"/>
        <v>#comment(above,nsize=[15],size=[30],num=[10])</v>
      </c>
      <c r="B549" t="s">
        <v>0</v>
      </c>
      <c r="C549" t="s">
        <v>173</v>
      </c>
      <c r="R549"/>
      <c r="S549"/>
      <c r="T549"/>
      <c r="U549"/>
      <c r="V549"/>
      <c r="BB549" s="64" t="s">
        <v>0</v>
      </c>
    </row>
    <row r="550" spans="1:54">
      <c r="A550" t="str">
        <f t="shared" si="88"/>
        <v>&amp;br;&amp;br;</v>
      </c>
      <c r="B550" t="s">
        <v>0</v>
      </c>
      <c r="C550" t="s">
        <v>145</v>
      </c>
      <c r="R550"/>
      <c r="S550"/>
      <c r="T550"/>
      <c r="U550"/>
      <c r="V550"/>
      <c r="AC550" s="52"/>
      <c r="AD550" s="52"/>
      <c r="BB550" s="64" t="s">
        <v>0</v>
      </c>
    </row>
    <row r="551" spans="1:54">
      <c r="A551" t="str">
        <f t="shared" si="88"/>
        <v/>
      </c>
      <c r="B551" t="s">
        <v>0</v>
      </c>
      <c r="Q551" s="29"/>
      <c r="R551" s="30"/>
      <c r="S551" s="30"/>
      <c r="T551" s="30"/>
      <c r="U551" s="30"/>
      <c r="V551" s="31"/>
      <c r="W551" s="32">
        <v>43</v>
      </c>
      <c r="X551" s="29"/>
      <c r="Y551" s="50"/>
      <c r="Z551" s="50"/>
      <c r="AA551" s="51"/>
      <c r="AC551" s="52"/>
      <c r="AD551" s="52"/>
      <c r="BB551" s="64" t="s">
        <v>0</v>
      </c>
    </row>
    <row r="552" spans="1:54">
      <c r="A552" t="str">
        <f t="shared" si="88"/>
        <v>*没収の曲杖/Crook of Condemnation</v>
      </c>
      <c r="B552" t="s">
        <v>0</v>
      </c>
      <c r="C552" t="str">
        <f>"*"&amp;R552&amp;"/"&amp;T552</f>
        <v>*没収の曲杖/Crook of Condemnation</v>
      </c>
      <c r="Q552" s="33" t="s">
        <v>9</v>
      </c>
      <c r="R552" s="34" t="str">
        <f>INDEX(AI:AI,W551+1)</f>
        <v>没収の曲杖</v>
      </c>
      <c r="S552" s="35" t="s">
        <v>10</v>
      </c>
      <c r="T552" s="34" t="str">
        <f>INDEX(AJ:AJ,W551+1)</f>
        <v>Crook of Condemnation</v>
      </c>
      <c r="U552" s="35"/>
      <c r="V552" s="36"/>
      <c r="W552" s="37"/>
      <c r="X552" s="33"/>
      <c r="Y552" s="52"/>
      <c r="Z552" s="52"/>
      <c r="AA552" s="53"/>
      <c r="AC552" s="52"/>
      <c r="AD552" s="52"/>
      <c r="BB552" s="64" t="s">
        <v>0</v>
      </c>
    </row>
    <row r="553" spans="1:54">
      <c r="A553" t="str">
        <f t="shared" si="88"/>
        <v>|LEFT:80|LEFT:100|LEFT:100|LEFT:100|LEFT:100|LEFT:100|c</v>
      </c>
      <c r="B553" t="s">
        <v>0</v>
      </c>
      <c r="C553" t="s">
        <v>81</v>
      </c>
      <c r="D553" s="26" t="str">
        <f>$Q$1</f>
        <v>LEFT:80</v>
      </c>
      <c r="E553" s="26" t="s">
        <v>81</v>
      </c>
      <c r="F553" s="26" t="str">
        <f t="shared" ref="F553:J553" si="93">$R$1</f>
        <v>LEFT:100</v>
      </c>
      <c r="G553" s="26" t="s">
        <v>81</v>
      </c>
      <c r="H553" s="26" t="str">
        <f t="shared" si="93"/>
        <v>LEFT:100</v>
      </c>
      <c r="I553" s="26" t="s">
        <v>81</v>
      </c>
      <c r="J553" s="26" t="str">
        <f t="shared" si="93"/>
        <v>LEFT:100</v>
      </c>
      <c r="K553" s="26" t="s">
        <v>81</v>
      </c>
      <c r="L553" s="26" t="str">
        <f>$R$1</f>
        <v>LEFT:100</v>
      </c>
      <c r="M553" s="26" t="s">
        <v>81</v>
      </c>
      <c r="N553" s="26" t="str">
        <f>$R$1</f>
        <v>LEFT:100</v>
      </c>
      <c r="O553" t="s">
        <v>81</v>
      </c>
      <c r="P553" t="s">
        <v>82</v>
      </c>
      <c r="Q553" s="38" t="s">
        <v>6</v>
      </c>
      <c r="R553" s="34" t="str">
        <f>INDEX(AF:AF,W551+1)</f>
        <v>無色</v>
      </c>
      <c r="S553" s="39" t="s">
        <v>7</v>
      </c>
      <c r="T553" s="34" t="str">
        <f>INDEX(AG:AG,W551+1)</f>
        <v>アンコモン</v>
      </c>
      <c r="U553" s="39" t="s">
        <v>8</v>
      </c>
      <c r="V553" s="34">
        <f>INDEX(AH:AH,W551+1)</f>
        <v>4</v>
      </c>
      <c r="W553" s="40"/>
      <c r="X553" s="34" t="str">
        <f>INDEX(AO:AO,W551+1)</f>
        <v>ジェム2個を起動する：対戦相手が墓地に置かれた不朽か永遠か余波を持つ最後のカードを追放する。</v>
      </c>
      <c r="Y553" s="52"/>
      <c r="Z553" s="52"/>
      <c r="AA553" s="53"/>
      <c r="AC553" s="35"/>
      <c r="AD553" s="35"/>
      <c r="BB553" s="64" t="s">
        <v>0</v>
      </c>
    </row>
    <row r="554" spans="1:54">
      <c r="A554" t="str">
        <f t="shared" si="88"/>
        <v>|色|無色|レアリティ|アンコモン|マナコスト|4|</v>
      </c>
      <c r="B554" t="s">
        <v>0</v>
      </c>
      <c r="C554" t="s">
        <v>81</v>
      </c>
      <c r="D554" s="27" t="s">
        <v>6</v>
      </c>
      <c r="E554" t="s">
        <v>81</v>
      </c>
      <c r="F554" t="str">
        <f>IF(R553=0,"",R553)</f>
        <v>無色</v>
      </c>
      <c r="G554" t="s">
        <v>81</v>
      </c>
      <c r="H554" s="27" t="s">
        <v>93</v>
      </c>
      <c r="I554" t="s">
        <v>81</v>
      </c>
      <c r="J554" t="str">
        <f>IF(T553=0,"",T553)</f>
        <v>アンコモン</v>
      </c>
      <c r="K554" t="s">
        <v>81</v>
      </c>
      <c r="L554" s="27" t="s">
        <v>94</v>
      </c>
      <c r="M554" t="s">
        <v>81</v>
      </c>
      <c r="N554">
        <f>IF(V553=0,"",V553)</f>
        <v>4</v>
      </c>
      <c r="O554" t="s">
        <v>81</v>
      </c>
      <c r="Q554" s="33" t="s">
        <v>11</v>
      </c>
      <c r="R554" s="34" t="str">
        <f>INDEX(AK:AK,W551+1)</f>
        <v>サポート</v>
      </c>
      <c r="S554" s="39" t="s">
        <v>95</v>
      </c>
      <c r="T554" s="34">
        <f>INDEX(AL:AL,W551+1)</f>
        <v>0</v>
      </c>
      <c r="U554" s="34">
        <f>INDEX(AM:AM,W551+1)</f>
        <v>0</v>
      </c>
      <c r="V554" s="34">
        <f>INDEX(AN:AN,W551+1)</f>
        <v>0</v>
      </c>
      <c r="W554" s="40"/>
      <c r="X554" s="34" t="str">
        <f>INDEX(AV:AV,W551+1)</f>
        <v>ジェ</v>
      </c>
      <c r="Y554" s="34" t="str">
        <f>INDEX(AW:AW,W551+1)</f>
        <v/>
      </c>
      <c r="Z554" s="34" t="str">
        <f>INDEX(AX:AX,W551+1)</f>
        <v/>
      </c>
      <c r="AA554" s="34">
        <f>INDEX(AY:AY,W551+1)</f>
        <v>0</v>
      </c>
      <c r="AC554" s="52"/>
      <c r="AD554" s="52"/>
      <c r="BB554" s="64" t="s">
        <v>0</v>
      </c>
    </row>
    <row r="555" spans="1:54">
      <c r="A555" t="str">
        <f t="shared" si="88"/>
        <v>|種別|サポート|サブタイプ||||</v>
      </c>
      <c r="B555" t="s">
        <v>0</v>
      </c>
      <c r="C555" t="s">
        <v>81</v>
      </c>
      <c r="D555" s="27" t="s">
        <v>11</v>
      </c>
      <c r="E555" t="s">
        <v>81</v>
      </c>
      <c r="F555" t="str">
        <f>IF(R554=0,"",R554)</f>
        <v>サポート</v>
      </c>
      <c r="G555" t="s">
        <v>81</v>
      </c>
      <c r="H555" s="27" t="s">
        <v>103</v>
      </c>
      <c r="I555" t="s">
        <v>81</v>
      </c>
      <c r="J555" t="str">
        <f>IF(T554=0,"",T554)</f>
        <v/>
      </c>
      <c r="K555" t="s">
        <v>81</v>
      </c>
      <c r="L555" t="str">
        <f>IF(U554=0,"",U554)</f>
        <v/>
      </c>
      <c r="M555" t="s">
        <v>81</v>
      </c>
      <c r="N555" t="str">
        <f>IF(V554=0,"",V554)</f>
        <v/>
      </c>
      <c r="O555" t="s">
        <v>81</v>
      </c>
      <c r="Q555" s="33" t="s">
        <v>104</v>
      </c>
      <c r="R555" s="34" t="str">
        <f>INDEX(AZ:AZ,W551+1)</f>
        <v>ジェム2個を起動する：対戦相手が墓地に置かれた不朽か永遠か余波を持つ最後のカードを追放する。</v>
      </c>
      <c r="S555" s="35"/>
      <c r="T555" s="35"/>
      <c r="U555" s="35"/>
      <c r="V555" s="36"/>
      <c r="W555" s="40"/>
      <c r="X555" s="32"/>
      <c r="Y555" s="32"/>
      <c r="Z555" s="32"/>
      <c r="AA555" s="54"/>
      <c r="AC555" s="52"/>
      <c r="AD555" s="52"/>
      <c r="BB555" s="64" t="s">
        <v>0</v>
      </c>
    </row>
    <row r="556" spans="1:54">
      <c r="A556" t="str">
        <f t="shared" si="88"/>
        <v>|テキスト|&gt;|&gt;|&gt;|&gt;|ジェム2個を起動する：対戦相手が墓地に置かれた不朽か永遠か余波を持つ最後のカードを追放する。|</v>
      </c>
      <c r="B556" t="s">
        <v>0</v>
      </c>
      <c r="C556" t="s">
        <v>81</v>
      </c>
      <c r="D556" s="27" t="s">
        <v>104</v>
      </c>
      <c r="E556" t="s">
        <v>81</v>
      </c>
      <c r="F556" s="27" t="s">
        <v>113</v>
      </c>
      <c r="G556" t="s">
        <v>81</v>
      </c>
      <c r="H556" s="27" t="s">
        <v>113</v>
      </c>
      <c r="I556" t="s">
        <v>81</v>
      </c>
      <c r="J556" s="27" t="s">
        <v>113</v>
      </c>
      <c r="K556" t="s">
        <v>81</v>
      </c>
      <c r="L556" s="27" t="s">
        <v>113</v>
      </c>
      <c r="M556" t="s">
        <v>81</v>
      </c>
      <c r="N556" t="str">
        <f>IF(R555=0,"",R555)</f>
        <v>ジェム2個を起動する：対戦相手が墓地に置かれた不朽か永遠か余波を持つ最後のカードを追放する。</v>
      </c>
      <c r="O556" t="s">
        <v>81</v>
      </c>
      <c r="Q556" s="38" t="s">
        <v>27</v>
      </c>
      <c r="R556" s="34" t="str">
        <f>INDEX(BA:BA,W551+1)</f>
        <v>Activate 2: The last card that entered your opponent's graveyard with Embalm, Eternalize Aftermath is Exiled.</v>
      </c>
      <c r="S556" s="35" t="s">
        <v>400</v>
      </c>
      <c r="T556" s="34" t="str">
        <f>IF(X556="","",X556&amp;IF(Y556="",""," "&amp;Y556)&amp;IF(Z556="",""," "&amp;Z556)&amp;IF(AA556="",""," "&amp;AA556))</f>
        <v/>
      </c>
      <c r="U556" s="35"/>
      <c r="V556" s="36"/>
      <c r="W556" s="40" t="s">
        <v>114</v>
      </c>
      <c r="X556" s="33" t="str">
        <f t="shared" ref="X556:AA556" si="94">IF(ISERROR(IF(LEN(X555)&gt;1,X555,VLOOKUP(X554,$AC:$AD,2,FALSE))),"",IF(LEN(X555)&gt;1,X555,VLOOKUP(X554,$AC:$AD,2,FALSE)))</f>
        <v/>
      </c>
      <c r="Y556" s="33" t="str">
        <f t="shared" si="94"/>
        <v/>
      </c>
      <c r="Z556" s="33" t="str">
        <f t="shared" si="94"/>
        <v/>
      </c>
      <c r="AA556" s="33" t="str">
        <f t="shared" si="94"/>
        <v> </v>
      </c>
      <c r="AC556" s="52"/>
      <c r="AD556" s="52"/>
      <c r="BB556" s="64" t="s">
        <v>0</v>
      </c>
    </row>
    <row r="557" spans="1:54">
      <c r="A557" t="str">
        <f t="shared" si="88"/>
        <v>|英テキスト|&gt;|&gt;|&gt;|&gt;|Activate 2: The last card that entered your opponent's graveyard with Embalm, Eternalize Aftermath is Exiled.|</v>
      </c>
      <c r="B557" t="s">
        <v>0</v>
      </c>
      <c r="C557" t="s">
        <v>81</v>
      </c>
      <c r="D557" s="27" t="s">
        <v>125</v>
      </c>
      <c r="E557" t="s">
        <v>81</v>
      </c>
      <c r="F557" s="27" t="s">
        <v>113</v>
      </c>
      <c r="G557" t="s">
        <v>81</v>
      </c>
      <c r="H557" s="27" t="s">
        <v>113</v>
      </c>
      <c r="I557" t="s">
        <v>81</v>
      </c>
      <c r="J557" s="27" t="s">
        <v>113</v>
      </c>
      <c r="K557" t="s">
        <v>81</v>
      </c>
      <c r="L557" s="27" t="s">
        <v>113</v>
      </c>
      <c r="M557" t="s">
        <v>81</v>
      </c>
      <c r="N557" t="str">
        <f>IF(T556="","",T556&amp;"&amp;br;")&amp;IF(R556=0,"",R556)</f>
        <v>Activate 2: The last card that entered your opponent's graveyard with Embalm, Eternalize Aftermath is Exiled.</v>
      </c>
      <c r="O557" t="s">
        <v>81</v>
      </c>
      <c r="Q557" s="33" t="s">
        <v>18</v>
      </c>
      <c r="R557" s="34">
        <f>IF(INDEX(AT:AT,W551+1)="",0,INDEX(AT:AT,W551+1)&amp;"/"&amp;INDEX(AU:AU,W551+1))</f>
        <v>0</v>
      </c>
      <c r="S557" s="35"/>
      <c r="T557" s="35"/>
      <c r="U557" s="35"/>
      <c r="V557" s="36"/>
      <c r="W557" s="40"/>
      <c r="X557" s="33"/>
      <c r="Y557" s="52"/>
      <c r="Z557" s="52"/>
      <c r="AA557" s="53"/>
      <c r="AC557" s="52"/>
      <c r="AD557" s="52"/>
      <c r="BB557" s="64" t="s">
        <v>0</v>
      </c>
    </row>
    <row r="558" spans="1:54">
      <c r="A558" t="str">
        <f t="shared" si="88"/>
        <v>|PT|&gt;||シールド数|&gt;|3|</v>
      </c>
      <c r="B558" t="s">
        <v>0</v>
      </c>
      <c r="C558" t="s">
        <v>81</v>
      </c>
      <c r="D558" t="s">
        <v>18</v>
      </c>
      <c r="E558" t="s">
        <v>81</v>
      </c>
      <c r="F558" t="s">
        <v>113</v>
      </c>
      <c r="G558" t="s">
        <v>81</v>
      </c>
      <c r="H558" t="str">
        <f>IF(R557=0,"",R557)</f>
        <v/>
      </c>
      <c r="I558" t="s">
        <v>81</v>
      </c>
      <c r="J558" t="s">
        <v>136</v>
      </c>
      <c r="K558" t="s">
        <v>81</v>
      </c>
      <c r="L558" t="s">
        <v>113</v>
      </c>
      <c r="M558" t="s">
        <v>81</v>
      </c>
      <c r="N558">
        <f>IF(R558=0,"",R558)</f>
        <v>3</v>
      </c>
      <c r="O558" t="s">
        <v>81</v>
      </c>
      <c r="Q558" s="41" t="s">
        <v>19</v>
      </c>
      <c r="R558" s="34">
        <f>INDEX(AS:AS,W551+1)</f>
        <v>3</v>
      </c>
      <c r="S558" s="42"/>
      <c r="T558" s="42"/>
      <c r="U558" s="42"/>
      <c r="V558" s="43"/>
      <c r="W558" s="44"/>
      <c r="X558" s="45"/>
      <c r="Y558" s="55"/>
      <c r="Z558" s="55"/>
      <c r="AA558" s="56"/>
      <c r="BB558" s="64" t="s">
        <v>0</v>
      </c>
    </row>
    <row r="559" spans="1:54">
      <c r="A559" t="str">
        <f t="shared" si="88"/>
        <v>&amp;br;&amp;br;</v>
      </c>
      <c r="B559" t="s">
        <v>0</v>
      </c>
      <c r="C559" t="s">
        <v>145</v>
      </c>
      <c r="R559"/>
      <c r="S559"/>
      <c r="T559"/>
      <c r="U559"/>
      <c r="V559"/>
      <c r="BB559" s="64" t="s">
        <v>0</v>
      </c>
    </row>
    <row r="560" spans="1:54">
      <c r="A560" t="str">
        <f t="shared" si="88"/>
        <v>#back(text=戻る,left)</v>
      </c>
      <c r="B560" t="s">
        <v>0</v>
      </c>
      <c r="C560" t="s">
        <v>153</v>
      </c>
      <c r="R560"/>
      <c r="S560"/>
      <c r="T560"/>
      <c r="U560"/>
      <c r="V560"/>
      <c r="BB560" s="64" t="s">
        <v>0</v>
      </c>
    </row>
    <row r="561" spans="1:54">
      <c r="A561" t="str">
        <f t="shared" si="88"/>
        <v>&amp;br;</v>
      </c>
      <c r="B561" t="s">
        <v>0</v>
      </c>
      <c r="C561" t="s">
        <v>164</v>
      </c>
      <c r="R561"/>
      <c r="S561"/>
      <c r="T561"/>
      <c r="U561"/>
      <c r="V561"/>
      <c r="BB561" s="64" t="s">
        <v>0</v>
      </c>
    </row>
    <row r="562" spans="1:54">
      <c r="A562" t="str">
        <f t="shared" si="88"/>
        <v>#comment(above,nsize=[15],size=[30],num=[10])</v>
      </c>
      <c r="B562" t="s">
        <v>0</v>
      </c>
      <c r="C562" t="s">
        <v>173</v>
      </c>
      <c r="R562"/>
      <c r="S562"/>
      <c r="T562"/>
      <c r="U562"/>
      <c r="V562"/>
      <c r="BB562" s="64" t="s">
        <v>0</v>
      </c>
    </row>
    <row r="563" spans="1:54">
      <c r="A563" t="str">
        <f t="shared" si="88"/>
        <v>&amp;br;&amp;br;</v>
      </c>
      <c r="B563" t="s">
        <v>0</v>
      </c>
      <c r="C563" t="s">
        <v>145</v>
      </c>
      <c r="R563"/>
      <c r="S563"/>
      <c r="T563"/>
      <c r="U563"/>
      <c r="V563"/>
      <c r="AC563" s="52"/>
      <c r="AD563" s="52"/>
      <c r="BB563" s="64" t="s">
        <v>0</v>
      </c>
    </row>
    <row r="564" spans="1:54">
      <c r="A564" t="str">
        <f t="shared" si="88"/>
        <v/>
      </c>
      <c r="B564" t="s">
        <v>0</v>
      </c>
      <c r="Q564" s="29"/>
      <c r="R564" s="30"/>
      <c r="S564" s="30"/>
      <c r="T564" s="30"/>
      <c r="U564" s="30"/>
      <c r="V564" s="31"/>
      <c r="W564" s="32">
        <v>44</v>
      </c>
      <c r="X564" s="29"/>
      <c r="Y564" s="50"/>
      <c r="Z564" s="50"/>
      <c r="AA564" s="51"/>
      <c r="AC564" s="52"/>
      <c r="AD564" s="52"/>
      <c r="BB564" s="64" t="s">
        <v>0</v>
      </c>
    </row>
    <row r="565" spans="1:54">
      <c r="A565" t="str">
        <f t="shared" si="88"/>
        <v>*崩れゆく死滅都市(永遠衆の墓所)/Crumbling Necropolis(Crypt of the Eternals)</v>
      </c>
      <c r="B565" t="s">
        <v>0</v>
      </c>
      <c r="C565" t="str">
        <f>"*"&amp;R565&amp;"/"&amp;T565</f>
        <v>*崩れゆく死滅都市(永遠衆の墓所)/Crumbling Necropolis(Crypt of the Eternals)</v>
      </c>
      <c r="Q565" s="33" t="s">
        <v>9</v>
      </c>
      <c r="R565" s="34" t="str">
        <f>INDEX(AI:AI,W564+1)</f>
        <v>崩れゆく死滅都市(永遠衆の墓所)</v>
      </c>
      <c r="S565" s="35" t="s">
        <v>10</v>
      </c>
      <c r="T565" s="34" t="str">
        <f>INDEX(AJ:AJ,W564+1)</f>
        <v>Crumbling Necropolis(Crypt of the Eternals)</v>
      </c>
      <c r="U565" s="35"/>
      <c r="V565" s="36"/>
      <c r="W565" s="37"/>
      <c r="X565" s="33"/>
      <c r="Y565" s="52"/>
      <c r="Z565" s="52"/>
      <c r="AA565" s="53"/>
      <c r="AC565" s="52"/>
      <c r="AD565" s="52"/>
      <c r="BB565" s="64" t="s">
        <v>0</v>
      </c>
    </row>
    <row r="566" spans="1:54">
      <c r="A566" t="str">
        <f t="shared" si="88"/>
        <v>|LEFT:80|LEFT:100|LEFT:100|LEFT:100|LEFT:100|LEFT:100|c</v>
      </c>
      <c r="B566" t="s">
        <v>0</v>
      </c>
      <c r="C566" t="s">
        <v>81</v>
      </c>
      <c r="D566" s="26" t="str">
        <f>$Q$1</f>
        <v>LEFT:80</v>
      </c>
      <c r="E566" s="26" t="s">
        <v>81</v>
      </c>
      <c r="F566" s="26" t="str">
        <f t="shared" ref="F566:J566" si="95">$R$1</f>
        <v>LEFT:100</v>
      </c>
      <c r="G566" s="26" t="s">
        <v>81</v>
      </c>
      <c r="H566" s="26" t="str">
        <f t="shared" si="95"/>
        <v>LEFT:100</v>
      </c>
      <c r="I566" s="26" t="s">
        <v>81</v>
      </c>
      <c r="J566" s="26" t="str">
        <f t="shared" si="95"/>
        <v>LEFT:100</v>
      </c>
      <c r="K566" s="26" t="s">
        <v>81</v>
      </c>
      <c r="L566" s="26" t="str">
        <f>$R$1</f>
        <v>LEFT:100</v>
      </c>
      <c r="M566" s="26" t="s">
        <v>81</v>
      </c>
      <c r="N566" s="26" t="str">
        <f>$R$1</f>
        <v>LEFT:100</v>
      </c>
      <c r="O566" t="s">
        <v>81</v>
      </c>
      <c r="P566" t="s">
        <v>82</v>
      </c>
      <c r="Q566" s="38" t="s">
        <v>6</v>
      </c>
      <c r="R566" s="34" t="str">
        <f>INDEX(AF:AF,W564+1)</f>
        <v>無色</v>
      </c>
      <c r="S566" s="39" t="s">
        <v>7</v>
      </c>
      <c r="T566" s="34" t="str">
        <f>INDEX(AG:AG,W564+1)</f>
        <v>アンコモン</v>
      </c>
      <c r="U566" s="39" t="s">
        <v>8</v>
      </c>
      <c r="V566" s="34">
        <f>INDEX(AH:AH,W564+1)</f>
        <v>13</v>
      </c>
      <c r="W566" s="40"/>
      <c r="X566" s="34" t="str">
        <f>INDEX(AO:AO,W564+1)</f>
        <v>あなたのターン開始時に、ジェム3個を黒か青か赤に変換する。</v>
      </c>
      <c r="Y566" s="52"/>
      <c r="Z566" s="52"/>
      <c r="AA566" s="53"/>
      <c r="AC566" s="35"/>
      <c r="AD566" s="35"/>
      <c r="BB566" s="64" t="s">
        <v>0</v>
      </c>
    </row>
    <row r="567" spans="1:54">
      <c r="A567" t="str">
        <f t="shared" si="88"/>
        <v>|色|無色|レアリティ|アンコモン|マナコスト|13|</v>
      </c>
      <c r="B567" t="s">
        <v>0</v>
      </c>
      <c r="C567" t="s">
        <v>81</v>
      </c>
      <c r="D567" s="27" t="s">
        <v>6</v>
      </c>
      <c r="E567" t="s">
        <v>81</v>
      </c>
      <c r="F567" t="str">
        <f>IF(R566=0,"",R566)</f>
        <v>無色</v>
      </c>
      <c r="G567" t="s">
        <v>81</v>
      </c>
      <c r="H567" s="27" t="s">
        <v>93</v>
      </c>
      <c r="I567" t="s">
        <v>81</v>
      </c>
      <c r="J567" t="str">
        <f>IF(T566=0,"",T566)</f>
        <v>アンコモン</v>
      </c>
      <c r="K567" t="s">
        <v>81</v>
      </c>
      <c r="L567" s="27" t="s">
        <v>94</v>
      </c>
      <c r="M567" t="s">
        <v>81</v>
      </c>
      <c r="N567">
        <f>IF(V566=0,"",V566)</f>
        <v>13</v>
      </c>
      <c r="O567" t="s">
        <v>81</v>
      </c>
      <c r="Q567" s="33" t="s">
        <v>11</v>
      </c>
      <c r="R567" s="34" t="str">
        <f>INDEX(AK:AK,W564+1)</f>
        <v>サポート</v>
      </c>
      <c r="S567" s="39" t="s">
        <v>95</v>
      </c>
      <c r="T567" s="34">
        <f>INDEX(AL:AL,W564+1)</f>
        <v>0</v>
      </c>
      <c r="U567" s="34">
        <f>INDEX(AM:AM,W564+1)</f>
        <v>0</v>
      </c>
      <c r="V567" s="34">
        <f>INDEX(AN:AN,W564+1)</f>
        <v>0</v>
      </c>
      <c r="W567" s="40"/>
      <c r="X567" s="34" t="str">
        <f>INDEX(AV:AV,W564+1)</f>
        <v>あな</v>
      </c>
      <c r="Y567" s="34" t="str">
        <f>INDEX(AW:AW,W564+1)</f>
        <v/>
      </c>
      <c r="Z567" s="34" t="str">
        <f>INDEX(AX:AX,W564+1)</f>
        <v/>
      </c>
      <c r="AA567" s="34">
        <f>INDEX(AY:AY,W564+1)</f>
        <v>0</v>
      </c>
      <c r="AC567" s="52"/>
      <c r="AD567" s="52"/>
      <c r="BB567" s="64" t="s">
        <v>0</v>
      </c>
    </row>
    <row r="568" spans="1:54">
      <c r="A568" t="str">
        <f t="shared" si="88"/>
        <v>|種別|サポート|サブタイプ||||</v>
      </c>
      <c r="B568" t="s">
        <v>0</v>
      </c>
      <c r="C568" t="s">
        <v>81</v>
      </c>
      <c r="D568" s="27" t="s">
        <v>11</v>
      </c>
      <c r="E568" t="s">
        <v>81</v>
      </c>
      <c r="F568" t="str">
        <f>IF(R567=0,"",R567)</f>
        <v>サポート</v>
      </c>
      <c r="G568" t="s">
        <v>81</v>
      </c>
      <c r="H568" s="27" t="s">
        <v>103</v>
      </c>
      <c r="I568" t="s">
        <v>81</v>
      </c>
      <c r="J568" t="str">
        <f>IF(T567=0,"",T567)</f>
        <v/>
      </c>
      <c r="K568" t="s">
        <v>81</v>
      </c>
      <c r="L568" t="str">
        <f>IF(U567=0,"",U567)</f>
        <v/>
      </c>
      <c r="M568" t="s">
        <v>81</v>
      </c>
      <c r="N568" t="str">
        <f>IF(V567=0,"",V567)</f>
        <v/>
      </c>
      <c r="O568" t="s">
        <v>81</v>
      </c>
      <c r="Q568" s="33" t="s">
        <v>104</v>
      </c>
      <c r="R568" s="34" t="str">
        <f>INDEX(AZ:AZ,W564+1)</f>
        <v>あなたのターン開始時に、ジェム3個を黒か青か赤に変換する。</v>
      </c>
      <c r="S568" s="35"/>
      <c r="T568" s="35"/>
      <c r="U568" s="35"/>
      <c r="V568" s="36"/>
      <c r="W568" s="40"/>
      <c r="X568" s="32"/>
      <c r="Y568" s="32"/>
      <c r="Z568" s="32"/>
      <c r="AA568" s="54"/>
      <c r="AC568" s="52"/>
      <c r="AD568" s="52"/>
      <c r="BB568" s="64" t="s">
        <v>0</v>
      </c>
    </row>
    <row r="569" spans="1:54">
      <c r="A569" t="str">
        <f t="shared" si="88"/>
        <v>|テキスト|&gt;|&gt;|&gt;|&gt;|あなたのターン開始時に、ジェム3個を黒か青か赤に変換する。|</v>
      </c>
      <c r="B569" t="s">
        <v>0</v>
      </c>
      <c r="C569" t="s">
        <v>81</v>
      </c>
      <c r="D569" s="27" t="s">
        <v>104</v>
      </c>
      <c r="E569" t="s">
        <v>81</v>
      </c>
      <c r="F569" s="27" t="s">
        <v>113</v>
      </c>
      <c r="G569" t="s">
        <v>81</v>
      </c>
      <c r="H569" s="27" t="s">
        <v>113</v>
      </c>
      <c r="I569" t="s">
        <v>81</v>
      </c>
      <c r="J569" s="27" t="s">
        <v>113</v>
      </c>
      <c r="K569" t="s">
        <v>81</v>
      </c>
      <c r="L569" s="27" t="s">
        <v>113</v>
      </c>
      <c r="M569" t="s">
        <v>81</v>
      </c>
      <c r="N569" t="str">
        <f>IF(R568=0,"",R568)</f>
        <v>あなたのターン開始時に、ジェム3個を黒か青か赤に変換する。</v>
      </c>
      <c r="O569" t="s">
        <v>81</v>
      </c>
      <c r="Q569" s="38" t="s">
        <v>27</v>
      </c>
      <c r="R569" s="34" t="str">
        <f>INDEX(BA:BA,W564+1)</f>
        <v>At the beginning of your turn, you convert 3 gems to black, blue or red gems.</v>
      </c>
      <c r="S569" s="35" t="s">
        <v>400</v>
      </c>
      <c r="T569" s="34" t="str">
        <f>IF(X569="","",X569&amp;IF(Y569="",""," "&amp;Y569)&amp;IF(Z569="",""," "&amp;Z569)&amp;IF(AA569="",""," "&amp;AA569))</f>
        <v/>
      </c>
      <c r="U569" s="35"/>
      <c r="V569" s="36"/>
      <c r="W569" s="40" t="s">
        <v>114</v>
      </c>
      <c r="X569" s="33" t="str">
        <f t="shared" ref="X569:AA569" si="96">IF(ISERROR(IF(LEN(X568)&gt;1,X568,VLOOKUP(X567,$AC:$AD,2,FALSE))),"",IF(LEN(X568)&gt;1,X568,VLOOKUP(X567,$AC:$AD,2,FALSE)))</f>
        <v/>
      </c>
      <c r="Y569" s="33" t="str">
        <f t="shared" si="96"/>
        <v/>
      </c>
      <c r="Z569" s="33" t="str">
        <f t="shared" si="96"/>
        <v/>
      </c>
      <c r="AA569" s="33" t="str">
        <f t="shared" si="96"/>
        <v> </v>
      </c>
      <c r="AC569" s="52"/>
      <c r="AD569" s="52"/>
      <c r="BB569" s="64" t="s">
        <v>0</v>
      </c>
    </row>
    <row r="570" spans="1:54">
      <c r="A570" t="str">
        <f t="shared" si="88"/>
        <v>|英テキスト|&gt;|&gt;|&gt;|&gt;|At the beginning of your turn, you convert 3 gems to black, blue or red gems.|</v>
      </c>
      <c r="B570" t="s">
        <v>0</v>
      </c>
      <c r="C570" t="s">
        <v>81</v>
      </c>
      <c r="D570" s="27" t="s">
        <v>125</v>
      </c>
      <c r="E570" t="s">
        <v>81</v>
      </c>
      <c r="F570" s="27" t="s">
        <v>113</v>
      </c>
      <c r="G570" t="s">
        <v>81</v>
      </c>
      <c r="H570" s="27" t="s">
        <v>113</v>
      </c>
      <c r="I570" t="s">
        <v>81</v>
      </c>
      <c r="J570" s="27" t="s">
        <v>113</v>
      </c>
      <c r="K570" t="s">
        <v>81</v>
      </c>
      <c r="L570" s="27" t="s">
        <v>113</v>
      </c>
      <c r="M570" t="s">
        <v>81</v>
      </c>
      <c r="N570" t="str">
        <f>IF(T569="","",T569&amp;"&amp;br;")&amp;IF(R569=0,"",R569)</f>
        <v>At the beginning of your turn, you convert 3 gems to black, blue or red gems.</v>
      </c>
      <c r="O570" t="s">
        <v>81</v>
      </c>
      <c r="Q570" s="33" t="s">
        <v>18</v>
      </c>
      <c r="R570" s="34">
        <f>IF(INDEX(AT:AT,W564+1)="",0,INDEX(AT:AT,W564+1)&amp;"/"&amp;INDEX(AU:AU,W564+1))</f>
        <v>0</v>
      </c>
      <c r="S570" s="35"/>
      <c r="T570" s="35"/>
      <c r="U570" s="35"/>
      <c r="V570" s="36"/>
      <c r="W570" s="40"/>
      <c r="X570" s="33"/>
      <c r="Y570" s="52"/>
      <c r="Z570" s="52"/>
      <c r="AA570" s="53"/>
      <c r="AC570" s="52"/>
      <c r="AD570" s="52"/>
      <c r="BB570" s="64" t="s">
        <v>0</v>
      </c>
    </row>
    <row r="571" spans="1:54">
      <c r="A571" t="str">
        <f t="shared" si="88"/>
        <v>|PT|&gt;||シールド数|&gt;|3|</v>
      </c>
      <c r="B571" t="s">
        <v>0</v>
      </c>
      <c r="C571" t="s">
        <v>81</v>
      </c>
      <c r="D571" t="s">
        <v>18</v>
      </c>
      <c r="E571" t="s">
        <v>81</v>
      </c>
      <c r="F571" t="s">
        <v>113</v>
      </c>
      <c r="G571" t="s">
        <v>81</v>
      </c>
      <c r="H571" t="str">
        <f>IF(R570=0,"",R570)</f>
        <v/>
      </c>
      <c r="I571" t="s">
        <v>81</v>
      </c>
      <c r="J571" t="s">
        <v>136</v>
      </c>
      <c r="K571" t="s">
        <v>81</v>
      </c>
      <c r="L571" t="s">
        <v>113</v>
      </c>
      <c r="M571" t="s">
        <v>81</v>
      </c>
      <c r="N571">
        <f>IF(R571=0,"",R571)</f>
        <v>3</v>
      </c>
      <c r="O571" t="s">
        <v>81</v>
      </c>
      <c r="Q571" s="41" t="s">
        <v>19</v>
      </c>
      <c r="R571" s="34">
        <f>INDEX(AS:AS,W564+1)</f>
        <v>3</v>
      </c>
      <c r="S571" s="42"/>
      <c r="T571" s="42"/>
      <c r="U571" s="42"/>
      <c r="V571" s="43"/>
      <c r="W571" s="44"/>
      <c r="X571" s="45"/>
      <c r="Y571" s="55"/>
      <c r="Z571" s="55"/>
      <c r="AA571" s="56"/>
      <c r="BB571" s="64" t="s">
        <v>0</v>
      </c>
    </row>
    <row r="572" spans="1:54">
      <c r="A572" t="str">
        <f t="shared" si="88"/>
        <v>&amp;br;&amp;br;</v>
      </c>
      <c r="B572" t="s">
        <v>0</v>
      </c>
      <c r="C572" t="s">
        <v>145</v>
      </c>
      <c r="R572"/>
      <c r="S572"/>
      <c r="T572"/>
      <c r="U572"/>
      <c r="V572"/>
      <c r="BB572" s="64" t="s">
        <v>0</v>
      </c>
    </row>
    <row r="573" spans="1:54">
      <c r="A573" t="str">
        <f t="shared" si="88"/>
        <v>#back(text=戻る,left)</v>
      </c>
      <c r="B573" t="s">
        <v>0</v>
      </c>
      <c r="C573" t="s">
        <v>153</v>
      </c>
      <c r="R573"/>
      <c r="S573"/>
      <c r="T573"/>
      <c r="U573"/>
      <c r="V573"/>
      <c r="BB573" s="64" t="s">
        <v>0</v>
      </c>
    </row>
    <row r="574" spans="1:54">
      <c r="A574" t="str">
        <f t="shared" si="88"/>
        <v>&amp;br;</v>
      </c>
      <c r="B574" t="s">
        <v>0</v>
      </c>
      <c r="C574" t="s">
        <v>164</v>
      </c>
      <c r="R574"/>
      <c r="S574"/>
      <c r="T574"/>
      <c r="U574"/>
      <c r="V574"/>
      <c r="BB574" s="64" t="s">
        <v>0</v>
      </c>
    </row>
    <row r="575" spans="1:54">
      <c r="A575" t="str">
        <f t="shared" si="88"/>
        <v>#comment(above,nsize=[15],size=[30],num=[10])</v>
      </c>
      <c r="B575" t="s">
        <v>0</v>
      </c>
      <c r="C575" t="s">
        <v>173</v>
      </c>
      <c r="R575"/>
      <c r="S575"/>
      <c r="T575"/>
      <c r="U575"/>
      <c r="V575"/>
      <c r="BB575" s="64" t="s">
        <v>0</v>
      </c>
    </row>
    <row r="576" spans="1:54">
      <c r="A576" t="str">
        <f t="shared" si="88"/>
        <v>&amp;br;&amp;br;</v>
      </c>
      <c r="B576" t="s">
        <v>0</v>
      </c>
      <c r="C576" t="s">
        <v>145</v>
      </c>
      <c r="R576"/>
      <c r="S576"/>
      <c r="T576"/>
      <c r="U576"/>
      <c r="V576"/>
      <c r="AC576" s="52"/>
      <c r="AD576" s="52"/>
      <c r="BB576" s="64" t="s">
        <v>0</v>
      </c>
    </row>
    <row r="577" spans="1:54">
      <c r="A577" t="str">
        <f t="shared" si="88"/>
        <v/>
      </c>
      <c r="B577" t="s">
        <v>0</v>
      </c>
      <c r="Q577" s="29"/>
      <c r="R577" s="30"/>
      <c r="S577" s="30"/>
      <c r="T577" s="30"/>
      <c r="U577" s="30"/>
      <c r="V577" s="31"/>
      <c r="W577" s="32">
        <v>45</v>
      </c>
      <c r="X577" s="29"/>
      <c r="Y577" s="50"/>
      <c r="Z577" s="50"/>
      <c r="AA577" s="51"/>
      <c r="AC577" s="52"/>
      <c r="AD577" s="52"/>
      <c r="BB577" s="64" t="s">
        <v>0</v>
      </c>
    </row>
    <row r="578" spans="1:54">
      <c r="A578" t="str">
        <f t="shared" si="88"/>
        <v>*蓋世の英雄の短剣/Dagger of the Worthy</v>
      </c>
      <c r="B578" t="s">
        <v>0</v>
      </c>
      <c r="C578" t="str">
        <f>"*"&amp;R578&amp;"/"&amp;T578</f>
        <v>*蓋世の英雄の短剣/Dagger of the Worthy</v>
      </c>
      <c r="Q578" s="33" t="s">
        <v>9</v>
      </c>
      <c r="R578" s="34" t="str">
        <f>INDEX(AI:AI,W577+1)</f>
        <v>蓋世の英雄の短剣</v>
      </c>
      <c r="S578" s="35" t="s">
        <v>10</v>
      </c>
      <c r="T578" s="34" t="str">
        <f>INDEX(AJ:AJ,W577+1)</f>
        <v>Dagger of the Worthy</v>
      </c>
      <c r="U578" s="35"/>
      <c r="V578" s="36"/>
      <c r="W578" s="37"/>
      <c r="X578" s="33"/>
      <c r="Y578" s="52"/>
      <c r="Z578" s="52"/>
      <c r="AA578" s="53"/>
      <c r="AC578" s="52"/>
      <c r="AD578" s="52"/>
      <c r="BB578" s="64" t="s">
        <v>0</v>
      </c>
    </row>
    <row r="579" spans="1:54">
      <c r="A579" t="str">
        <f t="shared" si="88"/>
        <v>|LEFT:80|LEFT:100|LEFT:100|LEFT:100|LEFT:100|LEFT:100|c</v>
      </c>
      <c r="B579" t="s">
        <v>0</v>
      </c>
      <c r="C579" t="s">
        <v>81</v>
      </c>
      <c r="D579" s="26" t="str">
        <f>$Q$1</f>
        <v>LEFT:80</v>
      </c>
      <c r="E579" s="26" t="s">
        <v>81</v>
      </c>
      <c r="F579" s="26" t="str">
        <f t="shared" ref="F579:J579" si="97">$R$1</f>
        <v>LEFT:100</v>
      </c>
      <c r="G579" s="26" t="s">
        <v>81</v>
      </c>
      <c r="H579" s="26" t="str">
        <f t="shared" si="97"/>
        <v>LEFT:100</v>
      </c>
      <c r="I579" s="26" t="s">
        <v>81</v>
      </c>
      <c r="J579" s="26" t="str">
        <f t="shared" si="97"/>
        <v>LEFT:100</v>
      </c>
      <c r="K579" s="26" t="s">
        <v>81</v>
      </c>
      <c r="L579" s="26" t="str">
        <f>$R$1</f>
        <v>LEFT:100</v>
      </c>
      <c r="M579" s="26" t="s">
        <v>81</v>
      </c>
      <c r="N579" s="26" t="str">
        <f>$R$1</f>
        <v>LEFT:100</v>
      </c>
      <c r="O579" t="s">
        <v>81</v>
      </c>
      <c r="P579" t="s">
        <v>82</v>
      </c>
      <c r="Q579" s="38" t="s">
        <v>6</v>
      </c>
      <c r="R579" s="34" t="str">
        <f>INDEX(AF:AF,W577+1)</f>
        <v>無色</v>
      </c>
      <c r="S579" s="39" t="s">
        <v>7</v>
      </c>
      <c r="T579" s="34" t="str">
        <f>INDEX(AG:AG,W577+1)</f>
        <v>アンコモン</v>
      </c>
      <c r="U579" s="39" t="s">
        <v>8</v>
      </c>
      <c r="V579" s="34">
        <f>INDEX(AH:AH,W577+1)</f>
        <v>4</v>
      </c>
      <c r="W579" s="40"/>
      <c r="X579" s="34" t="str">
        <f>INDEX(AO:AO,W577+1)</f>
        <v>あなたがコントロールする最初のクリーチャーは+2/0の修整を受けるとともに加虐を得る。</v>
      </c>
      <c r="Y579" s="52"/>
      <c r="Z579" s="52"/>
      <c r="AA579" s="53"/>
      <c r="AC579" s="35"/>
      <c r="AD579" s="35"/>
      <c r="BB579" s="64" t="s">
        <v>0</v>
      </c>
    </row>
    <row r="580" spans="1:54">
      <c r="A580" t="str">
        <f t="shared" si="88"/>
        <v>|色|無色|レアリティ|アンコモン|マナコスト|4|</v>
      </c>
      <c r="B580" t="s">
        <v>0</v>
      </c>
      <c r="C580" t="s">
        <v>81</v>
      </c>
      <c r="D580" s="27" t="s">
        <v>6</v>
      </c>
      <c r="E580" t="s">
        <v>81</v>
      </c>
      <c r="F580" t="str">
        <f>IF(R579=0,"",R579)</f>
        <v>無色</v>
      </c>
      <c r="G580" t="s">
        <v>81</v>
      </c>
      <c r="H580" s="27" t="s">
        <v>93</v>
      </c>
      <c r="I580" t="s">
        <v>81</v>
      </c>
      <c r="J580" t="str">
        <f>IF(T579=0,"",T579)</f>
        <v>アンコモン</v>
      </c>
      <c r="K580" t="s">
        <v>81</v>
      </c>
      <c r="L580" s="27" t="s">
        <v>94</v>
      </c>
      <c r="M580" t="s">
        <v>81</v>
      </c>
      <c r="N580">
        <f>IF(V579=0,"",V579)</f>
        <v>4</v>
      </c>
      <c r="O580" t="s">
        <v>81</v>
      </c>
      <c r="Q580" s="33" t="s">
        <v>11</v>
      </c>
      <c r="R580" s="34" t="str">
        <f>INDEX(AK:AK,W577+1)</f>
        <v>サポート</v>
      </c>
      <c r="S580" s="39" t="s">
        <v>95</v>
      </c>
      <c r="T580" s="34" t="str">
        <f>INDEX(AL:AL,W577+1)</f>
        <v>装備品</v>
      </c>
      <c r="U580" s="34">
        <f>INDEX(AM:AM,W577+1)</f>
        <v>0</v>
      </c>
      <c r="V580" s="34">
        <f>INDEX(AN:AN,W577+1)</f>
        <v>0</v>
      </c>
      <c r="W580" s="40"/>
      <c r="X580" s="34" t="str">
        <f>INDEX(AV:AV,W577+1)</f>
        <v>あな</v>
      </c>
      <c r="Y580" s="34" t="str">
        <f>INDEX(AW:AW,W577+1)</f>
        <v/>
      </c>
      <c r="Z580" s="34" t="str">
        <f>INDEX(AX:AX,W577+1)</f>
        <v/>
      </c>
      <c r="AA580" s="34">
        <f>INDEX(AY:AY,W577+1)</f>
        <v>0</v>
      </c>
      <c r="AC580" s="52"/>
      <c r="AD580" s="52"/>
      <c r="BB580" s="64" t="s">
        <v>0</v>
      </c>
    </row>
    <row r="581" spans="1:54">
      <c r="A581" t="str">
        <f t="shared" si="88"/>
        <v>|種別|サポート|サブタイプ|装備品|||</v>
      </c>
      <c r="B581" t="s">
        <v>0</v>
      </c>
      <c r="C581" t="s">
        <v>81</v>
      </c>
      <c r="D581" s="27" t="s">
        <v>11</v>
      </c>
      <c r="E581" t="s">
        <v>81</v>
      </c>
      <c r="F581" t="str">
        <f>IF(R580=0,"",R580)</f>
        <v>サポート</v>
      </c>
      <c r="G581" t="s">
        <v>81</v>
      </c>
      <c r="H581" s="27" t="s">
        <v>103</v>
      </c>
      <c r="I581" t="s">
        <v>81</v>
      </c>
      <c r="J581" t="str">
        <f>IF(T580=0,"",T580)</f>
        <v>装備品</v>
      </c>
      <c r="K581" t="s">
        <v>81</v>
      </c>
      <c r="L581" t="str">
        <f>IF(U580=0,"",U580)</f>
        <v/>
      </c>
      <c r="M581" t="s">
        <v>81</v>
      </c>
      <c r="N581" t="str">
        <f>IF(V580=0,"",V580)</f>
        <v/>
      </c>
      <c r="O581" t="s">
        <v>81</v>
      </c>
      <c r="Q581" s="33" t="s">
        <v>104</v>
      </c>
      <c r="R581" s="34" t="str">
        <f>INDEX(AZ:AZ,W577+1)</f>
        <v>あなたがコントロールする最初のクリーチャーは+2/0の修整を受けるとともに加虐を得る。</v>
      </c>
      <c r="S581" s="35"/>
      <c r="T581" s="35"/>
      <c r="U581" s="35"/>
      <c r="V581" s="36"/>
      <c r="W581" s="40"/>
      <c r="X581" s="32"/>
      <c r="Y581" s="32"/>
      <c r="Z581" s="32"/>
      <c r="AA581" s="54"/>
      <c r="AC581" s="52"/>
      <c r="AD581" s="52"/>
      <c r="BB581" s="64" t="s">
        <v>0</v>
      </c>
    </row>
    <row r="582" spans="1:54">
      <c r="A582" t="str">
        <f t="shared" ref="A582:A645" si="98">CONCATENATE(C582,D582,E582,F582,G582,H582,I582,J582,K582,L582,M582,N582,O582,P582)</f>
        <v>|テキスト|&gt;|&gt;|&gt;|&gt;|あなたがコントロールする最初のクリーチャーは+2/0の修整を受けるとともに加虐を得る。|</v>
      </c>
      <c r="B582" t="s">
        <v>0</v>
      </c>
      <c r="C582" t="s">
        <v>81</v>
      </c>
      <c r="D582" s="27" t="s">
        <v>104</v>
      </c>
      <c r="E582" t="s">
        <v>81</v>
      </c>
      <c r="F582" s="27" t="s">
        <v>113</v>
      </c>
      <c r="G582" t="s">
        <v>81</v>
      </c>
      <c r="H582" s="27" t="s">
        <v>113</v>
      </c>
      <c r="I582" t="s">
        <v>81</v>
      </c>
      <c r="J582" s="27" t="s">
        <v>113</v>
      </c>
      <c r="K582" t="s">
        <v>81</v>
      </c>
      <c r="L582" s="27" t="s">
        <v>113</v>
      </c>
      <c r="M582" t="s">
        <v>81</v>
      </c>
      <c r="N582" t="str">
        <f>IF(R581=0,"",R581)</f>
        <v>あなたがコントロールする最初のクリーチャーは+2/0の修整を受けるとともに加虐を得る。</v>
      </c>
      <c r="O582" t="s">
        <v>81</v>
      </c>
      <c r="Q582" s="38" t="s">
        <v>27</v>
      </c>
      <c r="R582" s="34" t="str">
        <f>INDEX(BA:BA,W577+1)</f>
        <v>The first creature you control gets +2/0 and Afflict.</v>
      </c>
      <c r="S582" s="35" t="s">
        <v>400</v>
      </c>
      <c r="T582" s="34" t="str">
        <f>IF(X582="","",X582&amp;IF(Y582="",""," "&amp;Y582)&amp;IF(Z582="",""," "&amp;Z582)&amp;IF(AA582="",""," "&amp;AA582))</f>
        <v/>
      </c>
      <c r="U582" s="35"/>
      <c r="V582" s="36"/>
      <c r="W582" s="40" t="s">
        <v>114</v>
      </c>
      <c r="X582" s="33" t="str">
        <f t="shared" ref="X582:AA582" si="99">IF(ISERROR(IF(LEN(X581)&gt;1,X581,VLOOKUP(X580,$AC:$AD,2,FALSE))),"",IF(LEN(X581)&gt;1,X581,VLOOKUP(X580,$AC:$AD,2,FALSE)))</f>
        <v/>
      </c>
      <c r="Y582" s="33" t="str">
        <f t="shared" si="99"/>
        <v/>
      </c>
      <c r="Z582" s="33" t="str">
        <f t="shared" si="99"/>
        <v/>
      </c>
      <c r="AA582" s="33" t="str">
        <f t="shared" si="99"/>
        <v> </v>
      </c>
      <c r="AC582" s="52"/>
      <c r="AD582" s="52"/>
      <c r="BB582" s="64" t="s">
        <v>0</v>
      </c>
    </row>
    <row r="583" spans="1:54">
      <c r="A583" t="str">
        <f t="shared" si="98"/>
        <v>|英テキスト|&gt;|&gt;|&gt;|&gt;|The first creature you control gets +2/0 and Afflict.|</v>
      </c>
      <c r="B583" t="s">
        <v>0</v>
      </c>
      <c r="C583" t="s">
        <v>81</v>
      </c>
      <c r="D583" s="27" t="s">
        <v>125</v>
      </c>
      <c r="E583" t="s">
        <v>81</v>
      </c>
      <c r="F583" s="27" t="s">
        <v>113</v>
      </c>
      <c r="G583" t="s">
        <v>81</v>
      </c>
      <c r="H583" s="27" t="s">
        <v>113</v>
      </c>
      <c r="I583" t="s">
        <v>81</v>
      </c>
      <c r="J583" s="27" t="s">
        <v>113</v>
      </c>
      <c r="K583" t="s">
        <v>81</v>
      </c>
      <c r="L583" s="27" t="s">
        <v>113</v>
      </c>
      <c r="M583" t="s">
        <v>81</v>
      </c>
      <c r="N583" t="str">
        <f>IF(T582="","",T582&amp;"&amp;br;")&amp;IF(R582=0,"",R582)</f>
        <v>The first creature you control gets +2/0 and Afflict.</v>
      </c>
      <c r="O583" t="s">
        <v>81</v>
      </c>
      <c r="Q583" s="33" t="s">
        <v>18</v>
      </c>
      <c r="R583" s="34">
        <f>IF(INDEX(AT:AT,W577+1)="",0,INDEX(AT:AT,W577+1)&amp;"/"&amp;INDEX(AU:AU,W577+1))</f>
        <v>0</v>
      </c>
      <c r="S583" s="35"/>
      <c r="T583" s="35"/>
      <c r="U583" s="35"/>
      <c r="V583" s="36"/>
      <c r="W583" s="40"/>
      <c r="X583" s="33"/>
      <c r="Y583" s="52"/>
      <c r="Z583" s="52"/>
      <c r="AA583" s="53"/>
      <c r="AC583" s="52"/>
      <c r="AD583" s="52"/>
      <c r="BB583" s="64" t="s">
        <v>0</v>
      </c>
    </row>
    <row r="584" spans="1:54">
      <c r="A584" t="str">
        <f t="shared" si="98"/>
        <v>|PT|&gt;||シールド数|&gt;|3|</v>
      </c>
      <c r="B584" t="s">
        <v>0</v>
      </c>
      <c r="C584" t="s">
        <v>81</v>
      </c>
      <c r="D584" t="s">
        <v>18</v>
      </c>
      <c r="E584" t="s">
        <v>81</v>
      </c>
      <c r="F584" t="s">
        <v>113</v>
      </c>
      <c r="G584" t="s">
        <v>81</v>
      </c>
      <c r="H584" t="str">
        <f>IF(R583=0,"",R583)</f>
        <v/>
      </c>
      <c r="I584" t="s">
        <v>81</v>
      </c>
      <c r="J584" t="s">
        <v>136</v>
      </c>
      <c r="K584" t="s">
        <v>81</v>
      </c>
      <c r="L584" t="s">
        <v>113</v>
      </c>
      <c r="M584" t="s">
        <v>81</v>
      </c>
      <c r="N584">
        <f>IF(R584=0,"",R584)</f>
        <v>3</v>
      </c>
      <c r="O584" t="s">
        <v>81</v>
      </c>
      <c r="Q584" s="41" t="s">
        <v>19</v>
      </c>
      <c r="R584" s="34">
        <f>INDEX(AS:AS,W577+1)</f>
        <v>3</v>
      </c>
      <c r="S584" s="42"/>
      <c r="T584" s="42"/>
      <c r="U584" s="42"/>
      <c r="V584" s="43"/>
      <c r="W584" s="44"/>
      <c r="X584" s="45"/>
      <c r="Y584" s="55"/>
      <c r="Z584" s="55"/>
      <c r="AA584" s="56"/>
      <c r="BB584" s="64" t="s">
        <v>0</v>
      </c>
    </row>
    <row r="585" spans="1:54">
      <c r="A585" t="str">
        <f t="shared" si="98"/>
        <v>&amp;br;&amp;br;</v>
      </c>
      <c r="B585" t="s">
        <v>0</v>
      </c>
      <c r="C585" t="s">
        <v>145</v>
      </c>
      <c r="R585"/>
      <c r="S585"/>
      <c r="T585"/>
      <c r="U585"/>
      <c r="V585"/>
      <c r="BB585" s="64" t="s">
        <v>0</v>
      </c>
    </row>
    <row r="586" spans="1:54">
      <c r="A586" t="str">
        <f t="shared" si="98"/>
        <v>#back(text=戻る,left)</v>
      </c>
      <c r="B586" t="s">
        <v>0</v>
      </c>
      <c r="C586" t="s">
        <v>153</v>
      </c>
      <c r="R586"/>
      <c r="S586"/>
      <c r="T586"/>
      <c r="U586"/>
      <c r="V586"/>
      <c r="BB586" s="64" t="s">
        <v>0</v>
      </c>
    </row>
    <row r="587" spans="1:54">
      <c r="A587" t="str">
        <f t="shared" si="98"/>
        <v>&amp;br;</v>
      </c>
      <c r="B587" t="s">
        <v>0</v>
      </c>
      <c r="C587" t="s">
        <v>164</v>
      </c>
      <c r="R587"/>
      <c r="S587"/>
      <c r="T587"/>
      <c r="U587"/>
      <c r="V587"/>
      <c r="BB587" s="64" t="s">
        <v>0</v>
      </c>
    </row>
    <row r="588" spans="1:54">
      <c r="A588" t="str">
        <f t="shared" si="98"/>
        <v>#comment(above,nsize=[15],size=[30],num=[10])</v>
      </c>
      <c r="B588" t="s">
        <v>0</v>
      </c>
      <c r="C588" t="s">
        <v>173</v>
      </c>
      <c r="R588"/>
      <c r="S588"/>
      <c r="T588"/>
      <c r="U588"/>
      <c r="V588"/>
      <c r="BB588" s="64" t="s">
        <v>0</v>
      </c>
    </row>
    <row r="589" spans="1:54">
      <c r="A589" t="str">
        <f t="shared" si="98"/>
        <v>&amp;br;&amp;br;</v>
      </c>
      <c r="B589" t="s">
        <v>0</v>
      </c>
      <c r="C589" t="s">
        <v>145</v>
      </c>
      <c r="R589"/>
      <c r="S589"/>
      <c r="T589"/>
      <c r="U589"/>
      <c r="V589"/>
      <c r="AC589" s="52"/>
      <c r="AD589" s="52"/>
      <c r="BB589" s="64" t="s">
        <v>0</v>
      </c>
    </row>
    <row r="590" spans="1:54">
      <c r="A590" t="str">
        <f t="shared" si="98"/>
        <v/>
      </c>
      <c r="B590" t="s">
        <v>0</v>
      </c>
      <c r="Q590" s="29"/>
      <c r="R590" s="30"/>
      <c r="S590" s="30"/>
      <c r="T590" s="30"/>
      <c r="U590" s="30"/>
      <c r="V590" s="31"/>
      <c r="W590" s="32">
        <v>46</v>
      </c>
      <c r="X590" s="29"/>
      <c r="Y590" s="50"/>
      <c r="Z590" s="50"/>
      <c r="AA590" s="51"/>
      <c r="AC590" s="52"/>
      <c r="AD590" s="52"/>
      <c r="BB590" s="64" t="s">
        <v>0</v>
      </c>
    </row>
    <row r="591" spans="1:54">
      <c r="A591" t="str">
        <f t="shared" si="98"/>
        <v>*黄昏のピラミッド/Sunset Pyramid</v>
      </c>
      <c r="B591" t="s">
        <v>0</v>
      </c>
      <c r="C591" t="str">
        <f>"*"&amp;R591&amp;"/"&amp;T591</f>
        <v>*黄昏のピラミッド/Sunset Pyramid</v>
      </c>
      <c r="Q591" s="33" t="s">
        <v>9</v>
      </c>
      <c r="R591" s="34" t="str">
        <f>INDEX(AI:AI,W590+1)</f>
        <v>黄昏のピラミッド</v>
      </c>
      <c r="S591" s="35" t="s">
        <v>10</v>
      </c>
      <c r="T591" s="34" t="str">
        <f>INDEX(AJ:AJ,W590+1)</f>
        <v>Sunset Pyramid</v>
      </c>
      <c r="U591" s="35"/>
      <c r="V591" s="36"/>
      <c r="W591" s="37"/>
      <c r="X591" s="33"/>
      <c r="Y591" s="52"/>
      <c r="Z591" s="52"/>
      <c r="AA591" s="53"/>
      <c r="AC591" s="52"/>
      <c r="AD591" s="52"/>
      <c r="BB591" s="64" t="s">
        <v>0</v>
      </c>
    </row>
    <row r="592" spans="1:54">
      <c r="A592" t="str">
        <f t="shared" si="98"/>
        <v>|LEFT:80|LEFT:100|LEFT:100|LEFT:100|LEFT:100|LEFT:100|c</v>
      </c>
      <c r="B592" t="s">
        <v>0</v>
      </c>
      <c r="C592" t="s">
        <v>81</v>
      </c>
      <c r="D592" s="26" t="str">
        <f>$Q$1</f>
        <v>LEFT:80</v>
      </c>
      <c r="E592" s="26" t="s">
        <v>81</v>
      </c>
      <c r="F592" s="26" t="str">
        <f t="shared" ref="F592:J592" si="100">$R$1</f>
        <v>LEFT:100</v>
      </c>
      <c r="G592" s="26" t="s">
        <v>81</v>
      </c>
      <c r="H592" s="26" t="str">
        <f t="shared" si="100"/>
        <v>LEFT:100</v>
      </c>
      <c r="I592" s="26" t="s">
        <v>81</v>
      </c>
      <c r="J592" s="26" t="str">
        <f t="shared" si="100"/>
        <v>LEFT:100</v>
      </c>
      <c r="K592" s="26" t="s">
        <v>81</v>
      </c>
      <c r="L592" s="26" t="str">
        <f>$R$1</f>
        <v>LEFT:100</v>
      </c>
      <c r="M592" s="26" t="s">
        <v>81</v>
      </c>
      <c r="N592" s="26" t="str">
        <f>$R$1</f>
        <v>LEFT:100</v>
      </c>
      <c r="O592" t="s">
        <v>81</v>
      </c>
      <c r="P592" t="s">
        <v>82</v>
      </c>
      <c r="Q592" s="38" t="s">
        <v>6</v>
      </c>
      <c r="R592" s="34" t="str">
        <f>INDEX(AF:AF,W590+1)</f>
        <v>無色</v>
      </c>
      <c r="S592" s="39" t="s">
        <v>7</v>
      </c>
      <c r="T592" s="34" t="str">
        <f>INDEX(AG:AG,W590+1)</f>
        <v>アンコモン</v>
      </c>
      <c r="U592" s="39" t="s">
        <v>8</v>
      </c>
      <c r="V592" s="34">
        <f>INDEX(AH:AH,W590+1)</f>
        <v>4</v>
      </c>
      <c r="W592" s="40"/>
      <c r="X592" s="34" t="str">
        <f>INDEX(AO:AO,W590+1)</f>
        <v>あなたのターン開始時に、あなたはカードを1枚引く。その後、このサポートは1シールドを失う。</v>
      </c>
      <c r="Y592" s="52"/>
      <c r="Z592" s="52"/>
      <c r="AA592" s="53"/>
      <c r="AC592" s="35"/>
      <c r="AD592" s="35"/>
      <c r="BB592" s="64" t="s">
        <v>0</v>
      </c>
    </row>
    <row r="593" spans="1:54">
      <c r="A593" t="str">
        <f t="shared" si="98"/>
        <v>|色|無色|レアリティ|アンコモン|マナコスト|4|</v>
      </c>
      <c r="B593" t="s">
        <v>0</v>
      </c>
      <c r="C593" t="s">
        <v>81</v>
      </c>
      <c r="D593" s="27" t="s">
        <v>6</v>
      </c>
      <c r="E593" t="s">
        <v>81</v>
      </c>
      <c r="F593" t="str">
        <f>IF(R592=0,"",R592)</f>
        <v>無色</v>
      </c>
      <c r="G593" t="s">
        <v>81</v>
      </c>
      <c r="H593" s="27" t="s">
        <v>93</v>
      </c>
      <c r="I593" t="s">
        <v>81</v>
      </c>
      <c r="J593" t="str">
        <f>IF(T592=0,"",T592)</f>
        <v>アンコモン</v>
      </c>
      <c r="K593" t="s">
        <v>81</v>
      </c>
      <c r="L593" s="27" t="s">
        <v>94</v>
      </c>
      <c r="M593" t="s">
        <v>81</v>
      </c>
      <c r="N593">
        <f>IF(V592=0,"",V592)</f>
        <v>4</v>
      </c>
      <c r="O593" t="s">
        <v>81</v>
      </c>
      <c r="Q593" s="33" t="s">
        <v>11</v>
      </c>
      <c r="R593" s="34" t="str">
        <f>INDEX(AK:AK,W590+1)</f>
        <v>サポート</v>
      </c>
      <c r="S593" s="39" t="s">
        <v>95</v>
      </c>
      <c r="T593" s="34">
        <f>INDEX(AL:AL,W590+1)</f>
        <v>0</v>
      </c>
      <c r="U593" s="34">
        <f>INDEX(AM:AM,W590+1)</f>
        <v>0</v>
      </c>
      <c r="V593" s="34">
        <f>INDEX(AN:AN,W590+1)</f>
        <v>0</v>
      </c>
      <c r="W593" s="40"/>
      <c r="X593" s="34" t="str">
        <f>INDEX(AV:AV,W590+1)</f>
        <v>あな</v>
      </c>
      <c r="Y593" s="34" t="str">
        <f>INDEX(AW:AW,W590+1)</f>
        <v/>
      </c>
      <c r="Z593" s="34" t="str">
        <f>INDEX(AX:AX,W590+1)</f>
        <v/>
      </c>
      <c r="AA593" s="34">
        <f>INDEX(AY:AY,W590+1)</f>
        <v>0</v>
      </c>
      <c r="AC593" s="52"/>
      <c r="AD593" s="52"/>
      <c r="BB593" s="64" t="s">
        <v>0</v>
      </c>
    </row>
    <row r="594" spans="1:54">
      <c r="A594" t="str">
        <f t="shared" si="98"/>
        <v>|種別|サポート|サブタイプ||||</v>
      </c>
      <c r="B594" t="s">
        <v>0</v>
      </c>
      <c r="C594" t="s">
        <v>81</v>
      </c>
      <c r="D594" s="27" t="s">
        <v>11</v>
      </c>
      <c r="E594" t="s">
        <v>81</v>
      </c>
      <c r="F594" t="str">
        <f>IF(R593=0,"",R593)</f>
        <v>サポート</v>
      </c>
      <c r="G594" t="s">
        <v>81</v>
      </c>
      <c r="H594" s="27" t="s">
        <v>103</v>
      </c>
      <c r="I594" t="s">
        <v>81</v>
      </c>
      <c r="J594" t="str">
        <f>IF(T593=0,"",T593)</f>
        <v/>
      </c>
      <c r="K594" t="s">
        <v>81</v>
      </c>
      <c r="L594" t="str">
        <f>IF(U593=0,"",U593)</f>
        <v/>
      </c>
      <c r="M594" t="s">
        <v>81</v>
      </c>
      <c r="N594" t="str">
        <f>IF(V593=0,"",V593)</f>
        <v/>
      </c>
      <c r="O594" t="s">
        <v>81</v>
      </c>
      <c r="Q594" s="33" t="s">
        <v>104</v>
      </c>
      <c r="R594" s="34" t="str">
        <f>INDEX(AZ:AZ,W590+1)</f>
        <v>あなたのターン開始時に、あなたはカードを1枚引く。その後、このサポートは1シールドを失う。</v>
      </c>
      <c r="S594" s="35"/>
      <c r="T594" s="35"/>
      <c r="U594" s="35"/>
      <c r="V594" s="36"/>
      <c r="W594" s="40"/>
      <c r="X594" s="32"/>
      <c r="Y594" s="32"/>
      <c r="Z594" s="32"/>
      <c r="AA594" s="54"/>
      <c r="AC594" s="52"/>
      <c r="AD594" s="52"/>
      <c r="BB594" s="64" t="s">
        <v>0</v>
      </c>
    </row>
    <row r="595" spans="1:54">
      <c r="A595" t="str">
        <f t="shared" si="98"/>
        <v>|テキスト|&gt;|&gt;|&gt;|&gt;|あなたのターン開始時に、あなたはカードを1枚引く。その後、このサポートは1シールドを失う。|</v>
      </c>
      <c r="B595" t="s">
        <v>0</v>
      </c>
      <c r="C595" t="s">
        <v>81</v>
      </c>
      <c r="D595" s="27" t="s">
        <v>104</v>
      </c>
      <c r="E595" t="s">
        <v>81</v>
      </c>
      <c r="F595" s="27" t="s">
        <v>113</v>
      </c>
      <c r="G595" t="s">
        <v>81</v>
      </c>
      <c r="H595" s="27" t="s">
        <v>113</v>
      </c>
      <c r="I595" t="s">
        <v>81</v>
      </c>
      <c r="J595" s="27" t="s">
        <v>113</v>
      </c>
      <c r="K595" t="s">
        <v>81</v>
      </c>
      <c r="L595" s="27" t="s">
        <v>113</v>
      </c>
      <c r="M595" t="s">
        <v>81</v>
      </c>
      <c r="N595" t="str">
        <f>IF(R594=0,"",R594)</f>
        <v>あなたのターン開始時に、あなたはカードを1枚引く。その後、このサポートは1シールドを失う。</v>
      </c>
      <c r="O595" t="s">
        <v>81</v>
      </c>
      <c r="Q595" s="38" t="s">
        <v>27</v>
      </c>
      <c r="R595" s="34" t="str">
        <f>INDEX(BA:BA,W590+1)</f>
        <v>At the beginning of your turn, you draw 1 card and this support loses 1 shield.</v>
      </c>
      <c r="S595" s="35" t="s">
        <v>400</v>
      </c>
      <c r="T595" s="34" t="str">
        <f>IF(X595="","",X595&amp;IF(Y595="",""," "&amp;Y595)&amp;IF(Z595="",""," "&amp;Z595)&amp;IF(AA595="",""," "&amp;AA595))</f>
        <v/>
      </c>
      <c r="U595" s="35"/>
      <c r="V595" s="36"/>
      <c r="W595" s="40" t="s">
        <v>114</v>
      </c>
      <c r="X595" s="33" t="str">
        <f t="shared" ref="X595:AA595" si="101">IF(ISERROR(IF(LEN(X594)&gt;1,X594,VLOOKUP(X593,$AC:$AD,2,FALSE))),"",IF(LEN(X594)&gt;1,X594,VLOOKUP(X593,$AC:$AD,2,FALSE)))</f>
        <v/>
      </c>
      <c r="Y595" s="33" t="str">
        <f t="shared" si="101"/>
        <v/>
      </c>
      <c r="Z595" s="33" t="str">
        <f t="shared" si="101"/>
        <v/>
      </c>
      <c r="AA595" s="33" t="str">
        <f t="shared" si="101"/>
        <v> </v>
      </c>
      <c r="AC595" s="52"/>
      <c r="AD595" s="52"/>
      <c r="BB595" s="64" t="s">
        <v>0</v>
      </c>
    </row>
    <row r="596" spans="1:54">
      <c r="A596" t="str">
        <f t="shared" si="98"/>
        <v>|英テキスト|&gt;|&gt;|&gt;|&gt;|At the beginning of your turn, you draw 1 card and this support loses 1 shield.|</v>
      </c>
      <c r="B596" t="s">
        <v>0</v>
      </c>
      <c r="C596" t="s">
        <v>81</v>
      </c>
      <c r="D596" s="27" t="s">
        <v>125</v>
      </c>
      <c r="E596" t="s">
        <v>81</v>
      </c>
      <c r="F596" s="27" t="s">
        <v>113</v>
      </c>
      <c r="G596" t="s">
        <v>81</v>
      </c>
      <c r="H596" s="27" t="s">
        <v>113</v>
      </c>
      <c r="I596" t="s">
        <v>81</v>
      </c>
      <c r="J596" s="27" t="s">
        <v>113</v>
      </c>
      <c r="K596" t="s">
        <v>81</v>
      </c>
      <c r="L596" s="27" t="s">
        <v>113</v>
      </c>
      <c r="M596" t="s">
        <v>81</v>
      </c>
      <c r="N596" t="str">
        <f>IF(T595="","",T595&amp;"&amp;br;")&amp;IF(R595=0,"",R595)</f>
        <v>At the beginning of your turn, you draw 1 card and this support loses 1 shield.</v>
      </c>
      <c r="O596" t="s">
        <v>81</v>
      </c>
      <c r="Q596" s="33" t="s">
        <v>18</v>
      </c>
      <c r="R596" s="34">
        <f>IF(INDEX(AT:AT,W590+1)="",0,INDEX(AT:AT,W590+1)&amp;"/"&amp;INDEX(AU:AU,W590+1))</f>
        <v>0</v>
      </c>
      <c r="S596" s="35"/>
      <c r="T596" s="35"/>
      <c r="U596" s="35"/>
      <c r="V596" s="36"/>
      <c r="W596" s="40"/>
      <c r="X596" s="33"/>
      <c r="Y596" s="52"/>
      <c r="Z596" s="52"/>
      <c r="AA596" s="53"/>
      <c r="AC596" s="52"/>
      <c r="AD596" s="52"/>
      <c r="BB596" s="64" t="s">
        <v>0</v>
      </c>
    </row>
    <row r="597" spans="1:54">
      <c r="A597" t="str">
        <f t="shared" si="98"/>
        <v>|PT|&gt;||シールド数|&gt;|3|</v>
      </c>
      <c r="B597" t="s">
        <v>0</v>
      </c>
      <c r="C597" t="s">
        <v>81</v>
      </c>
      <c r="D597" t="s">
        <v>18</v>
      </c>
      <c r="E597" t="s">
        <v>81</v>
      </c>
      <c r="F597" t="s">
        <v>113</v>
      </c>
      <c r="G597" t="s">
        <v>81</v>
      </c>
      <c r="H597" t="str">
        <f>IF(R596=0,"",R596)</f>
        <v/>
      </c>
      <c r="I597" t="s">
        <v>81</v>
      </c>
      <c r="J597" t="s">
        <v>136</v>
      </c>
      <c r="K597" t="s">
        <v>81</v>
      </c>
      <c r="L597" t="s">
        <v>113</v>
      </c>
      <c r="M597" t="s">
        <v>81</v>
      </c>
      <c r="N597">
        <f>IF(R597=0,"",R597)</f>
        <v>3</v>
      </c>
      <c r="O597" t="s">
        <v>81</v>
      </c>
      <c r="Q597" s="41" t="s">
        <v>19</v>
      </c>
      <c r="R597" s="34">
        <f>INDEX(AS:AS,W590+1)</f>
        <v>3</v>
      </c>
      <c r="S597" s="42"/>
      <c r="T597" s="42"/>
      <c r="U597" s="42"/>
      <c r="V597" s="43"/>
      <c r="W597" s="44"/>
      <c r="X597" s="45"/>
      <c r="Y597" s="55"/>
      <c r="Z597" s="55"/>
      <c r="AA597" s="56"/>
      <c r="BB597" s="64" t="s">
        <v>0</v>
      </c>
    </row>
    <row r="598" spans="1:54">
      <c r="A598" t="str">
        <f t="shared" si="98"/>
        <v>&amp;br;&amp;br;</v>
      </c>
      <c r="B598" t="s">
        <v>0</v>
      </c>
      <c r="C598" t="s">
        <v>145</v>
      </c>
      <c r="R598"/>
      <c r="S598"/>
      <c r="T598"/>
      <c r="U598"/>
      <c r="V598"/>
      <c r="BB598" s="64" t="s">
        <v>0</v>
      </c>
    </row>
    <row r="599" spans="1:54">
      <c r="A599" t="str">
        <f t="shared" si="98"/>
        <v>#back(text=戻る,left)</v>
      </c>
      <c r="B599" t="s">
        <v>0</v>
      </c>
      <c r="C599" t="s">
        <v>153</v>
      </c>
      <c r="R599"/>
      <c r="S599"/>
      <c r="T599"/>
      <c r="U599"/>
      <c r="V599"/>
      <c r="BB599" s="64" t="s">
        <v>0</v>
      </c>
    </row>
    <row r="600" spans="1:54">
      <c r="A600" t="str">
        <f t="shared" si="98"/>
        <v>&amp;br;</v>
      </c>
      <c r="B600" t="s">
        <v>0</v>
      </c>
      <c r="C600" t="s">
        <v>164</v>
      </c>
      <c r="R600"/>
      <c r="S600"/>
      <c r="T600"/>
      <c r="U600"/>
      <c r="V600"/>
      <c r="BB600" s="64" t="s">
        <v>0</v>
      </c>
    </row>
    <row r="601" spans="1:54">
      <c r="A601" t="str">
        <f t="shared" si="98"/>
        <v>#comment(above,nsize=[15],size=[30],num=[10])</v>
      </c>
      <c r="B601" t="s">
        <v>0</v>
      </c>
      <c r="C601" t="s">
        <v>173</v>
      </c>
      <c r="R601"/>
      <c r="S601"/>
      <c r="T601"/>
      <c r="U601"/>
      <c r="V601"/>
      <c r="BB601" s="64" t="s">
        <v>0</v>
      </c>
    </row>
    <row r="602" spans="1:54">
      <c r="A602" t="str">
        <f t="shared" si="98"/>
        <v>&amp;br;&amp;br;</v>
      </c>
      <c r="B602" t="s">
        <v>0</v>
      </c>
      <c r="C602" t="s">
        <v>145</v>
      </c>
      <c r="R602"/>
      <c r="S602"/>
      <c r="T602"/>
      <c r="U602"/>
      <c r="V602"/>
      <c r="AC602" s="52"/>
      <c r="AD602" s="52"/>
      <c r="BB602" s="64" t="s">
        <v>0</v>
      </c>
    </row>
    <row r="603" spans="1:54">
      <c r="A603" t="str">
        <f t="shared" si="98"/>
        <v/>
      </c>
      <c r="B603" t="s">
        <v>0</v>
      </c>
      <c r="Q603" s="29"/>
      <c r="R603" s="30"/>
      <c r="S603" s="30"/>
      <c r="T603" s="30"/>
      <c r="U603" s="30"/>
      <c r="V603" s="31"/>
      <c r="W603" s="32">
        <v>47</v>
      </c>
      <c r="X603" s="29"/>
      <c r="Y603" s="50"/>
      <c r="Z603" s="50"/>
      <c r="AA603" s="51"/>
      <c r="AC603" s="52"/>
      <c r="AD603" s="52"/>
      <c r="BB603" s="64" t="s">
        <v>0</v>
      </c>
    </row>
    <row r="604" spans="1:54">
      <c r="A604" t="str">
        <f t="shared" si="98"/>
        <v>*0/0</v>
      </c>
      <c r="B604" t="s">
        <v>0</v>
      </c>
      <c r="C604" t="str">
        <f>"*"&amp;R604&amp;"/"&amp;T604</f>
        <v>*0/0</v>
      </c>
      <c r="Q604" s="33" t="s">
        <v>9</v>
      </c>
      <c r="R604" s="34">
        <f>INDEX(AI:AI,W603+1)</f>
        <v>0</v>
      </c>
      <c r="S604" s="35" t="s">
        <v>10</v>
      </c>
      <c r="T604" s="34">
        <f>INDEX(AJ:AJ,W603+1)</f>
        <v>0</v>
      </c>
      <c r="U604" s="35"/>
      <c r="V604" s="36"/>
      <c r="W604" s="37"/>
      <c r="X604" s="33"/>
      <c r="Y604" s="52"/>
      <c r="Z604" s="52"/>
      <c r="AA604" s="53"/>
      <c r="AC604" s="52"/>
      <c r="AD604" s="52"/>
      <c r="BB604" s="64" t="s">
        <v>0</v>
      </c>
    </row>
    <row r="605" spans="1:54">
      <c r="A605" t="str">
        <f t="shared" si="98"/>
        <v>|LEFT:80|LEFT:100|LEFT:100|LEFT:100|LEFT:100|LEFT:100|c</v>
      </c>
      <c r="B605" t="s">
        <v>0</v>
      </c>
      <c r="C605" t="s">
        <v>81</v>
      </c>
      <c r="D605" s="26" t="str">
        <f>$Q$1</f>
        <v>LEFT:80</v>
      </c>
      <c r="E605" s="26" t="s">
        <v>81</v>
      </c>
      <c r="F605" s="26" t="str">
        <f t="shared" ref="F605:J605" si="102">$R$1</f>
        <v>LEFT:100</v>
      </c>
      <c r="G605" s="26" t="s">
        <v>81</v>
      </c>
      <c r="H605" s="26" t="str">
        <f t="shared" si="102"/>
        <v>LEFT:100</v>
      </c>
      <c r="I605" s="26" t="s">
        <v>81</v>
      </c>
      <c r="J605" s="26" t="str">
        <f t="shared" si="102"/>
        <v>LEFT:100</v>
      </c>
      <c r="K605" s="26" t="s">
        <v>81</v>
      </c>
      <c r="L605" s="26" t="str">
        <f>$R$1</f>
        <v>LEFT:100</v>
      </c>
      <c r="M605" s="26" t="s">
        <v>81</v>
      </c>
      <c r="N605" s="26" t="str">
        <f>$R$1</f>
        <v>LEFT:100</v>
      </c>
      <c r="O605" t="s">
        <v>81</v>
      </c>
      <c r="P605" t="s">
        <v>82</v>
      </c>
      <c r="Q605" s="38" t="s">
        <v>6</v>
      </c>
      <c r="R605" s="34">
        <f>INDEX(AF:AF,W603+1)</f>
        <v>0</v>
      </c>
      <c r="S605" s="39" t="s">
        <v>7</v>
      </c>
      <c r="T605" s="34">
        <f>INDEX(AG:AG,W603+1)</f>
        <v>0</v>
      </c>
      <c r="U605" s="39" t="s">
        <v>8</v>
      </c>
      <c r="V605" s="34">
        <f>INDEX(AH:AH,W603+1)</f>
        <v>0</v>
      </c>
      <c r="W605" s="40"/>
      <c r="X605" s="34">
        <f>INDEX(AO:AO,W603+1)</f>
        <v>0</v>
      </c>
      <c r="Y605" s="52"/>
      <c r="Z605" s="52"/>
      <c r="AA605" s="53"/>
      <c r="AC605" s="35"/>
      <c r="AD605" s="35"/>
      <c r="BB605" s="64" t="s">
        <v>0</v>
      </c>
    </row>
    <row r="606" spans="1:54">
      <c r="A606" t="str">
        <f t="shared" si="98"/>
        <v>|色||レアリティ||マナコスト||</v>
      </c>
      <c r="B606" t="s">
        <v>0</v>
      </c>
      <c r="C606" t="s">
        <v>81</v>
      </c>
      <c r="D606" s="27" t="s">
        <v>6</v>
      </c>
      <c r="E606" t="s">
        <v>81</v>
      </c>
      <c r="F606" t="str">
        <f>IF(R605=0,"",R605)</f>
        <v/>
      </c>
      <c r="G606" t="s">
        <v>81</v>
      </c>
      <c r="H606" s="27" t="s">
        <v>93</v>
      </c>
      <c r="I606" t="s">
        <v>81</v>
      </c>
      <c r="J606" t="str">
        <f>IF(T605=0,"",T605)</f>
        <v/>
      </c>
      <c r="K606" t="s">
        <v>81</v>
      </c>
      <c r="L606" s="27" t="s">
        <v>94</v>
      </c>
      <c r="M606" t="s">
        <v>81</v>
      </c>
      <c r="N606" t="str">
        <f>IF(V605=0,"",V605)</f>
        <v/>
      </c>
      <c r="O606" t="s">
        <v>81</v>
      </c>
      <c r="Q606" s="33" t="s">
        <v>11</v>
      </c>
      <c r="R606" s="34">
        <f>INDEX(AK:AK,W603+1)</f>
        <v>0</v>
      </c>
      <c r="S606" s="39" t="s">
        <v>95</v>
      </c>
      <c r="T606" s="34">
        <f>INDEX(AL:AL,W603+1)</f>
        <v>0</v>
      </c>
      <c r="U606" s="34">
        <f>INDEX(AM:AM,W603+1)</f>
        <v>0</v>
      </c>
      <c r="V606" s="34">
        <f>INDEX(AN:AN,W603+1)</f>
        <v>0</v>
      </c>
      <c r="W606" s="40"/>
      <c r="X606" s="34">
        <f>INDEX(AV:AV,W603+1)</f>
        <v>0</v>
      </c>
      <c r="Y606" s="34">
        <f>INDEX(AW:AW,W603+1)</f>
        <v>0</v>
      </c>
      <c r="Z606" s="34">
        <f>INDEX(AX:AX,W603+1)</f>
        <v>0</v>
      </c>
      <c r="AA606" s="34">
        <f>INDEX(AY:AY,W603+1)</f>
        <v>0</v>
      </c>
      <c r="AC606" s="52"/>
      <c r="AD606" s="52"/>
      <c r="BB606" s="64" t="s">
        <v>0</v>
      </c>
    </row>
    <row r="607" spans="1:54">
      <c r="A607" t="str">
        <f t="shared" si="98"/>
        <v>|種別||サブタイプ||||</v>
      </c>
      <c r="B607" t="s">
        <v>0</v>
      </c>
      <c r="C607" t="s">
        <v>81</v>
      </c>
      <c r="D607" s="27" t="s">
        <v>11</v>
      </c>
      <c r="E607" t="s">
        <v>81</v>
      </c>
      <c r="F607" t="str">
        <f>IF(R606=0,"",R606)</f>
        <v/>
      </c>
      <c r="G607" t="s">
        <v>81</v>
      </c>
      <c r="H607" s="27" t="s">
        <v>103</v>
      </c>
      <c r="I607" t="s">
        <v>81</v>
      </c>
      <c r="J607" t="str">
        <f>IF(T606=0,"",T606)</f>
        <v/>
      </c>
      <c r="K607" t="s">
        <v>81</v>
      </c>
      <c r="L607" t="str">
        <f>IF(U606=0,"",U606)</f>
        <v/>
      </c>
      <c r="M607" t="s">
        <v>81</v>
      </c>
      <c r="N607" t="str">
        <f>IF(V606=0,"",V606)</f>
        <v/>
      </c>
      <c r="O607" t="s">
        <v>81</v>
      </c>
      <c r="Q607" s="33" t="s">
        <v>104</v>
      </c>
      <c r="R607" s="34">
        <f>INDEX(AZ:AZ,W603+1)</f>
        <v>0</v>
      </c>
      <c r="S607" s="35"/>
      <c r="T607" s="35"/>
      <c r="U607" s="35"/>
      <c r="V607" s="36"/>
      <c r="W607" s="40"/>
      <c r="X607" s="32"/>
      <c r="Y607" s="32"/>
      <c r="Z607" s="32"/>
      <c r="AA607" s="54"/>
      <c r="AC607" s="52"/>
      <c r="AD607" s="52"/>
      <c r="BB607" s="64" t="s">
        <v>0</v>
      </c>
    </row>
    <row r="608" spans="1:54">
      <c r="A608" t="str">
        <f t="shared" si="98"/>
        <v>|テキスト|&gt;|&gt;|&gt;|&gt;||</v>
      </c>
      <c r="B608" t="s">
        <v>0</v>
      </c>
      <c r="C608" t="s">
        <v>81</v>
      </c>
      <c r="D608" s="27" t="s">
        <v>104</v>
      </c>
      <c r="E608" t="s">
        <v>81</v>
      </c>
      <c r="F608" s="27" t="s">
        <v>113</v>
      </c>
      <c r="G608" t="s">
        <v>81</v>
      </c>
      <c r="H608" s="27" t="s">
        <v>113</v>
      </c>
      <c r="I608" t="s">
        <v>81</v>
      </c>
      <c r="J608" s="27" t="s">
        <v>113</v>
      </c>
      <c r="K608" t="s">
        <v>81</v>
      </c>
      <c r="L608" s="27" t="s">
        <v>113</v>
      </c>
      <c r="M608" t="s">
        <v>81</v>
      </c>
      <c r="N608" t="str">
        <f>IF(R607=0,"",R607)</f>
        <v/>
      </c>
      <c r="O608" t="s">
        <v>81</v>
      </c>
      <c r="Q608" s="38" t="s">
        <v>27</v>
      </c>
      <c r="R608" s="34">
        <f>INDEX(BA:BA,W603+1)</f>
        <v>0</v>
      </c>
      <c r="S608" s="35" t="s">
        <v>400</v>
      </c>
      <c r="T608" s="34" t="str">
        <f>IF(X608="","",X608&amp;IF(Y608="",""," "&amp;Y608)&amp;IF(Z608="",""," "&amp;Z608)&amp;IF(AA608="",""," "&amp;AA608))</f>
        <v>       </v>
      </c>
      <c r="U608" s="35"/>
      <c r="V608" s="36"/>
      <c r="W608" s="40" t="s">
        <v>114</v>
      </c>
      <c r="X608" s="33" t="str">
        <f t="shared" ref="X608:AA608" si="103">IF(ISERROR(IF(LEN(X607)&gt;1,X607,VLOOKUP(X606,$AC:$AD,2,FALSE))),"",IF(LEN(X607)&gt;1,X607,VLOOKUP(X606,$AC:$AD,2,FALSE)))</f>
        <v> </v>
      </c>
      <c r="Y608" s="33" t="str">
        <f t="shared" si="103"/>
        <v> </v>
      </c>
      <c r="Z608" s="33" t="str">
        <f t="shared" si="103"/>
        <v> </v>
      </c>
      <c r="AA608" s="33" t="str">
        <f t="shared" si="103"/>
        <v> </v>
      </c>
      <c r="AC608" s="52"/>
      <c r="AD608" s="52"/>
      <c r="BB608" s="64" t="s">
        <v>0</v>
      </c>
    </row>
    <row r="609" spans="1:54">
      <c r="A609" t="str">
        <f t="shared" si="98"/>
        <v>|英テキスト|&gt;|&gt;|&gt;|&gt;|       &amp;br;|</v>
      </c>
      <c r="B609" t="s">
        <v>0</v>
      </c>
      <c r="C609" t="s">
        <v>81</v>
      </c>
      <c r="D609" s="27" t="s">
        <v>125</v>
      </c>
      <c r="E609" t="s">
        <v>81</v>
      </c>
      <c r="F609" s="27" t="s">
        <v>113</v>
      </c>
      <c r="G609" t="s">
        <v>81</v>
      </c>
      <c r="H609" s="27" t="s">
        <v>113</v>
      </c>
      <c r="I609" t="s">
        <v>81</v>
      </c>
      <c r="J609" s="27" t="s">
        <v>113</v>
      </c>
      <c r="K609" t="s">
        <v>81</v>
      </c>
      <c r="L609" s="27" t="s">
        <v>113</v>
      </c>
      <c r="M609" t="s">
        <v>81</v>
      </c>
      <c r="N609" t="str">
        <f>IF(T608="","",T608&amp;"&amp;br;")&amp;IF(R608=0,"",R608)</f>
        <v>       &amp;br;</v>
      </c>
      <c r="O609" t="s">
        <v>81</v>
      </c>
      <c r="Q609" s="33" t="s">
        <v>18</v>
      </c>
      <c r="R609" s="34">
        <f>IF(INDEX(AT:AT,W603+1)="",0,INDEX(AT:AT,W603+1)&amp;"/"&amp;INDEX(AU:AU,W603+1))</f>
        <v>0</v>
      </c>
      <c r="S609" s="35"/>
      <c r="T609" s="35"/>
      <c r="U609" s="35"/>
      <c r="V609" s="36"/>
      <c r="W609" s="40"/>
      <c r="X609" s="33"/>
      <c r="Y609" s="52"/>
      <c r="Z609" s="52"/>
      <c r="AA609" s="53"/>
      <c r="AC609" s="52"/>
      <c r="AD609" s="52"/>
      <c r="BB609" s="64" t="s">
        <v>0</v>
      </c>
    </row>
    <row r="610" spans="1:54">
      <c r="A610" t="str">
        <f t="shared" si="98"/>
        <v>|PT|&gt;||シールド数|&gt;||</v>
      </c>
      <c r="B610" t="s">
        <v>0</v>
      </c>
      <c r="C610" t="s">
        <v>81</v>
      </c>
      <c r="D610" t="s">
        <v>18</v>
      </c>
      <c r="E610" t="s">
        <v>81</v>
      </c>
      <c r="F610" t="s">
        <v>113</v>
      </c>
      <c r="G610" t="s">
        <v>81</v>
      </c>
      <c r="H610" t="str">
        <f>IF(R609=0,"",R609)</f>
        <v/>
      </c>
      <c r="I610" t="s">
        <v>81</v>
      </c>
      <c r="J610" t="s">
        <v>136</v>
      </c>
      <c r="K610" t="s">
        <v>81</v>
      </c>
      <c r="L610" t="s">
        <v>113</v>
      </c>
      <c r="M610" t="s">
        <v>81</v>
      </c>
      <c r="N610" t="str">
        <f>IF(R610=0,"",R610)</f>
        <v/>
      </c>
      <c r="O610" t="s">
        <v>81</v>
      </c>
      <c r="Q610" s="41" t="s">
        <v>19</v>
      </c>
      <c r="R610" s="34">
        <f>INDEX(AS:AS,W603+1)</f>
        <v>0</v>
      </c>
      <c r="S610" s="42"/>
      <c r="T610" s="42"/>
      <c r="U610" s="42"/>
      <c r="V610" s="43"/>
      <c r="W610" s="44"/>
      <c r="X610" s="45"/>
      <c r="Y610" s="55"/>
      <c r="Z610" s="55"/>
      <c r="AA610" s="56"/>
      <c r="BB610" s="64" t="s">
        <v>0</v>
      </c>
    </row>
    <row r="611" spans="1:54">
      <c r="A611" t="str">
        <f t="shared" si="98"/>
        <v>&amp;br;&amp;br;</v>
      </c>
      <c r="B611" t="s">
        <v>0</v>
      </c>
      <c r="C611" t="s">
        <v>145</v>
      </c>
      <c r="R611"/>
      <c r="S611"/>
      <c r="T611"/>
      <c r="U611"/>
      <c r="V611"/>
      <c r="BB611" s="64" t="s">
        <v>0</v>
      </c>
    </row>
    <row r="612" spans="1:54">
      <c r="A612" t="str">
        <f t="shared" si="98"/>
        <v>#back(text=戻る,left)</v>
      </c>
      <c r="B612" t="s">
        <v>0</v>
      </c>
      <c r="C612" t="s">
        <v>153</v>
      </c>
      <c r="R612"/>
      <c r="S612"/>
      <c r="T612"/>
      <c r="U612"/>
      <c r="V612"/>
      <c r="BB612" s="64" t="s">
        <v>0</v>
      </c>
    </row>
    <row r="613" spans="1:54">
      <c r="A613" t="str">
        <f t="shared" si="98"/>
        <v>&amp;br;</v>
      </c>
      <c r="B613" t="s">
        <v>0</v>
      </c>
      <c r="C613" t="s">
        <v>164</v>
      </c>
      <c r="R613"/>
      <c r="S613"/>
      <c r="T613"/>
      <c r="U613"/>
      <c r="V613"/>
      <c r="BB613" s="64" t="s">
        <v>0</v>
      </c>
    </row>
    <row r="614" spans="1:54">
      <c r="A614" t="str">
        <f t="shared" si="98"/>
        <v>#comment(above,nsize=[15],size=[30],num=[10])</v>
      </c>
      <c r="B614" t="s">
        <v>0</v>
      </c>
      <c r="C614" t="s">
        <v>173</v>
      </c>
      <c r="R614"/>
      <c r="S614"/>
      <c r="T614"/>
      <c r="U614"/>
      <c r="V614"/>
      <c r="BB614" s="64" t="s">
        <v>0</v>
      </c>
    </row>
    <row r="615" spans="1:54">
      <c r="A615" t="str">
        <f t="shared" si="98"/>
        <v>&amp;br;&amp;br;</v>
      </c>
      <c r="B615" t="s">
        <v>0</v>
      </c>
      <c r="C615" t="s">
        <v>145</v>
      </c>
      <c r="R615"/>
      <c r="S615"/>
      <c r="T615"/>
      <c r="U615"/>
      <c r="V615"/>
      <c r="AC615" s="52"/>
      <c r="AD615" s="52"/>
      <c r="BB615" s="64" t="s">
        <v>0</v>
      </c>
    </row>
    <row r="616" spans="1:54">
      <c r="A616" t="str">
        <f t="shared" si="98"/>
        <v/>
      </c>
      <c r="B616" t="s">
        <v>0</v>
      </c>
      <c r="Q616" s="29"/>
      <c r="R616" s="30"/>
      <c r="S616" s="30"/>
      <c r="T616" s="30"/>
      <c r="U616" s="30"/>
      <c r="V616" s="31"/>
      <c r="W616" s="32">
        <v>48</v>
      </c>
      <c r="X616" s="29"/>
      <c r="Y616" s="50"/>
      <c r="Z616" s="50"/>
      <c r="AA616" s="51"/>
      <c r="AC616" s="52"/>
      <c r="AD616" s="52"/>
      <c r="BB616" s="64" t="s">
        <v>0</v>
      </c>
    </row>
    <row r="617" spans="1:54">
      <c r="A617" t="str">
        <f t="shared" si="98"/>
        <v>*0/0</v>
      </c>
      <c r="B617" t="s">
        <v>0</v>
      </c>
      <c r="C617" t="str">
        <f>"*"&amp;R617&amp;"/"&amp;T617</f>
        <v>*0/0</v>
      </c>
      <c r="Q617" s="33" t="s">
        <v>9</v>
      </c>
      <c r="R617" s="34">
        <f>INDEX(AI:AI,W616+1)</f>
        <v>0</v>
      </c>
      <c r="S617" s="35" t="s">
        <v>10</v>
      </c>
      <c r="T617" s="34">
        <f>INDEX(AJ:AJ,W616+1)</f>
        <v>0</v>
      </c>
      <c r="U617" s="35"/>
      <c r="V617" s="36"/>
      <c r="W617" s="37"/>
      <c r="X617" s="33"/>
      <c r="Y617" s="52"/>
      <c r="Z617" s="52"/>
      <c r="AA617" s="53"/>
      <c r="AC617" s="52"/>
      <c r="AD617" s="52"/>
      <c r="BB617" s="64" t="s">
        <v>0</v>
      </c>
    </row>
    <row r="618" spans="1:54">
      <c r="A618" t="str">
        <f t="shared" si="98"/>
        <v>|LEFT:80|LEFT:100|LEFT:100|LEFT:100|LEFT:100|LEFT:100|c</v>
      </c>
      <c r="B618" t="s">
        <v>0</v>
      </c>
      <c r="C618" t="s">
        <v>81</v>
      </c>
      <c r="D618" s="26" t="str">
        <f>$Q$1</f>
        <v>LEFT:80</v>
      </c>
      <c r="E618" s="26" t="s">
        <v>81</v>
      </c>
      <c r="F618" s="26" t="str">
        <f t="shared" ref="F618:J618" si="104">$R$1</f>
        <v>LEFT:100</v>
      </c>
      <c r="G618" s="26" t="s">
        <v>81</v>
      </c>
      <c r="H618" s="26" t="str">
        <f t="shared" si="104"/>
        <v>LEFT:100</v>
      </c>
      <c r="I618" s="26" t="s">
        <v>81</v>
      </c>
      <c r="J618" s="26" t="str">
        <f t="shared" si="104"/>
        <v>LEFT:100</v>
      </c>
      <c r="K618" s="26" t="s">
        <v>81</v>
      </c>
      <c r="L618" s="26" t="str">
        <f>$R$1</f>
        <v>LEFT:100</v>
      </c>
      <c r="M618" s="26" t="s">
        <v>81</v>
      </c>
      <c r="N618" s="26" t="str">
        <f>$R$1</f>
        <v>LEFT:100</v>
      </c>
      <c r="O618" t="s">
        <v>81</v>
      </c>
      <c r="P618" t="s">
        <v>82</v>
      </c>
      <c r="Q618" s="38" t="s">
        <v>6</v>
      </c>
      <c r="R618" s="34">
        <f>INDEX(AF:AF,W616+1)</f>
        <v>0</v>
      </c>
      <c r="S618" s="39" t="s">
        <v>7</v>
      </c>
      <c r="T618" s="34">
        <f>INDEX(AG:AG,W616+1)</f>
        <v>0</v>
      </c>
      <c r="U618" s="39" t="s">
        <v>8</v>
      </c>
      <c r="V618" s="34">
        <f>INDEX(AH:AH,W616+1)</f>
        <v>0</v>
      </c>
      <c r="W618" s="40"/>
      <c r="X618" s="34">
        <f>INDEX(AO:AO,W616+1)</f>
        <v>0</v>
      </c>
      <c r="Y618" s="52"/>
      <c r="Z618" s="52"/>
      <c r="AA618" s="53"/>
      <c r="AC618" s="35"/>
      <c r="AD618" s="35"/>
      <c r="BB618" s="64" t="s">
        <v>0</v>
      </c>
    </row>
    <row r="619" spans="1:54">
      <c r="A619" t="str">
        <f t="shared" si="98"/>
        <v>|色||レアリティ||マナコスト||</v>
      </c>
      <c r="B619" t="s">
        <v>0</v>
      </c>
      <c r="C619" t="s">
        <v>81</v>
      </c>
      <c r="D619" s="27" t="s">
        <v>6</v>
      </c>
      <c r="E619" t="s">
        <v>81</v>
      </c>
      <c r="F619" t="str">
        <f>IF(R618=0,"",R618)</f>
        <v/>
      </c>
      <c r="G619" t="s">
        <v>81</v>
      </c>
      <c r="H619" s="27" t="s">
        <v>93</v>
      </c>
      <c r="I619" t="s">
        <v>81</v>
      </c>
      <c r="J619" t="str">
        <f>IF(T618=0,"",T618)</f>
        <v/>
      </c>
      <c r="K619" t="s">
        <v>81</v>
      </c>
      <c r="L619" s="27" t="s">
        <v>94</v>
      </c>
      <c r="M619" t="s">
        <v>81</v>
      </c>
      <c r="N619" t="str">
        <f>IF(V618=0,"",V618)</f>
        <v/>
      </c>
      <c r="O619" t="s">
        <v>81</v>
      </c>
      <c r="Q619" s="33" t="s">
        <v>11</v>
      </c>
      <c r="R619" s="34">
        <f>INDEX(AK:AK,W616+1)</f>
        <v>0</v>
      </c>
      <c r="S619" s="39" t="s">
        <v>95</v>
      </c>
      <c r="T619" s="34">
        <f>INDEX(AL:AL,W616+1)</f>
        <v>0</v>
      </c>
      <c r="U619" s="34">
        <f>INDEX(AM:AM,W616+1)</f>
        <v>0</v>
      </c>
      <c r="V619" s="34">
        <f>INDEX(AN:AN,W616+1)</f>
        <v>0</v>
      </c>
      <c r="W619" s="40"/>
      <c r="X619" s="34">
        <f>INDEX(AV:AV,W616+1)</f>
        <v>0</v>
      </c>
      <c r="Y619" s="34">
        <f>INDEX(AW:AW,W616+1)</f>
        <v>0</v>
      </c>
      <c r="Z619" s="34">
        <f>INDEX(AX:AX,W616+1)</f>
        <v>0</v>
      </c>
      <c r="AA619" s="34">
        <f>INDEX(AY:AY,W616+1)</f>
        <v>0</v>
      </c>
      <c r="AC619" s="52"/>
      <c r="AD619" s="52"/>
      <c r="BB619" s="64" t="s">
        <v>0</v>
      </c>
    </row>
    <row r="620" spans="1:54">
      <c r="A620" t="str">
        <f t="shared" si="98"/>
        <v>|種別||サブタイプ||||</v>
      </c>
      <c r="B620" t="s">
        <v>0</v>
      </c>
      <c r="C620" t="s">
        <v>81</v>
      </c>
      <c r="D620" s="27" t="s">
        <v>11</v>
      </c>
      <c r="E620" t="s">
        <v>81</v>
      </c>
      <c r="F620" t="str">
        <f>IF(R619=0,"",R619)</f>
        <v/>
      </c>
      <c r="G620" t="s">
        <v>81</v>
      </c>
      <c r="H620" s="27" t="s">
        <v>103</v>
      </c>
      <c r="I620" t="s">
        <v>81</v>
      </c>
      <c r="J620" t="str">
        <f>IF(T619=0,"",T619)</f>
        <v/>
      </c>
      <c r="K620" t="s">
        <v>81</v>
      </c>
      <c r="L620" t="str">
        <f>IF(U619=0,"",U619)</f>
        <v/>
      </c>
      <c r="M620" t="s">
        <v>81</v>
      </c>
      <c r="N620" t="str">
        <f>IF(V619=0,"",V619)</f>
        <v/>
      </c>
      <c r="O620" t="s">
        <v>81</v>
      </c>
      <c r="Q620" s="33" t="s">
        <v>104</v>
      </c>
      <c r="R620" s="34">
        <f>INDEX(AZ:AZ,W616+1)</f>
        <v>0</v>
      </c>
      <c r="S620" s="35"/>
      <c r="T620" s="35"/>
      <c r="U620" s="35"/>
      <c r="V620" s="36"/>
      <c r="W620" s="40"/>
      <c r="X620" s="32"/>
      <c r="Y620" s="32"/>
      <c r="Z620" s="32"/>
      <c r="AA620" s="54"/>
      <c r="AC620" s="52"/>
      <c r="AD620" s="52"/>
      <c r="BB620" s="64" t="s">
        <v>0</v>
      </c>
    </row>
    <row r="621" spans="1:54">
      <c r="A621" t="str">
        <f t="shared" si="98"/>
        <v>|テキスト|&gt;|&gt;|&gt;|&gt;||</v>
      </c>
      <c r="B621" t="s">
        <v>0</v>
      </c>
      <c r="C621" t="s">
        <v>81</v>
      </c>
      <c r="D621" s="27" t="s">
        <v>104</v>
      </c>
      <c r="E621" t="s">
        <v>81</v>
      </c>
      <c r="F621" s="27" t="s">
        <v>113</v>
      </c>
      <c r="G621" t="s">
        <v>81</v>
      </c>
      <c r="H621" s="27" t="s">
        <v>113</v>
      </c>
      <c r="I621" t="s">
        <v>81</v>
      </c>
      <c r="J621" s="27" t="s">
        <v>113</v>
      </c>
      <c r="K621" t="s">
        <v>81</v>
      </c>
      <c r="L621" s="27" t="s">
        <v>113</v>
      </c>
      <c r="M621" t="s">
        <v>81</v>
      </c>
      <c r="N621" t="str">
        <f>IF(R620=0,"",R620)</f>
        <v/>
      </c>
      <c r="O621" t="s">
        <v>81</v>
      </c>
      <c r="Q621" s="38" t="s">
        <v>27</v>
      </c>
      <c r="R621" s="34">
        <f>INDEX(BA:BA,W616+1)</f>
        <v>0</v>
      </c>
      <c r="S621" s="35" t="s">
        <v>400</v>
      </c>
      <c r="T621" s="34" t="str">
        <f>IF(X621="","",X621&amp;IF(Y621="",""," "&amp;Y621)&amp;IF(Z621="",""," "&amp;Z621)&amp;IF(AA621="",""," "&amp;AA621))</f>
        <v>       </v>
      </c>
      <c r="U621" s="35"/>
      <c r="V621" s="36"/>
      <c r="W621" s="40" t="s">
        <v>114</v>
      </c>
      <c r="X621" s="33" t="str">
        <f t="shared" ref="X621:AA621" si="105">IF(ISERROR(IF(LEN(X620)&gt;1,X620,VLOOKUP(X619,$AC:$AD,2,FALSE))),"",IF(LEN(X620)&gt;1,X620,VLOOKUP(X619,$AC:$AD,2,FALSE)))</f>
        <v> </v>
      </c>
      <c r="Y621" s="33" t="str">
        <f t="shared" si="105"/>
        <v> </v>
      </c>
      <c r="Z621" s="33" t="str">
        <f t="shared" si="105"/>
        <v> </v>
      </c>
      <c r="AA621" s="33" t="str">
        <f t="shared" si="105"/>
        <v> </v>
      </c>
      <c r="AC621" s="52"/>
      <c r="AD621" s="52"/>
      <c r="BB621" s="64" t="s">
        <v>0</v>
      </c>
    </row>
    <row r="622" spans="1:54">
      <c r="A622" t="str">
        <f t="shared" si="98"/>
        <v>|英テキスト|&gt;|&gt;|&gt;|&gt;|       &amp;br;|</v>
      </c>
      <c r="B622" t="s">
        <v>0</v>
      </c>
      <c r="C622" t="s">
        <v>81</v>
      </c>
      <c r="D622" s="27" t="s">
        <v>125</v>
      </c>
      <c r="E622" t="s">
        <v>81</v>
      </c>
      <c r="F622" s="27" t="s">
        <v>113</v>
      </c>
      <c r="G622" t="s">
        <v>81</v>
      </c>
      <c r="H622" s="27" t="s">
        <v>113</v>
      </c>
      <c r="I622" t="s">
        <v>81</v>
      </c>
      <c r="J622" s="27" t="s">
        <v>113</v>
      </c>
      <c r="K622" t="s">
        <v>81</v>
      </c>
      <c r="L622" s="27" t="s">
        <v>113</v>
      </c>
      <c r="M622" t="s">
        <v>81</v>
      </c>
      <c r="N622" t="str">
        <f>IF(T621="","",T621&amp;"&amp;br;")&amp;IF(R621=0,"",R621)</f>
        <v>       &amp;br;</v>
      </c>
      <c r="O622" t="s">
        <v>81</v>
      </c>
      <c r="Q622" s="33" t="s">
        <v>18</v>
      </c>
      <c r="R622" s="34">
        <f>IF(INDEX(AT:AT,W616+1)="",0,INDEX(AT:AT,W616+1)&amp;"/"&amp;INDEX(AU:AU,W616+1))</f>
        <v>0</v>
      </c>
      <c r="S622" s="35"/>
      <c r="T622" s="35"/>
      <c r="U622" s="35"/>
      <c r="V622" s="36"/>
      <c r="W622" s="40"/>
      <c r="X622" s="33"/>
      <c r="Y622" s="52"/>
      <c r="Z622" s="52"/>
      <c r="AA622" s="53"/>
      <c r="AC622" s="52"/>
      <c r="AD622" s="52"/>
      <c r="BB622" s="64" t="s">
        <v>0</v>
      </c>
    </row>
    <row r="623" spans="1:54">
      <c r="A623" t="str">
        <f t="shared" si="98"/>
        <v>|PT|&gt;||シールド数|&gt;||</v>
      </c>
      <c r="B623" t="s">
        <v>0</v>
      </c>
      <c r="C623" t="s">
        <v>81</v>
      </c>
      <c r="D623" t="s">
        <v>18</v>
      </c>
      <c r="E623" t="s">
        <v>81</v>
      </c>
      <c r="F623" t="s">
        <v>113</v>
      </c>
      <c r="G623" t="s">
        <v>81</v>
      </c>
      <c r="H623" t="str">
        <f>IF(R622=0,"",R622)</f>
        <v/>
      </c>
      <c r="I623" t="s">
        <v>81</v>
      </c>
      <c r="J623" t="s">
        <v>136</v>
      </c>
      <c r="K623" t="s">
        <v>81</v>
      </c>
      <c r="L623" t="s">
        <v>113</v>
      </c>
      <c r="M623" t="s">
        <v>81</v>
      </c>
      <c r="N623" t="str">
        <f>IF(R623=0,"",R623)</f>
        <v/>
      </c>
      <c r="O623" t="s">
        <v>81</v>
      </c>
      <c r="Q623" s="41" t="s">
        <v>19</v>
      </c>
      <c r="R623" s="34">
        <f>INDEX(AS:AS,W616+1)</f>
        <v>0</v>
      </c>
      <c r="S623" s="42"/>
      <c r="T623" s="42"/>
      <c r="U623" s="42"/>
      <c r="V623" s="43"/>
      <c r="W623" s="44"/>
      <c r="X623" s="45"/>
      <c r="Y623" s="55"/>
      <c r="Z623" s="55"/>
      <c r="AA623" s="56"/>
      <c r="BB623" s="64" t="s">
        <v>0</v>
      </c>
    </row>
    <row r="624" spans="1:54">
      <c r="A624" t="str">
        <f t="shared" si="98"/>
        <v>&amp;br;&amp;br;</v>
      </c>
      <c r="B624" t="s">
        <v>0</v>
      </c>
      <c r="C624" t="s">
        <v>145</v>
      </c>
      <c r="R624"/>
      <c r="S624"/>
      <c r="T624"/>
      <c r="U624"/>
      <c r="V624"/>
      <c r="BB624" s="64" t="s">
        <v>0</v>
      </c>
    </row>
    <row r="625" spans="1:54">
      <c r="A625" t="str">
        <f t="shared" si="98"/>
        <v>#back(text=戻る,left)</v>
      </c>
      <c r="B625" t="s">
        <v>0</v>
      </c>
      <c r="C625" t="s">
        <v>153</v>
      </c>
      <c r="R625"/>
      <c r="S625"/>
      <c r="T625"/>
      <c r="U625"/>
      <c r="V625"/>
      <c r="BB625" s="64" t="s">
        <v>0</v>
      </c>
    </row>
    <row r="626" spans="1:54">
      <c r="A626" t="str">
        <f t="shared" si="98"/>
        <v>&amp;br;</v>
      </c>
      <c r="B626" t="s">
        <v>0</v>
      </c>
      <c r="C626" t="s">
        <v>164</v>
      </c>
      <c r="R626"/>
      <c r="S626"/>
      <c r="T626"/>
      <c r="U626"/>
      <c r="V626"/>
      <c r="BB626" s="64" t="s">
        <v>0</v>
      </c>
    </row>
    <row r="627" spans="1:54">
      <c r="A627" t="str">
        <f t="shared" si="98"/>
        <v>#comment(above,nsize=[15],size=[30],num=[10])</v>
      </c>
      <c r="B627" t="s">
        <v>0</v>
      </c>
      <c r="C627" t="s">
        <v>173</v>
      </c>
      <c r="R627"/>
      <c r="S627"/>
      <c r="T627"/>
      <c r="U627"/>
      <c r="V627"/>
      <c r="BB627" s="64" t="s">
        <v>0</v>
      </c>
    </row>
    <row r="628" spans="1:54">
      <c r="A628" t="str">
        <f t="shared" si="98"/>
        <v>&amp;br;&amp;br;</v>
      </c>
      <c r="B628" t="s">
        <v>0</v>
      </c>
      <c r="C628" t="s">
        <v>145</v>
      </c>
      <c r="R628"/>
      <c r="S628"/>
      <c r="T628"/>
      <c r="U628"/>
      <c r="V628"/>
      <c r="AC628" s="52"/>
      <c r="AD628" s="52"/>
      <c r="BB628" s="64" t="s">
        <v>0</v>
      </c>
    </row>
    <row r="629" spans="1:54">
      <c r="A629" t="str">
        <f t="shared" si="98"/>
        <v/>
      </c>
      <c r="B629" t="s">
        <v>0</v>
      </c>
      <c r="Q629" s="29"/>
      <c r="R629" s="30"/>
      <c r="S629" s="30"/>
      <c r="T629" s="30"/>
      <c r="U629" s="30"/>
      <c r="V629" s="31"/>
      <c r="W629" s="32">
        <v>49</v>
      </c>
      <c r="X629" s="29"/>
      <c r="Y629" s="50"/>
      <c r="Z629" s="50"/>
      <c r="AA629" s="51"/>
      <c r="AC629" s="52"/>
      <c r="AD629" s="52"/>
      <c r="BB629" s="64" t="s">
        <v>0</v>
      </c>
    </row>
    <row r="630" spans="1:54">
      <c r="A630" t="str">
        <f t="shared" si="98"/>
        <v>*0/0</v>
      </c>
      <c r="B630" t="s">
        <v>0</v>
      </c>
      <c r="C630" t="str">
        <f>"*"&amp;R630&amp;"/"&amp;T630</f>
        <v>*0/0</v>
      </c>
      <c r="Q630" s="33" t="s">
        <v>9</v>
      </c>
      <c r="R630" s="34">
        <f>INDEX(AI:AI,W629+1)</f>
        <v>0</v>
      </c>
      <c r="S630" s="35" t="s">
        <v>10</v>
      </c>
      <c r="T630" s="34">
        <f>INDEX(AJ:AJ,W629+1)</f>
        <v>0</v>
      </c>
      <c r="U630" s="35"/>
      <c r="V630" s="36"/>
      <c r="W630" s="37"/>
      <c r="X630" s="33"/>
      <c r="Y630" s="52"/>
      <c r="Z630" s="52"/>
      <c r="AA630" s="53"/>
      <c r="AC630" s="52"/>
      <c r="AD630" s="52"/>
      <c r="BB630" s="64" t="s">
        <v>0</v>
      </c>
    </row>
    <row r="631" spans="1:54">
      <c r="A631" t="str">
        <f t="shared" si="98"/>
        <v>|LEFT:80|LEFT:100|LEFT:100|LEFT:100|LEFT:100|LEFT:100|c</v>
      </c>
      <c r="B631" t="s">
        <v>0</v>
      </c>
      <c r="C631" t="s">
        <v>81</v>
      </c>
      <c r="D631" s="26" t="str">
        <f>$Q$1</f>
        <v>LEFT:80</v>
      </c>
      <c r="E631" s="26" t="s">
        <v>81</v>
      </c>
      <c r="F631" s="26" t="str">
        <f t="shared" ref="F631:J631" si="106">$R$1</f>
        <v>LEFT:100</v>
      </c>
      <c r="G631" s="26" t="s">
        <v>81</v>
      </c>
      <c r="H631" s="26" t="str">
        <f t="shared" si="106"/>
        <v>LEFT:100</v>
      </c>
      <c r="I631" s="26" t="s">
        <v>81</v>
      </c>
      <c r="J631" s="26" t="str">
        <f t="shared" si="106"/>
        <v>LEFT:100</v>
      </c>
      <c r="K631" s="26" t="s">
        <v>81</v>
      </c>
      <c r="L631" s="26" t="str">
        <f>$R$1</f>
        <v>LEFT:100</v>
      </c>
      <c r="M631" s="26" t="s">
        <v>81</v>
      </c>
      <c r="N631" s="26" t="str">
        <f>$R$1</f>
        <v>LEFT:100</v>
      </c>
      <c r="O631" t="s">
        <v>81</v>
      </c>
      <c r="P631" t="s">
        <v>82</v>
      </c>
      <c r="Q631" s="38" t="s">
        <v>6</v>
      </c>
      <c r="R631" s="34">
        <f>INDEX(AF:AF,W629+1)</f>
        <v>0</v>
      </c>
      <c r="S631" s="39" t="s">
        <v>7</v>
      </c>
      <c r="T631" s="34">
        <f>INDEX(AG:AG,W629+1)</f>
        <v>0</v>
      </c>
      <c r="U631" s="39" t="s">
        <v>8</v>
      </c>
      <c r="V631" s="34">
        <f>INDEX(AH:AH,W629+1)</f>
        <v>0</v>
      </c>
      <c r="W631" s="40"/>
      <c r="X631" s="34">
        <f>INDEX(AO:AO,W629+1)</f>
        <v>0</v>
      </c>
      <c r="Y631" s="52"/>
      <c r="Z631" s="52"/>
      <c r="AA631" s="53"/>
      <c r="AC631" s="35"/>
      <c r="AD631" s="35"/>
      <c r="BB631" s="64" t="s">
        <v>0</v>
      </c>
    </row>
    <row r="632" spans="1:54">
      <c r="A632" t="str">
        <f t="shared" si="98"/>
        <v>|色||レアリティ||マナコスト||</v>
      </c>
      <c r="B632" t="s">
        <v>0</v>
      </c>
      <c r="C632" t="s">
        <v>81</v>
      </c>
      <c r="D632" s="27" t="s">
        <v>6</v>
      </c>
      <c r="E632" t="s">
        <v>81</v>
      </c>
      <c r="F632" t="str">
        <f>IF(R631=0,"",R631)</f>
        <v/>
      </c>
      <c r="G632" t="s">
        <v>81</v>
      </c>
      <c r="H632" s="27" t="s">
        <v>93</v>
      </c>
      <c r="I632" t="s">
        <v>81</v>
      </c>
      <c r="J632" t="str">
        <f>IF(T631=0,"",T631)</f>
        <v/>
      </c>
      <c r="K632" t="s">
        <v>81</v>
      </c>
      <c r="L632" s="27" t="s">
        <v>94</v>
      </c>
      <c r="M632" t="s">
        <v>81</v>
      </c>
      <c r="N632" t="str">
        <f>IF(V631=0,"",V631)</f>
        <v/>
      </c>
      <c r="O632" t="s">
        <v>81</v>
      </c>
      <c r="Q632" s="33" t="s">
        <v>11</v>
      </c>
      <c r="R632" s="34">
        <f>INDEX(AK:AK,W629+1)</f>
        <v>0</v>
      </c>
      <c r="S632" s="39" t="s">
        <v>95</v>
      </c>
      <c r="T632" s="34">
        <f>INDEX(AL:AL,W629+1)</f>
        <v>0</v>
      </c>
      <c r="U632" s="34">
        <f>INDEX(AM:AM,W629+1)</f>
        <v>0</v>
      </c>
      <c r="V632" s="34">
        <f>INDEX(AN:AN,W629+1)</f>
        <v>0</v>
      </c>
      <c r="W632" s="40"/>
      <c r="X632" s="34">
        <f>INDEX(AV:AV,W629+1)</f>
        <v>0</v>
      </c>
      <c r="Y632" s="34">
        <f>INDEX(AW:AW,W629+1)</f>
        <v>0</v>
      </c>
      <c r="Z632" s="34">
        <f>INDEX(AX:AX,W629+1)</f>
        <v>0</v>
      </c>
      <c r="AA632" s="34">
        <f>INDEX(AY:AY,W629+1)</f>
        <v>0</v>
      </c>
      <c r="AC632" s="52"/>
      <c r="AD632" s="52"/>
      <c r="BB632" s="64" t="s">
        <v>0</v>
      </c>
    </row>
    <row r="633" spans="1:54">
      <c r="A633" t="str">
        <f t="shared" si="98"/>
        <v>|種別||サブタイプ||||</v>
      </c>
      <c r="B633" t="s">
        <v>0</v>
      </c>
      <c r="C633" t="s">
        <v>81</v>
      </c>
      <c r="D633" s="27" t="s">
        <v>11</v>
      </c>
      <c r="E633" t="s">
        <v>81</v>
      </c>
      <c r="F633" t="str">
        <f>IF(R632=0,"",R632)</f>
        <v/>
      </c>
      <c r="G633" t="s">
        <v>81</v>
      </c>
      <c r="H633" s="27" t="s">
        <v>103</v>
      </c>
      <c r="I633" t="s">
        <v>81</v>
      </c>
      <c r="J633" t="str">
        <f>IF(T632=0,"",T632)</f>
        <v/>
      </c>
      <c r="K633" t="s">
        <v>81</v>
      </c>
      <c r="L633" t="str">
        <f>IF(U632=0,"",U632)</f>
        <v/>
      </c>
      <c r="M633" t="s">
        <v>81</v>
      </c>
      <c r="N633" t="str">
        <f>IF(V632=0,"",V632)</f>
        <v/>
      </c>
      <c r="O633" t="s">
        <v>81</v>
      </c>
      <c r="Q633" s="33" t="s">
        <v>104</v>
      </c>
      <c r="R633" s="34">
        <f>INDEX(AZ:AZ,W629+1)</f>
        <v>0</v>
      </c>
      <c r="S633" s="35"/>
      <c r="T633" s="35"/>
      <c r="U633" s="35"/>
      <c r="V633" s="36"/>
      <c r="W633" s="40"/>
      <c r="X633" s="32"/>
      <c r="Y633" s="32"/>
      <c r="Z633" s="32"/>
      <c r="AA633" s="54"/>
      <c r="AC633" s="52"/>
      <c r="AD633" s="52"/>
      <c r="BB633" s="64" t="s">
        <v>0</v>
      </c>
    </row>
    <row r="634" spans="1:54">
      <c r="A634" t="str">
        <f t="shared" si="98"/>
        <v>|テキスト|&gt;|&gt;|&gt;|&gt;||</v>
      </c>
      <c r="B634" t="s">
        <v>0</v>
      </c>
      <c r="C634" t="s">
        <v>81</v>
      </c>
      <c r="D634" s="27" t="s">
        <v>104</v>
      </c>
      <c r="E634" t="s">
        <v>81</v>
      </c>
      <c r="F634" s="27" t="s">
        <v>113</v>
      </c>
      <c r="G634" t="s">
        <v>81</v>
      </c>
      <c r="H634" s="27" t="s">
        <v>113</v>
      </c>
      <c r="I634" t="s">
        <v>81</v>
      </c>
      <c r="J634" s="27" t="s">
        <v>113</v>
      </c>
      <c r="K634" t="s">
        <v>81</v>
      </c>
      <c r="L634" s="27" t="s">
        <v>113</v>
      </c>
      <c r="M634" t="s">
        <v>81</v>
      </c>
      <c r="N634" t="str">
        <f>IF(R633=0,"",R633)</f>
        <v/>
      </c>
      <c r="O634" t="s">
        <v>81</v>
      </c>
      <c r="Q634" s="38" t="s">
        <v>27</v>
      </c>
      <c r="R634" s="34">
        <f>INDEX(BA:BA,W629+1)</f>
        <v>0</v>
      </c>
      <c r="S634" s="35" t="s">
        <v>400</v>
      </c>
      <c r="T634" s="34" t="str">
        <f>IF(X634="","",X634&amp;IF(Y634="",""," "&amp;Y634)&amp;IF(Z634="",""," "&amp;Z634)&amp;IF(AA634="",""," "&amp;AA634))</f>
        <v>       </v>
      </c>
      <c r="U634" s="35"/>
      <c r="V634" s="36"/>
      <c r="W634" s="40" t="s">
        <v>114</v>
      </c>
      <c r="X634" s="33" t="str">
        <f t="shared" ref="X634:AA634" si="107">IF(ISERROR(IF(LEN(X633)&gt;1,X633,VLOOKUP(X632,$AC:$AD,2,FALSE))),"",IF(LEN(X633)&gt;1,X633,VLOOKUP(X632,$AC:$AD,2,FALSE)))</f>
        <v> </v>
      </c>
      <c r="Y634" s="33" t="str">
        <f t="shared" si="107"/>
        <v> </v>
      </c>
      <c r="Z634" s="33" t="str">
        <f t="shared" si="107"/>
        <v> </v>
      </c>
      <c r="AA634" s="33" t="str">
        <f t="shared" si="107"/>
        <v> </v>
      </c>
      <c r="AC634" s="52"/>
      <c r="AD634" s="52"/>
      <c r="BB634" s="64" t="s">
        <v>0</v>
      </c>
    </row>
    <row r="635" spans="1:54">
      <c r="A635" t="str">
        <f t="shared" si="98"/>
        <v>|英テキスト|&gt;|&gt;|&gt;|&gt;|       &amp;br;|</v>
      </c>
      <c r="B635" t="s">
        <v>0</v>
      </c>
      <c r="C635" t="s">
        <v>81</v>
      </c>
      <c r="D635" s="27" t="s">
        <v>125</v>
      </c>
      <c r="E635" t="s">
        <v>81</v>
      </c>
      <c r="F635" s="27" t="s">
        <v>113</v>
      </c>
      <c r="G635" t="s">
        <v>81</v>
      </c>
      <c r="H635" s="27" t="s">
        <v>113</v>
      </c>
      <c r="I635" t="s">
        <v>81</v>
      </c>
      <c r="J635" s="27" t="s">
        <v>113</v>
      </c>
      <c r="K635" t="s">
        <v>81</v>
      </c>
      <c r="L635" s="27" t="s">
        <v>113</v>
      </c>
      <c r="M635" t="s">
        <v>81</v>
      </c>
      <c r="N635" t="str">
        <f>IF(T634="","",T634&amp;"&amp;br;")&amp;IF(R634=0,"",R634)</f>
        <v>       &amp;br;</v>
      </c>
      <c r="O635" t="s">
        <v>81</v>
      </c>
      <c r="Q635" s="33" t="s">
        <v>18</v>
      </c>
      <c r="R635" s="34">
        <f>IF(INDEX(AT:AT,W629+1)="",0,INDEX(AT:AT,W629+1)&amp;"/"&amp;INDEX(AU:AU,W629+1))</f>
        <v>0</v>
      </c>
      <c r="S635" s="35"/>
      <c r="T635" s="35"/>
      <c r="U635" s="35"/>
      <c r="V635" s="36"/>
      <c r="W635" s="40"/>
      <c r="X635" s="33"/>
      <c r="Y635" s="52"/>
      <c r="Z635" s="52"/>
      <c r="AA635" s="53"/>
      <c r="AC635" s="52"/>
      <c r="AD635" s="52"/>
      <c r="BB635" s="64" t="s">
        <v>0</v>
      </c>
    </row>
    <row r="636" spans="1:54">
      <c r="A636" t="str">
        <f t="shared" si="98"/>
        <v>|PT|&gt;||シールド数|&gt;||</v>
      </c>
      <c r="B636" t="s">
        <v>0</v>
      </c>
      <c r="C636" t="s">
        <v>81</v>
      </c>
      <c r="D636" t="s">
        <v>18</v>
      </c>
      <c r="E636" t="s">
        <v>81</v>
      </c>
      <c r="F636" t="s">
        <v>113</v>
      </c>
      <c r="G636" t="s">
        <v>81</v>
      </c>
      <c r="H636" t="str">
        <f>IF(R635=0,"",R635)</f>
        <v/>
      </c>
      <c r="I636" t="s">
        <v>81</v>
      </c>
      <c r="J636" t="s">
        <v>136</v>
      </c>
      <c r="K636" t="s">
        <v>81</v>
      </c>
      <c r="L636" t="s">
        <v>113</v>
      </c>
      <c r="M636" t="s">
        <v>81</v>
      </c>
      <c r="N636" t="str">
        <f>IF(R636=0,"",R636)</f>
        <v/>
      </c>
      <c r="O636" t="s">
        <v>81</v>
      </c>
      <c r="Q636" s="41" t="s">
        <v>19</v>
      </c>
      <c r="R636" s="34">
        <f>INDEX(AS:AS,W629+1)</f>
        <v>0</v>
      </c>
      <c r="S636" s="42"/>
      <c r="T636" s="42"/>
      <c r="U636" s="42"/>
      <c r="V636" s="43"/>
      <c r="W636" s="44"/>
      <c r="X636" s="45"/>
      <c r="Y636" s="55"/>
      <c r="Z636" s="55"/>
      <c r="AA636" s="56"/>
      <c r="BB636" s="64" t="s">
        <v>0</v>
      </c>
    </row>
    <row r="637" spans="1:54">
      <c r="A637" t="str">
        <f t="shared" si="98"/>
        <v>&amp;br;&amp;br;</v>
      </c>
      <c r="B637" t="s">
        <v>0</v>
      </c>
      <c r="C637" t="s">
        <v>145</v>
      </c>
      <c r="R637"/>
      <c r="S637"/>
      <c r="T637"/>
      <c r="U637"/>
      <c r="V637"/>
      <c r="BB637" s="64" t="s">
        <v>0</v>
      </c>
    </row>
    <row r="638" spans="1:54">
      <c r="A638" t="str">
        <f t="shared" si="98"/>
        <v>#back(text=戻る,left)</v>
      </c>
      <c r="B638" t="s">
        <v>0</v>
      </c>
      <c r="C638" t="s">
        <v>153</v>
      </c>
      <c r="R638"/>
      <c r="S638"/>
      <c r="T638"/>
      <c r="U638"/>
      <c r="V638"/>
      <c r="BB638" s="64" t="s">
        <v>0</v>
      </c>
    </row>
    <row r="639" spans="1:54">
      <c r="A639" t="str">
        <f t="shared" si="98"/>
        <v>&amp;br;</v>
      </c>
      <c r="B639" t="s">
        <v>0</v>
      </c>
      <c r="C639" t="s">
        <v>164</v>
      </c>
      <c r="R639"/>
      <c r="S639"/>
      <c r="T639"/>
      <c r="U639"/>
      <c r="V639"/>
      <c r="BB639" s="64" t="s">
        <v>0</v>
      </c>
    </row>
    <row r="640" spans="1:54">
      <c r="A640" t="str">
        <f t="shared" si="98"/>
        <v>#comment(above,nsize=[15],size=[30],num=[10])</v>
      </c>
      <c r="B640" t="s">
        <v>0</v>
      </c>
      <c r="C640" t="s">
        <v>173</v>
      </c>
      <c r="R640"/>
      <c r="S640"/>
      <c r="T640"/>
      <c r="U640"/>
      <c r="V640"/>
      <c r="BB640" s="64" t="s">
        <v>0</v>
      </c>
    </row>
    <row r="641" spans="1:54">
      <c r="A641" t="str">
        <f t="shared" si="98"/>
        <v>&amp;br;&amp;br;</v>
      </c>
      <c r="B641" t="s">
        <v>0</v>
      </c>
      <c r="C641" t="s">
        <v>145</v>
      </c>
      <c r="R641"/>
      <c r="S641"/>
      <c r="T641"/>
      <c r="U641"/>
      <c r="V641"/>
      <c r="AC641" s="52"/>
      <c r="AD641" s="52"/>
      <c r="BB641" s="64" t="s">
        <v>0</v>
      </c>
    </row>
    <row r="642" spans="1:54">
      <c r="A642" t="str">
        <f t="shared" si="98"/>
        <v/>
      </c>
      <c r="B642" t="s">
        <v>0</v>
      </c>
      <c r="Q642" s="29"/>
      <c r="R642" s="30"/>
      <c r="S642" s="30"/>
      <c r="T642" s="30"/>
      <c r="U642" s="30"/>
      <c r="V642" s="31"/>
      <c r="W642" s="32">
        <v>50</v>
      </c>
      <c r="X642" s="29"/>
      <c r="Y642" s="50"/>
      <c r="Z642" s="50"/>
      <c r="AA642" s="51"/>
      <c r="AC642" s="52"/>
      <c r="AD642" s="52"/>
      <c r="BB642" s="64" t="s">
        <v>0</v>
      </c>
    </row>
    <row r="643" spans="1:54">
      <c r="A643" t="str">
        <f t="shared" si="98"/>
        <v>*0/0</v>
      </c>
      <c r="B643" t="s">
        <v>0</v>
      </c>
      <c r="C643" t="str">
        <f>"*"&amp;R643&amp;"/"&amp;T643</f>
        <v>*0/0</v>
      </c>
      <c r="Q643" s="33" t="s">
        <v>9</v>
      </c>
      <c r="R643" s="34">
        <f>INDEX(AI:AI,W642+1)</f>
        <v>0</v>
      </c>
      <c r="S643" s="35" t="s">
        <v>10</v>
      </c>
      <c r="T643" s="34">
        <f>INDEX(AJ:AJ,W642+1)</f>
        <v>0</v>
      </c>
      <c r="U643" s="35"/>
      <c r="V643" s="36"/>
      <c r="W643" s="37"/>
      <c r="X643" s="33"/>
      <c r="Y643" s="52"/>
      <c r="Z643" s="52"/>
      <c r="AA643" s="53"/>
      <c r="AC643" s="52"/>
      <c r="AD643" s="52"/>
      <c r="BB643" s="64" t="s">
        <v>0</v>
      </c>
    </row>
    <row r="644" spans="1:54">
      <c r="A644" t="str">
        <f t="shared" si="98"/>
        <v>|LEFT:80|LEFT:100|LEFT:100|LEFT:100|LEFT:100|LEFT:100|c</v>
      </c>
      <c r="B644" t="s">
        <v>0</v>
      </c>
      <c r="C644" t="s">
        <v>81</v>
      </c>
      <c r="D644" s="26" t="str">
        <f>$Q$1</f>
        <v>LEFT:80</v>
      </c>
      <c r="E644" s="26" t="s">
        <v>81</v>
      </c>
      <c r="F644" s="26" t="str">
        <f t="shared" ref="F644:J644" si="108">$R$1</f>
        <v>LEFT:100</v>
      </c>
      <c r="G644" s="26" t="s">
        <v>81</v>
      </c>
      <c r="H644" s="26" t="str">
        <f t="shared" si="108"/>
        <v>LEFT:100</v>
      </c>
      <c r="I644" s="26" t="s">
        <v>81</v>
      </c>
      <c r="J644" s="26" t="str">
        <f t="shared" si="108"/>
        <v>LEFT:100</v>
      </c>
      <c r="K644" s="26" t="s">
        <v>81</v>
      </c>
      <c r="L644" s="26" t="str">
        <f>$R$1</f>
        <v>LEFT:100</v>
      </c>
      <c r="M644" s="26" t="s">
        <v>81</v>
      </c>
      <c r="N644" s="26" t="str">
        <f>$R$1</f>
        <v>LEFT:100</v>
      </c>
      <c r="O644" t="s">
        <v>81</v>
      </c>
      <c r="P644" t="s">
        <v>82</v>
      </c>
      <c r="Q644" s="38" t="s">
        <v>6</v>
      </c>
      <c r="R644" s="34">
        <f>INDEX(AF:AF,W642+1)</f>
        <v>0</v>
      </c>
      <c r="S644" s="39" t="s">
        <v>7</v>
      </c>
      <c r="T644" s="34">
        <f>INDEX(AG:AG,W642+1)</f>
        <v>0</v>
      </c>
      <c r="U644" s="39" t="s">
        <v>8</v>
      </c>
      <c r="V644" s="34">
        <f>INDEX(AH:AH,W642+1)</f>
        <v>0</v>
      </c>
      <c r="W644" s="40"/>
      <c r="X644" s="34">
        <f>INDEX(AO:AO,W642+1)</f>
        <v>0</v>
      </c>
      <c r="Y644" s="52"/>
      <c r="Z644" s="52"/>
      <c r="AA644" s="53"/>
      <c r="AC644" s="35"/>
      <c r="AD644" s="35"/>
      <c r="BB644" s="64" t="s">
        <v>0</v>
      </c>
    </row>
    <row r="645" spans="1:54">
      <c r="A645" t="str">
        <f t="shared" si="98"/>
        <v>|色||レアリティ||マナコスト||</v>
      </c>
      <c r="B645" t="s">
        <v>0</v>
      </c>
      <c r="C645" t="s">
        <v>81</v>
      </c>
      <c r="D645" s="27" t="s">
        <v>6</v>
      </c>
      <c r="E645" t="s">
        <v>81</v>
      </c>
      <c r="F645" t="str">
        <f>IF(R644=0,"",R644)</f>
        <v/>
      </c>
      <c r="G645" t="s">
        <v>81</v>
      </c>
      <c r="H645" s="27" t="s">
        <v>93</v>
      </c>
      <c r="I645" t="s">
        <v>81</v>
      </c>
      <c r="J645" t="str">
        <f>IF(T644=0,"",T644)</f>
        <v/>
      </c>
      <c r="K645" t="s">
        <v>81</v>
      </c>
      <c r="L645" s="27" t="s">
        <v>94</v>
      </c>
      <c r="M645" t="s">
        <v>81</v>
      </c>
      <c r="N645" t="str">
        <f>IF(V644=0,"",V644)</f>
        <v/>
      </c>
      <c r="O645" t="s">
        <v>81</v>
      </c>
      <c r="Q645" s="33" t="s">
        <v>11</v>
      </c>
      <c r="R645" s="34">
        <f>INDEX(AK:AK,W642+1)</f>
        <v>0</v>
      </c>
      <c r="S645" s="39" t="s">
        <v>95</v>
      </c>
      <c r="T645" s="34">
        <f>INDEX(AL:AL,W642+1)</f>
        <v>0</v>
      </c>
      <c r="U645" s="34">
        <f>INDEX(AM:AM,W642+1)</f>
        <v>0</v>
      </c>
      <c r="V645" s="34">
        <f>INDEX(AN:AN,W642+1)</f>
        <v>0</v>
      </c>
      <c r="W645" s="40"/>
      <c r="X645" s="34">
        <f>INDEX(AV:AV,W642+1)</f>
        <v>0</v>
      </c>
      <c r="Y645" s="34">
        <f>INDEX(AW:AW,W642+1)</f>
        <v>0</v>
      </c>
      <c r="Z645" s="34">
        <f>INDEX(AX:AX,W642+1)</f>
        <v>0</v>
      </c>
      <c r="AA645" s="34">
        <f>INDEX(AY:AY,W642+1)</f>
        <v>0</v>
      </c>
      <c r="AC645" s="52"/>
      <c r="AD645" s="52"/>
      <c r="BB645" s="64" t="s">
        <v>0</v>
      </c>
    </row>
    <row r="646" spans="1:54">
      <c r="A646" t="str">
        <f t="shared" ref="A646:A654" si="109">CONCATENATE(C646,D646,E646,F646,G646,H646,I646,J646,K646,L646,M646,N646,O646,P646)</f>
        <v>|種別||サブタイプ||||</v>
      </c>
      <c r="B646" t="s">
        <v>0</v>
      </c>
      <c r="C646" t="s">
        <v>81</v>
      </c>
      <c r="D646" s="27" t="s">
        <v>11</v>
      </c>
      <c r="E646" t="s">
        <v>81</v>
      </c>
      <c r="F646" t="str">
        <f>IF(R645=0,"",R645)</f>
        <v/>
      </c>
      <c r="G646" t="s">
        <v>81</v>
      </c>
      <c r="H646" s="27" t="s">
        <v>103</v>
      </c>
      <c r="I646" t="s">
        <v>81</v>
      </c>
      <c r="J646" t="str">
        <f>IF(T645=0,"",T645)</f>
        <v/>
      </c>
      <c r="K646" t="s">
        <v>81</v>
      </c>
      <c r="L646" t="str">
        <f>IF(U645=0,"",U645)</f>
        <v/>
      </c>
      <c r="M646" t="s">
        <v>81</v>
      </c>
      <c r="N646" t="str">
        <f>IF(V645=0,"",V645)</f>
        <v/>
      </c>
      <c r="O646" t="s">
        <v>81</v>
      </c>
      <c r="Q646" s="33" t="s">
        <v>104</v>
      </c>
      <c r="R646" s="34">
        <f>INDEX(AZ:AZ,W642+1)</f>
        <v>0</v>
      </c>
      <c r="S646" s="35"/>
      <c r="T646" s="35"/>
      <c r="U646" s="35"/>
      <c r="V646" s="36"/>
      <c r="W646" s="40"/>
      <c r="X646" s="32"/>
      <c r="Y646" s="32"/>
      <c r="Z646" s="32"/>
      <c r="AA646" s="54"/>
      <c r="AC646" s="52"/>
      <c r="AD646" s="52"/>
      <c r="BB646" s="64" t="s">
        <v>0</v>
      </c>
    </row>
    <row r="647" spans="1:54">
      <c r="A647" t="str">
        <f t="shared" si="109"/>
        <v>|テキスト|&gt;|&gt;|&gt;|&gt;||</v>
      </c>
      <c r="B647" t="s">
        <v>0</v>
      </c>
      <c r="C647" t="s">
        <v>81</v>
      </c>
      <c r="D647" s="27" t="s">
        <v>104</v>
      </c>
      <c r="E647" t="s">
        <v>81</v>
      </c>
      <c r="F647" s="27" t="s">
        <v>113</v>
      </c>
      <c r="G647" t="s">
        <v>81</v>
      </c>
      <c r="H647" s="27" t="s">
        <v>113</v>
      </c>
      <c r="I647" t="s">
        <v>81</v>
      </c>
      <c r="J647" s="27" t="s">
        <v>113</v>
      </c>
      <c r="K647" t="s">
        <v>81</v>
      </c>
      <c r="L647" s="27" t="s">
        <v>113</v>
      </c>
      <c r="M647" t="s">
        <v>81</v>
      </c>
      <c r="N647" t="str">
        <f>IF(R646=0,"",R646)</f>
        <v/>
      </c>
      <c r="O647" t="s">
        <v>81</v>
      </c>
      <c r="Q647" s="38" t="s">
        <v>27</v>
      </c>
      <c r="R647" s="34">
        <f>INDEX(BA:BA,W642+1)</f>
        <v>0</v>
      </c>
      <c r="S647" s="35" t="s">
        <v>400</v>
      </c>
      <c r="T647" s="34" t="str">
        <f>IF(X647="","",X647&amp;IF(Y647="",""," "&amp;Y647)&amp;IF(Z647="",""," "&amp;Z647)&amp;IF(AA647="",""," "&amp;AA647))</f>
        <v>       </v>
      </c>
      <c r="U647" s="35"/>
      <c r="V647" s="36"/>
      <c r="W647" s="40" t="s">
        <v>114</v>
      </c>
      <c r="X647" s="33" t="str">
        <f t="shared" ref="X647:AA647" si="110">IF(ISERROR(IF(LEN(X646)&gt;1,X646,VLOOKUP(X645,$AC:$AD,2,FALSE))),"",IF(LEN(X646)&gt;1,X646,VLOOKUP(X645,$AC:$AD,2,FALSE)))</f>
        <v> </v>
      </c>
      <c r="Y647" s="33" t="str">
        <f t="shared" si="110"/>
        <v> </v>
      </c>
      <c r="Z647" s="33" t="str">
        <f t="shared" si="110"/>
        <v> </v>
      </c>
      <c r="AA647" s="33" t="str">
        <f t="shared" si="110"/>
        <v> </v>
      </c>
      <c r="AC647" s="52"/>
      <c r="AD647" s="52"/>
      <c r="BB647" s="64" t="s">
        <v>0</v>
      </c>
    </row>
    <row r="648" spans="1:54">
      <c r="A648" t="str">
        <f t="shared" si="109"/>
        <v>|英テキスト|&gt;|&gt;|&gt;|&gt;|       &amp;br;|</v>
      </c>
      <c r="B648" t="s">
        <v>0</v>
      </c>
      <c r="C648" t="s">
        <v>81</v>
      </c>
      <c r="D648" s="27" t="s">
        <v>125</v>
      </c>
      <c r="E648" t="s">
        <v>81</v>
      </c>
      <c r="F648" s="27" t="s">
        <v>113</v>
      </c>
      <c r="G648" t="s">
        <v>81</v>
      </c>
      <c r="H648" s="27" t="s">
        <v>113</v>
      </c>
      <c r="I648" t="s">
        <v>81</v>
      </c>
      <c r="J648" s="27" t="s">
        <v>113</v>
      </c>
      <c r="K648" t="s">
        <v>81</v>
      </c>
      <c r="L648" s="27" t="s">
        <v>113</v>
      </c>
      <c r="M648" t="s">
        <v>81</v>
      </c>
      <c r="N648" t="str">
        <f>IF(T647="","",T647&amp;"&amp;br;")&amp;IF(R647=0,"",R647)</f>
        <v>       &amp;br;</v>
      </c>
      <c r="O648" t="s">
        <v>81</v>
      </c>
      <c r="Q648" s="33" t="s">
        <v>18</v>
      </c>
      <c r="R648" s="34">
        <f>IF(INDEX(AT:AT,W642+1)="",0,INDEX(AT:AT,W642+1)&amp;"/"&amp;INDEX(AU:AU,W642+1))</f>
        <v>0</v>
      </c>
      <c r="S648" s="35"/>
      <c r="T648" s="35"/>
      <c r="U648" s="35"/>
      <c r="V648" s="36"/>
      <c r="W648" s="40"/>
      <c r="X648" s="33"/>
      <c r="Y648" s="52"/>
      <c r="Z648" s="52"/>
      <c r="AA648" s="53"/>
      <c r="AC648" s="52"/>
      <c r="AD648" s="52"/>
      <c r="BB648" s="64" t="s">
        <v>0</v>
      </c>
    </row>
    <row r="649" spans="1:54">
      <c r="A649" t="str">
        <f t="shared" si="109"/>
        <v>|PT|&gt;||シールド数|&gt;||</v>
      </c>
      <c r="B649" t="s">
        <v>0</v>
      </c>
      <c r="C649" t="s">
        <v>81</v>
      </c>
      <c r="D649" t="s">
        <v>18</v>
      </c>
      <c r="E649" t="s">
        <v>81</v>
      </c>
      <c r="F649" t="s">
        <v>113</v>
      </c>
      <c r="G649" t="s">
        <v>81</v>
      </c>
      <c r="H649" t="str">
        <f>IF(R648=0,"",R648)</f>
        <v/>
      </c>
      <c r="I649" t="s">
        <v>81</v>
      </c>
      <c r="J649" t="s">
        <v>136</v>
      </c>
      <c r="K649" t="s">
        <v>81</v>
      </c>
      <c r="L649" t="s">
        <v>113</v>
      </c>
      <c r="M649" t="s">
        <v>81</v>
      </c>
      <c r="N649" t="str">
        <f>IF(R649=0,"",R649)</f>
        <v/>
      </c>
      <c r="O649" t="s">
        <v>81</v>
      </c>
      <c r="Q649" s="41" t="s">
        <v>19</v>
      </c>
      <c r="R649" s="34">
        <f>INDEX(AS:AS,W642+1)</f>
        <v>0</v>
      </c>
      <c r="S649" s="42"/>
      <c r="T649" s="42"/>
      <c r="U649" s="42"/>
      <c r="V649" s="43"/>
      <c r="W649" s="44"/>
      <c r="X649" s="45"/>
      <c r="Y649" s="55"/>
      <c r="Z649" s="55"/>
      <c r="AA649" s="56"/>
      <c r="BB649" s="64" t="s">
        <v>0</v>
      </c>
    </row>
    <row r="650" spans="1:54">
      <c r="A650" t="str">
        <f t="shared" si="109"/>
        <v>&amp;br;&amp;br;</v>
      </c>
      <c r="B650" t="s">
        <v>0</v>
      </c>
      <c r="C650" t="s">
        <v>145</v>
      </c>
      <c r="R650"/>
      <c r="S650"/>
      <c r="T650"/>
      <c r="U650"/>
      <c r="V650"/>
      <c r="BB650" s="64" t="s">
        <v>0</v>
      </c>
    </row>
    <row r="651" spans="1:54">
      <c r="A651" t="str">
        <f t="shared" si="109"/>
        <v>#back(text=戻る,left)</v>
      </c>
      <c r="B651" t="s">
        <v>0</v>
      </c>
      <c r="C651" t="s">
        <v>153</v>
      </c>
      <c r="R651"/>
      <c r="S651"/>
      <c r="T651"/>
      <c r="U651"/>
      <c r="V651"/>
      <c r="BB651" s="64" t="s">
        <v>0</v>
      </c>
    </row>
    <row r="652" spans="1:54">
      <c r="A652" t="str">
        <f t="shared" si="109"/>
        <v>&amp;br;</v>
      </c>
      <c r="B652" t="s">
        <v>0</v>
      </c>
      <c r="C652" t="s">
        <v>164</v>
      </c>
      <c r="R652"/>
      <c r="S652"/>
      <c r="T652"/>
      <c r="U652"/>
      <c r="V652"/>
      <c r="BB652" s="64" t="s">
        <v>0</v>
      </c>
    </row>
    <row r="653" spans="1:54">
      <c r="A653" t="str">
        <f t="shared" si="109"/>
        <v>#comment(above,nsize=[15],size=[30],num=[10])</v>
      </c>
      <c r="B653" t="s">
        <v>0</v>
      </c>
      <c r="C653" t="s">
        <v>173</v>
      </c>
      <c r="R653"/>
      <c r="S653"/>
      <c r="T653"/>
      <c r="U653"/>
      <c r="V653"/>
      <c r="BB653" s="64" t="s">
        <v>0</v>
      </c>
    </row>
    <row r="654" spans="1:54">
      <c r="A654" t="str">
        <f t="shared" si="109"/>
        <v>&amp;br;&amp;br;</v>
      </c>
      <c r="B654" t="s">
        <v>0</v>
      </c>
      <c r="C654" t="s">
        <v>145</v>
      </c>
      <c r="R654"/>
      <c r="S654"/>
      <c r="T654"/>
      <c r="U654"/>
      <c r="V654"/>
      <c r="BB654" s="64"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G51">
      <formula1>$Q$4:$T$4</formula1>
    </dataValidation>
  </dataValidations>
  <pageMargins left="0.699305555555556" right="0.699305555555556"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F654"/>
  <sheetViews>
    <sheetView zoomScale="85" zoomScaleNormal="85" topLeftCell="A429" workbookViewId="0">
      <selection activeCell="AK442" sqref="AK442"/>
    </sheetView>
  </sheetViews>
  <sheetFormatPr defaultColWidth="9" defaultRowHeight="13.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25" hidden="1" customWidth="1"/>
    <col min="28" max="30" width="9" hidden="1" customWidth="1"/>
    <col min="31" max="31" width="3.5" customWidth="1"/>
    <col min="32" max="32" width="5.25" customWidth="1"/>
    <col min="33" max="33" width="3.75" customWidth="1"/>
    <col min="34" max="34" width="5" customWidth="1"/>
    <col min="44" max="44" width="9.125"/>
    <col min="45" max="45" width="4.875" customWidth="1"/>
    <col min="46" max="47" width="2.75" customWidth="1"/>
    <col min="48" max="51" width="4.75" customWidth="1"/>
  </cols>
  <sheetData>
    <row r="1" spans="2:54">
      <c r="B1" t="s">
        <v>0</v>
      </c>
      <c r="Q1" t="s">
        <v>1</v>
      </c>
      <c r="R1" s="25" t="s">
        <v>2</v>
      </c>
      <c r="AB1" t="s">
        <v>3</v>
      </c>
      <c r="AC1" t="s">
        <v>4</v>
      </c>
      <c r="AD1" s="40" t="s">
        <v>5</v>
      </c>
      <c r="AE1" s="46"/>
      <c r="AF1" s="47" t="s">
        <v>6</v>
      </c>
      <c r="AG1" s="59" t="s">
        <v>7</v>
      </c>
      <c r="AH1" s="59" t="s">
        <v>8</v>
      </c>
      <c r="AI1" s="59" t="s">
        <v>9</v>
      </c>
      <c r="AJ1" s="59" t="s">
        <v>10</v>
      </c>
      <c r="AK1" s="59" t="s">
        <v>11</v>
      </c>
      <c r="AL1" s="59" t="s">
        <v>12</v>
      </c>
      <c r="AM1" s="59" t="s">
        <v>13</v>
      </c>
      <c r="AN1" s="59" t="s">
        <v>14</v>
      </c>
      <c r="AO1" s="59" t="s">
        <v>15</v>
      </c>
      <c r="AP1" s="59" t="s">
        <v>16</v>
      </c>
      <c r="AQ1" s="59" t="s">
        <v>17</v>
      </c>
      <c r="AR1" s="59" t="s">
        <v>18</v>
      </c>
      <c r="AS1" s="59" t="s">
        <v>19</v>
      </c>
      <c r="AT1" s="59" t="s">
        <v>20</v>
      </c>
      <c r="AU1" s="59" t="s">
        <v>21</v>
      </c>
      <c r="AV1" s="59" t="s">
        <v>22</v>
      </c>
      <c r="AW1" s="59" t="s">
        <v>23</v>
      </c>
      <c r="AX1" s="59" t="s">
        <v>24</v>
      </c>
      <c r="AY1" s="59" t="s">
        <v>25</v>
      </c>
      <c r="AZ1" s="59" t="s">
        <v>26</v>
      </c>
      <c r="BA1" s="63" t="s">
        <v>27</v>
      </c>
      <c r="BB1" s="64" t="s">
        <v>0</v>
      </c>
    </row>
    <row r="2" spans="2:58">
      <c r="B2" t="s">
        <v>0</v>
      </c>
      <c r="AB2" t="s">
        <v>28</v>
      </c>
      <c r="AC2" t="s">
        <v>29</v>
      </c>
      <c r="AD2" s="40" t="s">
        <v>30</v>
      </c>
      <c r="AE2" s="48">
        <v>1</v>
      </c>
      <c r="AF2" s="49" t="s">
        <v>83</v>
      </c>
      <c r="AG2" s="24" t="s">
        <v>54</v>
      </c>
      <c r="AH2" s="24">
        <v>10</v>
      </c>
      <c r="AI2" s="24" t="s">
        <v>1509</v>
      </c>
      <c r="AJ2" s="24" t="s">
        <v>1510</v>
      </c>
      <c r="AK2" s="24" t="s">
        <v>159</v>
      </c>
      <c r="AL2" s="24"/>
      <c r="AM2" s="24"/>
      <c r="AN2" s="24"/>
      <c r="AO2" s="24" t="s">
        <v>1511</v>
      </c>
      <c r="AP2" s="24" t="s">
        <v>1512</v>
      </c>
      <c r="AQ2" s="24"/>
      <c r="AR2" s="61"/>
      <c r="AS2" s="24">
        <v>1</v>
      </c>
      <c r="AT2" s="24" t="s">
        <v>133</v>
      </c>
      <c r="AU2" s="24" t="s">
        <v>133</v>
      </c>
      <c r="AV2" s="24" t="s">
        <v>802</v>
      </c>
      <c r="AW2" s="24" t="s">
        <v>133</v>
      </c>
      <c r="AX2" s="24" t="s">
        <v>133</v>
      </c>
      <c r="AY2" s="24"/>
      <c r="AZ2" s="24" t="s">
        <v>2049</v>
      </c>
      <c r="BA2" s="54" t="s">
        <v>1513</v>
      </c>
      <c r="BB2" s="64" t="s">
        <v>0</v>
      </c>
      <c r="BC2">
        <v>1</v>
      </c>
      <c r="BD2" t="s">
        <v>39</v>
      </c>
      <c r="BE2" t="s">
        <v>40</v>
      </c>
      <c r="BF2" t="s">
        <v>41</v>
      </c>
    </row>
    <row r="3" spans="2:58">
      <c r="B3" t="s">
        <v>0</v>
      </c>
      <c r="Q3" s="25" t="s">
        <v>3</v>
      </c>
      <c r="R3" s="25" t="s">
        <v>28</v>
      </c>
      <c r="S3" s="25" t="s">
        <v>42</v>
      </c>
      <c r="T3" s="25" t="s">
        <v>43</v>
      </c>
      <c r="U3" s="25" t="s">
        <v>44</v>
      </c>
      <c r="V3" s="25" t="s">
        <v>45</v>
      </c>
      <c r="W3" s="25"/>
      <c r="AB3" t="s">
        <v>42</v>
      </c>
      <c r="AC3" t="s">
        <v>46</v>
      </c>
      <c r="AD3" s="40" t="s">
        <v>47</v>
      </c>
      <c r="AE3" s="48">
        <v>2</v>
      </c>
      <c r="AF3" s="49" t="s">
        <v>83</v>
      </c>
      <c r="AG3" s="24" t="s">
        <v>54</v>
      </c>
      <c r="AH3" s="24">
        <v>0</v>
      </c>
      <c r="AI3" s="24" t="s">
        <v>1514</v>
      </c>
      <c r="AJ3" s="24" t="s">
        <v>1515</v>
      </c>
      <c r="AK3" s="24" t="s">
        <v>131</v>
      </c>
      <c r="AL3" s="24"/>
      <c r="AM3" s="24"/>
      <c r="AN3" s="24"/>
      <c r="AO3" s="24" t="s">
        <v>1516</v>
      </c>
      <c r="AP3" s="24"/>
      <c r="AQ3" s="24"/>
      <c r="AR3" s="61"/>
      <c r="AS3" s="24"/>
      <c r="AT3" s="24" t="s">
        <v>133</v>
      </c>
      <c r="AU3" s="24" t="s">
        <v>133</v>
      </c>
      <c r="AV3" s="24" t="s">
        <v>1512</v>
      </c>
      <c r="AW3" s="24" t="s">
        <v>133</v>
      </c>
      <c r="AX3" s="24" t="s">
        <v>133</v>
      </c>
      <c r="AY3" s="24"/>
      <c r="AZ3" s="24" t="s">
        <v>1516</v>
      </c>
      <c r="BA3" s="54" t="s">
        <v>1517</v>
      </c>
      <c r="BB3" s="64" t="s">
        <v>0</v>
      </c>
      <c r="BC3">
        <v>2</v>
      </c>
      <c r="BD3" t="s">
        <v>52</v>
      </c>
      <c r="BE3" t="s">
        <v>40</v>
      </c>
      <c r="BF3" t="s">
        <v>53</v>
      </c>
    </row>
    <row r="4" spans="2:58">
      <c r="B4" t="s">
        <v>0</v>
      </c>
      <c r="Q4" t="s">
        <v>31</v>
      </c>
      <c r="R4" s="25" t="s">
        <v>54</v>
      </c>
      <c r="S4" s="25" t="s">
        <v>55</v>
      </c>
      <c r="T4" s="25" t="s">
        <v>56</v>
      </c>
      <c r="AB4" t="s">
        <v>43</v>
      </c>
      <c r="AC4" t="s">
        <v>57</v>
      </c>
      <c r="AD4" s="40" t="s">
        <v>58</v>
      </c>
      <c r="AE4" s="48">
        <v>3</v>
      </c>
      <c r="AF4" s="49" t="s">
        <v>96</v>
      </c>
      <c r="AG4" s="24" t="s">
        <v>54</v>
      </c>
      <c r="AH4" s="24">
        <v>7</v>
      </c>
      <c r="AI4" s="24" t="s">
        <v>1518</v>
      </c>
      <c r="AJ4" s="24" t="s">
        <v>1519</v>
      </c>
      <c r="AK4" s="24" t="s">
        <v>131</v>
      </c>
      <c r="AL4" s="24"/>
      <c r="AM4" s="24"/>
      <c r="AN4" s="24"/>
      <c r="AO4" s="24" t="s">
        <v>1520</v>
      </c>
      <c r="AP4" s="24" t="s">
        <v>1512</v>
      </c>
      <c r="AQ4" s="24"/>
      <c r="AR4" s="61"/>
      <c r="AS4" s="24"/>
      <c r="AT4" s="24" t="s">
        <v>133</v>
      </c>
      <c r="AU4" s="24" t="s">
        <v>133</v>
      </c>
      <c r="AV4" s="24" t="s">
        <v>802</v>
      </c>
      <c r="AW4" s="24" t="s">
        <v>133</v>
      </c>
      <c r="AX4" s="24" t="s">
        <v>133</v>
      </c>
      <c r="AY4" s="24"/>
      <c r="AZ4" s="24" t="s">
        <v>2050</v>
      </c>
      <c r="BA4" s="54" t="s">
        <v>1521</v>
      </c>
      <c r="BB4" s="64" t="s">
        <v>0</v>
      </c>
      <c r="BC4">
        <v>3</v>
      </c>
      <c r="BD4" t="s">
        <v>63</v>
      </c>
      <c r="BE4" t="s">
        <v>40</v>
      </c>
      <c r="BF4" t="s">
        <v>64</v>
      </c>
    </row>
    <row r="5" spans="2:58">
      <c r="B5" t="s">
        <v>0</v>
      </c>
      <c r="Q5" s="29"/>
      <c r="R5" s="30"/>
      <c r="S5" s="30"/>
      <c r="T5" s="30"/>
      <c r="U5" s="30"/>
      <c r="V5" s="31"/>
      <c r="W5" s="32">
        <v>1</v>
      </c>
      <c r="X5" s="29"/>
      <c r="Y5" s="50"/>
      <c r="Z5" s="50"/>
      <c r="AA5" s="51"/>
      <c r="AB5" t="s">
        <v>44</v>
      </c>
      <c r="AC5" t="s">
        <v>65</v>
      </c>
      <c r="AD5" s="40" t="s">
        <v>66</v>
      </c>
      <c r="AE5" s="48">
        <v>4</v>
      </c>
      <c r="AF5" s="49" t="s">
        <v>96</v>
      </c>
      <c r="AG5" s="24" t="s">
        <v>54</v>
      </c>
      <c r="AH5" s="24">
        <v>0</v>
      </c>
      <c r="AI5" s="24" t="s">
        <v>1522</v>
      </c>
      <c r="AJ5" s="24" t="s">
        <v>1523</v>
      </c>
      <c r="AK5" s="24" t="s">
        <v>131</v>
      </c>
      <c r="AL5" s="24"/>
      <c r="AM5" s="24"/>
      <c r="AN5" s="24"/>
      <c r="AO5" s="24" t="s">
        <v>1524</v>
      </c>
      <c r="AP5" s="24"/>
      <c r="AQ5" s="24"/>
      <c r="AR5" s="61"/>
      <c r="AS5" s="24"/>
      <c r="AT5" s="24" t="s">
        <v>133</v>
      </c>
      <c r="AU5" s="24" t="s">
        <v>133</v>
      </c>
      <c r="AV5" s="24" t="s">
        <v>1512</v>
      </c>
      <c r="AW5" s="24" t="s">
        <v>133</v>
      </c>
      <c r="AX5" s="24" t="s">
        <v>133</v>
      </c>
      <c r="AY5" s="24"/>
      <c r="AZ5" s="24" t="s">
        <v>1524</v>
      </c>
      <c r="BA5" s="54" t="s">
        <v>1525</v>
      </c>
      <c r="BB5" s="64" t="s">
        <v>0</v>
      </c>
      <c r="BC5">
        <v>4</v>
      </c>
      <c r="BD5" t="s">
        <v>71</v>
      </c>
      <c r="BE5" t="s">
        <v>40</v>
      </c>
      <c r="BF5" t="s">
        <v>72</v>
      </c>
    </row>
    <row r="6" spans="1:58">
      <c r="A6" t="str">
        <f t="shared" ref="A6:A69" si="0">CONCATENATE(C6,D6,E6,F6,G6,H6,I6,J6,K6,L6,M6,N6,O6,P6)</f>
        <v>*農場/Farm</v>
      </c>
      <c r="B6" t="s">
        <v>0</v>
      </c>
      <c r="C6" t="str">
        <f>"*"&amp;R6&amp;"/"&amp;T6</f>
        <v>*農場/Farm</v>
      </c>
      <c r="Q6" s="33" t="s">
        <v>9</v>
      </c>
      <c r="R6" s="34" t="str">
        <f>INDEX(AI:AI,W5+1)</f>
        <v>農場</v>
      </c>
      <c r="S6" s="35" t="s">
        <v>10</v>
      </c>
      <c r="T6" s="34" t="str">
        <f>INDEX(AJ:AJ,W5+1)</f>
        <v>Farm</v>
      </c>
      <c r="U6" s="35"/>
      <c r="V6" s="36"/>
      <c r="W6" s="37"/>
      <c r="X6" s="33"/>
      <c r="Y6" s="52"/>
      <c r="Z6" s="52"/>
      <c r="AA6" s="53"/>
      <c r="AB6" t="s">
        <v>73</v>
      </c>
      <c r="AC6" t="s">
        <v>74</v>
      </c>
      <c r="AD6" s="40" t="s">
        <v>75</v>
      </c>
      <c r="AE6" s="48">
        <v>5</v>
      </c>
      <c r="AF6" s="49" t="s">
        <v>105</v>
      </c>
      <c r="AG6" s="24" t="s">
        <v>54</v>
      </c>
      <c r="AH6" s="24">
        <v>11</v>
      </c>
      <c r="AI6" s="24" t="s">
        <v>1526</v>
      </c>
      <c r="AJ6" s="24" t="s">
        <v>1527</v>
      </c>
      <c r="AK6" s="24" t="s">
        <v>131</v>
      </c>
      <c r="AL6" s="24"/>
      <c r="AM6" s="24"/>
      <c r="AN6" s="24"/>
      <c r="AO6" s="24" t="s">
        <v>1528</v>
      </c>
      <c r="AP6" s="24" t="s">
        <v>1512</v>
      </c>
      <c r="AQ6" s="24"/>
      <c r="AR6" s="61"/>
      <c r="AS6" s="24"/>
      <c r="AT6" s="24" t="s">
        <v>133</v>
      </c>
      <c r="AU6" s="24" t="s">
        <v>133</v>
      </c>
      <c r="AV6" s="24" t="s">
        <v>807</v>
      </c>
      <c r="AW6" s="24" t="s">
        <v>133</v>
      </c>
      <c r="AX6" s="24" t="s">
        <v>133</v>
      </c>
      <c r="AY6" s="24"/>
      <c r="AZ6" s="24" t="s">
        <v>2051</v>
      </c>
      <c r="BA6" s="54" t="s">
        <v>1529</v>
      </c>
      <c r="BB6" s="64" t="s">
        <v>0</v>
      </c>
      <c r="BC6">
        <v>5</v>
      </c>
      <c r="BD6" t="s">
        <v>33</v>
      </c>
      <c r="BE6" t="s">
        <v>40</v>
      </c>
      <c r="BF6" t="s">
        <v>80</v>
      </c>
    </row>
    <row r="7" spans="1:58">
      <c r="A7" t="str">
        <f t="shared" si="0"/>
        <v>|LEFT:80|LEFT:100|LEFT:100|LEFT:100|LEFT:100|LEFT:100|c</v>
      </c>
      <c r="B7" t="s">
        <v>0</v>
      </c>
      <c r="C7" t="s">
        <v>81</v>
      </c>
      <c r="D7" s="26" t="str">
        <f>$Q$1</f>
        <v>LEFT:80</v>
      </c>
      <c r="E7" s="26" t="s">
        <v>81</v>
      </c>
      <c r="F7" s="26" t="str">
        <f t="shared" ref="F7:J7" si="1">$R$1</f>
        <v>LEFT:100</v>
      </c>
      <c r="G7" s="26" t="s">
        <v>81</v>
      </c>
      <c r="H7" s="26" t="str">
        <f t="shared" si="1"/>
        <v>LEFT:100</v>
      </c>
      <c r="I7" s="26" t="s">
        <v>81</v>
      </c>
      <c r="J7" s="26" t="str">
        <f t="shared" si="1"/>
        <v>LEFT:100</v>
      </c>
      <c r="K7" s="26" t="s">
        <v>81</v>
      </c>
      <c r="L7" s="26" t="str">
        <f>$R$1</f>
        <v>LEFT:100</v>
      </c>
      <c r="M7" s="26" t="s">
        <v>81</v>
      </c>
      <c r="N7" s="26" t="str">
        <f>$R$1</f>
        <v>LEFT:100</v>
      </c>
      <c r="O7" t="s">
        <v>81</v>
      </c>
      <c r="P7" t="s">
        <v>82</v>
      </c>
      <c r="Q7" s="38" t="s">
        <v>6</v>
      </c>
      <c r="R7" s="34" t="str">
        <f>INDEX(AF:AF,W5+1)</f>
        <v>白青</v>
      </c>
      <c r="S7" s="39" t="s">
        <v>7</v>
      </c>
      <c r="T7" s="34" t="str">
        <f>INDEX(AG:AG,W5+1)</f>
        <v>アンコモン</v>
      </c>
      <c r="U7" s="39" t="s">
        <v>8</v>
      </c>
      <c r="V7" s="34">
        <f>INDEX(AH:AH,W5+1)</f>
        <v>10</v>
      </c>
      <c r="W7" s="40"/>
      <c r="X7" s="34" t="str">
        <f>INDEX(AO:AO,W5+1)</f>
        <v>対戦相手がコントロールする次に攻撃したクリーチャーを破壊し、その後このサポートを破壊する。</v>
      </c>
      <c r="Y7" s="52"/>
      <c r="Z7" s="52"/>
      <c r="AA7" s="53"/>
      <c r="AB7" t="s">
        <v>83</v>
      </c>
      <c r="AC7" t="s">
        <v>84</v>
      </c>
      <c r="AD7" s="40" t="s">
        <v>85</v>
      </c>
      <c r="AE7" s="48">
        <v>6</v>
      </c>
      <c r="AF7" s="49" t="s">
        <v>105</v>
      </c>
      <c r="AG7" s="24" t="s">
        <v>54</v>
      </c>
      <c r="AH7" s="24">
        <v>0</v>
      </c>
      <c r="AI7" s="24" t="s">
        <v>1530</v>
      </c>
      <c r="AJ7" s="24" t="s">
        <v>1531</v>
      </c>
      <c r="AK7" s="24" t="s">
        <v>131</v>
      </c>
      <c r="AL7" s="24"/>
      <c r="AM7" s="24"/>
      <c r="AN7" s="24"/>
      <c r="AO7" s="24" t="s">
        <v>1532</v>
      </c>
      <c r="AP7" s="24"/>
      <c r="AQ7" s="24"/>
      <c r="AR7" s="61"/>
      <c r="AS7" s="24"/>
      <c r="AT7" s="24" t="s">
        <v>133</v>
      </c>
      <c r="AU7" s="24" t="s">
        <v>133</v>
      </c>
      <c r="AV7" s="24" t="s">
        <v>1512</v>
      </c>
      <c r="AW7" s="24" t="s">
        <v>133</v>
      </c>
      <c r="AX7" s="24" t="s">
        <v>133</v>
      </c>
      <c r="AY7" s="24"/>
      <c r="AZ7" s="24" t="s">
        <v>1532</v>
      </c>
      <c r="BA7" s="54" t="s">
        <v>1533</v>
      </c>
      <c r="BB7" s="64" t="s">
        <v>0</v>
      </c>
      <c r="BC7">
        <v>6</v>
      </c>
      <c r="BD7" t="s">
        <v>91</v>
      </c>
      <c r="BE7" t="s">
        <v>40</v>
      </c>
      <c r="BF7" t="s">
        <v>92</v>
      </c>
    </row>
    <row r="8" spans="1:58">
      <c r="A8" t="str">
        <f t="shared" si="0"/>
        <v>|色|白青|レアリティ|アンコモン|マナコスト|10|</v>
      </c>
      <c r="B8" t="s">
        <v>0</v>
      </c>
      <c r="C8" t="s">
        <v>81</v>
      </c>
      <c r="D8" s="27" t="s">
        <v>6</v>
      </c>
      <c r="E8" t="s">
        <v>81</v>
      </c>
      <c r="F8" t="str">
        <f>IF(R7=0,"",R7)</f>
        <v>白青</v>
      </c>
      <c r="G8" t="s">
        <v>81</v>
      </c>
      <c r="H8" s="27" t="s">
        <v>93</v>
      </c>
      <c r="I8" t="s">
        <v>81</v>
      </c>
      <c r="J8" t="str">
        <f>IF(T7=0,"",T7)</f>
        <v>アンコモン</v>
      </c>
      <c r="K8" t="s">
        <v>81</v>
      </c>
      <c r="L8" s="27" t="s">
        <v>94</v>
      </c>
      <c r="M8" t="s">
        <v>81</v>
      </c>
      <c r="N8">
        <f>IF(V7=0,"",V7)</f>
        <v>10</v>
      </c>
      <c r="O8" t="s">
        <v>81</v>
      </c>
      <c r="Q8" s="33" t="s">
        <v>11</v>
      </c>
      <c r="R8" s="34" t="str">
        <f>INDEX(AK:AK,W5+1)</f>
        <v>サポート</v>
      </c>
      <c r="S8" s="39" t="s">
        <v>95</v>
      </c>
      <c r="T8" s="34">
        <f>INDEX(AL:AL,W5+1)</f>
        <v>0</v>
      </c>
      <c r="U8" s="34">
        <f>INDEX(AM:AM,W5+1)</f>
        <v>0</v>
      </c>
      <c r="V8" s="34">
        <f>INDEX(AN:AN,W5+1)</f>
        <v>0</v>
      </c>
      <c r="W8" s="40"/>
      <c r="X8" s="34" t="str">
        <f>INDEX(AV:AV,W5+1)</f>
        <v>対戦</v>
      </c>
      <c r="Y8" s="34" t="str">
        <f>INDEX(AW:AW,W5+1)</f>
        <v/>
      </c>
      <c r="Z8" s="34" t="str">
        <f>INDEX(AX:AX,W5+1)</f>
        <v/>
      </c>
      <c r="AA8" s="34">
        <f>INDEX(AY:AY,W5+1)</f>
        <v>0</v>
      </c>
      <c r="AB8" t="s">
        <v>96</v>
      </c>
      <c r="AC8" t="s">
        <v>97</v>
      </c>
      <c r="AD8" s="40" t="s">
        <v>98</v>
      </c>
      <c r="AE8" s="48">
        <v>7</v>
      </c>
      <c r="AF8" s="49" t="s">
        <v>115</v>
      </c>
      <c r="AG8" s="24" t="s">
        <v>54</v>
      </c>
      <c r="AH8" s="24">
        <v>15</v>
      </c>
      <c r="AI8" s="24" t="s">
        <v>1534</v>
      </c>
      <c r="AJ8" s="24" t="s">
        <v>1535</v>
      </c>
      <c r="AK8" s="24" t="s">
        <v>131</v>
      </c>
      <c r="AL8" s="24"/>
      <c r="AM8" s="24"/>
      <c r="AN8" s="24"/>
      <c r="AO8" s="24" t="s">
        <v>1536</v>
      </c>
      <c r="AP8" s="24" t="s">
        <v>1512</v>
      </c>
      <c r="AQ8" s="24"/>
      <c r="AR8" s="61"/>
      <c r="AS8" s="24"/>
      <c r="AT8" s="24" t="s">
        <v>133</v>
      </c>
      <c r="AU8" s="24" t="s">
        <v>133</v>
      </c>
      <c r="AV8" s="24" t="s">
        <v>812</v>
      </c>
      <c r="AW8" s="24" t="s">
        <v>133</v>
      </c>
      <c r="AX8" s="24" t="s">
        <v>133</v>
      </c>
      <c r="AY8" s="24"/>
      <c r="AZ8" s="24" t="s">
        <v>2052</v>
      </c>
      <c r="BA8" s="54" t="s">
        <v>1537</v>
      </c>
      <c r="BB8" s="64" t="s">
        <v>0</v>
      </c>
      <c r="BC8">
        <v>7</v>
      </c>
      <c r="BD8" t="s">
        <v>101</v>
      </c>
      <c r="BE8" t="s">
        <v>40</v>
      </c>
      <c r="BF8" t="s">
        <v>102</v>
      </c>
    </row>
    <row r="9" spans="1:58">
      <c r="A9" t="str">
        <f t="shared" si="0"/>
        <v>|種別|サポート|サブタイプ||||</v>
      </c>
      <c r="B9" t="s">
        <v>0</v>
      </c>
      <c r="C9" t="s">
        <v>81</v>
      </c>
      <c r="D9" s="27" t="s">
        <v>11</v>
      </c>
      <c r="E9" t="s">
        <v>81</v>
      </c>
      <c r="F9" t="str">
        <f>IF(R8=0,"",R8)</f>
        <v>サポート</v>
      </c>
      <c r="G9" t="s">
        <v>81</v>
      </c>
      <c r="H9" s="27" t="s">
        <v>103</v>
      </c>
      <c r="I9" t="s">
        <v>81</v>
      </c>
      <c r="J9" t="str">
        <f>IF(T8=0,"",T8)</f>
        <v/>
      </c>
      <c r="K9" t="s">
        <v>81</v>
      </c>
      <c r="L9" t="str">
        <f>IF(U8=0,"",U8)</f>
        <v/>
      </c>
      <c r="M9" t="s">
        <v>81</v>
      </c>
      <c r="N9" t="str">
        <f>IF(V8=0,"",V8)</f>
        <v/>
      </c>
      <c r="O9" t="s">
        <v>81</v>
      </c>
      <c r="Q9" s="33" t="s">
        <v>104</v>
      </c>
      <c r="R9" s="34" t="str">
        <f>INDEX(AZ:AZ,W5+1)</f>
        <v>対戦相手がコントロールする次に攻撃したクリーチャーを破壊し、その後このサポートを破壊する。&amp;br;余波</v>
      </c>
      <c r="S9" s="35"/>
      <c r="T9" s="35"/>
      <c r="U9" s="35"/>
      <c r="V9" s="36"/>
      <c r="W9" s="40"/>
      <c r="X9" s="32" t="s">
        <v>0</v>
      </c>
      <c r="Y9" s="32"/>
      <c r="Z9" s="32"/>
      <c r="AA9" s="54" t="s">
        <v>0</v>
      </c>
      <c r="AB9" t="s">
        <v>105</v>
      </c>
      <c r="AC9" t="s">
        <v>106</v>
      </c>
      <c r="AD9" s="40" t="s">
        <v>107</v>
      </c>
      <c r="AE9" s="48">
        <v>8</v>
      </c>
      <c r="AF9" s="49" t="s">
        <v>115</v>
      </c>
      <c r="AG9" s="24" t="s">
        <v>54</v>
      </c>
      <c r="AH9" s="24">
        <v>0</v>
      </c>
      <c r="AI9" s="24" t="s">
        <v>1538</v>
      </c>
      <c r="AJ9" s="24" t="s">
        <v>1539</v>
      </c>
      <c r="AK9" s="24" t="s">
        <v>131</v>
      </c>
      <c r="AL9" s="24"/>
      <c r="AM9" s="24"/>
      <c r="AN9" s="24"/>
      <c r="AO9" s="24" t="s">
        <v>1540</v>
      </c>
      <c r="AP9" s="24"/>
      <c r="AQ9" s="24"/>
      <c r="AR9" s="61"/>
      <c r="AS9" s="24"/>
      <c r="AT9" s="24" t="s">
        <v>133</v>
      </c>
      <c r="AU9" s="24" t="s">
        <v>133</v>
      </c>
      <c r="AV9" s="24" t="s">
        <v>1512</v>
      </c>
      <c r="AW9" s="24" t="s">
        <v>133</v>
      </c>
      <c r="AX9" s="24" t="s">
        <v>133</v>
      </c>
      <c r="AY9" s="24"/>
      <c r="AZ9" s="24" t="s">
        <v>1540</v>
      </c>
      <c r="BA9" s="54" t="s">
        <v>1541</v>
      </c>
      <c r="BB9" s="64" t="s">
        <v>0</v>
      </c>
      <c r="BC9">
        <v>8</v>
      </c>
      <c r="BD9" t="s">
        <v>111</v>
      </c>
      <c r="BE9" t="s">
        <v>40</v>
      </c>
      <c r="BF9" t="s">
        <v>112</v>
      </c>
    </row>
    <row r="10" spans="1:58">
      <c r="A10" t="str">
        <f t="shared" si="0"/>
        <v>|テキスト|&gt;|&gt;|&gt;|&gt;|対戦相手がコントロールする次に攻撃したクリーチャーを破壊し、その後このサポートを破壊する。&amp;br;余波|</v>
      </c>
      <c r="B10" t="s">
        <v>0</v>
      </c>
      <c r="C10" t="s">
        <v>81</v>
      </c>
      <c r="D10" s="27" t="s">
        <v>104</v>
      </c>
      <c r="E10" t="s">
        <v>81</v>
      </c>
      <c r="F10" s="27" t="s">
        <v>113</v>
      </c>
      <c r="G10" t="s">
        <v>81</v>
      </c>
      <c r="H10" s="27" t="s">
        <v>113</v>
      </c>
      <c r="I10" t="s">
        <v>81</v>
      </c>
      <c r="J10" s="27" t="s">
        <v>113</v>
      </c>
      <c r="K10" t="s">
        <v>81</v>
      </c>
      <c r="L10" s="27" t="s">
        <v>113</v>
      </c>
      <c r="M10" t="s">
        <v>81</v>
      </c>
      <c r="N10" t="str">
        <f>IF(R9=0,"",R9)</f>
        <v>対戦相手がコントロールする次に攻撃したクリーチャーを破壊し、その後このサポートを破壊する。&amp;br;余波</v>
      </c>
      <c r="O10" t="s">
        <v>81</v>
      </c>
      <c r="Q10" s="38" t="s">
        <v>27</v>
      </c>
      <c r="R10" s="34" t="str">
        <f>INDEX(BA:BA,W5+1)</f>
        <v>The next creature your opponent controls that attacks is Destroyed then this support is Destroyed.&amp;br;Aftermath.</v>
      </c>
      <c r="S10" s="33" t="s">
        <v>114</v>
      </c>
      <c r="T10" s="34" t="str">
        <f>IF(X10="","",X10&amp;IF(Y10="",""," "&amp;Y10)&amp;IF(Z10="",""," "&amp;Z10)&amp;IF(AA10="",""," "&amp;AA10))</f>
        <v/>
      </c>
      <c r="U10" s="35"/>
      <c r="V10" s="36"/>
      <c r="W10" s="40" t="s">
        <v>114</v>
      </c>
      <c r="X10" s="33" t="str">
        <f t="shared" ref="X10:AA10" si="2">IF(ISERROR(IF(LEN(X9)&gt;1,X9,VLOOKUP(X8,$AC:$AD,2,FALSE))),"",IF(LEN(X9)&gt;1,X9,VLOOKUP(X8,$AC:$AD,2,FALSE)))</f>
        <v/>
      </c>
      <c r="Y10" s="33" t="str">
        <f t="shared" si="2"/>
        <v/>
      </c>
      <c r="Z10" s="33" t="str">
        <f t="shared" si="2"/>
        <v/>
      </c>
      <c r="AA10" s="33" t="str">
        <f t="shared" si="2"/>
        <v> </v>
      </c>
      <c r="AB10" t="s">
        <v>115</v>
      </c>
      <c r="AC10" t="s">
        <v>116</v>
      </c>
      <c r="AD10" s="40" t="s">
        <v>117</v>
      </c>
      <c r="AE10" s="48">
        <v>9</v>
      </c>
      <c r="AF10" s="49" t="s">
        <v>126</v>
      </c>
      <c r="AG10" s="24" t="s">
        <v>54</v>
      </c>
      <c r="AH10" s="24">
        <v>5</v>
      </c>
      <c r="AI10" s="24" t="s">
        <v>1542</v>
      </c>
      <c r="AJ10" s="24" t="s">
        <v>1543</v>
      </c>
      <c r="AK10" s="24" t="s">
        <v>131</v>
      </c>
      <c r="AL10" s="24"/>
      <c r="AM10" s="24"/>
      <c r="AN10" s="24"/>
      <c r="AO10" s="24" t="s">
        <v>1544</v>
      </c>
      <c r="AP10" s="24" t="s">
        <v>1512</v>
      </c>
      <c r="AQ10" s="24"/>
      <c r="AR10" s="61"/>
      <c r="AS10" s="24"/>
      <c r="AT10" s="24" t="s">
        <v>133</v>
      </c>
      <c r="AU10" s="24" t="s">
        <v>133</v>
      </c>
      <c r="AV10" s="24" t="s">
        <v>812</v>
      </c>
      <c r="AW10" s="24" t="s">
        <v>133</v>
      </c>
      <c r="AX10" s="24" t="s">
        <v>133</v>
      </c>
      <c r="AY10" s="24"/>
      <c r="AZ10" s="24" t="s">
        <v>2053</v>
      </c>
      <c r="BA10" s="54" t="s">
        <v>1545</v>
      </c>
      <c r="BB10" s="64" t="s">
        <v>0</v>
      </c>
      <c r="BC10">
        <v>9</v>
      </c>
      <c r="BD10" t="s">
        <v>123</v>
      </c>
      <c r="BE10" t="s">
        <v>40</v>
      </c>
      <c r="BF10" t="s">
        <v>124</v>
      </c>
    </row>
    <row r="11" spans="1:58">
      <c r="A11" t="str">
        <f t="shared" si="0"/>
        <v>|英テキスト|&gt;|&gt;|&gt;|&gt;|The next creature your opponent controls that attacks is Destroyed then this support is Destroyed.&amp;br;Aftermath.|</v>
      </c>
      <c r="B11" t="s">
        <v>0</v>
      </c>
      <c r="C11" t="s">
        <v>81</v>
      </c>
      <c r="D11" s="27" t="s">
        <v>125</v>
      </c>
      <c r="E11" t="s">
        <v>81</v>
      </c>
      <c r="F11" s="27" t="s">
        <v>113</v>
      </c>
      <c r="G11" t="s">
        <v>81</v>
      </c>
      <c r="H11" s="27" t="s">
        <v>113</v>
      </c>
      <c r="I11" t="s">
        <v>81</v>
      </c>
      <c r="J11" s="27" t="s">
        <v>113</v>
      </c>
      <c r="K11" t="s">
        <v>81</v>
      </c>
      <c r="L11" s="27" t="s">
        <v>113</v>
      </c>
      <c r="M11" t="s">
        <v>81</v>
      </c>
      <c r="N11" t="str">
        <f>IF(T10="","",T10&amp;"&amp;br;")&amp;IF(R10=0,"",R10)</f>
        <v>The next creature your opponent controls that attacks is Destroyed then this support is Destroyed.&amp;br;Aftermath.</v>
      </c>
      <c r="O11" t="s">
        <v>81</v>
      </c>
      <c r="Q11" s="33" t="s">
        <v>18</v>
      </c>
      <c r="R11" s="34">
        <f>IF(INDEX(AT:AT,W5+1)="",0,INDEX(AT:AT,W5+1)&amp;"/"&amp;INDEX(AU:AU,W5+1))</f>
        <v>0</v>
      </c>
      <c r="S11" s="35"/>
      <c r="T11" s="35"/>
      <c r="U11" s="35"/>
      <c r="V11" s="36"/>
      <c r="W11" s="40"/>
      <c r="X11" s="33"/>
      <c r="Y11" s="52"/>
      <c r="Z11" s="52"/>
      <c r="AA11" s="53"/>
      <c r="AB11" t="s">
        <v>126</v>
      </c>
      <c r="AC11" t="s">
        <v>127</v>
      </c>
      <c r="AD11" s="40" t="s">
        <v>128</v>
      </c>
      <c r="AE11" s="48">
        <v>10</v>
      </c>
      <c r="AF11" s="49" t="s">
        <v>126</v>
      </c>
      <c r="AG11" s="24" t="s">
        <v>54</v>
      </c>
      <c r="AH11" s="24">
        <v>0</v>
      </c>
      <c r="AI11" s="24" t="s">
        <v>1546</v>
      </c>
      <c r="AJ11" s="24" t="s">
        <v>1547</v>
      </c>
      <c r="AK11" s="24" t="s">
        <v>131</v>
      </c>
      <c r="AL11" s="24"/>
      <c r="AM11" s="24"/>
      <c r="AN11" s="24"/>
      <c r="AO11" s="24" t="s">
        <v>1548</v>
      </c>
      <c r="AP11" s="24"/>
      <c r="AQ11" s="24"/>
      <c r="AR11" s="61"/>
      <c r="AS11" s="24"/>
      <c r="AT11" s="24" t="s">
        <v>133</v>
      </c>
      <c r="AU11" s="24" t="s">
        <v>133</v>
      </c>
      <c r="AV11" s="24" t="s">
        <v>1512</v>
      </c>
      <c r="AW11" s="24" t="s">
        <v>133</v>
      </c>
      <c r="AX11" s="24" t="s">
        <v>133</v>
      </c>
      <c r="AY11" s="24"/>
      <c r="AZ11" s="24" t="s">
        <v>1548</v>
      </c>
      <c r="BA11" s="54" t="s">
        <v>1549</v>
      </c>
      <c r="BB11" s="64" t="s">
        <v>0</v>
      </c>
      <c r="BC11">
        <v>10</v>
      </c>
      <c r="BD11" t="s">
        <v>134</v>
      </c>
      <c r="BE11" t="s">
        <v>40</v>
      </c>
      <c r="BF11" t="s">
        <v>135</v>
      </c>
    </row>
    <row r="12" spans="1:58">
      <c r="A12" t="str">
        <f t="shared" si="0"/>
        <v>|PT|&gt;||シールド数|&gt;|1|</v>
      </c>
      <c r="B12" t="s">
        <v>0</v>
      </c>
      <c r="C12" t="s">
        <v>81</v>
      </c>
      <c r="D12" t="s">
        <v>18</v>
      </c>
      <c r="E12" t="s">
        <v>81</v>
      </c>
      <c r="F12" t="s">
        <v>113</v>
      </c>
      <c r="G12" t="s">
        <v>81</v>
      </c>
      <c r="H12" t="str">
        <f>IF(R11=0,"",R11)</f>
        <v/>
      </c>
      <c r="I12" t="s">
        <v>81</v>
      </c>
      <c r="J12" t="s">
        <v>136</v>
      </c>
      <c r="K12" t="s">
        <v>81</v>
      </c>
      <c r="L12" t="s">
        <v>113</v>
      </c>
      <c r="M12" t="s">
        <v>81</v>
      </c>
      <c r="N12">
        <f>IF(R12=0,"",R12)</f>
        <v>1</v>
      </c>
      <c r="O12" t="s">
        <v>81</v>
      </c>
      <c r="Q12" s="41" t="s">
        <v>19</v>
      </c>
      <c r="R12" s="34">
        <f>INDEX(AS:AS,W5+1)</f>
        <v>1</v>
      </c>
      <c r="S12" s="42"/>
      <c r="T12" s="42"/>
      <c r="U12" s="42"/>
      <c r="V12" s="43"/>
      <c r="W12" s="44"/>
      <c r="X12" s="45"/>
      <c r="Y12" s="55"/>
      <c r="Z12" s="55"/>
      <c r="AA12" s="56"/>
      <c r="AB12" t="s">
        <v>137</v>
      </c>
      <c r="AC12" t="s">
        <v>138</v>
      </c>
      <c r="AD12" s="40" t="s">
        <v>139</v>
      </c>
      <c r="AE12" s="48">
        <v>11</v>
      </c>
      <c r="AF12" s="49" t="s">
        <v>165</v>
      </c>
      <c r="AG12" s="24" t="s">
        <v>55</v>
      </c>
      <c r="AH12" s="24">
        <v>13</v>
      </c>
      <c r="AI12" s="24" t="s">
        <v>1550</v>
      </c>
      <c r="AJ12" s="24" t="s">
        <v>1551</v>
      </c>
      <c r="AK12" s="24" t="s">
        <v>131</v>
      </c>
      <c r="AL12" s="24"/>
      <c r="AM12" s="24"/>
      <c r="AN12" s="24"/>
      <c r="AO12" s="24" t="s">
        <v>1552</v>
      </c>
      <c r="AP12" s="24" t="s">
        <v>1512</v>
      </c>
      <c r="AQ12" s="24"/>
      <c r="AR12" s="61"/>
      <c r="AS12" s="24"/>
      <c r="AT12" s="24" t="s">
        <v>133</v>
      </c>
      <c r="AU12" s="24" t="s">
        <v>133</v>
      </c>
      <c r="AV12" s="24" t="s">
        <v>807</v>
      </c>
      <c r="AW12" s="24" t="s">
        <v>133</v>
      </c>
      <c r="AX12" s="24" t="s">
        <v>133</v>
      </c>
      <c r="AY12" s="24"/>
      <c r="AZ12" s="24" t="s">
        <v>2054</v>
      </c>
      <c r="BA12" s="54" t="s">
        <v>1553</v>
      </c>
      <c r="BB12" s="64" t="s">
        <v>0</v>
      </c>
      <c r="BC12">
        <v>11</v>
      </c>
      <c r="BD12" t="s">
        <v>143</v>
      </c>
      <c r="BE12" t="s">
        <v>40</v>
      </c>
      <c r="BF12" t="s">
        <v>144</v>
      </c>
    </row>
    <row r="13" spans="1:58">
      <c r="A13" t="str">
        <f t="shared" si="0"/>
        <v>&amp;br;&amp;br;</v>
      </c>
      <c r="B13" t="s">
        <v>0</v>
      </c>
      <c r="C13" t="s">
        <v>145</v>
      </c>
      <c r="R13"/>
      <c r="S13"/>
      <c r="T13"/>
      <c r="U13"/>
      <c r="V13"/>
      <c r="AB13" t="s">
        <v>146</v>
      </c>
      <c r="AC13" t="s">
        <v>147</v>
      </c>
      <c r="AD13" s="40" t="s">
        <v>148</v>
      </c>
      <c r="AE13" s="48">
        <v>12</v>
      </c>
      <c r="AF13" s="49" t="s">
        <v>165</v>
      </c>
      <c r="AG13" s="24" t="s">
        <v>55</v>
      </c>
      <c r="AH13" s="24">
        <v>0</v>
      </c>
      <c r="AI13" s="24" t="s">
        <v>1554</v>
      </c>
      <c r="AJ13" s="24" t="s">
        <v>1555</v>
      </c>
      <c r="AK13" s="24" t="s">
        <v>131</v>
      </c>
      <c r="AL13" s="24"/>
      <c r="AM13" s="24"/>
      <c r="AN13" s="24"/>
      <c r="AO13" s="24" t="s">
        <v>1556</v>
      </c>
      <c r="AP13" s="24"/>
      <c r="AQ13" s="24"/>
      <c r="AR13" s="61"/>
      <c r="AS13" s="24"/>
      <c r="AT13" s="24" t="s">
        <v>133</v>
      </c>
      <c r="AU13" s="24" t="s">
        <v>133</v>
      </c>
      <c r="AV13" s="24" t="s">
        <v>1512</v>
      </c>
      <c r="AW13" s="24" t="s">
        <v>133</v>
      </c>
      <c r="AX13" s="24" t="s">
        <v>133</v>
      </c>
      <c r="AY13" s="24"/>
      <c r="AZ13" s="24" t="s">
        <v>1556</v>
      </c>
      <c r="BA13" s="54" t="s">
        <v>1557</v>
      </c>
      <c r="BB13" s="64" t="s">
        <v>0</v>
      </c>
      <c r="BC13">
        <v>12</v>
      </c>
      <c r="BD13" t="s">
        <v>49</v>
      </c>
      <c r="BE13" t="s">
        <v>40</v>
      </c>
      <c r="BF13" t="s">
        <v>152</v>
      </c>
    </row>
    <row r="14" spans="1:58">
      <c r="A14" t="str">
        <f t="shared" si="0"/>
        <v>#back(text=戻る,left)</v>
      </c>
      <c r="B14" t="s">
        <v>0</v>
      </c>
      <c r="C14" t="s">
        <v>153</v>
      </c>
      <c r="R14"/>
      <c r="S14"/>
      <c r="T14"/>
      <c r="U14"/>
      <c r="V14"/>
      <c r="AB14" t="s">
        <v>154</v>
      </c>
      <c r="AC14" t="s">
        <v>155</v>
      </c>
      <c r="AD14" s="40" t="s">
        <v>156</v>
      </c>
      <c r="AE14" s="48">
        <v>13</v>
      </c>
      <c r="AF14" s="49" t="s">
        <v>174</v>
      </c>
      <c r="AG14" s="24" t="s">
        <v>55</v>
      </c>
      <c r="AH14" s="24">
        <v>11</v>
      </c>
      <c r="AI14" s="24" t="s">
        <v>1558</v>
      </c>
      <c r="AJ14" s="24" t="s">
        <v>1559</v>
      </c>
      <c r="AK14" s="24" t="s">
        <v>131</v>
      </c>
      <c r="AL14" s="24"/>
      <c r="AM14" s="24"/>
      <c r="AN14" s="24"/>
      <c r="AO14" s="24" t="s">
        <v>1560</v>
      </c>
      <c r="AP14" s="24" t="s">
        <v>1512</v>
      </c>
      <c r="AQ14" s="24"/>
      <c r="AR14" s="61"/>
      <c r="AS14" s="24"/>
      <c r="AT14" s="24" t="s">
        <v>133</v>
      </c>
      <c r="AU14" s="24" t="s">
        <v>133</v>
      </c>
      <c r="AV14" s="24" t="s">
        <v>807</v>
      </c>
      <c r="AW14" s="24" t="s">
        <v>133</v>
      </c>
      <c r="AX14" s="24" t="s">
        <v>133</v>
      </c>
      <c r="AY14" s="24"/>
      <c r="AZ14" s="24" t="s">
        <v>2055</v>
      </c>
      <c r="BA14" s="54" t="s">
        <v>1561</v>
      </c>
      <c r="BB14" s="64" t="s">
        <v>0</v>
      </c>
      <c r="BC14">
        <v>13</v>
      </c>
      <c r="BD14" t="s">
        <v>162</v>
      </c>
      <c r="BE14" t="s">
        <v>40</v>
      </c>
      <c r="BF14" t="s">
        <v>163</v>
      </c>
    </row>
    <row r="15" spans="1:58">
      <c r="A15" t="str">
        <f t="shared" si="0"/>
        <v>&amp;br;</v>
      </c>
      <c r="B15" t="s">
        <v>0</v>
      </c>
      <c r="C15" t="s">
        <v>164</v>
      </c>
      <c r="R15"/>
      <c r="S15"/>
      <c r="T15"/>
      <c r="U15"/>
      <c r="V15"/>
      <c r="AB15" t="s">
        <v>165</v>
      </c>
      <c r="AC15" t="s">
        <v>166</v>
      </c>
      <c r="AD15" s="40" t="s">
        <v>167</v>
      </c>
      <c r="AE15" s="48">
        <v>14</v>
      </c>
      <c r="AF15" s="49" t="s">
        <v>174</v>
      </c>
      <c r="AG15" s="24" t="s">
        <v>55</v>
      </c>
      <c r="AH15" s="24">
        <v>0</v>
      </c>
      <c r="AI15" s="24" t="s">
        <v>1562</v>
      </c>
      <c r="AJ15" s="24" t="s">
        <v>1563</v>
      </c>
      <c r="AK15" s="24" t="s">
        <v>131</v>
      </c>
      <c r="AL15" s="24"/>
      <c r="AM15" s="24"/>
      <c r="AN15" s="24"/>
      <c r="AO15" s="24" t="s">
        <v>1564</v>
      </c>
      <c r="AP15" s="24"/>
      <c r="AQ15" s="24"/>
      <c r="AR15" s="61"/>
      <c r="AS15" s="24"/>
      <c r="AT15" s="24" t="s">
        <v>133</v>
      </c>
      <c r="AU15" s="24" t="s">
        <v>133</v>
      </c>
      <c r="AV15" s="24" t="s">
        <v>1512</v>
      </c>
      <c r="AW15" s="24" t="s">
        <v>133</v>
      </c>
      <c r="AX15" s="24" t="s">
        <v>133</v>
      </c>
      <c r="AY15" s="24"/>
      <c r="AZ15" s="24" t="s">
        <v>1564</v>
      </c>
      <c r="BA15" s="54" t="s">
        <v>1565</v>
      </c>
      <c r="BB15" s="64" t="s">
        <v>0</v>
      </c>
      <c r="BC15">
        <v>14</v>
      </c>
      <c r="BD15" t="s">
        <v>171</v>
      </c>
      <c r="BE15" t="s">
        <v>40</v>
      </c>
      <c r="BF15" t="s">
        <v>172</v>
      </c>
    </row>
    <row r="16" spans="1:58">
      <c r="A16" t="str">
        <f t="shared" si="0"/>
        <v>#comment(above,nsize=[15],size=[30],num=[10])</v>
      </c>
      <c r="B16" t="s">
        <v>0</v>
      </c>
      <c r="C16" t="s">
        <v>173</v>
      </c>
      <c r="R16"/>
      <c r="S16"/>
      <c r="T16"/>
      <c r="U16"/>
      <c r="V16"/>
      <c r="AB16" t="s">
        <v>174</v>
      </c>
      <c r="AC16" t="s">
        <v>175</v>
      </c>
      <c r="AD16" s="40" t="s">
        <v>176</v>
      </c>
      <c r="AE16" s="48">
        <v>15</v>
      </c>
      <c r="AF16" s="49" t="s">
        <v>137</v>
      </c>
      <c r="AG16" s="24" t="s">
        <v>55</v>
      </c>
      <c r="AH16" s="24">
        <v>13</v>
      </c>
      <c r="AI16" s="24" t="s">
        <v>1566</v>
      </c>
      <c r="AJ16" s="24" t="s">
        <v>1567</v>
      </c>
      <c r="AK16" s="24" t="s">
        <v>131</v>
      </c>
      <c r="AL16" s="24"/>
      <c r="AM16" s="24"/>
      <c r="AN16" s="24"/>
      <c r="AO16" s="24" t="s">
        <v>1568</v>
      </c>
      <c r="AP16" s="24" t="s">
        <v>1512</v>
      </c>
      <c r="AQ16" s="24"/>
      <c r="AR16" s="61"/>
      <c r="AS16" s="24"/>
      <c r="AT16" s="24" t="s">
        <v>133</v>
      </c>
      <c r="AU16" s="24" t="s">
        <v>133</v>
      </c>
      <c r="AV16" s="24" t="s">
        <v>802</v>
      </c>
      <c r="AW16" s="24" t="s">
        <v>133</v>
      </c>
      <c r="AX16" s="24" t="s">
        <v>133</v>
      </c>
      <c r="AY16" s="24"/>
      <c r="AZ16" s="24" t="s">
        <v>2056</v>
      </c>
      <c r="BA16" s="54" t="s">
        <v>1569</v>
      </c>
      <c r="BB16" s="64" t="s">
        <v>0</v>
      </c>
      <c r="BC16">
        <v>15</v>
      </c>
      <c r="BD16" t="s">
        <v>182</v>
      </c>
      <c r="BE16" t="s">
        <v>40</v>
      </c>
      <c r="BF16" t="s">
        <v>183</v>
      </c>
    </row>
    <row r="17" spans="1:58">
      <c r="A17" t="str">
        <f t="shared" si="0"/>
        <v>&amp;br;&amp;br;</v>
      </c>
      <c r="B17" t="s">
        <v>0</v>
      </c>
      <c r="C17" t="s">
        <v>145</v>
      </c>
      <c r="R17"/>
      <c r="S17"/>
      <c r="T17"/>
      <c r="U17"/>
      <c r="V17"/>
      <c r="AC17" t="s">
        <v>89</v>
      </c>
      <c r="AD17" s="40" t="s">
        <v>184</v>
      </c>
      <c r="AE17" s="48">
        <v>16</v>
      </c>
      <c r="AF17" s="49" t="s">
        <v>137</v>
      </c>
      <c r="AG17" s="24" t="s">
        <v>55</v>
      </c>
      <c r="AH17" s="24">
        <v>0</v>
      </c>
      <c r="AI17" s="24" t="s">
        <v>1570</v>
      </c>
      <c r="AJ17" s="24" t="s">
        <v>1571</v>
      </c>
      <c r="AK17" s="24" t="s">
        <v>131</v>
      </c>
      <c r="AL17" s="24"/>
      <c r="AM17" s="24"/>
      <c r="AN17" s="24"/>
      <c r="AO17" s="24" t="s">
        <v>1572</v>
      </c>
      <c r="AP17" s="24"/>
      <c r="AQ17" s="24"/>
      <c r="AR17" s="61"/>
      <c r="AS17" s="24"/>
      <c r="AT17" s="24" t="s">
        <v>133</v>
      </c>
      <c r="AU17" s="24" t="s">
        <v>133</v>
      </c>
      <c r="AV17" s="24" t="s">
        <v>1512</v>
      </c>
      <c r="AW17" s="24" t="s">
        <v>133</v>
      </c>
      <c r="AX17" s="24" t="s">
        <v>133</v>
      </c>
      <c r="AY17" s="24"/>
      <c r="AZ17" s="24" t="s">
        <v>1572</v>
      </c>
      <c r="BA17" s="54" t="s">
        <v>1573</v>
      </c>
      <c r="BB17" s="64" t="s">
        <v>0</v>
      </c>
      <c r="BC17">
        <v>16</v>
      </c>
      <c r="BD17" t="s">
        <v>188</v>
      </c>
      <c r="BE17" t="s">
        <v>40</v>
      </c>
      <c r="BF17" t="s">
        <v>189</v>
      </c>
    </row>
    <row r="18" spans="1:58">
      <c r="A18" t="str">
        <f t="shared" si="0"/>
        <v/>
      </c>
      <c r="B18" t="s">
        <v>0</v>
      </c>
      <c r="C18" s="28"/>
      <c r="Q18" s="29"/>
      <c r="R18" s="30"/>
      <c r="S18" s="30"/>
      <c r="T18" s="30"/>
      <c r="U18" s="30"/>
      <c r="V18" s="31"/>
      <c r="W18" s="32">
        <v>2</v>
      </c>
      <c r="X18" s="29"/>
      <c r="Y18" s="50"/>
      <c r="Z18" s="50"/>
      <c r="AA18" s="51"/>
      <c r="AC18" t="s">
        <v>190</v>
      </c>
      <c r="AD18" s="40" t="s">
        <v>191</v>
      </c>
      <c r="AE18" s="48">
        <v>17</v>
      </c>
      <c r="AF18" s="49" t="s">
        <v>146</v>
      </c>
      <c r="AG18" s="24" t="s">
        <v>55</v>
      </c>
      <c r="AH18" s="24">
        <v>11</v>
      </c>
      <c r="AI18" s="24" t="s">
        <v>1574</v>
      </c>
      <c r="AJ18" s="24" t="s">
        <v>1575</v>
      </c>
      <c r="AK18" s="24" t="s">
        <v>159</v>
      </c>
      <c r="AL18" s="24"/>
      <c r="AM18" s="24"/>
      <c r="AN18" s="24"/>
      <c r="AO18" s="24" t="s">
        <v>1576</v>
      </c>
      <c r="AP18" s="24" t="s">
        <v>1512</v>
      </c>
      <c r="AQ18" s="24"/>
      <c r="AR18" s="61"/>
      <c r="AS18" s="24">
        <v>10</v>
      </c>
      <c r="AT18" s="24" t="s">
        <v>133</v>
      </c>
      <c r="AU18" s="24" t="s">
        <v>133</v>
      </c>
      <c r="AV18" s="24" t="s">
        <v>802</v>
      </c>
      <c r="AW18" s="24" t="s">
        <v>133</v>
      </c>
      <c r="AX18" s="24" t="s">
        <v>133</v>
      </c>
      <c r="AY18" s="24"/>
      <c r="AZ18" s="24" t="s">
        <v>2057</v>
      </c>
      <c r="BA18" s="54" t="s">
        <v>1577</v>
      </c>
      <c r="BB18" s="64" t="s">
        <v>0</v>
      </c>
      <c r="BC18">
        <v>17</v>
      </c>
      <c r="BD18" t="s">
        <v>196</v>
      </c>
      <c r="BE18" t="s">
        <v>40</v>
      </c>
      <c r="BF18" t="s">
        <v>197</v>
      </c>
    </row>
    <row r="19" spans="1:58">
      <c r="A19" t="str">
        <f t="shared" si="0"/>
        <v>*市場/Market</v>
      </c>
      <c r="B19" t="s">
        <v>0</v>
      </c>
      <c r="C19" t="str">
        <f>"*"&amp;R19&amp;"/"&amp;T19</f>
        <v>*市場/Market</v>
      </c>
      <c r="Q19" s="33" t="s">
        <v>9</v>
      </c>
      <c r="R19" s="34" t="str">
        <f>INDEX(AI:AI,W18+1)</f>
        <v>市場</v>
      </c>
      <c r="S19" s="35" t="s">
        <v>10</v>
      </c>
      <c r="T19" s="34" t="str">
        <f>INDEX(AJ:AJ,W18+1)</f>
        <v>Market</v>
      </c>
      <c r="U19" s="35"/>
      <c r="V19" s="36"/>
      <c r="W19" s="37"/>
      <c r="X19" s="33"/>
      <c r="Y19" s="52"/>
      <c r="Z19" s="52"/>
      <c r="AA19" s="53"/>
      <c r="AC19" t="s">
        <v>198</v>
      </c>
      <c r="AD19" s="40" t="s">
        <v>199</v>
      </c>
      <c r="AE19" s="48">
        <v>18</v>
      </c>
      <c r="AF19" s="49" t="s">
        <v>146</v>
      </c>
      <c r="AG19" s="24" t="s">
        <v>55</v>
      </c>
      <c r="AH19" s="24">
        <v>0</v>
      </c>
      <c r="AI19" s="24" t="s">
        <v>1578</v>
      </c>
      <c r="AJ19" s="24" t="s">
        <v>1579</v>
      </c>
      <c r="AK19" s="24" t="s">
        <v>131</v>
      </c>
      <c r="AL19" s="24"/>
      <c r="AM19" s="24"/>
      <c r="AN19" s="24"/>
      <c r="AO19" s="24" t="s">
        <v>1580</v>
      </c>
      <c r="AP19" s="24"/>
      <c r="AQ19" s="24"/>
      <c r="AR19" s="61"/>
      <c r="AS19" s="24"/>
      <c r="AT19" s="24" t="s">
        <v>133</v>
      </c>
      <c r="AU19" s="24" t="s">
        <v>133</v>
      </c>
      <c r="AV19" s="24" t="s">
        <v>1512</v>
      </c>
      <c r="AW19" s="24" t="s">
        <v>133</v>
      </c>
      <c r="AX19" s="24" t="s">
        <v>133</v>
      </c>
      <c r="AY19" s="24"/>
      <c r="AZ19" s="24" t="s">
        <v>1580</v>
      </c>
      <c r="BA19" s="54" t="s">
        <v>1581</v>
      </c>
      <c r="BB19" s="64" t="s">
        <v>0</v>
      </c>
      <c r="BC19">
        <v>18</v>
      </c>
      <c r="BD19" t="s">
        <v>204</v>
      </c>
      <c r="BE19" t="s">
        <v>40</v>
      </c>
      <c r="BF19" t="s">
        <v>205</v>
      </c>
    </row>
    <row r="20" spans="1:58">
      <c r="A20" t="str">
        <f t="shared" si="0"/>
        <v>|LEFT:80|LEFT:100|LEFT:100|LEFT:100|LEFT:100|LEFT:100|c</v>
      </c>
      <c r="B20" t="s">
        <v>0</v>
      </c>
      <c r="C20" t="s">
        <v>81</v>
      </c>
      <c r="D20" s="26" t="str">
        <f>$Q$1</f>
        <v>LEFT:80</v>
      </c>
      <c r="E20" s="26" t="s">
        <v>81</v>
      </c>
      <c r="F20" s="26" t="str">
        <f t="shared" ref="F20:J20" si="3">$R$1</f>
        <v>LEFT:100</v>
      </c>
      <c r="G20" s="26" t="s">
        <v>81</v>
      </c>
      <c r="H20" s="26" t="str">
        <f t="shared" si="3"/>
        <v>LEFT:100</v>
      </c>
      <c r="I20" s="26" t="s">
        <v>81</v>
      </c>
      <c r="J20" s="26" t="str">
        <f t="shared" si="3"/>
        <v>LEFT:100</v>
      </c>
      <c r="K20" s="26" t="s">
        <v>81</v>
      </c>
      <c r="L20" s="26" t="str">
        <f>$R$1</f>
        <v>LEFT:100</v>
      </c>
      <c r="M20" s="26" t="s">
        <v>81</v>
      </c>
      <c r="N20" s="26" t="str">
        <f>$R$1</f>
        <v>LEFT:100</v>
      </c>
      <c r="O20" t="s">
        <v>81</v>
      </c>
      <c r="P20" t="s">
        <v>82</v>
      </c>
      <c r="Q20" s="38" t="s">
        <v>6</v>
      </c>
      <c r="R20" s="34" t="str">
        <f>INDEX(AF:AF,W18+1)</f>
        <v>白青</v>
      </c>
      <c r="S20" s="39" t="s">
        <v>7</v>
      </c>
      <c r="T20" s="34" t="str">
        <f>INDEX(AG:AG,W18+1)</f>
        <v>アンコモン</v>
      </c>
      <c r="U20" s="39" t="s">
        <v>8</v>
      </c>
      <c r="V20" s="34">
        <f>INDEX(AH:AH,W18+1)</f>
        <v>0</v>
      </c>
      <c r="W20" s="40"/>
      <c r="X20" s="34" t="str">
        <f>INDEX(AO:AO,W18+1)</f>
        <v>余波2：あなたはカードを2枚捨てて2枚引く。</v>
      </c>
      <c r="Y20" s="52"/>
      <c r="Z20" s="52"/>
      <c r="AA20" s="53"/>
      <c r="AC20">
        <v>0</v>
      </c>
      <c r="AD20" s="40" t="s">
        <v>0</v>
      </c>
      <c r="AE20" s="48">
        <v>19</v>
      </c>
      <c r="AF20" s="49" t="s">
        <v>154</v>
      </c>
      <c r="AG20" s="24" t="s">
        <v>55</v>
      </c>
      <c r="AH20" s="24">
        <v>11</v>
      </c>
      <c r="AI20" s="24" t="s">
        <v>1582</v>
      </c>
      <c r="AJ20" s="24" t="s">
        <v>1583</v>
      </c>
      <c r="AK20" s="24" t="s">
        <v>131</v>
      </c>
      <c r="AL20" s="24"/>
      <c r="AM20" s="24"/>
      <c r="AN20" s="24"/>
      <c r="AO20" s="24" t="s">
        <v>1584</v>
      </c>
      <c r="AP20" s="24" t="s">
        <v>1512</v>
      </c>
      <c r="AQ20" s="24"/>
      <c r="AR20" s="61"/>
      <c r="AS20" s="24"/>
      <c r="AT20" s="24" t="s">
        <v>133</v>
      </c>
      <c r="AU20" s="24" t="s">
        <v>133</v>
      </c>
      <c r="AV20" s="24" t="s">
        <v>807</v>
      </c>
      <c r="AW20" s="24" t="s">
        <v>133</v>
      </c>
      <c r="AX20" s="24" t="s">
        <v>133</v>
      </c>
      <c r="AY20" s="24"/>
      <c r="AZ20" s="24" t="s">
        <v>2058</v>
      </c>
      <c r="BA20" s="54" t="s">
        <v>1585</v>
      </c>
      <c r="BB20" s="64" t="s">
        <v>0</v>
      </c>
      <c r="BC20">
        <v>19</v>
      </c>
      <c r="BD20" t="s">
        <v>208</v>
      </c>
      <c r="BE20" t="s">
        <v>40</v>
      </c>
      <c r="BF20" t="s">
        <v>209</v>
      </c>
    </row>
    <row r="21" spans="1:58">
      <c r="A21" t="str">
        <f t="shared" si="0"/>
        <v>|色|白青|レアリティ|アンコモン|マナコスト||</v>
      </c>
      <c r="B21" t="s">
        <v>0</v>
      </c>
      <c r="C21" t="s">
        <v>81</v>
      </c>
      <c r="D21" s="27" t="s">
        <v>6</v>
      </c>
      <c r="E21" t="s">
        <v>81</v>
      </c>
      <c r="F21" t="str">
        <f>IF(R20=0,"",R20)</f>
        <v>白青</v>
      </c>
      <c r="G21" t="s">
        <v>81</v>
      </c>
      <c r="H21" s="27" t="s">
        <v>93</v>
      </c>
      <c r="I21" t="s">
        <v>81</v>
      </c>
      <c r="J21" t="str">
        <f>IF(T20=0,"",T20)</f>
        <v>アンコモン</v>
      </c>
      <c r="K21" t="s">
        <v>81</v>
      </c>
      <c r="L21" s="27" t="s">
        <v>94</v>
      </c>
      <c r="M21" t="s">
        <v>81</v>
      </c>
      <c r="N21" t="str">
        <f>IF(V20=0,"",V20)</f>
        <v/>
      </c>
      <c r="O21" t="s">
        <v>81</v>
      </c>
      <c r="Q21" s="33" t="s">
        <v>11</v>
      </c>
      <c r="R21" s="34" t="str">
        <f>INDEX(AK:AK,W18+1)</f>
        <v>呪文</v>
      </c>
      <c r="S21" s="39" t="s">
        <v>95</v>
      </c>
      <c r="T21" s="34">
        <f>INDEX(AL:AL,W18+1)</f>
        <v>0</v>
      </c>
      <c r="U21" s="34">
        <f>INDEX(AM:AM,W18+1)</f>
        <v>0</v>
      </c>
      <c r="V21" s="34">
        <f>INDEX(AN:AN,W18+1)</f>
        <v>0</v>
      </c>
      <c r="W21" s="40"/>
      <c r="X21" s="34" t="str">
        <f>INDEX(AV:AV,W18+1)</f>
        <v>余波</v>
      </c>
      <c r="Y21" s="34" t="str">
        <f>INDEX(AW:AW,W18+1)</f>
        <v/>
      </c>
      <c r="Z21" s="34" t="str">
        <f>INDEX(AX:AX,W18+1)</f>
        <v/>
      </c>
      <c r="AA21" s="34">
        <f>INDEX(AY:AY,W18+1)</f>
        <v>0</v>
      </c>
      <c r="AD21" s="40"/>
      <c r="AE21" s="48">
        <v>20</v>
      </c>
      <c r="AF21" s="49" t="s">
        <v>154</v>
      </c>
      <c r="AG21" s="24" t="s">
        <v>55</v>
      </c>
      <c r="AH21" s="24">
        <v>0</v>
      </c>
      <c r="AI21" s="24" t="s">
        <v>1586</v>
      </c>
      <c r="AJ21" s="24" t="s">
        <v>1587</v>
      </c>
      <c r="AK21" s="24" t="s">
        <v>131</v>
      </c>
      <c r="AL21" s="24"/>
      <c r="AM21" s="24"/>
      <c r="AN21" s="24"/>
      <c r="AO21" s="24" t="s">
        <v>1588</v>
      </c>
      <c r="AP21" s="24"/>
      <c r="AQ21" s="24"/>
      <c r="AR21" s="61"/>
      <c r="AS21" s="24"/>
      <c r="AT21" s="24" t="s">
        <v>133</v>
      </c>
      <c r="AU21" s="24" t="s">
        <v>133</v>
      </c>
      <c r="AV21" s="24" t="s">
        <v>1512</v>
      </c>
      <c r="AW21" s="24" t="s">
        <v>133</v>
      </c>
      <c r="AX21" s="24" t="s">
        <v>133</v>
      </c>
      <c r="AY21" s="24"/>
      <c r="AZ21" s="24" t="s">
        <v>1588</v>
      </c>
      <c r="BA21" s="54" t="s">
        <v>1589</v>
      </c>
      <c r="BB21" s="64" t="s">
        <v>0</v>
      </c>
      <c r="BC21">
        <v>20</v>
      </c>
      <c r="BD21" t="s">
        <v>214</v>
      </c>
      <c r="BE21" t="s">
        <v>40</v>
      </c>
      <c r="BF21" t="s">
        <v>215</v>
      </c>
    </row>
    <row r="22" spans="1:58">
      <c r="A22" t="str">
        <f t="shared" si="0"/>
        <v>|種別|呪文|サブタイプ||||</v>
      </c>
      <c r="B22" t="s">
        <v>0</v>
      </c>
      <c r="C22" t="s">
        <v>81</v>
      </c>
      <c r="D22" s="27" t="s">
        <v>11</v>
      </c>
      <c r="E22" t="s">
        <v>81</v>
      </c>
      <c r="F22" t="str">
        <f>IF(R21=0,"",R21)</f>
        <v>呪文</v>
      </c>
      <c r="G22" t="s">
        <v>81</v>
      </c>
      <c r="H22" s="27" t="s">
        <v>103</v>
      </c>
      <c r="I22" t="s">
        <v>81</v>
      </c>
      <c r="J22" t="str">
        <f>IF(T21=0,"",T21)</f>
        <v/>
      </c>
      <c r="K22" t="s">
        <v>81</v>
      </c>
      <c r="L22" t="str">
        <f>IF(U21=0,"",U21)</f>
        <v/>
      </c>
      <c r="M22" t="s">
        <v>81</v>
      </c>
      <c r="N22" t="str">
        <f>IF(V21=0,"",V21)</f>
        <v/>
      </c>
      <c r="O22" t="s">
        <v>81</v>
      </c>
      <c r="Q22" s="33" t="s">
        <v>104</v>
      </c>
      <c r="R22" s="34" t="str">
        <f>INDEX(AZ:AZ,W18+1)</f>
        <v>余波2：あなたはカードを2枚捨てて2枚引く。</v>
      </c>
      <c r="S22" s="35"/>
      <c r="T22" s="35"/>
      <c r="U22" s="35"/>
      <c r="V22" s="36"/>
      <c r="W22" s="40"/>
      <c r="X22" s="32"/>
      <c r="Y22" s="32"/>
      <c r="Z22" s="32"/>
      <c r="AA22" s="54"/>
      <c r="AD22" s="40"/>
      <c r="AE22" s="48">
        <v>21</v>
      </c>
      <c r="AF22" s="49"/>
      <c r="AG22" s="24"/>
      <c r="AH22" s="24"/>
      <c r="AI22" s="24"/>
      <c r="AJ22" s="24"/>
      <c r="AK22" s="24"/>
      <c r="AL22" s="24"/>
      <c r="AM22" s="24"/>
      <c r="AN22" s="24"/>
      <c r="AO22" s="24"/>
      <c r="AP22" s="24"/>
      <c r="AQ22" s="24"/>
      <c r="AR22" s="61"/>
      <c r="AS22" s="24"/>
      <c r="AT22" s="24"/>
      <c r="AU22" s="24"/>
      <c r="AV22" s="24"/>
      <c r="AW22" s="24"/>
      <c r="AX22" s="24"/>
      <c r="AY22" s="24"/>
      <c r="AZ22" s="24"/>
      <c r="BA22" s="54" t="s">
        <v>1401</v>
      </c>
      <c r="BB22" s="64" t="s">
        <v>0</v>
      </c>
      <c r="BC22">
        <v>21</v>
      </c>
      <c r="BD22" t="s">
        <v>218</v>
      </c>
      <c r="BE22" t="s">
        <v>40</v>
      </c>
      <c r="BF22" t="s">
        <v>219</v>
      </c>
    </row>
    <row r="23" spans="1:58">
      <c r="A23" t="str">
        <f t="shared" si="0"/>
        <v>|テキスト|&gt;|&gt;|&gt;|&gt;|余波2：あなたはカードを2枚捨てて2枚引く。|</v>
      </c>
      <c r="B23" t="s">
        <v>0</v>
      </c>
      <c r="C23" t="s">
        <v>81</v>
      </c>
      <c r="D23" s="27" t="s">
        <v>104</v>
      </c>
      <c r="E23" t="s">
        <v>81</v>
      </c>
      <c r="F23" s="27" t="s">
        <v>113</v>
      </c>
      <c r="G23" t="s">
        <v>81</v>
      </c>
      <c r="H23" s="27" t="s">
        <v>113</v>
      </c>
      <c r="I23" t="s">
        <v>81</v>
      </c>
      <c r="J23" s="27" t="s">
        <v>113</v>
      </c>
      <c r="K23" t="s">
        <v>81</v>
      </c>
      <c r="L23" s="27" t="s">
        <v>113</v>
      </c>
      <c r="M23" t="s">
        <v>81</v>
      </c>
      <c r="N23" t="str">
        <f>IF(R22=0,"",R22)</f>
        <v>余波2：あなたはカードを2枚捨てて2枚引く。</v>
      </c>
      <c r="O23" t="s">
        <v>81</v>
      </c>
      <c r="Q23" s="38" t="s">
        <v>27</v>
      </c>
      <c r="R23" s="34" t="str">
        <f>INDEX(BA:BA,W18+1)</f>
        <v>Aftermath 2: You discard 2 cards and draw 2 cards.</v>
      </c>
      <c r="S23" s="33" t="s">
        <v>114</v>
      </c>
      <c r="T23" s="34" t="str">
        <f>IF(X23="","",X23&amp;IF(Y23="",""," "&amp;Y23)&amp;IF(Z23="",""," "&amp;Z23)&amp;IF(AA23="",""," "&amp;AA23))</f>
        <v/>
      </c>
      <c r="U23" s="35"/>
      <c r="V23" s="36"/>
      <c r="W23" s="40" t="s">
        <v>114</v>
      </c>
      <c r="X23" s="33" t="str">
        <f t="shared" ref="X23:AA23" si="4">IF(ISERROR(IF(LEN(X22)&gt;1,X22,VLOOKUP(X21,$AC:$AD,2,FALSE))),"",IF(LEN(X22)&gt;1,X22,VLOOKUP(X21,$AC:$AD,2,FALSE)))</f>
        <v/>
      </c>
      <c r="Y23" s="33" t="str">
        <f t="shared" si="4"/>
        <v/>
      </c>
      <c r="Z23" s="33" t="str">
        <f t="shared" si="4"/>
        <v/>
      </c>
      <c r="AA23" s="33" t="str">
        <f t="shared" si="4"/>
        <v> </v>
      </c>
      <c r="AD23" s="40"/>
      <c r="AE23" s="48">
        <v>22</v>
      </c>
      <c r="AF23" s="49"/>
      <c r="AG23" s="24"/>
      <c r="AH23" s="24"/>
      <c r="AI23" s="24"/>
      <c r="AJ23" s="24"/>
      <c r="AK23" s="24"/>
      <c r="AL23" s="24"/>
      <c r="AM23" s="24"/>
      <c r="AN23" s="24"/>
      <c r="AO23" s="24"/>
      <c r="AP23" s="24"/>
      <c r="AQ23" s="24"/>
      <c r="AR23" s="61"/>
      <c r="AS23" s="24"/>
      <c r="AT23" s="24"/>
      <c r="AU23" s="24"/>
      <c r="AV23" s="24"/>
      <c r="AW23" s="24"/>
      <c r="AX23" s="24"/>
      <c r="AY23" s="24"/>
      <c r="AZ23" s="24"/>
      <c r="BA23" s="54" t="s">
        <v>1407</v>
      </c>
      <c r="BB23" s="64" t="s">
        <v>0</v>
      </c>
      <c r="BC23">
        <v>22</v>
      </c>
      <c r="BD23" t="s">
        <v>223</v>
      </c>
      <c r="BE23" t="s">
        <v>40</v>
      </c>
      <c r="BF23" t="s">
        <v>224</v>
      </c>
    </row>
    <row r="24" spans="1:58">
      <c r="A24" t="str">
        <f t="shared" si="0"/>
        <v>|英テキスト|&gt;|&gt;|&gt;|&gt;|Aftermath 2: You discard 2 cards and draw 2 cards.|</v>
      </c>
      <c r="B24" t="s">
        <v>0</v>
      </c>
      <c r="C24" t="s">
        <v>81</v>
      </c>
      <c r="D24" s="27" t="s">
        <v>125</v>
      </c>
      <c r="E24" t="s">
        <v>81</v>
      </c>
      <c r="F24" s="27" t="s">
        <v>113</v>
      </c>
      <c r="G24" t="s">
        <v>81</v>
      </c>
      <c r="H24" s="27" t="s">
        <v>113</v>
      </c>
      <c r="I24" t="s">
        <v>81</v>
      </c>
      <c r="J24" s="27" t="s">
        <v>113</v>
      </c>
      <c r="K24" t="s">
        <v>81</v>
      </c>
      <c r="L24" s="27" t="s">
        <v>113</v>
      </c>
      <c r="M24" t="s">
        <v>81</v>
      </c>
      <c r="N24" t="str">
        <f>IF(T23="","",T23&amp;"&amp;br;")&amp;IF(R23=0,"",R23)</f>
        <v>Aftermath 2: You discard 2 cards and draw 2 cards.</v>
      </c>
      <c r="O24" t="s">
        <v>81</v>
      </c>
      <c r="Q24" s="33" t="s">
        <v>18</v>
      </c>
      <c r="R24" s="34">
        <f>IF(INDEX(AT:AT,W18+1)="",0,INDEX(AT:AT,W18+1)&amp;"/"&amp;INDEX(AU:AU,W18+1))</f>
        <v>0</v>
      </c>
      <c r="S24" s="35"/>
      <c r="T24" s="35"/>
      <c r="U24" s="35"/>
      <c r="V24" s="36"/>
      <c r="W24" s="40"/>
      <c r="X24" s="33"/>
      <c r="Y24" s="52"/>
      <c r="Z24" s="52"/>
      <c r="AA24" s="53"/>
      <c r="AD24" s="44"/>
      <c r="AE24" s="48">
        <v>23</v>
      </c>
      <c r="AF24" s="49"/>
      <c r="AG24" s="24"/>
      <c r="AH24" s="24"/>
      <c r="AI24" s="24"/>
      <c r="AJ24" s="24"/>
      <c r="AK24" s="24"/>
      <c r="AL24" s="24"/>
      <c r="AM24" s="24"/>
      <c r="AN24" s="24"/>
      <c r="AO24" s="24"/>
      <c r="AP24" s="24"/>
      <c r="AQ24" s="24"/>
      <c r="AR24" s="61"/>
      <c r="AS24" s="24"/>
      <c r="AT24" s="24"/>
      <c r="AU24" s="24"/>
      <c r="AV24" s="24"/>
      <c r="AW24" s="24"/>
      <c r="AX24" s="24"/>
      <c r="AY24" s="24"/>
      <c r="AZ24" s="24"/>
      <c r="BA24" s="54" t="s">
        <v>1411</v>
      </c>
      <c r="BB24" s="64" t="s">
        <v>0</v>
      </c>
      <c r="BC24">
        <v>23</v>
      </c>
      <c r="BD24" t="s">
        <v>158</v>
      </c>
      <c r="BE24" t="s">
        <v>40</v>
      </c>
      <c r="BF24" t="s">
        <v>230</v>
      </c>
    </row>
    <row r="25" spans="1:58">
      <c r="A25" t="str">
        <f t="shared" si="0"/>
        <v>|PT|&gt;||シールド数|&gt;||</v>
      </c>
      <c r="B25" t="s">
        <v>0</v>
      </c>
      <c r="C25" t="s">
        <v>81</v>
      </c>
      <c r="D25" t="s">
        <v>18</v>
      </c>
      <c r="E25" t="s">
        <v>81</v>
      </c>
      <c r="F25" t="s">
        <v>113</v>
      </c>
      <c r="G25" t="s">
        <v>81</v>
      </c>
      <c r="H25" t="str">
        <f>IF(R24=0,"",R24)</f>
        <v/>
      </c>
      <c r="I25" t="s">
        <v>81</v>
      </c>
      <c r="J25" t="s">
        <v>136</v>
      </c>
      <c r="K25" t="s">
        <v>81</v>
      </c>
      <c r="L25" t="s">
        <v>113</v>
      </c>
      <c r="M25" t="s">
        <v>81</v>
      </c>
      <c r="N25" t="str">
        <f>IF(R25=0,"",R25)</f>
        <v/>
      </c>
      <c r="O25" t="s">
        <v>81</v>
      </c>
      <c r="Q25" s="41" t="s">
        <v>19</v>
      </c>
      <c r="R25" s="34">
        <f>INDEX(AS:AS,W18+1)</f>
        <v>0</v>
      </c>
      <c r="S25" s="42"/>
      <c r="T25" s="42"/>
      <c r="U25" s="42"/>
      <c r="V25" s="43"/>
      <c r="W25" s="44"/>
      <c r="X25" s="45"/>
      <c r="Y25" s="55"/>
      <c r="Z25" s="55"/>
      <c r="AA25" s="56"/>
      <c r="AE25" s="48">
        <v>24</v>
      </c>
      <c r="AF25" s="49"/>
      <c r="AG25" s="24"/>
      <c r="AH25" s="24"/>
      <c r="AI25" s="24"/>
      <c r="AJ25" s="24"/>
      <c r="AK25" s="24"/>
      <c r="AL25" s="24"/>
      <c r="AM25" s="24"/>
      <c r="AN25" s="24"/>
      <c r="AO25" s="24"/>
      <c r="AP25" s="24"/>
      <c r="AQ25" s="24"/>
      <c r="AR25" s="61"/>
      <c r="AS25" s="24"/>
      <c r="AT25" s="24"/>
      <c r="AU25" s="24"/>
      <c r="AV25" s="24"/>
      <c r="AW25" s="24"/>
      <c r="AX25" s="24"/>
      <c r="AY25" s="24"/>
      <c r="AZ25" s="24"/>
      <c r="BA25" s="54" t="s">
        <v>1417</v>
      </c>
      <c r="BB25" s="64" t="s">
        <v>0</v>
      </c>
      <c r="BC25">
        <v>24</v>
      </c>
      <c r="BD25" t="s">
        <v>233</v>
      </c>
      <c r="BE25" t="s">
        <v>40</v>
      </c>
      <c r="BF25" t="s">
        <v>234</v>
      </c>
    </row>
    <row r="26" spans="1:58">
      <c r="A26" t="str">
        <f t="shared" si="0"/>
        <v>&amp;br;&amp;br;</v>
      </c>
      <c r="B26" t="s">
        <v>0</v>
      </c>
      <c r="C26" t="s">
        <v>145</v>
      </c>
      <c r="R26"/>
      <c r="S26"/>
      <c r="T26"/>
      <c r="U26"/>
      <c r="V26"/>
      <c r="AE26" s="48">
        <v>25</v>
      </c>
      <c r="AF26" s="49" t="s">
        <v>3</v>
      </c>
      <c r="AG26" s="24" t="s">
        <v>782</v>
      </c>
      <c r="AH26" s="24">
        <v>19</v>
      </c>
      <c r="AI26" s="24" t="s">
        <v>1722</v>
      </c>
      <c r="AJ26" s="24" t="s">
        <v>1723</v>
      </c>
      <c r="AK26" s="24" t="s">
        <v>131</v>
      </c>
      <c r="AL26" s="24"/>
      <c r="AM26" s="24"/>
      <c r="AN26" s="24"/>
      <c r="AO26" s="24" t="s">
        <v>1724</v>
      </c>
      <c r="AP26" s="24"/>
      <c r="AQ26" s="24"/>
      <c r="AR26" s="61"/>
      <c r="AS26" s="24"/>
      <c r="AT26" s="24" t="s">
        <v>133</v>
      </c>
      <c r="AU26" s="24" t="s">
        <v>133</v>
      </c>
      <c r="AV26" s="24" t="s">
        <v>2059</v>
      </c>
      <c r="AW26" s="24" t="s">
        <v>133</v>
      </c>
      <c r="AX26" s="24" t="s">
        <v>133</v>
      </c>
      <c r="AY26" s="24"/>
      <c r="AZ26" s="24" t="s">
        <v>1724</v>
      </c>
      <c r="BA26" s="54" t="s">
        <v>1725</v>
      </c>
      <c r="BB26" s="64" t="s">
        <v>0</v>
      </c>
      <c r="BC26">
        <v>25</v>
      </c>
      <c r="BD26" t="s">
        <v>241</v>
      </c>
      <c r="BE26" t="s">
        <v>40</v>
      </c>
      <c r="BF26" t="s">
        <v>242</v>
      </c>
    </row>
    <row r="27" spans="1:58">
      <c r="A27" t="str">
        <f t="shared" si="0"/>
        <v>#back(text=戻る,left)</v>
      </c>
      <c r="B27" t="s">
        <v>0</v>
      </c>
      <c r="C27" t="s">
        <v>153</v>
      </c>
      <c r="R27"/>
      <c r="S27"/>
      <c r="T27"/>
      <c r="U27"/>
      <c r="V27"/>
      <c r="AE27" s="48">
        <v>26</v>
      </c>
      <c r="AF27" s="49" t="s">
        <v>42</v>
      </c>
      <c r="AG27" s="24" t="s">
        <v>782</v>
      </c>
      <c r="AH27" s="24">
        <v>30</v>
      </c>
      <c r="AI27" s="24" t="s">
        <v>1726</v>
      </c>
      <c r="AJ27" s="24" t="s">
        <v>1727</v>
      </c>
      <c r="AK27" s="24" t="s">
        <v>34</v>
      </c>
      <c r="AL27" s="24" t="s">
        <v>1728</v>
      </c>
      <c r="AM27" s="24"/>
      <c r="AN27" s="24"/>
      <c r="AO27" s="24" t="s">
        <v>1729</v>
      </c>
      <c r="AP27" s="24"/>
      <c r="AQ27" s="24"/>
      <c r="AR27" s="61">
        <v>43081</v>
      </c>
      <c r="AS27" s="24"/>
      <c r="AT27" s="24">
        <v>12</v>
      </c>
      <c r="AU27" s="24">
        <v>12</v>
      </c>
      <c r="AV27" s="24" t="s">
        <v>812</v>
      </c>
      <c r="AW27" s="24" t="s">
        <v>133</v>
      </c>
      <c r="AX27" s="24" t="s">
        <v>133</v>
      </c>
      <c r="AY27" s="24"/>
      <c r="AZ27" s="24" t="s">
        <v>1729</v>
      </c>
      <c r="BA27" s="54" t="s">
        <v>1730</v>
      </c>
      <c r="BB27" s="64" t="s">
        <v>0</v>
      </c>
      <c r="BC27">
        <v>26</v>
      </c>
      <c r="BD27" t="s">
        <v>245</v>
      </c>
      <c r="BE27" t="s">
        <v>40</v>
      </c>
      <c r="BF27" t="s">
        <v>246</v>
      </c>
    </row>
    <row r="28" spans="1:58">
      <c r="A28" t="str">
        <f t="shared" si="0"/>
        <v>&amp;br;</v>
      </c>
      <c r="B28" t="s">
        <v>0</v>
      </c>
      <c r="C28" t="s">
        <v>164</v>
      </c>
      <c r="R28"/>
      <c r="S28"/>
      <c r="T28"/>
      <c r="U28"/>
      <c r="V28"/>
      <c r="AE28" s="48">
        <v>27</v>
      </c>
      <c r="AF28" s="49" t="s">
        <v>43</v>
      </c>
      <c r="AG28" s="24" t="s">
        <v>782</v>
      </c>
      <c r="AH28" s="24">
        <v>6</v>
      </c>
      <c r="AI28" s="24" t="s">
        <v>1731</v>
      </c>
      <c r="AJ28" s="24" t="s">
        <v>1732</v>
      </c>
      <c r="AK28" s="24" t="s">
        <v>131</v>
      </c>
      <c r="AL28" s="24"/>
      <c r="AM28" s="24"/>
      <c r="AN28" s="24"/>
      <c r="AO28" s="24" t="s">
        <v>1733</v>
      </c>
      <c r="AP28" s="24"/>
      <c r="AQ28" s="24"/>
      <c r="AR28" s="61"/>
      <c r="AS28" s="24"/>
      <c r="AT28" s="24" t="s">
        <v>133</v>
      </c>
      <c r="AU28" s="24" t="s">
        <v>133</v>
      </c>
      <c r="AV28" s="24" t="s">
        <v>802</v>
      </c>
      <c r="AW28" s="24" t="s">
        <v>133</v>
      </c>
      <c r="AX28" s="24" t="s">
        <v>133</v>
      </c>
      <c r="AY28" s="24"/>
      <c r="AZ28" s="24" t="s">
        <v>1733</v>
      </c>
      <c r="BA28" s="54" t="s">
        <v>1734</v>
      </c>
      <c r="BB28" s="64" t="s">
        <v>0</v>
      </c>
      <c r="BC28">
        <v>27</v>
      </c>
      <c r="BD28" t="s">
        <v>201</v>
      </c>
      <c r="BE28" t="s">
        <v>40</v>
      </c>
      <c r="BF28" t="s">
        <v>249</v>
      </c>
    </row>
    <row r="29" spans="1:58">
      <c r="A29" t="str">
        <f t="shared" si="0"/>
        <v>#comment(above,nsize=[15],size=[30],num=[10])</v>
      </c>
      <c r="B29" t="s">
        <v>0</v>
      </c>
      <c r="C29" t="s">
        <v>173</v>
      </c>
      <c r="R29"/>
      <c r="S29"/>
      <c r="T29"/>
      <c r="U29"/>
      <c r="V29"/>
      <c r="AE29" s="48">
        <v>28</v>
      </c>
      <c r="AF29" s="49" t="s">
        <v>44</v>
      </c>
      <c r="AG29" s="24" t="s">
        <v>782</v>
      </c>
      <c r="AH29" s="24">
        <v>6</v>
      </c>
      <c r="AI29" s="24" t="s">
        <v>1735</v>
      </c>
      <c r="AJ29" s="24" t="s">
        <v>1736</v>
      </c>
      <c r="AK29" s="24" t="s">
        <v>159</v>
      </c>
      <c r="AL29" s="24"/>
      <c r="AM29" s="24"/>
      <c r="AN29" s="24"/>
      <c r="AO29" s="24" t="s">
        <v>1737</v>
      </c>
      <c r="AP29" s="24"/>
      <c r="AQ29" s="24"/>
      <c r="AR29" s="61"/>
      <c r="AS29" s="24"/>
      <c r="AT29" s="24" t="s">
        <v>133</v>
      </c>
      <c r="AU29" s="24" t="s">
        <v>133</v>
      </c>
      <c r="AV29" s="24" t="s">
        <v>802</v>
      </c>
      <c r="AW29" s="24" t="s">
        <v>133</v>
      </c>
      <c r="AX29" s="24" t="s">
        <v>133</v>
      </c>
      <c r="AY29" s="24"/>
      <c r="AZ29" s="24" t="s">
        <v>1737</v>
      </c>
      <c r="BA29" s="54" t="s">
        <v>1738</v>
      </c>
      <c r="BB29" s="64" t="s">
        <v>0</v>
      </c>
      <c r="BC29">
        <v>28</v>
      </c>
      <c r="BD29" t="s">
        <v>253</v>
      </c>
      <c r="BE29" t="s">
        <v>40</v>
      </c>
      <c r="BF29" t="s">
        <v>254</v>
      </c>
    </row>
    <row r="30" spans="1:58">
      <c r="A30" t="str">
        <f t="shared" si="0"/>
        <v>&amp;br;&amp;br;</v>
      </c>
      <c r="B30" t="s">
        <v>0</v>
      </c>
      <c r="C30" t="s">
        <v>145</v>
      </c>
      <c r="R30"/>
      <c r="S30"/>
      <c r="T30"/>
      <c r="U30"/>
      <c r="V30"/>
      <c r="AE30" s="48">
        <v>29</v>
      </c>
      <c r="AF30" s="49" t="s">
        <v>154</v>
      </c>
      <c r="AG30" s="24" t="s">
        <v>782</v>
      </c>
      <c r="AH30" s="24">
        <v>21</v>
      </c>
      <c r="AI30" s="24" t="s">
        <v>1739</v>
      </c>
      <c r="AJ30" s="24" t="s">
        <v>1740</v>
      </c>
      <c r="AK30" s="24" t="s">
        <v>34</v>
      </c>
      <c r="AL30" s="24" t="s">
        <v>1302</v>
      </c>
      <c r="AM30" s="24"/>
      <c r="AN30" s="24"/>
      <c r="AO30" s="24" t="s">
        <v>1741</v>
      </c>
      <c r="AP30" s="24"/>
      <c r="AQ30" s="24"/>
      <c r="AR30" s="61">
        <v>42736</v>
      </c>
      <c r="AS30" s="24"/>
      <c r="AT30" s="24">
        <v>1</v>
      </c>
      <c r="AU30" s="24">
        <v>1</v>
      </c>
      <c r="AV30" s="24" t="s">
        <v>830</v>
      </c>
      <c r="AW30" s="24" t="s">
        <v>133</v>
      </c>
      <c r="AX30" s="24" t="s">
        <v>133</v>
      </c>
      <c r="AY30" s="24"/>
      <c r="AZ30" s="24" t="s">
        <v>1741</v>
      </c>
      <c r="BA30" s="54" t="s">
        <v>1742</v>
      </c>
      <c r="BB30" s="64" t="s">
        <v>0</v>
      </c>
      <c r="BC30">
        <v>29</v>
      </c>
      <c r="BD30" t="s">
        <v>259</v>
      </c>
      <c r="BE30" t="s">
        <v>40</v>
      </c>
      <c r="BF30" t="s">
        <v>260</v>
      </c>
    </row>
    <row r="31" spans="1:58">
      <c r="A31" t="str">
        <f t="shared" si="0"/>
        <v/>
      </c>
      <c r="B31" t="s">
        <v>0</v>
      </c>
      <c r="Q31" s="29"/>
      <c r="R31" s="30"/>
      <c r="S31" s="30"/>
      <c r="T31" s="30"/>
      <c r="U31" s="30"/>
      <c r="V31" s="31"/>
      <c r="W31" s="32">
        <v>3</v>
      </c>
      <c r="X31" s="29"/>
      <c r="Y31" s="50"/>
      <c r="Z31" s="50"/>
      <c r="AA31" s="51"/>
      <c r="AE31" s="48">
        <v>30</v>
      </c>
      <c r="AF31" s="49" t="s">
        <v>42</v>
      </c>
      <c r="AG31" s="24" t="s">
        <v>782</v>
      </c>
      <c r="AH31" s="24">
        <v>12</v>
      </c>
      <c r="AI31" s="24" t="s">
        <v>1743</v>
      </c>
      <c r="AJ31" s="24" t="s">
        <v>1744</v>
      </c>
      <c r="AK31" s="24" t="s">
        <v>159</v>
      </c>
      <c r="AL31" s="24"/>
      <c r="AM31" s="24"/>
      <c r="AN31" s="24"/>
      <c r="AO31" s="24" t="s">
        <v>1745</v>
      </c>
      <c r="AP31" s="24"/>
      <c r="AQ31" s="24"/>
      <c r="AR31" s="61"/>
      <c r="AS31" s="24"/>
      <c r="AT31" s="24" t="s">
        <v>133</v>
      </c>
      <c r="AU31" s="24" t="s">
        <v>133</v>
      </c>
      <c r="AV31" s="24" t="s">
        <v>802</v>
      </c>
      <c r="AW31" s="24" t="s">
        <v>133</v>
      </c>
      <c r="AX31" s="24" t="s">
        <v>133</v>
      </c>
      <c r="AY31" s="24"/>
      <c r="AZ31" s="24" t="s">
        <v>1745</v>
      </c>
      <c r="BA31" s="54" t="s">
        <v>1746</v>
      </c>
      <c r="BB31" s="64" t="s">
        <v>0</v>
      </c>
      <c r="BC31">
        <v>30</v>
      </c>
      <c r="BD31" t="s">
        <v>264</v>
      </c>
      <c r="BE31" t="s">
        <v>40</v>
      </c>
      <c r="BF31" t="s">
        <v>265</v>
      </c>
    </row>
    <row r="32" spans="1:58">
      <c r="A32" t="str">
        <f t="shared" si="0"/>
        <v>*徙家/Consign</v>
      </c>
      <c r="B32" t="s">
        <v>0</v>
      </c>
      <c r="C32" t="str">
        <f>"*"&amp;R32&amp;"/"&amp;T32</f>
        <v>*徙家/Consign</v>
      </c>
      <c r="Q32" s="33" t="s">
        <v>9</v>
      </c>
      <c r="R32" s="34" t="str">
        <f>INDEX(AI:AI,W31+1)</f>
        <v>徙家</v>
      </c>
      <c r="S32" s="35" t="s">
        <v>10</v>
      </c>
      <c r="T32" s="34" t="str">
        <f>INDEX(AJ:AJ,W31+1)</f>
        <v>Consign</v>
      </c>
      <c r="U32" s="35"/>
      <c r="V32" s="36"/>
      <c r="W32" s="37"/>
      <c r="X32" s="33"/>
      <c r="Y32" s="52"/>
      <c r="Z32" s="52"/>
      <c r="AA32" s="53"/>
      <c r="AE32" s="48">
        <v>31</v>
      </c>
      <c r="AF32" s="49" t="s">
        <v>28</v>
      </c>
      <c r="AG32" s="24" t="s">
        <v>782</v>
      </c>
      <c r="AH32" s="24">
        <v>17</v>
      </c>
      <c r="AI32" s="24" t="s">
        <v>1747</v>
      </c>
      <c r="AJ32" s="24" t="s">
        <v>1748</v>
      </c>
      <c r="AK32" s="24" t="s">
        <v>159</v>
      </c>
      <c r="AL32" s="24"/>
      <c r="AM32" s="24"/>
      <c r="AN32" s="24"/>
      <c r="AO32" s="24" t="s">
        <v>1749</v>
      </c>
      <c r="AP32" s="24" t="s">
        <v>1750</v>
      </c>
      <c r="AQ32" s="24"/>
      <c r="AR32" s="61"/>
      <c r="AS32" s="24"/>
      <c r="AT32" s="24" t="s">
        <v>133</v>
      </c>
      <c r="AU32" s="24" t="s">
        <v>133</v>
      </c>
      <c r="AV32" s="24" t="s">
        <v>807</v>
      </c>
      <c r="AW32" s="24" t="s">
        <v>133</v>
      </c>
      <c r="AX32" s="24" t="s">
        <v>133</v>
      </c>
      <c r="AY32" s="24"/>
      <c r="AZ32" s="24" t="s">
        <v>2060</v>
      </c>
      <c r="BA32" s="54" t="s">
        <v>1751</v>
      </c>
      <c r="BB32" s="64" t="s">
        <v>0</v>
      </c>
      <c r="BC32">
        <v>31</v>
      </c>
      <c r="BD32" t="s">
        <v>269</v>
      </c>
      <c r="BE32" t="s">
        <v>40</v>
      </c>
      <c r="BF32" t="s">
        <v>270</v>
      </c>
    </row>
    <row r="33" spans="1:58">
      <c r="A33" t="str">
        <f t="shared" si="0"/>
        <v>|LEFT:80|LEFT:100|LEFT:100|LEFT:100|LEFT:100|LEFT:100|c</v>
      </c>
      <c r="B33" t="s">
        <v>0</v>
      </c>
      <c r="C33" t="s">
        <v>81</v>
      </c>
      <c r="D33" s="26" t="str">
        <f>$Q$1</f>
        <v>LEFT:80</v>
      </c>
      <c r="E33" s="26" t="s">
        <v>81</v>
      </c>
      <c r="F33" s="26" t="str">
        <f t="shared" ref="F33:J33" si="5">$R$1</f>
        <v>LEFT:100</v>
      </c>
      <c r="G33" s="26" t="s">
        <v>81</v>
      </c>
      <c r="H33" s="26" t="str">
        <f t="shared" si="5"/>
        <v>LEFT:100</v>
      </c>
      <c r="I33" s="26" t="s">
        <v>81</v>
      </c>
      <c r="J33" s="26" t="str">
        <f t="shared" si="5"/>
        <v>LEFT:100</v>
      </c>
      <c r="K33" s="26" t="s">
        <v>81</v>
      </c>
      <c r="L33" s="26" t="str">
        <f>$R$1</f>
        <v>LEFT:100</v>
      </c>
      <c r="M33" s="26" t="s">
        <v>81</v>
      </c>
      <c r="N33" s="26" t="str">
        <f>$R$1</f>
        <v>LEFT:100</v>
      </c>
      <c r="O33" t="s">
        <v>81</v>
      </c>
      <c r="P33" t="s">
        <v>82</v>
      </c>
      <c r="Q33" s="38" t="s">
        <v>6</v>
      </c>
      <c r="R33" s="34" t="str">
        <f>INDEX(AF:AF,W31+1)</f>
        <v>青黒</v>
      </c>
      <c r="S33" s="39" t="s">
        <v>7</v>
      </c>
      <c r="T33" s="34" t="str">
        <f>INDEX(AG:AG,W31+1)</f>
        <v>アンコモン</v>
      </c>
      <c r="U33" s="39" t="s">
        <v>8</v>
      </c>
      <c r="V33" s="34">
        <f>INDEX(AH:AH,W31+1)</f>
        <v>7</v>
      </c>
      <c r="W33" s="40"/>
      <c r="X33" s="34" t="str">
        <f>INDEX(AO:AO,W31+1)</f>
        <v>対戦相手の手札が5枚以下の場合、対戦相手がコントロールするクリーチャー1体を対象とし、それを対戦相手の手札に戻す。</v>
      </c>
      <c r="Y33" s="52"/>
      <c r="Z33" s="52"/>
      <c r="AA33" s="53"/>
      <c r="AE33" s="48">
        <v>32</v>
      </c>
      <c r="AF33" s="49" t="s">
        <v>43</v>
      </c>
      <c r="AG33" s="24" t="s">
        <v>782</v>
      </c>
      <c r="AH33" s="24">
        <v>7</v>
      </c>
      <c r="AI33" s="24" t="s">
        <v>1752</v>
      </c>
      <c r="AJ33" s="24" t="s">
        <v>1753</v>
      </c>
      <c r="AK33" s="24" t="s">
        <v>131</v>
      </c>
      <c r="AL33" s="24"/>
      <c r="AM33" s="24"/>
      <c r="AN33" s="24"/>
      <c r="AO33" s="24" t="s">
        <v>1754</v>
      </c>
      <c r="AP33" s="24"/>
      <c r="AQ33" s="24"/>
      <c r="AR33" s="61"/>
      <c r="AS33" s="24"/>
      <c r="AT33" s="24" t="s">
        <v>133</v>
      </c>
      <c r="AU33" s="24" t="s">
        <v>133</v>
      </c>
      <c r="AV33" s="24" t="s">
        <v>2061</v>
      </c>
      <c r="AW33" s="24" t="s">
        <v>133</v>
      </c>
      <c r="AX33" s="24" t="s">
        <v>133</v>
      </c>
      <c r="AY33" s="24"/>
      <c r="AZ33" s="24" t="s">
        <v>1754</v>
      </c>
      <c r="BA33" s="54" t="s">
        <v>1755</v>
      </c>
      <c r="BB33" s="64" t="s">
        <v>0</v>
      </c>
      <c r="BC33">
        <v>32</v>
      </c>
      <c r="BD33" t="s">
        <v>273</v>
      </c>
      <c r="BE33" t="s">
        <v>40</v>
      </c>
      <c r="BF33" t="s">
        <v>274</v>
      </c>
    </row>
    <row r="34" spans="1:58">
      <c r="A34" t="str">
        <f t="shared" si="0"/>
        <v>|色|青黒|レアリティ|アンコモン|マナコスト|7|</v>
      </c>
      <c r="B34" t="s">
        <v>0</v>
      </c>
      <c r="C34" t="s">
        <v>81</v>
      </c>
      <c r="D34" s="27" t="s">
        <v>6</v>
      </c>
      <c r="E34" t="s">
        <v>81</v>
      </c>
      <c r="F34" t="str">
        <f>IF(R33=0,"",R33)</f>
        <v>青黒</v>
      </c>
      <c r="G34" t="s">
        <v>81</v>
      </c>
      <c r="H34" s="27" t="s">
        <v>93</v>
      </c>
      <c r="I34" t="s">
        <v>81</v>
      </c>
      <c r="J34" t="str">
        <f>IF(T33=0,"",T33)</f>
        <v>アンコモン</v>
      </c>
      <c r="K34" t="s">
        <v>81</v>
      </c>
      <c r="L34" s="27" t="s">
        <v>94</v>
      </c>
      <c r="M34" t="s">
        <v>81</v>
      </c>
      <c r="N34">
        <f>IF(V33=0,"",V33)</f>
        <v>7</v>
      </c>
      <c r="O34" t="s">
        <v>81</v>
      </c>
      <c r="Q34" s="33" t="s">
        <v>11</v>
      </c>
      <c r="R34" s="34" t="str">
        <f>INDEX(AK:AK,W31+1)</f>
        <v>呪文</v>
      </c>
      <c r="S34" s="39" t="s">
        <v>95</v>
      </c>
      <c r="T34" s="34">
        <f>INDEX(AL:AL,W31+1)</f>
        <v>0</v>
      </c>
      <c r="U34" s="34">
        <f>INDEX(AM:AM,W31+1)</f>
        <v>0</v>
      </c>
      <c r="V34" s="34">
        <f>INDEX(AN:AN,W31+1)</f>
        <v>0</v>
      </c>
      <c r="W34" s="40"/>
      <c r="X34" s="34" t="str">
        <f>INDEX(AV:AV,W31+1)</f>
        <v>対戦</v>
      </c>
      <c r="Y34" s="34" t="str">
        <f>INDEX(AW:AW,W31+1)</f>
        <v/>
      </c>
      <c r="Z34" s="34" t="str">
        <f>INDEX(AX:AX,W31+1)</f>
        <v/>
      </c>
      <c r="AA34" s="34">
        <f>INDEX(AY:AY,W31+1)</f>
        <v>0</v>
      </c>
      <c r="AE34" s="48">
        <v>33</v>
      </c>
      <c r="AF34" s="49" t="s">
        <v>42</v>
      </c>
      <c r="AG34" s="24" t="s">
        <v>782</v>
      </c>
      <c r="AH34" s="24">
        <v>1</v>
      </c>
      <c r="AI34" s="24" t="s">
        <v>1756</v>
      </c>
      <c r="AJ34" s="24" t="s">
        <v>1757</v>
      </c>
      <c r="AK34" s="24" t="s">
        <v>131</v>
      </c>
      <c r="AL34" s="24"/>
      <c r="AM34" s="24"/>
      <c r="AN34" s="24"/>
      <c r="AO34" s="24" t="s">
        <v>1758</v>
      </c>
      <c r="AP34" s="24"/>
      <c r="AQ34" s="24"/>
      <c r="AR34" s="61"/>
      <c r="AS34" s="24"/>
      <c r="AT34" s="24" t="s">
        <v>133</v>
      </c>
      <c r="AU34" s="24" t="s">
        <v>133</v>
      </c>
      <c r="AV34" s="24" t="s">
        <v>812</v>
      </c>
      <c r="AW34" s="24" t="s">
        <v>133</v>
      </c>
      <c r="AX34" s="24" t="s">
        <v>133</v>
      </c>
      <c r="AY34" s="24"/>
      <c r="AZ34" s="24" t="s">
        <v>1758</v>
      </c>
      <c r="BA34" s="54" t="s">
        <v>1759</v>
      </c>
      <c r="BB34" s="64" t="s">
        <v>0</v>
      </c>
      <c r="BC34">
        <v>33</v>
      </c>
      <c r="BD34" t="s">
        <v>277</v>
      </c>
      <c r="BE34" t="s">
        <v>40</v>
      </c>
      <c r="BF34" t="s">
        <v>278</v>
      </c>
    </row>
    <row r="35" spans="1:58">
      <c r="A35" t="str">
        <f t="shared" si="0"/>
        <v>|種別|呪文|サブタイプ||||</v>
      </c>
      <c r="B35" t="s">
        <v>0</v>
      </c>
      <c r="C35" t="s">
        <v>81</v>
      </c>
      <c r="D35" s="27" t="s">
        <v>11</v>
      </c>
      <c r="E35" t="s">
        <v>81</v>
      </c>
      <c r="F35" t="str">
        <f>IF(R34=0,"",R34)</f>
        <v>呪文</v>
      </c>
      <c r="G35" t="s">
        <v>81</v>
      </c>
      <c r="H35" s="27" t="s">
        <v>103</v>
      </c>
      <c r="I35" t="s">
        <v>81</v>
      </c>
      <c r="J35" t="str">
        <f>IF(T34=0,"",T34)</f>
        <v/>
      </c>
      <c r="K35" t="s">
        <v>81</v>
      </c>
      <c r="L35" t="str">
        <f>IF(U34=0,"",U34)</f>
        <v/>
      </c>
      <c r="M35" t="s">
        <v>81</v>
      </c>
      <c r="N35" t="str">
        <f>IF(V34=0,"",V34)</f>
        <v/>
      </c>
      <c r="O35" t="s">
        <v>81</v>
      </c>
      <c r="Q35" s="33" t="s">
        <v>104</v>
      </c>
      <c r="R35" s="34" t="str">
        <f>INDEX(AZ:AZ,W31+1)</f>
        <v>対戦相手の手札が5枚以下の場合、対戦相手がコントロールするクリーチャー1体を対象とし、それを対戦相手の手札に戻す。&amp;br;余波</v>
      </c>
      <c r="S35" s="35"/>
      <c r="T35" s="35"/>
      <c r="U35" s="35"/>
      <c r="V35" s="36"/>
      <c r="W35" s="40"/>
      <c r="X35" s="32"/>
      <c r="Y35" s="32"/>
      <c r="Z35" s="32"/>
      <c r="AA35" s="54"/>
      <c r="AE35" s="48">
        <v>34</v>
      </c>
      <c r="AF35" s="49" t="s">
        <v>28</v>
      </c>
      <c r="AG35" s="24" t="s">
        <v>782</v>
      </c>
      <c r="AH35" s="24">
        <v>14</v>
      </c>
      <c r="AI35" s="24" t="s">
        <v>1760</v>
      </c>
      <c r="AJ35" s="24" t="s">
        <v>1761</v>
      </c>
      <c r="AK35" s="24" t="s">
        <v>131</v>
      </c>
      <c r="AL35" s="24"/>
      <c r="AM35" s="24"/>
      <c r="AN35" s="24"/>
      <c r="AO35" s="24" t="s">
        <v>1762</v>
      </c>
      <c r="AP35" s="24"/>
      <c r="AQ35" s="24"/>
      <c r="AR35" s="61"/>
      <c r="AS35" s="24"/>
      <c r="AT35" s="24" t="s">
        <v>133</v>
      </c>
      <c r="AU35" s="24" t="s">
        <v>133</v>
      </c>
      <c r="AV35" s="24" t="s">
        <v>2062</v>
      </c>
      <c r="AW35" s="24" t="s">
        <v>133</v>
      </c>
      <c r="AX35" s="24" t="s">
        <v>133</v>
      </c>
      <c r="AY35" s="24"/>
      <c r="AZ35" s="24" t="s">
        <v>1762</v>
      </c>
      <c r="BA35" s="54" t="s">
        <v>1763</v>
      </c>
      <c r="BB35" s="64" t="s">
        <v>0</v>
      </c>
      <c r="BC35">
        <v>34</v>
      </c>
      <c r="BD35" t="s">
        <v>282</v>
      </c>
      <c r="BE35" t="s">
        <v>40</v>
      </c>
      <c r="BF35" t="s">
        <v>283</v>
      </c>
    </row>
    <row r="36" spans="1:58">
      <c r="A36" t="str">
        <f t="shared" si="0"/>
        <v>|テキスト|&gt;|&gt;|&gt;|&gt;|対戦相手の手札が5枚以下の場合、対戦相手がコントロールするクリーチャー1体を対象とし、それを対戦相手の手札に戻す。&amp;br;余波|</v>
      </c>
      <c r="B36" t="s">
        <v>0</v>
      </c>
      <c r="C36" t="s">
        <v>81</v>
      </c>
      <c r="D36" s="27" t="s">
        <v>104</v>
      </c>
      <c r="E36" t="s">
        <v>81</v>
      </c>
      <c r="F36" s="27" t="s">
        <v>113</v>
      </c>
      <c r="G36" t="s">
        <v>81</v>
      </c>
      <c r="H36" s="27" t="s">
        <v>113</v>
      </c>
      <c r="I36" t="s">
        <v>81</v>
      </c>
      <c r="J36" s="27" t="s">
        <v>113</v>
      </c>
      <c r="K36" t="s">
        <v>81</v>
      </c>
      <c r="L36" s="27" t="s">
        <v>113</v>
      </c>
      <c r="M36" t="s">
        <v>81</v>
      </c>
      <c r="N36" t="str">
        <f>IF(R35=0,"",R35)</f>
        <v>対戦相手の手札が5枚以下の場合、対戦相手がコントロールするクリーチャー1体を対象とし、それを対戦相手の手札に戻す。&amp;br;余波</v>
      </c>
      <c r="O36" t="s">
        <v>81</v>
      </c>
      <c r="Q36" s="38" t="s">
        <v>27</v>
      </c>
      <c r="R36" s="34" t="str">
        <f>INDEX(BA:BA,W31+1)</f>
        <v>If your opponent has 5 or less cards in hand, target creature your opponent controls is Returned to your opponent's hand.&amp;br;Aftermath.</v>
      </c>
      <c r="S36" s="33" t="s">
        <v>114</v>
      </c>
      <c r="T36" s="34" t="str">
        <f>IF(X36="","",X36&amp;IF(Y36="",""," "&amp;Y36)&amp;IF(Z36="",""," "&amp;Z36)&amp;IF(AA36="",""," "&amp;AA36))</f>
        <v/>
      </c>
      <c r="U36" s="35"/>
      <c r="V36" s="36"/>
      <c r="W36" s="40" t="s">
        <v>114</v>
      </c>
      <c r="X36" s="33" t="str">
        <f t="shared" ref="X36:AA36" si="6">IF(ISERROR(IF(LEN(X35)&gt;1,X35,VLOOKUP(X34,$AC:$AD,2,FALSE))),"",IF(LEN(X35)&gt;1,X35,VLOOKUP(X34,$AC:$AD,2,FALSE)))</f>
        <v/>
      </c>
      <c r="Y36" s="33" t="str">
        <f t="shared" si="6"/>
        <v/>
      </c>
      <c r="Z36" s="33" t="str">
        <f t="shared" si="6"/>
        <v/>
      </c>
      <c r="AA36" s="33" t="str">
        <f t="shared" si="6"/>
        <v> </v>
      </c>
      <c r="AE36" s="48">
        <v>35</v>
      </c>
      <c r="AF36" s="49"/>
      <c r="AG36" s="24"/>
      <c r="AH36" s="24"/>
      <c r="AI36" s="24"/>
      <c r="AJ36" s="24"/>
      <c r="AK36" s="24"/>
      <c r="AL36" s="24"/>
      <c r="AM36" s="24"/>
      <c r="AN36" s="24"/>
      <c r="AO36" s="24"/>
      <c r="AP36" s="24"/>
      <c r="AQ36" s="24"/>
      <c r="AR36" s="61"/>
      <c r="AS36" s="24"/>
      <c r="AT36" s="24"/>
      <c r="AU36" s="24"/>
      <c r="AV36" s="24"/>
      <c r="AW36" s="24"/>
      <c r="AX36" s="24"/>
      <c r="AY36" s="24"/>
      <c r="AZ36" s="24"/>
      <c r="BA36" s="54" t="s">
        <v>1464</v>
      </c>
      <c r="BB36" s="64" t="s">
        <v>0</v>
      </c>
      <c r="BC36">
        <v>35</v>
      </c>
      <c r="BD36" t="s">
        <v>287</v>
      </c>
      <c r="BE36" t="s">
        <v>40</v>
      </c>
      <c r="BF36" t="s">
        <v>288</v>
      </c>
    </row>
    <row r="37" spans="1:58">
      <c r="A37" t="str">
        <f t="shared" si="0"/>
        <v>|英テキスト|&gt;|&gt;|&gt;|&gt;|If your opponent has 5 or less cards in hand, target creature your opponent controls is Returned to your opponent's hand.&amp;br;Aftermath.|</v>
      </c>
      <c r="B37" t="s">
        <v>0</v>
      </c>
      <c r="C37" t="s">
        <v>81</v>
      </c>
      <c r="D37" s="27" t="s">
        <v>125</v>
      </c>
      <c r="E37" t="s">
        <v>81</v>
      </c>
      <c r="F37" s="27" t="s">
        <v>113</v>
      </c>
      <c r="G37" t="s">
        <v>81</v>
      </c>
      <c r="H37" s="27" t="s">
        <v>113</v>
      </c>
      <c r="I37" t="s">
        <v>81</v>
      </c>
      <c r="J37" s="27" t="s">
        <v>113</v>
      </c>
      <c r="K37" t="s">
        <v>81</v>
      </c>
      <c r="L37" s="27" t="s">
        <v>113</v>
      </c>
      <c r="M37" t="s">
        <v>81</v>
      </c>
      <c r="N37" t="str">
        <f>IF(T36="","",T36&amp;"&amp;br;")&amp;IF(R36=0,"",R36)</f>
        <v>If your opponent has 5 or less cards in hand, target creature your opponent controls is Returned to your opponent's hand.&amp;br;Aftermath.</v>
      </c>
      <c r="O37" t="s">
        <v>81</v>
      </c>
      <c r="Q37" s="33" t="s">
        <v>18</v>
      </c>
      <c r="R37" s="34">
        <f>IF(INDEX(AT:AT,W31+1)="",0,INDEX(AT:AT,W31+1)&amp;"/"&amp;INDEX(AU:AU,W31+1))</f>
        <v>0</v>
      </c>
      <c r="S37" s="35"/>
      <c r="T37" s="35"/>
      <c r="U37" s="35"/>
      <c r="V37" s="36"/>
      <c r="W37" s="40"/>
      <c r="X37" s="33"/>
      <c r="Y37" s="52"/>
      <c r="Z37" s="52"/>
      <c r="AA37" s="53"/>
      <c r="AE37" s="48">
        <v>36</v>
      </c>
      <c r="AF37" s="49"/>
      <c r="AG37" s="24"/>
      <c r="AH37" s="24"/>
      <c r="AI37" s="24"/>
      <c r="AJ37" s="24"/>
      <c r="AK37" s="24"/>
      <c r="AL37" s="24"/>
      <c r="AM37" s="24"/>
      <c r="AN37" s="24"/>
      <c r="AO37" s="24"/>
      <c r="AP37" s="24"/>
      <c r="AQ37" s="24"/>
      <c r="AR37" s="61"/>
      <c r="AS37" s="24"/>
      <c r="AT37" s="24"/>
      <c r="AU37" s="24"/>
      <c r="AV37" s="24"/>
      <c r="AW37" s="24"/>
      <c r="AX37" s="24"/>
      <c r="AY37" s="24"/>
      <c r="AZ37" s="24"/>
      <c r="BA37" s="54" t="s">
        <v>1467</v>
      </c>
      <c r="BB37" s="64" t="s">
        <v>0</v>
      </c>
      <c r="BC37">
        <v>36</v>
      </c>
      <c r="BD37" t="s">
        <v>292</v>
      </c>
      <c r="BE37" t="s">
        <v>40</v>
      </c>
      <c r="BF37" t="s">
        <v>293</v>
      </c>
    </row>
    <row r="38" spans="1:58">
      <c r="A38" t="str">
        <f t="shared" si="0"/>
        <v>|PT|&gt;||シールド数|&gt;||</v>
      </c>
      <c r="B38" t="s">
        <v>0</v>
      </c>
      <c r="C38" t="s">
        <v>81</v>
      </c>
      <c r="D38" t="s">
        <v>18</v>
      </c>
      <c r="E38" t="s">
        <v>81</v>
      </c>
      <c r="F38" t="s">
        <v>113</v>
      </c>
      <c r="G38" t="s">
        <v>81</v>
      </c>
      <c r="H38" t="str">
        <f>IF(R37=0,"",R37)</f>
        <v/>
      </c>
      <c r="I38" t="s">
        <v>81</v>
      </c>
      <c r="J38" t="s">
        <v>136</v>
      </c>
      <c r="K38" t="s">
        <v>81</v>
      </c>
      <c r="L38" t="s">
        <v>113</v>
      </c>
      <c r="M38" t="s">
        <v>81</v>
      </c>
      <c r="N38" t="str">
        <f>IF(R38=0,"",R38)</f>
        <v/>
      </c>
      <c r="O38" t="s">
        <v>81</v>
      </c>
      <c r="Q38" s="41" t="s">
        <v>19</v>
      </c>
      <c r="R38" s="34">
        <f>INDEX(AS:AS,W31+1)</f>
        <v>0</v>
      </c>
      <c r="S38" s="42"/>
      <c r="T38" s="42"/>
      <c r="U38" s="42"/>
      <c r="V38" s="43"/>
      <c r="W38" s="44"/>
      <c r="X38" s="45"/>
      <c r="Y38" s="55"/>
      <c r="Z38" s="55"/>
      <c r="AA38" s="56"/>
      <c r="AE38" s="48">
        <v>37</v>
      </c>
      <c r="AF38" s="49"/>
      <c r="AG38" s="24"/>
      <c r="AH38" s="24"/>
      <c r="AI38" s="24"/>
      <c r="AJ38" s="24"/>
      <c r="AK38" s="24"/>
      <c r="AL38" s="24"/>
      <c r="AM38" s="24"/>
      <c r="AN38" s="24"/>
      <c r="AO38" s="24"/>
      <c r="AP38" s="24"/>
      <c r="AQ38" s="24"/>
      <c r="AR38" s="61"/>
      <c r="AS38" s="24"/>
      <c r="AT38" s="24"/>
      <c r="AU38" s="24"/>
      <c r="AV38" s="24"/>
      <c r="AW38" s="24"/>
      <c r="AX38" s="24"/>
      <c r="AY38" s="24"/>
      <c r="AZ38" s="24"/>
      <c r="BA38" s="54" t="s">
        <v>1471</v>
      </c>
      <c r="BB38" s="64" t="s">
        <v>0</v>
      </c>
      <c r="BC38">
        <v>37</v>
      </c>
      <c r="BD38" t="s">
        <v>297</v>
      </c>
      <c r="BE38" t="s">
        <v>40</v>
      </c>
      <c r="BF38" t="s">
        <v>298</v>
      </c>
    </row>
    <row r="39" spans="1:58">
      <c r="A39" t="str">
        <f t="shared" si="0"/>
        <v>&amp;br;&amp;br;</v>
      </c>
      <c r="B39" t="s">
        <v>0</v>
      </c>
      <c r="C39" t="s">
        <v>145</v>
      </c>
      <c r="R39"/>
      <c r="S39"/>
      <c r="T39"/>
      <c r="U39"/>
      <c r="V39"/>
      <c r="AE39" s="48">
        <v>38</v>
      </c>
      <c r="AF39" s="49"/>
      <c r="AG39" s="24"/>
      <c r="AH39" s="24"/>
      <c r="AI39" s="24"/>
      <c r="AJ39" s="24"/>
      <c r="AK39" s="24"/>
      <c r="AL39" s="24"/>
      <c r="AM39" s="24"/>
      <c r="AN39" s="24"/>
      <c r="AO39" s="24"/>
      <c r="AP39" s="24"/>
      <c r="AQ39" s="24"/>
      <c r="AR39" s="61"/>
      <c r="AS39" s="24"/>
      <c r="AT39" s="24"/>
      <c r="AU39" s="24"/>
      <c r="AV39" s="24"/>
      <c r="AW39" s="24"/>
      <c r="AX39" s="24"/>
      <c r="AY39" s="24"/>
      <c r="AZ39" s="24"/>
      <c r="BA39" s="54" t="s">
        <v>1475</v>
      </c>
      <c r="BB39" s="64" t="s">
        <v>0</v>
      </c>
      <c r="BC39">
        <v>38</v>
      </c>
      <c r="BD39" t="s">
        <v>169</v>
      </c>
      <c r="BE39" t="s">
        <v>40</v>
      </c>
      <c r="BF39" t="s">
        <v>302</v>
      </c>
    </row>
    <row r="40" spans="1:58">
      <c r="A40" t="str">
        <f t="shared" si="0"/>
        <v>#back(text=戻る,left)</v>
      </c>
      <c r="B40" t="s">
        <v>0</v>
      </c>
      <c r="C40" t="s">
        <v>153</v>
      </c>
      <c r="R40"/>
      <c r="S40"/>
      <c r="T40"/>
      <c r="U40"/>
      <c r="V40"/>
      <c r="AE40" s="48">
        <v>39</v>
      </c>
      <c r="AF40" s="49"/>
      <c r="AG40" s="24"/>
      <c r="AH40" s="24"/>
      <c r="AI40" s="24"/>
      <c r="AJ40" s="24"/>
      <c r="AK40" s="24"/>
      <c r="AL40" s="24"/>
      <c r="AM40" s="24"/>
      <c r="AN40" s="24"/>
      <c r="AO40" s="24"/>
      <c r="AP40" s="24"/>
      <c r="AQ40" s="24"/>
      <c r="AR40" s="61"/>
      <c r="AS40" s="24"/>
      <c r="AT40" s="24"/>
      <c r="AU40" s="24"/>
      <c r="AV40" s="24"/>
      <c r="AW40" s="24"/>
      <c r="AX40" s="24"/>
      <c r="AY40" s="24"/>
      <c r="AZ40" s="24"/>
      <c r="BA40" s="54" t="s">
        <v>1479</v>
      </c>
      <c r="BB40" s="64" t="s">
        <v>0</v>
      </c>
      <c r="BC40">
        <v>39</v>
      </c>
      <c r="BD40" t="s">
        <v>307</v>
      </c>
      <c r="BE40" t="s">
        <v>40</v>
      </c>
      <c r="BF40" t="s">
        <v>308</v>
      </c>
    </row>
    <row r="41" spans="1:58">
      <c r="A41" t="str">
        <f t="shared" si="0"/>
        <v>&amp;br;</v>
      </c>
      <c r="B41" t="s">
        <v>0</v>
      </c>
      <c r="C41" t="s">
        <v>164</v>
      </c>
      <c r="R41"/>
      <c r="S41"/>
      <c r="T41"/>
      <c r="U41"/>
      <c r="V41"/>
      <c r="AE41" s="48">
        <v>40</v>
      </c>
      <c r="AF41" s="49"/>
      <c r="AG41" s="24"/>
      <c r="AH41" s="24"/>
      <c r="AI41" s="24"/>
      <c r="AJ41" s="24"/>
      <c r="AK41" s="24"/>
      <c r="AL41" s="24"/>
      <c r="AM41" s="24"/>
      <c r="AN41" s="24"/>
      <c r="AO41" s="24"/>
      <c r="AP41" s="24"/>
      <c r="AQ41" s="24"/>
      <c r="AR41" s="61"/>
      <c r="AS41" s="24"/>
      <c r="AT41" s="24"/>
      <c r="AU41" s="24"/>
      <c r="AV41" s="24"/>
      <c r="AW41" s="24"/>
      <c r="AX41" s="24"/>
      <c r="AY41" s="24"/>
      <c r="AZ41" s="24"/>
      <c r="BA41" s="54" t="s">
        <v>1483</v>
      </c>
      <c r="BB41" s="64" t="s">
        <v>0</v>
      </c>
      <c r="BC41">
        <v>40</v>
      </c>
      <c r="BD41" t="s">
        <v>130</v>
      </c>
      <c r="BE41" t="s">
        <v>40</v>
      </c>
      <c r="BF41" t="s">
        <v>314</v>
      </c>
    </row>
    <row r="42" spans="1:58">
      <c r="A42" t="str">
        <f t="shared" si="0"/>
        <v>#comment(above,nsize=[15],size=[30],num=[10])</v>
      </c>
      <c r="B42" t="s">
        <v>0</v>
      </c>
      <c r="C42" t="s">
        <v>173</v>
      </c>
      <c r="R42"/>
      <c r="S42"/>
      <c r="T42"/>
      <c r="U42"/>
      <c r="V42"/>
      <c r="AE42" s="48">
        <v>41</v>
      </c>
      <c r="AF42" s="49"/>
      <c r="AG42" s="24"/>
      <c r="AH42" s="24"/>
      <c r="AI42" s="24"/>
      <c r="AJ42" s="24"/>
      <c r="AK42" s="24"/>
      <c r="AL42" s="24"/>
      <c r="AM42" s="24"/>
      <c r="AN42" s="24"/>
      <c r="AO42" s="24"/>
      <c r="AP42" s="24"/>
      <c r="AQ42" s="24"/>
      <c r="AR42" s="61"/>
      <c r="AS42" s="24"/>
      <c r="AT42" s="24"/>
      <c r="AU42" s="24"/>
      <c r="AV42" s="24"/>
      <c r="AW42" s="24"/>
      <c r="AX42" s="24"/>
      <c r="AY42" s="24"/>
      <c r="AZ42" s="24"/>
      <c r="BA42" s="54" t="s">
        <v>1487</v>
      </c>
      <c r="BB42" s="64" t="s">
        <v>0</v>
      </c>
      <c r="BC42">
        <v>41</v>
      </c>
      <c r="BD42" t="s">
        <v>318</v>
      </c>
      <c r="BE42" t="s">
        <v>40</v>
      </c>
      <c r="BF42" t="s">
        <v>319</v>
      </c>
    </row>
    <row r="43" spans="1:58">
      <c r="A43" t="str">
        <f t="shared" si="0"/>
        <v>&amp;br;&amp;br;</v>
      </c>
      <c r="B43" t="s">
        <v>0</v>
      </c>
      <c r="C43" t="s">
        <v>145</v>
      </c>
      <c r="R43"/>
      <c r="S43"/>
      <c r="T43"/>
      <c r="U43"/>
      <c r="V43"/>
      <c r="AE43" s="48">
        <v>42</v>
      </c>
      <c r="AF43" s="49"/>
      <c r="AG43" s="24"/>
      <c r="AH43" s="24"/>
      <c r="AI43" s="24"/>
      <c r="AJ43" s="24"/>
      <c r="AK43" s="24"/>
      <c r="AL43" s="24"/>
      <c r="AM43" s="24"/>
      <c r="AN43" s="24"/>
      <c r="AO43" s="24"/>
      <c r="AP43" s="24"/>
      <c r="AQ43" s="24"/>
      <c r="AR43" s="61"/>
      <c r="AS43" s="24"/>
      <c r="AT43" s="24"/>
      <c r="AU43" s="24"/>
      <c r="AV43" s="24"/>
      <c r="AW43" s="24"/>
      <c r="AX43" s="24"/>
      <c r="AY43" s="24"/>
      <c r="AZ43" s="24"/>
      <c r="BA43" s="54" t="s">
        <v>1491</v>
      </c>
      <c r="BB43" s="64" t="s">
        <v>0</v>
      </c>
      <c r="BC43">
        <v>42</v>
      </c>
      <c r="BD43" t="s">
        <v>322</v>
      </c>
      <c r="BE43" t="s">
        <v>40</v>
      </c>
      <c r="BF43" t="s">
        <v>323</v>
      </c>
    </row>
    <row r="44" spans="1:58">
      <c r="A44" t="str">
        <f t="shared" si="0"/>
        <v/>
      </c>
      <c r="B44" t="s">
        <v>0</v>
      </c>
      <c r="Q44" s="29"/>
      <c r="R44" s="30"/>
      <c r="S44" s="30"/>
      <c r="T44" s="30"/>
      <c r="U44" s="30"/>
      <c r="V44" s="31"/>
      <c r="W44" s="32">
        <v>4</v>
      </c>
      <c r="X44" s="29"/>
      <c r="Y44" s="50"/>
      <c r="Z44" s="50"/>
      <c r="AA44" s="51"/>
      <c r="AE44" s="48">
        <v>43</v>
      </c>
      <c r="AF44" s="49"/>
      <c r="AG44" s="24"/>
      <c r="AH44" s="24"/>
      <c r="AI44" s="24"/>
      <c r="AJ44" s="24"/>
      <c r="AK44" s="24"/>
      <c r="AL44" s="24"/>
      <c r="AM44" s="24"/>
      <c r="AN44" s="24"/>
      <c r="AO44" s="24"/>
      <c r="AP44" s="24"/>
      <c r="AQ44" s="24"/>
      <c r="AR44" s="61"/>
      <c r="AS44" s="24"/>
      <c r="AT44" s="24"/>
      <c r="AU44" s="24"/>
      <c r="AV44" s="24"/>
      <c r="AW44" s="24"/>
      <c r="AX44" s="24"/>
      <c r="AY44" s="24"/>
      <c r="AZ44" s="24"/>
      <c r="BA44" s="54" t="s">
        <v>1495</v>
      </c>
      <c r="BB44" s="64" t="s">
        <v>0</v>
      </c>
      <c r="BC44">
        <v>43</v>
      </c>
      <c r="BD44" t="s">
        <v>328</v>
      </c>
      <c r="BE44" t="s">
        <v>40</v>
      </c>
      <c r="BF44" t="s">
        <v>329</v>
      </c>
    </row>
    <row r="45" spans="1:58">
      <c r="A45" t="str">
        <f t="shared" si="0"/>
        <v>*忘妻/Oblivion</v>
      </c>
      <c r="B45" t="s">
        <v>0</v>
      </c>
      <c r="C45" t="str">
        <f>"*"&amp;R45&amp;"/"&amp;T45</f>
        <v>*忘妻/Oblivion</v>
      </c>
      <c r="Q45" s="33" t="s">
        <v>9</v>
      </c>
      <c r="R45" s="34" t="str">
        <f>INDEX(AI:AI,W44+1)</f>
        <v>忘妻</v>
      </c>
      <c r="S45" s="35" t="s">
        <v>10</v>
      </c>
      <c r="T45" s="34" t="str">
        <f>INDEX(AJ:AJ,W44+1)</f>
        <v>Oblivion</v>
      </c>
      <c r="U45" s="35"/>
      <c r="V45" s="36"/>
      <c r="W45" s="37"/>
      <c r="X45" s="33"/>
      <c r="Y45" s="52"/>
      <c r="Z45" s="52"/>
      <c r="AA45" s="53"/>
      <c r="AE45" s="48">
        <v>44</v>
      </c>
      <c r="AF45" s="49"/>
      <c r="AG45" s="24"/>
      <c r="AH45" s="24"/>
      <c r="AI45" s="24"/>
      <c r="AJ45" s="24"/>
      <c r="AK45" s="24"/>
      <c r="AL45" s="24"/>
      <c r="AM45" s="24"/>
      <c r="AN45" s="24"/>
      <c r="AO45" s="24"/>
      <c r="AP45" s="24"/>
      <c r="AQ45" s="24"/>
      <c r="AR45" s="61"/>
      <c r="AS45" s="24"/>
      <c r="AT45" s="24"/>
      <c r="AU45" s="24"/>
      <c r="AV45" s="24"/>
      <c r="AW45" s="24"/>
      <c r="AX45" s="24"/>
      <c r="AY45" s="24"/>
      <c r="AZ45" s="24"/>
      <c r="BA45" s="54" t="s">
        <v>1499</v>
      </c>
      <c r="BB45" s="64" t="s">
        <v>0</v>
      </c>
      <c r="BC45">
        <v>44</v>
      </c>
      <c r="BD45" t="s">
        <v>332</v>
      </c>
      <c r="BE45" t="s">
        <v>40</v>
      </c>
      <c r="BF45" t="s">
        <v>333</v>
      </c>
    </row>
    <row r="46" spans="1:58">
      <c r="A46" t="str">
        <f t="shared" si="0"/>
        <v>|LEFT:80|LEFT:100|LEFT:100|LEFT:100|LEFT:100|LEFT:100|c</v>
      </c>
      <c r="B46" t="s">
        <v>0</v>
      </c>
      <c r="C46" t="s">
        <v>81</v>
      </c>
      <c r="D46" s="26" t="str">
        <f>$Q$1</f>
        <v>LEFT:80</v>
      </c>
      <c r="E46" s="26" t="s">
        <v>81</v>
      </c>
      <c r="F46" s="26" t="str">
        <f t="shared" ref="F46:J46" si="7">$R$1</f>
        <v>LEFT:100</v>
      </c>
      <c r="G46" s="26" t="s">
        <v>81</v>
      </c>
      <c r="H46" s="26" t="str">
        <f t="shared" si="7"/>
        <v>LEFT:100</v>
      </c>
      <c r="I46" s="26" t="s">
        <v>81</v>
      </c>
      <c r="J46" s="26" t="str">
        <f t="shared" si="7"/>
        <v>LEFT:100</v>
      </c>
      <c r="K46" s="26" t="s">
        <v>81</v>
      </c>
      <c r="L46" s="26" t="str">
        <f>$R$1</f>
        <v>LEFT:100</v>
      </c>
      <c r="M46" s="26" t="s">
        <v>81</v>
      </c>
      <c r="N46" s="26" t="str">
        <f>$R$1</f>
        <v>LEFT:100</v>
      </c>
      <c r="O46" t="s">
        <v>81</v>
      </c>
      <c r="P46" t="s">
        <v>82</v>
      </c>
      <c r="Q46" s="38" t="s">
        <v>6</v>
      </c>
      <c r="R46" s="34" t="str">
        <f>INDEX(AF:AF,W44+1)</f>
        <v>青黒</v>
      </c>
      <c r="S46" s="39" t="s">
        <v>7</v>
      </c>
      <c r="T46" s="34" t="str">
        <f>INDEX(AG:AG,W44+1)</f>
        <v>アンコモン</v>
      </c>
      <c r="U46" s="39" t="s">
        <v>8</v>
      </c>
      <c r="V46" s="34">
        <f>INDEX(AH:AH,W44+1)</f>
        <v>0</v>
      </c>
      <c r="W46" s="40"/>
      <c r="X46" s="34" t="str">
        <f>INDEX(AO:AO,W44+1)</f>
        <v>余波1：対戦相手はカードを2枚捨てる。</v>
      </c>
      <c r="Y46" s="52"/>
      <c r="Z46" s="52"/>
      <c r="AA46" s="53"/>
      <c r="AE46" s="48">
        <v>45</v>
      </c>
      <c r="AF46" s="49"/>
      <c r="AG46" s="24"/>
      <c r="AH46" s="24"/>
      <c r="AI46" s="24"/>
      <c r="AJ46" s="24"/>
      <c r="AK46" s="24"/>
      <c r="AL46" s="24"/>
      <c r="AM46" s="24"/>
      <c r="AN46" s="24"/>
      <c r="AO46" s="24"/>
      <c r="AP46" s="24"/>
      <c r="AQ46" s="24"/>
      <c r="AR46" s="61"/>
      <c r="AS46" s="24"/>
      <c r="AT46" s="24"/>
      <c r="AU46" s="24"/>
      <c r="AV46" s="24"/>
      <c r="AW46" s="24"/>
      <c r="AX46" s="24"/>
      <c r="AY46" s="24"/>
      <c r="AZ46" s="24"/>
      <c r="BA46" s="54" t="s">
        <v>1504</v>
      </c>
      <c r="BB46" s="64" t="s">
        <v>0</v>
      </c>
      <c r="BC46">
        <v>45</v>
      </c>
      <c r="BD46" t="s">
        <v>338</v>
      </c>
      <c r="BE46" t="s">
        <v>40</v>
      </c>
      <c r="BF46" t="s">
        <v>339</v>
      </c>
    </row>
    <row r="47" spans="1:58">
      <c r="A47" t="str">
        <f t="shared" si="0"/>
        <v>|色|青黒|レアリティ|アンコモン|マナコスト||</v>
      </c>
      <c r="B47" t="s">
        <v>0</v>
      </c>
      <c r="C47" t="s">
        <v>81</v>
      </c>
      <c r="D47" s="27" t="s">
        <v>6</v>
      </c>
      <c r="E47" t="s">
        <v>81</v>
      </c>
      <c r="F47" t="str">
        <f>IF(R46=0,"",R46)</f>
        <v>青黒</v>
      </c>
      <c r="G47" t="s">
        <v>81</v>
      </c>
      <c r="H47" s="27" t="s">
        <v>93</v>
      </c>
      <c r="I47" t="s">
        <v>81</v>
      </c>
      <c r="J47" t="str">
        <f>IF(T46=0,"",T46)</f>
        <v>アンコモン</v>
      </c>
      <c r="K47" t="s">
        <v>81</v>
      </c>
      <c r="L47" s="27" t="s">
        <v>94</v>
      </c>
      <c r="M47" t="s">
        <v>81</v>
      </c>
      <c r="N47" t="str">
        <f>IF(V46=0,"",V46)</f>
        <v/>
      </c>
      <c r="O47" t="s">
        <v>81</v>
      </c>
      <c r="Q47" s="33" t="s">
        <v>11</v>
      </c>
      <c r="R47" s="34" t="str">
        <f>INDEX(AK:AK,W44+1)</f>
        <v>呪文</v>
      </c>
      <c r="S47" s="39" t="s">
        <v>95</v>
      </c>
      <c r="T47" s="34">
        <f>INDEX(AL:AL,W44+1)</f>
        <v>0</v>
      </c>
      <c r="U47" s="34">
        <f>INDEX(AM:AM,W44+1)</f>
        <v>0</v>
      </c>
      <c r="V47" s="34">
        <f>INDEX(AN:AN,W44+1)</f>
        <v>0</v>
      </c>
      <c r="W47" s="40"/>
      <c r="X47" s="34" t="str">
        <f>INDEX(AV:AV,W44+1)</f>
        <v>余波</v>
      </c>
      <c r="Y47" s="34" t="str">
        <f>INDEX(AW:AW,W44+1)</f>
        <v/>
      </c>
      <c r="Z47" s="34" t="str">
        <f>INDEX(AX:AX,W44+1)</f>
        <v/>
      </c>
      <c r="AA47" s="34">
        <f>INDEX(AY:AY,W44+1)</f>
        <v>0</v>
      </c>
      <c r="AE47" s="48">
        <v>46</v>
      </c>
      <c r="AF47" s="49"/>
      <c r="AG47" s="24"/>
      <c r="AH47" s="24"/>
      <c r="AI47" s="24"/>
      <c r="AJ47" s="24"/>
      <c r="AK47" s="24"/>
      <c r="AL47" s="24"/>
      <c r="AM47" s="24"/>
      <c r="AN47" s="24"/>
      <c r="AO47" s="24"/>
      <c r="AP47" s="24"/>
      <c r="AQ47" s="24"/>
      <c r="AR47" s="61"/>
      <c r="AS47" s="24"/>
      <c r="AT47" s="24"/>
      <c r="AU47" s="24"/>
      <c r="AV47" s="24"/>
      <c r="AW47" s="24"/>
      <c r="AX47" s="24"/>
      <c r="AY47" s="24"/>
      <c r="AZ47" s="24"/>
      <c r="BA47" s="54" t="s">
        <v>1508</v>
      </c>
      <c r="BB47" s="64" t="s">
        <v>0</v>
      </c>
      <c r="BC47">
        <v>46</v>
      </c>
      <c r="BD47" t="s">
        <v>343</v>
      </c>
      <c r="BE47" t="s">
        <v>40</v>
      </c>
      <c r="BF47" t="s">
        <v>344</v>
      </c>
    </row>
    <row r="48" spans="1:58">
      <c r="A48" t="str">
        <f t="shared" si="0"/>
        <v>|種別|呪文|サブタイプ||||</v>
      </c>
      <c r="B48" t="s">
        <v>0</v>
      </c>
      <c r="C48" t="s">
        <v>81</v>
      </c>
      <c r="D48" s="27" t="s">
        <v>11</v>
      </c>
      <c r="E48" t="s">
        <v>81</v>
      </c>
      <c r="F48" t="str">
        <f>IF(R47=0,"",R47)</f>
        <v>呪文</v>
      </c>
      <c r="G48" t="s">
        <v>81</v>
      </c>
      <c r="H48" s="27" t="s">
        <v>103</v>
      </c>
      <c r="I48" t="s">
        <v>81</v>
      </c>
      <c r="J48" t="str">
        <f>IF(T47=0,"",T47)</f>
        <v/>
      </c>
      <c r="K48" t="s">
        <v>81</v>
      </c>
      <c r="L48" t="str">
        <f>IF(U47=0,"",U47)</f>
        <v/>
      </c>
      <c r="M48" t="s">
        <v>81</v>
      </c>
      <c r="N48" t="str">
        <f>IF(V47=0,"",V47)</f>
        <v/>
      </c>
      <c r="O48" t="s">
        <v>81</v>
      </c>
      <c r="Q48" s="33" t="s">
        <v>104</v>
      </c>
      <c r="R48" s="34" t="str">
        <f>INDEX(AZ:AZ,W44+1)</f>
        <v>余波1：対戦相手はカードを2枚捨てる。</v>
      </c>
      <c r="S48" s="35"/>
      <c r="T48" s="35"/>
      <c r="U48" s="35"/>
      <c r="V48" s="36"/>
      <c r="W48" s="40"/>
      <c r="X48" s="32"/>
      <c r="Y48" s="32"/>
      <c r="Z48" s="32"/>
      <c r="AA48" s="54"/>
      <c r="AE48" s="48">
        <v>47</v>
      </c>
      <c r="AF48" s="49"/>
      <c r="AG48" s="24"/>
      <c r="AH48" s="24"/>
      <c r="AI48" s="24"/>
      <c r="AJ48" s="24"/>
      <c r="AK48" s="24"/>
      <c r="AL48" s="24"/>
      <c r="AM48" s="24"/>
      <c r="AN48" s="24"/>
      <c r="AO48" s="24"/>
      <c r="AP48" s="24"/>
      <c r="AQ48" s="24"/>
      <c r="AR48" s="61"/>
      <c r="AS48" s="24"/>
      <c r="AT48" s="24"/>
      <c r="AU48" s="24"/>
      <c r="AV48" s="24"/>
      <c r="AW48" s="24"/>
      <c r="AX48" s="24"/>
      <c r="AY48" s="24"/>
      <c r="AZ48" s="24"/>
      <c r="BA48" s="54"/>
      <c r="BB48" s="64" t="s">
        <v>0</v>
      </c>
      <c r="BC48">
        <v>47</v>
      </c>
      <c r="BD48" t="s">
        <v>280</v>
      </c>
      <c r="BE48" t="s">
        <v>40</v>
      </c>
      <c r="BF48" t="s">
        <v>347</v>
      </c>
    </row>
    <row r="49" spans="1:58">
      <c r="A49" t="str">
        <f t="shared" si="0"/>
        <v>|テキスト|&gt;|&gt;|&gt;|&gt;|余波1：対戦相手はカードを2枚捨てる。|</v>
      </c>
      <c r="B49" t="s">
        <v>0</v>
      </c>
      <c r="C49" t="s">
        <v>81</v>
      </c>
      <c r="D49" s="27" t="s">
        <v>104</v>
      </c>
      <c r="E49" t="s">
        <v>81</v>
      </c>
      <c r="F49" s="27" t="s">
        <v>113</v>
      </c>
      <c r="G49" t="s">
        <v>81</v>
      </c>
      <c r="H49" s="27" t="s">
        <v>113</v>
      </c>
      <c r="I49" t="s">
        <v>81</v>
      </c>
      <c r="J49" s="27" t="s">
        <v>113</v>
      </c>
      <c r="K49" t="s">
        <v>81</v>
      </c>
      <c r="L49" s="27" t="s">
        <v>113</v>
      </c>
      <c r="M49" t="s">
        <v>81</v>
      </c>
      <c r="N49" t="str">
        <f>IF(R48=0,"",R48)</f>
        <v>余波1：対戦相手はカードを2枚捨てる。</v>
      </c>
      <c r="O49" t="s">
        <v>81</v>
      </c>
      <c r="Q49" s="38" t="s">
        <v>27</v>
      </c>
      <c r="R49" s="34" t="str">
        <f>INDEX(BA:BA,W44+1)</f>
        <v>Aftermath 1: Your opponent discards 2 cards.</v>
      </c>
      <c r="S49" s="33" t="s">
        <v>114</v>
      </c>
      <c r="T49" s="34" t="str">
        <f>IF(X49="","",X49&amp;IF(Y49="",""," "&amp;Y49)&amp;IF(Z49="",""," "&amp;Z49)&amp;IF(AA49="",""," "&amp;AA49))</f>
        <v/>
      </c>
      <c r="U49" s="35"/>
      <c r="V49" s="36"/>
      <c r="W49" s="40" t="s">
        <v>114</v>
      </c>
      <c r="X49" s="33" t="str">
        <f t="shared" ref="X49:AA49" si="8">IF(ISERROR(IF(LEN(X48)&gt;1,X48,VLOOKUP(X47,$AC:$AD,2,FALSE))),"",IF(LEN(X48)&gt;1,X48,VLOOKUP(X47,$AC:$AD,2,FALSE)))</f>
        <v/>
      </c>
      <c r="Y49" s="33" t="str">
        <f t="shared" si="8"/>
        <v/>
      </c>
      <c r="Z49" s="33" t="str">
        <f t="shared" si="8"/>
        <v/>
      </c>
      <c r="AA49" s="33" t="str">
        <f t="shared" si="8"/>
        <v> </v>
      </c>
      <c r="AE49" s="48">
        <v>48</v>
      </c>
      <c r="AF49" s="49"/>
      <c r="AG49" s="24"/>
      <c r="AH49" s="24"/>
      <c r="AI49" s="24"/>
      <c r="AJ49" s="24"/>
      <c r="AK49" s="24"/>
      <c r="AL49" s="24"/>
      <c r="AM49" s="24"/>
      <c r="AN49" s="24"/>
      <c r="AO49" s="24"/>
      <c r="AP49" s="24"/>
      <c r="AQ49" s="24"/>
      <c r="AR49" s="61"/>
      <c r="AS49" s="24"/>
      <c r="AT49" s="24"/>
      <c r="AU49" s="24"/>
      <c r="AV49" s="24"/>
      <c r="AW49" s="24"/>
      <c r="AX49" s="24"/>
      <c r="AY49" s="24"/>
      <c r="AZ49" s="24"/>
      <c r="BA49" s="54"/>
      <c r="BB49" s="64" t="s">
        <v>0</v>
      </c>
      <c r="BC49">
        <v>48</v>
      </c>
      <c r="BD49" t="s">
        <v>353</v>
      </c>
      <c r="BE49" t="s">
        <v>40</v>
      </c>
      <c r="BF49" t="s">
        <v>354</v>
      </c>
    </row>
    <row r="50" spans="1:58">
      <c r="A50" t="str">
        <f t="shared" si="0"/>
        <v>|英テキスト|&gt;|&gt;|&gt;|&gt;|Aftermath 1: Your opponent discards 2 cards.|</v>
      </c>
      <c r="B50" t="s">
        <v>0</v>
      </c>
      <c r="C50" t="s">
        <v>81</v>
      </c>
      <c r="D50" s="27" t="s">
        <v>125</v>
      </c>
      <c r="E50" t="s">
        <v>81</v>
      </c>
      <c r="F50" s="27" t="s">
        <v>113</v>
      </c>
      <c r="G50" t="s">
        <v>81</v>
      </c>
      <c r="H50" s="27" t="s">
        <v>113</v>
      </c>
      <c r="I50" t="s">
        <v>81</v>
      </c>
      <c r="J50" s="27" t="s">
        <v>113</v>
      </c>
      <c r="K50" t="s">
        <v>81</v>
      </c>
      <c r="L50" s="27" t="s">
        <v>113</v>
      </c>
      <c r="M50" t="s">
        <v>81</v>
      </c>
      <c r="N50" t="str">
        <f>IF(T49="","",T49&amp;"&amp;br;")&amp;IF(R49=0,"",R49)</f>
        <v>Aftermath 1: Your opponent discards 2 cards.</v>
      </c>
      <c r="O50" t="s">
        <v>81</v>
      </c>
      <c r="Q50" s="33" t="s">
        <v>18</v>
      </c>
      <c r="R50" s="34">
        <f>IF(INDEX(AT:AT,W44+1)="",0,INDEX(AT:AT,W44+1)&amp;"/"&amp;INDEX(AU:AU,W44+1))</f>
        <v>0</v>
      </c>
      <c r="S50" s="35"/>
      <c r="T50" s="35"/>
      <c r="U50" s="35"/>
      <c r="V50" s="36"/>
      <c r="W50" s="40"/>
      <c r="X50" s="33"/>
      <c r="Y50" s="52"/>
      <c r="Z50" s="52"/>
      <c r="AA50" s="53"/>
      <c r="AE50" s="48">
        <v>49</v>
      </c>
      <c r="AF50" s="49"/>
      <c r="AG50" s="24"/>
      <c r="AH50" s="24"/>
      <c r="AI50" s="24"/>
      <c r="AJ50" s="24"/>
      <c r="AK50" s="24"/>
      <c r="AL50" s="24"/>
      <c r="AM50" s="24"/>
      <c r="AN50" s="24"/>
      <c r="AO50" s="24"/>
      <c r="AP50" s="24"/>
      <c r="AQ50" s="24"/>
      <c r="AR50" s="61"/>
      <c r="AS50" s="24"/>
      <c r="AT50" s="24"/>
      <c r="AU50" s="24"/>
      <c r="AV50" s="24"/>
      <c r="AW50" s="24"/>
      <c r="AX50" s="24"/>
      <c r="AY50" s="24"/>
      <c r="AZ50" s="24"/>
      <c r="BA50" s="54"/>
      <c r="BB50" s="64" t="s">
        <v>0</v>
      </c>
      <c r="BC50">
        <v>49</v>
      </c>
      <c r="BD50" t="s">
        <v>359</v>
      </c>
      <c r="BE50" t="s">
        <v>40</v>
      </c>
      <c r="BF50" t="s">
        <v>360</v>
      </c>
    </row>
    <row r="51" ht="14.25" spans="1:58">
      <c r="A51" t="str">
        <f t="shared" si="0"/>
        <v>|PT|&gt;||シールド数|&gt;||</v>
      </c>
      <c r="B51" t="s">
        <v>0</v>
      </c>
      <c r="C51" t="s">
        <v>81</v>
      </c>
      <c r="D51" t="s">
        <v>18</v>
      </c>
      <c r="E51" t="s">
        <v>81</v>
      </c>
      <c r="F51" t="s">
        <v>113</v>
      </c>
      <c r="G51" t="s">
        <v>81</v>
      </c>
      <c r="H51" t="str">
        <f>IF(R50=0,"",R50)</f>
        <v/>
      </c>
      <c r="I51" t="s">
        <v>81</v>
      </c>
      <c r="J51" t="s">
        <v>136</v>
      </c>
      <c r="K51" t="s">
        <v>81</v>
      </c>
      <c r="L51" t="s">
        <v>113</v>
      </c>
      <c r="M51" t="s">
        <v>81</v>
      </c>
      <c r="N51" t="str">
        <f>IF(R51=0,"",R51)</f>
        <v/>
      </c>
      <c r="O51" t="s">
        <v>81</v>
      </c>
      <c r="Q51" s="41" t="s">
        <v>19</v>
      </c>
      <c r="R51" s="34">
        <f>INDEX(AS:AS,W44+1)</f>
        <v>0</v>
      </c>
      <c r="S51" s="42"/>
      <c r="T51" s="42"/>
      <c r="U51" s="42"/>
      <c r="V51" s="43"/>
      <c r="W51" s="44"/>
      <c r="X51" s="45"/>
      <c r="Y51" s="55"/>
      <c r="Z51" s="55"/>
      <c r="AA51" s="56"/>
      <c r="AE51" s="57">
        <v>50</v>
      </c>
      <c r="AF51" s="58"/>
      <c r="AG51" s="60"/>
      <c r="AH51" s="60"/>
      <c r="AI51" s="60"/>
      <c r="AJ51" s="60"/>
      <c r="AK51" s="60"/>
      <c r="AL51" s="60"/>
      <c r="AM51" s="60"/>
      <c r="AN51" s="60"/>
      <c r="AO51" s="60"/>
      <c r="AP51" s="60"/>
      <c r="AQ51" s="60"/>
      <c r="AR51" s="62"/>
      <c r="AS51" s="24"/>
      <c r="AT51" s="24"/>
      <c r="AU51" s="24"/>
      <c r="AV51" s="24"/>
      <c r="AW51" s="24"/>
      <c r="AX51" s="24"/>
      <c r="AY51" s="24"/>
      <c r="AZ51" s="60"/>
      <c r="BA51" s="65"/>
      <c r="BB51" s="64" t="s">
        <v>0</v>
      </c>
      <c r="BC51">
        <v>50</v>
      </c>
      <c r="BD51" t="s">
        <v>361</v>
      </c>
      <c r="BE51" t="s">
        <v>40</v>
      </c>
      <c r="BF51" t="s">
        <v>362</v>
      </c>
    </row>
    <row r="52" spans="1:58">
      <c r="A52" t="str">
        <f t="shared" si="0"/>
        <v>&amp;br;&amp;br;</v>
      </c>
      <c r="B52" t="s">
        <v>0</v>
      </c>
      <c r="C52" t="s">
        <v>145</v>
      </c>
      <c r="R52"/>
      <c r="S52"/>
      <c r="T52"/>
      <c r="U52"/>
      <c r="V52"/>
      <c r="BB52" s="64" t="s">
        <v>0</v>
      </c>
      <c r="BC52">
        <v>51</v>
      </c>
      <c r="BD52" t="s">
        <v>363</v>
      </c>
      <c r="BE52" t="s">
        <v>40</v>
      </c>
      <c r="BF52" t="s">
        <v>364</v>
      </c>
    </row>
    <row r="53" spans="1:58">
      <c r="A53" t="str">
        <f t="shared" si="0"/>
        <v>#back(text=戻る,left)</v>
      </c>
      <c r="B53" t="s">
        <v>0</v>
      </c>
      <c r="C53" t="s">
        <v>153</v>
      </c>
      <c r="R53"/>
      <c r="S53"/>
      <c r="T53"/>
      <c r="U53"/>
      <c r="V53"/>
      <c r="BB53" s="64" t="s">
        <v>0</v>
      </c>
      <c r="BC53">
        <v>52</v>
      </c>
      <c r="BD53" t="s">
        <v>365</v>
      </c>
      <c r="BE53" t="s">
        <v>40</v>
      </c>
      <c r="BF53" t="s">
        <v>366</v>
      </c>
    </row>
    <row r="54" spans="1:58">
      <c r="A54" t="str">
        <f t="shared" si="0"/>
        <v>&amp;br;</v>
      </c>
      <c r="B54" t="s">
        <v>0</v>
      </c>
      <c r="C54" t="s">
        <v>164</v>
      </c>
      <c r="R54"/>
      <c r="S54"/>
      <c r="T54"/>
      <c r="U54"/>
      <c r="V54"/>
      <c r="BB54" s="64" t="s">
        <v>0</v>
      </c>
      <c r="BC54">
        <v>53</v>
      </c>
      <c r="BD54" t="s">
        <v>367</v>
      </c>
      <c r="BE54" t="s">
        <v>40</v>
      </c>
      <c r="BF54" t="s">
        <v>368</v>
      </c>
    </row>
    <row r="55" spans="1:58">
      <c r="A55" t="str">
        <f t="shared" si="0"/>
        <v>#comment(above,nsize=[15],size=[30],num=[10])</v>
      </c>
      <c r="B55" t="s">
        <v>0</v>
      </c>
      <c r="C55" t="s">
        <v>173</v>
      </c>
      <c r="R55"/>
      <c r="S55"/>
      <c r="T55"/>
      <c r="U55"/>
      <c r="V55"/>
      <c r="BB55" s="64" t="s">
        <v>0</v>
      </c>
      <c r="BC55">
        <v>54</v>
      </c>
      <c r="BD55" t="s">
        <v>285</v>
      </c>
      <c r="BE55" t="s">
        <v>40</v>
      </c>
      <c r="BF55" t="s">
        <v>369</v>
      </c>
    </row>
    <row r="56" spans="1:58">
      <c r="A56" t="str">
        <f t="shared" si="0"/>
        <v>&amp;br;&amp;br;</v>
      </c>
      <c r="B56" t="s">
        <v>0</v>
      </c>
      <c r="C56" t="s">
        <v>145</v>
      </c>
      <c r="R56"/>
      <c r="S56"/>
      <c r="T56"/>
      <c r="U56"/>
      <c r="V56"/>
      <c r="BB56" s="64" t="s">
        <v>0</v>
      </c>
      <c r="BC56">
        <v>55</v>
      </c>
      <c r="BD56" t="s">
        <v>141</v>
      </c>
      <c r="BE56" t="s">
        <v>40</v>
      </c>
      <c r="BF56" t="s">
        <v>370</v>
      </c>
    </row>
    <row r="57" spans="1:58">
      <c r="A57" t="str">
        <f t="shared" si="0"/>
        <v/>
      </c>
      <c r="B57" t="s">
        <v>0</v>
      </c>
      <c r="Q57" s="29"/>
      <c r="R57" s="30"/>
      <c r="S57" s="30"/>
      <c r="T57" s="30"/>
      <c r="U57" s="30"/>
      <c r="V57" s="31"/>
      <c r="W57" s="32">
        <v>5</v>
      </c>
      <c r="X57" s="29"/>
      <c r="Y57" s="50"/>
      <c r="Z57" s="50"/>
      <c r="AA57" s="51"/>
      <c r="BB57" s="64" t="s">
        <v>0</v>
      </c>
      <c r="BC57">
        <v>56</v>
      </c>
      <c r="BD57" t="s">
        <v>371</v>
      </c>
      <c r="BE57" t="s">
        <v>40</v>
      </c>
      <c r="BF57" t="s">
        <v>133</v>
      </c>
    </row>
    <row r="58" spans="1:58">
      <c r="A58" t="str">
        <f t="shared" si="0"/>
        <v>*立身/Claim</v>
      </c>
      <c r="B58" t="s">
        <v>0</v>
      </c>
      <c r="C58" t="str">
        <f>"*"&amp;R58&amp;"/"&amp;T58</f>
        <v>*立身/Claim</v>
      </c>
      <c r="Q58" s="33" t="s">
        <v>9</v>
      </c>
      <c r="R58" s="34" t="str">
        <f>INDEX(AI:AI,W57+1)</f>
        <v>立身</v>
      </c>
      <c r="S58" s="35" t="s">
        <v>10</v>
      </c>
      <c r="T58" s="34" t="str">
        <f>INDEX(AJ:AJ,W57+1)</f>
        <v>Claim</v>
      </c>
      <c r="U58" s="35"/>
      <c r="V58" s="36"/>
      <c r="W58" s="37"/>
      <c r="X58" s="33"/>
      <c r="Y58" s="52"/>
      <c r="Z58" s="52"/>
      <c r="AA58" s="53"/>
      <c r="BB58" s="64" t="s">
        <v>0</v>
      </c>
      <c r="BC58">
        <v>57</v>
      </c>
      <c r="BD58" t="s">
        <v>221</v>
      </c>
      <c r="BE58" t="s">
        <v>40</v>
      </c>
      <c r="BF58" t="s">
        <v>372</v>
      </c>
    </row>
    <row r="59" spans="1:58">
      <c r="A59" t="str">
        <f t="shared" si="0"/>
        <v>|LEFT:80|LEFT:100|LEFT:100|LEFT:100|LEFT:100|LEFT:100|c</v>
      </c>
      <c r="B59" t="s">
        <v>0</v>
      </c>
      <c r="C59" t="s">
        <v>81</v>
      </c>
      <c r="D59" s="26" t="str">
        <f>$Q$1</f>
        <v>LEFT:80</v>
      </c>
      <c r="E59" s="26" t="s">
        <v>81</v>
      </c>
      <c r="F59" s="26" t="str">
        <f t="shared" ref="F59:J59" si="9">$R$1</f>
        <v>LEFT:100</v>
      </c>
      <c r="G59" s="26" t="s">
        <v>81</v>
      </c>
      <c r="H59" s="26" t="str">
        <f t="shared" si="9"/>
        <v>LEFT:100</v>
      </c>
      <c r="I59" s="26" t="s">
        <v>81</v>
      </c>
      <c r="J59" s="26" t="str">
        <f t="shared" si="9"/>
        <v>LEFT:100</v>
      </c>
      <c r="K59" s="26" t="s">
        <v>81</v>
      </c>
      <c r="L59" s="26" t="str">
        <f>$R$1</f>
        <v>LEFT:100</v>
      </c>
      <c r="M59" s="26" t="s">
        <v>81</v>
      </c>
      <c r="N59" s="26" t="str">
        <f>$R$1</f>
        <v>LEFT:100</v>
      </c>
      <c r="O59" t="s">
        <v>81</v>
      </c>
      <c r="P59" t="s">
        <v>82</v>
      </c>
      <c r="Q59" s="38" t="s">
        <v>6</v>
      </c>
      <c r="R59" s="34" t="str">
        <f>INDEX(AF:AF,W57+1)</f>
        <v>黒赤</v>
      </c>
      <c r="S59" s="39" t="s">
        <v>7</v>
      </c>
      <c r="T59" s="34" t="str">
        <f>INDEX(AG:AG,W57+1)</f>
        <v>アンコモン</v>
      </c>
      <c r="U59" s="39" t="s">
        <v>8</v>
      </c>
      <c r="V59" s="34">
        <f>INDEX(AH:AH,W57+1)</f>
        <v>11</v>
      </c>
      <c r="W59" s="40"/>
      <c r="X59" s="34" t="str">
        <f>INDEX(AO:AO,W57+1)</f>
        <v>あなたの墓地に置かれたマナ･コストが12以下の最後のクリーチャーを戦場に戻す。</v>
      </c>
      <c r="Y59" s="52"/>
      <c r="Z59" s="52"/>
      <c r="AA59" s="53"/>
      <c r="BB59" s="64" t="s">
        <v>0</v>
      </c>
      <c r="BC59">
        <v>58</v>
      </c>
      <c r="BD59" t="s">
        <v>373</v>
      </c>
      <c r="BE59" t="s">
        <v>40</v>
      </c>
      <c r="BF59" t="s">
        <v>374</v>
      </c>
    </row>
    <row r="60" spans="1:58">
      <c r="A60" t="str">
        <f t="shared" si="0"/>
        <v>|色|黒赤|レアリティ|アンコモン|マナコスト|11|</v>
      </c>
      <c r="B60" t="s">
        <v>0</v>
      </c>
      <c r="C60" t="s">
        <v>81</v>
      </c>
      <c r="D60" s="27" t="s">
        <v>6</v>
      </c>
      <c r="E60" t="s">
        <v>81</v>
      </c>
      <c r="F60" t="str">
        <f>IF(R59=0,"",R59)</f>
        <v>黒赤</v>
      </c>
      <c r="G60" t="s">
        <v>81</v>
      </c>
      <c r="H60" s="27" t="s">
        <v>93</v>
      </c>
      <c r="I60" t="s">
        <v>81</v>
      </c>
      <c r="J60" t="str">
        <f>IF(T59=0,"",T59)</f>
        <v>アンコモン</v>
      </c>
      <c r="K60" t="s">
        <v>81</v>
      </c>
      <c r="L60" s="27" t="s">
        <v>94</v>
      </c>
      <c r="M60" t="s">
        <v>81</v>
      </c>
      <c r="N60">
        <f>IF(V59=0,"",V59)</f>
        <v>11</v>
      </c>
      <c r="O60" t="s">
        <v>81</v>
      </c>
      <c r="Q60" s="33" t="s">
        <v>11</v>
      </c>
      <c r="R60" s="34" t="str">
        <f>INDEX(AK:AK,W57+1)</f>
        <v>呪文</v>
      </c>
      <c r="S60" s="39" t="s">
        <v>95</v>
      </c>
      <c r="T60" s="34">
        <f>INDEX(AL:AL,W57+1)</f>
        <v>0</v>
      </c>
      <c r="U60" s="34">
        <f>INDEX(AM:AM,W57+1)</f>
        <v>0</v>
      </c>
      <c r="V60" s="34">
        <f>INDEX(AN:AN,W57+1)</f>
        <v>0</v>
      </c>
      <c r="W60" s="40"/>
      <c r="X60" s="34" t="str">
        <f>INDEX(AV:AV,W57+1)</f>
        <v>あな</v>
      </c>
      <c r="Y60" s="34" t="str">
        <f>INDEX(AW:AW,W57+1)</f>
        <v/>
      </c>
      <c r="Z60" s="34" t="str">
        <f>INDEX(AX:AX,W57+1)</f>
        <v/>
      </c>
      <c r="AA60" s="34">
        <f>INDEX(AY:AY,W57+1)</f>
        <v>0</v>
      </c>
      <c r="BB60" s="64" t="s">
        <v>0</v>
      </c>
      <c r="BC60">
        <v>59</v>
      </c>
      <c r="BD60" t="s">
        <v>375</v>
      </c>
      <c r="BE60" t="s">
        <v>40</v>
      </c>
      <c r="BF60" t="s">
        <v>376</v>
      </c>
    </row>
    <row r="61" spans="1:58">
      <c r="A61" t="str">
        <f t="shared" si="0"/>
        <v>|種別|呪文|サブタイプ||||</v>
      </c>
      <c r="B61" t="s">
        <v>0</v>
      </c>
      <c r="C61" t="s">
        <v>81</v>
      </c>
      <c r="D61" s="27" t="s">
        <v>11</v>
      </c>
      <c r="E61" t="s">
        <v>81</v>
      </c>
      <c r="F61" t="str">
        <f>IF(R60=0,"",R60)</f>
        <v>呪文</v>
      </c>
      <c r="G61" t="s">
        <v>81</v>
      </c>
      <c r="H61" s="27" t="s">
        <v>103</v>
      </c>
      <c r="I61" t="s">
        <v>81</v>
      </c>
      <c r="J61" t="str">
        <f>IF(T60=0,"",T60)</f>
        <v/>
      </c>
      <c r="K61" t="s">
        <v>81</v>
      </c>
      <c r="L61" t="str">
        <f>IF(U60=0,"",U60)</f>
        <v/>
      </c>
      <c r="M61" t="s">
        <v>81</v>
      </c>
      <c r="N61" t="str">
        <f>IF(V60=0,"",V60)</f>
        <v/>
      </c>
      <c r="O61" t="s">
        <v>81</v>
      </c>
      <c r="Q61" s="33" t="s">
        <v>104</v>
      </c>
      <c r="R61" s="34" t="str">
        <f>INDEX(AZ:AZ,W57+1)</f>
        <v>あなたの墓地に置かれたマナ･コストが12以下の最後のクリーチャーを戦場に戻す。&amp;br;余波</v>
      </c>
      <c r="S61" s="35"/>
      <c r="T61" s="35"/>
      <c r="U61" s="35"/>
      <c r="V61" s="36"/>
      <c r="W61" s="40"/>
      <c r="X61" s="32"/>
      <c r="Y61" s="32"/>
      <c r="Z61" s="32"/>
      <c r="AA61" s="54"/>
      <c r="BB61" s="64" t="s">
        <v>0</v>
      </c>
      <c r="BC61">
        <v>60</v>
      </c>
      <c r="BD61" t="s">
        <v>377</v>
      </c>
      <c r="BE61" t="s">
        <v>40</v>
      </c>
      <c r="BF61" t="s">
        <v>378</v>
      </c>
    </row>
    <row r="62" spans="1:58">
      <c r="A62" t="str">
        <f t="shared" si="0"/>
        <v>|テキスト|&gt;|&gt;|&gt;|&gt;|あなたの墓地に置かれたマナ･コストが12以下の最後のクリーチャーを戦場に戻す。&amp;br;余波|</v>
      </c>
      <c r="B62" t="s">
        <v>0</v>
      </c>
      <c r="C62" t="s">
        <v>81</v>
      </c>
      <c r="D62" s="27" t="s">
        <v>104</v>
      </c>
      <c r="E62" t="s">
        <v>81</v>
      </c>
      <c r="F62" s="27" t="s">
        <v>113</v>
      </c>
      <c r="G62" t="s">
        <v>81</v>
      </c>
      <c r="H62" s="27" t="s">
        <v>113</v>
      </c>
      <c r="I62" t="s">
        <v>81</v>
      </c>
      <c r="J62" s="27" t="s">
        <v>113</v>
      </c>
      <c r="K62" t="s">
        <v>81</v>
      </c>
      <c r="L62" s="27" t="s">
        <v>113</v>
      </c>
      <c r="M62" t="s">
        <v>81</v>
      </c>
      <c r="N62" t="str">
        <f>IF(R61=0,"",R61)</f>
        <v>あなたの墓地に置かれたマナ･コストが12以下の最後のクリーチャーを戦場に戻す。&amp;br;余波</v>
      </c>
      <c r="O62" t="s">
        <v>81</v>
      </c>
      <c r="Q62" s="38" t="s">
        <v>27</v>
      </c>
      <c r="R62" s="34" t="str">
        <f>INDEX(BA:BA,W57+1)</f>
        <v>The last creature that entered your graveyard with a cost of 12 or less is Returned to the battlefield.&amp;br;Aftermath.</v>
      </c>
      <c r="S62" s="33" t="s">
        <v>114</v>
      </c>
      <c r="T62" s="34" t="str">
        <f>IF(X62="","",X62&amp;IF(Y62="",""," "&amp;Y62)&amp;IF(Z62="",""," "&amp;Z62)&amp;IF(AA62="",""," "&amp;AA62))</f>
        <v/>
      </c>
      <c r="U62" s="35"/>
      <c r="V62" s="36"/>
      <c r="W62" s="40" t="s">
        <v>114</v>
      </c>
      <c r="X62" s="33" t="str">
        <f t="shared" ref="X62:AA62" si="10">IF(ISERROR(IF(LEN(X61)&gt;1,X61,VLOOKUP(X60,$AC:$AD,2,FALSE))),"",IF(LEN(X61)&gt;1,X61,VLOOKUP(X60,$AC:$AD,2,FALSE)))</f>
        <v/>
      </c>
      <c r="Y62" s="33" t="str">
        <f t="shared" si="10"/>
        <v/>
      </c>
      <c r="Z62" s="33" t="str">
        <f t="shared" si="10"/>
        <v/>
      </c>
      <c r="AA62" s="33" t="str">
        <f t="shared" si="10"/>
        <v> </v>
      </c>
      <c r="BB62" s="64" t="s">
        <v>0</v>
      </c>
      <c r="BC62">
        <v>61</v>
      </c>
      <c r="BD62" t="s">
        <v>325</v>
      </c>
      <c r="BE62" t="s">
        <v>40</v>
      </c>
      <c r="BF62" t="s">
        <v>379</v>
      </c>
    </row>
    <row r="63" spans="1:58">
      <c r="A63" t="str">
        <f t="shared" si="0"/>
        <v>|英テキスト|&gt;|&gt;|&gt;|&gt;|The last creature that entered your graveyard with a cost of 12 or less is Returned to the battlefield.&amp;br;Aftermath.|</v>
      </c>
      <c r="B63" t="s">
        <v>0</v>
      </c>
      <c r="C63" t="s">
        <v>81</v>
      </c>
      <c r="D63" s="27" t="s">
        <v>125</v>
      </c>
      <c r="E63" t="s">
        <v>81</v>
      </c>
      <c r="F63" s="27" t="s">
        <v>113</v>
      </c>
      <c r="G63" t="s">
        <v>81</v>
      </c>
      <c r="H63" s="27" t="s">
        <v>113</v>
      </c>
      <c r="I63" t="s">
        <v>81</v>
      </c>
      <c r="J63" s="27" t="s">
        <v>113</v>
      </c>
      <c r="K63" t="s">
        <v>81</v>
      </c>
      <c r="L63" s="27" t="s">
        <v>113</v>
      </c>
      <c r="M63" t="s">
        <v>81</v>
      </c>
      <c r="N63" t="str">
        <f>IF(T62="","",T62&amp;"&amp;br;")&amp;IF(R62=0,"",R62)</f>
        <v>The last creature that entered your graveyard with a cost of 12 or less is Returned to the battlefield.&amp;br;Aftermath.</v>
      </c>
      <c r="O63" t="s">
        <v>81</v>
      </c>
      <c r="Q63" s="33" t="s">
        <v>18</v>
      </c>
      <c r="R63" s="34">
        <f>IF(INDEX(AT:AT,W57+1)="",0,INDEX(AT:AT,W57+1)&amp;"/"&amp;INDEX(AU:AU,W57+1))</f>
        <v>0</v>
      </c>
      <c r="S63" s="35"/>
      <c r="T63" s="35"/>
      <c r="U63" s="35"/>
      <c r="V63" s="36"/>
      <c r="W63" s="40"/>
      <c r="X63" s="33"/>
      <c r="Y63" s="52"/>
      <c r="Z63" s="52"/>
      <c r="AA63" s="53"/>
      <c r="BB63" s="64" t="s">
        <v>0</v>
      </c>
      <c r="BC63">
        <v>62</v>
      </c>
      <c r="BD63" t="s">
        <v>380</v>
      </c>
      <c r="BE63" t="s">
        <v>40</v>
      </c>
      <c r="BF63" t="s">
        <v>381</v>
      </c>
    </row>
    <row r="64" spans="1:58">
      <c r="A64" t="str">
        <f t="shared" si="0"/>
        <v>|PT|&gt;||シールド数|&gt;||</v>
      </c>
      <c r="B64" t="s">
        <v>0</v>
      </c>
      <c r="C64" t="s">
        <v>81</v>
      </c>
      <c r="D64" t="s">
        <v>18</v>
      </c>
      <c r="E64" t="s">
        <v>81</v>
      </c>
      <c r="F64" t="s">
        <v>113</v>
      </c>
      <c r="G64" t="s">
        <v>81</v>
      </c>
      <c r="H64" t="str">
        <f>IF(R63=0,"",R63)</f>
        <v/>
      </c>
      <c r="I64" t="s">
        <v>81</v>
      </c>
      <c r="J64" t="s">
        <v>136</v>
      </c>
      <c r="K64" t="s">
        <v>81</v>
      </c>
      <c r="L64" t="s">
        <v>113</v>
      </c>
      <c r="M64" t="s">
        <v>81</v>
      </c>
      <c r="N64" t="str">
        <f>IF(R64=0,"",R64)</f>
        <v/>
      </c>
      <c r="O64" t="s">
        <v>81</v>
      </c>
      <c r="Q64" s="41" t="s">
        <v>19</v>
      </c>
      <c r="R64" s="34">
        <f>INDEX(AS:AS,W57+1)</f>
        <v>0</v>
      </c>
      <c r="S64" s="42"/>
      <c r="T64" s="42"/>
      <c r="U64" s="42"/>
      <c r="V64" s="43"/>
      <c r="W64" s="44"/>
      <c r="X64" s="45"/>
      <c r="Y64" s="55"/>
      <c r="Z64" s="55"/>
      <c r="AA64" s="56"/>
      <c r="BB64" s="64" t="s">
        <v>0</v>
      </c>
      <c r="BC64">
        <v>63</v>
      </c>
      <c r="BD64" t="s">
        <v>382</v>
      </c>
      <c r="BE64" t="s">
        <v>40</v>
      </c>
      <c r="BF64" t="s">
        <v>298</v>
      </c>
    </row>
    <row r="65" spans="1:58">
      <c r="A65" t="str">
        <f t="shared" si="0"/>
        <v>&amp;br;&amp;br;</v>
      </c>
      <c r="B65" t="s">
        <v>0</v>
      </c>
      <c r="C65" t="s">
        <v>145</v>
      </c>
      <c r="R65"/>
      <c r="S65"/>
      <c r="T65"/>
      <c r="U65"/>
      <c r="V65"/>
      <c r="BB65" s="64" t="s">
        <v>0</v>
      </c>
      <c r="BC65">
        <v>64</v>
      </c>
      <c r="BD65" t="s">
        <v>60</v>
      </c>
      <c r="BE65" t="s">
        <v>40</v>
      </c>
      <c r="BF65" t="s">
        <v>383</v>
      </c>
    </row>
    <row r="66" spans="1:58">
      <c r="A66" t="str">
        <f t="shared" si="0"/>
        <v>#back(text=戻る,left)</v>
      </c>
      <c r="B66" t="s">
        <v>0</v>
      </c>
      <c r="C66" t="s">
        <v>153</v>
      </c>
      <c r="R66"/>
      <c r="S66"/>
      <c r="T66"/>
      <c r="U66"/>
      <c r="V66"/>
      <c r="BB66" s="64" t="s">
        <v>0</v>
      </c>
      <c r="BC66">
        <v>65</v>
      </c>
      <c r="BD66" t="s">
        <v>384</v>
      </c>
      <c r="BE66" t="s">
        <v>40</v>
      </c>
      <c r="BF66" t="s">
        <v>385</v>
      </c>
    </row>
    <row r="67" spans="1:58">
      <c r="A67" t="str">
        <f t="shared" si="0"/>
        <v>&amp;br;</v>
      </c>
      <c r="B67" t="s">
        <v>0</v>
      </c>
      <c r="C67" t="s">
        <v>164</v>
      </c>
      <c r="R67"/>
      <c r="S67"/>
      <c r="T67"/>
      <c r="U67"/>
      <c r="V67"/>
      <c r="BB67" s="64" t="s">
        <v>0</v>
      </c>
      <c r="BC67">
        <v>66</v>
      </c>
      <c r="BD67" t="s">
        <v>386</v>
      </c>
      <c r="BE67" t="s">
        <v>40</v>
      </c>
      <c r="BF67" t="s">
        <v>387</v>
      </c>
    </row>
    <row r="68" spans="1:58">
      <c r="A68" t="str">
        <f t="shared" si="0"/>
        <v>#comment(above,nsize=[15],size=[30],num=[10])</v>
      </c>
      <c r="B68" t="s">
        <v>0</v>
      </c>
      <c r="C68" t="s">
        <v>173</v>
      </c>
      <c r="R68"/>
      <c r="S68"/>
      <c r="T68"/>
      <c r="U68"/>
      <c r="V68"/>
      <c r="BB68" s="64" t="s">
        <v>0</v>
      </c>
      <c r="BC68">
        <v>67</v>
      </c>
      <c r="BD68" t="s">
        <v>388</v>
      </c>
      <c r="BE68" t="s">
        <v>40</v>
      </c>
      <c r="BF68" t="s">
        <v>389</v>
      </c>
    </row>
    <row r="69" spans="1:58">
      <c r="A69" t="str">
        <f t="shared" si="0"/>
        <v>&amp;br;&amp;br;</v>
      </c>
      <c r="B69" t="s">
        <v>0</v>
      </c>
      <c r="C69" t="s">
        <v>145</v>
      </c>
      <c r="R69"/>
      <c r="S69"/>
      <c r="T69"/>
      <c r="U69"/>
      <c r="V69"/>
      <c r="BB69" s="64" t="s">
        <v>0</v>
      </c>
      <c r="BC69">
        <v>68</v>
      </c>
      <c r="BD69" t="s">
        <v>390</v>
      </c>
      <c r="BE69" t="s">
        <v>40</v>
      </c>
      <c r="BF69" t="s">
        <v>391</v>
      </c>
    </row>
    <row r="70" spans="1:58">
      <c r="A70" t="str">
        <f t="shared" ref="A70:A133" si="11">CONCATENATE(C70,D70,E70,F70,G70,H70,I70,J70,K70,L70,M70,N70,O70,P70)</f>
        <v/>
      </c>
      <c r="B70" t="s">
        <v>0</v>
      </c>
      <c r="Q70" s="29"/>
      <c r="R70" s="30"/>
      <c r="S70" s="30"/>
      <c r="T70" s="30"/>
      <c r="U70" s="30"/>
      <c r="V70" s="31"/>
      <c r="W70" s="32">
        <v>6</v>
      </c>
      <c r="X70" s="29"/>
      <c r="Y70" s="50"/>
      <c r="Z70" s="50"/>
      <c r="AA70" s="51"/>
      <c r="BB70" s="64" t="s">
        <v>0</v>
      </c>
      <c r="BC70">
        <v>69</v>
      </c>
      <c r="BD70" t="s">
        <v>392</v>
      </c>
      <c r="BE70" t="s">
        <v>40</v>
      </c>
      <c r="BF70" t="s">
        <v>393</v>
      </c>
    </row>
    <row r="71" spans="1:58">
      <c r="A71" t="str">
        <f t="shared" si="11"/>
        <v>*出世/Fame</v>
      </c>
      <c r="B71" t="s">
        <v>0</v>
      </c>
      <c r="C71" t="str">
        <f>"*"&amp;R71&amp;"/"&amp;T71</f>
        <v>*出世/Fame</v>
      </c>
      <c r="Q71" s="33" t="s">
        <v>9</v>
      </c>
      <c r="R71" s="34" t="str">
        <f>INDEX(AI:AI,W70+1)</f>
        <v>出世</v>
      </c>
      <c r="S71" s="35" t="s">
        <v>10</v>
      </c>
      <c r="T71" s="34" t="str">
        <f>INDEX(AJ:AJ,W70+1)</f>
        <v>Fame</v>
      </c>
      <c r="U71" s="35"/>
      <c r="V71" s="36"/>
      <c r="W71" s="37"/>
      <c r="X71" s="33"/>
      <c r="Y71" s="52"/>
      <c r="Z71" s="52"/>
      <c r="AA71" s="53"/>
      <c r="BB71" s="64" t="s">
        <v>0</v>
      </c>
      <c r="BC71">
        <v>70</v>
      </c>
      <c r="BD71" t="s">
        <v>394</v>
      </c>
      <c r="BE71" t="s">
        <v>40</v>
      </c>
      <c r="BF71" t="s">
        <v>395</v>
      </c>
    </row>
    <row r="72" spans="1:58">
      <c r="A72" t="str">
        <f t="shared" si="11"/>
        <v>|LEFT:80|LEFT:100|LEFT:100|LEFT:100|LEFT:100|LEFT:100|c</v>
      </c>
      <c r="B72" t="s">
        <v>0</v>
      </c>
      <c r="C72" t="s">
        <v>81</v>
      </c>
      <c r="D72" s="26" t="str">
        <f>$Q$1</f>
        <v>LEFT:80</v>
      </c>
      <c r="E72" s="26" t="s">
        <v>81</v>
      </c>
      <c r="F72" s="26" t="str">
        <f t="shared" ref="F72:J72" si="12">$R$1</f>
        <v>LEFT:100</v>
      </c>
      <c r="G72" s="26" t="s">
        <v>81</v>
      </c>
      <c r="H72" s="26" t="str">
        <f t="shared" si="12"/>
        <v>LEFT:100</v>
      </c>
      <c r="I72" s="26" t="s">
        <v>81</v>
      </c>
      <c r="J72" s="26" t="str">
        <f t="shared" si="12"/>
        <v>LEFT:100</v>
      </c>
      <c r="K72" s="26" t="s">
        <v>81</v>
      </c>
      <c r="L72" s="26" t="str">
        <f>$R$1</f>
        <v>LEFT:100</v>
      </c>
      <c r="M72" s="26" t="s">
        <v>81</v>
      </c>
      <c r="N72" s="26" t="str">
        <f>$R$1</f>
        <v>LEFT:100</v>
      </c>
      <c r="O72" t="s">
        <v>81</v>
      </c>
      <c r="P72" t="s">
        <v>82</v>
      </c>
      <c r="Q72" s="38" t="s">
        <v>6</v>
      </c>
      <c r="R72" s="34" t="str">
        <f>INDEX(AF:AF,W70+1)</f>
        <v>黒赤</v>
      </c>
      <c r="S72" s="39" t="s">
        <v>7</v>
      </c>
      <c r="T72" s="34" t="str">
        <f>INDEX(AG:AG,W70+1)</f>
        <v>アンコモン</v>
      </c>
      <c r="U72" s="39" t="s">
        <v>8</v>
      </c>
      <c r="V72" s="34">
        <f>INDEX(AH:AH,W70+1)</f>
        <v>0</v>
      </c>
      <c r="W72" s="40"/>
      <c r="X72" s="34" t="str">
        <f>INDEX(AO:AO,W70+1)</f>
        <v>余波4：あなたのターン終了時まで、あなたがコントロールする最初のクリーチャーは、+4/0の修整を受けるとともに速攻を得る。</v>
      </c>
      <c r="Y72" s="52"/>
      <c r="Z72" s="52"/>
      <c r="AA72" s="53"/>
      <c r="BB72" s="64" t="s">
        <v>0</v>
      </c>
      <c r="BC72">
        <v>71</v>
      </c>
      <c r="BD72" t="s">
        <v>251</v>
      </c>
      <c r="BE72" t="s">
        <v>40</v>
      </c>
      <c r="BF72" t="s">
        <v>396</v>
      </c>
    </row>
    <row r="73" spans="1:58">
      <c r="A73" t="str">
        <f t="shared" si="11"/>
        <v>|色|黒赤|レアリティ|アンコモン|マナコスト||</v>
      </c>
      <c r="B73" t="s">
        <v>0</v>
      </c>
      <c r="C73" t="s">
        <v>81</v>
      </c>
      <c r="D73" s="27" t="s">
        <v>6</v>
      </c>
      <c r="E73" t="s">
        <v>81</v>
      </c>
      <c r="F73" t="str">
        <f>IF(R72=0,"",R72)</f>
        <v>黒赤</v>
      </c>
      <c r="G73" t="s">
        <v>81</v>
      </c>
      <c r="H73" s="27" t="s">
        <v>93</v>
      </c>
      <c r="I73" t="s">
        <v>81</v>
      </c>
      <c r="J73" t="str">
        <f>IF(T72=0,"",T72)</f>
        <v>アンコモン</v>
      </c>
      <c r="K73" t="s">
        <v>81</v>
      </c>
      <c r="L73" s="27" t="s">
        <v>94</v>
      </c>
      <c r="M73" t="s">
        <v>81</v>
      </c>
      <c r="N73" t="str">
        <f>IF(V72=0,"",V72)</f>
        <v/>
      </c>
      <c r="O73" t="s">
        <v>81</v>
      </c>
      <c r="Q73" s="33" t="s">
        <v>11</v>
      </c>
      <c r="R73" s="34" t="str">
        <f>INDEX(AK:AK,W70+1)</f>
        <v>呪文</v>
      </c>
      <c r="S73" s="39" t="s">
        <v>95</v>
      </c>
      <c r="T73" s="34">
        <f>INDEX(AL:AL,W70+1)</f>
        <v>0</v>
      </c>
      <c r="U73" s="34">
        <f>INDEX(AM:AM,W70+1)</f>
        <v>0</v>
      </c>
      <c r="V73" s="34">
        <f>INDEX(AN:AN,W70+1)</f>
        <v>0</v>
      </c>
      <c r="W73" s="40"/>
      <c r="X73" s="34" t="str">
        <f>INDEX(AV:AV,W70+1)</f>
        <v>余波</v>
      </c>
      <c r="Y73" s="34" t="str">
        <f>INDEX(AW:AW,W70+1)</f>
        <v/>
      </c>
      <c r="Z73" s="34" t="str">
        <f>INDEX(AX:AX,W70+1)</f>
        <v/>
      </c>
      <c r="AA73" s="34">
        <f>INDEX(AY:AY,W70+1)</f>
        <v>0</v>
      </c>
      <c r="BB73" s="64" t="s">
        <v>0</v>
      </c>
      <c r="BC73">
        <v>72</v>
      </c>
      <c r="BD73" t="s">
        <v>290</v>
      </c>
      <c r="BE73" t="s">
        <v>40</v>
      </c>
      <c r="BF73" t="s">
        <v>397</v>
      </c>
    </row>
    <row r="74" spans="1:58">
      <c r="A74" t="str">
        <f t="shared" si="11"/>
        <v>|種別|呪文|サブタイプ||||</v>
      </c>
      <c r="B74" t="s">
        <v>0</v>
      </c>
      <c r="C74" t="s">
        <v>81</v>
      </c>
      <c r="D74" s="27" t="s">
        <v>11</v>
      </c>
      <c r="E74" t="s">
        <v>81</v>
      </c>
      <c r="F74" t="str">
        <f>IF(R73=0,"",R73)</f>
        <v>呪文</v>
      </c>
      <c r="G74" t="s">
        <v>81</v>
      </c>
      <c r="H74" s="27" t="s">
        <v>103</v>
      </c>
      <c r="I74" t="s">
        <v>81</v>
      </c>
      <c r="J74" t="str">
        <f>IF(T73=0,"",T73)</f>
        <v/>
      </c>
      <c r="K74" t="s">
        <v>81</v>
      </c>
      <c r="L74" t="str">
        <f>IF(U73=0,"",U73)</f>
        <v/>
      </c>
      <c r="M74" t="s">
        <v>81</v>
      </c>
      <c r="N74" t="str">
        <f>IF(V73=0,"",V73)</f>
        <v/>
      </c>
      <c r="O74" t="s">
        <v>81</v>
      </c>
      <c r="Q74" s="33" t="s">
        <v>104</v>
      </c>
      <c r="R74" s="34" t="str">
        <f>INDEX(AZ:AZ,W70+1)</f>
        <v>余波4：あなたのターン終了時まで、あなたがコントロールする最初のクリーチャーは、+4/0の修整を受けるとともに速攻を得る。</v>
      </c>
      <c r="S74" s="35"/>
      <c r="T74" s="35"/>
      <c r="U74" s="35"/>
      <c r="V74" s="36"/>
      <c r="W74" s="40"/>
      <c r="X74" s="32"/>
      <c r="Y74" s="32"/>
      <c r="Z74" s="32"/>
      <c r="AA74" s="54"/>
      <c r="BB74" s="64" t="s">
        <v>0</v>
      </c>
      <c r="BC74">
        <v>73</v>
      </c>
      <c r="BD74" t="s">
        <v>398</v>
      </c>
      <c r="BE74" t="s">
        <v>40</v>
      </c>
      <c r="BF74" t="s">
        <v>399</v>
      </c>
    </row>
    <row r="75" spans="1:58">
      <c r="A75" t="str">
        <f t="shared" si="11"/>
        <v>|テキスト|&gt;|&gt;|&gt;|&gt;|余波4：あなたのターン終了時まで、あなたがコントロールする最初のクリーチャーは、+4/0の修整を受けるとともに速攻を得る。|</v>
      </c>
      <c r="B75" t="s">
        <v>0</v>
      </c>
      <c r="C75" t="s">
        <v>81</v>
      </c>
      <c r="D75" s="27" t="s">
        <v>104</v>
      </c>
      <c r="E75" t="s">
        <v>81</v>
      </c>
      <c r="F75" s="27" t="s">
        <v>113</v>
      </c>
      <c r="G75" t="s">
        <v>81</v>
      </c>
      <c r="H75" s="27" t="s">
        <v>113</v>
      </c>
      <c r="I75" t="s">
        <v>81</v>
      </c>
      <c r="J75" s="27" t="s">
        <v>113</v>
      </c>
      <c r="K75" t="s">
        <v>81</v>
      </c>
      <c r="L75" s="27" t="s">
        <v>113</v>
      </c>
      <c r="M75" t="s">
        <v>81</v>
      </c>
      <c r="N75" t="str">
        <f>IF(R74=0,"",R74)</f>
        <v>余波4：あなたのターン終了時まで、あなたがコントロールする最初のクリーチャーは、+4/0の修整を受けるとともに速攻を得る。</v>
      </c>
      <c r="O75" t="s">
        <v>81</v>
      </c>
      <c r="Q75" s="38" t="s">
        <v>27</v>
      </c>
      <c r="R75" s="34" t="str">
        <f>INDEX(BA:BA,W70+1)</f>
        <v>Aftermath 4: The first creature you control gets +4/0 and Haste until the end of your turn.</v>
      </c>
      <c r="S75" s="35" t="s">
        <v>400</v>
      </c>
      <c r="T75" s="34" t="str">
        <f>IF(X75="","",X75&amp;IF(Y75="",""," "&amp;Y75)&amp;IF(Z75="",""," "&amp;Z75)&amp;IF(AA75="",""," "&amp;AA75))</f>
        <v/>
      </c>
      <c r="U75" s="35"/>
      <c r="V75" s="36"/>
      <c r="W75" s="40" t="s">
        <v>114</v>
      </c>
      <c r="X75" s="33" t="str">
        <f t="shared" ref="X75:AA75" si="13">IF(ISERROR(IF(LEN(X74)&gt;1,X74,VLOOKUP(X73,$AC:$AD,2,FALSE))),"",IF(LEN(X74)&gt;1,X74,VLOOKUP(X73,$AC:$AD,2,FALSE)))</f>
        <v/>
      </c>
      <c r="Y75" s="33" t="str">
        <f t="shared" si="13"/>
        <v/>
      </c>
      <c r="Z75" s="33" t="str">
        <f t="shared" si="13"/>
        <v/>
      </c>
      <c r="AA75" s="33" t="str">
        <f t="shared" si="13"/>
        <v> </v>
      </c>
      <c r="BB75" s="64" t="s">
        <v>0</v>
      </c>
      <c r="BC75">
        <v>74</v>
      </c>
      <c r="BD75" t="s">
        <v>401</v>
      </c>
      <c r="BE75" t="s">
        <v>40</v>
      </c>
      <c r="BF75" t="s">
        <v>402</v>
      </c>
    </row>
    <row r="76" spans="1:58">
      <c r="A76" t="str">
        <f t="shared" si="11"/>
        <v>|英テキスト|&gt;|&gt;|&gt;|&gt;|Aftermath 4: The first creature you control gets +4/0 and Haste until the end of your turn.|</v>
      </c>
      <c r="B76" t="s">
        <v>0</v>
      </c>
      <c r="C76" t="s">
        <v>81</v>
      </c>
      <c r="D76" s="27" t="s">
        <v>125</v>
      </c>
      <c r="E76" t="s">
        <v>81</v>
      </c>
      <c r="F76" s="27" t="s">
        <v>113</v>
      </c>
      <c r="G76" t="s">
        <v>81</v>
      </c>
      <c r="H76" s="27" t="s">
        <v>113</v>
      </c>
      <c r="I76" t="s">
        <v>81</v>
      </c>
      <c r="J76" s="27" t="s">
        <v>113</v>
      </c>
      <c r="K76" t="s">
        <v>81</v>
      </c>
      <c r="L76" s="27" t="s">
        <v>113</v>
      </c>
      <c r="M76" t="s">
        <v>81</v>
      </c>
      <c r="N76" t="str">
        <f>IF(T75="","",T75&amp;"&amp;br;")&amp;IF(R75=0,"",R75)</f>
        <v>Aftermath 4: The first creature you control gets +4/0 and Haste until the end of your turn.</v>
      </c>
      <c r="O76" t="s">
        <v>81</v>
      </c>
      <c r="Q76" s="33" t="s">
        <v>18</v>
      </c>
      <c r="R76" s="34">
        <f>IF(INDEX(AT:AT,W70+1)="",0,INDEX(AT:AT,W70+1)&amp;"/"&amp;INDEX(AU:AU,W70+1))</f>
        <v>0</v>
      </c>
      <c r="S76" s="35"/>
      <c r="T76" s="35"/>
      <c r="U76" s="35"/>
      <c r="V76" s="36"/>
      <c r="W76" s="40"/>
      <c r="X76" s="33"/>
      <c r="Y76" s="52"/>
      <c r="Z76" s="52"/>
      <c r="AA76" s="53"/>
      <c r="BB76" s="64" t="s">
        <v>0</v>
      </c>
      <c r="BC76">
        <v>75</v>
      </c>
      <c r="BD76" t="s">
        <v>403</v>
      </c>
      <c r="BE76" t="s">
        <v>40</v>
      </c>
      <c r="BF76" t="s">
        <v>404</v>
      </c>
    </row>
    <row r="77" spans="1:58">
      <c r="A77" t="str">
        <f t="shared" si="11"/>
        <v>|PT|&gt;||シールド数|&gt;||</v>
      </c>
      <c r="B77" t="s">
        <v>0</v>
      </c>
      <c r="C77" t="s">
        <v>81</v>
      </c>
      <c r="D77" t="s">
        <v>18</v>
      </c>
      <c r="E77" t="s">
        <v>81</v>
      </c>
      <c r="F77" t="s">
        <v>113</v>
      </c>
      <c r="G77" t="s">
        <v>81</v>
      </c>
      <c r="H77" t="str">
        <f>IF(R76=0,"",R76)</f>
        <v/>
      </c>
      <c r="I77" t="s">
        <v>81</v>
      </c>
      <c r="J77" t="s">
        <v>136</v>
      </c>
      <c r="K77" t="s">
        <v>81</v>
      </c>
      <c r="L77" t="s">
        <v>113</v>
      </c>
      <c r="M77" t="s">
        <v>81</v>
      </c>
      <c r="N77" t="str">
        <f>IF(R77=0,"",R77)</f>
        <v/>
      </c>
      <c r="O77" t="s">
        <v>81</v>
      </c>
      <c r="Q77" s="41" t="s">
        <v>19</v>
      </c>
      <c r="R77" s="34">
        <f>INDEX(AS:AS,W70+1)</f>
        <v>0</v>
      </c>
      <c r="S77" s="42"/>
      <c r="T77" s="42"/>
      <c r="U77" s="42"/>
      <c r="V77" s="43"/>
      <c r="W77" s="44"/>
      <c r="X77" s="45"/>
      <c r="Y77" s="55"/>
      <c r="Z77" s="55"/>
      <c r="AA77" s="56"/>
      <c r="BB77" s="64" t="s">
        <v>0</v>
      </c>
      <c r="BC77">
        <v>76</v>
      </c>
      <c r="BD77" t="s">
        <v>405</v>
      </c>
      <c r="BE77" t="s">
        <v>40</v>
      </c>
      <c r="BF77" t="s">
        <v>406</v>
      </c>
    </row>
    <row r="78" spans="1:58">
      <c r="A78" t="str">
        <f t="shared" si="11"/>
        <v>&amp;br;&amp;br;</v>
      </c>
      <c r="B78" t="s">
        <v>0</v>
      </c>
      <c r="C78" t="s">
        <v>145</v>
      </c>
      <c r="R78"/>
      <c r="S78"/>
      <c r="T78"/>
      <c r="U78"/>
      <c r="V78"/>
      <c r="BB78" s="64" t="s">
        <v>0</v>
      </c>
      <c r="BC78">
        <v>77</v>
      </c>
      <c r="BD78" t="s">
        <v>150</v>
      </c>
      <c r="BE78" t="s">
        <v>40</v>
      </c>
      <c r="BF78" t="s">
        <v>407</v>
      </c>
    </row>
    <row r="79" spans="1:58">
      <c r="A79" t="str">
        <f t="shared" si="11"/>
        <v>#back(text=戻る,left)</v>
      </c>
      <c r="B79" t="s">
        <v>0</v>
      </c>
      <c r="C79" t="s">
        <v>153</v>
      </c>
      <c r="R79"/>
      <c r="S79"/>
      <c r="T79"/>
      <c r="U79"/>
      <c r="V79"/>
      <c r="BB79" s="64" t="s">
        <v>0</v>
      </c>
      <c r="BC79">
        <v>78</v>
      </c>
      <c r="BD79" t="s">
        <v>408</v>
      </c>
      <c r="BE79" t="s">
        <v>40</v>
      </c>
      <c r="BF79" t="s">
        <v>409</v>
      </c>
    </row>
    <row r="80" spans="1:58">
      <c r="A80" t="str">
        <f t="shared" si="11"/>
        <v>&amp;br;</v>
      </c>
      <c r="B80" t="s">
        <v>0</v>
      </c>
      <c r="C80" t="s">
        <v>164</v>
      </c>
      <c r="R80"/>
      <c r="S80"/>
      <c r="T80"/>
      <c r="U80"/>
      <c r="V80"/>
      <c r="BB80" s="64" t="s">
        <v>0</v>
      </c>
      <c r="BC80">
        <v>79</v>
      </c>
      <c r="BD80" t="s">
        <v>349</v>
      </c>
      <c r="BE80" t="s">
        <v>40</v>
      </c>
      <c r="BF80" t="s">
        <v>410</v>
      </c>
    </row>
    <row r="81" spans="1:58">
      <c r="A81" t="str">
        <f t="shared" si="11"/>
        <v>#comment(above,nsize=[15],size=[30],num=[10])</v>
      </c>
      <c r="B81" t="s">
        <v>0</v>
      </c>
      <c r="C81" t="s">
        <v>173</v>
      </c>
      <c r="R81"/>
      <c r="S81"/>
      <c r="T81"/>
      <c r="U81"/>
      <c r="V81"/>
      <c r="BB81" s="64" t="s">
        <v>0</v>
      </c>
      <c r="BC81">
        <v>80</v>
      </c>
      <c r="BD81" t="s">
        <v>411</v>
      </c>
      <c r="BE81" t="s">
        <v>40</v>
      </c>
      <c r="BF81" t="s">
        <v>412</v>
      </c>
    </row>
    <row r="82" spans="1:58">
      <c r="A82" t="str">
        <f t="shared" si="11"/>
        <v>&amp;br;&amp;br;</v>
      </c>
      <c r="B82" t="s">
        <v>0</v>
      </c>
      <c r="C82" t="s">
        <v>145</v>
      </c>
      <c r="R82"/>
      <c r="S82"/>
      <c r="T82"/>
      <c r="U82"/>
      <c r="V82"/>
      <c r="BB82" s="64" t="s">
        <v>0</v>
      </c>
      <c r="BC82">
        <v>81</v>
      </c>
      <c r="BD82" t="s">
        <v>413</v>
      </c>
      <c r="BE82" t="s">
        <v>40</v>
      </c>
      <c r="BF82" t="s">
        <v>414</v>
      </c>
    </row>
    <row r="83" spans="1:58">
      <c r="A83" t="str">
        <f t="shared" si="11"/>
        <v/>
      </c>
      <c r="B83" t="s">
        <v>0</v>
      </c>
      <c r="Q83" s="29"/>
      <c r="R83" s="30"/>
      <c r="S83" s="30"/>
      <c r="T83" s="30"/>
      <c r="U83" s="30"/>
      <c r="V83" s="31"/>
      <c r="W83" s="32">
        <v>7</v>
      </c>
      <c r="X83" s="29"/>
      <c r="Y83" s="50"/>
      <c r="Z83" s="50"/>
      <c r="AA83" s="51"/>
      <c r="BB83" s="64" t="s">
        <v>0</v>
      </c>
      <c r="BC83">
        <v>82</v>
      </c>
      <c r="BD83" t="s">
        <v>304</v>
      </c>
      <c r="BE83" t="s">
        <v>40</v>
      </c>
      <c r="BF83" t="s">
        <v>415</v>
      </c>
    </row>
    <row r="84" spans="1:58">
      <c r="A84" t="str">
        <f t="shared" si="11"/>
        <v>*捲土/Struggle</v>
      </c>
      <c r="B84" t="s">
        <v>0</v>
      </c>
      <c r="C84" t="str">
        <f>"*"&amp;R84&amp;"/"&amp;T84</f>
        <v>*捲土/Struggle</v>
      </c>
      <c r="Q84" s="33" t="s">
        <v>9</v>
      </c>
      <c r="R84" s="34" t="str">
        <f>INDEX(AI:AI,W83+1)</f>
        <v>捲土</v>
      </c>
      <c r="S84" s="35" t="s">
        <v>10</v>
      </c>
      <c r="T84" s="34" t="str">
        <f>INDEX(AJ:AJ,W83+1)</f>
        <v>Struggle</v>
      </c>
      <c r="U84" s="35"/>
      <c r="V84" s="36"/>
      <c r="W84" s="37"/>
      <c r="X84" s="33"/>
      <c r="Y84" s="52"/>
      <c r="Z84" s="52"/>
      <c r="AA84" s="53"/>
      <c r="BB84" s="64" t="s">
        <v>0</v>
      </c>
      <c r="BC84">
        <v>83</v>
      </c>
      <c r="BD84" t="s">
        <v>416</v>
      </c>
      <c r="BE84" t="s">
        <v>40</v>
      </c>
      <c r="BF84" t="s">
        <v>417</v>
      </c>
    </row>
    <row r="85" spans="1:58">
      <c r="A85" t="str">
        <f t="shared" si="11"/>
        <v>|LEFT:80|LEFT:100|LEFT:100|LEFT:100|LEFT:100|LEFT:100|c</v>
      </c>
      <c r="B85" t="s">
        <v>0</v>
      </c>
      <c r="C85" t="s">
        <v>81</v>
      </c>
      <c r="D85" s="26" t="str">
        <f>$Q$1</f>
        <v>LEFT:80</v>
      </c>
      <c r="E85" s="26" t="s">
        <v>81</v>
      </c>
      <c r="F85" s="26" t="str">
        <f t="shared" ref="F85:J85" si="14">$R$1</f>
        <v>LEFT:100</v>
      </c>
      <c r="G85" s="26" t="s">
        <v>81</v>
      </c>
      <c r="H85" s="26" t="str">
        <f t="shared" si="14"/>
        <v>LEFT:100</v>
      </c>
      <c r="I85" s="26" t="s">
        <v>81</v>
      </c>
      <c r="J85" s="26" t="str">
        <f t="shared" si="14"/>
        <v>LEFT:100</v>
      </c>
      <c r="K85" s="26" t="s">
        <v>81</v>
      </c>
      <c r="L85" s="26" t="str">
        <f>$R$1</f>
        <v>LEFT:100</v>
      </c>
      <c r="M85" s="26" t="s">
        <v>81</v>
      </c>
      <c r="N85" s="26" t="str">
        <f>$R$1</f>
        <v>LEFT:100</v>
      </c>
      <c r="O85" t="s">
        <v>81</v>
      </c>
      <c r="P85" t="s">
        <v>82</v>
      </c>
      <c r="Q85" s="38" t="s">
        <v>6</v>
      </c>
      <c r="R85" s="34" t="str">
        <f>INDEX(AF:AF,W83+1)</f>
        <v>赤緑</v>
      </c>
      <c r="S85" s="39" t="s">
        <v>7</v>
      </c>
      <c r="T85" s="34" t="str">
        <f>INDEX(AG:AG,W83+1)</f>
        <v>アンコモン</v>
      </c>
      <c r="U85" s="39" t="s">
        <v>8</v>
      </c>
      <c r="V85" s="34">
        <f>INDEX(AH:AH,W83+1)</f>
        <v>15</v>
      </c>
      <c r="W85" s="40"/>
      <c r="X85" s="34" t="str">
        <f>INDEX(AO:AO,W83+1)</f>
        <v>クリーチャー1体を対象とする。それはX点のダメージを受ける。Xはボード上の赤ジェムの総数に等しい。</v>
      </c>
      <c r="Y85" s="52"/>
      <c r="Z85" s="52"/>
      <c r="AA85" s="53"/>
      <c r="BB85" s="64" t="s">
        <v>0</v>
      </c>
      <c r="BC85">
        <v>84</v>
      </c>
      <c r="BD85" t="s">
        <v>418</v>
      </c>
      <c r="BE85" t="s">
        <v>40</v>
      </c>
      <c r="BF85" t="s">
        <v>419</v>
      </c>
    </row>
    <row r="86" spans="1:58">
      <c r="A86" t="str">
        <f t="shared" si="11"/>
        <v>|色|赤緑|レアリティ|アンコモン|マナコスト|15|</v>
      </c>
      <c r="B86" t="s">
        <v>0</v>
      </c>
      <c r="C86" t="s">
        <v>81</v>
      </c>
      <c r="D86" s="27" t="s">
        <v>6</v>
      </c>
      <c r="E86" t="s">
        <v>81</v>
      </c>
      <c r="F86" t="str">
        <f>IF(R85=0,"",R85)</f>
        <v>赤緑</v>
      </c>
      <c r="G86" t="s">
        <v>81</v>
      </c>
      <c r="H86" s="27" t="s">
        <v>93</v>
      </c>
      <c r="I86" t="s">
        <v>81</v>
      </c>
      <c r="J86" t="str">
        <f>IF(T85=0,"",T85)</f>
        <v>アンコモン</v>
      </c>
      <c r="K86" t="s">
        <v>81</v>
      </c>
      <c r="L86" s="27" t="s">
        <v>94</v>
      </c>
      <c r="M86" t="s">
        <v>81</v>
      </c>
      <c r="N86">
        <f>IF(V85=0,"",V85)</f>
        <v>15</v>
      </c>
      <c r="O86" t="s">
        <v>81</v>
      </c>
      <c r="Q86" s="33" t="s">
        <v>11</v>
      </c>
      <c r="R86" s="34" t="str">
        <f>INDEX(AK:AK,W83+1)</f>
        <v>呪文</v>
      </c>
      <c r="S86" s="39" t="s">
        <v>95</v>
      </c>
      <c r="T86" s="34">
        <f>INDEX(AL:AL,W83+1)</f>
        <v>0</v>
      </c>
      <c r="U86" s="34">
        <f>INDEX(AM:AM,W83+1)</f>
        <v>0</v>
      </c>
      <c r="V86" s="34">
        <f>INDEX(AN:AN,W83+1)</f>
        <v>0</v>
      </c>
      <c r="W86" s="40"/>
      <c r="X86" s="34" t="str">
        <f>INDEX(AV:AV,W83+1)</f>
        <v>クリ</v>
      </c>
      <c r="Y86" s="34" t="str">
        <f>INDEX(AW:AW,W83+1)</f>
        <v/>
      </c>
      <c r="Z86" s="34" t="str">
        <f>INDEX(AX:AX,W83+1)</f>
        <v/>
      </c>
      <c r="AA86" s="34">
        <f>INDEX(AY:AY,W83+1)</f>
        <v>0</v>
      </c>
      <c r="BB86" s="64" t="s">
        <v>0</v>
      </c>
      <c r="BC86">
        <v>85</v>
      </c>
      <c r="BD86" t="s">
        <v>420</v>
      </c>
      <c r="BE86" t="s">
        <v>40</v>
      </c>
      <c r="BF86" t="s">
        <v>421</v>
      </c>
    </row>
    <row r="87" spans="1:58">
      <c r="A87" t="str">
        <f t="shared" si="11"/>
        <v>|種別|呪文|サブタイプ||||</v>
      </c>
      <c r="B87" t="s">
        <v>0</v>
      </c>
      <c r="C87" t="s">
        <v>81</v>
      </c>
      <c r="D87" s="27" t="s">
        <v>11</v>
      </c>
      <c r="E87" t="s">
        <v>81</v>
      </c>
      <c r="F87" t="str">
        <f>IF(R86=0,"",R86)</f>
        <v>呪文</v>
      </c>
      <c r="G87" t="s">
        <v>81</v>
      </c>
      <c r="H87" s="27" t="s">
        <v>103</v>
      </c>
      <c r="I87" t="s">
        <v>81</v>
      </c>
      <c r="J87" t="str">
        <f>IF(T86=0,"",T86)</f>
        <v/>
      </c>
      <c r="K87" t="s">
        <v>81</v>
      </c>
      <c r="L87" t="str">
        <f>IF(U86=0,"",U86)</f>
        <v/>
      </c>
      <c r="M87" t="s">
        <v>81</v>
      </c>
      <c r="N87" t="str">
        <f>IF(V86=0,"",V86)</f>
        <v/>
      </c>
      <c r="O87" t="s">
        <v>81</v>
      </c>
      <c r="Q87" s="33" t="s">
        <v>104</v>
      </c>
      <c r="R87" s="34" t="str">
        <f>INDEX(AZ:AZ,W83+1)</f>
        <v>クリーチャー1体を対象とする。それはX点のダメージを受ける。Xはボード上の赤ジェムの総数に等しい。&amp;br;余波</v>
      </c>
      <c r="S87" s="35"/>
      <c r="T87" s="35"/>
      <c r="U87" s="35"/>
      <c r="V87" s="36"/>
      <c r="W87" s="40"/>
      <c r="X87" s="32"/>
      <c r="Y87" s="32"/>
      <c r="Z87" s="32"/>
      <c r="AA87" s="54"/>
      <c r="BB87" s="64" t="s">
        <v>0</v>
      </c>
      <c r="BC87">
        <v>86</v>
      </c>
      <c r="BD87" t="s">
        <v>422</v>
      </c>
      <c r="BE87" t="s">
        <v>40</v>
      </c>
      <c r="BF87" t="s">
        <v>423</v>
      </c>
    </row>
    <row r="88" spans="1:58">
      <c r="A88" t="str">
        <f t="shared" si="11"/>
        <v>|テキスト|&gt;|&gt;|&gt;|&gt;|クリーチャー1体を対象とする。それはX点のダメージを受ける。Xはボード上の赤ジェムの総数に等しい。&amp;br;余波|</v>
      </c>
      <c r="B88" t="s">
        <v>0</v>
      </c>
      <c r="C88" t="s">
        <v>81</v>
      </c>
      <c r="D88" s="27" t="s">
        <v>104</v>
      </c>
      <c r="E88" t="s">
        <v>81</v>
      </c>
      <c r="F88" s="27" t="s">
        <v>113</v>
      </c>
      <c r="G88" t="s">
        <v>81</v>
      </c>
      <c r="H88" s="27" t="s">
        <v>113</v>
      </c>
      <c r="I88" t="s">
        <v>81</v>
      </c>
      <c r="J88" s="27" t="s">
        <v>113</v>
      </c>
      <c r="K88" t="s">
        <v>81</v>
      </c>
      <c r="L88" s="27" t="s">
        <v>113</v>
      </c>
      <c r="M88" t="s">
        <v>81</v>
      </c>
      <c r="N88" t="str">
        <f>IF(R87=0,"",R87)</f>
        <v>クリーチャー1体を対象とする。それはX点のダメージを受ける。Xはボード上の赤ジェムの総数に等しい。&amp;br;余波</v>
      </c>
      <c r="O88" t="s">
        <v>81</v>
      </c>
      <c r="Q88" s="38" t="s">
        <v>27</v>
      </c>
      <c r="R88" s="34" t="str">
        <f>INDEX(BA:BA,W83+1)</f>
        <v>Target creature takes X damage, where X is the number of red gems on the board.&amp;br;Aftermath.</v>
      </c>
      <c r="S88" s="35" t="s">
        <v>400</v>
      </c>
      <c r="T88" s="34" t="str">
        <f>IF(X88="","",X88&amp;IF(Y88="",""," "&amp;Y88)&amp;IF(Z88="",""," "&amp;Z88)&amp;IF(AA88="",""," "&amp;AA88))</f>
        <v/>
      </c>
      <c r="U88" s="35"/>
      <c r="V88" s="36"/>
      <c r="W88" s="40" t="s">
        <v>114</v>
      </c>
      <c r="X88" s="33" t="str">
        <f t="shared" ref="X88:AA88" si="15">IF(ISERROR(IF(LEN(X87)&gt;1,X87,VLOOKUP(X86,$AC:$AD,2,FALSE))),"",IF(LEN(X87)&gt;1,X87,VLOOKUP(X86,$AC:$AD,2,FALSE)))</f>
        <v/>
      </c>
      <c r="Y88" s="33" t="str">
        <f t="shared" si="15"/>
        <v/>
      </c>
      <c r="Z88" s="33" t="str">
        <f t="shared" si="15"/>
        <v/>
      </c>
      <c r="AA88" s="33" t="str">
        <f t="shared" si="15"/>
        <v> </v>
      </c>
      <c r="BB88" s="64" t="s">
        <v>0</v>
      </c>
      <c r="BC88">
        <v>87</v>
      </c>
      <c r="BD88" t="s">
        <v>424</v>
      </c>
      <c r="BE88" t="s">
        <v>40</v>
      </c>
      <c r="BF88" t="s">
        <v>425</v>
      </c>
    </row>
    <row r="89" spans="1:58">
      <c r="A89" t="str">
        <f t="shared" si="11"/>
        <v>|英テキスト|&gt;|&gt;|&gt;|&gt;|Target creature takes X damage, where X is the number of red gems on the board.&amp;br;Aftermath.|</v>
      </c>
      <c r="B89" t="s">
        <v>0</v>
      </c>
      <c r="C89" t="s">
        <v>81</v>
      </c>
      <c r="D89" s="27" t="s">
        <v>125</v>
      </c>
      <c r="E89" t="s">
        <v>81</v>
      </c>
      <c r="F89" s="27" t="s">
        <v>113</v>
      </c>
      <c r="G89" t="s">
        <v>81</v>
      </c>
      <c r="H89" s="27" t="s">
        <v>113</v>
      </c>
      <c r="I89" t="s">
        <v>81</v>
      </c>
      <c r="J89" s="27" t="s">
        <v>113</v>
      </c>
      <c r="K89" t="s">
        <v>81</v>
      </c>
      <c r="L89" s="27" t="s">
        <v>113</v>
      </c>
      <c r="M89" t="s">
        <v>81</v>
      </c>
      <c r="N89" t="str">
        <f>IF(T88="","",T88&amp;"&amp;br;")&amp;IF(R88=0,"",R88)</f>
        <v>Target creature takes X damage, where X is the number of red gems on the board.&amp;br;Aftermath.</v>
      </c>
      <c r="O89" t="s">
        <v>81</v>
      </c>
      <c r="Q89" s="33" t="s">
        <v>18</v>
      </c>
      <c r="R89" s="34">
        <f>IF(INDEX(AT:AT,W83+1)="",0,INDEX(AT:AT,W83+1)&amp;"/"&amp;INDEX(AU:AU,W83+1))</f>
        <v>0</v>
      </c>
      <c r="S89" s="35"/>
      <c r="T89" s="35"/>
      <c r="U89" s="35"/>
      <c r="V89" s="36"/>
      <c r="W89" s="40"/>
      <c r="X89" s="33"/>
      <c r="Y89" s="52"/>
      <c r="Z89" s="52"/>
      <c r="AA89" s="53"/>
      <c r="BB89" s="64" t="s">
        <v>0</v>
      </c>
      <c r="BC89">
        <v>88</v>
      </c>
      <c r="BD89" t="s">
        <v>426</v>
      </c>
      <c r="BE89" t="s">
        <v>40</v>
      </c>
      <c r="BF89" t="s">
        <v>427</v>
      </c>
    </row>
    <row r="90" spans="1:58">
      <c r="A90" t="str">
        <f t="shared" si="11"/>
        <v>|PT|&gt;||シールド数|&gt;||</v>
      </c>
      <c r="B90" t="s">
        <v>0</v>
      </c>
      <c r="C90" t="s">
        <v>81</v>
      </c>
      <c r="D90" t="s">
        <v>18</v>
      </c>
      <c r="E90" t="s">
        <v>81</v>
      </c>
      <c r="F90" t="s">
        <v>113</v>
      </c>
      <c r="G90" t="s">
        <v>81</v>
      </c>
      <c r="H90" t="str">
        <f>IF(R89=0,"",R89)</f>
        <v/>
      </c>
      <c r="I90" t="s">
        <v>81</v>
      </c>
      <c r="J90" t="s">
        <v>136</v>
      </c>
      <c r="K90" t="s">
        <v>81</v>
      </c>
      <c r="L90" t="s">
        <v>113</v>
      </c>
      <c r="M90" t="s">
        <v>81</v>
      </c>
      <c r="N90" t="str">
        <f>IF(R90=0,"",R90)</f>
        <v/>
      </c>
      <c r="O90" t="s">
        <v>81</v>
      </c>
      <c r="Q90" s="41" t="s">
        <v>19</v>
      </c>
      <c r="R90" s="34">
        <f>INDEX(AS:AS,W83+1)</f>
        <v>0</v>
      </c>
      <c r="S90" s="42"/>
      <c r="T90" s="42"/>
      <c r="U90" s="42"/>
      <c r="V90" s="43"/>
      <c r="W90" s="44"/>
      <c r="X90" s="45"/>
      <c r="Y90" s="55"/>
      <c r="Z90" s="55"/>
      <c r="AA90" s="56"/>
      <c r="BB90" s="64" t="s">
        <v>0</v>
      </c>
      <c r="BC90">
        <v>89</v>
      </c>
      <c r="BD90" t="s">
        <v>428</v>
      </c>
      <c r="BE90" t="s">
        <v>40</v>
      </c>
      <c r="BF90" t="s">
        <v>429</v>
      </c>
    </row>
    <row r="91" spans="1:58">
      <c r="A91" t="str">
        <f t="shared" si="11"/>
        <v>&amp;br;&amp;br;</v>
      </c>
      <c r="B91" t="s">
        <v>0</v>
      </c>
      <c r="C91" t="s">
        <v>145</v>
      </c>
      <c r="R91"/>
      <c r="S91"/>
      <c r="T91"/>
      <c r="U91"/>
      <c r="V91"/>
      <c r="BB91" s="64" t="s">
        <v>0</v>
      </c>
      <c r="BC91">
        <v>90</v>
      </c>
      <c r="BD91" t="s">
        <v>430</v>
      </c>
      <c r="BE91" t="s">
        <v>40</v>
      </c>
      <c r="BF91" t="s">
        <v>431</v>
      </c>
    </row>
    <row r="92" spans="1:58">
      <c r="A92" t="str">
        <f t="shared" si="11"/>
        <v>#back(text=戻る,left)</v>
      </c>
      <c r="B92" t="s">
        <v>0</v>
      </c>
      <c r="C92" t="s">
        <v>153</v>
      </c>
      <c r="R92"/>
      <c r="S92"/>
      <c r="T92"/>
      <c r="U92"/>
      <c r="V92"/>
      <c r="BB92" s="64" t="s">
        <v>0</v>
      </c>
      <c r="BC92">
        <v>91</v>
      </c>
      <c r="BD92" t="s">
        <v>335</v>
      </c>
      <c r="BE92" t="s">
        <v>40</v>
      </c>
      <c r="BF92" t="s">
        <v>432</v>
      </c>
    </row>
    <row r="93" spans="1:58">
      <c r="A93" t="str">
        <f t="shared" si="11"/>
        <v>&amp;br;</v>
      </c>
      <c r="B93" t="s">
        <v>0</v>
      </c>
      <c r="C93" t="s">
        <v>164</v>
      </c>
      <c r="R93"/>
      <c r="S93"/>
      <c r="T93"/>
      <c r="U93"/>
      <c r="V93"/>
      <c r="BB93" s="64" t="s">
        <v>0</v>
      </c>
      <c r="BC93">
        <v>92</v>
      </c>
      <c r="BD93" t="s">
        <v>433</v>
      </c>
      <c r="BE93" t="s">
        <v>40</v>
      </c>
      <c r="BF93" t="s">
        <v>434</v>
      </c>
    </row>
    <row r="94" spans="1:58">
      <c r="A94" t="str">
        <f t="shared" si="11"/>
        <v>#comment(above,nsize=[15],size=[30],num=[10])</v>
      </c>
      <c r="B94" t="s">
        <v>0</v>
      </c>
      <c r="C94" t="s">
        <v>173</v>
      </c>
      <c r="R94"/>
      <c r="S94"/>
      <c r="T94"/>
      <c r="U94"/>
      <c r="V94"/>
      <c r="BB94" s="64" t="s">
        <v>0</v>
      </c>
      <c r="BC94">
        <v>93</v>
      </c>
      <c r="BD94" t="s">
        <v>236</v>
      </c>
      <c r="BE94" t="s">
        <v>40</v>
      </c>
      <c r="BF94" t="s">
        <v>435</v>
      </c>
    </row>
    <row r="95" spans="1:58">
      <c r="A95" t="str">
        <f t="shared" si="11"/>
        <v>&amp;br;&amp;br;</v>
      </c>
      <c r="B95" t="s">
        <v>0</v>
      </c>
      <c r="C95" t="s">
        <v>145</v>
      </c>
      <c r="R95"/>
      <c r="S95"/>
      <c r="T95"/>
      <c r="U95"/>
      <c r="V95"/>
      <c r="BB95" s="64" t="s">
        <v>0</v>
      </c>
      <c r="BC95">
        <v>94</v>
      </c>
      <c r="BD95" t="s">
        <v>178</v>
      </c>
      <c r="BE95" t="s">
        <v>40</v>
      </c>
      <c r="BF95" t="s">
        <v>436</v>
      </c>
    </row>
    <row r="96" spans="1:58">
      <c r="A96" t="str">
        <f t="shared" si="11"/>
        <v/>
      </c>
      <c r="B96" t="s">
        <v>0</v>
      </c>
      <c r="Q96" s="29"/>
      <c r="R96" s="30"/>
      <c r="S96" s="30"/>
      <c r="T96" s="30"/>
      <c r="U96" s="30"/>
      <c r="V96" s="31"/>
      <c r="W96" s="32">
        <v>8</v>
      </c>
      <c r="X96" s="29"/>
      <c r="Y96" s="50"/>
      <c r="Z96" s="50"/>
      <c r="AA96" s="51"/>
      <c r="BB96" s="64" t="s">
        <v>0</v>
      </c>
      <c r="BC96">
        <v>95</v>
      </c>
      <c r="BD96" t="s">
        <v>437</v>
      </c>
      <c r="BE96" t="s">
        <v>40</v>
      </c>
      <c r="BF96" t="s">
        <v>438</v>
      </c>
    </row>
    <row r="97" spans="1:58">
      <c r="A97" t="str">
        <f t="shared" si="11"/>
        <v>*重来/Survive</v>
      </c>
      <c r="B97" t="s">
        <v>0</v>
      </c>
      <c r="C97" t="str">
        <f>"*"&amp;R97&amp;"/"&amp;T97</f>
        <v>*重来/Survive</v>
      </c>
      <c r="Q97" s="33" t="s">
        <v>9</v>
      </c>
      <c r="R97" s="34" t="str">
        <f>INDEX(AI:AI,W96+1)</f>
        <v>重来</v>
      </c>
      <c r="S97" s="35" t="s">
        <v>10</v>
      </c>
      <c r="T97" s="34" t="str">
        <f>INDEX(AJ:AJ,W96+1)</f>
        <v>Survive</v>
      </c>
      <c r="U97" s="35"/>
      <c r="V97" s="36"/>
      <c r="W97" s="37"/>
      <c r="X97" s="33"/>
      <c r="Y97" s="52"/>
      <c r="Z97" s="52"/>
      <c r="AA97" s="53"/>
      <c r="BB97" s="64" t="s">
        <v>0</v>
      </c>
      <c r="BC97">
        <v>96</v>
      </c>
      <c r="BD97" t="s">
        <v>439</v>
      </c>
      <c r="BE97" t="s">
        <v>40</v>
      </c>
      <c r="BF97" t="s">
        <v>440</v>
      </c>
    </row>
    <row r="98" spans="1:58">
      <c r="A98" t="str">
        <f t="shared" si="11"/>
        <v>|LEFT:80|LEFT:100|LEFT:100|LEFT:100|LEFT:100|LEFT:100|c</v>
      </c>
      <c r="B98" t="s">
        <v>0</v>
      </c>
      <c r="C98" t="s">
        <v>81</v>
      </c>
      <c r="D98" s="26" t="str">
        <f>$Q$1</f>
        <v>LEFT:80</v>
      </c>
      <c r="E98" s="26" t="s">
        <v>81</v>
      </c>
      <c r="F98" s="26" t="str">
        <f t="shared" ref="F98:J98" si="16">$R$1</f>
        <v>LEFT:100</v>
      </c>
      <c r="G98" s="26" t="s">
        <v>81</v>
      </c>
      <c r="H98" s="26" t="str">
        <f t="shared" si="16"/>
        <v>LEFT:100</v>
      </c>
      <c r="I98" s="26" t="s">
        <v>81</v>
      </c>
      <c r="J98" s="26" t="str">
        <f t="shared" si="16"/>
        <v>LEFT:100</v>
      </c>
      <c r="K98" s="26" t="s">
        <v>81</v>
      </c>
      <c r="L98" s="26" t="str">
        <f>$R$1</f>
        <v>LEFT:100</v>
      </c>
      <c r="M98" s="26" t="s">
        <v>81</v>
      </c>
      <c r="N98" s="26" t="str">
        <f>$R$1</f>
        <v>LEFT:100</v>
      </c>
      <c r="O98" t="s">
        <v>81</v>
      </c>
      <c r="P98" t="s">
        <v>82</v>
      </c>
      <c r="Q98" s="38" t="s">
        <v>6</v>
      </c>
      <c r="R98" s="34" t="str">
        <f>INDEX(AF:AF,W96+1)</f>
        <v>赤緑</v>
      </c>
      <c r="S98" s="39" t="s">
        <v>7</v>
      </c>
      <c r="T98" s="34" t="str">
        <f>INDEX(AG:AG,W96+1)</f>
        <v>アンコモン</v>
      </c>
      <c r="U98" s="39" t="s">
        <v>8</v>
      </c>
      <c r="V98" s="34">
        <f>INDEX(AH:AH,W96+1)</f>
        <v>0</v>
      </c>
      <c r="W98" s="40"/>
      <c r="X98" s="34" t="str">
        <f>INDEX(AO:AO,W96+1)</f>
        <v>余波1：各プレイヤーの追放領域の各クリーチャーをそれぞれの墓地に戻す。</v>
      </c>
      <c r="Y98" s="52"/>
      <c r="Z98" s="52"/>
      <c r="AA98" s="53"/>
      <c r="BB98" s="64" t="s">
        <v>0</v>
      </c>
      <c r="BC98">
        <v>97</v>
      </c>
      <c r="BD98" t="s">
        <v>441</v>
      </c>
      <c r="BE98" t="s">
        <v>40</v>
      </c>
      <c r="BF98" t="s">
        <v>442</v>
      </c>
    </row>
    <row r="99" spans="1:58">
      <c r="A99" t="str">
        <f t="shared" si="11"/>
        <v>|色|赤緑|レアリティ|アンコモン|マナコスト||</v>
      </c>
      <c r="B99" t="s">
        <v>0</v>
      </c>
      <c r="C99" t="s">
        <v>81</v>
      </c>
      <c r="D99" s="27" t="s">
        <v>6</v>
      </c>
      <c r="E99" t="s">
        <v>81</v>
      </c>
      <c r="F99" t="str">
        <f>IF(R98=0,"",R98)</f>
        <v>赤緑</v>
      </c>
      <c r="G99" t="s">
        <v>81</v>
      </c>
      <c r="H99" s="27" t="s">
        <v>93</v>
      </c>
      <c r="I99" t="s">
        <v>81</v>
      </c>
      <c r="J99" t="str">
        <f>IF(T98=0,"",T98)</f>
        <v>アンコモン</v>
      </c>
      <c r="K99" t="s">
        <v>81</v>
      </c>
      <c r="L99" s="27" t="s">
        <v>94</v>
      </c>
      <c r="M99" t="s">
        <v>81</v>
      </c>
      <c r="N99" t="str">
        <f>IF(V98=0,"",V98)</f>
        <v/>
      </c>
      <c r="O99" t="s">
        <v>81</v>
      </c>
      <c r="Q99" s="33" t="s">
        <v>11</v>
      </c>
      <c r="R99" s="34" t="str">
        <f>INDEX(AK:AK,W96+1)</f>
        <v>呪文</v>
      </c>
      <c r="S99" s="39" t="s">
        <v>95</v>
      </c>
      <c r="T99" s="34">
        <f>INDEX(AL:AL,W96+1)</f>
        <v>0</v>
      </c>
      <c r="U99" s="34">
        <f>INDEX(AM:AM,W96+1)</f>
        <v>0</v>
      </c>
      <c r="V99" s="34">
        <f>INDEX(AN:AN,W96+1)</f>
        <v>0</v>
      </c>
      <c r="W99" s="40"/>
      <c r="X99" s="34" t="str">
        <f>INDEX(AV:AV,W96+1)</f>
        <v>余波</v>
      </c>
      <c r="Y99" s="34" t="str">
        <f>INDEX(AW:AW,W96+1)</f>
        <v/>
      </c>
      <c r="Z99" s="34" t="str">
        <f>INDEX(AX:AX,W96+1)</f>
        <v/>
      </c>
      <c r="AA99" s="34">
        <f>INDEX(AY:AY,W96+1)</f>
        <v>0</v>
      </c>
      <c r="BB99" s="64" t="s">
        <v>0</v>
      </c>
      <c r="BC99">
        <v>98</v>
      </c>
      <c r="BD99" t="s">
        <v>443</v>
      </c>
      <c r="BE99" t="s">
        <v>40</v>
      </c>
      <c r="BF99" t="s">
        <v>444</v>
      </c>
    </row>
    <row r="100" spans="1:58">
      <c r="A100" t="str">
        <f t="shared" si="11"/>
        <v>|種別|呪文|サブタイプ||||</v>
      </c>
      <c r="B100" t="s">
        <v>0</v>
      </c>
      <c r="C100" t="s">
        <v>81</v>
      </c>
      <c r="D100" s="27" t="s">
        <v>11</v>
      </c>
      <c r="E100" t="s">
        <v>81</v>
      </c>
      <c r="F100" t="str">
        <f>IF(R99=0,"",R99)</f>
        <v>呪文</v>
      </c>
      <c r="G100" t="s">
        <v>81</v>
      </c>
      <c r="H100" s="27" t="s">
        <v>103</v>
      </c>
      <c r="I100" t="s">
        <v>81</v>
      </c>
      <c r="J100" t="str">
        <f>IF(T99=0,"",T99)</f>
        <v/>
      </c>
      <c r="K100" t="s">
        <v>81</v>
      </c>
      <c r="L100" t="str">
        <f>IF(U99=0,"",U99)</f>
        <v/>
      </c>
      <c r="M100" t="s">
        <v>81</v>
      </c>
      <c r="N100" t="str">
        <f>IF(V99=0,"",V99)</f>
        <v/>
      </c>
      <c r="O100" t="s">
        <v>81</v>
      </c>
      <c r="Q100" s="33" t="s">
        <v>104</v>
      </c>
      <c r="R100" s="34" t="str">
        <f>INDEX(AZ:AZ,W96+1)</f>
        <v>余波1：各プレイヤーの追放領域の各クリーチャーをそれぞれの墓地に戻す。</v>
      </c>
      <c r="S100" s="35"/>
      <c r="T100" s="35"/>
      <c r="U100" s="35"/>
      <c r="V100" s="36"/>
      <c r="W100" s="40"/>
      <c r="X100" s="32"/>
      <c r="Y100" s="32"/>
      <c r="Z100" s="32"/>
      <c r="AA100" s="54"/>
      <c r="BB100" s="64" t="s">
        <v>0</v>
      </c>
      <c r="BC100">
        <v>99</v>
      </c>
      <c r="BD100" t="s">
        <v>445</v>
      </c>
      <c r="BE100" t="s">
        <v>40</v>
      </c>
      <c r="BF100" t="s">
        <v>446</v>
      </c>
    </row>
    <row r="101" spans="1:58">
      <c r="A101" t="str">
        <f t="shared" si="11"/>
        <v>|テキスト|&gt;|&gt;|&gt;|&gt;|余波1：各プレイヤーの追放領域の各クリーチャーをそれぞれの墓地に戻す。|</v>
      </c>
      <c r="B101" t="s">
        <v>0</v>
      </c>
      <c r="C101" t="s">
        <v>81</v>
      </c>
      <c r="D101" s="27" t="s">
        <v>104</v>
      </c>
      <c r="E101" t="s">
        <v>81</v>
      </c>
      <c r="F101" s="27" t="s">
        <v>113</v>
      </c>
      <c r="G101" t="s">
        <v>81</v>
      </c>
      <c r="H101" s="27" t="s">
        <v>113</v>
      </c>
      <c r="I101" t="s">
        <v>81</v>
      </c>
      <c r="J101" s="27" t="s">
        <v>113</v>
      </c>
      <c r="K101" t="s">
        <v>81</v>
      </c>
      <c r="L101" s="27" t="s">
        <v>113</v>
      </c>
      <c r="M101" t="s">
        <v>81</v>
      </c>
      <c r="N101" t="str">
        <f>IF(R100=0,"",R100)</f>
        <v>余波1：各プレイヤーの追放領域の各クリーチャーをそれぞれの墓地に戻す。</v>
      </c>
      <c r="O101" t="s">
        <v>81</v>
      </c>
      <c r="Q101" s="38" t="s">
        <v>27</v>
      </c>
      <c r="R101" s="34" t="str">
        <f>INDEX(BA:BA,W96+1)</f>
        <v>Aftermath 1: Each creature in each player's Exile is Returned to their respective graveyards.</v>
      </c>
      <c r="S101" s="35" t="s">
        <v>400</v>
      </c>
      <c r="T101" s="34" t="str">
        <f>IF(X101="","",X101&amp;IF(Y101="",""," "&amp;Y101)&amp;IF(Z101="",""," "&amp;Z101)&amp;IF(AA101="",""," "&amp;AA101))</f>
        <v/>
      </c>
      <c r="U101" s="35"/>
      <c r="V101" s="36"/>
      <c r="W101" s="40" t="s">
        <v>114</v>
      </c>
      <c r="X101" s="33" t="str">
        <f t="shared" ref="X101:AA101" si="17">IF(ISERROR(IF(LEN(X100)&gt;1,X100,VLOOKUP(X99,$AC:$AD,2,FALSE))),"",IF(LEN(X100)&gt;1,X100,VLOOKUP(X99,$AC:$AD,2,FALSE)))</f>
        <v/>
      </c>
      <c r="Y101" s="33" t="str">
        <f t="shared" si="17"/>
        <v/>
      </c>
      <c r="Z101" s="33" t="str">
        <f t="shared" si="17"/>
        <v/>
      </c>
      <c r="AA101" s="33" t="str">
        <f t="shared" si="17"/>
        <v> </v>
      </c>
      <c r="BB101" s="64" t="s">
        <v>0</v>
      </c>
      <c r="BC101">
        <v>100</v>
      </c>
      <c r="BD101" t="s">
        <v>447</v>
      </c>
      <c r="BE101" t="s">
        <v>40</v>
      </c>
      <c r="BF101" t="s">
        <v>448</v>
      </c>
    </row>
    <row r="102" spans="1:58">
      <c r="A102" t="str">
        <f t="shared" si="11"/>
        <v>|英テキスト|&gt;|&gt;|&gt;|&gt;|Aftermath 1: Each creature in each player's Exile is Returned to their respective graveyards.|</v>
      </c>
      <c r="B102" t="s">
        <v>0</v>
      </c>
      <c r="C102" t="s">
        <v>81</v>
      </c>
      <c r="D102" s="27" t="s">
        <v>125</v>
      </c>
      <c r="E102" t="s">
        <v>81</v>
      </c>
      <c r="F102" s="27" t="s">
        <v>113</v>
      </c>
      <c r="G102" t="s">
        <v>81</v>
      </c>
      <c r="H102" s="27" t="s">
        <v>113</v>
      </c>
      <c r="I102" t="s">
        <v>81</v>
      </c>
      <c r="J102" s="27" t="s">
        <v>113</v>
      </c>
      <c r="K102" t="s">
        <v>81</v>
      </c>
      <c r="L102" s="27" t="s">
        <v>113</v>
      </c>
      <c r="M102" t="s">
        <v>81</v>
      </c>
      <c r="N102" t="str">
        <f>IF(T101="","",T101&amp;"&amp;br;")&amp;IF(R101=0,"",R101)</f>
        <v>Aftermath 1: Each creature in each player's Exile is Returned to their respective graveyards.</v>
      </c>
      <c r="O102" t="s">
        <v>81</v>
      </c>
      <c r="Q102" s="33" t="s">
        <v>18</v>
      </c>
      <c r="R102" s="34">
        <f>IF(INDEX(AT:AT,W96+1)="",0,INDEX(AT:AT,W96+1)&amp;"/"&amp;INDEX(AU:AU,W96+1))</f>
        <v>0</v>
      </c>
      <c r="S102" s="35"/>
      <c r="T102" s="35"/>
      <c r="U102" s="35"/>
      <c r="V102" s="36"/>
      <c r="W102" s="40"/>
      <c r="X102" s="33"/>
      <c r="Y102" s="52"/>
      <c r="Z102" s="52"/>
      <c r="AA102" s="53"/>
      <c r="BB102" s="64" t="s">
        <v>0</v>
      </c>
      <c r="BC102">
        <v>101</v>
      </c>
      <c r="BD102" t="s">
        <v>449</v>
      </c>
      <c r="BE102" t="s">
        <v>40</v>
      </c>
      <c r="BF102" t="s">
        <v>133</v>
      </c>
    </row>
    <row r="103" spans="1:58">
      <c r="A103" t="str">
        <f t="shared" si="11"/>
        <v>|PT|&gt;||シールド数|&gt;||</v>
      </c>
      <c r="B103" t="s">
        <v>0</v>
      </c>
      <c r="C103" t="s">
        <v>81</v>
      </c>
      <c r="D103" t="s">
        <v>18</v>
      </c>
      <c r="E103" t="s">
        <v>81</v>
      </c>
      <c r="F103" t="s">
        <v>113</v>
      </c>
      <c r="G103" t="s">
        <v>81</v>
      </c>
      <c r="H103" t="str">
        <f>IF(R102=0,"",R102)</f>
        <v/>
      </c>
      <c r="I103" t="s">
        <v>81</v>
      </c>
      <c r="J103" t="s">
        <v>136</v>
      </c>
      <c r="K103" t="s">
        <v>81</v>
      </c>
      <c r="L103" t="s">
        <v>113</v>
      </c>
      <c r="M103" t="s">
        <v>81</v>
      </c>
      <c r="N103" t="str">
        <f>IF(R103=0,"",R103)</f>
        <v/>
      </c>
      <c r="O103" t="s">
        <v>81</v>
      </c>
      <c r="Q103" s="41" t="s">
        <v>19</v>
      </c>
      <c r="R103" s="34">
        <f>INDEX(AS:AS,W96+1)</f>
        <v>0</v>
      </c>
      <c r="S103" s="42"/>
      <c r="T103" s="42"/>
      <c r="U103" s="42"/>
      <c r="V103" s="43"/>
      <c r="W103" s="44"/>
      <c r="X103" s="45"/>
      <c r="Y103" s="55"/>
      <c r="Z103" s="55"/>
      <c r="AA103" s="56"/>
      <c r="BB103" s="64" t="s">
        <v>0</v>
      </c>
      <c r="BC103">
        <v>102</v>
      </c>
      <c r="BD103" t="s">
        <v>450</v>
      </c>
      <c r="BE103" t="s">
        <v>40</v>
      </c>
      <c r="BF103" t="s">
        <v>451</v>
      </c>
    </row>
    <row r="104" spans="1:58">
      <c r="A104" t="str">
        <f t="shared" si="11"/>
        <v>&amp;br;&amp;br;</v>
      </c>
      <c r="B104" t="s">
        <v>0</v>
      </c>
      <c r="C104" t="s">
        <v>145</v>
      </c>
      <c r="R104"/>
      <c r="S104"/>
      <c r="T104"/>
      <c r="U104"/>
      <c r="V104"/>
      <c r="BB104" s="64" t="s">
        <v>0</v>
      </c>
      <c r="BC104">
        <v>103</v>
      </c>
      <c r="BD104" t="s">
        <v>211</v>
      </c>
      <c r="BE104" t="s">
        <v>40</v>
      </c>
      <c r="BF104" t="s">
        <v>452</v>
      </c>
    </row>
    <row r="105" spans="1:58">
      <c r="A105" t="str">
        <f t="shared" si="11"/>
        <v>#back(text=戻る,left)</v>
      </c>
      <c r="B105" t="s">
        <v>0</v>
      </c>
      <c r="C105" t="s">
        <v>153</v>
      </c>
      <c r="R105"/>
      <c r="S105"/>
      <c r="T105"/>
      <c r="U105"/>
      <c r="V105"/>
      <c r="BB105" s="64" t="s">
        <v>0</v>
      </c>
      <c r="BC105">
        <v>104</v>
      </c>
      <c r="BD105" t="s">
        <v>193</v>
      </c>
      <c r="BE105" t="s">
        <v>40</v>
      </c>
      <c r="BF105" t="s">
        <v>453</v>
      </c>
    </row>
    <row r="106" spans="1:58">
      <c r="A106" t="str">
        <f t="shared" si="11"/>
        <v>&amp;br;</v>
      </c>
      <c r="B106" t="s">
        <v>0</v>
      </c>
      <c r="C106" t="s">
        <v>164</v>
      </c>
      <c r="R106"/>
      <c r="S106"/>
      <c r="T106"/>
      <c r="U106"/>
      <c r="V106"/>
      <c r="BB106" s="64" t="s">
        <v>0</v>
      </c>
      <c r="BC106">
        <v>105</v>
      </c>
      <c r="BD106" t="s">
        <v>68</v>
      </c>
      <c r="BE106" t="s">
        <v>40</v>
      </c>
      <c r="BF106" t="s">
        <v>454</v>
      </c>
    </row>
    <row r="107" spans="1:58">
      <c r="A107" t="str">
        <f t="shared" si="11"/>
        <v>#comment(above,nsize=[15],size=[30],num=[10])</v>
      </c>
      <c r="B107" t="s">
        <v>0</v>
      </c>
      <c r="C107" t="s">
        <v>173</v>
      </c>
      <c r="R107"/>
      <c r="S107"/>
      <c r="T107"/>
      <c r="U107"/>
      <c r="V107"/>
      <c r="BB107" s="64" t="s">
        <v>0</v>
      </c>
      <c r="BC107">
        <v>106</v>
      </c>
      <c r="BD107" t="s">
        <v>455</v>
      </c>
      <c r="BE107" t="s">
        <v>40</v>
      </c>
      <c r="BF107" t="s">
        <v>456</v>
      </c>
    </row>
    <row r="108" spans="1:58">
      <c r="A108" t="str">
        <f t="shared" si="11"/>
        <v>&amp;br;&amp;br;</v>
      </c>
      <c r="B108" t="s">
        <v>0</v>
      </c>
      <c r="C108" t="s">
        <v>145</v>
      </c>
      <c r="R108"/>
      <c r="S108"/>
      <c r="T108"/>
      <c r="U108"/>
      <c r="V108"/>
      <c r="BB108" s="64" t="s">
        <v>0</v>
      </c>
      <c r="BC108">
        <v>107</v>
      </c>
      <c r="BD108" t="s">
        <v>457</v>
      </c>
      <c r="BE108" t="s">
        <v>40</v>
      </c>
      <c r="BF108" t="s">
        <v>458</v>
      </c>
    </row>
    <row r="109" spans="1:58">
      <c r="A109" t="str">
        <f t="shared" si="11"/>
        <v/>
      </c>
      <c r="B109" t="s">
        <v>0</v>
      </c>
      <c r="Q109" s="29"/>
      <c r="R109" s="30"/>
      <c r="S109" s="30"/>
      <c r="T109" s="30"/>
      <c r="U109" s="30"/>
      <c r="V109" s="31"/>
      <c r="W109" s="32">
        <v>9</v>
      </c>
      <c r="X109" s="29"/>
      <c r="Y109" s="50"/>
      <c r="Z109" s="50"/>
      <c r="AA109" s="51"/>
      <c r="BB109" s="64" t="s">
        <v>0</v>
      </c>
      <c r="BC109">
        <v>108</v>
      </c>
      <c r="BD109" t="s">
        <v>459</v>
      </c>
      <c r="BE109" t="s">
        <v>40</v>
      </c>
      <c r="BF109" t="s">
        <v>460</v>
      </c>
    </row>
    <row r="110" spans="1:58">
      <c r="A110" t="str">
        <f t="shared" si="11"/>
        <v>*旗幟/Appeal</v>
      </c>
      <c r="B110" t="s">
        <v>0</v>
      </c>
      <c r="C110" t="str">
        <f>"*"&amp;R110&amp;"/"&amp;T110</f>
        <v>*旗幟/Appeal</v>
      </c>
      <c r="Q110" s="33" t="s">
        <v>9</v>
      </c>
      <c r="R110" s="34" t="str">
        <f>INDEX(AI:AI,W109+1)</f>
        <v>旗幟</v>
      </c>
      <c r="S110" s="35" t="s">
        <v>10</v>
      </c>
      <c r="T110" s="34" t="str">
        <f>INDEX(AJ:AJ,W109+1)</f>
        <v>Appeal</v>
      </c>
      <c r="U110" s="35"/>
      <c r="V110" s="36"/>
      <c r="W110" s="37"/>
      <c r="X110" s="33"/>
      <c r="Y110" s="52"/>
      <c r="Z110" s="52"/>
      <c r="AA110" s="53"/>
      <c r="BB110" s="64" t="s">
        <v>0</v>
      </c>
      <c r="BC110">
        <v>109</v>
      </c>
      <c r="BD110" t="s">
        <v>77</v>
      </c>
      <c r="BE110" t="s">
        <v>40</v>
      </c>
      <c r="BF110" t="s">
        <v>461</v>
      </c>
    </row>
    <row r="111" spans="1:58">
      <c r="A111" t="str">
        <f t="shared" si="11"/>
        <v>|LEFT:80|LEFT:100|LEFT:100|LEFT:100|LEFT:100|LEFT:100|c</v>
      </c>
      <c r="B111" t="s">
        <v>0</v>
      </c>
      <c r="C111" t="s">
        <v>81</v>
      </c>
      <c r="D111" s="26" t="str">
        <f>$Q$1</f>
        <v>LEFT:80</v>
      </c>
      <c r="E111" s="26" t="s">
        <v>81</v>
      </c>
      <c r="F111" s="26" t="str">
        <f t="shared" ref="F111:J111" si="18">$R$1</f>
        <v>LEFT:100</v>
      </c>
      <c r="G111" s="26" t="s">
        <v>81</v>
      </c>
      <c r="H111" s="26" t="str">
        <f t="shared" si="18"/>
        <v>LEFT:100</v>
      </c>
      <c r="I111" s="26" t="s">
        <v>81</v>
      </c>
      <c r="J111" s="26" t="str">
        <f t="shared" si="18"/>
        <v>LEFT:100</v>
      </c>
      <c r="K111" s="26" t="s">
        <v>81</v>
      </c>
      <c r="L111" s="26" t="str">
        <f>$R$1</f>
        <v>LEFT:100</v>
      </c>
      <c r="M111" s="26" t="s">
        <v>81</v>
      </c>
      <c r="N111" s="26" t="str">
        <f>$R$1</f>
        <v>LEFT:100</v>
      </c>
      <c r="O111" t="s">
        <v>81</v>
      </c>
      <c r="P111" t="s">
        <v>82</v>
      </c>
      <c r="Q111" s="38" t="s">
        <v>6</v>
      </c>
      <c r="R111" s="34" t="str">
        <f>INDEX(AF:AF,W109+1)</f>
        <v>緑白</v>
      </c>
      <c r="S111" s="39" t="s">
        <v>7</v>
      </c>
      <c r="T111" s="34" t="str">
        <f>INDEX(AG:AG,W109+1)</f>
        <v>アンコモン</v>
      </c>
      <c r="U111" s="39" t="s">
        <v>8</v>
      </c>
      <c r="V111" s="34">
        <f>INDEX(AH:AH,W109+1)</f>
        <v>5</v>
      </c>
      <c r="W111" s="40"/>
      <c r="X111" s="34" t="str">
        <f>INDEX(AO:AO,W109+1)</f>
        <v>クリーチャー1体を対象とする。あなたが次のターン開始時まで、それは+X/+Xの修整を受ける。Xはあなたがコントロールするクリーチャーの総数に等しい。</v>
      </c>
      <c r="Y111" s="52"/>
      <c r="Z111" s="52"/>
      <c r="AA111" s="53"/>
      <c r="BB111" s="64" t="s">
        <v>0</v>
      </c>
      <c r="BC111">
        <v>110</v>
      </c>
      <c r="BD111" t="s">
        <v>462</v>
      </c>
      <c r="BE111" t="s">
        <v>40</v>
      </c>
      <c r="BF111" t="s">
        <v>463</v>
      </c>
    </row>
    <row r="112" spans="1:58">
      <c r="A112" t="str">
        <f t="shared" si="11"/>
        <v>|色|緑白|レアリティ|アンコモン|マナコスト|5|</v>
      </c>
      <c r="B112" t="s">
        <v>0</v>
      </c>
      <c r="C112" t="s">
        <v>81</v>
      </c>
      <c r="D112" s="27" t="s">
        <v>6</v>
      </c>
      <c r="E112" t="s">
        <v>81</v>
      </c>
      <c r="F112" t="str">
        <f>IF(R111=0,"",R111)</f>
        <v>緑白</v>
      </c>
      <c r="G112" t="s">
        <v>81</v>
      </c>
      <c r="H112" s="27" t="s">
        <v>93</v>
      </c>
      <c r="I112" t="s">
        <v>81</v>
      </c>
      <c r="J112" t="str">
        <f>IF(T111=0,"",T111)</f>
        <v>アンコモン</v>
      </c>
      <c r="K112" t="s">
        <v>81</v>
      </c>
      <c r="L112" s="27" t="s">
        <v>94</v>
      </c>
      <c r="M112" t="s">
        <v>81</v>
      </c>
      <c r="N112">
        <f>IF(V111=0,"",V111)</f>
        <v>5</v>
      </c>
      <c r="O112" t="s">
        <v>81</v>
      </c>
      <c r="Q112" s="33" t="s">
        <v>11</v>
      </c>
      <c r="R112" s="34" t="str">
        <f>INDEX(AK:AK,W109+1)</f>
        <v>呪文</v>
      </c>
      <c r="S112" s="39" t="s">
        <v>95</v>
      </c>
      <c r="T112" s="34">
        <f>INDEX(AL:AL,W109+1)</f>
        <v>0</v>
      </c>
      <c r="U112" s="34">
        <f>INDEX(AM:AM,W109+1)</f>
        <v>0</v>
      </c>
      <c r="V112" s="34">
        <f>INDEX(AN:AN,W109+1)</f>
        <v>0</v>
      </c>
      <c r="W112" s="40"/>
      <c r="X112" s="34" t="str">
        <f>INDEX(AV:AV,W109+1)</f>
        <v>クリ</v>
      </c>
      <c r="Y112" s="34" t="str">
        <f>INDEX(AW:AW,W109+1)</f>
        <v/>
      </c>
      <c r="Z112" s="34" t="str">
        <f>INDEX(AX:AX,W109+1)</f>
        <v/>
      </c>
      <c r="AA112" s="34">
        <f>INDEX(AY:AY,W109+1)</f>
        <v>0</v>
      </c>
      <c r="BB112" s="64" t="s">
        <v>0</v>
      </c>
      <c r="BC112">
        <v>111</v>
      </c>
      <c r="BD112" t="s">
        <v>464</v>
      </c>
      <c r="BE112" t="s">
        <v>40</v>
      </c>
      <c r="BF112" t="s">
        <v>465</v>
      </c>
    </row>
    <row r="113" spans="1:58">
      <c r="A113" t="str">
        <f t="shared" si="11"/>
        <v>|種別|呪文|サブタイプ||||</v>
      </c>
      <c r="B113" t="s">
        <v>0</v>
      </c>
      <c r="C113" t="s">
        <v>81</v>
      </c>
      <c r="D113" s="27" t="s">
        <v>11</v>
      </c>
      <c r="E113" t="s">
        <v>81</v>
      </c>
      <c r="F113" t="str">
        <f>IF(R112=0,"",R112)</f>
        <v>呪文</v>
      </c>
      <c r="G113" t="s">
        <v>81</v>
      </c>
      <c r="H113" s="27" t="s">
        <v>103</v>
      </c>
      <c r="I113" t="s">
        <v>81</v>
      </c>
      <c r="J113" t="str">
        <f>IF(T112=0,"",T112)</f>
        <v/>
      </c>
      <c r="K113" t="s">
        <v>81</v>
      </c>
      <c r="L113" t="str">
        <f>IF(U112=0,"",U112)</f>
        <v/>
      </c>
      <c r="M113" t="s">
        <v>81</v>
      </c>
      <c r="N113" t="str">
        <f>IF(V112=0,"",V112)</f>
        <v/>
      </c>
      <c r="O113" t="s">
        <v>81</v>
      </c>
      <c r="Q113" s="33" t="s">
        <v>104</v>
      </c>
      <c r="R113" s="34" t="str">
        <f>INDEX(AZ:AZ,W109+1)</f>
        <v>クリーチャー1体を対象とする。あなたが次のターン開始時まで、それは+X/+Xの修整を受ける。Xはあなたがコントロールするクリーチャーの総数に等しい。&amp;br;余波</v>
      </c>
      <c r="S113" s="35"/>
      <c r="T113" s="35"/>
      <c r="U113" s="35"/>
      <c r="V113" s="36"/>
      <c r="W113" s="40"/>
      <c r="X113" s="32"/>
      <c r="Y113" s="32"/>
      <c r="Z113" s="32"/>
      <c r="AA113" s="54"/>
      <c r="BB113" s="64" t="s">
        <v>0</v>
      </c>
      <c r="BC113">
        <v>112</v>
      </c>
      <c r="BD113" t="s">
        <v>256</v>
      </c>
      <c r="BE113" t="s">
        <v>40</v>
      </c>
      <c r="BF113" t="s">
        <v>466</v>
      </c>
    </row>
    <row r="114" spans="1:58">
      <c r="A114" t="str">
        <f t="shared" si="11"/>
        <v>|テキスト|&gt;|&gt;|&gt;|&gt;|クリーチャー1体を対象とする。あなたが次のターン開始時まで、それは+X/+Xの修整を受ける。Xはあなたがコントロールするクリーチャーの総数に等しい。&amp;br;余波|</v>
      </c>
      <c r="B114" t="s">
        <v>0</v>
      </c>
      <c r="C114" t="s">
        <v>81</v>
      </c>
      <c r="D114" s="27" t="s">
        <v>104</v>
      </c>
      <c r="E114" t="s">
        <v>81</v>
      </c>
      <c r="F114" s="27" t="s">
        <v>113</v>
      </c>
      <c r="G114" t="s">
        <v>81</v>
      </c>
      <c r="H114" s="27" t="s">
        <v>113</v>
      </c>
      <c r="I114" t="s">
        <v>81</v>
      </c>
      <c r="J114" s="27" t="s">
        <v>113</v>
      </c>
      <c r="K114" t="s">
        <v>81</v>
      </c>
      <c r="L114" s="27" t="s">
        <v>113</v>
      </c>
      <c r="M114" t="s">
        <v>81</v>
      </c>
      <c r="N114" t="str">
        <f>IF(R113=0,"",R113)</f>
        <v>クリーチャー1体を対象とする。あなたが次のターン開始時まで、それは+X/+Xの修整を受ける。Xはあなたがコントロールするクリーチャーの総数に等しい。&amp;br;余波</v>
      </c>
      <c r="O114" t="s">
        <v>81</v>
      </c>
      <c r="Q114" s="38" t="s">
        <v>27</v>
      </c>
      <c r="R114" s="34" t="str">
        <f>INDEX(BA:BA,W109+1)</f>
        <v>Target creature gets +X/+X until the beginning of your next turn, where X is the number of creatures you control.&amp;br;Aftermath.</v>
      </c>
      <c r="S114" s="35" t="s">
        <v>400</v>
      </c>
      <c r="T114" s="34" t="str">
        <f>IF(X114="","",X114&amp;IF(Y114="",""," "&amp;Y114)&amp;IF(Z114="",""," "&amp;Z114)&amp;IF(AA114="",""," "&amp;AA114))</f>
        <v/>
      </c>
      <c r="U114" s="35"/>
      <c r="V114" s="36"/>
      <c r="W114" s="40" t="s">
        <v>114</v>
      </c>
      <c r="X114" s="33" t="str">
        <f t="shared" ref="X114:AA114" si="19">IF(ISERROR(IF(LEN(X113)&gt;1,X113,VLOOKUP(X112,$AC:$AD,2,FALSE))),"",IF(LEN(X113)&gt;1,X113,VLOOKUP(X112,$AC:$AD,2,FALSE)))</f>
        <v/>
      </c>
      <c r="Y114" s="33" t="str">
        <f t="shared" si="19"/>
        <v/>
      </c>
      <c r="Z114" s="33" t="str">
        <f t="shared" si="19"/>
        <v/>
      </c>
      <c r="AA114" s="33" t="str">
        <f t="shared" si="19"/>
        <v> </v>
      </c>
      <c r="BB114" s="64" t="s">
        <v>0</v>
      </c>
      <c r="BC114">
        <v>113</v>
      </c>
      <c r="BD114" t="s">
        <v>467</v>
      </c>
      <c r="BE114" t="s">
        <v>40</v>
      </c>
      <c r="BF114" t="s">
        <v>468</v>
      </c>
    </row>
    <row r="115" spans="1:58">
      <c r="A115" t="str">
        <f t="shared" si="11"/>
        <v>|英テキスト|&gt;|&gt;|&gt;|&gt;|Target creature gets +X/+X until the beginning of your next turn, where X is the number of creatures you control.&amp;br;Aftermath.|</v>
      </c>
      <c r="B115" t="s">
        <v>0</v>
      </c>
      <c r="C115" t="s">
        <v>81</v>
      </c>
      <c r="D115" s="27" t="s">
        <v>125</v>
      </c>
      <c r="E115" t="s">
        <v>81</v>
      </c>
      <c r="F115" s="27" t="s">
        <v>113</v>
      </c>
      <c r="G115" t="s">
        <v>81</v>
      </c>
      <c r="H115" s="27" t="s">
        <v>113</v>
      </c>
      <c r="I115" t="s">
        <v>81</v>
      </c>
      <c r="J115" s="27" t="s">
        <v>113</v>
      </c>
      <c r="K115" t="s">
        <v>81</v>
      </c>
      <c r="L115" s="27" t="s">
        <v>113</v>
      </c>
      <c r="M115" t="s">
        <v>81</v>
      </c>
      <c r="N115" t="str">
        <f>IF(T114="","",T114&amp;"&amp;br;")&amp;IF(R114=0,"",R114)</f>
        <v>Target creature gets +X/+X until the beginning of your next turn, where X is the number of creatures you control.&amp;br;Aftermath.</v>
      </c>
      <c r="O115" t="s">
        <v>81</v>
      </c>
      <c r="Q115" s="33" t="s">
        <v>18</v>
      </c>
      <c r="R115" s="34">
        <f>IF(INDEX(AT:AT,W109+1)="",0,INDEX(AT:AT,W109+1)&amp;"/"&amp;INDEX(AU:AU,W109+1))</f>
        <v>0</v>
      </c>
      <c r="S115" s="35"/>
      <c r="T115" s="35"/>
      <c r="U115" s="35"/>
      <c r="V115" s="36"/>
      <c r="W115" s="40"/>
      <c r="X115" s="33"/>
      <c r="Y115" s="52"/>
      <c r="Z115" s="52"/>
      <c r="AA115" s="53"/>
      <c r="BB115" s="64" t="s">
        <v>0</v>
      </c>
      <c r="BC115">
        <v>114</v>
      </c>
      <c r="BD115" t="s">
        <v>469</v>
      </c>
      <c r="BE115" t="s">
        <v>40</v>
      </c>
      <c r="BF115" t="s">
        <v>470</v>
      </c>
    </row>
    <row r="116" spans="1:58">
      <c r="A116" t="str">
        <f t="shared" si="11"/>
        <v>|PT|&gt;||シールド数|&gt;||</v>
      </c>
      <c r="B116" t="s">
        <v>0</v>
      </c>
      <c r="C116" t="s">
        <v>81</v>
      </c>
      <c r="D116" t="s">
        <v>18</v>
      </c>
      <c r="E116" t="s">
        <v>81</v>
      </c>
      <c r="F116" t="s">
        <v>113</v>
      </c>
      <c r="G116" t="s">
        <v>81</v>
      </c>
      <c r="H116" t="str">
        <f>IF(R115=0,"",R115)</f>
        <v/>
      </c>
      <c r="I116" t="s">
        <v>81</v>
      </c>
      <c r="J116" t="s">
        <v>136</v>
      </c>
      <c r="K116" t="s">
        <v>81</v>
      </c>
      <c r="L116" t="s">
        <v>113</v>
      </c>
      <c r="M116" t="s">
        <v>81</v>
      </c>
      <c r="N116" t="str">
        <f>IF(R116=0,"",R116)</f>
        <v/>
      </c>
      <c r="O116" t="s">
        <v>81</v>
      </c>
      <c r="Q116" s="41" t="s">
        <v>19</v>
      </c>
      <c r="R116" s="34">
        <f>INDEX(AS:AS,W109+1)</f>
        <v>0</v>
      </c>
      <c r="S116" s="42"/>
      <c r="T116" s="42"/>
      <c r="U116" s="42"/>
      <c r="V116" s="43"/>
      <c r="W116" s="44"/>
      <c r="X116" s="45"/>
      <c r="Y116" s="55"/>
      <c r="Z116" s="55"/>
      <c r="AA116" s="56"/>
      <c r="BB116" s="64" t="s">
        <v>0</v>
      </c>
      <c r="BC116">
        <v>115</v>
      </c>
      <c r="BD116" t="s">
        <v>471</v>
      </c>
      <c r="BE116" t="s">
        <v>40</v>
      </c>
      <c r="BF116" t="s">
        <v>472</v>
      </c>
    </row>
    <row r="117" spans="1:58">
      <c r="A117" t="str">
        <f t="shared" si="11"/>
        <v>&amp;br;&amp;br;</v>
      </c>
      <c r="B117" t="s">
        <v>0</v>
      </c>
      <c r="C117" t="s">
        <v>145</v>
      </c>
      <c r="R117"/>
      <c r="S117"/>
      <c r="T117"/>
      <c r="U117"/>
      <c r="V117"/>
      <c r="BB117" s="64" t="s">
        <v>0</v>
      </c>
      <c r="BC117">
        <v>116</v>
      </c>
      <c r="BD117" t="s">
        <v>473</v>
      </c>
      <c r="BE117" t="s">
        <v>40</v>
      </c>
      <c r="BF117" t="s">
        <v>474</v>
      </c>
    </row>
    <row r="118" spans="1:58">
      <c r="A118" t="str">
        <f t="shared" si="11"/>
        <v>#back(text=戻る,left)</v>
      </c>
      <c r="B118" t="s">
        <v>0</v>
      </c>
      <c r="C118" t="s">
        <v>153</v>
      </c>
      <c r="R118"/>
      <c r="S118"/>
      <c r="T118"/>
      <c r="U118"/>
      <c r="V118"/>
      <c r="BB118" s="64" t="s">
        <v>0</v>
      </c>
      <c r="BC118">
        <v>117</v>
      </c>
      <c r="BD118" t="s">
        <v>475</v>
      </c>
      <c r="BE118" t="s">
        <v>40</v>
      </c>
      <c r="BF118" t="s">
        <v>476</v>
      </c>
    </row>
    <row r="119" spans="1:58">
      <c r="A119" t="str">
        <f t="shared" si="11"/>
        <v>&amp;br;</v>
      </c>
      <c r="B119" t="s">
        <v>0</v>
      </c>
      <c r="C119" t="s">
        <v>164</v>
      </c>
      <c r="R119"/>
      <c r="S119"/>
      <c r="T119"/>
      <c r="U119"/>
      <c r="V119"/>
      <c r="BB119" s="64" t="s">
        <v>0</v>
      </c>
      <c r="BC119">
        <v>118</v>
      </c>
      <c r="BD119" t="s">
        <v>262</v>
      </c>
      <c r="BE119" t="s">
        <v>40</v>
      </c>
      <c r="BF119" t="s">
        <v>477</v>
      </c>
    </row>
    <row r="120" spans="1:58">
      <c r="A120" t="str">
        <f t="shared" si="11"/>
        <v>#comment(above,nsize=[15],size=[30],num=[10])</v>
      </c>
      <c r="B120" t="s">
        <v>0</v>
      </c>
      <c r="C120" t="s">
        <v>173</v>
      </c>
      <c r="R120"/>
      <c r="S120"/>
      <c r="T120"/>
      <c r="U120"/>
      <c r="V120"/>
      <c r="BB120" s="64" t="s">
        <v>0</v>
      </c>
      <c r="BC120">
        <v>119</v>
      </c>
      <c r="BD120" t="s">
        <v>478</v>
      </c>
      <c r="BE120" t="s">
        <v>40</v>
      </c>
      <c r="BF120" t="s">
        <v>479</v>
      </c>
    </row>
    <row r="121" spans="1:58">
      <c r="A121" t="str">
        <f t="shared" si="11"/>
        <v>&amp;br;&amp;br;</v>
      </c>
      <c r="B121" t="s">
        <v>0</v>
      </c>
      <c r="C121" t="s">
        <v>145</v>
      </c>
      <c r="R121"/>
      <c r="S121"/>
      <c r="T121"/>
      <c r="U121"/>
      <c r="V121"/>
      <c r="BB121" s="64" t="s">
        <v>0</v>
      </c>
      <c r="BC121">
        <v>120</v>
      </c>
      <c r="BD121" t="s">
        <v>480</v>
      </c>
      <c r="BE121" t="s">
        <v>40</v>
      </c>
      <c r="BF121" t="s">
        <v>481</v>
      </c>
    </row>
    <row r="122" spans="1:58">
      <c r="A122" t="str">
        <f t="shared" si="11"/>
        <v/>
      </c>
      <c r="B122" t="s">
        <v>0</v>
      </c>
      <c r="Q122" s="29"/>
      <c r="R122" s="30"/>
      <c r="S122" s="30"/>
      <c r="T122" s="30"/>
      <c r="U122" s="30"/>
      <c r="V122" s="31"/>
      <c r="W122" s="32">
        <v>10</v>
      </c>
      <c r="X122" s="29"/>
      <c r="Y122" s="50"/>
      <c r="Z122" s="50"/>
      <c r="AA122" s="51"/>
      <c r="BB122" s="64" t="s">
        <v>0</v>
      </c>
      <c r="BC122">
        <v>121</v>
      </c>
      <c r="BD122" t="s">
        <v>482</v>
      </c>
      <c r="BE122" t="s">
        <v>40</v>
      </c>
      <c r="BF122" t="s">
        <v>483</v>
      </c>
    </row>
    <row r="123" spans="1:58">
      <c r="A123" t="str">
        <f t="shared" si="11"/>
        <v>*鮮明/Authority</v>
      </c>
      <c r="B123" t="s">
        <v>0</v>
      </c>
      <c r="C123" t="str">
        <f>"*"&amp;R123&amp;"/"&amp;T123</f>
        <v>*鮮明/Authority</v>
      </c>
      <c r="Q123" s="33" t="s">
        <v>9</v>
      </c>
      <c r="R123" s="34" t="str">
        <f>INDEX(AI:AI,W122+1)</f>
        <v>鮮明</v>
      </c>
      <c r="S123" s="35" t="s">
        <v>10</v>
      </c>
      <c r="T123" s="34" t="str">
        <f>INDEX(AJ:AJ,W122+1)</f>
        <v>Authority</v>
      </c>
      <c r="U123" s="35"/>
      <c r="V123" s="36"/>
      <c r="W123" s="37"/>
      <c r="X123" s="33"/>
      <c r="Y123" s="52"/>
      <c r="Z123" s="52"/>
      <c r="AA123" s="53"/>
      <c r="BB123" s="64" t="s">
        <v>0</v>
      </c>
      <c r="BC123">
        <v>122</v>
      </c>
      <c r="BD123" t="s">
        <v>484</v>
      </c>
      <c r="BE123" t="s">
        <v>40</v>
      </c>
      <c r="BF123" t="s">
        <v>485</v>
      </c>
    </row>
    <row r="124" spans="1:58">
      <c r="A124" t="str">
        <f t="shared" si="11"/>
        <v>|LEFT:80|LEFT:100|LEFT:100|LEFT:100|LEFT:100|LEFT:100|c</v>
      </c>
      <c r="B124" t="s">
        <v>0</v>
      </c>
      <c r="C124" t="s">
        <v>81</v>
      </c>
      <c r="D124" s="26" t="str">
        <f>$Q$1</f>
        <v>LEFT:80</v>
      </c>
      <c r="E124" s="26" t="s">
        <v>81</v>
      </c>
      <c r="F124" s="26" t="str">
        <f t="shared" ref="F124:J124" si="20">$R$1</f>
        <v>LEFT:100</v>
      </c>
      <c r="G124" s="26" t="s">
        <v>81</v>
      </c>
      <c r="H124" s="26" t="str">
        <f t="shared" si="20"/>
        <v>LEFT:100</v>
      </c>
      <c r="I124" s="26" t="s">
        <v>81</v>
      </c>
      <c r="J124" s="26" t="str">
        <f t="shared" si="20"/>
        <v>LEFT:100</v>
      </c>
      <c r="K124" s="26" t="s">
        <v>81</v>
      </c>
      <c r="L124" s="26" t="str">
        <f>$R$1</f>
        <v>LEFT:100</v>
      </c>
      <c r="M124" s="26" t="s">
        <v>81</v>
      </c>
      <c r="N124" s="26" t="str">
        <f>$R$1</f>
        <v>LEFT:100</v>
      </c>
      <c r="O124" t="s">
        <v>81</v>
      </c>
      <c r="P124" t="s">
        <v>82</v>
      </c>
      <c r="Q124" s="38" t="s">
        <v>6</v>
      </c>
      <c r="R124" s="34" t="str">
        <f>INDEX(AF:AF,W122+1)</f>
        <v>緑白</v>
      </c>
      <c r="S124" s="39" t="s">
        <v>7</v>
      </c>
      <c r="T124" s="34" t="str">
        <f>INDEX(AG:AG,W122+1)</f>
        <v>アンコモン</v>
      </c>
      <c r="U124" s="39" t="s">
        <v>8</v>
      </c>
      <c r="V124" s="34">
        <f>INDEX(AH:AH,W122+1)</f>
        <v>0</v>
      </c>
      <c r="W124" s="40"/>
      <c r="X124" s="34" t="str">
        <f>INDEX(AO:AO,W122+1)</f>
        <v>余波3：あなたのターン終了時まで、対戦相手がコントロールする最初の2体のクリーチャーを無効化する。あなたの次のターン開始時まで、あなたがコントロールする各クリーチャーは警戒を得る。</v>
      </c>
      <c r="Y124" s="52"/>
      <c r="Z124" s="52"/>
      <c r="AA124" s="53"/>
      <c r="BB124" s="64" t="s">
        <v>0</v>
      </c>
      <c r="BC124">
        <v>123</v>
      </c>
      <c r="BD124" t="s">
        <v>486</v>
      </c>
      <c r="BE124" t="s">
        <v>40</v>
      </c>
      <c r="BF124" t="s">
        <v>487</v>
      </c>
    </row>
    <row r="125" spans="1:58">
      <c r="A125" t="str">
        <f t="shared" si="11"/>
        <v>|色|緑白|レアリティ|アンコモン|マナコスト||</v>
      </c>
      <c r="B125" t="s">
        <v>0</v>
      </c>
      <c r="C125" t="s">
        <v>81</v>
      </c>
      <c r="D125" s="27" t="s">
        <v>6</v>
      </c>
      <c r="E125" t="s">
        <v>81</v>
      </c>
      <c r="F125" t="str">
        <f>IF(R124=0,"",R124)</f>
        <v>緑白</v>
      </c>
      <c r="G125" t="s">
        <v>81</v>
      </c>
      <c r="H125" s="27" t="s">
        <v>93</v>
      </c>
      <c r="I125" t="s">
        <v>81</v>
      </c>
      <c r="J125" t="str">
        <f>IF(T124=0,"",T124)</f>
        <v>アンコモン</v>
      </c>
      <c r="K125" t="s">
        <v>81</v>
      </c>
      <c r="L125" s="27" t="s">
        <v>94</v>
      </c>
      <c r="M125" t="s">
        <v>81</v>
      </c>
      <c r="N125" t="str">
        <f>IF(V124=0,"",V124)</f>
        <v/>
      </c>
      <c r="O125" t="s">
        <v>81</v>
      </c>
      <c r="Q125" s="33" t="s">
        <v>11</v>
      </c>
      <c r="R125" s="34" t="str">
        <f>INDEX(AK:AK,W122+1)</f>
        <v>呪文</v>
      </c>
      <c r="S125" s="39" t="s">
        <v>95</v>
      </c>
      <c r="T125" s="34">
        <f>INDEX(AL:AL,W122+1)</f>
        <v>0</v>
      </c>
      <c r="U125" s="34">
        <f>INDEX(AM:AM,W122+1)</f>
        <v>0</v>
      </c>
      <c r="V125" s="34">
        <f>INDEX(AN:AN,W122+1)</f>
        <v>0</v>
      </c>
      <c r="W125" s="40"/>
      <c r="X125" s="34" t="str">
        <f>INDEX(AV:AV,W122+1)</f>
        <v>余波</v>
      </c>
      <c r="Y125" s="34" t="str">
        <f>INDEX(AW:AW,W122+1)</f>
        <v/>
      </c>
      <c r="Z125" s="34" t="str">
        <f>INDEX(AX:AX,W122+1)</f>
        <v/>
      </c>
      <c r="AA125" s="34">
        <f>INDEX(AY:AY,W122+1)</f>
        <v>0</v>
      </c>
      <c r="BB125" s="64" t="s">
        <v>0</v>
      </c>
      <c r="BC125">
        <v>124</v>
      </c>
      <c r="BD125" t="s">
        <v>488</v>
      </c>
      <c r="BE125" t="s">
        <v>40</v>
      </c>
      <c r="BF125" t="s">
        <v>489</v>
      </c>
    </row>
    <row r="126" spans="1:58">
      <c r="A126" t="str">
        <f t="shared" si="11"/>
        <v>|種別|呪文|サブタイプ||||</v>
      </c>
      <c r="B126" t="s">
        <v>0</v>
      </c>
      <c r="C126" t="s">
        <v>81</v>
      </c>
      <c r="D126" s="27" t="s">
        <v>11</v>
      </c>
      <c r="E126" t="s">
        <v>81</v>
      </c>
      <c r="F126" t="str">
        <f>IF(R125=0,"",R125)</f>
        <v>呪文</v>
      </c>
      <c r="G126" t="s">
        <v>81</v>
      </c>
      <c r="H126" s="27" t="s">
        <v>103</v>
      </c>
      <c r="I126" t="s">
        <v>81</v>
      </c>
      <c r="J126" t="str">
        <f>IF(T125=0,"",T125)</f>
        <v/>
      </c>
      <c r="K126" t="s">
        <v>81</v>
      </c>
      <c r="L126" t="str">
        <f>IF(U125=0,"",U125)</f>
        <v/>
      </c>
      <c r="M126" t="s">
        <v>81</v>
      </c>
      <c r="N126" t="str">
        <f>IF(V125=0,"",V125)</f>
        <v/>
      </c>
      <c r="O126" t="s">
        <v>81</v>
      </c>
      <c r="Q126" s="33" t="s">
        <v>104</v>
      </c>
      <c r="R126" s="34" t="str">
        <f>INDEX(AZ:AZ,W122+1)</f>
        <v>余波3：あなたのターン終了時まで、対戦相手がコントロールする最初の2体のクリーチャーを無効化する。あなたの次のターン開始時まで、あなたがコントロールする各クリーチャーは警戒を得る。</v>
      </c>
      <c r="S126" s="35"/>
      <c r="T126" s="35"/>
      <c r="U126" s="35"/>
      <c r="V126" s="36"/>
      <c r="W126" s="40"/>
      <c r="X126" s="32"/>
      <c r="Y126" s="32"/>
      <c r="Z126" s="32"/>
      <c r="AA126" s="54"/>
      <c r="BB126" s="64" t="s">
        <v>0</v>
      </c>
      <c r="BC126">
        <v>125</v>
      </c>
      <c r="BD126" t="s">
        <v>490</v>
      </c>
      <c r="BE126" t="s">
        <v>40</v>
      </c>
      <c r="BF126" t="s">
        <v>491</v>
      </c>
    </row>
    <row r="127" spans="1:58">
      <c r="A127" t="str">
        <f t="shared" si="11"/>
        <v>|テキスト|&gt;|&gt;|&gt;|&gt;|余波3：あなたのターン終了時まで、対戦相手がコントロールする最初の2体のクリーチャーを無効化する。あなたの次のターン開始時まで、あなたがコントロールする各クリーチャーは警戒を得る。|</v>
      </c>
      <c r="B127" t="s">
        <v>0</v>
      </c>
      <c r="C127" t="s">
        <v>81</v>
      </c>
      <c r="D127" s="27" t="s">
        <v>104</v>
      </c>
      <c r="E127" t="s">
        <v>81</v>
      </c>
      <c r="F127" s="27" t="s">
        <v>113</v>
      </c>
      <c r="G127" t="s">
        <v>81</v>
      </c>
      <c r="H127" s="27" t="s">
        <v>113</v>
      </c>
      <c r="I127" t="s">
        <v>81</v>
      </c>
      <c r="J127" s="27" t="s">
        <v>113</v>
      </c>
      <c r="K127" t="s">
        <v>81</v>
      </c>
      <c r="L127" s="27" t="s">
        <v>113</v>
      </c>
      <c r="M127" t="s">
        <v>81</v>
      </c>
      <c r="N127" t="str">
        <f>IF(R126=0,"",R126)</f>
        <v>余波3：あなたのターン終了時まで、対戦相手がコントロールする最初の2体のクリーチャーを無効化する。あなたの次のターン開始時まで、あなたがコントロールする各クリーチャーは警戒を得る。</v>
      </c>
      <c r="O127" t="s">
        <v>81</v>
      </c>
      <c r="Q127" s="38" t="s">
        <v>27</v>
      </c>
      <c r="R127" s="34" t="str">
        <f>INDEX(BA:BA,W122+1)</f>
        <v>Aftermath 3: The first 2 creatures your opponent controls are Disabled until the end of your turn and each creature you control gains Vigilance until the beginning of your next turn.</v>
      </c>
      <c r="S127" s="35" t="s">
        <v>400</v>
      </c>
      <c r="T127" s="34" t="str">
        <f>IF(X127="","",X127&amp;IF(Y127="",""," "&amp;Y127)&amp;IF(Z127="",""," "&amp;Z127)&amp;IF(AA127="",""," "&amp;AA127))</f>
        <v/>
      </c>
      <c r="U127" s="35"/>
      <c r="V127" s="36"/>
      <c r="W127" s="40" t="s">
        <v>114</v>
      </c>
      <c r="X127" s="33" t="str">
        <f t="shared" ref="X127:AA127" si="21">IF(ISERROR(IF(LEN(X126)&gt;1,X126,VLOOKUP(X125,$AC:$AD,2,FALSE))),"",IF(LEN(X126)&gt;1,X126,VLOOKUP(X125,$AC:$AD,2,FALSE)))</f>
        <v/>
      </c>
      <c r="Y127" s="33" t="str">
        <f t="shared" si="21"/>
        <v/>
      </c>
      <c r="Z127" s="33" t="str">
        <f t="shared" si="21"/>
        <v/>
      </c>
      <c r="AA127" s="33" t="str">
        <f t="shared" si="21"/>
        <v> </v>
      </c>
      <c r="BB127" s="64" t="s">
        <v>0</v>
      </c>
      <c r="BC127">
        <v>126</v>
      </c>
      <c r="BD127" t="s">
        <v>87</v>
      </c>
      <c r="BE127" t="s">
        <v>40</v>
      </c>
      <c r="BF127" t="s">
        <v>492</v>
      </c>
    </row>
    <row r="128" spans="1:58">
      <c r="A128" t="str">
        <f t="shared" si="11"/>
        <v>|英テキスト|&gt;|&gt;|&gt;|&gt;|Aftermath 3: The first 2 creatures your opponent controls are Disabled until the end of your turn and each creature you control gains Vigilance until the beginning of your next turn.|</v>
      </c>
      <c r="B128" t="s">
        <v>0</v>
      </c>
      <c r="C128" t="s">
        <v>81</v>
      </c>
      <c r="D128" s="27" t="s">
        <v>125</v>
      </c>
      <c r="E128" t="s">
        <v>81</v>
      </c>
      <c r="F128" s="27" t="s">
        <v>113</v>
      </c>
      <c r="G128" t="s">
        <v>81</v>
      </c>
      <c r="H128" s="27" t="s">
        <v>113</v>
      </c>
      <c r="I128" t="s">
        <v>81</v>
      </c>
      <c r="J128" s="27" t="s">
        <v>113</v>
      </c>
      <c r="K128" t="s">
        <v>81</v>
      </c>
      <c r="L128" s="27" t="s">
        <v>113</v>
      </c>
      <c r="M128" t="s">
        <v>81</v>
      </c>
      <c r="N128" t="str">
        <f>IF(T127="","",T127&amp;"&amp;br;")&amp;IF(R127=0,"",R127)</f>
        <v>Aftermath 3: The first 2 creatures your opponent controls are Disabled until the end of your turn and each creature you control gains Vigilance until the beginning of your next turn.</v>
      </c>
      <c r="O128" t="s">
        <v>81</v>
      </c>
      <c r="Q128" s="33" t="s">
        <v>18</v>
      </c>
      <c r="R128" s="34">
        <f>IF(INDEX(AT:AT,W122+1)="",0,INDEX(AT:AT,W122+1)&amp;"/"&amp;INDEX(AU:AU,W122+1))</f>
        <v>0</v>
      </c>
      <c r="S128" s="35"/>
      <c r="T128" s="35"/>
      <c r="U128" s="35"/>
      <c r="V128" s="36"/>
      <c r="W128" s="40"/>
      <c r="X128" s="33"/>
      <c r="Y128" s="52"/>
      <c r="Z128" s="52"/>
      <c r="AA128" s="53"/>
      <c r="BB128" s="64" t="s">
        <v>0</v>
      </c>
      <c r="BC128">
        <v>127</v>
      </c>
      <c r="BD128" t="s">
        <v>267</v>
      </c>
      <c r="BE128" t="s">
        <v>40</v>
      </c>
      <c r="BF128" t="s">
        <v>112</v>
      </c>
    </row>
    <row r="129" spans="1:58">
      <c r="A129" t="str">
        <f t="shared" si="11"/>
        <v>|PT|&gt;||シールド数|&gt;||</v>
      </c>
      <c r="B129" t="s">
        <v>0</v>
      </c>
      <c r="C129" t="s">
        <v>81</v>
      </c>
      <c r="D129" t="s">
        <v>18</v>
      </c>
      <c r="E129" t="s">
        <v>81</v>
      </c>
      <c r="F129" t="s">
        <v>113</v>
      </c>
      <c r="G129" t="s">
        <v>81</v>
      </c>
      <c r="H129" t="str">
        <f>IF(R128=0,"",R128)</f>
        <v/>
      </c>
      <c r="I129" t="s">
        <v>81</v>
      </c>
      <c r="J129" t="s">
        <v>136</v>
      </c>
      <c r="K129" t="s">
        <v>81</v>
      </c>
      <c r="L129" t="s">
        <v>113</v>
      </c>
      <c r="M129" t="s">
        <v>81</v>
      </c>
      <c r="N129" t="str">
        <f>IF(R129=0,"",R129)</f>
        <v/>
      </c>
      <c r="O129" t="s">
        <v>81</v>
      </c>
      <c r="Q129" s="41" t="s">
        <v>19</v>
      </c>
      <c r="R129" s="34">
        <f>INDEX(AS:AS,W122+1)</f>
        <v>0</v>
      </c>
      <c r="S129" s="42"/>
      <c r="T129" s="42"/>
      <c r="U129" s="42"/>
      <c r="V129" s="43"/>
      <c r="W129" s="44"/>
      <c r="X129" s="45"/>
      <c r="Y129" s="55"/>
      <c r="Z129" s="55"/>
      <c r="AA129" s="56"/>
      <c r="BB129" s="64" t="s">
        <v>0</v>
      </c>
      <c r="BC129">
        <v>128</v>
      </c>
      <c r="BD129" t="s">
        <v>493</v>
      </c>
      <c r="BE129" t="s">
        <v>40</v>
      </c>
      <c r="BF129" t="s">
        <v>494</v>
      </c>
    </row>
    <row r="130" spans="1:58">
      <c r="A130" t="str">
        <f t="shared" si="11"/>
        <v>&amp;br;&amp;br;</v>
      </c>
      <c r="B130" t="s">
        <v>0</v>
      </c>
      <c r="C130" t="s">
        <v>145</v>
      </c>
      <c r="R130"/>
      <c r="S130"/>
      <c r="T130"/>
      <c r="U130"/>
      <c r="V130"/>
      <c r="BB130" s="64" t="s">
        <v>0</v>
      </c>
      <c r="BC130">
        <v>129</v>
      </c>
      <c r="BD130" t="s">
        <v>100</v>
      </c>
      <c r="BE130" t="s">
        <v>40</v>
      </c>
      <c r="BF130" t="s">
        <v>133</v>
      </c>
    </row>
    <row r="131" spans="1:58">
      <c r="A131" t="str">
        <f t="shared" si="11"/>
        <v>#back(text=戻る,left)</v>
      </c>
      <c r="B131" t="s">
        <v>0</v>
      </c>
      <c r="C131" t="s">
        <v>153</v>
      </c>
      <c r="R131"/>
      <c r="S131"/>
      <c r="T131"/>
      <c r="U131"/>
      <c r="V131"/>
      <c r="BB131" s="64" t="s">
        <v>0</v>
      </c>
      <c r="BC131">
        <v>130</v>
      </c>
      <c r="BD131" t="s">
        <v>495</v>
      </c>
      <c r="BE131" t="s">
        <v>40</v>
      </c>
      <c r="BF131" t="s">
        <v>496</v>
      </c>
    </row>
    <row r="132" spans="1:58">
      <c r="A132" t="str">
        <f t="shared" si="11"/>
        <v>&amp;br;</v>
      </c>
      <c r="B132" t="s">
        <v>0</v>
      </c>
      <c r="C132" t="s">
        <v>164</v>
      </c>
      <c r="R132"/>
      <c r="S132"/>
      <c r="T132"/>
      <c r="U132"/>
      <c r="V132"/>
      <c r="BB132" s="64" t="s">
        <v>0</v>
      </c>
      <c r="BC132">
        <v>131</v>
      </c>
      <c r="BD132" t="s">
        <v>497</v>
      </c>
      <c r="BE132" t="s">
        <v>40</v>
      </c>
      <c r="BF132" t="s">
        <v>498</v>
      </c>
    </row>
    <row r="133" spans="1:58">
      <c r="A133" t="str">
        <f t="shared" si="11"/>
        <v>#comment(above,nsize=[15],size=[30],num=[10])</v>
      </c>
      <c r="B133" t="s">
        <v>0</v>
      </c>
      <c r="C133" t="s">
        <v>173</v>
      </c>
      <c r="R133"/>
      <c r="S133"/>
      <c r="T133"/>
      <c r="U133"/>
      <c r="V133"/>
      <c r="BB133" s="64" t="s">
        <v>0</v>
      </c>
      <c r="BC133">
        <v>132</v>
      </c>
      <c r="BD133" t="s">
        <v>341</v>
      </c>
      <c r="BE133" t="s">
        <v>40</v>
      </c>
      <c r="BF133" t="s">
        <v>499</v>
      </c>
    </row>
    <row r="134" spans="1:58">
      <c r="A134" t="str">
        <f t="shared" ref="A134:A197" si="22">CONCATENATE(C134,D134,E134,F134,G134,H134,I134,J134,K134,L134,M134,N134,O134,P134)</f>
        <v>&amp;br;&amp;br;</v>
      </c>
      <c r="B134" t="s">
        <v>0</v>
      </c>
      <c r="C134" t="s">
        <v>145</v>
      </c>
      <c r="R134"/>
      <c r="S134"/>
      <c r="T134"/>
      <c r="U134"/>
      <c r="V134"/>
      <c r="BB134" s="64" t="s">
        <v>0</v>
      </c>
      <c r="BC134">
        <v>133</v>
      </c>
      <c r="BD134" t="s">
        <v>226</v>
      </c>
      <c r="BE134" t="s">
        <v>40</v>
      </c>
      <c r="BF134" t="s">
        <v>500</v>
      </c>
    </row>
    <row r="135" spans="1:58">
      <c r="A135" t="str">
        <f t="shared" si="22"/>
        <v/>
      </c>
      <c r="B135" t="s">
        <v>0</v>
      </c>
      <c r="Q135" s="29"/>
      <c r="R135" s="30"/>
      <c r="S135" s="30"/>
      <c r="T135" s="30"/>
      <c r="U135" s="30"/>
      <c r="V135" s="31"/>
      <c r="W135" s="32">
        <v>11</v>
      </c>
      <c r="X135" s="29"/>
      <c r="Y135" s="50"/>
      <c r="Z135" s="50"/>
      <c r="AA135" s="51"/>
      <c r="BB135" s="64" t="s">
        <v>0</v>
      </c>
      <c r="BC135">
        <v>134</v>
      </c>
      <c r="BD135" t="s">
        <v>501</v>
      </c>
      <c r="BE135" t="s">
        <v>40</v>
      </c>
      <c r="BF135" t="s">
        <v>502</v>
      </c>
    </row>
    <row r="136" spans="1:58">
      <c r="A136" t="str">
        <f t="shared" si="22"/>
        <v>*雲遊/Leave</v>
      </c>
      <c r="B136" t="s">
        <v>0</v>
      </c>
      <c r="C136" t="str">
        <f>"*"&amp;R136&amp;"/"&amp;T136</f>
        <v>*雲遊/Leave</v>
      </c>
      <c r="Q136" s="33" t="s">
        <v>9</v>
      </c>
      <c r="R136" s="34" t="str">
        <f>INDEX(AI:AI,W135+1)</f>
        <v>雲遊</v>
      </c>
      <c r="S136" s="35" t="s">
        <v>10</v>
      </c>
      <c r="T136" s="34" t="str">
        <f>INDEX(AJ:AJ,W135+1)</f>
        <v>Leave</v>
      </c>
      <c r="U136" s="35"/>
      <c r="V136" s="36"/>
      <c r="W136" s="37"/>
      <c r="X136" s="33"/>
      <c r="Y136" s="52"/>
      <c r="Z136" s="52"/>
      <c r="AA136" s="53"/>
      <c r="BB136" s="64" t="s">
        <v>0</v>
      </c>
      <c r="BC136">
        <v>135</v>
      </c>
      <c r="BD136" t="s">
        <v>503</v>
      </c>
      <c r="BE136" t="s">
        <v>40</v>
      </c>
      <c r="BF136" t="s">
        <v>504</v>
      </c>
    </row>
    <row r="137" spans="1:58">
      <c r="A137" t="str">
        <f t="shared" si="22"/>
        <v>|LEFT:80|LEFT:100|LEFT:100|LEFT:100|LEFT:100|LEFT:100|c</v>
      </c>
      <c r="B137" t="s">
        <v>0</v>
      </c>
      <c r="C137" t="s">
        <v>81</v>
      </c>
      <c r="D137" s="26" t="str">
        <f>$Q$1</f>
        <v>LEFT:80</v>
      </c>
      <c r="E137" s="26" t="s">
        <v>81</v>
      </c>
      <c r="F137" s="26" t="str">
        <f t="shared" ref="F137:J137" si="23">$R$1</f>
        <v>LEFT:100</v>
      </c>
      <c r="G137" s="26" t="s">
        <v>81</v>
      </c>
      <c r="H137" s="26" t="str">
        <f t="shared" si="23"/>
        <v>LEFT:100</v>
      </c>
      <c r="I137" s="26" t="s">
        <v>81</v>
      </c>
      <c r="J137" s="26" t="str">
        <f t="shared" si="23"/>
        <v>LEFT:100</v>
      </c>
      <c r="K137" s="26" t="s">
        <v>81</v>
      </c>
      <c r="L137" s="26" t="str">
        <f>$R$1</f>
        <v>LEFT:100</v>
      </c>
      <c r="M137" s="26" t="s">
        <v>81</v>
      </c>
      <c r="N137" s="26" t="str">
        <f>$R$1</f>
        <v>LEFT:100</v>
      </c>
      <c r="O137" t="s">
        <v>81</v>
      </c>
      <c r="P137" t="s">
        <v>82</v>
      </c>
      <c r="Q137" s="38" t="s">
        <v>6</v>
      </c>
      <c r="R137" s="34" t="str">
        <f>INDEX(AF:AF,W135+1)</f>
        <v>赤白</v>
      </c>
      <c r="S137" s="39" t="s">
        <v>7</v>
      </c>
      <c r="T137" s="34" t="str">
        <f>INDEX(AG:AG,W135+1)</f>
        <v>レア</v>
      </c>
      <c r="U137" s="39" t="s">
        <v>8</v>
      </c>
      <c r="V137" s="34">
        <f>INDEX(AH:AH,W135+1)</f>
        <v>13</v>
      </c>
      <c r="W137" s="40"/>
      <c r="X137" s="34" t="str">
        <f>INDEX(AO:AO,W135+1)</f>
        <v>あなたがコントロールする各クリーチャーをあなたの手札に戻す。</v>
      </c>
      <c r="Y137" s="52"/>
      <c r="Z137" s="52"/>
      <c r="AA137" s="53"/>
      <c r="BB137" s="64" t="s">
        <v>0</v>
      </c>
      <c r="BC137">
        <v>136</v>
      </c>
      <c r="BD137" t="s">
        <v>505</v>
      </c>
      <c r="BE137" t="s">
        <v>40</v>
      </c>
      <c r="BF137" t="s">
        <v>506</v>
      </c>
    </row>
    <row r="138" spans="1:58">
      <c r="A138" t="str">
        <f t="shared" si="22"/>
        <v>|色|赤白|レアリティ|レア|マナコスト|13|</v>
      </c>
      <c r="B138" t="s">
        <v>0</v>
      </c>
      <c r="C138" t="s">
        <v>81</v>
      </c>
      <c r="D138" s="27" t="s">
        <v>6</v>
      </c>
      <c r="E138" t="s">
        <v>81</v>
      </c>
      <c r="F138" t="str">
        <f>IF(R137=0,"",R137)</f>
        <v>赤白</v>
      </c>
      <c r="G138" t="s">
        <v>81</v>
      </c>
      <c r="H138" s="27" t="s">
        <v>93</v>
      </c>
      <c r="I138" t="s">
        <v>81</v>
      </c>
      <c r="J138" t="str">
        <f>IF(T137=0,"",T137)</f>
        <v>レア</v>
      </c>
      <c r="K138" t="s">
        <v>81</v>
      </c>
      <c r="L138" s="27" t="s">
        <v>94</v>
      </c>
      <c r="M138" t="s">
        <v>81</v>
      </c>
      <c r="N138">
        <f>IF(V137=0,"",V137)</f>
        <v>13</v>
      </c>
      <c r="O138" t="s">
        <v>81</v>
      </c>
      <c r="Q138" s="33" t="s">
        <v>11</v>
      </c>
      <c r="R138" s="34" t="str">
        <f>INDEX(AK:AK,W135+1)</f>
        <v>呪文</v>
      </c>
      <c r="S138" s="39" t="s">
        <v>95</v>
      </c>
      <c r="T138" s="34">
        <f>INDEX(AL:AL,W135+1)</f>
        <v>0</v>
      </c>
      <c r="U138" s="34">
        <f>INDEX(AM:AM,W135+1)</f>
        <v>0</v>
      </c>
      <c r="V138" s="34">
        <f>INDEX(AN:AN,W135+1)</f>
        <v>0</v>
      </c>
      <c r="W138" s="40"/>
      <c r="X138" s="34" t="str">
        <f>INDEX(AV:AV,W135+1)</f>
        <v>あな</v>
      </c>
      <c r="Y138" s="34" t="str">
        <f>INDEX(AW:AW,W135+1)</f>
        <v/>
      </c>
      <c r="Z138" s="34" t="str">
        <f>INDEX(AX:AX,W135+1)</f>
        <v/>
      </c>
      <c r="AA138" s="34">
        <f>INDEX(AY:AY,W135+1)</f>
        <v>0</v>
      </c>
      <c r="BB138" s="64" t="s">
        <v>0</v>
      </c>
      <c r="BC138">
        <v>137</v>
      </c>
      <c r="BD138" t="s">
        <v>109</v>
      </c>
      <c r="BE138" t="s">
        <v>40</v>
      </c>
      <c r="BF138" t="s">
        <v>402</v>
      </c>
    </row>
    <row r="139" spans="1:58">
      <c r="A139" t="str">
        <f t="shared" si="22"/>
        <v>|種別|呪文|サブタイプ||||</v>
      </c>
      <c r="B139" t="s">
        <v>0</v>
      </c>
      <c r="C139" t="s">
        <v>81</v>
      </c>
      <c r="D139" s="27" t="s">
        <v>11</v>
      </c>
      <c r="E139" t="s">
        <v>81</v>
      </c>
      <c r="F139" t="str">
        <f>IF(R138=0,"",R138)</f>
        <v>呪文</v>
      </c>
      <c r="G139" t="s">
        <v>81</v>
      </c>
      <c r="H139" s="27" t="s">
        <v>103</v>
      </c>
      <c r="I139" t="s">
        <v>81</v>
      </c>
      <c r="J139" t="str">
        <f>IF(T138=0,"",T138)</f>
        <v/>
      </c>
      <c r="K139" t="s">
        <v>81</v>
      </c>
      <c r="L139" t="str">
        <f>IF(U138=0,"",U138)</f>
        <v/>
      </c>
      <c r="M139" t="s">
        <v>81</v>
      </c>
      <c r="N139" t="str">
        <f>IF(V138=0,"",V138)</f>
        <v/>
      </c>
      <c r="O139" t="s">
        <v>81</v>
      </c>
      <c r="Q139" s="33" t="s">
        <v>104</v>
      </c>
      <c r="R139" s="34" t="str">
        <f>INDEX(AZ:AZ,W135+1)</f>
        <v>あなたがコントロールする各クリーチャーをあなたの手札に戻す。&amp;br;余波</v>
      </c>
      <c r="S139" s="35"/>
      <c r="T139" s="35"/>
      <c r="U139" s="35"/>
      <c r="V139" s="36"/>
      <c r="W139" s="40"/>
      <c r="X139" s="32"/>
      <c r="Y139" s="32"/>
      <c r="Z139" s="32"/>
      <c r="AA139" s="54"/>
      <c r="BB139" s="64" t="s">
        <v>0</v>
      </c>
      <c r="BC139">
        <v>138</v>
      </c>
      <c r="BD139" t="s">
        <v>507</v>
      </c>
      <c r="BE139" t="s">
        <v>40</v>
      </c>
      <c r="BF139" t="s">
        <v>508</v>
      </c>
    </row>
    <row r="140" spans="1:58">
      <c r="A140" t="str">
        <f t="shared" si="22"/>
        <v>|テキスト|&gt;|&gt;|&gt;|&gt;|あなたがコントロールする各クリーチャーをあなたの手札に戻す。&amp;br;余波|</v>
      </c>
      <c r="B140" t="s">
        <v>0</v>
      </c>
      <c r="C140" t="s">
        <v>81</v>
      </c>
      <c r="D140" s="27" t="s">
        <v>104</v>
      </c>
      <c r="E140" t="s">
        <v>81</v>
      </c>
      <c r="F140" s="27" t="s">
        <v>113</v>
      </c>
      <c r="G140" t="s">
        <v>81</v>
      </c>
      <c r="H140" s="27" t="s">
        <v>113</v>
      </c>
      <c r="I140" t="s">
        <v>81</v>
      </c>
      <c r="J140" s="27" t="s">
        <v>113</v>
      </c>
      <c r="K140" t="s">
        <v>81</v>
      </c>
      <c r="L140" s="27" t="s">
        <v>113</v>
      </c>
      <c r="M140" t="s">
        <v>81</v>
      </c>
      <c r="N140" t="str">
        <f>IF(R139=0,"",R139)</f>
        <v>あなたがコントロールする各クリーチャーをあなたの手札に戻す。&amp;br;余波</v>
      </c>
      <c r="O140" t="s">
        <v>81</v>
      </c>
      <c r="Q140" s="38" t="s">
        <v>27</v>
      </c>
      <c r="R140" s="34" t="str">
        <f>INDEX(BA:BA,W135+1)</f>
        <v>Each creature you control is Returned to your hand.&amp;br;Aftermath.</v>
      </c>
      <c r="S140" s="35" t="s">
        <v>400</v>
      </c>
      <c r="T140" s="34" t="str">
        <f>IF(X140="","",X140&amp;IF(Y140="",""," "&amp;Y140)&amp;IF(Z140="",""," "&amp;Z140)&amp;IF(AA140="",""," "&amp;AA140))</f>
        <v/>
      </c>
      <c r="U140" s="35"/>
      <c r="V140" s="36"/>
      <c r="W140" s="40" t="s">
        <v>114</v>
      </c>
      <c r="X140" s="33" t="str">
        <f t="shared" ref="X140:AA140" si="24">IF(ISERROR(IF(LEN(X139)&gt;1,X139,VLOOKUP(X138,$AC:$AD,2,FALSE))),"",IF(LEN(X139)&gt;1,X139,VLOOKUP(X138,$AC:$AD,2,FALSE)))</f>
        <v/>
      </c>
      <c r="Y140" s="33" t="str">
        <f t="shared" si="24"/>
        <v/>
      </c>
      <c r="Z140" s="33" t="str">
        <f t="shared" si="24"/>
        <v/>
      </c>
      <c r="AA140" s="33" t="str">
        <f t="shared" si="24"/>
        <v> </v>
      </c>
      <c r="BB140" s="64" t="s">
        <v>0</v>
      </c>
      <c r="BC140">
        <v>139</v>
      </c>
      <c r="BD140" t="s">
        <v>356</v>
      </c>
      <c r="BE140" t="s">
        <v>40</v>
      </c>
      <c r="BF140" t="s">
        <v>509</v>
      </c>
    </row>
    <row r="141" spans="1:58">
      <c r="A141" t="str">
        <f t="shared" si="22"/>
        <v>|英テキスト|&gt;|&gt;|&gt;|&gt;|Each creature you control is Returned to your hand.&amp;br;Aftermath.|</v>
      </c>
      <c r="B141" t="s">
        <v>0</v>
      </c>
      <c r="C141" t="s">
        <v>81</v>
      </c>
      <c r="D141" s="27" t="s">
        <v>125</v>
      </c>
      <c r="E141" t="s">
        <v>81</v>
      </c>
      <c r="F141" s="27" t="s">
        <v>113</v>
      </c>
      <c r="G141" t="s">
        <v>81</v>
      </c>
      <c r="H141" s="27" t="s">
        <v>113</v>
      </c>
      <c r="I141" t="s">
        <v>81</v>
      </c>
      <c r="J141" s="27" t="s">
        <v>113</v>
      </c>
      <c r="K141" t="s">
        <v>81</v>
      </c>
      <c r="L141" s="27" t="s">
        <v>113</v>
      </c>
      <c r="M141" t="s">
        <v>81</v>
      </c>
      <c r="N141" t="str">
        <f>IF(T140="","",T140&amp;"&amp;br;")&amp;IF(R140=0,"",R140)</f>
        <v>Each creature you control is Returned to your hand.&amp;br;Aftermath.</v>
      </c>
      <c r="O141" t="s">
        <v>81</v>
      </c>
      <c r="Q141" s="33" t="s">
        <v>18</v>
      </c>
      <c r="R141" s="34">
        <f>IF(INDEX(AT:AT,W135+1)="",0,INDEX(AT:AT,W135+1)&amp;"/"&amp;INDEX(AU:AU,W135+1))</f>
        <v>0</v>
      </c>
      <c r="S141" s="35"/>
      <c r="T141" s="35"/>
      <c r="U141" s="35"/>
      <c r="V141" s="36"/>
      <c r="W141" s="40"/>
      <c r="X141" s="33"/>
      <c r="Y141" s="52"/>
      <c r="Z141" s="52"/>
      <c r="AA141" s="53"/>
      <c r="BB141" s="64" t="s">
        <v>0</v>
      </c>
      <c r="BC141">
        <v>140</v>
      </c>
      <c r="BD141" t="s">
        <v>510</v>
      </c>
      <c r="BE141" t="s">
        <v>40</v>
      </c>
      <c r="BF141" t="s">
        <v>511</v>
      </c>
    </row>
    <row r="142" spans="1:58">
      <c r="A142" t="str">
        <f t="shared" si="22"/>
        <v>|PT|&gt;||シールド数|&gt;||</v>
      </c>
      <c r="B142" t="s">
        <v>0</v>
      </c>
      <c r="C142" t="s">
        <v>81</v>
      </c>
      <c r="D142" t="s">
        <v>18</v>
      </c>
      <c r="E142" t="s">
        <v>81</v>
      </c>
      <c r="F142" t="s">
        <v>113</v>
      </c>
      <c r="G142" t="s">
        <v>81</v>
      </c>
      <c r="H142" t="str">
        <f>IF(R141=0,"",R141)</f>
        <v/>
      </c>
      <c r="I142" t="s">
        <v>81</v>
      </c>
      <c r="J142" t="s">
        <v>136</v>
      </c>
      <c r="K142" t="s">
        <v>81</v>
      </c>
      <c r="L142" t="s">
        <v>113</v>
      </c>
      <c r="M142" t="s">
        <v>81</v>
      </c>
      <c r="N142" t="str">
        <f>IF(R142=0,"",R142)</f>
        <v/>
      </c>
      <c r="O142" t="s">
        <v>81</v>
      </c>
      <c r="Q142" s="41" t="s">
        <v>19</v>
      </c>
      <c r="R142" s="34">
        <f>INDEX(AS:AS,W135+1)</f>
        <v>0</v>
      </c>
      <c r="S142" s="42"/>
      <c r="T142" s="42"/>
      <c r="U142" s="42"/>
      <c r="V142" s="43"/>
      <c r="W142" s="44"/>
      <c r="X142" s="45"/>
      <c r="Y142" s="55"/>
      <c r="Z142" s="55"/>
      <c r="AA142" s="56"/>
      <c r="BB142" s="64" t="s">
        <v>0</v>
      </c>
      <c r="BC142">
        <v>141</v>
      </c>
      <c r="BD142" t="s">
        <v>310</v>
      </c>
      <c r="BE142" t="s">
        <v>40</v>
      </c>
      <c r="BF142" t="s">
        <v>512</v>
      </c>
    </row>
    <row r="143" spans="1:58">
      <c r="A143" t="str">
        <f t="shared" si="22"/>
        <v>&amp;br;&amp;br;</v>
      </c>
      <c r="B143" t="s">
        <v>0</v>
      </c>
      <c r="C143" t="s">
        <v>145</v>
      </c>
      <c r="R143"/>
      <c r="S143"/>
      <c r="T143"/>
      <c r="U143"/>
      <c r="V143"/>
      <c r="BB143" s="64" t="s">
        <v>0</v>
      </c>
      <c r="BC143">
        <v>142</v>
      </c>
      <c r="BD143" t="s">
        <v>513</v>
      </c>
      <c r="BE143" t="s">
        <v>40</v>
      </c>
      <c r="BF143" t="s">
        <v>514</v>
      </c>
    </row>
    <row r="144" spans="1:58">
      <c r="A144" t="str">
        <f t="shared" si="22"/>
        <v>#back(text=戻る,left)</v>
      </c>
      <c r="B144" t="s">
        <v>0</v>
      </c>
      <c r="C144" t="s">
        <v>153</v>
      </c>
      <c r="R144"/>
      <c r="S144"/>
      <c r="T144"/>
      <c r="U144"/>
      <c r="V144"/>
      <c r="BB144" s="64" t="s">
        <v>0</v>
      </c>
      <c r="BC144">
        <v>143</v>
      </c>
      <c r="BD144" t="s">
        <v>515</v>
      </c>
      <c r="BE144" t="s">
        <v>40</v>
      </c>
      <c r="BF144" t="s">
        <v>516</v>
      </c>
    </row>
    <row r="145" spans="1:58">
      <c r="A145" t="str">
        <f t="shared" si="22"/>
        <v>&amp;br;</v>
      </c>
      <c r="B145" t="s">
        <v>0</v>
      </c>
      <c r="C145" t="s">
        <v>164</v>
      </c>
      <c r="R145"/>
      <c r="S145"/>
      <c r="T145"/>
      <c r="U145"/>
      <c r="V145"/>
      <c r="BB145" s="64" t="s">
        <v>0</v>
      </c>
      <c r="BC145">
        <v>144</v>
      </c>
      <c r="BD145" t="s">
        <v>517</v>
      </c>
      <c r="BE145" t="s">
        <v>40</v>
      </c>
      <c r="BF145" t="s">
        <v>518</v>
      </c>
    </row>
    <row r="146" spans="1:58">
      <c r="A146" t="str">
        <f t="shared" si="22"/>
        <v>#comment(above,nsize=[15],size=[30],num=[10])</v>
      </c>
      <c r="B146" t="s">
        <v>0</v>
      </c>
      <c r="C146" t="s">
        <v>173</v>
      </c>
      <c r="R146"/>
      <c r="S146"/>
      <c r="T146"/>
      <c r="U146"/>
      <c r="V146"/>
      <c r="BB146" s="64" t="s">
        <v>0</v>
      </c>
      <c r="BC146">
        <v>145</v>
      </c>
      <c r="BD146" t="s">
        <v>519</v>
      </c>
      <c r="BE146" t="s">
        <v>40</v>
      </c>
      <c r="BF146" t="s">
        <v>520</v>
      </c>
    </row>
    <row r="147" spans="1:58">
      <c r="A147" t="str">
        <f t="shared" si="22"/>
        <v>&amp;br;&amp;br;</v>
      </c>
      <c r="B147" t="s">
        <v>0</v>
      </c>
      <c r="C147" t="s">
        <v>145</v>
      </c>
      <c r="R147"/>
      <c r="S147"/>
      <c r="T147"/>
      <c r="U147"/>
      <c r="V147"/>
      <c r="BB147" s="64" t="s">
        <v>0</v>
      </c>
      <c r="BC147">
        <v>146</v>
      </c>
      <c r="BD147" t="s">
        <v>295</v>
      </c>
      <c r="BE147" t="s">
        <v>40</v>
      </c>
      <c r="BF147" t="s">
        <v>521</v>
      </c>
    </row>
    <row r="148" spans="1:58">
      <c r="A148" t="str">
        <f t="shared" si="22"/>
        <v/>
      </c>
      <c r="B148" t="s">
        <v>0</v>
      </c>
      <c r="Q148" s="29"/>
      <c r="R148" s="30"/>
      <c r="S148" s="30"/>
      <c r="T148" s="30"/>
      <c r="U148" s="30"/>
      <c r="V148" s="31"/>
      <c r="W148" s="32">
        <v>12</v>
      </c>
      <c r="X148" s="29"/>
      <c r="Y148" s="50"/>
      <c r="Z148" s="50"/>
      <c r="AA148" s="51"/>
      <c r="BB148" s="64" t="s">
        <v>0</v>
      </c>
      <c r="BC148">
        <v>147</v>
      </c>
      <c r="BD148" t="s">
        <v>119</v>
      </c>
      <c r="BE148" t="s">
        <v>40</v>
      </c>
      <c r="BF148" t="s">
        <v>298</v>
      </c>
    </row>
    <row r="149" spans="1:58">
      <c r="A149" t="str">
        <f t="shared" si="22"/>
        <v>*萍寄/Chance</v>
      </c>
      <c r="B149" t="s">
        <v>0</v>
      </c>
      <c r="C149" t="str">
        <f>"*"&amp;R149&amp;"/"&amp;T149</f>
        <v>*萍寄/Chance</v>
      </c>
      <c r="Q149" s="33" t="s">
        <v>9</v>
      </c>
      <c r="R149" s="34" t="str">
        <f>INDEX(AI:AI,W148+1)</f>
        <v>萍寄</v>
      </c>
      <c r="S149" s="35" t="s">
        <v>10</v>
      </c>
      <c r="T149" s="34" t="str">
        <f>INDEX(AJ:AJ,W148+1)</f>
        <v>Chance</v>
      </c>
      <c r="U149" s="35"/>
      <c r="V149" s="36"/>
      <c r="W149" s="37"/>
      <c r="X149" s="33"/>
      <c r="Y149" s="52"/>
      <c r="Z149" s="52"/>
      <c r="AA149" s="53"/>
      <c r="BB149" s="64" t="s">
        <v>0</v>
      </c>
      <c r="BC149">
        <v>148</v>
      </c>
      <c r="BD149" t="s">
        <v>316</v>
      </c>
      <c r="BE149" t="s">
        <v>40</v>
      </c>
      <c r="BF149" t="s">
        <v>522</v>
      </c>
    </row>
    <row r="150" spans="1:55">
      <c r="A150" t="str">
        <f t="shared" si="22"/>
        <v>|LEFT:80|LEFT:100|LEFT:100|LEFT:100|LEFT:100|LEFT:100|c</v>
      </c>
      <c r="B150" t="s">
        <v>0</v>
      </c>
      <c r="C150" t="s">
        <v>81</v>
      </c>
      <c r="D150" s="26" t="str">
        <f>$Q$1</f>
        <v>LEFT:80</v>
      </c>
      <c r="E150" s="26" t="s">
        <v>81</v>
      </c>
      <c r="F150" s="26" t="str">
        <f t="shared" ref="F150:J150" si="25">$R$1</f>
        <v>LEFT:100</v>
      </c>
      <c r="G150" s="26" t="s">
        <v>81</v>
      </c>
      <c r="H150" s="26" t="str">
        <f t="shared" si="25"/>
        <v>LEFT:100</v>
      </c>
      <c r="I150" s="26" t="s">
        <v>81</v>
      </c>
      <c r="J150" s="26" t="str">
        <f t="shared" si="25"/>
        <v>LEFT:100</v>
      </c>
      <c r="K150" s="26" t="s">
        <v>81</v>
      </c>
      <c r="L150" s="26" t="str">
        <f>$R$1</f>
        <v>LEFT:100</v>
      </c>
      <c r="M150" s="26" t="s">
        <v>81</v>
      </c>
      <c r="N150" s="26" t="str">
        <f>$R$1</f>
        <v>LEFT:100</v>
      </c>
      <c r="O150" t="s">
        <v>81</v>
      </c>
      <c r="P150" t="s">
        <v>82</v>
      </c>
      <c r="Q150" s="38" t="s">
        <v>6</v>
      </c>
      <c r="R150" s="34" t="str">
        <f>INDEX(AF:AF,W148+1)</f>
        <v>赤白</v>
      </c>
      <c r="S150" s="39" t="s">
        <v>7</v>
      </c>
      <c r="T150" s="34" t="str">
        <f>INDEX(AG:AG,W148+1)</f>
        <v>レア</v>
      </c>
      <c r="U150" s="39" t="s">
        <v>8</v>
      </c>
      <c r="V150" s="34">
        <f>INDEX(AH:AH,W148+1)</f>
        <v>0</v>
      </c>
      <c r="W150" s="40"/>
      <c r="X150" s="34" t="str">
        <f>INDEX(AO:AO,W148+1)</f>
        <v>余波2：あなたの手札のカードを4枚捨てて、その後カードを4枚引く。</v>
      </c>
      <c r="Y150" s="52"/>
      <c r="Z150" s="52"/>
      <c r="AA150" s="53"/>
      <c r="BB150" s="64" t="s">
        <v>0</v>
      </c>
      <c r="BC150">
        <v>149</v>
      </c>
    </row>
    <row r="151" spans="1:55">
      <c r="A151" t="str">
        <f t="shared" si="22"/>
        <v>|色|赤白|レアリティ|レア|マナコスト||</v>
      </c>
      <c r="B151" t="s">
        <v>0</v>
      </c>
      <c r="C151" t="s">
        <v>81</v>
      </c>
      <c r="D151" s="27" t="s">
        <v>6</v>
      </c>
      <c r="E151" t="s">
        <v>81</v>
      </c>
      <c r="F151" t="str">
        <f>IF(R150=0,"",R150)</f>
        <v>赤白</v>
      </c>
      <c r="G151" t="s">
        <v>81</v>
      </c>
      <c r="H151" s="27" t="s">
        <v>93</v>
      </c>
      <c r="I151" t="s">
        <v>81</v>
      </c>
      <c r="J151" t="str">
        <f>IF(T150=0,"",T150)</f>
        <v>レア</v>
      </c>
      <c r="K151" t="s">
        <v>81</v>
      </c>
      <c r="L151" s="27" t="s">
        <v>94</v>
      </c>
      <c r="M151" t="s">
        <v>81</v>
      </c>
      <c r="N151" t="str">
        <f>IF(V150=0,"",V150)</f>
        <v/>
      </c>
      <c r="O151" t="s">
        <v>81</v>
      </c>
      <c r="Q151" s="33" t="s">
        <v>11</v>
      </c>
      <c r="R151" s="34" t="str">
        <f>INDEX(AK:AK,W148+1)</f>
        <v>呪文</v>
      </c>
      <c r="S151" s="39" t="s">
        <v>95</v>
      </c>
      <c r="T151" s="34">
        <f>INDEX(AL:AL,W148+1)</f>
        <v>0</v>
      </c>
      <c r="U151" s="34">
        <f>INDEX(AM:AM,W148+1)</f>
        <v>0</v>
      </c>
      <c r="V151" s="34">
        <f>INDEX(AN:AN,W148+1)</f>
        <v>0</v>
      </c>
      <c r="W151" s="40"/>
      <c r="X151" s="34" t="str">
        <f>INDEX(AV:AV,W148+1)</f>
        <v>余波</v>
      </c>
      <c r="Y151" s="34" t="str">
        <f>INDEX(AW:AW,W148+1)</f>
        <v/>
      </c>
      <c r="Z151" s="34" t="str">
        <f>INDEX(AX:AX,W148+1)</f>
        <v/>
      </c>
      <c r="AA151" s="34">
        <f>INDEX(AY:AY,W148+1)</f>
        <v>0</v>
      </c>
      <c r="BB151" s="64" t="s">
        <v>0</v>
      </c>
      <c r="BC151">
        <v>150</v>
      </c>
    </row>
    <row r="152" spans="1:55">
      <c r="A152" t="str">
        <f t="shared" si="22"/>
        <v>|種別|呪文|サブタイプ||||</v>
      </c>
      <c r="B152" t="s">
        <v>0</v>
      </c>
      <c r="C152" t="s">
        <v>81</v>
      </c>
      <c r="D152" s="27" t="s">
        <v>11</v>
      </c>
      <c r="E152" t="s">
        <v>81</v>
      </c>
      <c r="F152" t="str">
        <f>IF(R151=0,"",R151)</f>
        <v>呪文</v>
      </c>
      <c r="G152" t="s">
        <v>81</v>
      </c>
      <c r="H152" s="27" t="s">
        <v>103</v>
      </c>
      <c r="I152" t="s">
        <v>81</v>
      </c>
      <c r="J152" t="str">
        <f>IF(T151=0,"",T151)</f>
        <v/>
      </c>
      <c r="K152" t="s">
        <v>81</v>
      </c>
      <c r="L152" t="str">
        <f>IF(U151=0,"",U151)</f>
        <v/>
      </c>
      <c r="M152" t="s">
        <v>81</v>
      </c>
      <c r="N152" t="str">
        <f>IF(V151=0,"",V151)</f>
        <v/>
      </c>
      <c r="O152" t="s">
        <v>81</v>
      </c>
      <c r="Q152" s="33" t="s">
        <v>104</v>
      </c>
      <c r="R152" s="34" t="str">
        <f>INDEX(AZ:AZ,W148+1)</f>
        <v>余波2：あなたの手札のカードを4枚捨てて、その後カードを4枚引く。</v>
      </c>
      <c r="S152" s="35"/>
      <c r="T152" s="35"/>
      <c r="U152" s="35"/>
      <c r="V152" s="36"/>
      <c r="W152" s="40"/>
      <c r="X152" s="32"/>
      <c r="Y152" s="32"/>
      <c r="Z152" s="32"/>
      <c r="AA152" s="54"/>
      <c r="BB152" s="64" t="s">
        <v>0</v>
      </c>
      <c r="BC152">
        <v>151</v>
      </c>
    </row>
    <row r="153" spans="1:55">
      <c r="A153" t="str">
        <f t="shared" si="22"/>
        <v>|テキスト|&gt;|&gt;|&gt;|&gt;|余波2：あなたの手札のカードを4枚捨てて、その後カードを4枚引く。|</v>
      </c>
      <c r="B153" t="s">
        <v>0</v>
      </c>
      <c r="C153" t="s">
        <v>81</v>
      </c>
      <c r="D153" s="27" t="s">
        <v>104</v>
      </c>
      <c r="E153" t="s">
        <v>81</v>
      </c>
      <c r="F153" s="27" t="s">
        <v>113</v>
      </c>
      <c r="G153" t="s">
        <v>81</v>
      </c>
      <c r="H153" s="27" t="s">
        <v>113</v>
      </c>
      <c r="I153" t="s">
        <v>81</v>
      </c>
      <c r="J153" s="27" t="s">
        <v>113</v>
      </c>
      <c r="K153" t="s">
        <v>81</v>
      </c>
      <c r="L153" s="27" t="s">
        <v>113</v>
      </c>
      <c r="M153" t="s">
        <v>81</v>
      </c>
      <c r="N153" t="str">
        <f>IF(R152=0,"",R152)</f>
        <v>余波2：あなたの手札のカードを4枚捨てて、その後カードを4枚引く。</v>
      </c>
      <c r="O153" t="s">
        <v>81</v>
      </c>
      <c r="Q153" s="38" t="s">
        <v>27</v>
      </c>
      <c r="R153" s="34" t="str">
        <f>INDEX(BA:BA,W148+1)</f>
        <v>Aftermath 2: Discard 4 cards in your hand, then draw 4 cards.</v>
      </c>
      <c r="S153" s="35" t="s">
        <v>400</v>
      </c>
      <c r="T153" s="34" t="str">
        <f>IF(X153="","",X153&amp;IF(Y153="",""," "&amp;Y153)&amp;IF(Z153="",""," "&amp;Z153)&amp;IF(AA153="",""," "&amp;AA153))</f>
        <v/>
      </c>
      <c r="U153" s="35"/>
      <c r="V153" s="36"/>
      <c r="W153" s="40" t="s">
        <v>114</v>
      </c>
      <c r="X153" s="33" t="str">
        <f t="shared" ref="X153:AA153" si="26">IF(ISERROR(IF(LEN(X152)&gt;1,X152,VLOOKUP(X151,$AC:$AD,2,FALSE))),"",IF(LEN(X152)&gt;1,X152,VLOOKUP(X151,$AC:$AD,2,FALSE)))</f>
        <v/>
      </c>
      <c r="Y153" s="33" t="str">
        <f t="shared" si="26"/>
        <v/>
      </c>
      <c r="Z153" s="33" t="str">
        <f t="shared" si="26"/>
        <v/>
      </c>
      <c r="AA153" s="33" t="str">
        <f t="shared" si="26"/>
        <v> </v>
      </c>
      <c r="BB153" s="64" t="s">
        <v>0</v>
      </c>
      <c r="BC153">
        <v>152</v>
      </c>
    </row>
    <row r="154" spans="1:55">
      <c r="A154" t="str">
        <f t="shared" si="22"/>
        <v>|英テキスト|&gt;|&gt;|&gt;|&gt;|Aftermath 2: Discard 4 cards in your hand, then draw 4 cards.|</v>
      </c>
      <c r="B154" t="s">
        <v>0</v>
      </c>
      <c r="C154" t="s">
        <v>81</v>
      </c>
      <c r="D154" s="27" t="s">
        <v>125</v>
      </c>
      <c r="E154" t="s">
        <v>81</v>
      </c>
      <c r="F154" s="27" t="s">
        <v>113</v>
      </c>
      <c r="G154" t="s">
        <v>81</v>
      </c>
      <c r="H154" s="27" t="s">
        <v>113</v>
      </c>
      <c r="I154" t="s">
        <v>81</v>
      </c>
      <c r="J154" s="27" t="s">
        <v>113</v>
      </c>
      <c r="K154" t="s">
        <v>81</v>
      </c>
      <c r="L154" s="27" t="s">
        <v>113</v>
      </c>
      <c r="M154" t="s">
        <v>81</v>
      </c>
      <c r="N154" t="str">
        <f>IF(T153="","",T153&amp;"&amp;br;")&amp;IF(R153=0,"",R153)</f>
        <v>Aftermath 2: Discard 4 cards in your hand, then draw 4 cards.</v>
      </c>
      <c r="O154" t="s">
        <v>81</v>
      </c>
      <c r="Q154" s="33" t="s">
        <v>18</v>
      </c>
      <c r="R154" s="34">
        <f>IF(INDEX(AT:AT,W148+1)="",0,INDEX(AT:AT,W148+1)&amp;"/"&amp;INDEX(AU:AU,W148+1))</f>
        <v>0</v>
      </c>
      <c r="S154" s="35"/>
      <c r="T154" s="35"/>
      <c r="U154" s="35"/>
      <c r="V154" s="36"/>
      <c r="W154" s="40"/>
      <c r="X154" s="33"/>
      <c r="Y154" s="52"/>
      <c r="Z154" s="52"/>
      <c r="AA154" s="53"/>
      <c r="BB154" s="64" t="s">
        <v>0</v>
      </c>
      <c r="BC154">
        <v>153</v>
      </c>
    </row>
    <row r="155" spans="1:55">
      <c r="A155" t="str">
        <f t="shared" si="22"/>
        <v>|PT|&gt;||シールド数|&gt;||</v>
      </c>
      <c r="B155" t="s">
        <v>0</v>
      </c>
      <c r="C155" t="s">
        <v>81</v>
      </c>
      <c r="D155" t="s">
        <v>18</v>
      </c>
      <c r="E155" t="s">
        <v>81</v>
      </c>
      <c r="F155" t="s">
        <v>113</v>
      </c>
      <c r="G155" t="s">
        <v>81</v>
      </c>
      <c r="H155" t="str">
        <f>IF(R154=0,"",R154)</f>
        <v/>
      </c>
      <c r="I155" t="s">
        <v>81</v>
      </c>
      <c r="J155" t="s">
        <v>136</v>
      </c>
      <c r="K155" t="s">
        <v>81</v>
      </c>
      <c r="L155" t="s">
        <v>113</v>
      </c>
      <c r="M155" t="s">
        <v>81</v>
      </c>
      <c r="N155" t="str">
        <f>IF(R155=0,"",R155)</f>
        <v/>
      </c>
      <c r="O155" t="s">
        <v>81</v>
      </c>
      <c r="Q155" s="41" t="s">
        <v>19</v>
      </c>
      <c r="R155" s="34">
        <f>INDEX(AS:AS,W148+1)</f>
        <v>0</v>
      </c>
      <c r="S155" s="42"/>
      <c r="T155" s="42"/>
      <c r="U155" s="42"/>
      <c r="V155" s="43"/>
      <c r="W155" s="44"/>
      <c r="X155" s="45"/>
      <c r="Y155" s="55"/>
      <c r="Z155" s="55"/>
      <c r="AA155" s="56"/>
      <c r="BB155" s="64" t="s">
        <v>0</v>
      </c>
      <c r="BC155">
        <v>154</v>
      </c>
    </row>
    <row r="156" spans="1:55">
      <c r="A156" t="str">
        <f t="shared" si="22"/>
        <v>&amp;br;&amp;br;</v>
      </c>
      <c r="B156" t="s">
        <v>0</v>
      </c>
      <c r="C156" t="s">
        <v>145</v>
      </c>
      <c r="R156"/>
      <c r="S156"/>
      <c r="T156"/>
      <c r="U156"/>
      <c r="V156"/>
      <c r="BB156" s="64" t="s">
        <v>0</v>
      </c>
      <c r="BC156">
        <v>155</v>
      </c>
    </row>
    <row r="157" spans="1:55">
      <c r="A157" t="str">
        <f t="shared" si="22"/>
        <v>#back(text=戻る,left)</v>
      </c>
      <c r="B157" t="s">
        <v>0</v>
      </c>
      <c r="C157" t="s">
        <v>153</v>
      </c>
      <c r="R157"/>
      <c r="S157"/>
      <c r="T157"/>
      <c r="U157"/>
      <c r="V157"/>
      <c r="BB157" s="64" t="s">
        <v>0</v>
      </c>
      <c r="BC157">
        <v>156</v>
      </c>
    </row>
    <row r="158" spans="1:55">
      <c r="A158" t="str">
        <f t="shared" si="22"/>
        <v>&amp;br;</v>
      </c>
      <c r="B158" t="s">
        <v>0</v>
      </c>
      <c r="C158" t="s">
        <v>164</v>
      </c>
      <c r="R158"/>
      <c r="S158"/>
      <c r="T158"/>
      <c r="U158"/>
      <c r="V158"/>
      <c r="BB158" s="64" t="s">
        <v>0</v>
      </c>
      <c r="BC158">
        <v>157</v>
      </c>
    </row>
    <row r="159" spans="1:55">
      <c r="A159" t="str">
        <f t="shared" si="22"/>
        <v>#comment(above,nsize=[15],size=[30],num=[10])</v>
      </c>
      <c r="B159" t="s">
        <v>0</v>
      </c>
      <c r="C159" t="s">
        <v>173</v>
      </c>
      <c r="R159"/>
      <c r="S159"/>
      <c r="T159"/>
      <c r="U159"/>
      <c r="V159"/>
      <c r="BB159" s="64" t="s">
        <v>0</v>
      </c>
      <c r="BC159">
        <v>158</v>
      </c>
    </row>
    <row r="160" spans="1:55">
      <c r="A160" t="str">
        <f t="shared" si="22"/>
        <v>&amp;br;&amp;br;</v>
      </c>
      <c r="B160" t="s">
        <v>0</v>
      </c>
      <c r="C160" t="s">
        <v>145</v>
      </c>
      <c r="R160"/>
      <c r="S160"/>
      <c r="T160"/>
      <c r="U160"/>
      <c r="V160"/>
      <c r="BB160" s="64" t="s">
        <v>0</v>
      </c>
      <c r="BC160">
        <v>159</v>
      </c>
    </row>
    <row r="161" spans="1:55">
      <c r="A161" t="str">
        <f t="shared" si="22"/>
        <v/>
      </c>
      <c r="B161" t="s">
        <v>0</v>
      </c>
      <c r="Q161" s="29"/>
      <c r="R161" s="30"/>
      <c r="S161" s="30"/>
      <c r="T161" s="30"/>
      <c r="U161" s="30"/>
      <c r="V161" s="31"/>
      <c r="W161" s="32">
        <v>13</v>
      </c>
      <c r="X161" s="29"/>
      <c r="Y161" s="50"/>
      <c r="Z161" s="50"/>
      <c r="AA161" s="51"/>
      <c r="BB161" s="64" t="s">
        <v>0</v>
      </c>
      <c r="BC161">
        <v>160</v>
      </c>
    </row>
    <row r="162" spans="1:55">
      <c r="A162" t="str">
        <f t="shared" si="22"/>
        <v>*大義/Reason</v>
      </c>
      <c r="B162" t="s">
        <v>0</v>
      </c>
      <c r="C162" t="str">
        <f>"*"&amp;R162&amp;"/"&amp;T162</f>
        <v>*大義/Reason</v>
      </c>
      <c r="Q162" s="33" t="s">
        <v>9</v>
      </c>
      <c r="R162" s="34" t="str">
        <f>INDEX(AI:AI,W161+1)</f>
        <v>大義</v>
      </c>
      <c r="S162" s="35" t="s">
        <v>10</v>
      </c>
      <c r="T162" s="34" t="str">
        <f>INDEX(AJ:AJ,W161+1)</f>
        <v>Reason</v>
      </c>
      <c r="U162" s="35"/>
      <c r="V162" s="36"/>
      <c r="W162" s="37"/>
      <c r="X162" s="33"/>
      <c r="Y162" s="52"/>
      <c r="Z162" s="52"/>
      <c r="AA162" s="53"/>
      <c r="BB162" s="64" t="s">
        <v>0</v>
      </c>
      <c r="BC162">
        <v>161</v>
      </c>
    </row>
    <row r="163" spans="1:55">
      <c r="A163" t="str">
        <f t="shared" si="22"/>
        <v>|LEFT:80|LEFT:100|LEFT:100|LEFT:100|LEFT:100|LEFT:100|c</v>
      </c>
      <c r="B163" t="s">
        <v>0</v>
      </c>
      <c r="C163" t="s">
        <v>81</v>
      </c>
      <c r="D163" s="26" t="str">
        <f>$Q$1</f>
        <v>LEFT:80</v>
      </c>
      <c r="E163" s="26" t="s">
        <v>81</v>
      </c>
      <c r="F163" s="26" t="str">
        <f t="shared" ref="F163:J163" si="27">$R$1</f>
        <v>LEFT:100</v>
      </c>
      <c r="G163" s="26" t="s">
        <v>81</v>
      </c>
      <c r="H163" s="26" t="str">
        <f t="shared" si="27"/>
        <v>LEFT:100</v>
      </c>
      <c r="I163" s="26" t="s">
        <v>81</v>
      </c>
      <c r="J163" s="26" t="str">
        <f t="shared" si="27"/>
        <v>LEFT:100</v>
      </c>
      <c r="K163" s="26" t="s">
        <v>81</v>
      </c>
      <c r="L163" s="26" t="str">
        <f>$R$1</f>
        <v>LEFT:100</v>
      </c>
      <c r="M163" s="26" t="s">
        <v>81</v>
      </c>
      <c r="N163" s="26" t="str">
        <f>$R$1</f>
        <v>LEFT:100</v>
      </c>
      <c r="O163" t="s">
        <v>81</v>
      </c>
      <c r="P163" t="s">
        <v>82</v>
      </c>
      <c r="Q163" s="38" t="s">
        <v>6</v>
      </c>
      <c r="R163" s="34" t="str">
        <f>INDEX(AF:AF,W161+1)</f>
        <v>緑青</v>
      </c>
      <c r="S163" s="39" t="s">
        <v>7</v>
      </c>
      <c r="T163" s="34" t="str">
        <f>INDEX(AG:AG,W161+1)</f>
        <v>レア</v>
      </c>
      <c r="U163" s="39" t="s">
        <v>8</v>
      </c>
      <c r="V163" s="34">
        <f>INDEX(AH:AH,W161+1)</f>
        <v>11</v>
      </c>
      <c r="W163" s="40"/>
      <c r="X163" s="34" t="str">
        <f>INDEX(AO:AO,W161+1)</f>
        <v>あなたはカードを3枚引く。</v>
      </c>
      <c r="Y163" s="52"/>
      <c r="Z163" s="52"/>
      <c r="AA163" s="53"/>
      <c r="BB163" s="64" t="s">
        <v>0</v>
      </c>
      <c r="BC163">
        <v>162</v>
      </c>
    </row>
    <row r="164" spans="1:55">
      <c r="A164" t="str">
        <f t="shared" si="22"/>
        <v>|色|緑青|レアリティ|レア|マナコスト|11|</v>
      </c>
      <c r="B164" t="s">
        <v>0</v>
      </c>
      <c r="C164" t="s">
        <v>81</v>
      </c>
      <c r="D164" s="27" t="s">
        <v>6</v>
      </c>
      <c r="E164" t="s">
        <v>81</v>
      </c>
      <c r="F164" t="str">
        <f>IF(R163=0,"",R163)</f>
        <v>緑青</v>
      </c>
      <c r="G164" t="s">
        <v>81</v>
      </c>
      <c r="H164" s="27" t="s">
        <v>93</v>
      </c>
      <c r="I164" t="s">
        <v>81</v>
      </c>
      <c r="J164" t="str">
        <f>IF(T163=0,"",T163)</f>
        <v>レア</v>
      </c>
      <c r="K164" t="s">
        <v>81</v>
      </c>
      <c r="L164" s="27" t="s">
        <v>94</v>
      </c>
      <c r="M164" t="s">
        <v>81</v>
      </c>
      <c r="N164">
        <f>IF(V163=0,"",V163)</f>
        <v>11</v>
      </c>
      <c r="O164" t="s">
        <v>81</v>
      </c>
      <c r="Q164" s="33" t="s">
        <v>11</v>
      </c>
      <c r="R164" s="34" t="str">
        <f>INDEX(AK:AK,W161+1)</f>
        <v>呪文</v>
      </c>
      <c r="S164" s="39" t="s">
        <v>95</v>
      </c>
      <c r="T164" s="34">
        <f>INDEX(AL:AL,W161+1)</f>
        <v>0</v>
      </c>
      <c r="U164" s="34">
        <f>INDEX(AM:AM,W161+1)</f>
        <v>0</v>
      </c>
      <c r="V164" s="34">
        <f>INDEX(AN:AN,W161+1)</f>
        <v>0</v>
      </c>
      <c r="W164" s="40"/>
      <c r="X164" s="34" t="str">
        <f>INDEX(AV:AV,W161+1)</f>
        <v>あな</v>
      </c>
      <c r="Y164" s="34" t="str">
        <f>INDEX(AW:AW,W161+1)</f>
        <v/>
      </c>
      <c r="Z164" s="34" t="str">
        <f>INDEX(AX:AX,W161+1)</f>
        <v/>
      </c>
      <c r="AA164" s="34">
        <f>INDEX(AY:AY,W161+1)</f>
        <v>0</v>
      </c>
      <c r="BB164" s="64" t="s">
        <v>0</v>
      </c>
      <c r="BC164">
        <v>163</v>
      </c>
    </row>
    <row r="165" spans="1:55">
      <c r="A165" t="str">
        <f t="shared" si="22"/>
        <v>|種別|呪文|サブタイプ||||</v>
      </c>
      <c r="B165" t="s">
        <v>0</v>
      </c>
      <c r="C165" t="s">
        <v>81</v>
      </c>
      <c r="D165" s="27" t="s">
        <v>11</v>
      </c>
      <c r="E165" t="s">
        <v>81</v>
      </c>
      <c r="F165" t="str">
        <f>IF(R164=0,"",R164)</f>
        <v>呪文</v>
      </c>
      <c r="G165" t="s">
        <v>81</v>
      </c>
      <c r="H165" s="27" t="s">
        <v>103</v>
      </c>
      <c r="I165" t="s">
        <v>81</v>
      </c>
      <c r="J165" t="str">
        <f>IF(T164=0,"",T164)</f>
        <v/>
      </c>
      <c r="K165" t="s">
        <v>81</v>
      </c>
      <c r="L165" t="str">
        <f>IF(U164=0,"",U164)</f>
        <v/>
      </c>
      <c r="M165" t="s">
        <v>81</v>
      </c>
      <c r="N165" t="str">
        <f>IF(V164=0,"",V164)</f>
        <v/>
      </c>
      <c r="O165" t="s">
        <v>81</v>
      </c>
      <c r="Q165" s="33" t="s">
        <v>104</v>
      </c>
      <c r="R165" s="34" t="str">
        <f>INDEX(AZ:AZ,W161+1)</f>
        <v>あなたはカードを3枚引く。&amp;br;余波</v>
      </c>
      <c r="S165" s="35"/>
      <c r="T165" s="35"/>
      <c r="U165" s="35"/>
      <c r="V165" s="36"/>
      <c r="W165" s="40"/>
      <c r="X165" s="32"/>
      <c r="Y165" s="32"/>
      <c r="Z165" s="32"/>
      <c r="AA165" s="54"/>
      <c r="BB165" s="64" t="s">
        <v>0</v>
      </c>
      <c r="BC165">
        <v>164</v>
      </c>
    </row>
    <row r="166" spans="1:55">
      <c r="A166" t="str">
        <f t="shared" si="22"/>
        <v>|テキスト|&gt;|&gt;|&gt;|&gt;|あなたはカードを3枚引く。&amp;br;余波|</v>
      </c>
      <c r="B166" t="s">
        <v>0</v>
      </c>
      <c r="C166" t="s">
        <v>81</v>
      </c>
      <c r="D166" s="27" t="s">
        <v>104</v>
      </c>
      <c r="E166" t="s">
        <v>81</v>
      </c>
      <c r="F166" s="27" t="s">
        <v>113</v>
      </c>
      <c r="G166" t="s">
        <v>81</v>
      </c>
      <c r="H166" s="27" t="s">
        <v>113</v>
      </c>
      <c r="I166" t="s">
        <v>81</v>
      </c>
      <c r="J166" s="27" t="s">
        <v>113</v>
      </c>
      <c r="K166" t="s">
        <v>81</v>
      </c>
      <c r="L166" s="27" t="s">
        <v>113</v>
      </c>
      <c r="M166" t="s">
        <v>81</v>
      </c>
      <c r="N166" t="str">
        <f>IF(R165=0,"",R165)</f>
        <v>あなたはカードを3枚引く。&amp;br;余波</v>
      </c>
      <c r="O166" t="s">
        <v>81</v>
      </c>
      <c r="Q166" s="38" t="s">
        <v>27</v>
      </c>
      <c r="R166" s="34" t="str">
        <f>INDEX(BA:BA,W161+1)</f>
        <v>You draw 3 cards.&amp;br;Aftermath.</v>
      </c>
      <c r="S166" s="35" t="s">
        <v>400</v>
      </c>
      <c r="T166" s="34" t="str">
        <f>IF(X166="","",X166&amp;IF(Y166="",""," "&amp;Y166)&amp;IF(Z166="",""," "&amp;Z166)&amp;IF(AA166="",""," "&amp;AA166))</f>
        <v/>
      </c>
      <c r="U166" s="35"/>
      <c r="V166" s="36"/>
      <c r="W166" s="40" t="s">
        <v>114</v>
      </c>
      <c r="X166" s="33" t="str">
        <f t="shared" ref="X166:AA166" si="28">IF(ISERROR(IF(LEN(X165)&gt;1,X165,VLOOKUP(X164,$AC:$AD,2,FALSE))),"",IF(LEN(X165)&gt;1,X165,VLOOKUP(X164,$AC:$AD,2,FALSE)))</f>
        <v/>
      </c>
      <c r="Y166" s="33" t="str">
        <f t="shared" si="28"/>
        <v/>
      </c>
      <c r="Z166" s="33" t="str">
        <f t="shared" si="28"/>
        <v/>
      </c>
      <c r="AA166" s="33" t="str">
        <f t="shared" si="28"/>
        <v> </v>
      </c>
      <c r="BB166" s="64" t="s">
        <v>0</v>
      </c>
      <c r="BC166">
        <v>165</v>
      </c>
    </row>
    <row r="167" spans="1:55">
      <c r="A167" t="str">
        <f t="shared" si="22"/>
        <v>|英テキスト|&gt;|&gt;|&gt;|&gt;|You draw 3 cards.&amp;br;Aftermath.|</v>
      </c>
      <c r="B167" t="s">
        <v>0</v>
      </c>
      <c r="C167" t="s">
        <v>81</v>
      </c>
      <c r="D167" s="27" t="s">
        <v>125</v>
      </c>
      <c r="E167" t="s">
        <v>81</v>
      </c>
      <c r="F167" s="27" t="s">
        <v>113</v>
      </c>
      <c r="G167" t="s">
        <v>81</v>
      </c>
      <c r="H167" s="27" t="s">
        <v>113</v>
      </c>
      <c r="I167" t="s">
        <v>81</v>
      </c>
      <c r="J167" s="27" t="s">
        <v>113</v>
      </c>
      <c r="K167" t="s">
        <v>81</v>
      </c>
      <c r="L167" s="27" t="s">
        <v>113</v>
      </c>
      <c r="M167" t="s">
        <v>81</v>
      </c>
      <c r="N167" t="str">
        <f>IF(T166="","",T166&amp;"&amp;br;")&amp;IF(R166=0,"",R166)</f>
        <v>You draw 3 cards.&amp;br;Aftermath.</v>
      </c>
      <c r="O167" t="s">
        <v>81</v>
      </c>
      <c r="Q167" s="33" t="s">
        <v>18</v>
      </c>
      <c r="R167" s="34">
        <f>IF(INDEX(AT:AT,W161+1)="",0,INDEX(AT:AT,W161+1)&amp;"/"&amp;INDEX(AU:AU,W161+1))</f>
        <v>0</v>
      </c>
      <c r="S167" s="35"/>
      <c r="T167" s="35"/>
      <c r="U167" s="35"/>
      <c r="V167" s="36"/>
      <c r="W167" s="40"/>
      <c r="X167" s="33"/>
      <c r="Y167" s="52"/>
      <c r="Z167" s="52"/>
      <c r="AA167" s="53"/>
      <c r="BB167" s="64" t="s">
        <v>0</v>
      </c>
      <c r="BC167">
        <v>166</v>
      </c>
    </row>
    <row r="168" spans="1:55">
      <c r="A168" t="str">
        <f t="shared" si="22"/>
        <v>|PT|&gt;||シールド数|&gt;||</v>
      </c>
      <c r="B168" t="s">
        <v>0</v>
      </c>
      <c r="C168" t="s">
        <v>81</v>
      </c>
      <c r="D168" t="s">
        <v>18</v>
      </c>
      <c r="E168" t="s">
        <v>81</v>
      </c>
      <c r="F168" t="s">
        <v>113</v>
      </c>
      <c r="G168" t="s">
        <v>81</v>
      </c>
      <c r="H168" t="str">
        <f>IF(R167=0,"",R167)</f>
        <v/>
      </c>
      <c r="I168" t="s">
        <v>81</v>
      </c>
      <c r="J168" t="s">
        <v>136</v>
      </c>
      <c r="K168" t="s">
        <v>81</v>
      </c>
      <c r="L168" t="s">
        <v>113</v>
      </c>
      <c r="M168" t="s">
        <v>81</v>
      </c>
      <c r="N168" t="str">
        <f>IF(R168=0,"",R168)</f>
        <v/>
      </c>
      <c r="O168" t="s">
        <v>81</v>
      </c>
      <c r="Q168" s="41" t="s">
        <v>19</v>
      </c>
      <c r="R168" s="34">
        <f>INDEX(AS:AS,W161+1)</f>
        <v>0</v>
      </c>
      <c r="S168" s="42"/>
      <c r="T168" s="42"/>
      <c r="U168" s="42"/>
      <c r="V168" s="43"/>
      <c r="W168" s="44"/>
      <c r="X168" s="45"/>
      <c r="Y168" s="55"/>
      <c r="Z168" s="55"/>
      <c r="AA168" s="56"/>
      <c r="BB168" s="64" t="s">
        <v>0</v>
      </c>
      <c r="BC168">
        <v>167</v>
      </c>
    </row>
    <row r="169" spans="1:55">
      <c r="A169" t="str">
        <f t="shared" si="22"/>
        <v>&amp;br;&amp;br;</v>
      </c>
      <c r="B169" t="s">
        <v>0</v>
      </c>
      <c r="C169" t="s">
        <v>145</v>
      </c>
      <c r="R169"/>
      <c r="S169"/>
      <c r="T169"/>
      <c r="U169"/>
      <c r="V169"/>
      <c r="BB169" s="64" t="s">
        <v>0</v>
      </c>
      <c r="BC169">
        <v>168</v>
      </c>
    </row>
    <row r="170" spans="1:55">
      <c r="A170" t="str">
        <f t="shared" si="22"/>
        <v>#back(text=戻る,left)</v>
      </c>
      <c r="B170" t="s">
        <v>0</v>
      </c>
      <c r="C170" t="s">
        <v>153</v>
      </c>
      <c r="R170"/>
      <c r="S170"/>
      <c r="T170"/>
      <c r="U170"/>
      <c r="V170"/>
      <c r="BB170" s="64" t="s">
        <v>0</v>
      </c>
      <c r="BC170">
        <v>169</v>
      </c>
    </row>
    <row r="171" spans="1:55">
      <c r="A171" t="str">
        <f t="shared" si="22"/>
        <v>&amp;br;</v>
      </c>
      <c r="B171" t="s">
        <v>0</v>
      </c>
      <c r="C171" t="s">
        <v>164</v>
      </c>
      <c r="R171"/>
      <c r="S171"/>
      <c r="T171"/>
      <c r="U171"/>
      <c r="V171"/>
      <c r="BB171" s="64" t="s">
        <v>0</v>
      </c>
      <c r="BC171">
        <v>170</v>
      </c>
    </row>
    <row r="172" spans="1:55">
      <c r="A172" t="str">
        <f t="shared" si="22"/>
        <v>#comment(above,nsize=[15],size=[30],num=[10])</v>
      </c>
      <c r="B172" t="s">
        <v>0</v>
      </c>
      <c r="C172" t="s">
        <v>173</v>
      </c>
      <c r="R172"/>
      <c r="S172"/>
      <c r="T172"/>
      <c r="U172"/>
      <c r="V172"/>
      <c r="BB172" s="64" t="s">
        <v>0</v>
      </c>
      <c r="BC172">
        <v>171</v>
      </c>
    </row>
    <row r="173" spans="1:55">
      <c r="A173" t="str">
        <f t="shared" si="22"/>
        <v>&amp;br;&amp;br;</v>
      </c>
      <c r="B173" t="s">
        <v>0</v>
      </c>
      <c r="C173" t="s">
        <v>145</v>
      </c>
      <c r="R173"/>
      <c r="S173"/>
      <c r="T173"/>
      <c r="U173"/>
      <c r="V173"/>
      <c r="BB173" s="64" t="s">
        <v>0</v>
      </c>
      <c r="BC173">
        <v>172</v>
      </c>
    </row>
    <row r="174" spans="1:55">
      <c r="A174" t="str">
        <f t="shared" si="22"/>
        <v/>
      </c>
      <c r="B174" t="s">
        <v>0</v>
      </c>
      <c r="Q174" s="29"/>
      <c r="R174" s="30"/>
      <c r="S174" s="30"/>
      <c r="T174" s="30"/>
      <c r="U174" s="30"/>
      <c r="V174" s="31"/>
      <c r="W174" s="32">
        <v>14</v>
      </c>
      <c r="X174" s="29"/>
      <c r="Y174" s="50"/>
      <c r="Z174" s="50"/>
      <c r="AA174" s="51"/>
      <c r="BB174" s="64" t="s">
        <v>0</v>
      </c>
      <c r="BC174">
        <v>173</v>
      </c>
    </row>
    <row r="175" spans="1:55">
      <c r="A175" t="str">
        <f t="shared" si="22"/>
        <v>*名分/Believe</v>
      </c>
      <c r="B175" t="s">
        <v>0</v>
      </c>
      <c r="C175" t="str">
        <f>"*"&amp;R175&amp;"/"&amp;T175</f>
        <v>*名分/Believe</v>
      </c>
      <c r="Q175" s="33" t="s">
        <v>9</v>
      </c>
      <c r="R175" s="34" t="str">
        <f>INDEX(AI:AI,W174+1)</f>
        <v>名分</v>
      </c>
      <c r="S175" s="35" t="s">
        <v>10</v>
      </c>
      <c r="T175" s="34" t="str">
        <f>INDEX(AJ:AJ,W174+1)</f>
        <v>Believe</v>
      </c>
      <c r="U175" s="35"/>
      <c r="V175" s="36"/>
      <c r="W175" s="37"/>
      <c r="X175" s="33"/>
      <c r="Y175" s="52"/>
      <c r="Z175" s="52"/>
      <c r="AA175" s="53"/>
      <c r="BB175" s="64" t="s">
        <v>0</v>
      </c>
      <c r="BC175">
        <v>174</v>
      </c>
    </row>
    <row r="176" spans="1:55">
      <c r="A176" t="str">
        <f t="shared" si="22"/>
        <v>|LEFT:80|LEFT:100|LEFT:100|LEFT:100|LEFT:100|LEFT:100|c</v>
      </c>
      <c r="B176" t="s">
        <v>0</v>
      </c>
      <c r="C176" t="s">
        <v>81</v>
      </c>
      <c r="D176" s="26" t="str">
        <f>$Q$1</f>
        <v>LEFT:80</v>
      </c>
      <c r="E176" s="26" t="s">
        <v>81</v>
      </c>
      <c r="F176" s="26" t="str">
        <f t="shared" ref="F176:J176" si="29">$R$1</f>
        <v>LEFT:100</v>
      </c>
      <c r="G176" s="26" t="s">
        <v>81</v>
      </c>
      <c r="H176" s="26" t="str">
        <f t="shared" si="29"/>
        <v>LEFT:100</v>
      </c>
      <c r="I176" s="26" t="s">
        <v>81</v>
      </c>
      <c r="J176" s="26" t="str">
        <f t="shared" si="29"/>
        <v>LEFT:100</v>
      </c>
      <c r="K176" s="26" t="s">
        <v>81</v>
      </c>
      <c r="L176" s="26" t="str">
        <f>$R$1</f>
        <v>LEFT:100</v>
      </c>
      <c r="M176" s="26" t="s">
        <v>81</v>
      </c>
      <c r="N176" s="26" t="str">
        <f>$R$1</f>
        <v>LEFT:100</v>
      </c>
      <c r="O176" t="s">
        <v>81</v>
      </c>
      <c r="P176" t="s">
        <v>82</v>
      </c>
      <c r="Q176" s="38" t="s">
        <v>6</v>
      </c>
      <c r="R176" s="34" t="str">
        <f>INDEX(AF:AF,W174+1)</f>
        <v>緑青</v>
      </c>
      <c r="S176" s="39" t="s">
        <v>7</v>
      </c>
      <c r="T176" s="34" t="str">
        <f>INDEX(AG:AG,W174+1)</f>
        <v>レア</v>
      </c>
      <c r="U176" s="39" t="s">
        <v>8</v>
      </c>
      <c r="V176" s="34">
        <f>INDEX(AH:AH,W174+1)</f>
        <v>0</v>
      </c>
      <c r="W176" s="40"/>
      <c r="X176" s="34" t="str">
        <f>INDEX(AO:AO,W174+1)</f>
        <v>余波1：あなたのライブラリーの最初のクリーチャーを戦場に移動する。</v>
      </c>
      <c r="Y176" s="52"/>
      <c r="Z176" s="52"/>
      <c r="AA176" s="53"/>
      <c r="BB176" s="64" t="s">
        <v>0</v>
      </c>
      <c r="BC176">
        <v>175</v>
      </c>
    </row>
    <row r="177" spans="1:55">
      <c r="A177" t="str">
        <f t="shared" si="22"/>
        <v>|色|緑青|レアリティ|レア|マナコスト||</v>
      </c>
      <c r="B177" t="s">
        <v>0</v>
      </c>
      <c r="C177" t="s">
        <v>81</v>
      </c>
      <c r="D177" s="27" t="s">
        <v>6</v>
      </c>
      <c r="E177" t="s">
        <v>81</v>
      </c>
      <c r="F177" t="str">
        <f>IF(R176=0,"",R176)</f>
        <v>緑青</v>
      </c>
      <c r="G177" t="s">
        <v>81</v>
      </c>
      <c r="H177" s="27" t="s">
        <v>93</v>
      </c>
      <c r="I177" t="s">
        <v>81</v>
      </c>
      <c r="J177" t="str">
        <f>IF(T176=0,"",T176)</f>
        <v>レア</v>
      </c>
      <c r="K177" t="s">
        <v>81</v>
      </c>
      <c r="L177" s="27" t="s">
        <v>94</v>
      </c>
      <c r="M177" t="s">
        <v>81</v>
      </c>
      <c r="N177" t="str">
        <f>IF(V176=0,"",V176)</f>
        <v/>
      </c>
      <c r="O177" t="s">
        <v>81</v>
      </c>
      <c r="Q177" s="33" t="s">
        <v>11</v>
      </c>
      <c r="R177" s="34" t="str">
        <f>INDEX(AK:AK,W174+1)</f>
        <v>呪文</v>
      </c>
      <c r="S177" s="39" t="s">
        <v>95</v>
      </c>
      <c r="T177" s="34">
        <f>INDEX(AL:AL,W174+1)</f>
        <v>0</v>
      </c>
      <c r="U177" s="34">
        <f>INDEX(AM:AM,W174+1)</f>
        <v>0</v>
      </c>
      <c r="V177" s="34">
        <f>INDEX(AN:AN,W174+1)</f>
        <v>0</v>
      </c>
      <c r="W177" s="40"/>
      <c r="X177" s="34" t="str">
        <f>INDEX(AV:AV,W174+1)</f>
        <v>余波</v>
      </c>
      <c r="Y177" s="34" t="str">
        <f>INDEX(AW:AW,W174+1)</f>
        <v/>
      </c>
      <c r="Z177" s="34" t="str">
        <f>INDEX(AX:AX,W174+1)</f>
        <v/>
      </c>
      <c r="AA177" s="34">
        <f>INDEX(AY:AY,W174+1)</f>
        <v>0</v>
      </c>
      <c r="BB177" s="64" t="s">
        <v>0</v>
      </c>
      <c r="BC177">
        <v>176</v>
      </c>
    </row>
    <row r="178" spans="1:55">
      <c r="A178" t="str">
        <f t="shared" si="22"/>
        <v>|種別|呪文|サブタイプ||||</v>
      </c>
      <c r="B178" t="s">
        <v>0</v>
      </c>
      <c r="C178" t="s">
        <v>81</v>
      </c>
      <c r="D178" s="27" t="s">
        <v>11</v>
      </c>
      <c r="E178" t="s">
        <v>81</v>
      </c>
      <c r="F178" t="str">
        <f>IF(R177=0,"",R177)</f>
        <v>呪文</v>
      </c>
      <c r="G178" t="s">
        <v>81</v>
      </c>
      <c r="H178" s="27" t="s">
        <v>103</v>
      </c>
      <c r="I178" t="s">
        <v>81</v>
      </c>
      <c r="J178" t="str">
        <f>IF(T177=0,"",T177)</f>
        <v/>
      </c>
      <c r="K178" t="s">
        <v>81</v>
      </c>
      <c r="L178" t="str">
        <f>IF(U177=0,"",U177)</f>
        <v/>
      </c>
      <c r="M178" t="s">
        <v>81</v>
      </c>
      <c r="N178" t="str">
        <f>IF(V177=0,"",V177)</f>
        <v/>
      </c>
      <c r="O178" t="s">
        <v>81</v>
      </c>
      <c r="Q178" s="33" t="s">
        <v>104</v>
      </c>
      <c r="R178" s="34" t="str">
        <f>INDEX(AZ:AZ,W174+1)</f>
        <v>余波1：あなたのライブラリーの最初のクリーチャーを戦場に移動する。</v>
      </c>
      <c r="S178" s="35"/>
      <c r="T178" s="35"/>
      <c r="U178" s="35"/>
      <c r="V178" s="36"/>
      <c r="W178" s="40"/>
      <c r="X178" s="32"/>
      <c r="Y178" s="32"/>
      <c r="Z178" s="32"/>
      <c r="AA178" s="54"/>
      <c r="BB178" s="64" t="s">
        <v>0</v>
      </c>
      <c r="BC178">
        <v>177</v>
      </c>
    </row>
    <row r="179" spans="1:55">
      <c r="A179" t="str">
        <f t="shared" si="22"/>
        <v>|テキスト|&gt;|&gt;|&gt;|&gt;|余波1：あなたのライブラリーの最初のクリーチャーを戦場に移動する。|</v>
      </c>
      <c r="B179" t="s">
        <v>0</v>
      </c>
      <c r="C179" t="s">
        <v>81</v>
      </c>
      <c r="D179" s="27" t="s">
        <v>104</v>
      </c>
      <c r="E179" t="s">
        <v>81</v>
      </c>
      <c r="F179" s="27" t="s">
        <v>113</v>
      </c>
      <c r="G179" t="s">
        <v>81</v>
      </c>
      <c r="H179" s="27" t="s">
        <v>113</v>
      </c>
      <c r="I179" t="s">
        <v>81</v>
      </c>
      <c r="J179" s="27" t="s">
        <v>113</v>
      </c>
      <c r="K179" t="s">
        <v>81</v>
      </c>
      <c r="L179" s="27" t="s">
        <v>113</v>
      </c>
      <c r="M179" t="s">
        <v>81</v>
      </c>
      <c r="N179" t="str">
        <f>IF(R178=0,"",R178)</f>
        <v>余波1：あなたのライブラリーの最初のクリーチャーを戦場に移動する。</v>
      </c>
      <c r="O179" t="s">
        <v>81</v>
      </c>
      <c r="Q179" s="38" t="s">
        <v>27</v>
      </c>
      <c r="R179" s="34" t="str">
        <f>INDEX(BA:BA,W174+1)</f>
        <v>Aftermath 1: The first creature in your library is moved to the battlefield.</v>
      </c>
      <c r="S179" s="35" t="s">
        <v>400</v>
      </c>
      <c r="T179" s="34" t="str">
        <f>IF(X179="","",X179&amp;IF(Y179="",""," "&amp;Y179)&amp;IF(Z179="",""," "&amp;Z179)&amp;IF(AA179="",""," "&amp;AA179))</f>
        <v/>
      </c>
      <c r="U179" s="35"/>
      <c r="V179" s="36"/>
      <c r="W179" s="40" t="s">
        <v>114</v>
      </c>
      <c r="X179" s="33" t="str">
        <f t="shared" ref="X179:AA179" si="30">IF(ISERROR(IF(LEN(X178)&gt;1,X178,VLOOKUP(X177,$AC:$AD,2,FALSE))),"",IF(LEN(X178)&gt;1,X178,VLOOKUP(X177,$AC:$AD,2,FALSE)))</f>
        <v/>
      </c>
      <c r="Y179" s="33" t="str">
        <f t="shared" si="30"/>
        <v/>
      </c>
      <c r="Z179" s="33" t="str">
        <f t="shared" si="30"/>
        <v/>
      </c>
      <c r="AA179" s="33" t="str">
        <f t="shared" si="30"/>
        <v> </v>
      </c>
      <c r="BB179" s="64" t="s">
        <v>0</v>
      </c>
      <c r="BC179">
        <v>178</v>
      </c>
    </row>
    <row r="180" spans="1:55">
      <c r="A180" t="str">
        <f t="shared" si="22"/>
        <v>|英テキスト|&gt;|&gt;|&gt;|&gt;|Aftermath 1: The first creature in your library is moved to the battlefield.|</v>
      </c>
      <c r="B180" t="s">
        <v>0</v>
      </c>
      <c r="C180" t="s">
        <v>81</v>
      </c>
      <c r="D180" s="27" t="s">
        <v>125</v>
      </c>
      <c r="E180" t="s">
        <v>81</v>
      </c>
      <c r="F180" s="27" t="s">
        <v>113</v>
      </c>
      <c r="G180" t="s">
        <v>81</v>
      </c>
      <c r="H180" s="27" t="s">
        <v>113</v>
      </c>
      <c r="I180" t="s">
        <v>81</v>
      </c>
      <c r="J180" s="27" t="s">
        <v>113</v>
      </c>
      <c r="K180" t="s">
        <v>81</v>
      </c>
      <c r="L180" s="27" t="s">
        <v>113</v>
      </c>
      <c r="M180" t="s">
        <v>81</v>
      </c>
      <c r="N180" t="str">
        <f>IF(T179="","",T179&amp;"&amp;br;")&amp;IF(R179=0,"",R179)</f>
        <v>Aftermath 1: The first creature in your library is moved to the battlefield.</v>
      </c>
      <c r="O180" t="s">
        <v>81</v>
      </c>
      <c r="Q180" s="33" t="s">
        <v>18</v>
      </c>
      <c r="R180" s="34">
        <f>IF(INDEX(AT:AT,W174+1)="",0,INDEX(AT:AT,W174+1)&amp;"/"&amp;INDEX(AU:AU,W174+1))</f>
        <v>0</v>
      </c>
      <c r="S180" s="35"/>
      <c r="T180" s="35"/>
      <c r="U180" s="35"/>
      <c r="V180" s="36"/>
      <c r="W180" s="40"/>
      <c r="X180" s="33"/>
      <c r="Y180" s="52"/>
      <c r="Z180" s="52"/>
      <c r="AA180" s="53"/>
      <c r="BB180" s="64" t="s">
        <v>0</v>
      </c>
      <c r="BC180">
        <v>179</v>
      </c>
    </row>
    <row r="181" spans="1:55">
      <c r="A181" t="str">
        <f t="shared" si="22"/>
        <v>|PT|&gt;||シールド数|&gt;||</v>
      </c>
      <c r="B181" t="s">
        <v>0</v>
      </c>
      <c r="C181" t="s">
        <v>81</v>
      </c>
      <c r="D181" t="s">
        <v>18</v>
      </c>
      <c r="E181" t="s">
        <v>81</v>
      </c>
      <c r="F181" t="s">
        <v>113</v>
      </c>
      <c r="G181" t="s">
        <v>81</v>
      </c>
      <c r="H181" t="str">
        <f>IF(R180=0,"",R180)</f>
        <v/>
      </c>
      <c r="I181" t="s">
        <v>81</v>
      </c>
      <c r="J181" t="s">
        <v>136</v>
      </c>
      <c r="K181" t="s">
        <v>81</v>
      </c>
      <c r="L181" t="s">
        <v>113</v>
      </c>
      <c r="M181" t="s">
        <v>81</v>
      </c>
      <c r="N181" t="str">
        <f>IF(R181=0,"",R181)</f>
        <v/>
      </c>
      <c r="O181" t="s">
        <v>81</v>
      </c>
      <c r="Q181" s="41" t="s">
        <v>19</v>
      </c>
      <c r="R181" s="34">
        <f>INDEX(AS:AS,W174+1)</f>
        <v>0</v>
      </c>
      <c r="S181" s="42"/>
      <c r="T181" s="42"/>
      <c r="U181" s="42"/>
      <c r="V181" s="43"/>
      <c r="W181" s="44"/>
      <c r="X181" s="45"/>
      <c r="Y181" s="55"/>
      <c r="Z181" s="55"/>
      <c r="AA181" s="56"/>
      <c r="BB181" s="64" t="s">
        <v>0</v>
      </c>
      <c r="BC181">
        <v>180</v>
      </c>
    </row>
    <row r="182" spans="1:55">
      <c r="A182" t="str">
        <f t="shared" si="22"/>
        <v>&amp;br;&amp;br;</v>
      </c>
      <c r="B182" t="s">
        <v>0</v>
      </c>
      <c r="C182" t="s">
        <v>145</v>
      </c>
      <c r="R182"/>
      <c r="S182"/>
      <c r="T182"/>
      <c r="U182"/>
      <c r="V182"/>
      <c r="BB182" s="64" t="s">
        <v>0</v>
      </c>
      <c r="BC182">
        <v>181</v>
      </c>
    </row>
    <row r="183" spans="1:55">
      <c r="A183" t="str">
        <f t="shared" si="22"/>
        <v>#back(text=戻る,left)</v>
      </c>
      <c r="B183" t="s">
        <v>0</v>
      </c>
      <c r="C183" t="s">
        <v>153</v>
      </c>
      <c r="R183"/>
      <c r="S183"/>
      <c r="T183"/>
      <c r="U183"/>
      <c r="V183"/>
      <c r="BB183" s="64" t="s">
        <v>0</v>
      </c>
      <c r="BC183">
        <v>182</v>
      </c>
    </row>
    <row r="184" spans="1:55">
      <c r="A184" t="str">
        <f t="shared" si="22"/>
        <v>&amp;br;</v>
      </c>
      <c r="B184" t="s">
        <v>0</v>
      </c>
      <c r="C184" t="s">
        <v>164</v>
      </c>
      <c r="R184"/>
      <c r="S184"/>
      <c r="T184"/>
      <c r="U184"/>
      <c r="V184"/>
      <c r="BB184" s="64" t="s">
        <v>0</v>
      </c>
      <c r="BC184">
        <v>183</v>
      </c>
    </row>
    <row r="185" spans="1:55">
      <c r="A185" t="str">
        <f t="shared" si="22"/>
        <v>#comment(above,nsize=[15],size=[30],num=[10])</v>
      </c>
      <c r="B185" t="s">
        <v>0</v>
      </c>
      <c r="C185" t="s">
        <v>173</v>
      </c>
      <c r="R185"/>
      <c r="S185"/>
      <c r="T185"/>
      <c r="U185"/>
      <c r="V185"/>
      <c r="BB185" s="64" t="s">
        <v>0</v>
      </c>
      <c r="BC185">
        <v>184</v>
      </c>
    </row>
    <row r="186" spans="1:55">
      <c r="A186" t="str">
        <f t="shared" si="22"/>
        <v>&amp;br;&amp;br;</v>
      </c>
      <c r="B186" t="s">
        <v>0</v>
      </c>
      <c r="C186" t="s">
        <v>145</v>
      </c>
      <c r="R186"/>
      <c r="S186"/>
      <c r="T186"/>
      <c r="U186"/>
      <c r="V186"/>
      <c r="BB186" s="64" t="s">
        <v>0</v>
      </c>
      <c r="BC186">
        <v>185</v>
      </c>
    </row>
    <row r="187" spans="1:55">
      <c r="A187" t="str">
        <f t="shared" si="22"/>
        <v/>
      </c>
      <c r="B187" t="s">
        <v>0</v>
      </c>
      <c r="Q187" s="29"/>
      <c r="R187" s="30"/>
      <c r="S187" s="30"/>
      <c r="T187" s="30"/>
      <c r="U187" s="30"/>
      <c r="V187" s="31"/>
      <c r="W187" s="32">
        <v>15</v>
      </c>
      <c r="X187" s="29"/>
      <c r="Y187" s="50"/>
      <c r="Z187" s="50"/>
      <c r="AA187" s="51"/>
      <c r="BB187" s="64" t="s">
        <v>0</v>
      </c>
      <c r="BC187">
        <v>186</v>
      </c>
    </row>
    <row r="188" spans="1:55">
      <c r="A188" t="str">
        <f t="shared" si="22"/>
        <v>*翦草/Grind</v>
      </c>
      <c r="B188" t="s">
        <v>0</v>
      </c>
      <c r="C188" t="str">
        <f>"*"&amp;R188&amp;"/"&amp;T188</f>
        <v>*翦草/Grind</v>
      </c>
      <c r="Q188" s="33" t="s">
        <v>9</v>
      </c>
      <c r="R188" s="34" t="str">
        <f>INDEX(AI:AI,W187+1)</f>
        <v>翦草</v>
      </c>
      <c r="S188" s="35" t="s">
        <v>10</v>
      </c>
      <c r="T188" s="34" t="str">
        <f>INDEX(AJ:AJ,W187+1)</f>
        <v>Grind</v>
      </c>
      <c r="U188" s="35"/>
      <c r="V188" s="36"/>
      <c r="W188" s="37"/>
      <c r="X188" s="33"/>
      <c r="Y188" s="52"/>
      <c r="Z188" s="52"/>
      <c r="AA188" s="53"/>
      <c r="BB188" s="64" t="s">
        <v>0</v>
      </c>
      <c r="BC188">
        <v>187</v>
      </c>
    </row>
    <row r="189" spans="1:55">
      <c r="A189" t="str">
        <f t="shared" si="22"/>
        <v>|LEFT:80|LEFT:100|LEFT:100|LEFT:100|LEFT:100|LEFT:100|c</v>
      </c>
      <c r="B189" t="s">
        <v>0</v>
      </c>
      <c r="C189" t="s">
        <v>81</v>
      </c>
      <c r="D189" s="26" t="str">
        <f>$Q$1</f>
        <v>LEFT:80</v>
      </c>
      <c r="E189" s="26" t="s">
        <v>81</v>
      </c>
      <c r="F189" s="26" t="str">
        <f t="shared" ref="F189:J189" si="31">$R$1</f>
        <v>LEFT:100</v>
      </c>
      <c r="G189" s="26" t="s">
        <v>81</v>
      </c>
      <c r="H189" s="26" t="str">
        <f t="shared" si="31"/>
        <v>LEFT:100</v>
      </c>
      <c r="I189" s="26" t="s">
        <v>81</v>
      </c>
      <c r="J189" s="26" t="str">
        <f t="shared" si="31"/>
        <v>LEFT:100</v>
      </c>
      <c r="K189" s="26" t="s">
        <v>81</v>
      </c>
      <c r="L189" s="26" t="str">
        <f>$R$1</f>
        <v>LEFT:100</v>
      </c>
      <c r="M189" s="26" t="s">
        <v>81</v>
      </c>
      <c r="N189" s="26" t="str">
        <f>$R$1</f>
        <v>LEFT:100</v>
      </c>
      <c r="O189" t="s">
        <v>81</v>
      </c>
      <c r="P189" t="s">
        <v>82</v>
      </c>
      <c r="Q189" s="38" t="s">
        <v>6</v>
      </c>
      <c r="R189" s="34" t="str">
        <f>INDEX(AF:AF,W187+1)</f>
        <v>白黒</v>
      </c>
      <c r="S189" s="39" t="s">
        <v>7</v>
      </c>
      <c r="T189" s="34" t="str">
        <f>INDEX(AG:AG,W187+1)</f>
        <v>レア</v>
      </c>
      <c r="U189" s="39" t="s">
        <v>8</v>
      </c>
      <c r="V189" s="34">
        <f>INDEX(AH:AH,W187+1)</f>
        <v>13</v>
      </c>
      <c r="W189" s="40"/>
      <c r="X189" s="34" t="str">
        <f>INDEX(AO:AO,W187+1)</f>
        <v>対戦相手がコントロールする各クリーチャーは-2/-2の修整を受ける。</v>
      </c>
      <c r="Y189" s="52"/>
      <c r="Z189" s="52"/>
      <c r="AA189" s="53"/>
      <c r="BB189" s="64" t="s">
        <v>0</v>
      </c>
      <c r="BC189">
        <v>188</v>
      </c>
    </row>
    <row r="190" spans="1:55">
      <c r="A190" t="str">
        <f t="shared" si="22"/>
        <v>|色|白黒|レアリティ|レア|マナコスト|13|</v>
      </c>
      <c r="B190" t="s">
        <v>0</v>
      </c>
      <c r="C190" t="s">
        <v>81</v>
      </c>
      <c r="D190" s="27" t="s">
        <v>6</v>
      </c>
      <c r="E190" t="s">
        <v>81</v>
      </c>
      <c r="F190" t="str">
        <f>IF(R189=0,"",R189)</f>
        <v>白黒</v>
      </c>
      <c r="G190" t="s">
        <v>81</v>
      </c>
      <c r="H190" s="27" t="s">
        <v>93</v>
      </c>
      <c r="I190" t="s">
        <v>81</v>
      </c>
      <c r="J190" t="str">
        <f>IF(T189=0,"",T189)</f>
        <v>レア</v>
      </c>
      <c r="K190" t="s">
        <v>81</v>
      </c>
      <c r="L190" s="27" t="s">
        <v>94</v>
      </c>
      <c r="M190" t="s">
        <v>81</v>
      </c>
      <c r="N190">
        <f>IF(V189=0,"",V189)</f>
        <v>13</v>
      </c>
      <c r="O190" t="s">
        <v>81</v>
      </c>
      <c r="Q190" s="33" t="s">
        <v>11</v>
      </c>
      <c r="R190" s="34" t="str">
        <f>INDEX(AK:AK,W187+1)</f>
        <v>呪文</v>
      </c>
      <c r="S190" s="39" t="s">
        <v>95</v>
      </c>
      <c r="T190" s="34">
        <f>INDEX(AL:AL,W187+1)</f>
        <v>0</v>
      </c>
      <c r="U190" s="34">
        <f>INDEX(AM:AM,W187+1)</f>
        <v>0</v>
      </c>
      <c r="V190" s="34">
        <f>INDEX(AN:AN,W187+1)</f>
        <v>0</v>
      </c>
      <c r="W190" s="40"/>
      <c r="X190" s="34" t="str">
        <f>INDEX(AV:AV,W187+1)</f>
        <v>対戦</v>
      </c>
      <c r="Y190" s="34" t="str">
        <f>INDEX(AW:AW,W187+1)</f>
        <v/>
      </c>
      <c r="Z190" s="34" t="str">
        <f>INDEX(AX:AX,W187+1)</f>
        <v/>
      </c>
      <c r="AA190" s="34">
        <f>INDEX(AY:AY,W187+1)</f>
        <v>0</v>
      </c>
      <c r="BB190" s="64" t="s">
        <v>0</v>
      </c>
      <c r="BC190">
        <v>189</v>
      </c>
    </row>
    <row r="191" spans="1:55">
      <c r="A191" t="str">
        <f t="shared" si="22"/>
        <v>|種別|呪文|サブタイプ||||</v>
      </c>
      <c r="B191" t="s">
        <v>0</v>
      </c>
      <c r="C191" t="s">
        <v>81</v>
      </c>
      <c r="D191" s="27" t="s">
        <v>11</v>
      </c>
      <c r="E191" t="s">
        <v>81</v>
      </c>
      <c r="F191" t="str">
        <f>IF(R190=0,"",R190)</f>
        <v>呪文</v>
      </c>
      <c r="G191" t="s">
        <v>81</v>
      </c>
      <c r="H191" s="27" t="s">
        <v>103</v>
      </c>
      <c r="I191" t="s">
        <v>81</v>
      </c>
      <c r="J191" t="str">
        <f>IF(T190=0,"",T190)</f>
        <v/>
      </c>
      <c r="K191" t="s">
        <v>81</v>
      </c>
      <c r="L191" t="str">
        <f>IF(U190=0,"",U190)</f>
        <v/>
      </c>
      <c r="M191" t="s">
        <v>81</v>
      </c>
      <c r="N191" t="str">
        <f>IF(V190=0,"",V190)</f>
        <v/>
      </c>
      <c r="O191" t="s">
        <v>81</v>
      </c>
      <c r="Q191" s="33" t="s">
        <v>104</v>
      </c>
      <c r="R191" s="34" t="str">
        <f>INDEX(AZ:AZ,W187+1)</f>
        <v>対戦相手がコントロールする各クリーチャーは-2/-2の修整を受ける。&amp;br;余波</v>
      </c>
      <c r="S191" s="35"/>
      <c r="T191" s="35"/>
      <c r="U191" s="35"/>
      <c r="V191" s="36"/>
      <c r="W191" s="40"/>
      <c r="X191" s="32"/>
      <c r="Y191" s="32"/>
      <c r="Z191" s="32"/>
      <c r="AA191" s="54"/>
      <c r="BB191" s="64" t="s">
        <v>0</v>
      </c>
      <c r="BC191">
        <v>190</v>
      </c>
    </row>
    <row r="192" spans="1:55">
      <c r="A192" t="str">
        <f t="shared" si="22"/>
        <v>|テキスト|&gt;|&gt;|&gt;|&gt;|対戦相手がコントロールする各クリーチャーは-2/-2の修整を受ける。&amp;br;余波|</v>
      </c>
      <c r="B192" t="s">
        <v>0</v>
      </c>
      <c r="C192" t="s">
        <v>81</v>
      </c>
      <c r="D192" s="27" t="s">
        <v>104</v>
      </c>
      <c r="E192" t="s">
        <v>81</v>
      </c>
      <c r="F192" s="27" t="s">
        <v>113</v>
      </c>
      <c r="G192" t="s">
        <v>81</v>
      </c>
      <c r="H192" s="27" t="s">
        <v>113</v>
      </c>
      <c r="I192" t="s">
        <v>81</v>
      </c>
      <c r="J192" s="27" t="s">
        <v>113</v>
      </c>
      <c r="K192" t="s">
        <v>81</v>
      </c>
      <c r="L192" s="27" t="s">
        <v>113</v>
      </c>
      <c r="M192" t="s">
        <v>81</v>
      </c>
      <c r="N192" t="str">
        <f>IF(R191=0,"",R191)</f>
        <v>対戦相手がコントロールする各クリーチャーは-2/-2の修整を受ける。&amp;br;余波</v>
      </c>
      <c r="O192" t="s">
        <v>81</v>
      </c>
      <c r="Q192" s="38" t="s">
        <v>27</v>
      </c>
      <c r="R192" s="34" t="str">
        <f>INDEX(BA:BA,W187+1)</f>
        <v>Each creature your opponent controls gets -2/-2.&amp;br;Aftermath.</v>
      </c>
      <c r="S192" s="35" t="s">
        <v>400</v>
      </c>
      <c r="T192" s="34" t="str">
        <f>IF(X192="","",X192&amp;IF(Y192="",""," "&amp;Y192)&amp;IF(Z192="",""," "&amp;Z192)&amp;IF(AA192="",""," "&amp;AA192))</f>
        <v/>
      </c>
      <c r="U192" s="35"/>
      <c r="V192" s="36"/>
      <c r="W192" s="40" t="s">
        <v>114</v>
      </c>
      <c r="X192" s="33" t="str">
        <f t="shared" ref="X192:AA192" si="32">IF(ISERROR(IF(LEN(X191)&gt;1,X191,VLOOKUP(X190,$AC:$AD,2,FALSE))),"",IF(LEN(X191)&gt;1,X191,VLOOKUP(X190,$AC:$AD,2,FALSE)))</f>
        <v/>
      </c>
      <c r="Y192" s="33" t="str">
        <f t="shared" si="32"/>
        <v/>
      </c>
      <c r="Z192" s="33" t="str">
        <f t="shared" si="32"/>
        <v/>
      </c>
      <c r="AA192" s="33" t="str">
        <f t="shared" si="32"/>
        <v> </v>
      </c>
      <c r="BB192" s="64" t="s">
        <v>0</v>
      </c>
      <c r="BC192">
        <v>191</v>
      </c>
    </row>
    <row r="193" spans="1:55">
      <c r="A193" t="str">
        <f t="shared" si="22"/>
        <v>|英テキスト|&gt;|&gt;|&gt;|&gt;|Each creature your opponent controls gets -2/-2.&amp;br;Aftermath.|</v>
      </c>
      <c r="B193" t="s">
        <v>0</v>
      </c>
      <c r="C193" t="s">
        <v>81</v>
      </c>
      <c r="D193" s="27" t="s">
        <v>125</v>
      </c>
      <c r="E193" t="s">
        <v>81</v>
      </c>
      <c r="F193" s="27" t="s">
        <v>113</v>
      </c>
      <c r="G193" t="s">
        <v>81</v>
      </c>
      <c r="H193" s="27" t="s">
        <v>113</v>
      </c>
      <c r="I193" t="s">
        <v>81</v>
      </c>
      <c r="J193" s="27" t="s">
        <v>113</v>
      </c>
      <c r="K193" t="s">
        <v>81</v>
      </c>
      <c r="L193" s="27" t="s">
        <v>113</v>
      </c>
      <c r="M193" t="s">
        <v>81</v>
      </c>
      <c r="N193" t="str">
        <f>IF(T192="","",T192&amp;"&amp;br;")&amp;IF(R192=0,"",R192)</f>
        <v>Each creature your opponent controls gets -2/-2.&amp;br;Aftermath.</v>
      </c>
      <c r="O193" t="s">
        <v>81</v>
      </c>
      <c r="Q193" s="33" t="s">
        <v>18</v>
      </c>
      <c r="R193" s="34">
        <f>IF(INDEX(AT:AT,W187+1)="",0,INDEX(AT:AT,W187+1)&amp;"/"&amp;INDEX(AU:AU,W187+1))</f>
        <v>0</v>
      </c>
      <c r="S193" s="35"/>
      <c r="T193" s="35"/>
      <c r="U193" s="35"/>
      <c r="V193" s="36"/>
      <c r="W193" s="40"/>
      <c r="X193" s="33"/>
      <c r="Y193" s="52"/>
      <c r="Z193" s="52"/>
      <c r="AA193" s="53"/>
      <c r="BB193" s="64" t="s">
        <v>0</v>
      </c>
      <c r="BC193">
        <v>192</v>
      </c>
    </row>
    <row r="194" spans="1:55">
      <c r="A194" t="str">
        <f t="shared" si="22"/>
        <v>|PT|&gt;||シールド数|&gt;||</v>
      </c>
      <c r="B194" t="s">
        <v>0</v>
      </c>
      <c r="C194" t="s">
        <v>81</v>
      </c>
      <c r="D194" t="s">
        <v>18</v>
      </c>
      <c r="E194" t="s">
        <v>81</v>
      </c>
      <c r="F194" t="s">
        <v>113</v>
      </c>
      <c r="G194" t="s">
        <v>81</v>
      </c>
      <c r="H194" t="str">
        <f>IF(R193=0,"",R193)</f>
        <v/>
      </c>
      <c r="I194" t="s">
        <v>81</v>
      </c>
      <c r="J194" t="s">
        <v>136</v>
      </c>
      <c r="K194" t="s">
        <v>81</v>
      </c>
      <c r="L194" t="s">
        <v>113</v>
      </c>
      <c r="M194" t="s">
        <v>81</v>
      </c>
      <c r="N194" t="str">
        <f>IF(R194=0,"",R194)</f>
        <v/>
      </c>
      <c r="O194" t="s">
        <v>81</v>
      </c>
      <c r="Q194" s="41" t="s">
        <v>19</v>
      </c>
      <c r="R194" s="34">
        <f>INDEX(AS:AS,W187+1)</f>
        <v>0</v>
      </c>
      <c r="S194" s="42"/>
      <c r="T194" s="42"/>
      <c r="U194" s="42"/>
      <c r="V194" s="43"/>
      <c r="W194" s="44"/>
      <c r="X194" s="45"/>
      <c r="Y194" s="55"/>
      <c r="Z194" s="55"/>
      <c r="AA194" s="56"/>
      <c r="BB194" s="64" t="s">
        <v>0</v>
      </c>
      <c r="BC194">
        <v>193</v>
      </c>
    </row>
    <row r="195" spans="1:55">
      <c r="A195" t="str">
        <f t="shared" si="22"/>
        <v>&amp;br;&amp;br;</v>
      </c>
      <c r="B195" t="s">
        <v>0</v>
      </c>
      <c r="C195" t="s">
        <v>145</v>
      </c>
      <c r="R195"/>
      <c r="S195"/>
      <c r="T195"/>
      <c r="U195"/>
      <c r="V195"/>
      <c r="BB195" s="64" t="s">
        <v>0</v>
      </c>
      <c r="BC195">
        <v>194</v>
      </c>
    </row>
    <row r="196" spans="1:55">
      <c r="A196" t="str">
        <f t="shared" si="22"/>
        <v>#back(text=戻る,left)</v>
      </c>
      <c r="B196" t="s">
        <v>0</v>
      </c>
      <c r="C196" t="s">
        <v>153</v>
      </c>
      <c r="R196"/>
      <c r="S196"/>
      <c r="T196"/>
      <c r="U196"/>
      <c r="V196"/>
      <c r="BB196" s="64" t="s">
        <v>0</v>
      </c>
      <c r="BC196">
        <v>195</v>
      </c>
    </row>
    <row r="197" spans="1:55">
      <c r="A197" t="str">
        <f t="shared" si="22"/>
        <v>&amp;br;</v>
      </c>
      <c r="B197" t="s">
        <v>0</v>
      </c>
      <c r="C197" t="s">
        <v>164</v>
      </c>
      <c r="R197"/>
      <c r="S197"/>
      <c r="T197"/>
      <c r="U197"/>
      <c r="V197"/>
      <c r="BB197" s="64" t="s">
        <v>0</v>
      </c>
      <c r="BC197">
        <v>196</v>
      </c>
    </row>
    <row r="198" spans="1:55">
      <c r="A198" t="str">
        <f t="shared" ref="A198:A261" si="33">CONCATENATE(C198,D198,E198,F198,G198,H198,I198,J198,K198,L198,M198,N198,O198,P198)</f>
        <v>#comment(above,nsize=[15],size=[30],num=[10])</v>
      </c>
      <c r="B198" t="s">
        <v>0</v>
      </c>
      <c r="C198" t="s">
        <v>173</v>
      </c>
      <c r="R198"/>
      <c r="S198"/>
      <c r="T198"/>
      <c r="U198"/>
      <c r="V198"/>
      <c r="BB198" s="64" t="s">
        <v>0</v>
      </c>
      <c r="BC198">
        <v>197</v>
      </c>
    </row>
    <row r="199" spans="1:55">
      <c r="A199" t="str">
        <f t="shared" si="33"/>
        <v>&amp;br;&amp;br;</v>
      </c>
      <c r="B199" t="s">
        <v>0</v>
      </c>
      <c r="C199" t="s">
        <v>145</v>
      </c>
      <c r="R199"/>
      <c r="S199"/>
      <c r="T199"/>
      <c r="U199"/>
      <c r="V199"/>
      <c r="BB199" s="64" t="s">
        <v>0</v>
      </c>
      <c r="BC199">
        <v>198</v>
      </c>
    </row>
    <row r="200" spans="1:55">
      <c r="A200" t="str">
        <f t="shared" si="33"/>
        <v/>
      </c>
      <c r="B200" t="s">
        <v>0</v>
      </c>
      <c r="Q200" s="29"/>
      <c r="R200" s="30"/>
      <c r="S200" s="30"/>
      <c r="T200" s="30"/>
      <c r="U200" s="30"/>
      <c r="V200" s="31"/>
      <c r="W200" s="32">
        <v>16</v>
      </c>
      <c r="X200" s="29"/>
      <c r="Y200" s="50"/>
      <c r="Z200" s="50"/>
      <c r="AA200" s="51"/>
      <c r="BB200" s="64" t="s">
        <v>0</v>
      </c>
      <c r="BC200">
        <v>199</v>
      </c>
    </row>
    <row r="201" spans="1:55">
      <c r="A201" t="str">
        <f t="shared" si="33"/>
        <v>*除根/Dust</v>
      </c>
      <c r="B201" t="s">
        <v>0</v>
      </c>
      <c r="C201" t="str">
        <f>"*"&amp;R201&amp;"/"&amp;T201</f>
        <v>*除根/Dust</v>
      </c>
      <c r="Q201" s="33" t="s">
        <v>9</v>
      </c>
      <c r="R201" s="34" t="str">
        <f>INDEX(AI:AI,W200+1)</f>
        <v>除根</v>
      </c>
      <c r="S201" s="35" t="s">
        <v>10</v>
      </c>
      <c r="T201" s="34" t="str">
        <f>INDEX(AJ:AJ,W200+1)</f>
        <v>Dust</v>
      </c>
      <c r="U201" s="35"/>
      <c r="V201" s="36"/>
      <c r="W201" s="37"/>
      <c r="X201" s="33"/>
      <c r="Y201" s="52"/>
      <c r="Z201" s="52"/>
      <c r="AA201" s="53"/>
      <c r="BB201" s="64" t="s">
        <v>0</v>
      </c>
      <c r="BC201">
        <v>200</v>
      </c>
    </row>
    <row r="202" spans="1:55">
      <c r="A202" t="str">
        <f t="shared" si="33"/>
        <v>|LEFT:80|LEFT:100|LEFT:100|LEFT:100|LEFT:100|LEFT:100|c</v>
      </c>
      <c r="B202" t="s">
        <v>0</v>
      </c>
      <c r="C202" t="s">
        <v>81</v>
      </c>
      <c r="D202" s="26" t="str">
        <f>$Q$1</f>
        <v>LEFT:80</v>
      </c>
      <c r="E202" s="26" t="s">
        <v>81</v>
      </c>
      <c r="F202" s="26" t="str">
        <f t="shared" ref="F202:J202" si="34">$R$1</f>
        <v>LEFT:100</v>
      </c>
      <c r="G202" s="26" t="s">
        <v>81</v>
      </c>
      <c r="H202" s="26" t="str">
        <f t="shared" si="34"/>
        <v>LEFT:100</v>
      </c>
      <c r="I202" s="26" t="s">
        <v>81</v>
      </c>
      <c r="J202" s="26" t="str">
        <f t="shared" si="34"/>
        <v>LEFT:100</v>
      </c>
      <c r="K202" s="26" t="s">
        <v>81</v>
      </c>
      <c r="L202" s="26" t="str">
        <f>$R$1</f>
        <v>LEFT:100</v>
      </c>
      <c r="M202" s="26" t="s">
        <v>81</v>
      </c>
      <c r="N202" s="26" t="str">
        <f>$R$1</f>
        <v>LEFT:100</v>
      </c>
      <c r="O202" t="s">
        <v>81</v>
      </c>
      <c r="P202" t="s">
        <v>82</v>
      </c>
      <c r="Q202" s="38" t="s">
        <v>6</v>
      </c>
      <c r="R202" s="34" t="str">
        <f>INDEX(AF:AF,W200+1)</f>
        <v>白黒</v>
      </c>
      <c r="S202" s="39" t="s">
        <v>7</v>
      </c>
      <c r="T202" s="34" t="str">
        <f>INDEX(AG:AG,W200+1)</f>
        <v>レア</v>
      </c>
      <c r="U202" s="39" t="s">
        <v>8</v>
      </c>
      <c r="V202" s="34">
        <f>INDEX(AH:AH,W200+1)</f>
        <v>0</v>
      </c>
      <c r="W202" s="40"/>
      <c r="X202" s="34" t="str">
        <f>INDEX(AO:AO,W200+1)</f>
        <v>余波2：対戦相手がコントロールする最初のクリーチャーを追放する。</v>
      </c>
      <c r="Y202" s="52"/>
      <c r="Z202" s="52"/>
      <c r="AA202" s="53"/>
      <c r="BB202" s="64" t="s">
        <v>0</v>
      </c>
      <c r="BC202">
        <v>201</v>
      </c>
    </row>
    <row r="203" spans="1:55">
      <c r="A203" t="str">
        <f t="shared" si="33"/>
        <v>|色|白黒|レアリティ|レア|マナコスト||</v>
      </c>
      <c r="B203" t="s">
        <v>0</v>
      </c>
      <c r="C203" t="s">
        <v>81</v>
      </c>
      <c r="D203" s="27" t="s">
        <v>6</v>
      </c>
      <c r="E203" t="s">
        <v>81</v>
      </c>
      <c r="F203" t="str">
        <f>IF(R202=0,"",R202)</f>
        <v>白黒</v>
      </c>
      <c r="G203" t="s">
        <v>81</v>
      </c>
      <c r="H203" s="27" t="s">
        <v>93</v>
      </c>
      <c r="I203" t="s">
        <v>81</v>
      </c>
      <c r="J203" t="str">
        <f>IF(T202=0,"",T202)</f>
        <v>レア</v>
      </c>
      <c r="K203" t="s">
        <v>81</v>
      </c>
      <c r="L203" s="27" t="s">
        <v>94</v>
      </c>
      <c r="M203" t="s">
        <v>81</v>
      </c>
      <c r="N203" t="str">
        <f>IF(V202=0,"",V202)</f>
        <v/>
      </c>
      <c r="O203" t="s">
        <v>81</v>
      </c>
      <c r="Q203" s="33" t="s">
        <v>11</v>
      </c>
      <c r="R203" s="34" t="str">
        <f>INDEX(AK:AK,W200+1)</f>
        <v>呪文</v>
      </c>
      <c r="S203" s="39" t="s">
        <v>95</v>
      </c>
      <c r="T203" s="34">
        <f>INDEX(AL:AL,W200+1)</f>
        <v>0</v>
      </c>
      <c r="U203" s="34">
        <f>INDEX(AM:AM,W200+1)</f>
        <v>0</v>
      </c>
      <c r="V203" s="34">
        <f>INDEX(AN:AN,W200+1)</f>
        <v>0</v>
      </c>
      <c r="W203" s="40"/>
      <c r="X203" s="34" t="str">
        <f>INDEX(AV:AV,W200+1)</f>
        <v>余波</v>
      </c>
      <c r="Y203" s="34" t="str">
        <f>INDEX(AW:AW,W200+1)</f>
        <v/>
      </c>
      <c r="Z203" s="34" t="str">
        <f>INDEX(AX:AX,W200+1)</f>
        <v/>
      </c>
      <c r="AA203" s="34">
        <f>INDEX(AY:AY,W200+1)</f>
        <v>0</v>
      </c>
      <c r="BB203" s="64" t="s">
        <v>0</v>
      </c>
      <c r="BC203">
        <v>202</v>
      </c>
    </row>
    <row r="204" spans="1:55">
      <c r="A204" t="str">
        <f t="shared" si="33"/>
        <v>|種別|呪文|サブタイプ||||</v>
      </c>
      <c r="B204" t="s">
        <v>0</v>
      </c>
      <c r="C204" t="s">
        <v>81</v>
      </c>
      <c r="D204" s="27" t="s">
        <v>11</v>
      </c>
      <c r="E204" t="s">
        <v>81</v>
      </c>
      <c r="F204" t="str">
        <f>IF(R203=0,"",R203)</f>
        <v>呪文</v>
      </c>
      <c r="G204" t="s">
        <v>81</v>
      </c>
      <c r="H204" s="27" t="s">
        <v>103</v>
      </c>
      <c r="I204" t="s">
        <v>81</v>
      </c>
      <c r="J204" t="str">
        <f>IF(T203=0,"",T203)</f>
        <v/>
      </c>
      <c r="K204" t="s">
        <v>81</v>
      </c>
      <c r="L204" t="str">
        <f>IF(U203=0,"",U203)</f>
        <v/>
      </c>
      <c r="M204" t="s">
        <v>81</v>
      </c>
      <c r="N204" t="str">
        <f>IF(V203=0,"",V203)</f>
        <v/>
      </c>
      <c r="O204" t="s">
        <v>81</v>
      </c>
      <c r="Q204" s="33" t="s">
        <v>104</v>
      </c>
      <c r="R204" s="34" t="str">
        <f>INDEX(AZ:AZ,W200+1)</f>
        <v>余波2：対戦相手がコントロールする最初のクリーチャーを追放する。</v>
      </c>
      <c r="S204" s="35"/>
      <c r="T204" s="35"/>
      <c r="U204" s="35"/>
      <c r="V204" s="36"/>
      <c r="W204" s="40"/>
      <c r="X204" s="32"/>
      <c r="Y204" s="32"/>
      <c r="Z204" s="32"/>
      <c r="AA204" s="54"/>
      <c r="BB204" s="64" t="s">
        <v>0</v>
      </c>
      <c r="BC204">
        <v>203</v>
      </c>
    </row>
    <row r="205" spans="1:55">
      <c r="A205" t="str">
        <f t="shared" si="33"/>
        <v>|テキスト|&gt;|&gt;|&gt;|&gt;|余波2：対戦相手がコントロールする最初のクリーチャーを追放する。|</v>
      </c>
      <c r="B205" t="s">
        <v>0</v>
      </c>
      <c r="C205" t="s">
        <v>81</v>
      </c>
      <c r="D205" s="27" t="s">
        <v>104</v>
      </c>
      <c r="E205" t="s">
        <v>81</v>
      </c>
      <c r="F205" s="27" t="s">
        <v>113</v>
      </c>
      <c r="G205" t="s">
        <v>81</v>
      </c>
      <c r="H205" s="27" t="s">
        <v>113</v>
      </c>
      <c r="I205" t="s">
        <v>81</v>
      </c>
      <c r="J205" s="27" t="s">
        <v>113</v>
      </c>
      <c r="K205" t="s">
        <v>81</v>
      </c>
      <c r="L205" s="27" t="s">
        <v>113</v>
      </c>
      <c r="M205" t="s">
        <v>81</v>
      </c>
      <c r="N205" t="str">
        <f>IF(R204=0,"",R204)</f>
        <v>余波2：対戦相手がコントロールする最初のクリーチャーを追放する。</v>
      </c>
      <c r="O205" t="s">
        <v>81</v>
      </c>
      <c r="Q205" s="38" t="s">
        <v>27</v>
      </c>
      <c r="R205" s="34" t="str">
        <f>INDEX(BA:BA,W200+1)</f>
        <v>Aftermath 2: The first creature your opponent controls is Exiled.</v>
      </c>
      <c r="S205" s="35" t="s">
        <v>400</v>
      </c>
      <c r="T205" s="34" t="str">
        <f>IF(X205="","",X205&amp;IF(Y205="",""," "&amp;Y205)&amp;IF(Z205="",""," "&amp;Z205)&amp;IF(AA205="",""," "&amp;AA205))</f>
        <v/>
      </c>
      <c r="U205" s="35"/>
      <c r="V205" s="36"/>
      <c r="W205" s="40" t="s">
        <v>114</v>
      </c>
      <c r="X205" s="33" t="str">
        <f t="shared" ref="X205:AA205" si="35">IF(ISERROR(IF(LEN(X204)&gt;1,X204,VLOOKUP(X203,$AC:$AD,2,FALSE))),"",IF(LEN(X204)&gt;1,X204,VLOOKUP(X203,$AC:$AD,2,FALSE)))</f>
        <v/>
      </c>
      <c r="Y205" s="33" t="str">
        <f t="shared" si="35"/>
        <v/>
      </c>
      <c r="Z205" s="33" t="str">
        <f t="shared" si="35"/>
        <v/>
      </c>
      <c r="AA205" s="33" t="str">
        <f t="shared" si="35"/>
        <v> </v>
      </c>
      <c r="BB205" s="64" t="s">
        <v>0</v>
      </c>
      <c r="BC205">
        <v>204</v>
      </c>
    </row>
    <row r="206" spans="1:55">
      <c r="A206" t="str">
        <f t="shared" si="33"/>
        <v>|英テキスト|&gt;|&gt;|&gt;|&gt;|Aftermath 2: The first creature your opponent controls is Exiled.|</v>
      </c>
      <c r="B206" t="s">
        <v>0</v>
      </c>
      <c r="C206" t="s">
        <v>81</v>
      </c>
      <c r="D206" s="27" t="s">
        <v>125</v>
      </c>
      <c r="E206" t="s">
        <v>81</v>
      </c>
      <c r="F206" s="27" t="s">
        <v>113</v>
      </c>
      <c r="G206" t="s">
        <v>81</v>
      </c>
      <c r="H206" s="27" t="s">
        <v>113</v>
      </c>
      <c r="I206" t="s">
        <v>81</v>
      </c>
      <c r="J206" s="27" t="s">
        <v>113</v>
      </c>
      <c r="K206" t="s">
        <v>81</v>
      </c>
      <c r="L206" s="27" t="s">
        <v>113</v>
      </c>
      <c r="M206" t="s">
        <v>81</v>
      </c>
      <c r="N206" t="str">
        <f>IF(T205="","",T205&amp;"&amp;br;")&amp;IF(R205=0,"",R205)</f>
        <v>Aftermath 2: The first creature your opponent controls is Exiled.</v>
      </c>
      <c r="O206" t="s">
        <v>81</v>
      </c>
      <c r="Q206" s="33" t="s">
        <v>18</v>
      </c>
      <c r="R206" s="34">
        <f>IF(INDEX(AT:AT,W200+1)="",0,INDEX(AT:AT,W200+1)&amp;"/"&amp;INDEX(AU:AU,W200+1))</f>
        <v>0</v>
      </c>
      <c r="S206" s="35"/>
      <c r="T206" s="35"/>
      <c r="U206" s="35"/>
      <c r="V206" s="36"/>
      <c r="W206" s="40"/>
      <c r="X206" s="33"/>
      <c r="Y206" s="52"/>
      <c r="Z206" s="52"/>
      <c r="AA206" s="53"/>
      <c r="BB206" s="64" t="s">
        <v>0</v>
      </c>
      <c r="BC206">
        <v>205</v>
      </c>
    </row>
    <row r="207" spans="1:55">
      <c r="A207" t="str">
        <f t="shared" si="33"/>
        <v>|PT|&gt;||シールド数|&gt;||</v>
      </c>
      <c r="B207" t="s">
        <v>0</v>
      </c>
      <c r="C207" t="s">
        <v>81</v>
      </c>
      <c r="D207" t="s">
        <v>18</v>
      </c>
      <c r="E207" t="s">
        <v>81</v>
      </c>
      <c r="F207" t="s">
        <v>113</v>
      </c>
      <c r="G207" t="s">
        <v>81</v>
      </c>
      <c r="H207" t="str">
        <f>IF(R206=0,"",R206)</f>
        <v/>
      </c>
      <c r="I207" t="s">
        <v>81</v>
      </c>
      <c r="J207" t="s">
        <v>136</v>
      </c>
      <c r="K207" t="s">
        <v>81</v>
      </c>
      <c r="L207" t="s">
        <v>113</v>
      </c>
      <c r="M207" t="s">
        <v>81</v>
      </c>
      <c r="N207" t="str">
        <f>IF(R207=0,"",R207)</f>
        <v/>
      </c>
      <c r="O207" t="s">
        <v>81</v>
      </c>
      <c r="Q207" s="41" t="s">
        <v>19</v>
      </c>
      <c r="R207" s="34">
        <f>INDEX(AS:AS,W200+1)</f>
        <v>0</v>
      </c>
      <c r="S207" s="42"/>
      <c r="T207" s="42"/>
      <c r="U207" s="42"/>
      <c r="V207" s="43"/>
      <c r="W207" s="44"/>
      <c r="X207" s="45"/>
      <c r="Y207" s="55"/>
      <c r="Z207" s="55"/>
      <c r="AA207" s="56"/>
      <c r="BB207" s="64" t="s">
        <v>0</v>
      </c>
      <c r="BC207">
        <v>206</v>
      </c>
    </row>
    <row r="208" spans="1:55">
      <c r="A208" t="str">
        <f t="shared" si="33"/>
        <v>&amp;br;&amp;br;</v>
      </c>
      <c r="B208" t="s">
        <v>0</v>
      </c>
      <c r="C208" t="s">
        <v>145</v>
      </c>
      <c r="R208"/>
      <c r="S208"/>
      <c r="T208"/>
      <c r="U208"/>
      <c r="V208"/>
      <c r="BB208" s="64" t="s">
        <v>0</v>
      </c>
      <c r="BC208">
        <v>207</v>
      </c>
    </row>
    <row r="209" spans="1:55">
      <c r="A209" t="str">
        <f t="shared" si="33"/>
        <v>#back(text=戻る,left)</v>
      </c>
      <c r="B209" t="s">
        <v>0</v>
      </c>
      <c r="C209" t="s">
        <v>153</v>
      </c>
      <c r="R209"/>
      <c r="S209"/>
      <c r="T209"/>
      <c r="U209"/>
      <c r="V209"/>
      <c r="BB209" s="64" t="s">
        <v>0</v>
      </c>
      <c r="BC209">
        <v>208</v>
      </c>
    </row>
    <row r="210" spans="1:55">
      <c r="A210" t="str">
        <f t="shared" si="33"/>
        <v>&amp;br;</v>
      </c>
      <c r="B210" t="s">
        <v>0</v>
      </c>
      <c r="C210" t="s">
        <v>164</v>
      </c>
      <c r="R210"/>
      <c r="S210"/>
      <c r="T210"/>
      <c r="U210"/>
      <c r="V210"/>
      <c r="BB210" s="64" t="s">
        <v>0</v>
      </c>
      <c r="BC210">
        <v>209</v>
      </c>
    </row>
    <row r="211" spans="1:55">
      <c r="A211" t="str">
        <f t="shared" si="33"/>
        <v>#comment(above,nsize=[15],size=[30],num=[10])</v>
      </c>
      <c r="B211" t="s">
        <v>0</v>
      </c>
      <c r="C211" t="s">
        <v>173</v>
      </c>
      <c r="R211"/>
      <c r="S211"/>
      <c r="T211"/>
      <c r="U211"/>
      <c r="V211"/>
      <c r="BB211" s="64" t="s">
        <v>0</v>
      </c>
      <c r="BC211">
        <v>210</v>
      </c>
    </row>
    <row r="212" spans="1:55">
      <c r="A212" t="str">
        <f t="shared" si="33"/>
        <v>&amp;br;&amp;br;</v>
      </c>
      <c r="B212" t="s">
        <v>0</v>
      </c>
      <c r="C212" t="s">
        <v>145</v>
      </c>
      <c r="R212"/>
      <c r="S212"/>
      <c r="T212"/>
      <c r="U212"/>
      <c r="V212"/>
      <c r="BB212" s="64" t="s">
        <v>0</v>
      </c>
      <c r="BC212">
        <v>211</v>
      </c>
    </row>
    <row r="213" spans="1:55">
      <c r="A213" t="str">
        <f t="shared" si="33"/>
        <v/>
      </c>
      <c r="B213" t="s">
        <v>0</v>
      </c>
      <c r="Q213" s="29"/>
      <c r="R213" s="30"/>
      <c r="S213" s="30"/>
      <c r="T213" s="30"/>
      <c r="U213" s="30"/>
      <c r="V213" s="31"/>
      <c r="W213" s="32">
        <v>17</v>
      </c>
      <c r="X213" s="29"/>
      <c r="Y213" s="50"/>
      <c r="Z213" s="50"/>
      <c r="AA213" s="51"/>
      <c r="BB213" s="64" t="s">
        <v>0</v>
      </c>
      <c r="BC213">
        <v>212</v>
      </c>
    </row>
    <row r="214" spans="1:55">
      <c r="A214" t="str">
        <f t="shared" si="33"/>
        <v>*機略/Refuse</v>
      </c>
      <c r="B214" t="s">
        <v>0</v>
      </c>
      <c r="C214" t="str">
        <f>"*"&amp;R214&amp;"/"&amp;T214</f>
        <v>*機略/Refuse</v>
      </c>
      <c r="Q214" s="33" t="s">
        <v>9</v>
      </c>
      <c r="R214" s="34" t="str">
        <f>INDEX(AI:AI,W213+1)</f>
        <v>機略</v>
      </c>
      <c r="S214" s="35" t="s">
        <v>10</v>
      </c>
      <c r="T214" s="34" t="str">
        <f>INDEX(AJ:AJ,W213+1)</f>
        <v>Refuse</v>
      </c>
      <c r="U214" s="35"/>
      <c r="V214" s="36"/>
      <c r="W214" s="37"/>
      <c r="X214" s="33"/>
      <c r="Y214" s="52"/>
      <c r="Z214" s="52"/>
      <c r="AA214" s="53"/>
      <c r="BB214" s="64" t="s">
        <v>0</v>
      </c>
      <c r="BC214">
        <v>213</v>
      </c>
    </row>
    <row r="215" spans="1:55">
      <c r="A215" t="str">
        <f t="shared" si="33"/>
        <v>|LEFT:80|LEFT:100|LEFT:100|LEFT:100|LEFT:100|LEFT:100|c</v>
      </c>
      <c r="B215" t="s">
        <v>0</v>
      </c>
      <c r="C215" t="s">
        <v>81</v>
      </c>
      <c r="D215" s="26" t="str">
        <f>$Q$1</f>
        <v>LEFT:80</v>
      </c>
      <c r="E215" s="26" t="s">
        <v>81</v>
      </c>
      <c r="F215" s="26" t="str">
        <f t="shared" ref="F215:J215" si="36">$R$1</f>
        <v>LEFT:100</v>
      </c>
      <c r="G215" s="26" t="s">
        <v>81</v>
      </c>
      <c r="H215" s="26" t="str">
        <f t="shared" si="36"/>
        <v>LEFT:100</v>
      </c>
      <c r="I215" s="26" t="s">
        <v>81</v>
      </c>
      <c r="J215" s="26" t="str">
        <f t="shared" si="36"/>
        <v>LEFT:100</v>
      </c>
      <c r="K215" s="26" t="s">
        <v>81</v>
      </c>
      <c r="L215" s="26" t="str">
        <f>$R$1</f>
        <v>LEFT:100</v>
      </c>
      <c r="M215" s="26" t="s">
        <v>81</v>
      </c>
      <c r="N215" s="26" t="str">
        <f>$R$1</f>
        <v>LEFT:100</v>
      </c>
      <c r="O215" t="s">
        <v>81</v>
      </c>
      <c r="P215" t="s">
        <v>82</v>
      </c>
      <c r="Q215" s="38" t="s">
        <v>6</v>
      </c>
      <c r="R215" s="34" t="str">
        <f>INDEX(AF:AF,W213+1)</f>
        <v>青赤</v>
      </c>
      <c r="S215" s="39" t="s">
        <v>7</v>
      </c>
      <c r="T215" s="34" t="str">
        <f>INDEX(AG:AG,W213+1)</f>
        <v>レア</v>
      </c>
      <c r="U215" s="39" t="s">
        <v>8</v>
      </c>
      <c r="V215" s="34">
        <f>INDEX(AH:AH,W213+1)</f>
        <v>11</v>
      </c>
      <c r="W215" s="40"/>
      <c r="X215" s="34" t="str">
        <f>INDEX(AO:AO,W213+1)</f>
        <v>対戦相手が呪文を唱えたとき、対戦相手はX点のダメージを受ける。Xはその呪文を唱えるコストに等しい。その後、サポートを破壊する。</v>
      </c>
      <c r="Y215" s="52"/>
      <c r="Z215" s="52"/>
      <c r="AA215" s="53"/>
      <c r="BB215" s="64" t="s">
        <v>0</v>
      </c>
      <c r="BC215">
        <v>214</v>
      </c>
    </row>
    <row r="216" spans="1:55">
      <c r="A216" t="str">
        <f t="shared" si="33"/>
        <v>|色|青赤|レアリティ|レア|マナコスト|11|</v>
      </c>
      <c r="B216" t="s">
        <v>0</v>
      </c>
      <c r="C216" t="s">
        <v>81</v>
      </c>
      <c r="D216" s="27" t="s">
        <v>6</v>
      </c>
      <c r="E216" t="s">
        <v>81</v>
      </c>
      <c r="F216" t="str">
        <f>IF(R215=0,"",R215)</f>
        <v>青赤</v>
      </c>
      <c r="G216" t="s">
        <v>81</v>
      </c>
      <c r="H216" s="27" t="s">
        <v>93</v>
      </c>
      <c r="I216" t="s">
        <v>81</v>
      </c>
      <c r="J216" t="str">
        <f>IF(T215=0,"",T215)</f>
        <v>レア</v>
      </c>
      <c r="K216" t="s">
        <v>81</v>
      </c>
      <c r="L216" s="27" t="s">
        <v>94</v>
      </c>
      <c r="M216" t="s">
        <v>81</v>
      </c>
      <c r="N216">
        <f>IF(V215=0,"",V215)</f>
        <v>11</v>
      </c>
      <c r="O216" t="s">
        <v>81</v>
      </c>
      <c r="Q216" s="33" t="s">
        <v>11</v>
      </c>
      <c r="R216" s="34" t="str">
        <f>INDEX(AK:AK,W213+1)</f>
        <v>サポート</v>
      </c>
      <c r="S216" s="39" t="s">
        <v>95</v>
      </c>
      <c r="T216" s="34">
        <f>INDEX(AL:AL,W213+1)</f>
        <v>0</v>
      </c>
      <c r="U216" s="34">
        <f>INDEX(AM:AM,W213+1)</f>
        <v>0</v>
      </c>
      <c r="V216" s="34">
        <f>INDEX(AN:AN,W213+1)</f>
        <v>0</v>
      </c>
      <c r="W216" s="40"/>
      <c r="X216" s="34" t="str">
        <f>INDEX(AV:AV,W213+1)</f>
        <v>対戦</v>
      </c>
      <c r="Y216" s="34" t="str">
        <f>INDEX(AW:AW,W213+1)</f>
        <v/>
      </c>
      <c r="Z216" s="34" t="str">
        <f>INDEX(AX:AX,W213+1)</f>
        <v/>
      </c>
      <c r="AA216" s="34">
        <f>INDEX(AY:AY,W213+1)</f>
        <v>0</v>
      </c>
      <c r="BB216" s="64" t="s">
        <v>0</v>
      </c>
      <c r="BC216">
        <v>215</v>
      </c>
    </row>
    <row r="217" spans="1:55">
      <c r="A217" t="str">
        <f t="shared" si="33"/>
        <v>|種別|サポート|サブタイプ||||</v>
      </c>
      <c r="B217" t="s">
        <v>0</v>
      </c>
      <c r="C217" t="s">
        <v>81</v>
      </c>
      <c r="D217" s="27" t="s">
        <v>11</v>
      </c>
      <c r="E217" t="s">
        <v>81</v>
      </c>
      <c r="F217" t="str">
        <f>IF(R216=0,"",R216)</f>
        <v>サポート</v>
      </c>
      <c r="G217" t="s">
        <v>81</v>
      </c>
      <c r="H217" s="27" t="s">
        <v>103</v>
      </c>
      <c r="I217" t="s">
        <v>81</v>
      </c>
      <c r="J217" t="str">
        <f>IF(T216=0,"",T216)</f>
        <v/>
      </c>
      <c r="K217" t="s">
        <v>81</v>
      </c>
      <c r="L217" t="str">
        <f>IF(U216=0,"",U216)</f>
        <v/>
      </c>
      <c r="M217" t="s">
        <v>81</v>
      </c>
      <c r="N217" t="str">
        <f>IF(V216=0,"",V216)</f>
        <v/>
      </c>
      <c r="O217" t="s">
        <v>81</v>
      </c>
      <c r="Q217" s="33" t="s">
        <v>104</v>
      </c>
      <c r="R217" s="34" t="str">
        <f>INDEX(AZ:AZ,W213+1)</f>
        <v>対戦相手が呪文を唱えたとき、対戦相手はX点のダメージを受ける。Xはその呪文を唱えるコストに等しい。その後、サポートを破壊する。&amp;br;余波</v>
      </c>
      <c r="S217" s="35"/>
      <c r="T217" s="35"/>
      <c r="U217" s="35"/>
      <c r="V217" s="36"/>
      <c r="W217" s="40"/>
      <c r="X217" s="32"/>
      <c r="Y217" s="32"/>
      <c r="Z217" s="32"/>
      <c r="AA217" s="54"/>
      <c r="BB217" s="64" t="s">
        <v>0</v>
      </c>
      <c r="BC217">
        <v>216</v>
      </c>
    </row>
    <row r="218" spans="1:55">
      <c r="A218" t="str">
        <f t="shared" si="33"/>
        <v>|テキスト|&gt;|&gt;|&gt;|&gt;|対戦相手が呪文を唱えたとき、対戦相手はX点のダメージを受ける。Xはその呪文を唱えるコストに等しい。その後、サポートを破壊する。&amp;br;余波|</v>
      </c>
      <c r="B218" t="s">
        <v>0</v>
      </c>
      <c r="C218" t="s">
        <v>81</v>
      </c>
      <c r="D218" s="27" t="s">
        <v>104</v>
      </c>
      <c r="E218" t="s">
        <v>81</v>
      </c>
      <c r="F218" s="27" t="s">
        <v>113</v>
      </c>
      <c r="G218" t="s">
        <v>81</v>
      </c>
      <c r="H218" s="27" t="s">
        <v>113</v>
      </c>
      <c r="I218" t="s">
        <v>81</v>
      </c>
      <c r="J218" s="27" t="s">
        <v>113</v>
      </c>
      <c r="K218" t="s">
        <v>81</v>
      </c>
      <c r="L218" s="27" t="s">
        <v>113</v>
      </c>
      <c r="M218" t="s">
        <v>81</v>
      </c>
      <c r="N218" t="str">
        <f>IF(R217=0,"",R217)</f>
        <v>対戦相手が呪文を唱えたとき、対戦相手はX点のダメージを受ける。Xはその呪文を唱えるコストに等しい。その後、サポートを破壊する。&amp;br;余波</v>
      </c>
      <c r="O218" t="s">
        <v>81</v>
      </c>
      <c r="Q218" s="38" t="s">
        <v>27</v>
      </c>
      <c r="R218" s="34" t="str">
        <f>INDEX(BA:BA,W213+1)</f>
        <v>When your opponent casts a spell, your opponent takes X damage, where X is the casting cost of the spell, then this support is Destroyed.&amp;br;Aftermath.</v>
      </c>
      <c r="S218" s="35" t="s">
        <v>400</v>
      </c>
      <c r="T218" s="34" t="str">
        <f>IF(X218="","",X218&amp;IF(Y218="",""," "&amp;Y218)&amp;IF(Z218="",""," "&amp;Z218)&amp;IF(AA218="",""," "&amp;AA218))</f>
        <v/>
      </c>
      <c r="U218" s="35"/>
      <c r="V218" s="36"/>
      <c r="W218" s="40" t="s">
        <v>114</v>
      </c>
      <c r="X218" s="33" t="str">
        <f t="shared" ref="X218:AA218" si="37">IF(ISERROR(IF(LEN(X217)&gt;1,X217,VLOOKUP(X216,$AC:$AD,2,FALSE))),"",IF(LEN(X217)&gt;1,X217,VLOOKUP(X216,$AC:$AD,2,FALSE)))</f>
        <v/>
      </c>
      <c r="Y218" s="33" t="str">
        <f t="shared" si="37"/>
        <v/>
      </c>
      <c r="Z218" s="33" t="str">
        <f t="shared" si="37"/>
        <v/>
      </c>
      <c r="AA218" s="33" t="str">
        <f t="shared" si="37"/>
        <v> </v>
      </c>
      <c r="BB218" s="64" t="s">
        <v>0</v>
      </c>
      <c r="BC218">
        <v>217</v>
      </c>
    </row>
    <row r="219" spans="1:55">
      <c r="A219" t="str">
        <f t="shared" si="33"/>
        <v>|英テキスト|&gt;|&gt;|&gt;|&gt;|When your opponent casts a spell, your opponent takes X damage, where X is the casting cost of the spell, then this support is Destroyed.&amp;br;Aftermath.|</v>
      </c>
      <c r="B219" t="s">
        <v>0</v>
      </c>
      <c r="C219" t="s">
        <v>81</v>
      </c>
      <c r="D219" s="27" t="s">
        <v>125</v>
      </c>
      <c r="E219" t="s">
        <v>81</v>
      </c>
      <c r="F219" s="27" t="s">
        <v>113</v>
      </c>
      <c r="G219" t="s">
        <v>81</v>
      </c>
      <c r="H219" s="27" t="s">
        <v>113</v>
      </c>
      <c r="I219" t="s">
        <v>81</v>
      </c>
      <c r="J219" s="27" t="s">
        <v>113</v>
      </c>
      <c r="K219" t="s">
        <v>81</v>
      </c>
      <c r="L219" s="27" t="s">
        <v>113</v>
      </c>
      <c r="M219" t="s">
        <v>81</v>
      </c>
      <c r="N219" t="str">
        <f>IF(T218="","",T218&amp;"&amp;br;")&amp;IF(R218=0,"",R218)</f>
        <v>When your opponent casts a spell, your opponent takes X damage, where X is the casting cost of the spell, then this support is Destroyed.&amp;br;Aftermath.</v>
      </c>
      <c r="O219" t="s">
        <v>81</v>
      </c>
      <c r="Q219" s="33" t="s">
        <v>18</v>
      </c>
      <c r="R219" s="34">
        <f>IF(INDEX(AT:AT,W213+1)="",0,INDEX(AT:AT,W213+1)&amp;"/"&amp;INDEX(AU:AU,W213+1))</f>
        <v>0</v>
      </c>
      <c r="S219" s="35"/>
      <c r="T219" s="35"/>
      <c r="U219" s="35"/>
      <c r="V219" s="36"/>
      <c r="W219" s="40"/>
      <c r="X219" s="33"/>
      <c r="Y219" s="52"/>
      <c r="Z219" s="52"/>
      <c r="AA219" s="53"/>
      <c r="BB219" s="64" t="s">
        <v>0</v>
      </c>
      <c r="BC219">
        <v>218</v>
      </c>
    </row>
    <row r="220" spans="1:55">
      <c r="A220" t="str">
        <f t="shared" si="33"/>
        <v>|PT|&gt;||シールド数|&gt;|10|</v>
      </c>
      <c r="B220" t="s">
        <v>0</v>
      </c>
      <c r="C220" t="s">
        <v>81</v>
      </c>
      <c r="D220" t="s">
        <v>18</v>
      </c>
      <c r="E220" t="s">
        <v>81</v>
      </c>
      <c r="F220" t="s">
        <v>113</v>
      </c>
      <c r="G220" t="s">
        <v>81</v>
      </c>
      <c r="H220" t="str">
        <f>IF(R219=0,"",R219)</f>
        <v/>
      </c>
      <c r="I220" t="s">
        <v>81</v>
      </c>
      <c r="J220" t="s">
        <v>136</v>
      </c>
      <c r="K220" t="s">
        <v>81</v>
      </c>
      <c r="L220" t="s">
        <v>113</v>
      </c>
      <c r="M220" t="s">
        <v>81</v>
      </c>
      <c r="N220">
        <f>IF(R220=0,"",R220)</f>
        <v>10</v>
      </c>
      <c r="O220" t="s">
        <v>81</v>
      </c>
      <c r="Q220" s="41" t="s">
        <v>19</v>
      </c>
      <c r="R220" s="34">
        <f>INDEX(AS:AS,W213+1)</f>
        <v>10</v>
      </c>
      <c r="S220" s="42"/>
      <c r="T220" s="42"/>
      <c r="U220" s="42"/>
      <c r="V220" s="43"/>
      <c r="W220" s="44"/>
      <c r="X220" s="45"/>
      <c r="Y220" s="55"/>
      <c r="Z220" s="55"/>
      <c r="AA220" s="56"/>
      <c r="BB220" s="64" t="s">
        <v>0</v>
      </c>
      <c r="BC220">
        <v>219</v>
      </c>
    </row>
    <row r="221" spans="1:55">
      <c r="A221" t="str">
        <f t="shared" si="33"/>
        <v>&amp;br;&amp;br;</v>
      </c>
      <c r="B221" t="s">
        <v>0</v>
      </c>
      <c r="C221" t="s">
        <v>145</v>
      </c>
      <c r="R221"/>
      <c r="S221"/>
      <c r="T221"/>
      <c r="U221"/>
      <c r="V221"/>
      <c r="BB221" s="64" t="s">
        <v>0</v>
      </c>
      <c r="BC221">
        <v>220</v>
      </c>
    </row>
    <row r="222" spans="1:55">
      <c r="A222" t="str">
        <f t="shared" si="33"/>
        <v>#back(text=戻る,left)</v>
      </c>
      <c r="B222" t="s">
        <v>0</v>
      </c>
      <c r="C222" t="s">
        <v>153</v>
      </c>
      <c r="R222"/>
      <c r="S222"/>
      <c r="T222"/>
      <c r="U222"/>
      <c r="V222"/>
      <c r="BB222" s="64" t="s">
        <v>0</v>
      </c>
      <c r="BC222">
        <v>221</v>
      </c>
    </row>
    <row r="223" spans="1:55">
      <c r="A223" t="str">
        <f t="shared" si="33"/>
        <v>&amp;br;</v>
      </c>
      <c r="B223" t="s">
        <v>0</v>
      </c>
      <c r="C223" t="s">
        <v>164</v>
      </c>
      <c r="R223"/>
      <c r="S223"/>
      <c r="T223"/>
      <c r="U223"/>
      <c r="V223"/>
      <c r="BB223" s="64" t="s">
        <v>0</v>
      </c>
      <c r="BC223">
        <v>222</v>
      </c>
    </row>
    <row r="224" spans="1:55">
      <c r="A224" t="str">
        <f t="shared" si="33"/>
        <v>#comment(above,nsize=[15],size=[30],num=[10])</v>
      </c>
      <c r="B224" t="s">
        <v>0</v>
      </c>
      <c r="C224" t="s">
        <v>173</v>
      </c>
      <c r="R224"/>
      <c r="S224"/>
      <c r="T224"/>
      <c r="U224"/>
      <c r="V224"/>
      <c r="BB224" s="64" t="s">
        <v>0</v>
      </c>
      <c r="BC224">
        <v>223</v>
      </c>
    </row>
    <row r="225" spans="1:55">
      <c r="A225" t="str">
        <f t="shared" si="33"/>
        <v>&amp;br;&amp;br;</v>
      </c>
      <c r="B225" t="s">
        <v>0</v>
      </c>
      <c r="C225" t="s">
        <v>145</v>
      </c>
      <c r="R225"/>
      <c r="S225"/>
      <c r="T225"/>
      <c r="U225"/>
      <c r="V225"/>
      <c r="BB225" s="64" t="s">
        <v>0</v>
      </c>
      <c r="BC225">
        <v>224</v>
      </c>
    </row>
    <row r="226" spans="1:55">
      <c r="A226" t="str">
        <f t="shared" si="33"/>
        <v/>
      </c>
      <c r="B226" t="s">
        <v>0</v>
      </c>
      <c r="Q226" s="29"/>
      <c r="R226" s="30"/>
      <c r="S226" s="30"/>
      <c r="T226" s="30"/>
      <c r="U226" s="30"/>
      <c r="V226" s="31"/>
      <c r="W226" s="32">
        <v>18</v>
      </c>
      <c r="X226" s="29"/>
      <c r="Y226" s="50"/>
      <c r="Z226" s="50"/>
      <c r="AA226" s="51"/>
      <c r="BB226" s="64" t="s">
        <v>0</v>
      </c>
      <c r="BC226">
        <v>225</v>
      </c>
    </row>
    <row r="227" spans="1:55">
      <c r="A227" t="str">
        <f t="shared" si="33"/>
        <v>*縦横/Cooperate</v>
      </c>
      <c r="B227" t="s">
        <v>0</v>
      </c>
      <c r="C227" t="str">
        <f>"*"&amp;R227&amp;"/"&amp;T227</f>
        <v>*縦横/Cooperate</v>
      </c>
      <c r="Q227" s="33" t="s">
        <v>9</v>
      </c>
      <c r="R227" s="34" t="str">
        <f>INDEX(AI:AI,W226+1)</f>
        <v>縦横</v>
      </c>
      <c r="S227" s="35" t="s">
        <v>10</v>
      </c>
      <c r="T227" s="34" t="str">
        <f>INDEX(AJ:AJ,W226+1)</f>
        <v>Cooperate</v>
      </c>
      <c r="U227" s="35"/>
      <c r="V227" s="36"/>
      <c r="W227" s="37"/>
      <c r="X227" s="33"/>
      <c r="Y227" s="52"/>
      <c r="Z227" s="52"/>
      <c r="AA227" s="53"/>
      <c r="BB227" s="64" t="s">
        <v>0</v>
      </c>
      <c r="BC227">
        <v>226</v>
      </c>
    </row>
    <row r="228" spans="1:55">
      <c r="A228" t="str">
        <f t="shared" si="33"/>
        <v>|LEFT:80|LEFT:100|LEFT:100|LEFT:100|LEFT:100|LEFT:100|c</v>
      </c>
      <c r="B228" t="s">
        <v>0</v>
      </c>
      <c r="C228" t="s">
        <v>81</v>
      </c>
      <c r="D228" s="26" t="str">
        <f>$Q$1</f>
        <v>LEFT:80</v>
      </c>
      <c r="E228" s="26" t="s">
        <v>81</v>
      </c>
      <c r="F228" s="26" t="str">
        <f t="shared" ref="F228:J228" si="38">$R$1</f>
        <v>LEFT:100</v>
      </c>
      <c r="G228" s="26" t="s">
        <v>81</v>
      </c>
      <c r="H228" s="26" t="str">
        <f t="shared" si="38"/>
        <v>LEFT:100</v>
      </c>
      <c r="I228" s="26" t="s">
        <v>81</v>
      </c>
      <c r="J228" s="26" t="str">
        <f t="shared" si="38"/>
        <v>LEFT:100</v>
      </c>
      <c r="K228" s="26" t="s">
        <v>81</v>
      </c>
      <c r="L228" s="26" t="str">
        <f>$R$1</f>
        <v>LEFT:100</v>
      </c>
      <c r="M228" s="26" t="s">
        <v>81</v>
      </c>
      <c r="N228" s="26" t="str">
        <f>$R$1</f>
        <v>LEFT:100</v>
      </c>
      <c r="O228" t="s">
        <v>81</v>
      </c>
      <c r="P228" t="s">
        <v>82</v>
      </c>
      <c r="Q228" s="38" t="s">
        <v>6</v>
      </c>
      <c r="R228" s="34" t="str">
        <f>INDEX(AF:AF,W226+1)</f>
        <v>青赤</v>
      </c>
      <c r="S228" s="39" t="s">
        <v>7</v>
      </c>
      <c r="T228" s="34" t="str">
        <f>INDEX(AG:AG,W226+1)</f>
        <v>レア</v>
      </c>
      <c r="U228" s="39" t="s">
        <v>8</v>
      </c>
      <c r="V228" s="34">
        <f>INDEX(AH:AH,W226+1)</f>
        <v>0</v>
      </c>
      <c r="W228" s="40"/>
      <c r="X228" s="34" t="str">
        <f>INDEX(AO:AO,W226+1)</f>
        <v>余波3：対戦相手の墓地に置かれた際その呪文をあなたがコントロールする。それをあなたの手札に移動する。</v>
      </c>
      <c r="Y228" s="52"/>
      <c r="Z228" s="52"/>
      <c r="AA228" s="53"/>
      <c r="BB228" s="64" t="s">
        <v>0</v>
      </c>
      <c r="BC228">
        <v>227</v>
      </c>
    </row>
    <row r="229" spans="1:55">
      <c r="A229" t="str">
        <f t="shared" si="33"/>
        <v>|色|青赤|レアリティ|レア|マナコスト||</v>
      </c>
      <c r="B229" t="s">
        <v>0</v>
      </c>
      <c r="C229" t="s">
        <v>81</v>
      </c>
      <c r="D229" s="27" t="s">
        <v>6</v>
      </c>
      <c r="E229" t="s">
        <v>81</v>
      </c>
      <c r="F229" t="str">
        <f>IF(R228=0,"",R228)</f>
        <v>青赤</v>
      </c>
      <c r="G229" t="s">
        <v>81</v>
      </c>
      <c r="H229" s="27" t="s">
        <v>93</v>
      </c>
      <c r="I229" t="s">
        <v>81</v>
      </c>
      <c r="J229" t="str">
        <f>IF(T228=0,"",T228)</f>
        <v>レア</v>
      </c>
      <c r="K229" t="s">
        <v>81</v>
      </c>
      <c r="L229" s="27" t="s">
        <v>94</v>
      </c>
      <c r="M229" t="s">
        <v>81</v>
      </c>
      <c r="N229" t="str">
        <f>IF(V228=0,"",V228)</f>
        <v/>
      </c>
      <c r="O229" t="s">
        <v>81</v>
      </c>
      <c r="Q229" s="33" t="s">
        <v>11</v>
      </c>
      <c r="R229" s="34" t="str">
        <f>INDEX(AK:AK,W226+1)</f>
        <v>呪文</v>
      </c>
      <c r="S229" s="39" t="s">
        <v>95</v>
      </c>
      <c r="T229" s="34">
        <f>INDEX(AL:AL,W226+1)</f>
        <v>0</v>
      </c>
      <c r="U229" s="34">
        <f>INDEX(AM:AM,W226+1)</f>
        <v>0</v>
      </c>
      <c r="V229" s="34">
        <f>INDEX(AN:AN,W226+1)</f>
        <v>0</v>
      </c>
      <c r="W229" s="40"/>
      <c r="X229" s="34" t="str">
        <f>INDEX(AV:AV,W226+1)</f>
        <v>余波</v>
      </c>
      <c r="Y229" s="34" t="str">
        <f>INDEX(AW:AW,W226+1)</f>
        <v/>
      </c>
      <c r="Z229" s="34" t="str">
        <f>INDEX(AX:AX,W226+1)</f>
        <v/>
      </c>
      <c r="AA229" s="34">
        <f>INDEX(AY:AY,W226+1)</f>
        <v>0</v>
      </c>
      <c r="BB229" s="64" t="s">
        <v>0</v>
      </c>
      <c r="BC229">
        <v>228</v>
      </c>
    </row>
    <row r="230" spans="1:55">
      <c r="A230" t="str">
        <f t="shared" si="33"/>
        <v>|種別|呪文|サブタイプ||||</v>
      </c>
      <c r="B230" t="s">
        <v>0</v>
      </c>
      <c r="C230" t="s">
        <v>81</v>
      </c>
      <c r="D230" s="27" t="s">
        <v>11</v>
      </c>
      <c r="E230" t="s">
        <v>81</v>
      </c>
      <c r="F230" t="str">
        <f>IF(R229=0,"",R229)</f>
        <v>呪文</v>
      </c>
      <c r="G230" t="s">
        <v>81</v>
      </c>
      <c r="H230" s="27" t="s">
        <v>103</v>
      </c>
      <c r="I230" t="s">
        <v>81</v>
      </c>
      <c r="J230" t="str">
        <f>IF(T229=0,"",T229)</f>
        <v/>
      </c>
      <c r="K230" t="s">
        <v>81</v>
      </c>
      <c r="L230" t="str">
        <f>IF(U229=0,"",U229)</f>
        <v/>
      </c>
      <c r="M230" t="s">
        <v>81</v>
      </c>
      <c r="N230" t="str">
        <f>IF(V229=0,"",V229)</f>
        <v/>
      </c>
      <c r="O230" t="s">
        <v>81</v>
      </c>
      <c r="Q230" s="33" t="s">
        <v>104</v>
      </c>
      <c r="R230" s="34" t="str">
        <f>INDEX(AZ:AZ,W226+1)</f>
        <v>余波3：対戦相手の墓地に置かれた際その呪文をあなたがコントロールする。それをあなたの手札に移動する。</v>
      </c>
      <c r="S230" s="35"/>
      <c r="T230" s="35"/>
      <c r="U230" s="35"/>
      <c r="V230" s="36"/>
      <c r="W230" s="40"/>
      <c r="X230" s="32"/>
      <c r="Y230" s="32"/>
      <c r="Z230" s="32"/>
      <c r="AA230" s="54"/>
      <c r="BB230" s="64" t="s">
        <v>0</v>
      </c>
      <c r="BC230">
        <v>229</v>
      </c>
    </row>
    <row r="231" spans="1:55">
      <c r="A231" t="str">
        <f t="shared" si="33"/>
        <v>|テキスト|&gt;|&gt;|&gt;|&gt;|余波3：対戦相手の墓地に置かれた際その呪文をあなたがコントロールする。それをあなたの手札に移動する。|</v>
      </c>
      <c r="B231" t="s">
        <v>0</v>
      </c>
      <c r="C231" t="s">
        <v>81</v>
      </c>
      <c r="D231" s="27" t="s">
        <v>104</v>
      </c>
      <c r="E231" t="s">
        <v>81</v>
      </c>
      <c r="F231" s="27" t="s">
        <v>113</v>
      </c>
      <c r="G231" t="s">
        <v>81</v>
      </c>
      <c r="H231" s="27" t="s">
        <v>113</v>
      </c>
      <c r="I231" t="s">
        <v>81</v>
      </c>
      <c r="J231" s="27" t="s">
        <v>113</v>
      </c>
      <c r="K231" t="s">
        <v>81</v>
      </c>
      <c r="L231" s="27" t="s">
        <v>113</v>
      </c>
      <c r="M231" t="s">
        <v>81</v>
      </c>
      <c r="N231" t="str">
        <f>IF(R230=0,"",R230)</f>
        <v>余波3：対戦相手の墓地に置かれた際その呪文をあなたがコントロールする。それをあなたの手札に移動する。</v>
      </c>
      <c r="O231" t="s">
        <v>81</v>
      </c>
      <c r="Q231" s="38" t="s">
        <v>27</v>
      </c>
      <c r="R231" s="34" t="str">
        <f>INDEX(BA:BA,W226+1)</f>
        <v>Aftermath 3: The last spell that entered your opponent's graveyard is controlled by you and moved to your hand.</v>
      </c>
      <c r="S231" s="35" t="s">
        <v>400</v>
      </c>
      <c r="T231" s="34" t="str">
        <f>IF(X231="","",X231&amp;IF(Y231="",""," "&amp;Y231)&amp;IF(Z231="",""," "&amp;Z231)&amp;IF(AA231="",""," "&amp;AA231))</f>
        <v/>
      </c>
      <c r="U231" s="35"/>
      <c r="V231" s="36"/>
      <c r="W231" s="40" t="s">
        <v>114</v>
      </c>
      <c r="X231" s="33" t="str">
        <f t="shared" ref="X231:AA231" si="39">IF(ISERROR(IF(LEN(X230)&gt;1,X230,VLOOKUP(X229,$AC:$AD,2,FALSE))),"",IF(LEN(X230)&gt;1,X230,VLOOKUP(X229,$AC:$AD,2,FALSE)))</f>
        <v/>
      </c>
      <c r="Y231" s="33" t="str">
        <f t="shared" si="39"/>
        <v/>
      </c>
      <c r="Z231" s="33" t="str">
        <f t="shared" si="39"/>
        <v/>
      </c>
      <c r="AA231" s="33" t="str">
        <f t="shared" si="39"/>
        <v> </v>
      </c>
      <c r="BB231" s="64" t="s">
        <v>0</v>
      </c>
      <c r="BC231">
        <v>230</v>
      </c>
    </row>
    <row r="232" spans="1:55">
      <c r="A232" t="str">
        <f t="shared" si="33"/>
        <v>|英テキスト|&gt;|&gt;|&gt;|&gt;|Aftermath 3: The last spell that entered your opponent's graveyard is controlled by you and moved to your hand.|</v>
      </c>
      <c r="B232" t="s">
        <v>0</v>
      </c>
      <c r="C232" t="s">
        <v>81</v>
      </c>
      <c r="D232" s="27" t="s">
        <v>125</v>
      </c>
      <c r="E232" t="s">
        <v>81</v>
      </c>
      <c r="F232" s="27" t="s">
        <v>113</v>
      </c>
      <c r="G232" t="s">
        <v>81</v>
      </c>
      <c r="H232" s="27" t="s">
        <v>113</v>
      </c>
      <c r="I232" t="s">
        <v>81</v>
      </c>
      <c r="J232" s="27" t="s">
        <v>113</v>
      </c>
      <c r="K232" t="s">
        <v>81</v>
      </c>
      <c r="L232" s="27" t="s">
        <v>113</v>
      </c>
      <c r="M232" t="s">
        <v>81</v>
      </c>
      <c r="N232" t="str">
        <f>IF(T231="","",T231&amp;"&amp;br;")&amp;IF(R231=0,"",R231)</f>
        <v>Aftermath 3: The last spell that entered your opponent's graveyard is controlled by you and moved to your hand.</v>
      </c>
      <c r="O232" t="s">
        <v>81</v>
      </c>
      <c r="Q232" s="33" t="s">
        <v>18</v>
      </c>
      <c r="R232" s="34">
        <f>IF(INDEX(AT:AT,W226+1)="",0,INDEX(AT:AT,W226+1)&amp;"/"&amp;INDEX(AU:AU,W226+1))</f>
        <v>0</v>
      </c>
      <c r="S232" s="35"/>
      <c r="T232" s="35"/>
      <c r="U232" s="35"/>
      <c r="V232" s="36"/>
      <c r="W232" s="40"/>
      <c r="X232" s="33"/>
      <c r="Y232" s="52"/>
      <c r="Z232" s="52"/>
      <c r="AA232" s="53"/>
      <c r="BB232" s="64" t="s">
        <v>0</v>
      </c>
      <c r="BC232">
        <v>231</v>
      </c>
    </row>
    <row r="233" spans="1:55">
      <c r="A233" t="str">
        <f t="shared" si="33"/>
        <v>|PT|&gt;||シールド数|&gt;||</v>
      </c>
      <c r="B233" t="s">
        <v>0</v>
      </c>
      <c r="C233" t="s">
        <v>81</v>
      </c>
      <c r="D233" t="s">
        <v>18</v>
      </c>
      <c r="E233" t="s">
        <v>81</v>
      </c>
      <c r="F233" t="s">
        <v>113</v>
      </c>
      <c r="G233" t="s">
        <v>81</v>
      </c>
      <c r="H233" t="str">
        <f>IF(R232=0,"",R232)</f>
        <v/>
      </c>
      <c r="I233" t="s">
        <v>81</v>
      </c>
      <c r="J233" t="s">
        <v>136</v>
      </c>
      <c r="K233" t="s">
        <v>81</v>
      </c>
      <c r="L233" t="s">
        <v>113</v>
      </c>
      <c r="M233" t="s">
        <v>81</v>
      </c>
      <c r="N233" t="str">
        <f>IF(R233=0,"",R233)</f>
        <v/>
      </c>
      <c r="O233" t="s">
        <v>81</v>
      </c>
      <c r="Q233" s="41" t="s">
        <v>19</v>
      </c>
      <c r="R233" s="34">
        <f>INDEX(AS:AS,W226+1)</f>
        <v>0</v>
      </c>
      <c r="S233" s="42"/>
      <c r="T233" s="42"/>
      <c r="U233" s="42"/>
      <c r="V233" s="43"/>
      <c r="W233" s="44"/>
      <c r="X233" s="45"/>
      <c r="Y233" s="55"/>
      <c r="Z233" s="55"/>
      <c r="AA233" s="56"/>
      <c r="BB233" s="64" t="s">
        <v>0</v>
      </c>
      <c r="BC233">
        <v>232</v>
      </c>
    </row>
    <row r="234" spans="1:55">
      <c r="A234" t="str">
        <f t="shared" si="33"/>
        <v>&amp;br;&amp;br;</v>
      </c>
      <c r="B234" t="s">
        <v>0</v>
      </c>
      <c r="C234" t="s">
        <v>145</v>
      </c>
      <c r="R234"/>
      <c r="S234"/>
      <c r="T234"/>
      <c r="U234"/>
      <c r="V234"/>
      <c r="BB234" s="64" t="s">
        <v>0</v>
      </c>
      <c r="BC234">
        <v>233</v>
      </c>
    </row>
    <row r="235" spans="1:55">
      <c r="A235" t="str">
        <f t="shared" si="33"/>
        <v>#back(text=戻る,left)</v>
      </c>
      <c r="B235" t="s">
        <v>0</v>
      </c>
      <c r="C235" t="s">
        <v>153</v>
      </c>
      <c r="R235"/>
      <c r="S235"/>
      <c r="T235"/>
      <c r="U235"/>
      <c r="V235"/>
      <c r="BB235" s="64" t="s">
        <v>0</v>
      </c>
      <c r="BC235">
        <v>234</v>
      </c>
    </row>
    <row r="236" spans="1:55">
      <c r="A236" t="str">
        <f t="shared" si="33"/>
        <v>&amp;br;</v>
      </c>
      <c r="B236" t="s">
        <v>0</v>
      </c>
      <c r="C236" t="s">
        <v>164</v>
      </c>
      <c r="R236"/>
      <c r="S236"/>
      <c r="T236"/>
      <c r="U236"/>
      <c r="V236"/>
      <c r="BB236" s="64" t="s">
        <v>0</v>
      </c>
      <c r="BC236">
        <v>235</v>
      </c>
    </row>
    <row r="237" spans="1:55">
      <c r="A237" t="str">
        <f t="shared" si="33"/>
        <v>#comment(above,nsize=[15],size=[30],num=[10])</v>
      </c>
      <c r="B237" t="s">
        <v>0</v>
      </c>
      <c r="C237" t="s">
        <v>173</v>
      </c>
      <c r="R237"/>
      <c r="S237"/>
      <c r="T237"/>
      <c r="U237"/>
      <c r="V237"/>
      <c r="BB237" s="64" t="s">
        <v>0</v>
      </c>
      <c r="BC237">
        <v>236</v>
      </c>
    </row>
    <row r="238" spans="1:55">
      <c r="A238" t="str">
        <f t="shared" si="33"/>
        <v>&amp;br;&amp;br;</v>
      </c>
      <c r="B238" t="s">
        <v>0</v>
      </c>
      <c r="C238" t="s">
        <v>145</v>
      </c>
      <c r="R238"/>
      <c r="S238"/>
      <c r="T238"/>
      <c r="U238"/>
      <c r="V238"/>
      <c r="BB238" s="64" t="s">
        <v>0</v>
      </c>
      <c r="BC238">
        <v>237</v>
      </c>
    </row>
    <row r="239" spans="1:55">
      <c r="A239" t="str">
        <f t="shared" si="33"/>
        <v/>
      </c>
      <c r="B239" t="s">
        <v>0</v>
      </c>
      <c r="Q239" s="29"/>
      <c r="R239" s="30"/>
      <c r="S239" s="30"/>
      <c r="T239" s="30"/>
      <c r="U239" s="30"/>
      <c r="V239" s="31"/>
      <c r="W239" s="32">
        <v>19</v>
      </c>
      <c r="X239" s="29"/>
      <c r="Y239" s="50"/>
      <c r="Z239" s="50"/>
      <c r="AA239" s="51"/>
      <c r="BB239" s="64" t="s">
        <v>0</v>
      </c>
      <c r="BC239">
        <v>238</v>
      </c>
    </row>
    <row r="240" spans="1:54">
      <c r="A240" t="str">
        <f t="shared" si="33"/>
        <v>*悪戦/Driven</v>
      </c>
      <c r="B240" t="s">
        <v>0</v>
      </c>
      <c r="C240" t="str">
        <f>"*"&amp;R240&amp;"/"&amp;T240</f>
        <v>*悪戦/Driven</v>
      </c>
      <c r="Q240" s="33" t="s">
        <v>9</v>
      </c>
      <c r="R240" s="34" t="str">
        <f>INDEX(AI:AI,W239+1)</f>
        <v>悪戦</v>
      </c>
      <c r="S240" s="35" t="s">
        <v>10</v>
      </c>
      <c r="T240" s="34" t="str">
        <f>INDEX(AJ:AJ,W239+1)</f>
        <v>Driven</v>
      </c>
      <c r="U240" s="35"/>
      <c r="V240" s="36"/>
      <c r="W240" s="37"/>
      <c r="X240" s="33"/>
      <c r="Y240" s="52"/>
      <c r="Z240" s="52"/>
      <c r="AA240" s="53"/>
      <c r="BB240" s="64" t="s">
        <v>0</v>
      </c>
    </row>
    <row r="241" spans="1:54">
      <c r="A241" t="str">
        <f t="shared" si="33"/>
        <v>|LEFT:80|LEFT:100|LEFT:100|LEFT:100|LEFT:100|LEFT:100|c</v>
      </c>
      <c r="B241" t="s">
        <v>0</v>
      </c>
      <c r="C241" t="s">
        <v>81</v>
      </c>
      <c r="D241" s="26" t="str">
        <f>$Q$1</f>
        <v>LEFT:80</v>
      </c>
      <c r="E241" s="26" t="s">
        <v>81</v>
      </c>
      <c r="F241" s="26" t="str">
        <f t="shared" ref="F241:J241" si="40">$R$1</f>
        <v>LEFT:100</v>
      </c>
      <c r="G241" s="26" t="s">
        <v>81</v>
      </c>
      <c r="H241" s="26" t="str">
        <f t="shared" si="40"/>
        <v>LEFT:100</v>
      </c>
      <c r="I241" s="26" t="s">
        <v>81</v>
      </c>
      <c r="J241" s="26" t="str">
        <f t="shared" si="40"/>
        <v>LEFT:100</v>
      </c>
      <c r="K241" s="26" t="s">
        <v>81</v>
      </c>
      <c r="L241" s="26" t="str">
        <f>$R$1</f>
        <v>LEFT:100</v>
      </c>
      <c r="M241" s="26" t="s">
        <v>81</v>
      </c>
      <c r="N241" s="26" t="str">
        <f>$R$1</f>
        <v>LEFT:100</v>
      </c>
      <c r="O241" t="s">
        <v>81</v>
      </c>
      <c r="P241" t="s">
        <v>82</v>
      </c>
      <c r="Q241" s="38" t="s">
        <v>6</v>
      </c>
      <c r="R241" s="34" t="str">
        <f>INDEX(AF:AF,W239+1)</f>
        <v>黒緑</v>
      </c>
      <c r="S241" s="39" t="s">
        <v>7</v>
      </c>
      <c r="T241" s="34" t="str">
        <f>INDEX(AG:AG,W239+1)</f>
        <v>レア</v>
      </c>
      <c r="U241" s="39" t="s">
        <v>8</v>
      </c>
      <c r="V241" s="34">
        <f>INDEX(AH:AH,W239+1)</f>
        <v>11</v>
      </c>
      <c r="W241" s="40"/>
      <c r="X241" s="34" t="str">
        <f>INDEX(AO:AO,W239+1)</f>
        <v>あなたのターン終了時まで、あなたがコントロールす各クリーチャーはトランプルとバーサーカーと「このクリーチャーが攻撃したとき、あなたはカードを1枚引く。」を得る。</v>
      </c>
      <c r="Y241" s="52"/>
      <c r="Z241" s="52"/>
      <c r="AA241" s="53"/>
      <c r="BB241" s="64" t="s">
        <v>0</v>
      </c>
    </row>
    <row r="242" spans="1:54">
      <c r="A242" t="str">
        <f t="shared" si="33"/>
        <v>|色|黒緑|レアリティ|レア|マナコスト|11|</v>
      </c>
      <c r="B242" t="s">
        <v>0</v>
      </c>
      <c r="C242" t="s">
        <v>81</v>
      </c>
      <c r="D242" s="27" t="s">
        <v>6</v>
      </c>
      <c r="E242" t="s">
        <v>81</v>
      </c>
      <c r="F242" t="str">
        <f>IF(R241=0,"",R241)</f>
        <v>黒緑</v>
      </c>
      <c r="G242" t="s">
        <v>81</v>
      </c>
      <c r="H242" s="27" t="s">
        <v>93</v>
      </c>
      <c r="I242" t="s">
        <v>81</v>
      </c>
      <c r="J242" t="str">
        <f>IF(T241=0,"",T241)</f>
        <v>レア</v>
      </c>
      <c r="K242" t="s">
        <v>81</v>
      </c>
      <c r="L242" s="27" t="s">
        <v>94</v>
      </c>
      <c r="M242" t="s">
        <v>81</v>
      </c>
      <c r="N242">
        <f>IF(V241=0,"",V241)</f>
        <v>11</v>
      </c>
      <c r="O242" t="s">
        <v>81</v>
      </c>
      <c r="Q242" s="33" t="s">
        <v>11</v>
      </c>
      <c r="R242" s="34" t="str">
        <f>INDEX(AK:AK,W239+1)</f>
        <v>呪文</v>
      </c>
      <c r="S242" s="39" t="s">
        <v>95</v>
      </c>
      <c r="T242" s="34">
        <f>INDEX(AL:AL,W239+1)</f>
        <v>0</v>
      </c>
      <c r="U242" s="34">
        <f>INDEX(AM:AM,W239+1)</f>
        <v>0</v>
      </c>
      <c r="V242" s="34">
        <f>INDEX(AN:AN,W239+1)</f>
        <v>0</v>
      </c>
      <c r="W242" s="40"/>
      <c r="X242" s="34" t="str">
        <f>INDEX(AV:AV,W239+1)</f>
        <v>あな</v>
      </c>
      <c r="Y242" s="34" t="str">
        <f>INDEX(AW:AW,W239+1)</f>
        <v/>
      </c>
      <c r="Z242" s="34" t="str">
        <f>INDEX(AX:AX,W239+1)</f>
        <v/>
      </c>
      <c r="AA242" s="34">
        <f>INDEX(AY:AY,W239+1)</f>
        <v>0</v>
      </c>
      <c r="BB242" s="64" t="s">
        <v>0</v>
      </c>
    </row>
    <row r="243" spans="1:54">
      <c r="A243" t="str">
        <f t="shared" si="33"/>
        <v>|種別|呪文|サブタイプ||||</v>
      </c>
      <c r="B243" t="s">
        <v>0</v>
      </c>
      <c r="C243" t="s">
        <v>81</v>
      </c>
      <c r="D243" s="27" t="s">
        <v>11</v>
      </c>
      <c r="E243" t="s">
        <v>81</v>
      </c>
      <c r="F243" t="str">
        <f>IF(R242=0,"",R242)</f>
        <v>呪文</v>
      </c>
      <c r="G243" t="s">
        <v>81</v>
      </c>
      <c r="H243" s="27" t="s">
        <v>103</v>
      </c>
      <c r="I243" t="s">
        <v>81</v>
      </c>
      <c r="J243" t="str">
        <f>IF(T242=0,"",T242)</f>
        <v/>
      </c>
      <c r="K243" t="s">
        <v>81</v>
      </c>
      <c r="L243" t="str">
        <f>IF(U242=0,"",U242)</f>
        <v/>
      </c>
      <c r="M243" t="s">
        <v>81</v>
      </c>
      <c r="N243" t="str">
        <f>IF(V242=0,"",V242)</f>
        <v/>
      </c>
      <c r="O243" t="s">
        <v>81</v>
      </c>
      <c r="Q243" s="33" t="s">
        <v>104</v>
      </c>
      <c r="R243" s="34" t="str">
        <f>INDEX(AZ:AZ,W239+1)</f>
        <v>あなたのターン終了時まで、あなたがコントロールす各クリーチャーはトランプルとバーサーカーと「このクリーチャーが攻撃したとき、あなたはカードを1枚引く。」を得る。&amp;br;余波</v>
      </c>
      <c r="S243" s="35"/>
      <c r="T243" s="35"/>
      <c r="U243" s="35"/>
      <c r="V243" s="36"/>
      <c r="W243" s="40"/>
      <c r="X243" s="32"/>
      <c r="Y243" s="32"/>
      <c r="Z243" s="32"/>
      <c r="AA243" s="54"/>
      <c r="BB243" s="64" t="s">
        <v>0</v>
      </c>
    </row>
    <row r="244" spans="1:54">
      <c r="A244" t="str">
        <f t="shared" si="33"/>
        <v>|テキスト|&gt;|&gt;|&gt;|&gt;|あなたのターン終了時まで、あなたがコントロールす各クリーチャーはトランプルとバーサーカーと「このクリーチャーが攻撃したとき、あなたはカードを1枚引く。」を得る。&amp;br;余波|</v>
      </c>
      <c r="B244" t="s">
        <v>0</v>
      </c>
      <c r="C244" t="s">
        <v>81</v>
      </c>
      <c r="D244" s="27" t="s">
        <v>104</v>
      </c>
      <c r="E244" t="s">
        <v>81</v>
      </c>
      <c r="F244" s="27" t="s">
        <v>113</v>
      </c>
      <c r="G244" t="s">
        <v>81</v>
      </c>
      <c r="H244" s="27" t="s">
        <v>113</v>
      </c>
      <c r="I244" t="s">
        <v>81</v>
      </c>
      <c r="J244" s="27" t="s">
        <v>113</v>
      </c>
      <c r="K244" t="s">
        <v>81</v>
      </c>
      <c r="L244" s="27" t="s">
        <v>113</v>
      </c>
      <c r="M244" t="s">
        <v>81</v>
      </c>
      <c r="N244" t="str">
        <f>IF(R243=0,"",R243)</f>
        <v>あなたのターン終了時まで、あなたがコントロールす各クリーチャーはトランプルとバーサーカーと「このクリーチャーが攻撃したとき、あなたはカードを1枚引く。」を得る。&amp;br;余波</v>
      </c>
      <c r="O244" t="s">
        <v>81</v>
      </c>
      <c r="Q244" s="38" t="s">
        <v>27</v>
      </c>
      <c r="R244" s="34" t="str">
        <f>INDEX(BA:BA,W239+1)</f>
        <v>Each creature you control gains Trample, Berserker, and &amp;#8216;When this creature attacks, you draw 1 card.' until the end of your turn.&amp;br;Aftermath.</v>
      </c>
      <c r="S244" s="35" t="s">
        <v>400</v>
      </c>
      <c r="T244" s="34" t="str">
        <f>IF(X244="","",X244&amp;IF(Y244="",""," "&amp;Y244)&amp;IF(Z244="",""," "&amp;Z244)&amp;IF(AA244="",""," "&amp;AA244))</f>
        <v/>
      </c>
      <c r="U244" s="35"/>
      <c r="V244" s="36"/>
      <c r="W244" s="40" t="s">
        <v>114</v>
      </c>
      <c r="X244" s="33" t="str">
        <f t="shared" ref="X244:AA244" si="41">IF(ISERROR(IF(LEN(X243)&gt;1,X243,VLOOKUP(X242,$AC:$AD,2,FALSE))),"",IF(LEN(X243)&gt;1,X243,VLOOKUP(X242,$AC:$AD,2,FALSE)))</f>
        <v/>
      </c>
      <c r="Y244" s="33" t="str">
        <f t="shared" si="41"/>
        <v/>
      </c>
      <c r="Z244" s="33" t="str">
        <f t="shared" si="41"/>
        <v/>
      </c>
      <c r="AA244" s="33" t="str">
        <f t="shared" si="41"/>
        <v> </v>
      </c>
      <c r="BB244" s="64" t="s">
        <v>0</v>
      </c>
    </row>
    <row r="245" spans="1:54">
      <c r="A245" t="str">
        <f t="shared" si="33"/>
        <v>|英テキスト|&gt;|&gt;|&gt;|&gt;|Each creature you control gains Trample, Berserker, and &amp;#8216;When this creature attacks, you draw 1 card.' until the end of your turn.&amp;br;Aftermath.|</v>
      </c>
      <c r="B245" t="s">
        <v>0</v>
      </c>
      <c r="C245" t="s">
        <v>81</v>
      </c>
      <c r="D245" s="27" t="s">
        <v>125</v>
      </c>
      <c r="E245" t="s">
        <v>81</v>
      </c>
      <c r="F245" s="27" t="s">
        <v>113</v>
      </c>
      <c r="G245" t="s">
        <v>81</v>
      </c>
      <c r="H245" s="27" t="s">
        <v>113</v>
      </c>
      <c r="I245" t="s">
        <v>81</v>
      </c>
      <c r="J245" s="27" t="s">
        <v>113</v>
      </c>
      <c r="K245" t="s">
        <v>81</v>
      </c>
      <c r="L245" s="27" t="s">
        <v>113</v>
      </c>
      <c r="M245" t="s">
        <v>81</v>
      </c>
      <c r="N245" t="str">
        <f>IF(T244="","",T244&amp;"&amp;br;")&amp;IF(R244=0,"",R244)</f>
        <v>Each creature you control gains Trample, Berserker, and &amp;#8216;When this creature attacks, you draw 1 card.' until the end of your turn.&amp;br;Aftermath.</v>
      </c>
      <c r="O245" t="s">
        <v>81</v>
      </c>
      <c r="Q245" s="33" t="s">
        <v>18</v>
      </c>
      <c r="R245" s="34">
        <f>IF(INDEX(AT:AT,W239+1)="",0,INDEX(AT:AT,W239+1)&amp;"/"&amp;INDEX(AU:AU,W239+1))</f>
        <v>0</v>
      </c>
      <c r="S245" s="35"/>
      <c r="T245" s="35"/>
      <c r="U245" s="35"/>
      <c r="V245" s="36"/>
      <c r="W245" s="40"/>
      <c r="X245" s="33"/>
      <c r="Y245" s="52"/>
      <c r="Z245" s="52"/>
      <c r="AA245" s="53"/>
      <c r="BB245" s="64" t="s">
        <v>0</v>
      </c>
    </row>
    <row r="246" spans="1:54">
      <c r="A246" t="str">
        <f t="shared" si="33"/>
        <v>|PT|&gt;||シールド数|&gt;||</v>
      </c>
      <c r="B246" t="s">
        <v>0</v>
      </c>
      <c r="C246" t="s">
        <v>81</v>
      </c>
      <c r="D246" t="s">
        <v>18</v>
      </c>
      <c r="E246" t="s">
        <v>81</v>
      </c>
      <c r="F246" t="s">
        <v>113</v>
      </c>
      <c r="G246" t="s">
        <v>81</v>
      </c>
      <c r="H246" t="str">
        <f>IF(R245=0,"",R245)</f>
        <v/>
      </c>
      <c r="I246" t="s">
        <v>81</v>
      </c>
      <c r="J246" t="s">
        <v>136</v>
      </c>
      <c r="K246" t="s">
        <v>81</v>
      </c>
      <c r="L246" t="s">
        <v>113</v>
      </c>
      <c r="M246" t="s">
        <v>81</v>
      </c>
      <c r="N246" t="str">
        <f>IF(R246=0,"",R246)</f>
        <v/>
      </c>
      <c r="O246" t="s">
        <v>81</v>
      </c>
      <c r="Q246" s="41" t="s">
        <v>19</v>
      </c>
      <c r="R246" s="34">
        <f>INDEX(AS:AS,W239+1)</f>
        <v>0</v>
      </c>
      <c r="S246" s="42"/>
      <c r="T246" s="42"/>
      <c r="U246" s="42"/>
      <c r="V246" s="43"/>
      <c r="W246" s="44"/>
      <c r="X246" s="45"/>
      <c r="Y246" s="55"/>
      <c r="Z246" s="55"/>
      <c r="AA246" s="56"/>
      <c r="BB246" s="64" t="s">
        <v>0</v>
      </c>
    </row>
    <row r="247" spans="1:54">
      <c r="A247" t="str">
        <f t="shared" si="33"/>
        <v>&amp;br;&amp;br;</v>
      </c>
      <c r="B247" t="s">
        <v>0</v>
      </c>
      <c r="C247" t="s">
        <v>145</v>
      </c>
      <c r="R247"/>
      <c r="S247"/>
      <c r="T247"/>
      <c r="U247"/>
      <c r="V247"/>
      <c r="BB247" s="64" t="s">
        <v>0</v>
      </c>
    </row>
    <row r="248" spans="1:54">
      <c r="A248" t="str">
        <f t="shared" si="33"/>
        <v>#back(text=戻る,left)</v>
      </c>
      <c r="B248" t="s">
        <v>0</v>
      </c>
      <c r="C248" t="s">
        <v>153</v>
      </c>
      <c r="R248"/>
      <c r="S248"/>
      <c r="T248"/>
      <c r="U248"/>
      <c r="V248"/>
      <c r="BB248" s="64" t="s">
        <v>0</v>
      </c>
    </row>
    <row r="249" spans="1:54">
      <c r="A249" t="str">
        <f t="shared" si="33"/>
        <v>&amp;br;</v>
      </c>
      <c r="B249" t="s">
        <v>0</v>
      </c>
      <c r="C249" t="s">
        <v>164</v>
      </c>
      <c r="R249"/>
      <c r="S249"/>
      <c r="T249"/>
      <c r="U249"/>
      <c r="V249"/>
      <c r="BB249" s="64" t="s">
        <v>0</v>
      </c>
    </row>
    <row r="250" spans="1:54">
      <c r="A250" t="str">
        <f t="shared" si="33"/>
        <v>#comment(above,nsize=[15],size=[30],num=[10])</v>
      </c>
      <c r="B250" t="s">
        <v>0</v>
      </c>
      <c r="C250" t="s">
        <v>173</v>
      </c>
      <c r="R250"/>
      <c r="S250"/>
      <c r="T250"/>
      <c r="U250"/>
      <c r="V250"/>
      <c r="BB250" s="64" t="s">
        <v>0</v>
      </c>
    </row>
    <row r="251" spans="1:54">
      <c r="A251" t="str">
        <f t="shared" si="33"/>
        <v>&amp;br;&amp;br;</v>
      </c>
      <c r="B251" t="s">
        <v>0</v>
      </c>
      <c r="C251" t="s">
        <v>145</v>
      </c>
      <c r="R251"/>
      <c r="S251"/>
      <c r="T251"/>
      <c r="U251"/>
      <c r="V251"/>
      <c r="BB251" s="64" t="s">
        <v>0</v>
      </c>
    </row>
    <row r="252" spans="1:54">
      <c r="A252" t="str">
        <f t="shared" si="33"/>
        <v/>
      </c>
      <c r="B252" t="s">
        <v>0</v>
      </c>
      <c r="Q252" s="29"/>
      <c r="R252" s="30"/>
      <c r="S252" s="30"/>
      <c r="T252" s="30"/>
      <c r="U252" s="30"/>
      <c r="V252" s="31"/>
      <c r="W252" s="32">
        <v>20</v>
      </c>
      <c r="X252" s="29"/>
      <c r="Y252" s="50"/>
      <c r="Z252" s="50"/>
      <c r="AA252" s="51"/>
      <c r="BB252" s="64" t="s">
        <v>0</v>
      </c>
    </row>
    <row r="253" spans="1:54">
      <c r="A253" t="str">
        <f t="shared" si="33"/>
        <v>*苦闘/Despair</v>
      </c>
      <c r="B253" t="s">
        <v>0</v>
      </c>
      <c r="C253" t="str">
        <f>"*"&amp;R253&amp;"/"&amp;T253</f>
        <v>*苦闘/Despair</v>
      </c>
      <c r="Q253" s="33" t="s">
        <v>9</v>
      </c>
      <c r="R253" s="34" t="str">
        <f>INDEX(AI:AI,W252+1)</f>
        <v>苦闘</v>
      </c>
      <c r="S253" s="35" t="s">
        <v>10</v>
      </c>
      <c r="T253" s="34" t="str">
        <f>INDEX(AJ:AJ,W252+1)</f>
        <v>Despair</v>
      </c>
      <c r="U253" s="35"/>
      <c r="V253" s="36"/>
      <c r="W253" s="37"/>
      <c r="X253" s="33"/>
      <c r="Y253" s="52"/>
      <c r="Z253" s="52"/>
      <c r="AA253" s="53"/>
      <c r="BB253" s="64" t="s">
        <v>0</v>
      </c>
    </row>
    <row r="254" spans="1:54">
      <c r="A254" t="str">
        <f t="shared" si="33"/>
        <v>|LEFT:80|LEFT:100|LEFT:100|LEFT:100|LEFT:100|LEFT:100|c</v>
      </c>
      <c r="B254" t="s">
        <v>0</v>
      </c>
      <c r="C254" t="s">
        <v>81</v>
      </c>
      <c r="D254" s="26" t="str">
        <f>$Q$1</f>
        <v>LEFT:80</v>
      </c>
      <c r="E254" s="26" t="s">
        <v>81</v>
      </c>
      <c r="F254" s="26" t="str">
        <f t="shared" ref="F254:J254" si="42">$R$1</f>
        <v>LEFT:100</v>
      </c>
      <c r="G254" s="26" t="s">
        <v>81</v>
      </c>
      <c r="H254" s="26" t="str">
        <f t="shared" si="42"/>
        <v>LEFT:100</v>
      </c>
      <c r="I254" s="26" t="s">
        <v>81</v>
      </c>
      <c r="J254" s="26" t="str">
        <f t="shared" si="42"/>
        <v>LEFT:100</v>
      </c>
      <c r="K254" s="26" t="s">
        <v>81</v>
      </c>
      <c r="L254" s="26" t="str">
        <f>$R$1</f>
        <v>LEFT:100</v>
      </c>
      <c r="M254" s="26" t="s">
        <v>81</v>
      </c>
      <c r="N254" s="26" t="str">
        <f>$R$1</f>
        <v>LEFT:100</v>
      </c>
      <c r="O254" t="s">
        <v>81</v>
      </c>
      <c r="P254" t="s">
        <v>82</v>
      </c>
      <c r="Q254" s="38" t="s">
        <v>6</v>
      </c>
      <c r="R254" s="34" t="str">
        <f>INDEX(AF:AF,W252+1)</f>
        <v>黒緑</v>
      </c>
      <c r="S254" s="39" t="s">
        <v>7</v>
      </c>
      <c r="T254" s="34" t="str">
        <f>INDEX(AG:AG,W252+1)</f>
        <v>レア</v>
      </c>
      <c r="U254" s="39" t="s">
        <v>8</v>
      </c>
      <c r="V254" s="34">
        <f>INDEX(AH:AH,W252+1)</f>
        <v>0</v>
      </c>
      <c r="W254" s="40"/>
      <c r="X254" s="34" t="str">
        <f>INDEX(AO:AO,W252+1)</f>
        <v>余波3：あなたがコントロールする各クリーチャーは威迫と｢このクリーチャーが戦闘ダメージを与えたとき、対戦相手はカードを1枚捨てる。」を得る。</v>
      </c>
      <c r="Y254" s="52"/>
      <c r="Z254" s="52"/>
      <c r="AA254" s="53"/>
      <c r="BB254" s="64" t="s">
        <v>0</v>
      </c>
    </row>
    <row r="255" spans="1:54">
      <c r="A255" t="str">
        <f t="shared" si="33"/>
        <v>|色|黒緑|レアリティ|レア|マナコスト||</v>
      </c>
      <c r="B255" t="s">
        <v>0</v>
      </c>
      <c r="C255" t="s">
        <v>81</v>
      </c>
      <c r="D255" s="27" t="s">
        <v>6</v>
      </c>
      <c r="E255" t="s">
        <v>81</v>
      </c>
      <c r="F255" t="str">
        <f>IF(R254=0,"",R254)</f>
        <v>黒緑</v>
      </c>
      <c r="G255" t="s">
        <v>81</v>
      </c>
      <c r="H255" s="27" t="s">
        <v>93</v>
      </c>
      <c r="I255" t="s">
        <v>81</v>
      </c>
      <c r="J255" t="str">
        <f>IF(T254=0,"",T254)</f>
        <v>レア</v>
      </c>
      <c r="K255" t="s">
        <v>81</v>
      </c>
      <c r="L255" s="27" t="s">
        <v>94</v>
      </c>
      <c r="M255" t="s">
        <v>81</v>
      </c>
      <c r="N255" t="str">
        <f>IF(V254=0,"",V254)</f>
        <v/>
      </c>
      <c r="O255" t="s">
        <v>81</v>
      </c>
      <c r="Q255" s="33" t="s">
        <v>11</v>
      </c>
      <c r="R255" s="34" t="str">
        <f>INDEX(AK:AK,W252+1)</f>
        <v>呪文</v>
      </c>
      <c r="S255" s="39" t="s">
        <v>95</v>
      </c>
      <c r="T255" s="34">
        <f>INDEX(AL:AL,W252+1)</f>
        <v>0</v>
      </c>
      <c r="U255" s="34">
        <f>INDEX(AM:AM,W252+1)</f>
        <v>0</v>
      </c>
      <c r="V255" s="34">
        <f>INDEX(AN:AN,W252+1)</f>
        <v>0</v>
      </c>
      <c r="W255" s="40"/>
      <c r="X255" s="34" t="str">
        <f>INDEX(AV:AV,W252+1)</f>
        <v>余波</v>
      </c>
      <c r="Y255" s="34" t="str">
        <f>INDEX(AW:AW,W252+1)</f>
        <v/>
      </c>
      <c r="Z255" s="34" t="str">
        <f>INDEX(AX:AX,W252+1)</f>
        <v/>
      </c>
      <c r="AA255" s="34">
        <f>INDEX(AY:AY,W252+1)</f>
        <v>0</v>
      </c>
      <c r="BB255" s="64" t="s">
        <v>0</v>
      </c>
    </row>
    <row r="256" spans="1:54">
      <c r="A256" t="str">
        <f t="shared" si="33"/>
        <v>|種別|呪文|サブタイプ||||</v>
      </c>
      <c r="B256" t="s">
        <v>0</v>
      </c>
      <c r="C256" t="s">
        <v>81</v>
      </c>
      <c r="D256" s="27" t="s">
        <v>11</v>
      </c>
      <c r="E256" t="s">
        <v>81</v>
      </c>
      <c r="F256" t="str">
        <f>IF(R255=0,"",R255)</f>
        <v>呪文</v>
      </c>
      <c r="G256" t="s">
        <v>81</v>
      </c>
      <c r="H256" s="27" t="s">
        <v>103</v>
      </c>
      <c r="I256" t="s">
        <v>81</v>
      </c>
      <c r="J256" t="str">
        <f>IF(T255=0,"",T255)</f>
        <v/>
      </c>
      <c r="K256" t="s">
        <v>81</v>
      </c>
      <c r="L256" t="str">
        <f>IF(U255=0,"",U255)</f>
        <v/>
      </c>
      <c r="M256" t="s">
        <v>81</v>
      </c>
      <c r="N256" t="str">
        <f>IF(V255=0,"",V255)</f>
        <v/>
      </c>
      <c r="O256" t="s">
        <v>81</v>
      </c>
      <c r="Q256" s="33" t="s">
        <v>104</v>
      </c>
      <c r="R256" s="34" t="str">
        <f>INDEX(AZ:AZ,W252+1)</f>
        <v>余波3：あなたがコントロールする各クリーチャーは威迫と｢このクリーチャーが戦闘ダメージを与えたとき、対戦相手はカードを1枚捨てる。」を得る。</v>
      </c>
      <c r="S256" s="35"/>
      <c r="T256" s="35"/>
      <c r="U256" s="35"/>
      <c r="V256" s="36"/>
      <c r="W256" s="40"/>
      <c r="X256" s="32"/>
      <c r="Y256" s="32"/>
      <c r="Z256" s="32"/>
      <c r="AA256" s="54"/>
      <c r="BB256" s="64" t="s">
        <v>0</v>
      </c>
    </row>
    <row r="257" spans="1:54">
      <c r="A257" t="str">
        <f t="shared" si="33"/>
        <v>|テキスト|&gt;|&gt;|&gt;|&gt;|余波3：あなたがコントロールする各クリーチャーは威迫と｢このクリーチャーが戦闘ダメージを与えたとき、対戦相手はカードを1枚捨てる。」を得る。|</v>
      </c>
      <c r="B257" t="s">
        <v>0</v>
      </c>
      <c r="C257" t="s">
        <v>81</v>
      </c>
      <c r="D257" s="27" t="s">
        <v>104</v>
      </c>
      <c r="E257" t="s">
        <v>81</v>
      </c>
      <c r="F257" s="27" t="s">
        <v>113</v>
      </c>
      <c r="G257" t="s">
        <v>81</v>
      </c>
      <c r="H257" s="27" t="s">
        <v>113</v>
      </c>
      <c r="I257" t="s">
        <v>81</v>
      </c>
      <c r="J257" s="27" t="s">
        <v>113</v>
      </c>
      <c r="K257" t="s">
        <v>81</v>
      </c>
      <c r="L257" s="27" t="s">
        <v>113</v>
      </c>
      <c r="M257" t="s">
        <v>81</v>
      </c>
      <c r="N257" t="str">
        <f>IF(R256=0,"",R256)</f>
        <v>余波3：あなたがコントロールする各クリーチャーは威迫と｢このクリーチャーが戦闘ダメージを与えたとき、対戦相手はカードを1枚捨てる。」を得る。</v>
      </c>
      <c r="O257" t="s">
        <v>81</v>
      </c>
      <c r="Q257" s="38" t="s">
        <v>27</v>
      </c>
      <c r="R257" s="34" t="str">
        <f>INDEX(BA:BA,W252+1)</f>
        <v>Aftermath 3: Each creature you control gains Menace and &amp;#8216;When this creature deals combat damage, your opponent discards 1 card.'</v>
      </c>
      <c r="S257" s="35" t="s">
        <v>400</v>
      </c>
      <c r="T257" s="34" t="str">
        <f>IF(X257="","",X257&amp;IF(Y257="",""," "&amp;Y257)&amp;IF(Z257="",""," "&amp;Z257)&amp;IF(AA257="",""," "&amp;AA257))</f>
        <v/>
      </c>
      <c r="U257" s="35"/>
      <c r="V257" s="36"/>
      <c r="W257" s="40" t="s">
        <v>114</v>
      </c>
      <c r="X257" s="33" t="str">
        <f t="shared" ref="X257:AA257" si="43">IF(ISERROR(IF(LEN(X256)&gt;1,X256,VLOOKUP(X255,$AC:$AD,2,FALSE))),"",IF(LEN(X256)&gt;1,X256,VLOOKUP(X255,$AC:$AD,2,FALSE)))</f>
        <v/>
      </c>
      <c r="Y257" s="33" t="str">
        <f t="shared" si="43"/>
        <v/>
      </c>
      <c r="Z257" s="33" t="str">
        <f t="shared" si="43"/>
        <v/>
      </c>
      <c r="AA257" s="33" t="str">
        <f t="shared" si="43"/>
        <v> </v>
      </c>
      <c r="BB257" s="64" t="s">
        <v>0</v>
      </c>
    </row>
    <row r="258" spans="1:54">
      <c r="A258" t="str">
        <f t="shared" si="33"/>
        <v>|英テキスト|&gt;|&gt;|&gt;|&gt;|Aftermath 3: Each creature you control gains Menace and &amp;#8216;When this creature deals combat damage, your opponent discards 1 card.'|</v>
      </c>
      <c r="B258" t="s">
        <v>0</v>
      </c>
      <c r="C258" t="s">
        <v>81</v>
      </c>
      <c r="D258" s="27" t="s">
        <v>125</v>
      </c>
      <c r="E258" t="s">
        <v>81</v>
      </c>
      <c r="F258" s="27" t="s">
        <v>113</v>
      </c>
      <c r="G258" t="s">
        <v>81</v>
      </c>
      <c r="H258" s="27" t="s">
        <v>113</v>
      </c>
      <c r="I258" t="s">
        <v>81</v>
      </c>
      <c r="J258" s="27" t="s">
        <v>113</v>
      </c>
      <c r="K258" t="s">
        <v>81</v>
      </c>
      <c r="L258" s="27" t="s">
        <v>113</v>
      </c>
      <c r="M258" t="s">
        <v>81</v>
      </c>
      <c r="N258" t="str">
        <f>IF(T257="","",T257&amp;"&amp;br;")&amp;IF(R257=0,"",R257)</f>
        <v>Aftermath 3: Each creature you control gains Menace and &amp;#8216;When this creature deals combat damage, your opponent discards 1 card.'</v>
      </c>
      <c r="O258" t="s">
        <v>81</v>
      </c>
      <c r="Q258" s="33" t="s">
        <v>18</v>
      </c>
      <c r="R258" s="34">
        <f>IF(INDEX(AT:AT,W252+1)="",0,INDEX(AT:AT,W252+1)&amp;"/"&amp;INDEX(AU:AU,W252+1))</f>
        <v>0</v>
      </c>
      <c r="S258" s="35"/>
      <c r="T258" s="35"/>
      <c r="U258" s="35"/>
      <c r="V258" s="36"/>
      <c r="W258" s="40"/>
      <c r="X258" s="33"/>
      <c r="Y258" s="52"/>
      <c r="Z258" s="52"/>
      <c r="AA258" s="53"/>
      <c r="BB258" s="64" t="s">
        <v>0</v>
      </c>
    </row>
    <row r="259" spans="1:54">
      <c r="A259" t="str">
        <f t="shared" si="33"/>
        <v>|PT|&gt;||シールド数|&gt;||</v>
      </c>
      <c r="B259" t="s">
        <v>0</v>
      </c>
      <c r="C259" t="s">
        <v>81</v>
      </c>
      <c r="D259" t="s">
        <v>18</v>
      </c>
      <c r="E259" t="s">
        <v>81</v>
      </c>
      <c r="F259" t="s">
        <v>113</v>
      </c>
      <c r="G259" t="s">
        <v>81</v>
      </c>
      <c r="H259" t="str">
        <f>IF(R258=0,"",R258)</f>
        <v/>
      </c>
      <c r="I259" t="s">
        <v>81</v>
      </c>
      <c r="J259" t="s">
        <v>136</v>
      </c>
      <c r="K259" t="s">
        <v>81</v>
      </c>
      <c r="L259" t="s">
        <v>113</v>
      </c>
      <c r="M259" t="s">
        <v>81</v>
      </c>
      <c r="N259" t="str">
        <f>IF(R259=0,"",R259)</f>
        <v/>
      </c>
      <c r="O259" t="s">
        <v>81</v>
      </c>
      <c r="Q259" s="41" t="s">
        <v>19</v>
      </c>
      <c r="R259" s="34">
        <f>INDEX(AS:AS,W252+1)</f>
        <v>0</v>
      </c>
      <c r="S259" s="42"/>
      <c r="T259" s="42"/>
      <c r="U259" s="42"/>
      <c r="V259" s="43"/>
      <c r="W259" s="44"/>
      <c r="X259" s="45"/>
      <c r="Y259" s="55"/>
      <c r="Z259" s="55"/>
      <c r="AA259" s="56"/>
      <c r="BB259" s="64" t="s">
        <v>0</v>
      </c>
    </row>
    <row r="260" spans="1:54">
      <c r="A260" t="str">
        <f t="shared" si="33"/>
        <v>&amp;br;&amp;br;</v>
      </c>
      <c r="B260" t="s">
        <v>0</v>
      </c>
      <c r="C260" t="s">
        <v>145</v>
      </c>
      <c r="R260"/>
      <c r="S260"/>
      <c r="T260"/>
      <c r="U260"/>
      <c r="V260"/>
      <c r="BB260" s="64" t="s">
        <v>0</v>
      </c>
    </row>
    <row r="261" spans="1:54">
      <c r="A261" t="str">
        <f t="shared" si="33"/>
        <v>#back(text=戻る,left)</v>
      </c>
      <c r="B261" t="s">
        <v>0</v>
      </c>
      <c r="C261" t="s">
        <v>153</v>
      </c>
      <c r="R261"/>
      <c r="S261"/>
      <c r="T261"/>
      <c r="U261"/>
      <c r="V261"/>
      <c r="BB261" s="64" t="s">
        <v>0</v>
      </c>
    </row>
    <row r="262" spans="1:54">
      <c r="A262" t="str">
        <f t="shared" ref="A262:A325" si="44">CONCATENATE(C262,D262,E262,F262,G262,H262,I262,J262,K262,L262,M262,N262,O262,P262)</f>
        <v>&amp;br;</v>
      </c>
      <c r="B262" t="s">
        <v>0</v>
      </c>
      <c r="C262" t="s">
        <v>164</v>
      </c>
      <c r="R262"/>
      <c r="S262"/>
      <c r="T262"/>
      <c r="U262"/>
      <c r="V262"/>
      <c r="BB262" s="64" t="s">
        <v>0</v>
      </c>
    </row>
    <row r="263" spans="1:54">
      <c r="A263" t="str">
        <f t="shared" si="44"/>
        <v>#comment(above,nsize=[15],size=[30],num=[10])</v>
      </c>
      <c r="B263" t="s">
        <v>0</v>
      </c>
      <c r="C263" t="s">
        <v>173</v>
      </c>
      <c r="R263"/>
      <c r="S263"/>
      <c r="T263"/>
      <c r="U263"/>
      <c r="V263"/>
      <c r="BB263" s="64" t="s">
        <v>0</v>
      </c>
    </row>
    <row r="264" spans="1:54">
      <c r="A264" t="str">
        <f t="shared" si="44"/>
        <v>&amp;br;&amp;br;</v>
      </c>
      <c r="B264" t="s">
        <v>0</v>
      </c>
      <c r="C264" t="s">
        <v>145</v>
      </c>
      <c r="R264"/>
      <c r="S264"/>
      <c r="T264"/>
      <c r="U264"/>
      <c r="V264"/>
      <c r="BB264" s="64" t="s">
        <v>0</v>
      </c>
    </row>
    <row r="265" spans="1:54">
      <c r="A265" t="str">
        <f t="shared" si="44"/>
        <v/>
      </c>
      <c r="B265" t="s">
        <v>0</v>
      </c>
      <c r="Q265" s="29"/>
      <c r="R265" s="30"/>
      <c r="S265" s="30"/>
      <c r="T265" s="30"/>
      <c r="U265" s="30"/>
      <c r="V265" s="31"/>
      <c r="W265" s="32">
        <v>21</v>
      </c>
      <c r="X265" s="29"/>
      <c r="Y265" s="50"/>
      <c r="Z265" s="50"/>
      <c r="AA265" s="51"/>
      <c r="BB265" s="64" t="s">
        <v>0</v>
      </c>
    </row>
    <row r="266" spans="1:54">
      <c r="A266" t="str">
        <f t="shared" si="44"/>
        <v>*0/0</v>
      </c>
      <c r="B266" t="s">
        <v>0</v>
      </c>
      <c r="C266" t="str">
        <f>"*"&amp;R266&amp;"/"&amp;T266</f>
        <v>*0/0</v>
      </c>
      <c r="Q266" s="33" t="s">
        <v>9</v>
      </c>
      <c r="R266" s="34">
        <f>INDEX(AI:AI,W265+1)</f>
        <v>0</v>
      </c>
      <c r="S266" s="35" t="s">
        <v>10</v>
      </c>
      <c r="T266" s="34">
        <f>INDEX(AJ:AJ,W265+1)</f>
        <v>0</v>
      </c>
      <c r="U266" s="35"/>
      <c r="V266" s="36"/>
      <c r="W266" s="37"/>
      <c r="X266" s="33"/>
      <c r="Y266" s="52"/>
      <c r="Z266" s="52"/>
      <c r="AA266" s="53"/>
      <c r="AC266" s="52"/>
      <c r="AD266" s="52"/>
      <c r="BB266" s="64" t="s">
        <v>0</v>
      </c>
    </row>
    <row r="267" spans="1:54">
      <c r="A267" t="str">
        <f t="shared" si="44"/>
        <v>|LEFT:80|LEFT:100|LEFT:100|LEFT:100|LEFT:100|LEFT:100|c</v>
      </c>
      <c r="B267" t="s">
        <v>0</v>
      </c>
      <c r="C267" t="s">
        <v>81</v>
      </c>
      <c r="D267" s="26" t="str">
        <f>$Q$1</f>
        <v>LEFT:80</v>
      </c>
      <c r="E267" s="26" t="s">
        <v>81</v>
      </c>
      <c r="F267" s="26" t="str">
        <f t="shared" ref="F267:J267" si="45">$R$1</f>
        <v>LEFT:100</v>
      </c>
      <c r="G267" s="26" t="s">
        <v>81</v>
      </c>
      <c r="H267" s="26" t="str">
        <f t="shared" si="45"/>
        <v>LEFT:100</v>
      </c>
      <c r="I267" s="26" t="s">
        <v>81</v>
      </c>
      <c r="J267" s="26" t="str">
        <f t="shared" si="45"/>
        <v>LEFT:100</v>
      </c>
      <c r="K267" s="26" t="s">
        <v>81</v>
      </c>
      <c r="L267" s="26" t="str">
        <f>$R$1</f>
        <v>LEFT:100</v>
      </c>
      <c r="M267" s="26" t="s">
        <v>81</v>
      </c>
      <c r="N267" s="26" t="str">
        <f>$R$1</f>
        <v>LEFT:100</v>
      </c>
      <c r="O267" t="s">
        <v>81</v>
      </c>
      <c r="P267" t="s">
        <v>82</v>
      </c>
      <c r="Q267" s="38" t="s">
        <v>6</v>
      </c>
      <c r="R267" s="34">
        <f>INDEX(AF:AF,W265+1)</f>
        <v>0</v>
      </c>
      <c r="S267" s="39" t="s">
        <v>7</v>
      </c>
      <c r="T267" s="34">
        <f>INDEX(AG:AG,W265+1)</f>
        <v>0</v>
      </c>
      <c r="U267" s="39" t="s">
        <v>8</v>
      </c>
      <c r="V267" s="34">
        <f>INDEX(AH:AH,W265+1)</f>
        <v>0</v>
      </c>
      <c r="W267" s="40"/>
      <c r="X267" s="34">
        <f>INDEX(AO:AO,W265+1)</f>
        <v>0</v>
      </c>
      <c r="Y267" s="52"/>
      <c r="Z267" s="52"/>
      <c r="AA267" s="53"/>
      <c r="AC267" s="35"/>
      <c r="AD267" s="35"/>
      <c r="BB267" s="64" t="s">
        <v>0</v>
      </c>
    </row>
    <row r="268" spans="1:54">
      <c r="A268" t="str">
        <f t="shared" si="44"/>
        <v>|色||レアリティ||マナコスト||</v>
      </c>
      <c r="B268" t="s">
        <v>0</v>
      </c>
      <c r="C268" t="s">
        <v>81</v>
      </c>
      <c r="D268" s="27" t="s">
        <v>6</v>
      </c>
      <c r="E268" t="s">
        <v>81</v>
      </c>
      <c r="F268" t="str">
        <f>IF(R267=0,"",R267)</f>
        <v/>
      </c>
      <c r="G268" t="s">
        <v>81</v>
      </c>
      <c r="H268" s="27" t="s">
        <v>93</v>
      </c>
      <c r="I268" t="s">
        <v>81</v>
      </c>
      <c r="J268" t="str">
        <f>IF(T267=0,"",T267)</f>
        <v/>
      </c>
      <c r="K268" t="s">
        <v>81</v>
      </c>
      <c r="L268" s="27" t="s">
        <v>94</v>
      </c>
      <c r="M268" t="s">
        <v>81</v>
      </c>
      <c r="N268" t="str">
        <f>IF(V267=0,"",V267)</f>
        <v/>
      </c>
      <c r="O268" t="s">
        <v>81</v>
      </c>
      <c r="Q268" s="33" t="s">
        <v>11</v>
      </c>
      <c r="R268" s="34">
        <f>INDEX(AK:AK,W265+1)</f>
        <v>0</v>
      </c>
      <c r="S268" s="39" t="s">
        <v>95</v>
      </c>
      <c r="T268" s="34">
        <f>INDEX(AL:AL,W265+1)</f>
        <v>0</v>
      </c>
      <c r="U268" s="34">
        <f>INDEX(AM:AM,W265+1)</f>
        <v>0</v>
      </c>
      <c r="V268" s="34">
        <f>INDEX(AN:AN,W265+1)</f>
        <v>0</v>
      </c>
      <c r="W268" s="40"/>
      <c r="X268" s="34">
        <f>INDEX(AV:AV,W265+1)</f>
        <v>0</v>
      </c>
      <c r="Y268" s="34">
        <f>INDEX(AW:AW,W265+1)</f>
        <v>0</v>
      </c>
      <c r="Z268" s="34">
        <f>INDEX(AX:AX,W265+1)</f>
        <v>0</v>
      </c>
      <c r="AA268" s="34">
        <f>INDEX(AY:AY,W265+1)</f>
        <v>0</v>
      </c>
      <c r="AC268" s="52"/>
      <c r="AD268" s="52"/>
      <c r="BB268" s="64" t="s">
        <v>0</v>
      </c>
    </row>
    <row r="269" spans="1:54">
      <c r="A269" t="str">
        <f t="shared" si="44"/>
        <v>|種別||サブタイプ||||</v>
      </c>
      <c r="B269" t="s">
        <v>0</v>
      </c>
      <c r="C269" t="s">
        <v>81</v>
      </c>
      <c r="D269" s="27" t="s">
        <v>11</v>
      </c>
      <c r="E269" t="s">
        <v>81</v>
      </c>
      <c r="F269" t="str">
        <f>IF(R268=0,"",R268)</f>
        <v/>
      </c>
      <c r="G269" t="s">
        <v>81</v>
      </c>
      <c r="H269" s="27" t="s">
        <v>103</v>
      </c>
      <c r="I269" t="s">
        <v>81</v>
      </c>
      <c r="J269" t="str">
        <f>IF(T268=0,"",T268)</f>
        <v/>
      </c>
      <c r="K269" t="s">
        <v>81</v>
      </c>
      <c r="L269" t="str">
        <f>IF(U268=0,"",U268)</f>
        <v/>
      </c>
      <c r="M269" t="s">
        <v>81</v>
      </c>
      <c r="N269" t="str">
        <f>IF(V268=0,"",V268)</f>
        <v/>
      </c>
      <c r="O269" t="s">
        <v>81</v>
      </c>
      <c r="Q269" s="33" t="s">
        <v>104</v>
      </c>
      <c r="R269" s="34">
        <f>INDEX(AZ:AZ,W265+1)</f>
        <v>0</v>
      </c>
      <c r="S269" s="35"/>
      <c r="T269" s="35"/>
      <c r="U269" s="35"/>
      <c r="V269" s="36"/>
      <c r="W269" s="40"/>
      <c r="X269" s="32"/>
      <c r="Y269" s="32"/>
      <c r="Z269" s="32"/>
      <c r="AA269" s="54"/>
      <c r="AC269" s="52"/>
      <c r="AD269" s="52"/>
      <c r="BB269" s="64" t="s">
        <v>0</v>
      </c>
    </row>
    <row r="270" spans="1:54">
      <c r="A270" t="str">
        <f t="shared" si="44"/>
        <v>|テキスト|&gt;|&gt;|&gt;|&gt;||</v>
      </c>
      <c r="B270" t="s">
        <v>0</v>
      </c>
      <c r="C270" t="s">
        <v>81</v>
      </c>
      <c r="D270" s="27" t="s">
        <v>104</v>
      </c>
      <c r="E270" t="s">
        <v>81</v>
      </c>
      <c r="F270" s="27" t="s">
        <v>113</v>
      </c>
      <c r="G270" t="s">
        <v>81</v>
      </c>
      <c r="H270" s="27" t="s">
        <v>113</v>
      </c>
      <c r="I270" t="s">
        <v>81</v>
      </c>
      <c r="J270" s="27" t="s">
        <v>113</v>
      </c>
      <c r="K270" t="s">
        <v>81</v>
      </c>
      <c r="L270" s="27" t="s">
        <v>113</v>
      </c>
      <c r="M270" t="s">
        <v>81</v>
      </c>
      <c r="N270" t="str">
        <f>IF(R269=0,"",R269)</f>
        <v/>
      </c>
      <c r="O270" t="s">
        <v>81</v>
      </c>
      <c r="Q270" s="38" t="s">
        <v>27</v>
      </c>
      <c r="R270" s="34" t="str">
        <f>INDEX(BA:BA,W265+1)</f>
        <v>When another Cat you control enters the battlefield, this creature gets +2/+2.&amp;br;Exert 2: Summon 2 1/1 Cat tokens with Lifelink.</v>
      </c>
      <c r="S270" s="35" t="s">
        <v>400</v>
      </c>
      <c r="T270" s="34" t="str">
        <f>IF(X270="","",X270&amp;IF(Y270="",""," "&amp;Y270)&amp;IF(Z270="",""," "&amp;Z270)&amp;IF(AA270="",""," "&amp;AA270))</f>
        <v>       </v>
      </c>
      <c r="U270" s="35"/>
      <c r="V270" s="36"/>
      <c r="W270" s="40" t="s">
        <v>114</v>
      </c>
      <c r="X270" s="33" t="str">
        <f t="shared" ref="X270:AA270" si="46">IF(ISERROR(IF(LEN(X269)&gt;1,X269,VLOOKUP(X268,$AC:$AD,2,FALSE))),"",IF(LEN(X269)&gt;1,X269,VLOOKUP(X268,$AC:$AD,2,FALSE)))</f>
        <v> </v>
      </c>
      <c r="Y270" s="33" t="str">
        <f t="shared" si="46"/>
        <v> </v>
      </c>
      <c r="Z270" s="33" t="str">
        <f t="shared" si="46"/>
        <v> </v>
      </c>
      <c r="AA270" s="33" t="str">
        <f t="shared" si="46"/>
        <v> </v>
      </c>
      <c r="AC270" s="52"/>
      <c r="AD270" s="52"/>
      <c r="BB270" s="64" t="s">
        <v>0</v>
      </c>
    </row>
    <row r="271" spans="1:54">
      <c r="A271" t="str">
        <f t="shared" si="44"/>
        <v>|英テキスト|&gt;|&gt;|&gt;|&gt;|       &amp;br;When another Cat you control enters the battlefield, this creature gets +2/+2.&amp;br;Exert 2: Summon 2 1/1 Cat tokens with Lifelink.|</v>
      </c>
      <c r="B271" t="s">
        <v>0</v>
      </c>
      <c r="C271" t="s">
        <v>81</v>
      </c>
      <c r="D271" s="27" t="s">
        <v>125</v>
      </c>
      <c r="E271" t="s">
        <v>81</v>
      </c>
      <c r="F271" s="27" t="s">
        <v>113</v>
      </c>
      <c r="G271" t="s">
        <v>81</v>
      </c>
      <c r="H271" s="27" t="s">
        <v>113</v>
      </c>
      <c r="I271" t="s">
        <v>81</v>
      </c>
      <c r="J271" s="27" t="s">
        <v>113</v>
      </c>
      <c r="K271" t="s">
        <v>81</v>
      </c>
      <c r="L271" s="27" t="s">
        <v>113</v>
      </c>
      <c r="M271" t="s">
        <v>81</v>
      </c>
      <c r="N271" t="str">
        <f>IF(T270="","",T270&amp;"&amp;br;")&amp;IF(R270=0,"",R270)</f>
        <v>       &amp;br;When another Cat you control enters the battlefield, this creature gets +2/+2.&amp;br;Exert 2: Summon 2 1/1 Cat tokens with Lifelink.</v>
      </c>
      <c r="O271" t="s">
        <v>81</v>
      </c>
      <c r="Q271" s="33" t="s">
        <v>18</v>
      </c>
      <c r="R271" s="34">
        <f>IF(INDEX(AT:AT,W265+1)="",0,INDEX(AT:AT,W265+1)&amp;"/"&amp;INDEX(AU:AU,W265+1))</f>
        <v>0</v>
      </c>
      <c r="S271" s="35"/>
      <c r="T271" s="35"/>
      <c r="U271" s="35"/>
      <c r="V271" s="36"/>
      <c r="W271" s="40"/>
      <c r="X271" s="33"/>
      <c r="Y271" s="52"/>
      <c r="Z271" s="52"/>
      <c r="AA271" s="53"/>
      <c r="AC271" s="52"/>
      <c r="AD271" s="52"/>
      <c r="BB271" s="64" t="s">
        <v>0</v>
      </c>
    </row>
    <row r="272" spans="1:54">
      <c r="A272" t="str">
        <f t="shared" si="44"/>
        <v>|PT|&gt;||シールド数|&gt;||</v>
      </c>
      <c r="B272" t="s">
        <v>0</v>
      </c>
      <c r="C272" t="s">
        <v>81</v>
      </c>
      <c r="D272" t="s">
        <v>18</v>
      </c>
      <c r="E272" t="s">
        <v>81</v>
      </c>
      <c r="F272" t="s">
        <v>113</v>
      </c>
      <c r="G272" t="s">
        <v>81</v>
      </c>
      <c r="H272" t="str">
        <f>IF(R271=0,"",R271)</f>
        <v/>
      </c>
      <c r="I272" t="s">
        <v>81</v>
      </c>
      <c r="J272" t="s">
        <v>136</v>
      </c>
      <c r="K272" t="s">
        <v>81</v>
      </c>
      <c r="L272" t="s">
        <v>113</v>
      </c>
      <c r="M272" t="s">
        <v>81</v>
      </c>
      <c r="N272" t="str">
        <f>IF(R272=0,"",R272)</f>
        <v/>
      </c>
      <c r="O272" t="s">
        <v>81</v>
      </c>
      <c r="Q272" s="41" t="s">
        <v>19</v>
      </c>
      <c r="R272" s="34">
        <f>INDEX(AS:AS,W265+1)</f>
        <v>0</v>
      </c>
      <c r="S272" s="42"/>
      <c r="T272" s="42"/>
      <c r="U272" s="42"/>
      <c r="V272" s="43"/>
      <c r="W272" s="44"/>
      <c r="X272" s="45"/>
      <c r="Y272" s="55"/>
      <c r="Z272" s="55"/>
      <c r="AA272" s="56"/>
      <c r="BB272" s="64" t="s">
        <v>0</v>
      </c>
    </row>
    <row r="273" spans="1:54">
      <c r="A273" t="str">
        <f t="shared" si="44"/>
        <v>&amp;br;&amp;br;</v>
      </c>
      <c r="B273" t="s">
        <v>0</v>
      </c>
      <c r="C273" t="s">
        <v>145</v>
      </c>
      <c r="R273"/>
      <c r="S273"/>
      <c r="T273"/>
      <c r="U273"/>
      <c r="V273"/>
      <c r="BB273" s="64" t="s">
        <v>0</v>
      </c>
    </row>
    <row r="274" spans="1:54">
      <c r="A274" t="str">
        <f t="shared" si="44"/>
        <v>#back(text=戻る,left)</v>
      </c>
      <c r="B274" t="s">
        <v>0</v>
      </c>
      <c r="C274" t="s">
        <v>153</v>
      </c>
      <c r="R274"/>
      <c r="S274"/>
      <c r="T274"/>
      <c r="U274"/>
      <c r="V274"/>
      <c r="BB274" s="64" t="s">
        <v>0</v>
      </c>
    </row>
    <row r="275" spans="1:54">
      <c r="A275" t="str">
        <f t="shared" si="44"/>
        <v>&amp;br;</v>
      </c>
      <c r="B275" t="s">
        <v>0</v>
      </c>
      <c r="C275" t="s">
        <v>164</v>
      </c>
      <c r="R275"/>
      <c r="S275"/>
      <c r="T275"/>
      <c r="U275"/>
      <c r="V275"/>
      <c r="BB275" s="64" t="s">
        <v>0</v>
      </c>
    </row>
    <row r="276" spans="1:54">
      <c r="A276" t="str">
        <f t="shared" si="44"/>
        <v>#comment(above,nsize=[15],size=[30],num=[10])</v>
      </c>
      <c r="B276" t="s">
        <v>0</v>
      </c>
      <c r="C276" t="s">
        <v>173</v>
      </c>
      <c r="R276"/>
      <c r="S276"/>
      <c r="T276"/>
      <c r="U276"/>
      <c r="V276"/>
      <c r="BB276" s="64" t="s">
        <v>0</v>
      </c>
    </row>
    <row r="277" spans="1:54">
      <c r="A277" t="str">
        <f t="shared" si="44"/>
        <v>&amp;br;&amp;br;</v>
      </c>
      <c r="B277" t="s">
        <v>0</v>
      </c>
      <c r="C277" t="s">
        <v>145</v>
      </c>
      <c r="R277"/>
      <c r="S277"/>
      <c r="T277"/>
      <c r="U277"/>
      <c r="V277"/>
      <c r="AC277" s="52"/>
      <c r="AD277" s="52"/>
      <c r="BB277" s="64" t="s">
        <v>0</v>
      </c>
    </row>
    <row r="278" spans="1:54">
      <c r="A278" t="str">
        <f t="shared" si="44"/>
        <v/>
      </c>
      <c r="B278" t="s">
        <v>0</v>
      </c>
      <c r="Q278" s="29"/>
      <c r="R278" s="30"/>
      <c r="S278" s="30"/>
      <c r="T278" s="30"/>
      <c r="U278" s="30"/>
      <c r="V278" s="31"/>
      <c r="W278" s="32">
        <v>22</v>
      </c>
      <c r="X278" s="29"/>
      <c r="Y278" s="50"/>
      <c r="Z278" s="50"/>
      <c r="AA278" s="51"/>
      <c r="AC278" s="52"/>
      <c r="AD278" s="52"/>
      <c r="BB278" s="64" t="s">
        <v>0</v>
      </c>
    </row>
    <row r="279" spans="1:54">
      <c r="A279" t="str">
        <f t="shared" si="44"/>
        <v>*0/0</v>
      </c>
      <c r="B279" t="s">
        <v>0</v>
      </c>
      <c r="C279" t="str">
        <f>"*"&amp;R279&amp;"/"&amp;T279</f>
        <v>*0/0</v>
      </c>
      <c r="Q279" s="33" t="s">
        <v>9</v>
      </c>
      <c r="R279" s="34">
        <f>INDEX(AI:AI,W278+1)</f>
        <v>0</v>
      </c>
      <c r="S279" s="35" t="s">
        <v>10</v>
      </c>
      <c r="T279" s="34">
        <f>INDEX(AJ:AJ,W278+1)</f>
        <v>0</v>
      </c>
      <c r="U279" s="35"/>
      <c r="V279" s="36"/>
      <c r="W279" s="37"/>
      <c r="X279" s="33"/>
      <c r="Y279" s="52"/>
      <c r="Z279" s="52"/>
      <c r="AA279" s="53"/>
      <c r="AC279" s="52"/>
      <c r="AD279" s="52"/>
      <c r="BB279" s="64" t="s">
        <v>0</v>
      </c>
    </row>
    <row r="280" spans="1:54">
      <c r="A280" t="str">
        <f t="shared" si="44"/>
        <v>|LEFT:80|LEFT:100|LEFT:100|LEFT:100|LEFT:100|LEFT:100|c</v>
      </c>
      <c r="B280" t="s">
        <v>0</v>
      </c>
      <c r="C280" t="s">
        <v>81</v>
      </c>
      <c r="D280" s="26" t="str">
        <f>$Q$1</f>
        <v>LEFT:80</v>
      </c>
      <c r="E280" s="26" t="s">
        <v>81</v>
      </c>
      <c r="F280" s="26" t="str">
        <f t="shared" ref="F280:J280" si="47">$R$1</f>
        <v>LEFT:100</v>
      </c>
      <c r="G280" s="26" t="s">
        <v>81</v>
      </c>
      <c r="H280" s="26" t="str">
        <f t="shared" si="47"/>
        <v>LEFT:100</v>
      </c>
      <c r="I280" s="26" t="s">
        <v>81</v>
      </c>
      <c r="J280" s="26" t="str">
        <f t="shared" si="47"/>
        <v>LEFT:100</v>
      </c>
      <c r="K280" s="26" t="s">
        <v>81</v>
      </c>
      <c r="L280" s="26" t="str">
        <f>$R$1</f>
        <v>LEFT:100</v>
      </c>
      <c r="M280" s="26" t="s">
        <v>81</v>
      </c>
      <c r="N280" s="26" t="str">
        <f>$R$1</f>
        <v>LEFT:100</v>
      </c>
      <c r="O280" t="s">
        <v>81</v>
      </c>
      <c r="P280" t="s">
        <v>82</v>
      </c>
      <c r="Q280" s="38" t="s">
        <v>6</v>
      </c>
      <c r="R280" s="34">
        <f>INDEX(AF:AF,W278+1)</f>
        <v>0</v>
      </c>
      <c r="S280" s="39" t="s">
        <v>7</v>
      </c>
      <c r="T280" s="34">
        <f>INDEX(AG:AG,W278+1)</f>
        <v>0</v>
      </c>
      <c r="U280" s="39" t="s">
        <v>8</v>
      </c>
      <c r="V280" s="34">
        <f>INDEX(AH:AH,W278+1)</f>
        <v>0</v>
      </c>
      <c r="W280" s="40"/>
      <c r="X280" s="34">
        <f>INDEX(AO:AO,W278+1)</f>
        <v>0</v>
      </c>
      <c r="Y280" s="52"/>
      <c r="Z280" s="52"/>
      <c r="AA280" s="53"/>
      <c r="AC280" s="35"/>
      <c r="AD280" s="35"/>
      <c r="BB280" s="64" t="s">
        <v>0</v>
      </c>
    </row>
    <row r="281" spans="1:54">
      <c r="A281" t="str">
        <f t="shared" si="44"/>
        <v>|色||レアリティ||マナコスト||</v>
      </c>
      <c r="B281" t="s">
        <v>0</v>
      </c>
      <c r="C281" t="s">
        <v>81</v>
      </c>
      <c r="D281" s="27" t="s">
        <v>6</v>
      </c>
      <c r="E281" t="s">
        <v>81</v>
      </c>
      <c r="F281" t="str">
        <f>IF(R280=0,"",R280)</f>
        <v/>
      </c>
      <c r="G281" t="s">
        <v>81</v>
      </c>
      <c r="H281" s="27" t="s">
        <v>93</v>
      </c>
      <c r="I281" t="s">
        <v>81</v>
      </c>
      <c r="J281" t="str">
        <f>IF(T280=0,"",T280)</f>
        <v/>
      </c>
      <c r="K281" t="s">
        <v>81</v>
      </c>
      <c r="L281" s="27" t="s">
        <v>94</v>
      </c>
      <c r="M281" t="s">
        <v>81</v>
      </c>
      <c r="N281" t="str">
        <f>IF(V280=0,"",V280)</f>
        <v/>
      </c>
      <c r="O281" t="s">
        <v>81</v>
      </c>
      <c r="Q281" s="33" t="s">
        <v>11</v>
      </c>
      <c r="R281" s="34">
        <f>INDEX(AK:AK,W278+1)</f>
        <v>0</v>
      </c>
      <c r="S281" s="39" t="s">
        <v>95</v>
      </c>
      <c r="T281" s="34">
        <f>INDEX(AL:AL,W278+1)</f>
        <v>0</v>
      </c>
      <c r="U281" s="34">
        <f>INDEX(AM:AM,W278+1)</f>
        <v>0</v>
      </c>
      <c r="V281" s="34">
        <f>INDEX(AN:AN,W278+1)</f>
        <v>0</v>
      </c>
      <c r="W281" s="40"/>
      <c r="X281" s="34">
        <f>INDEX(AV:AV,W278+1)</f>
        <v>0</v>
      </c>
      <c r="Y281" s="34">
        <f>INDEX(AW:AW,W278+1)</f>
        <v>0</v>
      </c>
      <c r="Z281" s="34">
        <f>INDEX(AX:AX,W278+1)</f>
        <v>0</v>
      </c>
      <c r="AA281" s="34">
        <f>INDEX(AY:AY,W278+1)</f>
        <v>0</v>
      </c>
      <c r="AC281" s="52"/>
      <c r="AD281" s="52"/>
      <c r="BB281" s="64" t="s">
        <v>0</v>
      </c>
    </row>
    <row r="282" spans="1:54">
      <c r="A282" t="str">
        <f t="shared" si="44"/>
        <v>|種別||サブタイプ||||</v>
      </c>
      <c r="B282" t="s">
        <v>0</v>
      </c>
      <c r="C282" t="s">
        <v>81</v>
      </c>
      <c r="D282" s="27" t="s">
        <v>11</v>
      </c>
      <c r="E282" t="s">
        <v>81</v>
      </c>
      <c r="F282" t="str">
        <f>IF(R281=0,"",R281)</f>
        <v/>
      </c>
      <c r="G282" t="s">
        <v>81</v>
      </c>
      <c r="H282" s="27" t="s">
        <v>103</v>
      </c>
      <c r="I282" t="s">
        <v>81</v>
      </c>
      <c r="J282" t="str">
        <f>IF(T281=0,"",T281)</f>
        <v/>
      </c>
      <c r="K282" t="s">
        <v>81</v>
      </c>
      <c r="L282" t="str">
        <f>IF(U281=0,"",U281)</f>
        <v/>
      </c>
      <c r="M282" t="s">
        <v>81</v>
      </c>
      <c r="N282" t="str">
        <f>IF(V281=0,"",V281)</f>
        <v/>
      </c>
      <c r="O282" t="s">
        <v>81</v>
      </c>
      <c r="Q282" s="33" t="s">
        <v>104</v>
      </c>
      <c r="R282" s="34">
        <f>INDEX(AZ:AZ,W278+1)</f>
        <v>0</v>
      </c>
      <c r="S282" s="35"/>
      <c r="T282" s="35"/>
      <c r="U282" s="35"/>
      <c r="V282" s="36"/>
      <c r="W282" s="40"/>
      <c r="X282" s="32"/>
      <c r="Y282" s="32"/>
      <c r="Z282" s="32"/>
      <c r="AA282" s="54"/>
      <c r="AC282" s="52"/>
      <c r="AD282" s="52"/>
      <c r="BB282" s="64" t="s">
        <v>0</v>
      </c>
    </row>
    <row r="283" spans="1:54">
      <c r="A283" t="str">
        <f t="shared" si="44"/>
        <v>|テキスト|&gt;|&gt;|&gt;|&gt;||</v>
      </c>
      <c r="B283" t="s">
        <v>0</v>
      </c>
      <c r="C283" t="s">
        <v>81</v>
      </c>
      <c r="D283" s="27" t="s">
        <v>104</v>
      </c>
      <c r="E283" t="s">
        <v>81</v>
      </c>
      <c r="F283" s="27" t="s">
        <v>113</v>
      </c>
      <c r="G283" t="s">
        <v>81</v>
      </c>
      <c r="H283" s="27" t="s">
        <v>113</v>
      </c>
      <c r="I283" t="s">
        <v>81</v>
      </c>
      <c r="J283" s="27" t="s">
        <v>113</v>
      </c>
      <c r="K283" t="s">
        <v>81</v>
      </c>
      <c r="L283" s="27" t="s">
        <v>113</v>
      </c>
      <c r="M283" t="s">
        <v>81</v>
      </c>
      <c r="N283" t="str">
        <f>IF(R282=0,"",R282)</f>
        <v/>
      </c>
      <c r="O283" t="s">
        <v>81</v>
      </c>
      <c r="Q283" s="38" t="s">
        <v>27</v>
      </c>
      <c r="R283" s="34" t="str">
        <f>INDEX(BA:BA,W278+1)</f>
        <v>When this creature enters the battlefield, it gets +X/+X, where X is the number of Desert spells in your graveyard.&amp;br;When you cast a Desert spell, this creature gets +1/+1.</v>
      </c>
      <c r="S283" s="35" t="s">
        <v>400</v>
      </c>
      <c r="T283" s="34" t="str">
        <f>IF(X283="","",X283&amp;IF(Y283="",""," "&amp;Y283)&amp;IF(Z283="",""," "&amp;Z283)&amp;IF(AA283="",""," "&amp;AA283))</f>
        <v>       </v>
      </c>
      <c r="U283" s="35"/>
      <c r="V283" s="36"/>
      <c r="W283" s="40" t="s">
        <v>114</v>
      </c>
      <c r="X283" s="33" t="str">
        <f t="shared" ref="X283:AA283" si="48">IF(ISERROR(IF(LEN(X282)&gt;1,X282,VLOOKUP(X281,$AC:$AD,2,FALSE))),"",IF(LEN(X282)&gt;1,X282,VLOOKUP(X281,$AC:$AD,2,FALSE)))</f>
        <v> </v>
      </c>
      <c r="Y283" s="33" t="str">
        <f t="shared" si="48"/>
        <v> </v>
      </c>
      <c r="Z283" s="33" t="str">
        <f t="shared" si="48"/>
        <v> </v>
      </c>
      <c r="AA283" s="33" t="str">
        <f t="shared" si="48"/>
        <v> </v>
      </c>
      <c r="AC283" s="52"/>
      <c r="AD283" s="52"/>
      <c r="BB283" s="64" t="s">
        <v>0</v>
      </c>
    </row>
    <row r="284" spans="1:54">
      <c r="A284" t="str">
        <f t="shared" si="44"/>
        <v>|英テキスト|&gt;|&gt;|&gt;|&gt;|       &amp;br;When this creature enters the battlefield, it gets +X/+X, where X is the number of Desert spells in your graveyard.&amp;br;When you cast a Desert spell, this creature gets +1/+1.|</v>
      </c>
      <c r="B284" t="s">
        <v>0</v>
      </c>
      <c r="C284" t="s">
        <v>81</v>
      </c>
      <c r="D284" s="27" t="s">
        <v>125</v>
      </c>
      <c r="E284" t="s">
        <v>81</v>
      </c>
      <c r="F284" s="27" t="s">
        <v>113</v>
      </c>
      <c r="G284" t="s">
        <v>81</v>
      </c>
      <c r="H284" s="27" t="s">
        <v>113</v>
      </c>
      <c r="I284" t="s">
        <v>81</v>
      </c>
      <c r="J284" s="27" t="s">
        <v>113</v>
      </c>
      <c r="K284" t="s">
        <v>81</v>
      </c>
      <c r="L284" s="27" t="s">
        <v>113</v>
      </c>
      <c r="M284" t="s">
        <v>81</v>
      </c>
      <c r="N284" t="str">
        <f>IF(T283="","",T283&amp;"&amp;br;")&amp;IF(R283=0,"",R283)</f>
        <v>       &amp;br;When this creature enters the battlefield, it gets +X/+X, where X is the number of Desert spells in your graveyard.&amp;br;When you cast a Desert spell, this creature gets +1/+1.</v>
      </c>
      <c r="O284" t="s">
        <v>81</v>
      </c>
      <c r="Q284" s="33" t="s">
        <v>18</v>
      </c>
      <c r="R284" s="34">
        <f>IF(INDEX(AT:AT,W278+1)="",0,INDEX(AT:AT,W278+1)&amp;"/"&amp;INDEX(AU:AU,W278+1))</f>
        <v>0</v>
      </c>
      <c r="S284" s="35"/>
      <c r="T284" s="35"/>
      <c r="U284" s="35"/>
      <c r="V284" s="36"/>
      <c r="W284" s="40"/>
      <c r="X284" s="33"/>
      <c r="Y284" s="52"/>
      <c r="Z284" s="52"/>
      <c r="AA284" s="53"/>
      <c r="AC284" s="52"/>
      <c r="AD284" s="52"/>
      <c r="BB284" s="64" t="s">
        <v>0</v>
      </c>
    </row>
    <row r="285" spans="1:54">
      <c r="A285" t="str">
        <f t="shared" si="44"/>
        <v>|PT|&gt;||シールド数|&gt;||</v>
      </c>
      <c r="B285" t="s">
        <v>0</v>
      </c>
      <c r="C285" t="s">
        <v>81</v>
      </c>
      <c r="D285" t="s">
        <v>18</v>
      </c>
      <c r="E285" t="s">
        <v>81</v>
      </c>
      <c r="F285" t="s">
        <v>113</v>
      </c>
      <c r="G285" t="s">
        <v>81</v>
      </c>
      <c r="H285" t="str">
        <f>IF(R284=0,"",R284)</f>
        <v/>
      </c>
      <c r="I285" t="s">
        <v>81</v>
      </c>
      <c r="J285" t="s">
        <v>136</v>
      </c>
      <c r="K285" t="s">
        <v>81</v>
      </c>
      <c r="L285" t="s">
        <v>113</v>
      </c>
      <c r="M285" t="s">
        <v>81</v>
      </c>
      <c r="N285" t="str">
        <f>IF(R285=0,"",R285)</f>
        <v/>
      </c>
      <c r="O285" t="s">
        <v>81</v>
      </c>
      <c r="Q285" s="41" t="s">
        <v>19</v>
      </c>
      <c r="R285" s="34">
        <f>INDEX(AS:AS,W278+1)</f>
        <v>0</v>
      </c>
      <c r="S285" s="42"/>
      <c r="T285" s="42"/>
      <c r="U285" s="42"/>
      <c r="V285" s="43"/>
      <c r="W285" s="44"/>
      <c r="X285" s="45"/>
      <c r="Y285" s="55"/>
      <c r="Z285" s="55"/>
      <c r="AA285" s="56"/>
      <c r="BB285" s="64" t="s">
        <v>0</v>
      </c>
    </row>
    <row r="286" spans="1:54">
      <c r="A286" t="str">
        <f t="shared" si="44"/>
        <v>&amp;br;&amp;br;</v>
      </c>
      <c r="B286" t="s">
        <v>0</v>
      </c>
      <c r="C286" t="s">
        <v>145</v>
      </c>
      <c r="R286"/>
      <c r="S286"/>
      <c r="T286"/>
      <c r="U286"/>
      <c r="V286"/>
      <c r="BB286" s="64" t="s">
        <v>0</v>
      </c>
    </row>
    <row r="287" spans="1:54">
      <c r="A287" t="str">
        <f t="shared" si="44"/>
        <v>#back(text=戻る,left)</v>
      </c>
      <c r="B287" t="s">
        <v>0</v>
      </c>
      <c r="C287" t="s">
        <v>153</v>
      </c>
      <c r="R287"/>
      <c r="S287"/>
      <c r="T287"/>
      <c r="U287"/>
      <c r="V287"/>
      <c r="BB287" s="64" t="s">
        <v>0</v>
      </c>
    </row>
    <row r="288" spans="1:54">
      <c r="A288" t="str">
        <f t="shared" si="44"/>
        <v>&amp;br;</v>
      </c>
      <c r="B288" t="s">
        <v>0</v>
      </c>
      <c r="C288" t="s">
        <v>164</v>
      </c>
      <c r="R288"/>
      <c r="S288"/>
      <c r="T288"/>
      <c r="U288"/>
      <c r="V288"/>
      <c r="BB288" s="64" t="s">
        <v>0</v>
      </c>
    </row>
    <row r="289" spans="1:54">
      <c r="A289" t="str">
        <f t="shared" si="44"/>
        <v>#comment(above,nsize=[15],size=[30],num=[10])</v>
      </c>
      <c r="B289" t="s">
        <v>0</v>
      </c>
      <c r="C289" t="s">
        <v>173</v>
      </c>
      <c r="R289"/>
      <c r="S289"/>
      <c r="T289"/>
      <c r="U289"/>
      <c r="V289"/>
      <c r="BB289" s="64" t="s">
        <v>0</v>
      </c>
    </row>
    <row r="290" spans="1:54">
      <c r="A290" t="str">
        <f t="shared" si="44"/>
        <v>&amp;br;&amp;br;</v>
      </c>
      <c r="B290" t="s">
        <v>0</v>
      </c>
      <c r="C290" t="s">
        <v>145</v>
      </c>
      <c r="R290"/>
      <c r="S290"/>
      <c r="T290"/>
      <c r="U290"/>
      <c r="V290"/>
      <c r="AC290" s="52"/>
      <c r="AD290" s="52"/>
      <c r="BB290" s="64" t="s">
        <v>0</v>
      </c>
    </row>
    <row r="291" spans="1:54">
      <c r="A291" t="str">
        <f t="shared" si="44"/>
        <v/>
      </c>
      <c r="B291" t="s">
        <v>0</v>
      </c>
      <c r="Q291" s="29"/>
      <c r="R291" s="30"/>
      <c r="S291" s="30"/>
      <c r="T291" s="30"/>
      <c r="U291" s="30"/>
      <c r="V291" s="31"/>
      <c r="W291" s="32">
        <v>23</v>
      </c>
      <c r="X291" s="29"/>
      <c r="Y291" s="50"/>
      <c r="Z291" s="50"/>
      <c r="AA291" s="51"/>
      <c r="AC291" s="52"/>
      <c r="AD291" s="52"/>
      <c r="BB291" s="64" t="s">
        <v>0</v>
      </c>
    </row>
    <row r="292" spans="1:54">
      <c r="A292" t="str">
        <f t="shared" si="44"/>
        <v>*0/0</v>
      </c>
      <c r="B292" t="s">
        <v>0</v>
      </c>
      <c r="C292" t="str">
        <f>"*"&amp;R292&amp;"/"&amp;T292</f>
        <v>*0/0</v>
      </c>
      <c r="Q292" s="33" t="s">
        <v>9</v>
      </c>
      <c r="R292" s="34">
        <f>INDEX(AI:AI,W291+1)</f>
        <v>0</v>
      </c>
      <c r="S292" s="35" t="s">
        <v>10</v>
      </c>
      <c r="T292" s="34">
        <f>INDEX(AJ:AJ,W291+1)</f>
        <v>0</v>
      </c>
      <c r="U292" s="35"/>
      <c r="V292" s="36"/>
      <c r="W292" s="37"/>
      <c r="X292" s="33"/>
      <c r="Y292" s="52"/>
      <c r="Z292" s="52"/>
      <c r="AA292" s="53"/>
      <c r="AC292" s="52"/>
      <c r="AD292" s="52"/>
      <c r="BB292" s="64" t="s">
        <v>0</v>
      </c>
    </row>
    <row r="293" spans="1:54">
      <c r="A293" t="str">
        <f t="shared" si="44"/>
        <v>|LEFT:80|LEFT:100|LEFT:100|LEFT:100|LEFT:100|LEFT:100|c</v>
      </c>
      <c r="B293" t="s">
        <v>0</v>
      </c>
      <c r="C293" t="s">
        <v>81</v>
      </c>
      <c r="D293" s="26" t="str">
        <f>$Q$1</f>
        <v>LEFT:80</v>
      </c>
      <c r="E293" s="26" t="s">
        <v>81</v>
      </c>
      <c r="F293" s="26" t="str">
        <f t="shared" ref="F293:J293" si="49">$R$1</f>
        <v>LEFT:100</v>
      </c>
      <c r="G293" s="26" t="s">
        <v>81</v>
      </c>
      <c r="H293" s="26" t="str">
        <f t="shared" si="49"/>
        <v>LEFT:100</v>
      </c>
      <c r="I293" s="26" t="s">
        <v>81</v>
      </c>
      <c r="J293" s="26" t="str">
        <f t="shared" si="49"/>
        <v>LEFT:100</v>
      </c>
      <c r="K293" s="26" t="s">
        <v>81</v>
      </c>
      <c r="L293" s="26" t="str">
        <f>$R$1</f>
        <v>LEFT:100</v>
      </c>
      <c r="M293" s="26" t="s">
        <v>81</v>
      </c>
      <c r="N293" s="26" t="str">
        <f>$R$1</f>
        <v>LEFT:100</v>
      </c>
      <c r="O293" t="s">
        <v>81</v>
      </c>
      <c r="P293" t="s">
        <v>82</v>
      </c>
      <c r="Q293" s="38" t="s">
        <v>6</v>
      </c>
      <c r="R293" s="34">
        <f>INDEX(AF:AF,W291+1)</f>
        <v>0</v>
      </c>
      <c r="S293" s="39" t="s">
        <v>7</v>
      </c>
      <c r="T293" s="34">
        <f>INDEX(AG:AG,W291+1)</f>
        <v>0</v>
      </c>
      <c r="U293" s="39" t="s">
        <v>8</v>
      </c>
      <c r="V293" s="34">
        <f>INDEX(AH:AH,W291+1)</f>
        <v>0</v>
      </c>
      <c r="W293" s="40"/>
      <c r="X293" s="34">
        <f>INDEX(AO:AO,W291+1)</f>
        <v>0</v>
      </c>
      <c r="Y293" s="52"/>
      <c r="Z293" s="52"/>
      <c r="AA293" s="53"/>
      <c r="AC293" s="35"/>
      <c r="AD293" s="35"/>
      <c r="BB293" s="64" t="s">
        <v>0</v>
      </c>
    </row>
    <row r="294" spans="1:54">
      <c r="A294" t="str">
        <f t="shared" si="44"/>
        <v>|色||レアリティ||マナコスト||</v>
      </c>
      <c r="B294" t="s">
        <v>0</v>
      </c>
      <c r="C294" t="s">
        <v>81</v>
      </c>
      <c r="D294" s="27" t="s">
        <v>6</v>
      </c>
      <c r="E294" t="s">
        <v>81</v>
      </c>
      <c r="F294" t="str">
        <f>IF(R293=0,"",R293)</f>
        <v/>
      </c>
      <c r="G294" t="s">
        <v>81</v>
      </c>
      <c r="H294" s="27" t="s">
        <v>93</v>
      </c>
      <c r="I294" t="s">
        <v>81</v>
      </c>
      <c r="J294" t="str">
        <f>IF(T293=0,"",T293)</f>
        <v/>
      </c>
      <c r="K294" t="s">
        <v>81</v>
      </c>
      <c r="L294" s="27" t="s">
        <v>94</v>
      </c>
      <c r="M294" t="s">
        <v>81</v>
      </c>
      <c r="N294" t="str">
        <f>IF(V293=0,"",V293)</f>
        <v/>
      </c>
      <c r="O294" t="s">
        <v>81</v>
      </c>
      <c r="Q294" s="33" t="s">
        <v>11</v>
      </c>
      <c r="R294" s="34">
        <f>INDEX(AK:AK,W291+1)</f>
        <v>0</v>
      </c>
      <c r="S294" s="39" t="s">
        <v>95</v>
      </c>
      <c r="T294" s="34">
        <f>INDEX(AL:AL,W291+1)</f>
        <v>0</v>
      </c>
      <c r="U294" s="34">
        <f>INDEX(AM:AM,W291+1)</f>
        <v>0</v>
      </c>
      <c r="V294" s="34">
        <f>INDEX(AN:AN,W291+1)</f>
        <v>0</v>
      </c>
      <c r="W294" s="40"/>
      <c r="X294" s="34">
        <f>INDEX(AV:AV,W291+1)</f>
        <v>0</v>
      </c>
      <c r="Y294" s="34">
        <f>INDEX(AW:AW,W291+1)</f>
        <v>0</v>
      </c>
      <c r="Z294" s="34">
        <f>INDEX(AX:AX,W291+1)</f>
        <v>0</v>
      </c>
      <c r="AA294" s="34">
        <f>INDEX(AY:AY,W291+1)</f>
        <v>0</v>
      </c>
      <c r="AC294" s="52"/>
      <c r="AD294" s="52"/>
      <c r="BB294" s="64" t="s">
        <v>0</v>
      </c>
    </row>
    <row r="295" spans="1:54">
      <c r="A295" t="str">
        <f t="shared" si="44"/>
        <v>|種別||サブタイプ||||</v>
      </c>
      <c r="B295" t="s">
        <v>0</v>
      </c>
      <c r="C295" t="s">
        <v>81</v>
      </c>
      <c r="D295" s="27" t="s">
        <v>11</v>
      </c>
      <c r="E295" t="s">
        <v>81</v>
      </c>
      <c r="F295" t="str">
        <f>IF(R294=0,"",R294)</f>
        <v/>
      </c>
      <c r="G295" t="s">
        <v>81</v>
      </c>
      <c r="H295" s="27" t="s">
        <v>103</v>
      </c>
      <c r="I295" t="s">
        <v>81</v>
      </c>
      <c r="J295" t="str">
        <f>IF(T294=0,"",T294)</f>
        <v/>
      </c>
      <c r="K295" t="s">
        <v>81</v>
      </c>
      <c r="L295" t="str">
        <f>IF(U294=0,"",U294)</f>
        <v/>
      </c>
      <c r="M295" t="s">
        <v>81</v>
      </c>
      <c r="N295" t="str">
        <f>IF(V294=0,"",V294)</f>
        <v/>
      </c>
      <c r="O295" t="s">
        <v>81</v>
      </c>
      <c r="Q295" s="33" t="s">
        <v>104</v>
      </c>
      <c r="R295" s="34">
        <f>INDEX(AZ:AZ,W291+1)</f>
        <v>0</v>
      </c>
      <c r="S295" s="35"/>
      <c r="T295" s="35"/>
      <c r="U295" s="35"/>
      <c r="V295" s="36"/>
      <c r="W295" s="40"/>
      <c r="X295" s="32"/>
      <c r="Y295" s="32"/>
      <c r="Z295" s="32"/>
      <c r="AA295" s="54"/>
      <c r="AC295" s="52"/>
      <c r="AD295" s="52"/>
      <c r="BB295" s="64" t="s">
        <v>0</v>
      </c>
    </row>
    <row r="296" spans="1:54">
      <c r="A296" t="str">
        <f t="shared" si="44"/>
        <v>|テキスト|&gt;|&gt;|&gt;|&gt;||</v>
      </c>
      <c r="B296" t="s">
        <v>0</v>
      </c>
      <c r="C296" t="s">
        <v>81</v>
      </c>
      <c r="D296" s="27" t="s">
        <v>104</v>
      </c>
      <c r="E296" t="s">
        <v>81</v>
      </c>
      <c r="F296" s="27" t="s">
        <v>113</v>
      </c>
      <c r="G296" t="s">
        <v>81</v>
      </c>
      <c r="H296" s="27" t="s">
        <v>113</v>
      </c>
      <c r="I296" t="s">
        <v>81</v>
      </c>
      <c r="J296" s="27" t="s">
        <v>113</v>
      </c>
      <c r="K296" t="s">
        <v>81</v>
      </c>
      <c r="L296" s="27" t="s">
        <v>113</v>
      </c>
      <c r="M296" t="s">
        <v>81</v>
      </c>
      <c r="N296" t="str">
        <f>IF(R295=0,"",R295)</f>
        <v/>
      </c>
      <c r="O296" t="s">
        <v>81</v>
      </c>
      <c r="Q296" s="38" t="s">
        <v>27</v>
      </c>
      <c r="R296" s="34" t="str">
        <f>INDEX(BA:BA,W291+1)</f>
        <v>You fetch 6 creatures from your library.</v>
      </c>
      <c r="S296" s="35" t="s">
        <v>400</v>
      </c>
      <c r="T296" s="34" t="str">
        <f>IF(X296="","",X296&amp;IF(Y296="",""," "&amp;Y296)&amp;IF(Z296="",""," "&amp;Z296)&amp;IF(AA296="",""," "&amp;AA296))</f>
        <v>       </v>
      </c>
      <c r="U296" s="35"/>
      <c r="V296" s="36"/>
      <c r="W296" s="40" t="s">
        <v>114</v>
      </c>
      <c r="X296" s="33" t="str">
        <f t="shared" ref="X296:AA296" si="50">IF(ISERROR(IF(LEN(X295)&gt;1,X295,VLOOKUP(X294,$AC:$AD,2,FALSE))),"",IF(LEN(X295)&gt;1,X295,VLOOKUP(X294,$AC:$AD,2,FALSE)))</f>
        <v> </v>
      </c>
      <c r="Y296" s="33" t="str">
        <f t="shared" si="50"/>
        <v> </v>
      </c>
      <c r="Z296" s="33" t="str">
        <f t="shared" si="50"/>
        <v> </v>
      </c>
      <c r="AA296" s="33" t="str">
        <f t="shared" si="50"/>
        <v> </v>
      </c>
      <c r="AC296" s="52"/>
      <c r="AD296" s="52"/>
      <c r="BB296" s="64" t="s">
        <v>0</v>
      </c>
    </row>
    <row r="297" spans="1:54">
      <c r="A297" t="str">
        <f t="shared" si="44"/>
        <v>|英テキスト|&gt;|&gt;|&gt;|&gt;|       &amp;br;You fetch 6 creatures from your library.|</v>
      </c>
      <c r="B297" t="s">
        <v>0</v>
      </c>
      <c r="C297" t="s">
        <v>81</v>
      </c>
      <c r="D297" s="27" t="s">
        <v>125</v>
      </c>
      <c r="E297" t="s">
        <v>81</v>
      </c>
      <c r="F297" s="27" t="s">
        <v>113</v>
      </c>
      <c r="G297" t="s">
        <v>81</v>
      </c>
      <c r="H297" s="27" t="s">
        <v>113</v>
      </c>
      <c r="I297" t="s">
        <v>81</v>
      </c>
      <c r="J297" s="27" t="s">
        <v>113</v>
      </c>
      <c r="K297" t="s">
        <v>81</v>
      </c>
      <c r="L297" s="27" t="s">
        <v>113</v>
      </c>
      <c r="M297" t="s">
        <v>81</v>
      </c>
      <c r="N297" t="str">
        <f>IF(T296="","",T296&amp;"&amp;br;")&amp;IF(R296=0,"",R296)</f>
        <v>       &amp;br;You fetch 6 creatures from your library.</v>
      </c>
      <c r="O297" t="s">
        <v>81</v>
      </c>
      <c r="Q297" s="33" t="s">
        <v>18</v>
      </c>
      <c r="R297" s="34">
        <f>IF(INDEX(AT:AT,W291+1)="",0,INDEX(AT:AT,W291+1)&amp;"/"&amp;INDEX(AU:AU,W291+1))</f>
        <v>0</v>
      </c>
      <c r="S297" s="35"/>
      <c r="T297" s="35"/>
      <c r="U297" s="35"/>
      <c r="V297" s="36"/>
      <c r="W297" s="40"/>
      <c r="X297" s="33"/>
      <c r="Y297" s="52"/>
      <c r="Z297" s="52"/>
      <c r="AA297" s="53"/>
      <c r="AC297" s="52"/>
      <c r="AD297" s="52"/>
      <c r="BB297" s="64" t="s">
        <v>0</v>
      </c>
    </row>
    <row r="298" spans="1:54">
      <c r="A298" t="str">
        <f t="shared" si="44"/>
        <v>|PT|&gt;||シールド数|&gt;||</v>
      </c>
      <c r="B298" t="s">
        <v>0</v>
      </c>
      <c r="C298" t="s">
        <v>81</v>
      </c>
      <c r="D298" t="s">
        <v>18</v>
      </c>
      <c r="E298" t="s">
        <v>81</v>
      </c>
      <c r="F298" t="s">
        <v>113</v>
      </c>
      <c r="G298" t="s">
        <v>81</v>
      </c>
      <c r="H298" t="str">
        <f>IF(R297=0,"",R297)</f>
        <v/>
      </c>
      <c r="I298" t="s">
        <v>81</v>
      </c>
      <c r="J298" t="s">
        <v>136</v>
      </c>
      <c r="K298" t="s">
        <v>81</v>
      </c>
      <c r="L298" t="s">
        <v>113</v>
      </c>
      <c r="M298" t="s">
        <v>81</v>
      </c>
      <c r="N298" t="str">
        <f>IF(R298=0,"",R298)</f>
        <v/>
      </c>
      <c r="O298" t="s">
        <v>81</v>
      </c>
      <c r="Q298" s="41" t="s">
        <v>19</v>
      </c>
      <c r="R298" s="34">
        <f>INDEX(AS:AS,W291+1)</f>
        <v>0</v>
      </c>
      <c r="S298" s="42"/>
      <c r="T298" s="42"/>
      <c r="U298" s="42"/>
      <c r="V298" s="43"/>
      <c r="W298" s="44"/>
      <c r="X298" s="45"/>
      <c r="Y298" s="55"/>
      <c r="Z298" s="55"/>
      <c r="AA298" s="56"/>
      <c r="BB298" s="64" t="s">
        <v>0</v>
      </c>
    </row>
    <row r="299" spans="1:54">
      <c r="A299" t="str">
        <f t="shared" si="44"/>
        <v>&amp;br;&amp;br;</v>
      </c>
      <c r="B299" t="s">
        <v>0</v>
      </c>
      <c r="C299" t="s">
        <v>145</v>
      </c>
      <c r="R299"/>
      <c r="S299"/>
      <c r="T299"/>
      <c r="U299"/>
      <c r="V299"/>
      <c r="BB299" s="64" t="s">
        <v>0</v>
      </c>
    </row>
    <row r="300" spans="1:54">
      <c r="A300" t="str">
        <f t="shared" si="44"/>
        <v>#back(text=戻る,left)</v>
      </c>
      <c r="B300" t="s">
        <v>0</v>
      </c>
      <c r="C300" t="s">
        <v>153</v>
      </c>
      <c r="R300"/>
      <c r="S300"/>
      <c r="T300"/>
      <c r="U300"/>
      <c r="V300"/>
      <c r="BB300" s="64" t="s">
        <v>0</v>
      </c>
    </row>
    <row r="301" spans="1:54">
      <c r="A301" t="str">
        <f t="shared" si="44"/>
        <v>&amp;br;</v>
      </c>
      <c r="B301" t="s">
        <v>0</v>
      </c>
      <c r="C301" t="s">
        <v>164</v>
      </c>
      <c r="R301"/>
      <c r="S301"/>
      <c r="T301"/>
      <c r="U301"/>
      <c r="V301"/>
      <c r="BB301" s="64" t="s">
        <v>0</v>
      </c>
    </row>
    <row r="302" spans="1:54">
      <c r="A302" t="str">
        <f t="shared" si="44"/>
        <v>#comment(above,nsize=[15],size=[30],num=[10])</v>
      </c>
      <c r="B302" t="s">
        <v>0</v>
      </c>
      <c r="C302" t="s">
        <v>173</v>
      </c>
      <c r="R302"/>
      <c r="S302"/>
      <c r="T302"/>
      <c r="U302"/>
      <c r="V302"/>
      <c r="BB302" s="64" t="s">
        <v>0</v>
      </c>
    </row>
    <row r="303" spans="1:54">
      <c r="A303" t="str">
        <f t="shared" si="44"/>
        <v>&amp;br;&amp;br;</v>
      </c>
      <c r="B303" t="s">
        <v>0</v>
      </c>
      <c r="C303" t="s">
        <v>145</v>
      </c>
      <c r="R303"/>
      <c r="S303"/>
      <c r="T303"/>
      <c r="U303"/>
      <c r="V303"/>
      <c r="AC303" s="52"/>
      <c r="AD303" s="52"/>
      <c r="BB303" s="64" t="s">
        <v>0</v>
      </c>
    </row>
    <row r="304" spans="1:54">
      <c r="A304" t="str">
        <f t="shared" si="44"/>
        <v/>
      </c>
      <c r="B304" t="s">
        <v>0</v>
      </c>
      <c r="Q304" s="29"/>
      <c r="R304" s="30"/>
      <c r="S304" s="30"/>
      <c r="T304" s="30"/>
      <c r="U304" s="30"/>
      <c r="V304" s="31"/>
      <c r="W304" s="32">
        <v>24</v>
      </c>
      <c r="X304" s="29"/>
      <c r="Y304" s="50"/>
      <c r="Z304" s="50"/>
      <c r="AA304" s="51"/>
      <c r="AC304" s="52"/>
      <c r="AD304" s="52"/>
      <c r="BB304" s="64" t="s">
        <v>0</v>
      </c>
    </row>
    <row r="305" spans="1:54">
      <c r="A305" t="str">
        <f t="shared" si="44"/>
        <v>*0/0</v>
      </c>
      <c r="B305" t="s">
        <v>0</v>
      </c>
      <c r="C305" t="str">
        <f>"*"&amp;R305&amp;"/"&amp;T305</f>
        <v>*0/0</v>
      </c>
      <c r="Q305" s="33" t="s">
        <v>9</v>
      </c>
      <c r="R305" s="34">
        <f>INDEX(AI:AI,W304+1)</f>
        <v>0</v>
      </c>
      <c r="S305" s="35" t="s">
        <v>10</v>
      </c>
      <c r="T305" s="34">
        <f>INDEX(AJ:AJ,W304+1)</f>
        <v>0</v>
      </c>
      <c r="U305" s="35"/>
      <c r="V305" s="36"/>
      <c r="W305" s="37"/>
      <c r="X305" s="33"/>
      <c r="Y305" s="52"/>
      <c r="Z305" s="52"/>
      <c r="AA305" s="53"/>
      <c r="AC305" s="52"/>
      <c r="AD305" s="52"/>
      <c r="BB305" s="64" t="s">
        <v>0</v>
      </c>
    </row>
    <row r="306" spans="1:54">
      <c r="A306" t="str">
        <f t="shared" si="44"/>
        <v>|LEFT:80|LEFT:100|LEFT:100|LEFT:100|LEFT:100|LEFT:100|c</v>
      </c>
      <c r="B306" t="s">
        <v>0</v>
      </c>
      <c r="C306" t="s">
        <v>81</v>
      </c>
      <c r="D306" s="26" t="str">
        <f>$Q$1</f>
        <v>LEFT:80</v>
      </c>
      <c r="E306" s="26" t="s">
        <v>81</v>
      </c>
      <c r="F306" s="26" t="str">
        <f t="shared" ref="F306:J306" si="51">$R$1</f>
        <v>LEFT:100</v>
      </c>
      <c r="G306" s="26" t="s">
        <v>81</v>
      </c>
      <c r="H306" s="26" t="str">
        <f t="shared" si="51"/>
        <v>LEFT:100</v>
      </c>
      <c r="I306" s="26" t="s">
        <v>81</v>
      </c>
      <c r="J306" s="26" t="str">
        <f t="shared" si="51"/>
        <v>LEFT:100</v>
      </c>
      <c r="K306" s="26" t="s">
        <v>81</v>
      </c>
      <c r="L306" s="26" t="str">
        <f>$R$1</f>
        <v>LEFT:100</v>
      </c>
      <c r="M306" s="26" t="s">
        <v>81</v>
      </c>
      <c r="N306" s="26" t="str">
        <f>$R$1</f>
        <v>LEFT:100</v>
      </c>
      <c r="O306" t="s">
        <v>81</v>
      </c>
      <c r="P306" t="s">
        <v>82</v>
      </c>
      <c r="Q306" s="38" t="s">
        <v>6</v>
      </c>
      <c r="R306" s="34">
        <f>INDEX(AF:AF,W304+1)</f>
        <v>0</v>
      </c>
      <c r="S306" s="39" t="s">
        <v>7</v>
      </c>
      <c r="T306" s="34">
        <f>INDEX(AG:AG,W304+1)</f>
        <v>0</v>
      </c>
      <c r="U306" s="39" t="s">
        <v>8</v>
      </c>
      <c r="V306" s="34">
        <f>INDEX(AH:AH,W304+1)</f>
        <v>0</v>
      </c>
      <c r="W306" s="40"/>
      <c r="X306" s="34">
        <f>INDEX(AO:AO,W304+1)</f>
        <v>0</v>
      </c>
      <c r="Y306" s="52"/>
      <c r="Z306" s="52"/>
      <c r="AA306" s="53"/>
      <c r="AC306" s="35"/>
      <c r="AD306" s="35"/>
      <c r="BB306" s="64" t="s">
        <v>0</v>
      </c>
    </row>
    <row r="307" spans="1:54">
      <c r="A307" t="str">
        <f t="shared" si="44"/>
        <v>|色||レアリティ||マナコスト||</v>
      </c>
      <c r="B307" t="s">
        <v>0</v>
      </c>
      <c r="C307" t="s">
        <v>81</v>
      </c>
      <c r="D307" s="27" t="s">
        <v>6</v>
      </c>
      <c r="E307" t="s">
        <v>81</v>
      </c>
      <c r="F307" t="str">
        <f>IF(R306=0,"",R306)</f>
        <v/>
      </c>
      <c r="G307" t="s">
        <v>81</v>
      </c>
      <c r="H307" s="27" t="s">
        <v>93</v>
      </c>
      <c r="I307" t="s">
        <v>81</v>
      </c>
      <c r="J307" t="str">
        <f>IF(T306=0,"",T306)</f>
        <v/>
      </c>
      <c r="K307" t="s">
        <v>81</v>
      </c>
      <c r="L307" s="27" t="s">
        <v>94</v>
      </c>
      <c r="M307" t="s">
        <v>81</v>
      </c>
      <c r="N307" t="str">
        <f>IF(V306=0,"",V306)</f>
        <v/>
      </c>
      <c r="O307" t="s">
        <v>81</v>
      </c>
      <c r="Q307" s="33" t="s">
        <v>11</v>
      </c>
      <c r="R307" s="34">
        <f>INDEX(AK:AK,W304+1)</f>
        <v>0</v>
      </c>
      <c r="S307" s="39" t="s">
        <v>95</v>
      </c>
      <c r="T307" s="34">
        <f>INDEX(AL:AL,W304+1)</f>
        <v>0</v>
      </c>
      <c r="U307" s="34">
        <f>INDEX(AM:AM,W304+1)</f>
        <v>0</v>
      </c>
      <c r="V307" s="34">
        <f>INDEX(AN:AN,W304+1)</f>
        <v>0</v>
      </c>
      <c r="W307" s="40"/>
      <c r="X307" s="34">
        <f>INDEX(AV:AV,W304+1)</f>
        <v>0</v>
      </c>
      <c r="Y307" s="34">
        <f>INDEX(AW:AW,W304+1)</f>
        <v>0</v>
      </c>
      <c r="Z307" s="34">
        <f>INDEX(AX:AX,W304+1)</f>
        <v>0</v>
      </c>
      <c r="AA307" s="34">
        <f>INDEX(AY:AY,W304+1)</f>
        <v>0</v>
      </c>
      <c r="AC307" s="52"/>
      <c r="AD307" s="52"/>
      <c r="BB307" s="64" t="s">
        <v>0</v>
      </c>
    </row>
    <row r="308" spans="1:54">
      <c r="A308" t="str">
        <f t="shared" si="44"/>
        <v>|種別||サブタイプ||||</v>
      </c>
      <c r="B308" t="s">
        <v>0</v>
      </c>
      <c r="C308" t="s">
        <v>81</v>
      </c>
      <c r="D308" s="27" t="s">
        <v>11</v>
      </c>
      <c r="E308" t="s">
        <v>81</v>
      </c>
      <c r="F308" t="str">
        <f>IF(R307=0,"",R307)</f>
        <v/>
      </c>
      <c r="G308" t="s">
        <v>81</v>
      </c>
      <c r="H308" s="27" t="s">
        <v>103</v>
      </c>
      <c r="I308" t="s">
        <v>81</v>
      </c>
      <c r="J308" t="str">
        <f>IF(T307=0,"",T307)</f>
        <v/>
      </c>
      <c r="K308" t="s">
        <v>81</v>
      </c>
      <c r="L308" t="str">
        <f>IF(U307=0,"",U307)</f>
        <v/>
      </c>
      <c r="M308" t="s">
        <v>81</v>
      </c>
      <c r="N308" t="str">
        <f>IF(V307=0,"",V307)</f>
        <v/>
      </c>
      <c r="O308" t="s">
        <v>81</v>
      </c>
      <c r="Q308" s="33" t="s">
        <v>104</v>
      </c>
      <c r="R308" s="34">
        <f>INDEX(AZ:AZ,W304+1)</f>
        <v>0</v>
      </c>
      <c r="S308" s="35"/>
      <c r="T308" s="35"/>
      <c r="U308" s="35"/>
      <c r="V308" s="36"/>
      <c r="W308" s="40"/>
      <c r="X308" s="32"/>
      <c r="Y308" s="32"/>
      <c r="Z308" s="32"/>
      <c r="AA308" s="54"/>
      <c r="AC308" s="52"/>
      <c r="AD308" s="52"/>
      <c r="BB308" s="64" t="s">
        <v>0</v>
      </c>
    </row>
    <row r="309" spans="1:54">
      <c r="A309" t="str">
        <f t="shared" si="44"/>
        <v>|テキスト|&gt;|&gt;|&gt;|&gt;||</v>
      </c>
      <c r="B309" t="s">
        <v>0</v>
      </c>
      <c r="C309" t="s">
        <v>81</v>
      </c>
      <c r="D309" s="27" t="s">
        <v>104</v>
      </c>
      <c r="E309" t="s">
        <v>81</v>
      </c>
      <c r="F309" s="27" t="s">
        <v>113</v>
      </c>
      <c r="G309" t="s">
        <v>81</v>
      </c>
      <c r="H309" s="27" t="s">
        <v>113</v>
      </c>
      <c r="I309" t="s">
        <v>81</v>
      </c>
      <c r="J309" s="27" t="s">
        <v>113</v>
      </c>
      <c r="K309" t="s">
        <v>81</v>
      </c>
      <c r="L309" s="27" t="s">
        <v>113</v>
      </c>
      <c r="M309" t="s">
        <v>81</v>
      </c>
      <c r="N309" t="str">
        <f>IF(R308=0,"",R308)</f>
        <v/>
      </c>
      <c r="O309" t="s">
        <v>81</v>
      </c>
      <c r="Q309" s="38" t="s">
        <v>27</v>
      </c>
      <c r="R309" s="34" t="str">
        <f>INDEX(BA:BA,W304+1)</f>
        <v>Activate 1: The last creature that entered your graveyard gains Zombie and is Returned to the battlefield. When that creature dies, it is Exiled.&amp;br;At the beginning of your turn, your opponent takes X damage, where X is the number of Zombies you control multiplied by 5, and you draw X cards, where X is the amount of Zombies you control.&amp;br;At the beginning of your turn, if this creature is in your graveyard, it is Returned to your hand.</v>
      </c>
      <c r="S309" s="35" t="s">
        <v>400</v>
      </c>
      <c r="T309" s="34" t="str">
        <f>IF(X309="","",X309&amp;IF(Y309="",""," "&amp;Y309)&amp;IF(Z309="",""," "&amp;Z309)&amp;IF(AA309="",""," "&amp;AA309))</f>
        <v>       </v>
      </c>
      <c r="U309" s="35"/>
      <c r="V309" s="36"/>
      <c r="W309" s="40" t="s">
        <v>114</v>
      </c>
      <c r="X309" s="33" t="str">
        <f t="shared" ref="X309:AA309" si="52">IF(ISERROR(IF(LEN(X308)&gt;1,X308,VLOOKUP(X307,$AC:$AD,2,FALSE))),"",IF(LEN(X308)&gt;1,X308,VLOOKUP(X307,$AC:$AD,2,FALSE)))</f>
        <v> </v>
      </c>
      <c r="Y309" s="33" t="str">
        <f t="shared" si="52"/>
        <v> </v>
      </c>
      <c r="Z309" s="33" t="str">
        <f t="shared" si="52"/>
        <v> </v>
      </c>
      <c r="AA309" s="33" t="str">
        <f t="shared" si="52"/>
        <v> </v>
      </c>
      <c r="AC309" s="52"/>
      <c r="AD309" s="52"/>
      <c r="BB309" s="64" t="s">
        <v>0</v>
      </c>
    </row>
    <row r="310" spans="1:54">
      <c r="A310" t="str">
        <f t="shared" si="44"/>
        <v>|英テキスト|&gt;|&gt;|&gt;|&gt;|       &amp;br;Activate 1: The last creature that entered your graveyard gains Zombie and is Returned to the battlefield. When that creature dies, it is Exiled.&amp;br;At the beginning of your turn, your opponent takes X damage, where X is the number of Zombies you control multiplied by 5, and you draw X cards, where X is the amount of Zombies you control.&amp;br;At the beginning of your turn, if this creature is in your graveyard, it is Returned to your hand.|</v>
      </c>
      <c r="B310" t="s">
        <v>0</v>
      </c>
      <c r="C310" t="s">
        <v>81</v>
      </c>
      <c r="D310" s="27" t="s">
        <v>125</v>
      </c>
      <c r="E310" t="s">
        <v>81</v>
      </c>
      <c r="F310" s="27" t="s">
        <v>113</v>
      </c>
      <c r="G310" t="s">
        <v>81</v>
      </c>
      <c r="H310" s="27" t="s">
        <v>113</v>
      </c>
      <c r="I310" t="s">
        <v>81</v>
      </c>
      <c r="J310" s="27" t="s">
        <v>113</v>
      </c>
      <c r="K310" t="s">
        <v>81</v>
      </c>
      <c r="L310" s="27" t="s">
        <v>113</v>
      </c>
      <c r="M310" t="s">
        <v>81</v>
      </c>
      <c r="N310" t="str">
        <f>IF(T309="","",T309&amp;"&amp;br;")&amp;IF(R309=0,"",R309)</f>
        <v>       &amp;br;Activate 1: The last creature that entered your graveyard gains Zombie and is Returned to the battlefield. When that creature dies, it is Exiled.&amp;br;At the beginning of your turn, your opponent takes X damage, where X is the number of Zombies you control multiplied by 5, and you draw X cards, where X is the amount of Zombies you control.&amp;br;At the beginning of your turn, if this creature is in your graveyard, it is Returned to your hand.</v>
      </c>
      <c r="O310" t="s">
        <v>81</v>
      </c>
      <c r="Q310" s="33" t="s">
        <v>18</v>
      </c>
      <c r="R310" s="34">
        <f>IF(INDEX(AT:AT,W304+1)="",0,INDEX(AT:AT,W304+1)&amp;"/"&amp;INDEX(AU:AU,W304+1))</f>
        <v>0</v>
      </c>
      <c r="S310" s="35"/>
      <c r="T310" s="35"/>
      <c r="U310" s="35"/>
      <c r="V310" s="36"/>
      <c r="W310" s="40"/>
      <c r="X310" s="33"/>
      <c r="Y310" s="52"/>
      <c r="Z310" s="52"/>
      <c r="AA310" s="53"/>
      <c r="AC310" s="52"/>
      <c r="AD310" s="52"/>
      <c r="BB310" s="64" t="s">
        <v>0</v>
      </c>
    </row>
    <row r="311" spans="1:54">
      <c r="A311" t="str">
        <f t="shared" si="44"/>
        <v>|PT|&gt;||シールド数|&gt;||</v>
      </c>
      <c r="B311" t="s">
        <v>0</v>
      </c>
      <c r="C311" t="s">
        <v>81</v>
      </c>
      <c r="D311" t="s">
        <v>18</v>
      </c>
      <c r="E311" t="s">
        <v>81</v>
      </c>
      <c r="F311" t="s">
        <v>113</v>
      </c>
      <c r="G311" t="s">
        <v>81</v>
      </c>
      <c r="H311" t="str">
        <f>IF(R310=0,"",R310)</f>
        <v/>
      </c>
      <c r="I311" t="s">
        <v>81</v>
      </c>
      <c r="J311" t="s">
        <v>136</v>
      </c>
      <c r="K311" t="s">
        <v>81</v>
      </c>
      <c r="L311" t="s">
        <v>113</v>
      </c>
      <c r="M311" t="s">
        <v>81</v>
      </c>
      <c r="N311" t="str">
        <f>IF(R311=0,"",R311)</f>
        <v/>
      </c>
      <c r="O311" t="s">
        <v>81</v>
      </c>
      <c r="Q311" s="41" t="s">
        <v>19</v>
      </c>
      <c r="R311" s="34">
        <f>INDEX(AS:AS,W304+1)</f>
        <v>0</v>
      </c>
      <c r="S311" s="42"/>
      <c r="T311" s="42"/>
      <c r="U311" s="42"/>
      <c r="V311" s="43"/>
      <c r="W311" s="44"/>
      <c r="X311" s="45"/>
      <c r="Y311" s="55"/>
      <c r="Z311" s="55"/>
      <c r="AA311" s="56"/>
      <c r="BB311" s="64" t="s">
        <v>0</v>
      </c>
    </row>
    <row r="312" spans="1:54">
      <c r="A312" t="str">
        <f t="shared" si="44"/>
        <v>&amp;br;&amp;br;</v>
      </c>
      <c r="B312" t="s">
        <v>0</v>
      </c>
      <c r="C312" t="s">
        <v>145</v>
      </c>
      <c r="R312"/>
      <c r="S312"/>
      <c r="T312"/>
      <c r="U312"/>
      <c r="V312"/>
      <c r="BB312" s="64" t="s">
        <v>0</v>
      </c>
    </row>
    <row r="313" spans="1:54">
      <c r="A313" t="str">
        <f t="shared" si="44"/>
        <v>#back(text=戻る,left)</v>
      </c>
      <c r="B313" t="s">
        <v>0</v>
      </c>
      <c r="C313" t="s">
        <v>153</v>
      </c>
      <c r="R313"/>
      <c r="S313"/>
      <c r="T313"/>
      <c r="U313"/>
      <c r="V313"/>
      <c r="BB313" s="64" t="s">
        <v>0</v>
      </c>
    </row>
    <row r="314" spans="1:54">
      <c r="A314" t="str">
        <f t="shared" si="44"/>
        <v>&amp;br;</v>
      </c>
      <c r="B314" t="s">
        <v>0</v>
      </c>
      <c r="C314" t="s">
        <v>164</v>
      </c>
      <c r="R314"/>
      <c r="S314"/>
      <c r="T314"/>
      <c r="U314"/>
      <c r="V314"/>
      <c r="BB314" s="64" t="s">
        <v>0</v>
      </c>
    </row>
    <row r="315" spans="1:54">
      <c r="A315" t="str">
        <f t="shared" si="44"/>
        <v>#comment(above,nsize=[15],size=[30],num=[10])</v>
      </c>
      <c r="B315" t="s">
        <v>0</v>
      </c>
      <c r="C315" t="s">
        <v>173</v>
      </c>
      <c r="R315"/>
      <c r="S315"/>
      <c r="T315"/>
      <c r="U315"/>
      <c r="V315"/>
      <c r="BB315" s="64" t="s">
        <v>0</v>
      </c>
    </row>
    <row r="316" spans="1:54">
      <c r="A316" t="str">
        <f t="shared" si="44"/>
        <v>&amp;br;&amp;br;</v>
      </c>
      <c r="B316" t="s">
        <v>0</v>
      </c>
      <c r="C316" t="s">
        <v>145</v>
      </c>
      <c r="R316"/>
      <c r="S316"/>
      <c r="T316"/>
      <c r="U316"/>
      <c r="V316"/>
      <c r="AC316" s="52"/>
      <c r="AD316" s="52"/>
      <c r="BB316" s="64" t="s">
        <v>0</v>
      </c>
    </row>
    <row r="317" spans="1:54">
      <c r="A317" t="str">
        <f t="shared" si="44"/>
        <v/>
      </c>
      <c r="B317" t="s">
        <v>0</v>
      </c>
      <c r="Q317" s="29"/>
      <c r="R317" s="30"/>
      <c r="S317" s="30"/>
      <c r="T317" s="30"/>
      <c r="U317" s="30"/>
      <c r="V317" s="31"/>
      <c r="W317" s="32">
        <v>25</v>
      </c>
      <c r="X317" s="29"/>
      <c r="Y317" s="50"/>
      <c r="Z317" s="50"/>
      <c r="AA317" s="51"/>
      <c r="AC317" s="52"/>
      <c r="AD317" s="52"/>
      <c r="BB317" s="64" t="s">
        <v>0</v>
      </c>
    </row>
    <row r="318" spans="1:54">
      <c r="A318" t="str">
        <f t="shared" si="44"/>
        <v>*ハルマゲドン/Armageddon</v>
      </c>
      <c r="B318" t="s">
        <v>0</v>
      </c>
      <c r="C318" t="str">
        <f>"*"&amp;R318&amp;"/"&amp;T318</f>
        <v>*ハルマゲドン/Armageddon</v>
      </c>
      <c r="Q318" s="33" t="s">
        <v>9</v>
      </c>
      <c r="R318" s="34" t="str">
        <f>INDEX(AI:AI,W317+1)</f>
        <v>ハルマゲドン</v>
      </c>
      <c r="S318" s="35" t="s">
        <v>10</v>
      </c>
      <c r="T318" s="34" t="str">
        <f>INDEX(AJ:AJ,W317+1)</f>
        <v>Armageddon</v>
      </c>
      <c r="U318" s="35"/>
      <c r="V318" s="36"/>
      <c r="W318" s="37"/>
      <c r="X318" s="33"/>
      <c r="Y318" s="52"/>
      <c r="Z318" s="52"/>
      <c r="AA318" s="53"/>
      <c r="AC318" s="52"/>
      <c r="AD318" s="52"/>
      <c r="BB318" s="64" t="s">
        <v>0</v>
      </c>
    </row>
    <row r="319" spans="1:54">
      <c r="A319" t="str">
        <f t="shared" si="44"/>
        <v>|LEFT:80|LEFT:100|LEFT:100|LEFT:100|LEFT:100|LEFT:100|c</v>
      </c>
      <c r="B319" t="s">
        <v>0</v>
      </c>
      <c r="C319" t="s">
        <v>81</v>
      </c>
      <c r="D319" s="26" t="str">
        <f>$Q$1</f>
        <v>LEFT:80</v>
      </c>
      <c r="E319" s="26" t="s">
        <v>81</v>
      </c>
      <c r="F319" s="26" t="str">
        <f t="shared" ref="F319:J319" si="53">$R$1</f>
        <v>LEFT:100</v>
      </c>
      <c r="G319" s="26" t="s">
        <v>81</v>
      </c>
      <c r="H319" s="26" t="str">
        <f t="shared" si="53"/>
        <v>LEFT:100</v>
      </c>
      <c r="I319" s="26" t="s">
        <v>81</v>
      </c>
      <c r="J319" s="26" t="str">
        <f t="shared" si="53"/>
        <v>LEFT:100</v>
      </c>
      <c r="K319" s="26" t="s">
        <v>81</v>
      </c>
      <c r="L319" s="26" t="str">
        <f>$R$1</f>
        <v>LEFT:100</v>
      </c>
      <c r="M319" s="26" t="s">
        <v>81</v>
      </c>
      <c r="N319" s="26" t="str">
        <f>$R$1</f>
        <v>LEFT:100</v>
      </c>
      <c r="O319" t="s">
        <v>81</v>
      </c>
      <c r="P319" t="s">
        <v>82</v>
      </c>
      <c r="Q319" s="38" t="s">
        <v>6</v>
      </c>
      <c r="R319" s="34" t="str">
        <f>INDEX(AF:AF,W317+1)</f>
        <v>白</v>
      </c>
      <c r="S319" s="39" t="s">
        <v>7</v>
      </c>
      <c r="T319" s="34" t="str">
        <f>INDEX(AG:AG,W317+1)</f>
        <v>Masterpiece</v>
      </c>
      <c r="U319" s="39" t="s">
        <v>8</v>
      </c>
      <c r="V319" s="34">
        <f>INDEX(AH:AH,W317+1)</f>
        <v>19</v>
      </c>
      <c r="W319" s="40"/>
      <c r="X319" s="34" t="str">
        <f>INDEX(AO:AO,W317+1)</f>
        <v>サポートでも起動ジェムでもない各ジェムを破壊する。</v>
      </c>
      <c r="Y319" s="52"/>
      <c r="Z319" s="52"/>
      <c r="AA319" s="53"/>
      <c r="AC319" s="35"/>
      <c r="AD319" s="35"/>
      <c r="BB319" s="64" t="s">
        <v>0</v>
      </c>
    </row>
    <row r="320" spans="1:54">
      <c r="A320" t="str">
        <f t="shared" si="44"/>
        <v>|色|白|レアリティ|Masterpiece|マナコスト|19|</v>
      </c>
      <c r="B320" t="s">
        <v>0</v>
      </c>
      <c r="C320" t="s">
        <v>81</v>
      </c>
      <c r="D320" s="27" t="s">
        <v>6</v>
      </c>
      <c r="E320" t="s">
        <v>81</v>
      </c>
      <c r="F320" t="str">
        <f>IF(R319=0,"",R319)</f>
        <v>白</v>
      </c>
      <c r="G320" t="s">
        <v>81</v>
      </c>
      <c r="H320" s="27" t="s">
        <v>93</v>
      </c>
      <c r="I320" t="s">
        <v>81</v>
      </c>
      <c r="J320" t="str">
        <f>IF(T319=0,"",T319)</f>
        <v>Masterpiece</v>
      </c>
      <c r="K320" t="s">
        <v>81</v>
      </c>
      <c r="L320" s="27" t="s">
        <v>94</v>
      </c>
      <c r="M320" t="s">
        <v>81</v>
      </c>
      <c r="N320">
        <f>IF(V319=0,"",V319)</f>
        <v>19</v>
      </c>
      <c r="O320" t="s">
        <v>81</v>
      </c>
      <c r="Q320" s="33" t="s">
        <v>11</v>
      </c>
      <c r="R320" s="34" t="str">
        <f>INDEX(AK:AK,W317+1)</f>
        <v>呪文</v>
      </c>
      <c r="S320" s="39" t="s">
        <v>95</v>
      </c>
      <c r="T320" s="34">
        <f>INDEX(AL:AL,W317+1)</f>
        <v>0</v>
      </c>
      <c r="U320" s="34">
        <f>INDEX(AM:AM,W317+1)</f>
        <v>0</v>
      </c>
      <c r="V320" s="34">
        <f>INDEX(AN:AN,W317+1)</f>
        <v>0</v>
      </c>
      <c r="W320" s="40"/>
      <c r="X320" s="34" t="str">
        <f>INDEX(AV:AV,W317+1)</f>
        <v>サポ</v>
      </c>
      <c r="Y320" s="34" t="str">
        <f>INDEX(AW:AW,W317+1)</f>
        <v/>
      </c>
      <c r="Z320" s="34" t="str">
        <f>INDEX(AX:AX,W317+1)</f>
        <v/>
      </c>
      <c r="AA320" s="34">
        <f>INDEX(AY:AY,W317+1)</f>
        <v>0</v>
      </c>
      <c r="AC320" s="52"/>
      <c r="AD320" s="52"/>
      <c r="BB320" s="64" t="s">
        <v>0</v>
      </c>
    </row>
    <row r="321" spans="1:54">
      <c r="A321" t="str">
        <f t="shared" si="44"/>
        <v>|種別|呪文|サブタイプ||||</v>
      </c>
      <c r="B321" t="s">
        <v>0</v>
      </c>
      <c r="C321" t="s">
        <v>81</v>
      </c>
      <c r="D321" s="27" t="s">
        <v>11</v>
      </c>
      <c r="E321" t="s">
        <v>81</v>
      </c>
      <c r="F321" t="str">
        <f>IF(R320=0,"",R320)</f>
        <v>呪文</v>
      </c>
      <c r="G321" t="s">
        <v>81</v>
      </c>
      <c r="H321" s="27" t="s">
        <v>103</v>
      </c>
      <c r="I321" t="s">
        <v>81</v>
      </c>
      <c r="J321" t="str">
        <f>IF(T320=0,"",T320)</f>
        <v/>
      </c>
      <c r="K321" t="s">
        <v>81</v>
      </c>
      <c r="L321" t="str">
        <f>IF(U320=0,"",U320)</f>
        <v/>
      </c>
      <c r="M321" t="s">
        <v>81</v>
      </c>
      <c r="N321" t="str">
        <f>IF(V320=0,"",V320)</f>
        <v/>
      </c>
      <c r="O321" t="s">
        <v>81</v>
      </c>
      <c r="Q321" s="33" t="s">
        <v>104</v>
      </c>
      <c r="R321" s="34" t="str">
        <f>INDEX(AZ:AZ,W317+1)</f>
        <v>サポートでも起動ジェムでもない各ジェムを破壊する。</v>
      </c>
      <c r="S321" s="35"/>
      <c r="T321" s="35"/>
      <c r="U321" s="35"/>
      <c r="V321" s="36"/>
      <c r="W321" s="40"/>
      <c r="X321" s="32"/>
      <c r="Y321" s="32"/>
      <c r="Z321" s="32"/>
      <c r="AA321" s="54"/>
      <c r="AC321" s="52"/>
      <c r="AD321" s="52"/>
      <c r="BB321" s="64" t="s">
        <v>0</v>
      </c>
    </row>
    <row r="322" spans="1:54">
      <c r="A322" t="str">
        <f t="shared" si="44"/>
        <v>|テキスト|&gt;|&gt;|&gt;|&gt;|サポートでも起動ジェムでもない各ジェムを破壊する。|</v>
      </c>
      <c r="B322" t="s">
        <v>0</v>
      </c>
      <c r="C322" t="s">
        <v>81</v>
      </c>
      <c r="D322" s="27" t="s">
        <v>104</v>
      </c>
      <c r="E322" t="s">
        <v>81</v>
      </c>
      <c r="F322" s="27" t="s">
        <v>113</v>
      </c>
      <c r="G322" t="s">
        <v>81</v>
      </c>
      <c r="H322" s="27" t="s">
        <v>113</v>
      </c>
      <c r="I322" t="s">
        <v>81</v>
      </c>
      <c r="J322" s="27" t="s">
        <v>113</v>
      </c>
      <c r="K322" t="s">
        <v>81</v>
      </c>
      <c r="L322" s="27" t="s">
        <v>113</v>
      </c>
      <c r="M322" t="s">
        <v>81</v>
      </c>
      <c r="N322" t="str">
        <f>IF(R321=0,"",R321)</f>
        <v>サポートでも起動ジェムでもない各ジェムを破壊する。</v>
      </c>
      <c r="O322" t="s">
        <v>81</v>
      </c>
      <c r="Q322" s="38" t="s">
        <v>27</v>
      </c>
      <c r="R322" s="34" t="str">
        <f>INDEX(BA:BA,W317+1)</f>
        <v>Each non-Support, Non-Activated gem is Destroyed.</v>
      </c>
      <c r="S322" s="35" t="s">
        <v>400</v>
      </c>
      <c r="T322" s="34" t="str">
        <f>IF(X322="","",X322&amp;IF(Y322="",""," "&amp;Y322)&amp;IF(Z322="",""," "&amp;Z322)&amp;IF(AA322="",""," "&amp;AA322))</f>
        <v/>
      </c>
      <c r="U322" s="35"/>
      <c r="V322" s="36"/>
      <c r="W322" s="40" t="s">
        <v>114</v>
      </c>
      <c r="X322" s="33" t="str">
        <f t="shared" ref="X322:AA322" si="54">IF(ISERROR(IF(LEN(X321)&gt;1,X321,VLOOKUP(X320,$AC:$AD,2,FALSE))),"",IF(LEN(X321)&gt;1,X321,VLOOKUP(X320,$AC:$AD,2,FALSE)))</f>
        <v/>
      </c>
      <c r="Y322" s="33" t="str">
        <f t="shared" si="54"/>
        <v/>
      </c>
      <c r="Z322" s="33" t="str">
        <f t="shared" si="54"/>
        <v/>
      </c>
      <c r="AA322" s="33" t="str">
        <f t="shared" si="54"/>
        <v> </v>
      </c>
      <c r="AC322" s="52"/>
      <c r="AD322" s="52"/>
      <c r="BB322" s="64" t="s">
        <v>0</v>
      </c>
    </row>
    <row r="323" spans="1:54">
      <c r="A323" t="str">
        <f t="shared" si="44"/>
        <v>|英テキスト|&gt;|&gt;|&gt;|&gt;|Each non-Support, Non-Activated gem is Destroyed.|</v>
      </c>
      <c r="B323" t="s">
        <v>0</v>
      </c>
      <c r="C323" t="s">
        <v>81</v>
      </c>
      <c r="D323" s="27" t="s">
        <v>125</v>
      </c>
      <c r="E323" t="s">
        <v>81</v>
      </c>
      <c r="F323" s="27" t="s">
        <v>113</v>
      </c>
      <c r="G323" t="s">
        <v>81</v>
      </c>
      <c r="H323" s="27" t="s">
        <v>113</v>
      </c>
      <c r="I323" t="s">
        <v>81</v>
      </c>
      <c r="J323" s="27" t="s">
        <v>113</v>
      </c>
      <c r="K323" t="s">
        <v>81</v>
      </c>
      <c r="L323" s="27" t="s">
        <v>113</v>
      </c>
      <c r="M323" t="s">
        <v>81</v>
      </c>
      <c r="N323" t="str">
        <f>IF(T322="","",T322&amp;"&amp;br;")&amp;IF(R322=0,"",R322)</f>
        <v>Each non-Support, Non-Activated gem is Destroyed.</v>
      </c>
      <c r="O323" t="s">
        <v>81</v>
      </c>
      <c r="Q323" s="33" t="s">
        <v>18</v>
      </c>
      <c r="R323" s="34">
        <f>IF(INDEX(AT:AT,W317+1)="",0,INDEX(AT:AT,W317+1)&amp;"/"&amp;INDEX(AU:AU,W317+1))</f>
        <v>0</v>
      </c>
      <c r="S323" s="35"/>
      <c r="T323" s="35"/>
      <c r="U323" s="35"/>
      <c r="V323" s="36"/>
      <c r="W323" s="40"/>
      <c r="X323" s="33"/>
      <c r="Y323" s="52"/>
      <c r="Z323" s="52"/>
      <c r="AA323" s="53"/>
      <c r="AC323" s="52"/>
      <c r="AD323" s="52"/>
      <c r="BB323" s="64" t="s">
        <v>0</v>
      </c>
    </row>
    <row r="324" spans="1:54">
      <c r="A324" t="str">
        <f t="shared" si="44"/>
        <v>|PT|&gt;||シールド数|&gt;||</v>
      </c>
      <c r="B324" t="s">
        <v>0</v>
      </c>
      <c r="C324" t="s">
        <v>81</v>
      </c>
      <c r="D324" t="s">
        <v>18</v>
      </c>
      <c r="E324" t="s">
        <v>81</v>
      </c>
      <c r="F324" t="s">
        <v>113</v>
      </c>
      <c r="G324" t="s">
        <v>81</v>
      </c>
      <c r="H324" t="str">
        <f>IF(R323=0,"",R323)</f>
        <v/>
      </c>
      <c r="I324" t="s">
        <v>81</v>
      </c>
      <c r="J324" t="s">
        <v>136</v>
      </c>
      <c r="K324" t="s">
        <v>81</v>
      </c>
      <c r="L324" t="s">
        <v>113</v>
      </c>
      <c r="M324" t="s">
        <v>81</v>
      </c>
      <c r="N324" t="str">
        <f>IF(R324=0,"",R324)</f>
        <v/>
      </c>
      <c r="O324" t="s">
        <v>81</v>
      </c>
      <c r="Q324" s="41" t="s">
        <v>19</v>
      </c>
      <c r="R324" s="34">
        <f>INDEX(AS:AS,W317+1)</f>
        <v>0</v>
      </c>
      <c r="S324" s="42"/>
      <c r="T324" s="42"/>
      <c r="U324" s="42"/>
      <c r="V324" s="43"/>
      <c r="W324" s="44"/>
      <c r="X324" s="45"/>
      <c r="Y324" s="55"/>
      <c r="Z324" s="55"/>
      <c r="AA324" s="56"/>
      <c r="BB324" s="64" t="s">
        <v>0</v>
      </c>
    </row>
    <row r="325" spans="1:54">
      <c r="A325" t="str">
        <f t="shared" si="44"/>
        <v>&amp;br;&amp;br;</v>
      </c>
      <c r="B325" t="s">
        <v>0</v>
      </c>
      <c r="C325" t="s">
        <v>145</v>
      </c>
      <c r="R325"/>
      <c r="S325"/>
      <c r="T325"/>
      <c r="U325"/>
      <c r="V325"/>
      <c r="BB325" s="64" t="s">
        <v>0</v>
      </c>
    </row>
    <row r="326" spans="1:54">
      <c r="A326" t="str">
        <f t="shared" ref="A326:A389" si="55">CONCATENATE(C326,D326,E326,F326,G326,H326,I326,J326,K326,L326,M326,N326,O326,P326)</f>
        <v>#back(text=戻る,left)</v>
      </c>
      <c r="B326" t="s">
        <v>0</v>
      </c>
      <c r="C326" t="s">
        <v>153</v>
      </c>
      <c r="R326"/>
      <c r="S326"/>
      <c r="T326"/>
      <c r="U326"/>
      <c r="V326"/>
      <c r="BB326" s="64" t="s">
        <v>0</v>
      </c>
    </row>
    <row r="327" spans="1:54">
      <c r="A327" t="str">
        <f t="shared" si="55"/>
        <v>&amp;br;</v>
      </c>
      <c r="B327" t="s">
        <v>0</v>
      </c>
      <c r="C327" t="s">
        <v>164</v>
      </c>
      <c r="R327"/>
      <c r="S327"/>
      <c r="T327"/>
      <c r="U327"/>
      <c r="V327"/>
      <c r="BB327" s="64" t="s">
        <v>0</v>
      </c>
    </row>
    <row r="328" spans="1:54">
      <c r="A328" t="str">
        <f t="shared" si="55"/>
        <v>#comment(above,nsize=[15],size=[30],num=[10])</v>
      </c>
      <c r="B328" t="s">
        <v>0</v>
      </c>
      <c r="C328" t="s">
        <v>173</v>
      </c>
      <c r="R328"/>
      <c r="S328"/>
      <c r="T328"/>
      <c r="U328"/>
      <c r="V328"/>
      <c r="BB328" s="64" t="s">
        <v>0</v>
      </c>
    </row>
    <row r="329" spans="1:54">
      <c r="A329" t="str">
        <f t="shared" si="55"/>
        <v>&amp;br;&amp;br;</v>
      </c>
      <c r="B329" t="s">
        <v>0</v>
      </c>
      <c r="C329" t="s">
        <v>145</v>
      </c>
      <c r="R329"/>
      <c r="S329"/>
      <c r="T329"/>
      <c r="U329"/>
      <c r="V329"/>
      <c r="AC329" s="52"/>
      <c r="AD329" s="52"/>
      <c r="BB329" s="64" t="s">
        <v>0</v>
      </c>
    </row>
    <row r="330" spans="1:54">
      <c r="A330" t="str">
        <f t="shared" si="55"/>
        <v/>
      </c>
      <c r="B330" t="s">
        <v>0</v>
      </c>
      <c r="Q330" s="29"/>
      <c r="R330" s="30"/>
      <c r="S330" s="30"/>
      <c r="T330" s="30"/>
      <c r="U330" s="30"/>
      <c r="V330" s="31"/>
      <c r="W330" s="32">
        <v>26</v>
      </c>
      <c r="X330" s="29"/>
      <c r="Y330" s="50"/>
      <c r="Z330" s="50"/>
      <c r="AA330" s="51"/>
      <c r="AC330" s="52"/>
      <c r="AD330" s="52"/>
      <c r="BB330" s="64" t="s">
        <v>0</v>
      </c>
    </row>
    <row r="331" spans="1:54">
      <c r="A331" t="str">
        <f t="shared" si="55"/>
        <v>*悲哀の化身/Avatar of Woe</v>
      </c>
      <c r="B331" t="s">
        <v>0</v>
      </c>
      <c r="C331" t="str">
        <f>"*"&amp;R331&amp;"/"&amp;T331</f>
        <v>*悲哀の化身/Avatar of Woe</v>
      </c>
      <c r="Q331" s="33" t="s">
        <v>9</v>
      </c>
      <c r="R331" s="34" t="str">
        <f>INDEX(AI:AI,W330+1)</f>
        <v>悲哀の化身</v>
      </c>
      <c r="S331" s="35" t="s">
        <v>10</v>
      </c>
      <c r="T331" s="34" t="str">
        <f>INDEX(AJ:AJ,W330+1)</f>
        <v>Avatar of Woe</v>
      </c>
      <c r="U331" s="35"/>
      <c r="V331" s="36"/>
      <c r="W331" s="37"/>
      <c r="X331" s="33"/>
      <c r="Y331" s="52"/>
      <c r="Z331" s="52"/>
      <c r="AA331" s="53"/>
      <c r="AC331" s="52"/>
      <c r="AD331" s="52"/>
      <c r="BB331" s="64" t="s">
        <v>0</v>
      </c>
    </row>
    <row r="332" spans="1:54">
      <c r="A332" t="str">
        <f t="shared" si="55"/>
        <v>|LEFT:80|LEFT:100|LEFT:100|LEFT:100|LEFT:100|LEFT:100|c</v>
      </c>
      <c r="B332" t="s">
        <v>0</v>
      </c>
      <c r="C332" t="s">
        <v>81</v>
      </c>
      <c r="D332" s="26" t="str">
        <f>$Q$1</f>
        <v>LEFT:80</v>
      </c>
      <c r="E332" s="26" t="s">
        <v>81</v>
      </c>
      <c r="F332" s="26" t="str">
        <f t="shared" ref="F332:J332" si="56">$R$1</f>
        <v>LEFT:100</v>
      </c>
      <c r="G332" s="26" t="s">
        <v>81</v>
      </c>
      <c r="H332" s="26" t="str">
        <f t="shared" si="56"/>
        <v>LEFT:100</v>
      </c>
      <c r="I332" s="26" t="s">
        <v>81</v>
      </c>
      <c r="J332" s="26" t="str">
        <f t="shared" si="56"/>
        <v>LEFT:100</v>
      </c>
      <c r="K332" s="26" t="s">
        <v>81</v>
      </c>
      <c r="L332" s="26" t="str">
        <f>$R$1</f>
        <v>LEFT:100</v>
      </c>
      <c r="M332" s="26" t="s">
        <v>81</v>
      </c>
      <c r="N332" s="26" t="str">
        <f>$R$1</f>
        <v>LEFT:100</v>
      </c>
      <c r="O332" t="s">
        <v>81</v>
      </c>
      <c r="P332" t="s">
        <v>82</v>
      </c>
      <c r="Q332" s="38" t="s">
        <v>6</v>
      </c>
      <c r="R332" s="34" t="str">
        <f>INDEX(AF:AF,W330+1)</f>
        <v>黒</v>
      </c>
      <c r="S332" s="39" t="s">
        <v>7</v>
      </c>
      <c r="T332" s="34" t="str">
        <f>INDEX(AG:AG,W330+1)</f>
        <v>Masterpiece</v>
      </c>
      <c r="U332" s="39" t="s">
        <v>8</v>
      </c>
      <c r="V332" s="34">
        <f>INDEX(AH:AH,W330+1)</f>
        <v>30</v>
      </c>
      <c r="W332" s="40"/>
      <c r="X332" s="34" t="str">
        <f>INDEX(AO:AO,W330+1)</f>
        <v>クリーチャーが死亡したとき、このクリーチャーは6マナを得る。</v>
      </c>
      <c r="Y332" s="52"/>
      <c r="Z332" s="52"/>
      <c r="AA332" s="53"/>
      <c r="AC332" s="35"/>
      <c r="AD332" s="35"/>
      <c r="BB332" s="64" t="s">
        <v>0</v>
      </c>
    </row>
    <row r="333" spans="1:54">
      <c r="A333" t="str">
        <f t="shared" si="55"/>
        <v>|色|黒|レアリティ|Masterpiece|マナコスト|30|</v>
      </c>
      <c r="B333" t="s">
        <v>0</v>
      </c>
      <c r="C333" t="s">
        <v>81</v>
      </c>
      <c r="D333" s="27" t="s">
        <v>6</v>
      </c>
      <c r="E333" t="s">
        <v>81</v>
      </c>
      <c r="F333" t="str">
        <f>IF(R332=0,"",R332)</f>
        <v>黒</v>
      </c>
      <c r="G333" t="s">
        <v>81</v>
      </c>
      <c r="H333" s="27" t="s">
        <v>93</v>
      </c>
      <c r="I333" t="s">
        <v>81</v>
      </c>
      <c r="J333" t="str">
        <f>IF(T332=0,"",T332)</f>
        <v>Masterpiece</v>
      </c>
      <c r="K333" t="s">
        <v>81</v>
      </c>
      <c r="L333" s="27" t="s">
        <v>94</v>
      </c>
      <c r="M333" t="s">
        <v>81</v>
      </c>
      <c r="N333">
        <f>IF(V332=0,"",V332)</f>
        <v>30</v>
      </c>
      <c r="O333" t="s">
        <v>81</v>
      </c>
      <c r="Q333" s="33" t="s">
        <v>11</v>
      </c>
      <c r="R333" s="34" t="str">
        <f>INDEX(AK:AK,W330+1)</f>
        <v>クリーチャー</v>
      </c>
      <c r="S333" s="39" t="s">
        <v>95</v>
      </c>
      <c r="T333" s="34" t="str">
        <f>INDEX(AL:AL,W330+1)</f>
        <v>アバター</v>
      </c>
      <c r="U333" s="34">
        <f>INDEX(AM:AM,W330+1)</f>
        <v>0</v>
      </c>
      <c r="V333" s="34">
        <f>INDEX(AN:AN,W330+1)</f>
        <v>0</v>
      </c>
      <c r="W333" s="40"/>
      <c r="X333" s="34" t="str">
        <f>INDEX(AV:AV,W330+1)</f>
        <v>クリ</v>
      </c>
      <c r="Y333" s="34" t="str">
        <f>INDEX(AW:AW,W330+1)</f>
        <v/>
      </c>
      <c r="Z333" s="34" t="str">
        <f>INDEX(AX:AX,W330+1)</f>
        <v/>
      </c>
      <c r="AA333" s="34">
        <f>INDEX(AY:AY,W330+1)</f>
        <v>0</v>
      </c>
      <c r="AC333" s="52"/>
      <c r="AD333" s="52"/>
      <c r="BB333" s="64" t="s">
        <v>0</v>
      </c>
    </row>
    <row r="334" spans="1:54">
      <c r="A334" t="str">
        <f t="shared" si="55"/>
        <v>|種別|クリーチャー|サブタイプ|アバター|||</v>
      </c>
      <c r="B334" t="s">
        <v>0</v>
      </c>
      <c r="C334" t="s">
        <v>81</v>
      </c>
      <c r="D334" s="27" t="s">
        <v>11</v>
      </c>
      <c r="E334" t="s">
        <v>81</v>
      </c>
      <c r="F334" t="str">
        <f>IF(R333=0,"",R333)</f>
        <v>クリーチャー</v>
      </c>
      <c r="G334" t="s">
        <v>81</v>
      </c>
      <c r="H334" s="27" t="s">
        <v>103</v>
      </c>
      <c r="I334" t="s">
        <v>81</v>
      </c>
      <c r="J334" t="str">
        <f>IF(T333=0,"",T333)</f>
        <v>アバター</v>
      </c>
      <c r="K334" t="s">
        <v>81</v>
      </c>
      <c r="L334" t="str">
        <f>IF(U333=0,"",U333)</f>
        <v/>
      </c>
      <c r="M334" t="s">
        <v>81</v>
      </c>
      <c r="N334" t="str">
        <f>IF(V333=0,"",V333)</f>
        <v/>
      </c>
      <c r="O334" t="s">
        <v>81</v>
      </c>
      <c r="Q334" s="33" t="s">
        <v>104</v>
      </c>
      <c r="R334" s="34" t="str">
        <f>INDEX(AZ:AZ,W330+1)</f>
        <v>クリーチャーが死亡したとき、このクリーチャーは6マナを得る。</v>
      </c>
      <c r="S334" s="35"/>
      <c r="T334" s="35"/>
      <c r="U334" s="35"/>
      <c r="V334" s="36"/>
      <c r="W334" s="40"/>
      <c r="X334" s="32"/>
      <c r="Y334" s="32"/>
      <c r="Z334" s="32"/>
      <c r="AA334" s="54"/>
      <c r="AC334" s="52"/>
      <c r="AD334" s="52"/>
      <c r="BB334" s="64" t="s">
        <v>0</v>
      </c>
    </row>
    <row r="335" spans="1:54">
      <c r="A335" t="str">
        <f t="shared" si="55"/>
        <v>|テキスト|&gt;|&gt;|&gt;|&gt;|クリーチャーが死亡したとき、このクリーチャーは6マナを得る。|</v>
      </c>
      <c r="B335" t="s">
        <v>0</v>
      </c>
      <c r="C335" t="s">
        <v>81</v>
      </c>
      <c r="D335" s="27" t="s">
        <v>104</v>
      </c>
      <c r="E335" t="s">
        <v>81</v>
      </c>
      <c r="F335" s="27" t="s">
        <v>113</v>
      </c>
      <c r="G335" t="s">
        <v>81</v>
      </c>
      <c r="H335" s="27" t="s">
        <v>113</v>
      </c>
      <c r="I335" t="s">
        <v>81</v>
      </c>
      <c r="J335" s="27" t="s">
        <v>113</v>
      </c>
      <c r="K335" t="s">
        <v>81</v>
      </c>
      <c r="L335" s="27" t="s">
        <v>113</v>
      </c>
      <c r="M335" t="s">
        <v>81</v>
      </c>
      <c r="N335" t="str">
        <f>IF(R334=0,"",R334)</f>
        <v>クリーチャーが死亡したとき、このクリーチャーは6マナを得る。</v>
      </c>
      <c r="O335" t="s">
        <v>81</v>
      </c>
      <c r="Q335" s="38" t="s">
        <v>27</v>
      </c>
      <c r="R335" s="34" t="str">
        <f>INDEX(BA:BA,W330+1)</f>
        <v>When a creature dies, this creature gains 6 mana.</v>
      </c>
      <c r="S335" s="35" t="s">
        <v>400</v>
      </c>
      <c r="T335" s="34" t="str">
        <f>IF(X335="","",X335&amp;IF(Y335="",""," "&amp;Y335)&amp;IF(Z335="",""," "&amp;Z335)&amp;IF(AA335="",""," "&amp;AA335))</f>
        <v/>
      </c>
      <c r="U335" s="35"/>
      <c r="V335" s="36"/>
      <c r="W335" s="40" t="s">
        <v>114</v>
      </c>
      <c r="X335" s="33" t="str">
        <f t="shared" ref="X335:AA335" si="57">IF(ISERROR(IF(LEN(X334)&gt;1,X334,VLOOKUP(X333,$AC:$AD,2,FALSE))),"",IF(LEN(X334)&gt;1,X334,VLOOKUP(X333,$AC:$AD,2,FALSE)))</f>
        <v/>
      </c>
      <c r="Y335" s="33" t="str">
        <f t="shared" si="57"/>
        <v/>
      </c>
      <c r="Z335" s="33" t="str">
        <f t="shared" si="57"/>
        <v/>
      </c>
      <c r="AA335" s="33" t="str">
        <f t="shared" si="57"/>
        <v> </v>
      </c>
      <c r="AC335" s="52"/>
      <c r="AD335" s="52"/>
      <c r="BB335" s="64" t="s">
        <v>0</v>
      </c>
    </row>
    <row r="336" spans="1:54">
      <c r="A336" t="str">
        <f t="shared" si="55"/>
        <v>|英テキスト|&gt;|&gt;|&gt;|&gt;|When a creature dies, this creature gains 6 mana.|</v>
      </c>
      <c r="B336" t="s">
        <v>0</v>
      </c>
      <c r="C336" t="s">
        <v>81</v>
      </c>
      <c r="D336" s="27" t="s">
        <v>125</v>
      </c>
      <c r="E336" t="s">
        <v>81</v>
      </c>
      <c r="F336" s="27" t="s">
        <v>113</v>
      </c>
      <c r="G336" t="s">
        <v>81</v>
      </c>
      <c r="H336" s="27" t="s">
        <v>113</v>
      </c>
      <c r="I336" t="s">
        <v>81</v>
      </c>
      <c r="J336" s="27" t="s">
        <v>113</v>
      </c>
      <c r="K336" t="s">
        <v>81</v>
      </c>
      <c r="L336" s="27" t="s">
        <v>113</v>
      </c>
      <c r="M336" t="s">
        <v>81</v>
      </c>
      <c r="N336" t="str">
        <f>IF(T335="","",T335&amp;"&amp;br;")&amp;IF(R335=0,"",R335)</f>
        <v>When a creature dies, this creature gains 6 mana.</v>
      </c>
      <c r="O336" t="s">
        <v>81</v>
      </c>
      <c r="Q336" s="33" t="s">
        <v>18</v>
      </c>
      <c r="R336" s="34" t="str">
        <f>IF(INDEX(AT:AT,W330+1)="",0,INDEX(AT:AT,W330+1)&amp;"/"&amp;INDEX(AU:AU,W330+1))</f>
        <v>12/12</v>
      </c>
      <c r="S336" s="35"/>
      <c r="T336" s="35"/>
      <c r="U336" s="35"/>
      <c r="V336" s="36"/>
      <c r="W336" s="40"/>
      <c r="X336" s="33"/>
      <c r="Y336" s="52"/>
      <c r="Z336" s="52"/>
      <c r="AA336" s="53"/>
      <c r="AC336" s="52"/>
      <c r="AD336" s="52"/>
      <c r="BB336" s="64" t="s">
        <v>0</v>
      </c>
    </row>
    <row r="337" spans="1:54">
      <c r="A337" t="str">
        <f t="shared" si="55"/>
        <v>|PT|&gt;|12/12|シールド数|&gt;||</v>
      </c>
      <c r="B337" t="s">
        <v>0</v>
      </c>
      <c r="C337" t="s">
        <v>81</v>
      </c>
      <c r="D337" t="s">
        <v>18</v>
      </c>
      <c r="E337" t="s">
        <v>81</v>
      </c>
      <c r="F337" t="s">
        <v>113</v>
      </c>
      <c r="G337" t="s">
        <v>81</v>
      </c>
      <c r="H337" t="str">
        <f>IF(R336=0,"",R336)</f>
        <v>12/12</v>
      </c>
      <c r="I337" t="s">
        <v>81</v>
      </c>
      <c r="J337" t="s">
        <v>136</v>
      </c>
      <c r="K337" t="s">
        <v>81</v>
      </c>
      <c r="L337" t="s">
        <v>113</v>
      </c>
      <c r="M337" t="s">
        <v>81</v>
      </c>
      <c r="N337" t="str">
        <f>IF(R337=0,"",R337)</f>
        <v/>
      </c>
      <c r="O337" t="s">
        <v>81</v>
      </c>
      <c r="Q337" s="41" t="s">
        <v>19</v>
      </c>
      <c r="R337" s="34">
        <f>INDEX(AS:AS,W330+1)</f>
        <v>0</v>
      </c>
      <c r="S337" s="42"/>
      <c r="T337" s="42"/>
      <c r="U337" s="42"/>
      <c r="V337" s="43"/>
      <c r="W337" s="44"/>
      <c r="X337" s="45"/>
      <c r="Y337" s="55"/>
      <c r="Z337" s="55"/>
      <c r="AA337" s="56"/>
      <c r="BB337" s="64" t="s">
        <v>0</v>
      </c>
    </row>
    <row r="338" spans="1:54">
      <c r="A338" t="str">
        <f t="shared" si="55"/>
        <v>&amp;br;&amp;br;</v>
      </c>
      <c r="B338" t="s">
        <v>0</v>
      </c>
      <c r="C338" t="s">
        <v>145</v>
      </c>
      <c r="R338"/>
      <c r="S338"/>
      <c r="T338"/>
      <c r="U338"/>
      <c r="V338"/>
      <c r="BB338" s="64" t="s">
        <v>0</v>
      </c>
    </row>
    <row r="339" spans="1:54">
      <c r="A339" t="str">
        <f t="shared" si="55"/>
        <v>#back(text=戻る,left)</v>
      </c>
      <c r="B339" t="s">
        <v>0</v>
      </c>
      <c r="C339" t="s">
        <v>153</v>
      </c>
      <c r="R339"/>
      <c r="S339"/>
      <c r="T339"/>
      <c r="U339"/>
      <c r="V339"/>
      <c r="BB339" s="64" t="s">
        <v>0</v>
      </c>
    </row>
    <row r="340" spans="1:54">
      <c r="A340" t="str">
        <f t="shared" si="55"/>
        <v>&amp;br;</v>
      </c>
      <c r="B340" t="s">
        <v>0</v>
      </c>
      <c r="C340" t="s">
        <v>164</v>
      </c>
      <c r="R340"/>
      <c r="S340"/>
      <c r="T340"/>
      <c r="U340"/>
      <c r="V340"/>
      <c r="BB340" s="64" t="s">
        <v>0</v>
      </c>
    </row>
    <row r="341" spans="1:54">
      <c r="A341" t="str">
        <f t="shared" si="55"/>
        <v>#comment(above,nsize=[15],size=[30],num=[10])</v>
      </c>
      <c r="B341" t="s">
        <v>0</v>
      </c>
      <c r="C341" t="s">
        <v>173</v>
      </c>
      <c r="R341"/>
      <c r="S341"/>
      <c r="T341"/>
      <c r="U341"/>
      <c r="V341"/>
      <c r="BB341" s="64" t="s">
        <v>0</v>
      </c>
    </row>
    <row r="342" spans="1:54">
      <c r="A342" t="str">
        <f t="shared" si="55"/>
        <v>&amp;br;&amp;br;</v>
      </c>
      <c r="B342" t="s">
        <v>0</v>
      </c>
      <c r="C342" t="s">
        <v>145</v>
      </c>
      <c r="R342"/>
      <c r="S342"/>
      <c r="T342"/>
      <c r="U342"/>
      <c r="V342"/>
      <c r="AC342" s="52"/>
      <c r="AD342" s="52"/>
      <c r="BB342" s="64" t="s">
        <v>0</v>
      </c>
    </row>
    <row r="343" spans="1:54">
      <c r="A343" t="str">
        <f t="shared" si="55"/>
        <v/>
      </c>
      <c r="B343" t="s">
        <v>0</v>
      </c>
      <c r="Q343" s="29"/>
      <c r="R343" s="30"/>
      <c r="S343" s="30"/>
      <c r="T343" s="30"/>
      <c r="U343" s="30"/>
      <c r="V343" s="31"/>
      <c r="W343" s="32">
        <v>27</v>
      </c>
      <c r="X343" s="29"/>
      <c r="Y343" s="50"/>
      <c r="Z343" s="50"/>
      <c r="AA343" s="51"/>
      <c r="AC343" s="52"/>
      <c r="AD343" s="52"/>
      <c r="BB343" s="64" t="s">
        <v>0</v>
      </c>
    </row>
    <row r="344" spans="1:54">
      <c r="A344" t="str">
        <f t="shared" si="55"/>
        <v>*沸騰/Boil</v>
      </c>
      <c r="B344" t="s">
        <v>0</v>
      </c>
      <c r="C344" t="str">
        <f>"*"&amp;R344&amp;"/"&amp;T344</f>
        <v>*沸騰/Boil</v>
      </c>
      <c r="Q344" s="33" t="s">
        <v>9</v>
      </c>
      <c r="R344" s="34" t="str">
        <f>INDEX(AI:AI,W343+1)</f>
        <v>沸騰</v>
      </c>
      <c r="S344" s="35" t="s">
        <v>10</v>
      </c>
      <c r="T344" s="34" t="str">
        <f>INDEX(AJ:AJ,W343+1)</f>
        <v>Boil</v>
      </c>
      <c r="U344" s="35"/>
      <c r="V344" s="36"/>
      <c r="W344" s="37"/>
      <c r="X344" s="33"/>
      <c r="Y344" s="52"/>
      <c r="Z344" s="52"/>
      <c r="AA344" s="53"/>
      <c r="AC344" s="52"/>
      <c r="AD344" s="52"/>
      <c r="BB344" s="64" t="s">
        <v>0</v>
      </c>
    </row>
    <row r="345" spans="1:54">
      <c r="A345" t="str">
        <f t="shared" si="55"/>
        <v>|LEFT:80|LEFT:100|LEFT:100|LEFT:100|LEFT:100|LEFT:100|c</v>
      </c>
      <c r="B345" t="s">
        <v>0</v>
      </c>
      <c r="C345" t="s">
        <v>81</v>
      </c>
      <c r="D345" s="26" t="str">
        <f>$Q$1</f>
        <v>LEFT:80</v>
      </c>
      <c r="E345" s="26" t="s">
        <v>81</v>
      </c>
      <c r="F345" s="26" t="str">
        <f t="shared" ref="F345:J345" si="58">$R$1</f>
        <v>LEFT:100</v>
      </c>
      <c r="G345" s="26" t="s">
        <v>81</v>
      </c>
      <c r="H345" s="26" t="str">
        <f t="shared" si="58"/>
        <v>LEFT:100</v>
      </c>
      <c r="I345" s="26" t="s">
        <v>81</v>
      </c>
      <c r="J345" s="26" t="str">
        <f t="shared" si="58"/>
        <v>LEFT:100</v>
      </c>
      <c r="K345" s="26" t="s">
        <v>81</v>
      </c>
      <c r="L345" s="26" t="str">
        <f>$R$1</f>
        <v>LEFT:100</v>
      </c>
      <c r="M345" s="26" t="s">
        <v>81</v>
      </c>
      <c r="N345" s="26" t="str">
        <f>$R$1</f>
        <v>LEFT:100</v>
      </c>
      <c r="O345" t="s">
        <v>81</v>
      </c>
      <c r="P345" t="s">
        <v>82</v>
      </c>
      <c r="Q345" s="38" t="s">
        <v>6</v>
      </c>
      <c r="R345" s="34" t="str">
        <f>INDEX(AF:AF,W343+1)</f>
        <v>赤</v>
      </c>
      <c r="S345" s="39" t="s">
        <v>7</v>
      </c>
      <c r="T345" s="34" t="str">
        <f>INDEX(AG:AG,W343+1)</f>
        <v>Masterpiece</v>
      </c>
      <c r="U345" s="39" t="s">
        <v>8</v>
      </c>
      <c r="V345" s="34">
        <f>INDEX(AH:AH,W343+1)</f>
        <v>6</v>
      </c>
      <c r="W345" s="40"/>
      <c r="X345" s="34" t="str">
        <f>INDEX(AO:AO,W343+1)</f>
        <v>対戦相手がコントロールする青の各サポートを破壊し、その後すべての青ジェムを破壊する。</v>
      </c>
      <c r="Y345" s="52"/>
      <c r="Z345" s="52"/>
      <c r="AA345" s="53"/>
      <c r="AC345" s="35"/>
      <c r="AD345" s="35"/>
      <c r="BB345" s="64" t="s">
        <v>0</v>
      </c>
    </row>
    <row r="346" spans="1:54">
      <c r="A346" t="str">
        <f t="shared" si="55"/>
        <v>|色|赤|レアリティ|Masterpiece|マナコスト|6|</v>
      </c>
      <c r="B346" t="s">
        <v>0</v>
      </c>
      <c r="C346" t="s">
        <v>81</v>
      </c>
      <c r="D346" s="27" t="s">
        <v>6</v>
      </c>
      <c r="E346" t="s">
        <v>81</v>
      </c>
      <c r="F346" t="str">
        <f>IF(R345=0,"",R345)</f>
        <v>赤</v>
      </c>
      <c r="G346" t="s">
        <v>81</v>
      </c>
      <c r="H346" s="27" t="s">
        <v>93</v>
      </c>
      <c r="I346" t="s">
        <v>81</v>
      </c>
      <c r="J346" t="str">
        <f>IF(T345=0,"",T345)</f>
        <v>Masterpiece</v>
      </c>
      <c r="K346" t="s">
        <v>81</v>
      </c>
      <c r="L346" s="27" t="s">
        <v>94</v>
      </c>
      <c r="M346" t="s">
        <v>81</v>
      </c>
      <c r="N346">
        <f>IF(V345=0,"",V345)</f>
        <v>6</v>
      </c>
      <c r="O346" t="s">
        <v>81</v>
      </c>
      <c r="Q346" s="33" t="s">
        <v>11</v>
      </c>
      <c r="R346" s="34" t="str">
        <f>INDEX(AK:AK,W343+1)</f>
        <v>呪文</v>
      </c>
      <c r="S346" s="39" t="s">
        <v>95</v>
      </c>
      <c r="T346" s="34">
        <f>INDEX(AL:AL,W343+1)</f>
        <v>0</v>
      </c>
      <c r="U346" s="34">
        <f>INDEX(AM:AM,W343+1)</f>
        <v>0</v>
      </c>
      <c r="V346" s="34">
        <f>INDEX(AN:AN,W343+1)</f>
        <v>0</v>
      </c>
      <c r="W346" s="40"/>
      <c r="X346" s="34" t="str">
        <f>INDEX(AV:AV,W343+1)</f>
        <v>対戦</v>
      </c>
      <c r="Y346" s="34" t="str">
        <f>INDEX(AW:AW,W343+1)</f>
        <v/>
      </c>
      <c r="Z346" s="34" t="str">
        <f>INDEX(AX:AX,W343+1)</f>
        <v/>
      </c>
      <c r="AA346" s="34">
        <f>INDEX(AY:AY,W343+1)</f>
        <v>0</v>
      </c>
      <c r="AC346" s="52"/>
      <c r="AD346" s="52"/>
      <c r="BB346" s="64" t="s">
        <v>0</v>
      </c>
    </row>
    <row r="347" spans="1:54">
      <c r="A347" t="str">
        <f t="shared" si="55"/>
        <v>|種別|呪文|サブタイプ||||</v>
      </c>
      <c r="B347" t="s">
        <v>0</v>
      </c>
      <c r="C347" t="s">
        <v>81</v>
      </c>
      <c r="D347" s="27" t="s">
        <v>11</v>
      </c>
      <c r="E347" t="s">
        <v>81</v>
      </c>
      <c r="F347" t="str">
        <f>IF(R346=0,"",R346)</f>
        <v>呪文</v>
      </c>
      <c r="G347" t="s">
        <v>81</v>
      </c>
      <c r="H347" s="27" t="s">
        <v>103</v>
      </c>
      <c r="I347" t="s">
        <v>81</v>
      </c>
      <c r="J347" t="str">
        <f>IF(T346=0,"",T346)</f>
        <v/>
      </c>
      <c r="K347" t="s">
        <v>81</v>
      </c>
      <c r="L347" t="str">
        <f>IF(U346=0,"",U346)</f>
        <v/>
      </c>
      <c r="M347" t="s">
        <v>81</v>
      </c>
      <c r="N347" t="str">
        <f>IF(V346=0,"",V346)</f>
        <v/>
      </c>
      <c r="O347" t="s">
        <v>81</v>
      </c>
      <c r="Q347" s="33" t="s">
        <v>104</v>
      </c>
      <c r="R347" s="34" t="str">
        <f>INDEX(AZ:AZ,W343+1)</f>
        <v>対戦相手がコントロールする青の各サポートを破壊し、その後すべての青ジェムを破壊する。</v>
      </c>
      <c r="S347" s="35"/>
      <c r="T347" s="35"/>
      <c r="U347" s="35"/>
      <c r="V347" s="36"/>
      <c r="W347" s="40"/>
      <c r="X347" s="32"/>
      <c r="Y347" s="32"/>
      <c r="Z347" s="32"/>
      <c r="AA347" s="54"/>
      <c r="AC347" s="52"/>
      <c r="AD347" s="52"/>
      <c r="BB347" s="64" t="s">
        <v>0</v>
      </c>
    </row>
    <row r="348" spans="1:54">
      <c r="A348" t="str">
        <f t="shared" si="55"/>
        <v>|テキスト|&gt;|&gt;|&gt;|&gt;|対戦相手がコントロールする青の各サポートを破壊し、その後すべての青ジェムを破壊する。|</v>
      </c>
      <c r="B348" t="s">
        <v>0</v>
      </c>
      <c r="C348" t="s">
        <v>81</v>
      </c>
      <c r="D348" s="27" t="s">
        <v>104</v>
      </c>
      <c r="E348" t="s">
        <v>81</v>
      </c>
      <c r="F348" s="27" t="s">
        <v>113</v>
      </c>
      <c r="G348" t="s">
        <v>81</v>
      </c>
      <c r="H348" s="27" t="s">
        <v>113</v>
      </c>
      <c r="I348" t="s">
        <v>81</v>
      </c>
      <c r="J348" s="27" t="s">
        <v>113</v>
      </c>
      <c r="K348" t="s">
        <v>81</v>
      </c>
      <c r="L348" s="27" t="s">
        <v>113</v>
      </c>
      <c r="M348" t="s">
        <v>81</v>
      </c>
      <c r="N348" t="str">
        <f>IF(R347=0,"",R347)</f>
        <v>対戦相手がコントロールする青の各サポートを破壊し、その後すべての青ジェムを破壊する。</v>
      </c>
      <c r="O348" t="s">
        <v>81</v>
      </c>
      <c r="Q348" s="38" t="s">
        <v>27</v>
      </c>
      <c r="R348" s="34" t="str">
        <f>INDEX(BA:BA,W343+1)</f>
        <v>Each blue support your opponent controls is Destroyed, then destroy all Blue gems.</v>
      </c>
      <c r="S348" s="35" t="s">
        <v>400</v>
      </c>
      <c r="T348" s="34" t="str">
        <f>IF(X348="","",X348&amp;IF(Y348="",""," "&amp;Y348)&amp;IF(Z348="",""," "&amp;Z348)&amp;IF(AA348="",""," "&amp;AA348))</f>
        <v/>
      </c>
      <c r="U348" s="35"/>
      <c r="V348" s="36"/>
      <c r="W348" s="40" t="s">
        <v>114</v>
      </c>
      <c r="X348" s="33" t="str">
        <f t="shared" ref="X348:AA348" si="59">IF(ISERROR(IF(LEN(X347)&gt;1,X347,VLOOKUP(X346,$AC:$AD,2,FALSE))),"",IF(LEN(X347)&gt;1,X347,VLOOKUP(X346,$AC:$AD,2,FALSE)))</f>
        <v/>
      </c>
      <c r="Y348" s="33" t="str">
        <f t="shared" si="59"/>
        <v/>
      </c>
      <c r="Z348" s="33" t="str">
        <f t="shared" si="59"/>
        <v/>
      </c>
      <c r="AA348" s="33" t="str">
        <f t="shared" si="59"/>
        <v> </v>
      </c>
      <c r="AC348" s="52"/>
      <c r="AD348" s="52"/>
      <c r="BB348" s="64" t="s">
        <v>0</v>
      </c>
    </row>
    <row r="349" spans="1:54">
      <c r="A349" t="str">
        <f t="shared" si="55"/>
        <v>|英テキスト|&gt;|&gt;|&gt;|&gt;|Each blue support your opponent controls is Destroyed, then destroy all Blue gems.|</v>
      </c>
      <c r="B349" t="s">
        <v>0</v>
      </c>
      <c r="C349" t="s">
        <v>81</v>
      </c>
      <c r="D349" s="27" t="s">
        <v>125</v>
      </c>
      <c r="E349" t="s">
        <v>81</v>
      </c>
      <c r="F349" s="27" t="s">
        <v>113</v>
      </c>
      <c r="G349" t="s">
        <v>81</v>
      </c>
      <c r="H349" s="27" t="s">
        <v>113</v>
      </c>
      <c r="I349" t="s">
        <v>81</v>
      </c>
      <c r="J349" s="27" t="s">
        <v>113</v>
      </c>
      <c r="K349" t="s">
        <v>81</v>
      </c>
      <c r="L349" s="27" t="s">
        <v>113</v>
      </c>
      <c r="M349" t="s">
        <v>81</v>
      </c>
      <c r="N349" t="str">
        <f>IF(T348="","",T348&amp;"&amp;br;")&amp;IF(R348=0,"",R348)</f>
        <v>Each blue support your opponent controls is Destroyed, then destroy all Blue gems.</v>
      </c>
      <c r="O349" t="s">
        <v>81</v>
      </c>
      <c r="Q349" s="33" t="s">
        <v>18</v>
      </c>
      <c r="R349" s="34">
        <f>IF(INDEX(AT:AT,W343+1)="",0,INDEX(AT:AT,W343+1)&amp;"/"&amp;INDEX(AU:AU,W343+1))</f>
        <v>0</v>
      </c>
      <c r="S349" s="35"/>
      <c r="T349" s="35"/>
      <c r="U349" s="35"/>
      <c r="V349" s="36"/>
      <c r="W349" s="40"/>
      <c r="X349" s="33"/>
      <c r="Y349" s="52"/>
      <c r="Z349" s="52"/>
      <c r="AA349" s="53"/>
      <c r="AC349" s="52"/>
      <c r="AD349" s="52"/>
      <c r="BB349" s="64" t="s">
        <v>0</v>
      </c>
    </row>
    <row r="350" spans="1:54">
      <c r="A350" t="str">
        <f t="shared" si="55"/>
        <v>|PT|&gt;||シールド数|&gt;||</v>
      </c>
      <c r="B350" t="s">
        <v>0</v>
      </c>
      <c r="C350" t="s">
        <v>81</v>
      </c>
      <c r="D350" t="s">
        <v>18</v>
      </c>
      <c r="E350" t="s">
        <v>81</v>
      </c>
      <c r="F350" t="s">
        <v>113</v>
      </c>
      <c r="G350" t="s">
        <v>81</v>
      </c>
      <c r="H350" t="str">
        <f>IF(R349=0,"",R349)</f>
        <v/>
      </c>
      <c r="I350" t="s">
        <v>81</v>
      </c>
      <c r="J350" t="s">
        <v>136</v>
      </c>
      <c r="K350" t="s">
        <v>81</v>
      </c>
      <c r="L350" t="s">
        <v>113</v>
      </c>
      <c r="M350" t="s">
        <v>81</v>
      </c>
      <c r="N350" t="str">
        <f>IF(R350=0,"",R350)</f>
        <v/>
      </c>
      <c r="O350" t="s">
        <v>81</v>
      </c>
      <c r="Q350" s="41" t="s">
        <v>19</v>
      </c>
      <c r="R350" s="34">
        <f>INDEX(AS:AS,W343+1)</f>
        <v>0</v>
      </c>
      <c r="S350" s="42"/>
      <c r="T350" s="42"/>
      <c r="U350" s="42"/>
      <c r="V350" s="43"/>
      <c r="W350" s="44"/>
      <c r="X350" s="45"/>
      <c r="Y350" s="55"/>
      <c r="Z350" s="55"/>
      <c r="AA350" s="56"/>
      <c r="BB350" s="64" t="s">
        <v>0</v>
      </c>
    </row>
    <row r="351" spans="1:54">
      <c r="A351" t="str">
        <f t="shared" si="55"/>
        <v>&amp;br;&amp;br;</v>
      </c>
      <c r="B351" t="s">
        <v>0</v>
      </c>
      <c r="C351" t="s">
        <v>145</v>
      </c>
      <c r="R351"/>
      <c r="S351"/>
      <c r="T351"/>
      <c r="U351"/>
      <c r="V351"/>
      <c r="BB351" s="64" t="s">
        <v>0</v>
      </c>
    </row>
    <row r="352" spans="1:54">
      <c r="A352" t="str">
        <f t="shared" si="55"/>
        <v>#back(text=戻る,left)</v>
      </c>
      <c r="B352" t="s">
        <v>0</v>
      </c>
      <c r="C352" t="s">
        <v>153</v>
      </c>
      <c r="R352"/>
      <c r="S352"/>
      <c r="T352"/>
      <c r="U352"/>
      <c r="V352"/>
      <c r="BB352" s="64" t="s">
        <v>0</v>
      </c>
    </row>
    <row r="353" spans="1:54">
      <c r="A353" t="str">
        <f t="shared" si="55"/>
        <v>&amp;br;</v>
      </c>
      <c r="B353" t="s">
        <v>0</v>
      </c>
      <c r="C353" t="s">
        <v>164</v>
      </c>
      <c r="R353"/>
      <c r="S353"/>
      <c r="T353"/>
      <c r="U353"/>
      <c r="V353"/>
      <c r="BB353" s="64" t="s">
        <v>0</v>
      </c>
    </row>
    <row r="354" spans="1:54">
      <c r="A354" t="str">
        <f t="shared" si="55"/>
        <v>#comment(above,nsize=[15],size=[30],num=[10])</v>
      </c>
      <c r="B354" t="s">
        <v>0</v>
      </c>
      <c r="C354" t="s">
        <v>173</v>
      </c>
      <c r="R354"/>
      <c r="S354"/>
      <c r="T354"/>
      <c r="U354"/>
      <c r="V354"/>
      <c r="BB354" s="64" t="s">
        <v>0</v>
      </c>
    </row>
    <row r="355" spans="1:54">
      <c r="A355" t="str">
        <f t="shared" si="55"/>
        <v>&amp;br;&amp;br;</v>
      </c>
      <c r="B355" t="s">
        <v>0</v>
      </c>
      <c r="C355" t="s">
        <v>145</v>
      </c>
      <c r="R355"/>
      <c r="S355"/>
      <c r="T355"/>
      <c r="U355"/>
      <c r="V355"/>
      <c r="AC355" s="52"/>
      <c r="AD355" s="52"/>
      <c r="BB355" s="64" t="s">
        <v>0</v>
      </c>
    </row>
    <row r="356" spans="1:54">
      <c r="A356" t="str">
        <f t="shared" si="55"/>
        <v/>
      </c>
      <c r="B356" t="s">
        <v>0</v>
      </c>
      <c r="Q356" s="29"/>
      <c r="R356" s="30"/>
      <c r="S356" s="30"/>
      <c r="T356" s="30"/>
      <c r="U356" s="30"/>
      <c r="V356" s="31"/>
      <c r="W356" s="32">
        <v>28</v>
      </c>
      <c r="X356" s="29"/>
      <c r="Y356" s="50"/>
      <c r="Z356" s="50"/>
      <c r="AA356" s="51"/>
      <c r="AC356" s="52"/>
      <c r="AD356" s="52"/>
      <c r="BB356" s="64" t="s">
        <v>0</v>
      </c>
    </row>
    <row r="357" spans="1:54">
      <c r="A357" t="str">
        <f t="shared" si="55"/>
        <v>*窒息/Choke</v>
      </c>
      <c r="B357" t="s">
        <v>0</v>
      </c>
      <c r="C357" t="str">
        <f>"*"&amp;R357&amp;"/"&amp;T357</f>
        <v>*窒息/Choke</v>
      </c>
      <c r="Q357" s="33" t="s">
        <v>9</v>
      </c>
      <c r="R357" s="34" t="str">
        <f>INDEX(AI:AI,W356+1)</f>
        <v>窒息</v>
      </c>
      <c r="S357" s="35" t="s">
        <v>10</v>
      </c>
      <c r="T357" s="34" t="str">
        <f>INDEX(AJ:AJ,W356+1)</f>
        <v>Choke</v>
      </c>
      <c r="U357" s="35"/>
      <c r="V357" s="36"/>
      <c r="W357" s="37"/>
      <c r="X357" s="33"/>
      <c r="Y357" s="52"/>
      <c r="Z357" s="52"/>
      <c r="AA357" s="53"/>
      <c r="AC357" s="52"/>
      <c r="AD357" s="52"/>
      <c r="BB357" s="64" t="s">
        <v>0</v>
      </c>
    </row>
    <row r="358" spans="1:54">
      <c r="A358" t="str">
        <f t="shared" si="55"/>
        <v>|LEFT:80|LEFT:100|LEFT:100|LEFT:100|LEFT:100|LEFT:100|c</v>
      </c>
      <c r="B358" t="s">
        <v>0</v>
      </c>
      <c r="C358" t="s">
        <v>81</v>
      </c>
      <c r="D358" s="26" t="str">
        <f>$Q$1</f>
        <v>LEFT:80</v>
      </c>
      <c r="E358" s="26" t="s">
        <v>81</v>
      </c>
      <c r="F358" s="26" t="str">
        <f t="shared" ref="F358:J358" si="60">$R$1</f>
        <v>LEFT:100</v>
      </c>
      <c r="G358" s="26" t="s">
        <v>81</v>
      </c>
      <c r="H358" s="26" t="str">
        <f t="shared" si="60"/>
        <v>LEFT:100</v>
      </c>
      <c r="I358" s="26" t="s">
        <v>81</v>
      </c>
      <c r="J358" s="26" t="str">
        <f t="shared" si="60"/>
        <v>LEFT:100</v>
      </c>
      <c r="K358" s="26" t="s">
        <v>81</v>
      </c>
      <c r="L358" s="26" t="str">
        <f>$R$1</f>
        <v>LEFT:100</v>
      </c>
      <c r="M358" s="26" t="s">
        <v>81</v>
      </c>
      <c r="N358" s="26" t="str">
        <f>$R$1</f>
        <v>LEFT:100</v>
      </c>
      <c r="O358" t="s">
        <v>81</v>
      </c>
      <c r="P358" t="s">
        <v>82</v>
      </c>
      <c r="Q358" s="38" t="s">
        <v>6</v>
      </c>
      <c r="R358" s="34" t="str">
        <f>INDEX(AF:AF,W356+1)</f>
        <v>緑</v>
      </c>
      <c r="S358" s="39" t="s">
        <v>7</v>
      </c>
      <c r="T358" s="34" t="str">
        <f>INDEX(AG:AG,W356+1)</f>
        <v>Masterpiece</v>
      </c>
      <c r="U358" s="39" t="s">
        <v>8</v>
      </c>
      <c r="V358" s="34">
        <f>INDEX(AH:AH,W356+1)</f>
        <v>6</v>
      </c>
      <c r="W358" s="40"/>
      <c r="X358" s="34" t="str">
        <f>INDEX(AO:AO,W356+1)</f>
        <v>対戦相手が3個以上の青ジェムをマッチさせたとき、対戦相手から6マナを吸収する。</v>
      </c>
      <c r="Y358" s="52"/>
      <c r="Z358" s="52"/>
      <c r="AA358" s="53"/>
      <c r="AC358" s="35"/>
      <c r="AD358" s="35"/>
      <c r="BB358" s="64" t="s">
        <v>0</v>
      </c>
    </row>
    <row r="359" spans="1:54">
      <c r="A359" t="str">
        <f t="shared" si="55"/>
        <v>|色|緑|レアリティ|Masterpiece|マナコスト|6|</v>
      </c>
      <c r="B359" t="s">
        <v>0</v>
      </c>
      <c r="C359" t="s">
        <v>81</v>
      </c>
      <c r="D359" s="27" t="s">
        <v>6</v>
      </c>
      <c r="E359" t="s">
        <v>81</v>
      </c>
      <c r="F359" t="str">
        <f>IF(R358=0,"",R358)</f>
        <v>緑</v>
      </c>
      <c r="G359" t="s">
        <v>81</v>
      </c>
      <c r="H359" s="27" t="s">
        <v>93</v>
      </c>
      <c r="I359" t="s">
        <v>81</v>
      </c>
      <c r="J359" t="str">
        <f>IF(T358=0,"",T358)</f>
        <v>Masterpiece</v>
      </c>
      <c r="K359" t="s">
        <v>81</v>
      </c>
      <c r="L359" s="27" t="s">
        <v>94</v>
      </c>
      <c r="M359" t="s">
        <v>81</v>
      </c>
      <c r="N359">
        <f>IF(V358=0,"",V358)</f>
        <v>6</v>
      </c>
      <c r="O359" t="s">
        <v>81</v>
      </c>
      <c r="Q359" s="33" t="s">
        <v>11</v>
      </c>
      <c r="R359" s="34" t="str">
        <f>INDEX(AK:AK,W356+1)</f>
        <v>サポート</v>
      </c>
      <c r="S359" s="39" t="s">
        <v>95</v>
      </c>
      <c r="T359" s="34">
        <f>INDEX(AL:AL,W356+1)</f>
        <v>0</v>
      </c>
      <c r="U359" s="34">
        <f>INDEX(AM:AM,W356+1)</f>
        <v>0</v>
      </c>
      <c r="V359" s="34">
        <f>INDEX(AN:AN,W356+1)</f>
        <v>0</v>
      </c>
      <c r="W359" s="40"/>
      <c r="X359" s="34" t="str">
        <f>INDEX(AV:AV,W356+1)</f>
        <v>対戦</v>
      </c>
      <c r="Y359" s="34" t="str">
        <f>INDEX(AW:AW,W356+1)</f>
        <v/>
      </c>
      <c r="Z359" s="34" t="str">
        <f>INDEX(AX:AX,W356+1)</f>
        <v/>
      </c>
      <c r="AA359" s="34">
        <f>INDEX(AY:AY,W356+1)</f>
        <v>0</v>
      </c>
      <c r="AC359" s="52"/>
      <c r="AD359" s="52"/>
      <c r="BB359" s="64" t="s">
        <v>0</v>
      </c>
    </row>
    <row r="360" spans="1:54">
      <c r="A360" t="str">
        <f t="shared" si="55"/>
        <v>|種別|サポート|サブタイプ||||</v>
      </c>
      <c r="B360" t="s">
        <v>0</v>
      </c>
      <c r="C360" t="s">
        <v>81</v>
      </c>
      <c r="D360" s="27" t="s">
        <v>11</v>
      </c>
      <c r="E360" t="s">
        <v>81</v>
      </c>
      <c r="F360" t="str">
        <f>IF(R359=0,"",R359)</f>
        <v>サポート</v>
      </c>
      <c r="G360" t="s">
        <v>81</v>
      </c>
      <c r="H360" s="27" t="s">
        <v>103</v>
      </c>
      <c r="I360" t="s">
        <v>81</v>
      </c>
      <c r="J360" t="str">
        <f>IF(T359=0,"",T359)</f>
        <v/>
      </c>
      <c r="K360" t="s">
        <v>81</v>
      </c>
      <c r="L360" t="str">
        <f>IF(U359=0,"",U359)</f>
        <v/>
      </c>
      <c r="M360" t="s">
        <v>81</v>
      </c>
      <c r="N360" t="str">
        <f>IF(V359=0,"",V359)</f>
        <v/>
      </c>
      <c r="O360" t="s">
        <v>81</v>
      </c>
      <c r="Q360" s="33" t="s">
        <v>104</v>
      </c>
      <c r="R360" s="34" t="str">
        <f>INDEX(AZ:AZ,W356+1)</f>
        <v>対戦相手が3個以上の青ジェムをマッチさせたとき、対戦相手から6マナを吸収する。</v>
      </c>
      <c r="S360" s="35"/>
      <c r="T360" s="35"/>
      <c r="U360" s="35"/>
      <c r="V360" s="36"/>
      <c r="W360" s="40"/>
      <c r="X360" s="32"/>
      <c r="Y360" s="32"/>
      <c r="Z360" s="32"/>
      <c r="AA360" s="54"/>
      <c r="AC360" s="52"/>
      <c r="AD360" s="52"/>
      <c r="BB360" s="64" t="s">
        <v>0</v>
      </c>
    </row>
    <row r="361" spans="1:54">
      <c r="A361" t="str">
        <f t="shared" si="55"/>
        <v>|テキスト|&gt;|&gt;|&gt;|&gt;|対戦相手が3個以上の青ジェムをマッチさせたとき、対戦相手から6マナを吸収する。|</v>
      </c>
      <c r="B361" t="s">
        <v>0</v>
      </c>
      <c r="C361" t="s">
        <v>81</v>
      </c>
      <c r="D361" s="27" t="s">
        <v>104</v>
      </c>
      <c r="E361" t="s">
        <v>81</v>
      </c>
      <c r="F361" s="27" t="s">
        <v>113</v>
      </c>
      <c r="G361" t="s">
        <v>81</v>
      </c>
      <c r="H361" s="27" t="s">
        <v>113</v>
      </c>
      <c r="I361" t="s">
        <v>81</v>
      </c>
      <c r="J361" s="27" t="s">
        <v>113</v>
      </c>
      <c r="K361" t="s">
        <v>81</v>
      </c>
      <c r="L361" s="27" t="s">
        <v>113</v>
      </c>
      <c r="M361" t="s">
        <v>81</v>
      </c>
      <c r="N361" t="str">
        <f>IF(R360=0,"",R360)</f>
        <v>対戦相手が3個以上の青ジェムをマッチさせたとき、対戦相手から6マナを吸収する。</v>
      </c>
      <c r="O361" t="s">
        <v>81</v>
      </c>
      <c r="Q361" s="38" t="s">
        <v>27</v>
      </c>
      <c r="R361" s="34" t="str">
        <f>INDEX(BA:BA,W356+1)</f>
        <v>When your opponent matches 3 or more blue gems, your opponent is drained of 6 mana.</v>
      </c>
      <c r="S361" s="35" t="s">
        <v>400</v>
      </c>
      <c r="T361" s="34" t="str">
        <f>IF(X361="","",X361&amp;IF(Y361="",""," "&amp;Y361)&amp;IF(Z361="",""," "&amp;Z361)&amp;IF(AA361="",""," "&amp;AA361))</f>
        <v/>
      </c>
      <c r="U361" s="35"/>
      <c r="V361" s="36"/>
      <c r="W361" s="40" t="s">
        <v>114</v>
      </c>
      <c r="X361" s="33" t="str">
        <f t="shared" ref="X361:AA361" si="61">IF(ISERROR(IF(LEN(X360)&gt;1,X360,VLOOKUP(X359,$AC:$AD,2,FALSE))),"",IF(LEN(X360)&gt;1,X360,VLOOKUP(X359,$AC:$AD,2,FALSE)))</f>
        <v/>
      </c>
      <c r="Y361" s="33" t="str">
        <f t="shared" si="61"/>
        <v/>
      </c>
      <c r="Z361" s="33" t="str">
        <f t="shared" si="61"/>
        <v/>
      </c>
      <c r="AA361" s="33" t="str">
        <f t="shared" si="61"/>
        <v> </v>
      </c>
      <c r="AC361" s="52"/>
      <c r="AD361" s="52"/>
      <c r="BB361" s="64" t="s">
        <v>0</v>
      </c>
    </row>
    <row r="362" spans="1:54">
      <c r="A362" t="str">
        <f t="shared" si="55"/>
        <v>|英テキスト|&gt;|&gt;|&gt;|&gt;|When your opponent matches 3 or more blue gems, your opponent is drained of 6 mana.|</v>
      </c>
      <c r="B362" t="s">
        <v>0</v>
      </c>
      <c r="C362" t="s">
        <v>81</v>
      </c>
      <c r="D362" s="27" t="s">
        <v>125</v>
      </c>
      <c r="E362" t="s">
        <v>81</v>
      </c>
      <c r="F362" s="27" t="s">
        <v>113</v>
      </c>
      <c r="G362" t="s">
        <v>81</v>
      </c>
      <c r="H362" s="27" t="s">
        <v>113</v>
      </c>
      <c r="I362" t="s">
        <v>81</v>
      </c>
      <c r="J362" s="27" t="s">
        <v>113</v>
      </c>
      <c r="K362" t="s">
        <v>81</v>
      </c>
      <c r="L362" s="27" t="s">
        <v>113</v>
      </c>
      <c r="M362" t="s">
        <v>81</v>
      </c>
      <c r="N362" t="str">
        <f>IF(T361="","",T361&amp;"&amp;br;")&amp;IF(R361=0,"",R361)</f>
        <v>When your opponent matches 3 or more blue gems, your opponent is drained of 6 mana.</v>
      </c>
      <c r="O362" t="s">
        <v>81</v>
      </c>
      <c r="Q362" s="33" t="s">
        <v>18</v>
      </c>
      <c r="R362" s="34">
        <f>IF(INDEX(AT:AT,W356+1)="",0,INDEX(AT:AT,W356+1)&amp;"/"&amp;INDEX(AU:AU,W356+1))</f>
        <v>0</v>
      </c>
      <c r="S362" s="35"/>
      <c r="T362" s="35"/>
      <c r="U362" s="35"/>
      <c r="V362" s="36"/>
      <c r="W362" s="40"/>
      <c r="X362" s="33"/>
      <c r="Y362" s="52"/>
      <c r="Z362" s="52"/>
      <c r="AA362" s="53"/>
      <c r="AC362" s="52"/>
      <c r="AD362" s="52"/>
      <c r="BB362" s="64" t="s">
        <v>0</v>
      </c>
    </row>
    <row r="363" spans="1:54">
      <c r="A363" t="str">
        <f t="shared" si="55"/>
        <v>|PT|&gt;||シールド数|&gt;||</v>
      </c>
      <c r="B363" t="s">
        <v>0</v>
      </c>
      <c r="C363" t="s">
        <v>81</v>
      </c>
      <c r="D363" t="s">
        <v>18</v>
      </c>
      <c r="E363" t="s">
        <v>81</v>
      </c>
      <c r="F363" t="s">
        <v>113</v>
      </c>
      <c r="G363" t="s">
        <v>81</v>
      </c>
      <c r="H363" t="str">
        <f>IF(R362=0,"",R362)</f>
        <v/>
      </c>
      <c r="I363" t="s">
        <v>81</v>
      </c>
      <c r="J363" t="s">
        <v>136</v>
      </c>
      <c r="K363" t="s">
        <v>81</v>
      </c>
      <c r="L363" t="s">
        <v>113</v>
      </c>
      <c r="M363" t="s">
        <v>81</v>
      </c>
      <c r="N363" t="str">
        <f>IF(R363=0,"",R363)</f>
        <v/>
      </c>
      <c r="O363" t="s">
        <v>81</v>
      </c>
      <c r="Q363" s="41" t="s">
        <v>19</v>
      </c>
      <c r="R363" s="34">
        <f>INDEX(AS:AS,W356+1)</f>
        <v>0</v>
      </c>
      <c r="S363" s="42"/>
      <c r="T363" s="42"/>
      <c r="U363" s="42"/>
      <c r="V363" s="43"/>
      <c r="W363" s="44"/>
      <c r="X363" s="45"/>
      <c r="Y363" s="55"/>
      <c r="Z363" s="55"/>
      <c r="AA363" s="56"/>
      <c r="BB363" s="64" t="s">
        <v>0</v>
      </c>
    </row>
    <row r="364" spans="1:54">
      <c r="A364" t="str">
        <f t="shared" si="55"/>
        <v>&amp;br;&amp;br;</v>
      </c>
      <c r="B364" t="s">
        <v>0</v>
      </c>
      <c r="C364" t="s">
        <v>145</v>
      </c>
      <c r="R364"/>
      <c r="S364"/>
      <c r="T364"/>
      <c r="U364"/>
      <c r="V364"/>
      <c r="BB364" s="64" t="s">
        <v>0</v>
      </c>
    </row>
    <row r="365" spans="1:54">
      <c r="A365" t="str">
        <f t="shared" si="55"/>
        <v>#back(text=戻る,left)</v>
      </c>
      <c r="B365" t="s">
        <v>0</v>
      </c>
      <c r="C365" t="s">
        <v>153</v>
      </c>
      <c r="R365"/>
      <c r="S365"/>
      <c r="T365"/>
      <c r="U365"/>
      <c r="V365"/>
      <c r="BB365" s="64" t="s">
        <v>0</v>
      </c>
    </row>
    <row r="366" spans="1:54">
      <c r="A366" t="str">
        <f t="shared" si="55"/>
        <v>&amp;br;</v>
      </c>
      <c r="B366" t="s">
        <v>0</v>
      </c>
      <c r="C366" t="s">
        <v>164</v>
      </c>
      <c r="R366"/>
      <c r="S366"/>
      <c r="T366"/>
      <c r="U366"/>
      <c r="V366"/>
      <c r="BB366" s="64" t="s">
        <v>0</v>
      </c>
    </row>
    <row r="367" spans="1:54">
      <c r="A367" t="str">
        <f t="shared" si="55"/>
        <v>#comment(above,nsize=[15],size=[30],num=[10])</v>
      </c>
      <c r="B367" t="s">
        <v>0</v>
      </c>
      <c r="C367" t="s">
        <v>173</v>
      </c>
      <c r="R367"/>
      <c r="S367"/>
      <c r="T367"/>
      <c r="U367"/>
      <c r="V367"/>
      <c r="BB367" s="64" t="s">
        <v>0</v>
      </c>
    </row>
    <row r="368" spans="1:54">
      <c r="A368" t="str">
        <f t="shared" si="55"/>
        <v>&amp;br;&amp;br;</v>
      </c>
      <c r="B368" t="s">
        <v>0</v>
      </c>
      <c r="C368" t="s">
        <v>145</v>
      </c>
      <c r="R368"/>
      <c r="S368"/>
      <c r="T368"/>
      <c r="U368"/>
      <c r="V368"/>
      <c r="AC368" s="52"/>
      <c r="AD368" s="52"/>
      <c r="BB368" s="64" t="s">
        <v>0</v>
      </c>
    </row>
    <row r="369" spans="1:54">
      <c r="A369" t="str">
        <f t="shared" si="55"/>
        <v/>
      </c>
      <c r="B369" t="s">
        <v>0</v>
      </c>
      <c r="Q369" s="29"/>
      <c r="R369" s="30"/>
      <c r="S369" s="30"/>
      <c r="T369" s="30"/>
      <c r="U369" s="30"/>
      <c r="V369" s="31"/>
      <c r="W369" s="32">
        <v>29</v>
      </c>
      <c r="X369" s="29"/>
      <c r="Y369" s="50"/>
      <c r="Z369" s="50"/>
      <c r="AA369" s="51"/>
      <c r="AC369" s="52"/>
      <c r="AD369" s="52"/>
      <c r="BB369" s="64" t="s">
        <v>0</v>
      </c>
    </row>
    <row r="370" spans="1:54">
      <c r="A370" t="str">
        <f t="shared" si="55"/>
        <v>*絶滅の王/Lord of Extinction</v>
      </c>
      <c r="B370" t="s">
        <v>0</v>
      </c>
      <c r="C370" t="str">
        <f>"*"&amp;R370&amp;"/"&amp;T370</f>
        <v>*絶滅の王/Lord of Extinction</v>
      </c>
      <c r="Q370" s="33" t="s">
        <v>9</v>
      </c>
      <c r="R370" s="34" t="str">
        <f>INDEX(AI:AI,W369+1)</f>
        <v>絶滅の王</v>
      </c>
      <c r="S370" s="35" t="s">
        <v>10</v>
      </c>
      <c r="T370" s="34" t="str">
        <f>INDEX(AJ:AJ,W369+1)</f>
        <v>Lord of Extinction</v>
      </c>
      <c r="U370" s="35"/>
      <c r="V370" s="36"/>
      <c r="W370" s="37"/>
      <c r="X370" s="33"/>
      <c r="Y370" s="52"/>
      <c r="Z370" s="52"/>
      <c r="AA370" s="53"/>
      <c r="AC370" s="52"/>
      <c r="AD370" s="52"/>
      <c r="BB370" s="64" t="s">
        <v>0</v>
      </c>
    </row>
    <row r="371" spans="1:54">
      <c r="A371" t="str">
        <f t="shared" si="55"/>
        <v>|LEFT:80|LEFT:100|LEFT:100|LEFT:100|LEFT:100|LEFT:100|c</v>
      </c>
      <c r="B371" t="s">
        <v>0</v>
      </c>
      <c r="C371" t="s">
        <v>81</v>
      </c>
      <c r="D371" s="26" t="str">
        <f>$Q$1</f>
        <v>LEFT:80</v>
      </c>
      <c r="E371" s="26" t="s">
        <v>81</v>
      </c>
      <c r="F371" s="26" t="str">
        <f t="shared" ref="F371:J371" si="62">$R$1</f>
        <v>LEFT:100</v>
      </c>
      <c r="G371" s="26" t="s">
        <v>81</v>
      </c>
      <c r="H371" s="26" t="str">
        <f t="shared" si="62"/>
        <v>LEFT:100</v>
      </c>
      <c r="I371" s="26" t="s">
        <v>81</v>
      </c>
      <c r="J371" s="26" t="str">
        <f t="shared" si="62"/>
        <v>LEFT:100</v>
      </c>
      <c r="K371" s="26" t="s">
        <v>81</v>
      </c>
      <c r="L371" s="26" t="str">
        <f>$R$1</f>
        <v>LEFT:100</v>
      </c>
      <c r="M371" s="26" t="s">
        <v>81</v>
      </c>
      <c r="N371" s="26" t="str">
        <f>$R$1</f>
        <v>LEFT:100</v>
      </c>
      <c r="O371" t="s">
        <v>81</v>
      </c>
      <c r="P371" t="s">
        <v>82</v>
      </c>
      <c r="Q371" s="38" t="s">
        <v>6</v>
      </c>
      <c r="R371" s="34" t="str">
        <f>INDEX(AF:AF,W369+1)</f>
        <v>黒緑</v>
      </c>
      <c r="S371" s="39" t="s">
        <v>7</v>
      </c>
      <c r="T371" s="34" t="str">
        <f>INDEX(AG:AG,W369+1)</f>
        <v>Masterpiece</v>
      </c>
      <c r="U371" s="39" t="s">
        <v>8</v>
      </c>
      <c r="V371" s="34">
        <f>INDEX(AH:AH,W369+1)</f>
        <v>21</v>
      </c>
      <c r="W371" s="40"/>
      <c r="X371" s="34" t="str">
        <f>INDEX(AO:AO,W369+1)</f>
        <v>このクリーチャーが戦場に出たとき、これは+X/+Xの修整を受ける。Xは両プレイヤーの墓地のカードの枚数に等しい。</v>
      </c>
      <c r="Y371" s="52"/>
      <c r="Z371" s="52"/>
      <c r="AA371" s="53"/>
      <c r="AC371" s="35"/>
      <c r="AD371" s="35"/>
      <c r="BB371" s="64" t="s">
        <v>0</v>
      </c>
    </row>
    <row r="372" spans="1:54">
      <c r="A372" t="str">
        <f t="shared" si="55"/>
        <v>|色|黒緑|レアリティ|Masterpiece|マナコスト|21|</v>
      </c>
      <c r="B372" t="s">
        <v>0</v>
      </c>
      <c r="C372" t="s">
        <v>81</v>
      </c>
      <c r="D372" s="27" t="s">
        <v>6</v>
      </c>
      <c r="E372" t="s">
        <v>81</v>
      </c>
      <c r="F372" t="str">
        <f>IF(R371=0,"",R371)</f>
        <v>黒緑</v>
      </c>
      <c r="G372" t="s">
        <v>81</v>
      </c>
      <c r="H372" s="27" t="s">
        <v>93</v>
      </c>
      <c r="I372" t="s">
        <v>81</v>
      </c>
      <c r="J372" t="str">
        <f>IF(T371=0,"",T371)</f>
        <v>Masterpiece</v>
      </c>
      <c r="K372" t="s">
        <v>81</v>
      </c>
      <c r="L372" s="27" t="s">
        <v>94</v>
      </c>
      <c r="M372" t="s">
        <v>81</v>
      </c>
      <c r="N372">
        <f>IF(V371=0,"",V371)</f>
        <v>21</v>
      </c>
      <c r="O372" t="s">
        <v>81</v>
      </c>
      <c r="Q372" s="33" t="s">
        <v>11</v>
      </c>
      <c r="R372" s="34" t="str">
        <f>INDEX(AK:AK,W369+1)</f>
        <v>クリーチャー</v>
      </c>
      <c r="S372" s="39" t="s">
        <v>95</v>
      </c>
      <c r="T372" s="34" t="str">
        <f>INDEX(AL:AL,W369+1)</f>
        <v>エレメンタル</v>
      </c>
      <c r="U372" s="34">
        <f>INDEX(AM:AM,W369+1)</f>
        <v>0</v>
      </c>
      <c r="V372" s="34">
        <f>INDEX(AN:AN,W369+1)</f>
        <v>0</v>
      </c>
      <c r="W372" s="40"/>
      <c r="X372" s="34" t="str">
        <f>INDEX(AV:AV,W369+1)</f>
        <v>この</v>
      </c>
      <c r="Y372" s="34" t="str">
        <f>INDEX(AW:AW,W369+1)</f>
        <v/>
      </c>
      <c r="Z372" s="34" t="str">
        <f>INDEX(AX:AX,W369+1)</f>
        <v/>
      </c>
      <c r="AA372" s="34">
        <f>INDEX(AY:AY,W369+1)</f>
        <v>0</v>
      </c>
      <c r="AC372" s="52"/>
      <c r="AD372" s="52"/>
      <c r="BB372" s="64" t="s">
        <v>0</v>
      </c>
    </row>
    <row r="373" spans="1:54">
      <c r="A373" t="str">
        <f t="shared" si="55"/>
        <v>|種別|クリーチャー|サブタイプ|エレメンタル|||</v>
      </c>
      <c r="B373" t="s">
        <v>0</v>
      </c>
      <c r="C373" t="s">
        <v>81</v>
      </c>
      <c r="D373" s="27" t="s">
        <v>11</v>
      </c>
      <c r="E373" t="s">
        <v>81</v>
      </c>
      <c r="F373" t="str">
        <f>IF(R372=0,"",R372)</f>
        <v>クリーチャー</v>
      </c>
      <c r="G373" t="s">
        <v>81</v>
      </c>
      <c r="H373" s="27" t="s">
        <v>103</v>
      </c>
      <c r="I373" t="s">
        <v>81</v>
      </c>
      <c r="J373" t="str">
        <f>IF(T372=0,"",T372)</f>
        <v>エレメンタル</v>
      </c>
      <c r="K373" t="s">
        <v>81</v>
      </c>
      <c r="L373" t="str">
        <f>IF(U372=0,"",U372)</f>
        <v/>
      </c>
      <c r="M373" t="s">
        <v>81</v>
      </c>
      <c r="N373" t="str">
        <f>IF(V372=0,"",V372)</f>
        <v/>
      </c>
      <c r="O373" t="s">
        <v>81</v>
      </c>
      <c r="Q373" s="33" t="s">
        <v>104</v>
      </c>
      <c r="R373" s="34" t="str">
        <f>INDEX(AZ:AZ,W369+1)</f>
        <v>このクリーチャーが戦場に出たとき、これは+X/+Xの修整を受ける。Xは両プレイヤーの墓地のカードの枚数に等しい。</v>
      </c>
      <c r="S373" s="35"/>
      <c r="T373" s="35"/>
      <c r="U373" s="35"/>
      <c r="V373" s="36"/>
      <c r="W373" s="40"/>
      <c r="X373" s="32"/>
      <c r="Y373" s="32"/>
      <c r="Z373" s="32"/>
      <c r="AA373" s="54"/>
      <c r="AC373" s="52"/>
      <c r="AD373" s="52"/>
      <c r="BB373" s="64" t="s">
        <v>0</v>
      </c>
    </row>
    <row r="374" spans="1:54">
      <c r="A374" t="str">
        <f t="shared" si="55"/>
        <v>|テキスト|&gt;|&gt;|&gt;|&gt;|このクリーチャーが戦場に出たとき、これは+X/+Xの修整を受ける。Xは両プレイヤーの墓地のカードの枚数に等しい。|</v>
      </c>
      <c r="B374" t="s">
        <v>0</v>
      </c>
      <c r="C374" t="s">
        <v>81</v>
      </c>
      <c r="D374" s="27" t="s">
        <v>104</v>
      </c>
      <c r="E374" t="s">
        <v>81</v>
      </c>
      <c r="F374" s="27" t="s">
        <v>113</v>
      </c>
      <c r="G374" t="s">
        <v>81</v>
      </c>
      <c r="H374" s="27" t="s">
        <v>113</v>
      </c>
      <c r="I374" t="s">
        <v>81</v>
      </c>
      <c r="J374" s="27" t="s">
        <v>113</v>
      </c>
      <c r="K374" t="s">
        <v>81</v>
      </c>
      <c r="L374" s="27" t="s">
        <v>113</v>
      </c>
      <c r="M374" t="s">
        <v>81</v>
      </c>
      <c r="N374" t="str">
        <f>IF(R373=0,"",R373)</f>
        <v>このクリーチャーが戦場に出たとき、これは+X/+Xの修整を受ける。Xは両プレイヤーの墓地のカードの枚数に等しい。</v>
      </c>
      <c r="O374" t="s">
        <v>81</v>
      </c>
      <c r="Q374" s="38" t="s">
        <v>27</v>
      </c>
      <c r="R374" s="34" t="str">
        <f>INDEX(BA:BA,W369+1)</f>
        <v>When this creature enters the battlefield, it gains +X/+X, where X is the amount of cards in both player's graveyards.</v>
      </c>
      <c r="S374" s="35" t="s">
        <v>400</v>
      </c>
      <c r="T374" s="34" t="str">
        <f>IF(X374="","",X374&amp;IF(Y374="",""," "&amp;Y374)&amp;IF(Z374="",""," "&amp;Z374)&amp;IF(AA374="",""," "&amp;AA374))</f>
        <v/>
      </c>
      <c r="U374" s="35"/>
      <c r="V374" s="36"/>
      <c r="W374" s="40" t="s">
        <v>114</v>
      </c>
      <c r="X374" s="33" t="str">
        <f t="shared" ref="X374:AA374" si="63">IF(ISERROR(IF(LEN(X373)&gt;1,X373,VLOOKUP(X372,$AC:$AD,2,FALSE))),"",IF(LEN(X373)&gt;1,X373,VLOOKUP(X372,$AC:$AD,2,FALSE)))</f>
        <v/>
      </c>
      <c r="Y374" s="33" t="str">
        <f t="shared" si="63"/>
        <v/>
      </c>
      <c r="Z374" s="33" t="str">
        <f t="shared" si="63"/>
        <v/>
      </c>
      <c r="AA374" s="33" t="str">
        <f t="shared" si="63"/>
        <v> </v>
      </c>
      <c r="AC374" s="52"/>
      <c r="AD374" s="52"/>
      <c r="BB374" s="64" t="s">
        <v>0</v>
      </c>
    </row>
    <row r="375" spans="1:54">
      <c r="A375" t="str">
        <f t="shared" si="55"/>
        <v>|英テキスト|&gt;|&gt;|&gt;|&gt;|When this creature enters the battlefield, it gains +X/+X, where X is the amount of cards in both player's graveyards.|</v>
      </c>
      <c r="B375" t="s">
        <v>0</v>
      </c>
      <c r="C375" t="s">
        <v>81</v>
      </c>
      <c r="D375" s="27" t="s">
        <v>125</v>
      </c>
      <c r="E375" t="s">
        <v>81</v>
      </c>
      <c r="F375" s="27" t="s">
        <v>113</v>
      </c>
      <c r="G375" t="s">
        <v>81</v>
      </c>
      <c r="H375" s="27" t="s">
        <v>113</v>
      </c>
      <c r="I375" t="s">
        <v>81</v>
      </c>
      <c r="J375" s="27" t="s">
        <v>113</v>
      </c>
      <c r="K375" t="s">
        <v>81</v>
      </c>
      <c r="L375" s="27" t="s">
        <v>113</v>
      </c>
      <c r="M375" t="s">
        <v>81</v>
      </c>
      <c r="N375" t="str">
        <f>IF(T374="","",T374&amp;"&amp;br;")&amp;IF(R374=0,"",R374)</f>
        <v>When this creature enters the battlefield, it gains +X/+X, where X is the amount of cards in both player's graveyards.</v>
      </c>
      <c r="O375" t="s">
        <v>81</v>
      </c>
      <c r="Q375" s="33" t="s">
        <v>18</v>
      </c>
      <c r="R375" s="34" t="str">
        <f>IF(INDEX(AT:AT,W369+1)="",0,INDEX(AT:AT,W369+1)&amp;"/"&amp;INDEX(AU:AU,W369+1))</f>
        <v>1/1</v>
      </c>
      <c r="S375" s="35"/>
      <c r="T375" s="35"/>
      <c r="U375" s="35"/>
      <c r="V375" s="36"/>
      <c r="W375" s="40"/>
      <c r="X375" s="33"/>
      <c r="Y375" s="52"/>
      <c r="Z375" s="52"/>
      <c r="AA375" s="53"/>
      <c r="AC375" s="52"/>
      <c r="AD375" s="52"/>
      <c r="BB375" s="64" t="s">
        <v>0</v>
      </c>
    </row>
    <row r="376" spans="1:54">
      <c r="A376" t="str">
        <f t="shared" si="55"/>
        <v>|PT|&gt;|1/1|シールド数|&gt;||</v>
      </c>
      <c r="B376" t="s">
        <v>0</v>
      </c>
      <c r="C376" t="s">
        <v>81</v>
      </c>
      <c r="D376" t="s">
        <v>18</v>
      </c>
      <c r="E376" t="s">
        <v>81</v>
      </c>
      <c r="F376" t="s">
        <v>113</v>
      </c>
      <c r="G376" t="s">
        <v>81</v>
      </c>
      <c r="H376" t="str">
        <f>IF(R375=0,"",R375)</f>
        <v>1/1</v>
      </c>
      <c r="I376" t="s">
        <v>81</v>
      </c>
      <c r="J376" t="s">
        <v>136</v>
      </c>
      <c r="K376" t="s">
        <v>81</v>
      </c>
      <c r="L376" t="s">
        <v>113</v>
      </c>
      <c r="M376" t="s">
        <v>81</v>
      </c>
      <c r="N376" t="str">
        <f>IF(R376=0,"",R376)</f>
        <v/>
      </c>
      <c r="O376" t="s">
        <v>81</v>
      </c>
      <c r="Q376" s="41" t="s">
        <v>19</v>
      </c>
      <c r="R376" s="34">
        <f>INDEX(AS:AS,W369+1)</f>
        <v>0</v>
      </c>
      <c r="S376" s="42"/>
      <c r="T376" s="42"/>
      <c r="U376" s="42"/>
      <c r="V376" s="43"/>
      <c r="W376" s="44"/>
      <c r="X376" s="45"/>
      <c r="Y376" s="55"/>
      <c r="Z376" s="55"/>
      <c r="AA376" s="56"/>
      <c r="BB376" s="64" t="s">
        <v>0</v>
      </c>
    </row>
    <row r="377" spans="1:54">
      <c r="A377" t="str">
        <f t="shared" si="55"/>
        <v>&amp;br;&amp;br;</v>
      </c>
      <c r="B377" t="s">
        <v>0</v>
      </c>
      <c r="C377" t="s">
        <v>145</v>
      </c>
      <c r="R377"/>
      <c r="S377"/>
      <c r="T377"/>
      <c r="U377"/>
      <c r="V377"/>
      <c r="BB377" s="64" t="s">
        <v>0</v>
      </c>
    </row>
    <row r="378" spans="1:54">
      <c r="A378" t="str">
        <f t="shared" si="55"/>
        <v>#back(text=戻る,left)</v>
      </c>
      <c r="B378" t="s">
        <v>0</v>
      </c>
      <c r="C378" t="s">
        <v>153</v>
      </c>
      <c r="R378"/>
      <c r="S378"/>
      <c r="T378"/>
      <c r="U378"/>
      <c r="V378"/>
      <c r="BB378" s="64" t="s">
        <v>0</v>
      </c>
    </row>
    <row r="379" spans="1:54">
      <c r="A379" t="str">
        <f t="shared" si="55"/>
        <v>&amp;br;</v>
      </c>
      <c r="B379" t="s">
        <v>0</v>
      </c>
      <c r="C379" t="s">
        <v>164</v>
      </c>
      <c r="R379"/>
      <c r="S379"/>
      <c r="T379"/>
      <c r="U379"/>
      <c r="V379"/>
      <c r="BB379" s="64" t="s">
        <v>0</v>
      </c>
    </row>
    <row r="380" spans="1:54">
      <c r="A380" t="str">
        <f t="shared" si="55"/>
        <v>#comment(above,nsize=[15],size=[30],num=[10])</v>
      </c>
      <c r="B380" t="s">
        <v>0</v>
      </c>
      <c r="C380" t="s">
        <v>173</v>
      </c>
      <c r="R380"/>
      <c r="S380"/>
      <c r="T380"/>
      <c r="U380"/>
      <c r="V380"/>
      <c r="BB380" s="64" t="s">
        <v>0</v>
      </c>
    </row>
    <row r="381" spans="1:54">
      <c r="A381" t="str">
        <f t="shared" si="55"/>
        <v>&amp;br;&amp;br;</v>
      </c>
      <c r="B381" t="s">
        <v>0</v>
      </c>
      <c r="C381" t="s">
        <v>145</v>
      </c>
      <c r="R381"/>
      <c r="S381"/>
      <c r="T381"/>
      <c r="U381"/>
      <c r="V381"/>
      <c r="AC381" s="52"/>
      <c r="AD381" s="52"/>
      <c r="BB381" s="64" t="s">
        <v>0</v>
      </c>
    </row>
    <row r="382" spans="1:54">
      <c r="A382" t="str">
        <f t="shared" si="55"/>
        <v/>
      </c>
      <c r="B382" t="s">
        <v>0</v>
      </c>
      <c r="Q382" s="29"/>
      <c r="R382" s="30"/>
      <c r="S382" s="30"/>
      <c r="T382" s="30"/>
      <c r="U382" s="30"/>
      <c r="V382" s="31"/>
      <c r="W382" s="32">
        <v>30</v>
      </c>
      <c r="X382" s="29"/>
      <c r="Y382" s="50"/>
      <c r="Z382" s="50"/>
      <c r="AA382" s="51"/>
      <c r="AC382" s="52"/>
      <c r="AD382" s="52"/>
      <c r="BB382" s="64" t="s">
        <v>0</v>
      </c>
    </row>
    <row r="383" spans="1:54">
      <c r="A383" t="str">
        <f t="shared" si="55"/>
        <v>*無慈悲/No Mercy</v>
      </c>
      <c r="B383" t="s">
        <v>0</v>
      </c>
      <c r="C383" t="str">
        <f>"*"&amp;R383&amp;"/"&amp;T383</f>
        <v>*無慈悲/No Mercy</v>
      </c>
      <c r="Q383" s="33" t="s">
        <v>9</v>
      </c>
      <c r="R383" s="34" t="str">
        <f>INDEX(AI:AI,W382+1)</f>
        <v>無慈悲</v>
      </c>
      <c r="S383" s="35" t="s">
        <v>10</v>
      </c>
      <c r="T383" s="34" t="str">
        <f>INDEX(AJ:AJ,W382+1)</f>
        <v>No Mercy</v>
      </c>
      <c r="U383" s="35"/>
      <c r="V383" s="36"/>
      <c r="W383" s="37"/>
      <c r="X383" s="33"/>
      <c r="Y383" s="52"/>
      <c r="Z383" s="52"/>
      <c r="AA383" s="53"/>
      <c r="AC383" s="52"/>
      <c r="AD383" s="52"/>
      <c r="BB383" s="64" t="s">
        <v>0</v>
      </c>
    </row>
    <row r="384" spans="1:54">
      <c r="A384" t="str">
        <f t="shared" si="55"/>
        <v>|LEFT:80|LEFT:100|LEFT:100|LEFT:100|LEFT:100|LEFT:100|c</v>
      </c>
      <c r="B384" t="s">
        <v>0</v>
      </c>
      <c r="C384" t="s">
        <v>81</v>
      </c>
      <c r="D384" s="26" t="str">
        <f>$Q$1</f>
        <v>LEFT:80</v>
      </c>
      <c r="E384" s="26" t="s">
        <v>81</v>
      </c>
      <c r="F384" s="26" t="str">
        <f t="shared" ref="F384:J384" si="64">$R$1</f>
        <v>LEFT:100</v>
      </c>
      <c r="G384" s="26" t="s">
        <v>81</v>
      </c>
      <c r="H384" s="26" t="str">
        <f t="shared" si="64"/>
        <v>LEFT:100</v>
      </c>
      <c r="I384" s="26" t="s">
        <v>81</v>
      </c>
      <c r="J384" s="26" t="str">
        <f t="shared" si="64"/>
        <v>LEFT:100</v>
      </c>
      <c r="K384" s="26" t="s">
        <v>81</v>
      </c>
      <c r="L384" s="26" t="str">
        <f>$R$1</f>
        <v>LEFT:100</v>
      </c>
      <c r="M384" s="26" t="s">
        <v>81</v>
      </c>
      <c r="N384" s="26" t="str">
        <f>$R$1</f>
        <v>LEFT:100</v>
      </c>
      <c r="O384" t="s">
        <v>81</v>
      </c>
      <c r="P384" t="s">
        <v>82</v>
      </c>
      <c r="Q384" s="38" t="s">
        <v>6</v>
      </c>
      <c r="R384" s="34" t="str">
        <f>INDEX(AF:AF,W382+1)</f>
        <v>黒</v>
      </c>
      <c r="S384" s="39" t="s">
        <v>7</v>
      </c>
      <c r="T384" s="34" t="str">
        <f>INDEX(AG:AG,W382+1)</f>
        <v>Masterpiece</v>
      </c>
      <c r="U384" s="39" t="s">
        <v>8</v>
      </c>
      <c r="V384" s="34">
        <f>INDEX(AH:AH,W382+1)</f>
        <v>12</v>
      </c>
      <c r="W384" s="40"/>
      <c r="X384" s="34" t="str">
        <f>INDEX(AO:AO,W382+1)</f>
        <v>対戦相手がコントロールするクリーチャーが戦闘ダメージを与えたとき、そのクリーチャーを破壊する。その後、このサポートは1シールドを失う。</v>
      </c>
      <c r="Y384" s="52"/>
      <c r="Z384" s="52"/>
      <c r="AA384" s="53"/>
      <c r="AC384" s="35"/>
      <c r="AD384" s="35"/>
      <c r="BB384" s="64" t="s">
        <v>0</v>
      </c>
    </row>
    <row r="385" spans="1:54">
      <c r="A385" t="str">
        <f t="shared" si="55"/>
        <v>|色|黒|レアリティ|Masterpiece|マナコスト|12|</v>
      </c>
      <c r="B385" t="s">
        <v>0</v>
      </c>
      <c r="C385" t="s">
        <v>81</v>
      </c>
      <c r="D385" s="27" t="s">
        <v>6</v>
      </c>
      <c r="E385" t="s">
        <v>81</v>
      </c>
      <c r="F385" t="str">
        <f>IF(R384=0,"",R384)</f>
        <v>黒</v>
      </c>
      <c r="G385" t="s">
        <v>81</v>
      </c>
      <c r="H385" s="27" t="s">
        <v>93</v>
      </c>
      <c r="I385" t="s">
        <v>81</v>
      </c>
      <c r="J385" t="str">
        <f>IF(T384=0,"",T384)</f>
        <v>Masterpiece</v>
      </c>
      <c r="K385" t="s">
        <v>81</v>
      </c>
      <c r="L385" s="27" t="s">
        <v>94</v>
      </c>
      <c r="M385" t="s">
        <v>81</v>
      </c>
      <c r="N385">
        <f>IF(V384=0,"",V384)</f>
        <v>12</v>
      </c>
      <c r="O385" t="s">
        <v>81</v>
      </c>
      <c r="Q385" s="33" t="s">
        <v>11</v>
      </c>
      <c r="R385" s="34" t="str">
        <f>INDEX(AK:AK,W382+1)</f>
        <v>サポート</v>
      </c>
      <c r="S385" s="39" t="s">
        <v>95</v>
      </c>
      <c r="T385" s="34">
        <f>INDEX(AL:AL,W382+1)</f>
        <v>0</v>
      </c>
      <c r="U385" s="34">
        <f>INDEX(AM:AM,W382+1)</f>
        <v>0</v>
      </c>
      <c r="V385" s="34">
        <f>INDEX(AN:AN,W382+1)</f>
        <v>0</v>
      </c>
      <c r="W385" s="40"/>
      <c r="X385" s="34" t="str">
        <f>INDEX(AV:AV,W382+1)</f>
        <v>対戦</v>
      </c>
      <c r="Y385" s="34" t="str">
        <f>INDEX(AW:AW,W382+1)</f>
        <v/>
      </c>
      <c r="Z385" s="34" t="str">
        <f>INDEX(AX:AX,W382+1)</f>
        <v/>
      </c>
      <c r="AA385" s="34">
        <f>INDEX(AY:AY,W382+1)</f>
        <v>0</v>
      </c>
      <c r="AC385" s="52"/>
      <c r="AD385" s="52"/>
      <c r="BB385" s="64" t="s">
        <v>0</v>
      </c>
    </row>
    <row r="386" spans="1:54">
      <c r="A386" t="str">
        <f t="shared" si="55"/>
        <v>|種別|サポート|サブタイプ||||</v>
      </c>
      <c r="B386" t="s">
        <v>0</v>
      </c>
      <c r="C386" t="s">
        <v>81</v>
      </c>
      <c r="D386" s="27" t="s">
        <v>11</v>
      </c>
      <c r="E386" t="s">
        <v>81</v>
      </c>
      <c r="F386" t="str">
        <f>IF(R385=0,"",R385)</f>
        <v>サポート</v>
      </c>
      <c r="G386" t="s">
        <v>81</v>
      </c>
      <c r="H386" s="27" t="s">
        <v>103</v>
      </c>
      <c r="I386" t="s">
        <v>81</v>
      </c>
      <c r="J386" t="str">
        <f>IF(T385=0,"",T385)</f>
        <v/>
      </c>
      <c r="K386" t="s">
        <v>81</v>
      </c>
      <c r="L386" t="str">
        <f>IF(U385=0,"",U385)</f>
        <v/>
      </c>
      <c r="M386" t="s">
        <v>81</v>
      </c>
      <c r="N386" t="str">
        <f>IF(V385=0,"",V385)</f>
        <v/>
      </c>
      <c r="O386" t="s">
        <v>81</v>
      </c>
      <c r="Q386" s="33" t="s">
        <v>104</v>
      </c>
      <c r="R386" s="34" t="str">
        <f>INDEX(AZ:AZ,W382+1)</f>
        <v>対戦相手がコントロールするクリーチャーが戦闘ダメージを与えたとき、そのクリーチャーを破壊する。その後、このサポートは1シールドを失う。</v>
      </c>
      <c r="S386" s="35"/>
      <c r="T386" s="35"/>
      <c r="U386" s="35"/>
      <c r="V386" s="36"/>
      <c r="W386" s="40"/>
      <c r="X386" s="32"/>
      <c r="Y386" s="32"/>
      <c r="Z386" s="32"/>
      <c r="AA386" s="54"/>
      <c r="AC386" s="52"/>
      <c r="AD386" s="52"/>
      <c r="BB386" s="64" t="s">
        <v>0</v>
      </c>
    </row>
    <row r="387" spans="1:54">
      <c r="A387" t="str">
        <f t="shared" si="55"/>
        <v>|テキスト|&gt;|&gt;|&gt;|&gt;|対戦相手がコントロールするクリーチャーが戦闘ダメージを与えたとき、そのクリーチャーを破壊する。その後、このサポートは1シールドを失う。|</v>
      </c>
      <c r="B387" t="s">
        <v>0</v>
      </c>
      <c r="C387" t="s">
        <v>81</v>
      </c>
      <c r="D387" s="27" t="s">
        <v>104</v>
      </c>
      <c r="E387" t="s">
        <v>81</v>
      </c>
      <c r="F387" s="27" t="s">
        <v>113</v>
      </c>
      <c r="G387" t="s">
        <v>81</v>
      </c>
      <c r="H387" s="27" t="s">
        <v>113</v>
      </c>
      <c r="I387" t="s">
        <v>81</v>
      </c>
      <c r="J387" s="27" t="s">
        <v>113</v>
      </c>
      <c r="K387" t="s">
        <v>81</v>
      </c>
      <c r="L387" s="27" t="s">
        <v>113</v>
      </c>
      <c r="M387" t="s">
        <v>81</v>
      </c>
      <c r="N387" t="str">
        <f>IF(R386=0,"",R386)</f>
        <v>対戦相手がコントロールするクリーチャーが戦闘ダメージを与えたとき、そのクリーチャーを破壊する。その後、このサポートは1シールドを失う。</v>
      </c>
      <c r="O387" t="s">
        <v>81</v>
      </c>
      <c r="Q387" s="38" t="s">
        <v>27</v>
      </c>
      <c r="R387" s="34" t="str">
        <f>INDEX(BA:BA,W382+1)</f>
        <v>When a creature your opponent controls deals combat damage, that creature is Destroyed then this support loses 1 shield.</v>
      </c>
      <c r="S387" s="35" t="s">
        <v>400</v>
      </c>
      <c r="T387" s="34" t="str">
        <f>IF(X387="","",X387&amp;IF(Y387="",""," "&amp;Y387)&amp;IF(Z387="",""," "&amp;Z387)&amp;IF(AA387="",""," "&amp;AA387))</f>
        <v/>
      </c>
      <c r="U387" s="35"/>
      <c r="V387" s="36"/>
      <c r="W387" s="40" t="s">
        <v>114</v>
      </c>
      <c r="X387" s="33" t="str">
        <f t="shared" ref="X387:AA387" si="65">IF(ISERROR(IF(LEN(X386)&gt;1,X386,VLOOKUP(X385,$AC:$AD,2,FALSE))),"",IF(LEN(X386)&gt;1,X386,VLOOKUP(X385,$AC:$AD,2,FALSE)))</f>
        <v/>
      </c>
      <c r="Y387" s="33" t="str">
        <f t="shared" si="65"/>
        <v/>
      </c>
      <c r="Z387" s="33" t="str">
        <f t="shared" si="65"/>
        <v/>
      </c>
      <c r="AA387" s="33" t="str">
        <f t="shared" si="65"/>
        <v> </v>
      </c>
      <c r="AC387" s="52"/>
      <c r="AD387" s="52"/>
      <c r="BB387" s="64" t="s">
        <v>0</v>
      </c>
    </row>
    <row r="388" spans="1:54">
      <c r="A388" t="str">
        <f t="shared" si="55"/>
        <v>|英テキスト|&gt;|&gt;|&gt;|&gt;|When a creature your opponent controls deals combat damage, that creature is Destroyed then this support loses 1 shield.|</v>
      </c>
      <c r="B388" t="s">
        <v>0</v>
      </c>
      <c r="C388" t="s">
        <v>81</v>
      </c>
      <c r="D388" s="27" t="s">
        <v>125</v>
      </c>
      <c r="E388" t="s">
        <v>81</v>
      </c>
      <c r="F388" s="27" t="s">
        <v>113</v>
      </c>
      <c r="G388" t="s">
        <v>81</v>
      </c>
      <c r="H388" s="27" t="s">
        <v>113</v>
      </c>
      <c r="I388" t="s">
        <v>81</v>
      </c>
      <c r="J388" s="27" t="s">
        <v>113</v>
      </c>
      <c r="K388" t="s">
        <v>81</v>
      </c>
      <c r="L388" s="27" t="s">
        <v>113</v>
      </c>
      <c r="M388" t="s">
        <v>81</v>
      </c>
      <c r="N388" t="str">
        <f>IF(T387="","",T387&amp;"&amp;br;")&amp;IF(R387=0,"",R387)</f>
        <v>When a creature your opponent controls deals combat damage, that creature is Destroyed then this support loses 1 shield.</v>
      </c>
      <c r="O388" t="s">
        <v>81</v>
      </c>
      <c r="Q388" s="33" t="s">
        <v>18</v>
      </c>
      <c r="R388" s="34">
        <f>IF(INDEX(AT:AT,W382+1)="",0,INDEX(AT:AT,W382+1)&amp;"/"&amp;INDEX(AU:AU,W382+1))</f>
        <v>0</v>
      </c>
      <c r="S388" s="35"/>
      <c r="T388" s="35"/>
      <c r="U388" s="35"/>
      <c r="V388" s="36"/>
      <c r="W388" s="40"/>
      <c r="X388" s="33"/>
      <c r="Y388" s="52"/>
      <c r="Z388" s="52"/>
      <c r="AA388" s="53"/>
      <c r="AC388" s="52"/>
      <c r="AD388" s="52"/>
      <c r="BB388" s="64" t="s">
        <v>0</v>
      </c>
    </row>
    <row r="389" spans="1:54">
      <c r="A389" t="str">
        <f t="shared" si="55"/>
        <v>|PT|&gt;||シールド数|&gt;||</v>
      </c>
      <c r="B389" t="s">
        <v>0</v>
      </c>
      <c r="C389" t="s">
        <v>81</v>
      </c>
      <c r="D389" t="s">
        <v>18</v>
      </c>
      <c r="E389" t="s">
        <v>81</v>
      </c>
      <c r="F389" t="s">
        <v>113</v>
      </c>
      <c r="G389" t="s">
        <v>81</v>
      </c>
      <c r="H389" t="str">
        <f>IF(R388=0,"",R388)</f>
        <v/>
      </c>
      <c r="I389" t="s">
        <v>81</v>
      </c>
      <c r="J389" t="s">
        <v>136</v>
      </c>
      <c r="K389" t="s">
        <v>81</v>
      </c>
      <c r="L389" t="s">
        <v>113</v>
      </c>
      <c r="M389" t="s">
        <v>81</v>
      </c>
      <c r="N389" t="str">
        <f>IF(R389=0,"",R389)</f>
        <v/>
      </c>
      <c r="O389" t="s">
        <v>81</v>
      </c>
      <c r="Q389" s="41" t="s">
        <v>19</v>
      </c>
      <c r="R389" s="34">
        <f>INDEX(AS:AS,W382+1)</f>
        <v>0</v>
      </c>
      <c r="S389" s="42"/>
      <c r="T389" s="42"/>
      <c r="U389" s="42"/>
      <c r="V389" s="43"/>
      <c r="W389" s="44"/>
      <c r="X389" s="45"/>
      <c r="Y389" s="55"/>
      <c r="Z389" s="55"/>
      <c r="AA389" s="56"/>
      <c r="BB389" s="64" t="s">
        <v>0</v>
      </c>
    </row>
    <row r="390" spans="1:54">
      <c r="A390" t="str">
        <f t="shared" ref="A390:A453" si="66">CONCATENATE(C390,D390,E390,F390,G390,H390,I390,J390,K390,L390,M390,N390,O390,P390)</f>
        <v>&amp;br;&amp;br;</v>
      </c>
      <c r="B390" t="s">
        <v>0</v>
      </c>
      <c r="C390" t="s">
        <v>145</v>
      </c>
      <c r="R390"/>
      <c r="S390"/>
      <c r="T390"/>
      <c r="U390"/>
      <c r="V390"/>
      <c r="BB390" s="64" t="s">
        <v>0</v>
      </c>
    </row>
    <row r="391" spans="1:54">
      <c r="A391" t="str">
        <f t="shared" si="66"/>
        <v>#back(text=戻る,left)</v>
      </c>
      <c r="B391" t="s">
        <v>0</v>
      </c>
      <c r="C391" t="s">
        <v>153</v>
      </c>
      <c r="R391"/>
      <c r="S391"/>
      <c r="T391"/>
      <c r="U391"/>
      <c r="V391"/>
      <c r="BB391" s="64" t="s">
        <v>0</v>
      </c>
    </row>
    <row r="392" spans="1:54">
      <c r="A392" t="str">
        <f t="shared" si="66"/>
        <v>&amp;br;</v>
      </c>
      <c r="B392" t="s">
        <v>0</v>
      </c>
      <c r="C392" t="s">
        <v>164</v>
      </c>
      <c r="R392"/>
      <c r="S392"/>
      <c r="T392"/>
      <c r="U392"/>
      <c r="V392"/>
      <c r="BB392" s="64" t="s">
        <v>0</v>
      </c>
    </row>
    <row r="393" spans="1:54">
      <c r="A393" t="str">
        <f t="shared" si="66"/>
        <v>#comment(above,nsize=[15],size=[30],num=[10])</v>
      </c>
      <c r="B393" t="s">
        <v>0</v>
      </c>
      <c r="C393" t="s">
        <v>173</v>
      </c>
      <c r="R393"/>
      <c r="S393"/>
      <c r="T393"/>
      <c r="U393"/>
      <c r="V393"/>
      <c r="BB393" s="64" t="s">
        <v>0</v>
      </c>
    </row>
    <row r="394" spans="1:54">
      <c r="A394" t="str">
        <f t="shared" si="66"/>
        <v>&amp;br;&amp;br;</v>
      </c>
      <c r="B394" t="s">
        <v>0</v>
      </c>
      <c r="C394" t="s">
        <v>145</v>
      </c>
      <c r="R394"/>
      <c r="S394"/>
      <c r="T394"/>
      <c r="U394"/>
      <c r="V394"/>
      <c r="AC394" s="52"/>
      <c r="AD394" s="52"/>
      <c r="BB394" s="64" t="s">
        <v>0</v>
      </c>
    </row>
    <row r="395" spans="1:54">
      <c r="A395" t="str">
        <f t="shared" si="66"/>
        <v/>
      </c>
      <c r="B395" t="s">
        <v>0</v>
      </c>
      <c r="Q395" s="29"/>
      <c r="R395" s="30"/>
      <c r="S395" s="30"/>
      <c r="T395" s="30"/>
      <c r="U395" s="30"/>
      <c r="V395" s="31"/>
      <c r="W395" s="32">
        <v>31</v>
      </c>
      <c r="X395" s="29"/>
      <c r="Y395" s="50"/>
      <c r="Z395" s="50"/>
      <c r="AA395" s="51"/>
      <c r="AC395" s="52"/>
      <c r="AD395" s="52"/>
      <c r="BB395" s="64" t="s">
        <v>0</v>
      </c>
    </row>
    <row r="396" spans="1:54">
      <c r="A396" t="str">
        <f t="shared" si="66"/>
        <v>*全知/Omniscience</v>
      </c>
      <c r="B396" t="s">
        <v>0</v>
      </c>
      <c r="C396" t="str">
        <f>"*"&amp;R396&amp;"/"&amp;T396</f>
        <v>*全知/Omniscience</v>
      </c>
      <c r="Q396" s="33" t="s">
        <v>9</v>
      </c>
      <c r="R396" s="34" t="str">
        <f>INDEX(AI:AI,W395+1)</f>
        <v>全知</v>
      </c>
      <c r="S396" s="35" t="s">
        <v>10</v>
      </c>
      <c r="T396" s="34" t="str">
        <f>INDEX(AJ:AJ,W395+1)</f>
        <v>Omniscience</v>
      </c>
      <c r="U396" s="35"/>
      <c r="V396" s="36"/>
      <c r="W396" s="37"/>
      <c r="X396" s="33"/>
      <c r="Y396" s="52"/>
      <c r="Z396" s="52"/>
      <c r="AA396" s="53"/>
      <c r="AC396" s="52"/>
      <c r="AD396" s="52"/>
      <c r="BB396" s="64" t="s">
        <v>0</v>
      </c>
    </row>
    <row r="397" spans="1:54">
      <c r="A397" t="str">
        <f t="shared" si="66"/>
        <v>|LEFT:80|LEFT:100|LEFT:100|LEFT:100|LEFT:100|LEFT:100|c</v>
      </c>
      <c r="B397" t="s">
        <v>0</v>
      </c>
      <c r="C397" t="s">
        <v>81</v>
      </c>
      <c r="D397" s="26" t="str">
        <f>$Q$1</f>
        <v>LEFT:80</v>
      </c>
      <c r="E397" s="26" t="s">
        <v>81</v>
      </c>
      <c r="F397" s="26" t="str">
        <f t="shared" ref="F397:J397" si="67">$R$1</f>
        <v>LEFT:100</v>
      </c>
      <c r="G397" s="26" t="s">
        <v>81</v>
      </c>
      <c r="H397" s="26" t="str">
        <f t="shared" si="67"/>
        <v>LEFT:100</v>
      </c>
      <c r="I397" s="26" t="s">
        <v>81</v>
      </c>
      <c r="J397" s="26" t="str">
        <f t="shared" si="67"/>
        <v>LEFT:100</v>
      </c>
      <c r="K397" s="26" t="s">
        <v>81</v>
      </c>
      <c r="L397" s="26" t="str">
        <f>$R$1</f>
        <v>LEFT:100</v>
      </c>
      <c r="M397" s="26" t="s">
        <v>81</v>
      </c>
      <c r="N397" s="26" t="str">
        <f>$R$1</f>
        <v>LEFT:100</v>
      </c>
      <c r="O397" t="s">
        <v>81</v>
      </c>
      <c r="P397" t="s">
        <v>82</v>
      </c>
      <c r="Q397" s="38" t="s">
        <v>6</v>
      </c>
      <c r="R397" s="34" t="str">
        <f>INDEX(AF:AF,W395+1)</f>
        <v>青</v>
      </c>
      <c r="S397" s="39" t="s">
        <v>7</v>
      </c>
      <c r="T397" s="34" t="str">
        <f>INDEX(AG:AG,W395+1)</f>
        <v>Masterpiece</v>
      </c>
      <c r="U397" s="39" t="s">
        <v>8</v>
      </c>
      <c r="V397" s="34">
        <f>INDEX(AH:AH,W395+1)</f>
        <v>17</v>
      </c>
      <c r="W397" s="40"/>
      <c r="X397" s="34" t="str">
        <f>INDEX(AO:AO,W395+1)</f>
        <v>あなたの手札の各カードのマナ･コストは0マナになる。</v>
      </c>
      <c r="Y397" s="52"/>
      <c r="Z397" s="52"/>
      <c r="AA397" s="53"/>
      <c r="AC397" s="35"/>
      <c r="AD397" s="35"/>
      <c r="BB397" s="64" t="s">
        <v>0</v>
      </c>
    </row>
    <row r="398" spans="1:54">
      <c r="A398" t="str">
        <f t="shared" si="66"/>
        <v>|色|青|レアリティ|Masterpiece|マナコスト|17|</v>
      </c>
      <c r="B398" t="s">
        <v>0</v>
      </c>
      <c r="C398" t="s">
        <v>81</v>
      </c>
      <c r="D398" s="27" t="s">
        <v>6</v>
      </c>
      <c r="E398" t="s">
        <v>81</v>
      </c>
      <c r="F398" t="str">
        <f>IF(R397=0,"",R397)</f>
        <v>青</v>
      </c>
      <c r="G398" t="s">
        <v>81</v>
      </c>
      <c r="H398" s="27" t="s">
        <v>93</v>
      </c>
      <c r="I398" t="s">
        <v>81</v>
      </c>
      <c r="J398" t="str">
        <f>IF(T397=0,"",T397)</f>
        <v>Masterpiece</v>
      </c>
      <c r="K398" t="s">
        <v>81</v>
      </c>
      <c r="L398" s="27" t="s">
        <v>94</v>
      </c>
      <c r="M398" t="s">
        <v>81</v>
      </c>
      <c r="N398">
        <f>IF(V397=0,"",V397)</f>
        <v>17</v>
      </c>
      <c r="O398" t="s">
        <v>81</v>
      </c>
      <c r="Q398" s="33" t="s">
        <v>11</v>
      </c>
      <c r="R398" s="34" t="str">
        <f>INDEX(AK:AK,W395+1)</f>
        <v>サポート</v>
      </c>
      <c r="S398" s="39" t="s">
        <v>95</v>
      </c>
      <c r="T398" s="34">
        <f>INDEX(AL:AL,W395+1)</f>
        <v>0</v>
      </c>
      <c r="U398" s="34">
        <f>INDEX(AM:AM,W395+1)</f>
        <v>0</v>
      </c>
      <c r="V398" s="34">
        <f>INDEX(AN:AN,W395+1)</f>
        <v>0</v>
      </c>
      <c r="W398" s="40"/>
      <c r="X398" s="34" t="str">
        <f>INDEX(AV:AV,W395+1)</f>
        <v>あな</v>
      </c>
      <c r="Y398" s="34" t="str">
        <f>INDEX(AW:AW,W395+1)</f>
        <v/>
      </c>
      <c r="Z398" s="34" t="str">
        <f>INDEX(AX:AX,W395+1)</f>
        <v/>
      </c>
      <c r="AA398" s="34">
        <f>INDEX(AY:AY,W395+1)</f>
        <v>0</v>
      </c>
      <c r="AC398" s="52"/>
      <c r="AD398" s="52"/>
      <c r="BB398" s="64" t="s">
        <v>0</v>
      </c>
    </row>
    <row r="399" spans="1:54">
      <c r="A399" t="str">
        <f t="shared" si="66"/>
        <v>|種別|サポート|サブタイプ||||</v>
      </c>
      <c r="B399" t="s">
        <v>0</v>
      </c>
      <c r="C399" t="s">
        <v>81</v>
      </c>
      <c r="D399" s="27" t="s">
        <v>11</v>
      </c>
      <c r="E399" t="s">
        <v>81</v>
      </c>
      <c r="F399" t="str">
        <f>IF(R398=0,"",R398)</f>
        <v>サポート</v>
      </c>
      <c r="G399" t="s">
        <v>81</v>
      </c>
      <c r="H399" s="27" t="s">
        <v>103</v>
      </c>
      <c r="I399" t="s">
        <v>81</v>
      </c>
      <c r="J399" t="str">
        <f>IF(T398=0,"",T398)</f>
        <v/>
      </c>
      <c r="K399" t="s">
        <v>81</v>
      </c>
      <c r="L399" t="str">
        <f>IF(U398=0,"",U398)</f>
        <v/>
      </c>
      <c r="M399" t="s">
        <v>81</v>
      </c>
      <c r="N399" t="str">
        <f>IF(V398=0,"",V398)</f>
        <v/>
      </c>
      <c r="O399" t="s">
        <v>81</v>
      </c>
      <c r="Q399" s="33" t="s">
        <v>104</v>
      </c>
      <c r="R399" s="34" t="str">
        <f>INDEX(AZ:AZ,W395+1)</f>
        <v>あなたの手札の各カードのマナ･コストは0マナになる。&amp;br;あなたがクリーチャーか呪文かサポートを唱えたとき、このサポートは1シールドを失う。</v>
      </c>
      <c r="S399" s="35"/>
      <c r="T399" s="35"/>
      <c r="U399" s="35"/>
      <c r="V399" s="36"/>
      <c r="W399" s="40"/>
      <c r="X399" s="32"/>
      <c r="Y399" s="32"/>
      <c r="Z399" s="32"/>
      <c r="AA399" s="54"/>
      <c r="AC399" s="52"/>
      <c r="AD399" s="52"/>
      <c r="BB399" s="64" t="s">
        <v>0</v>
      </c>
    </row>
    <row r="400" spans="1:54">
      <c r="A400" t="str">
        <f t="shared" si="66"/>
        <v>|テキスト|&gt;|&gt;|&gt;|&gt;|あなたの手札の各カードのマナ･コストは0マナになる。&amp;br;あなたがクリーチャーか呪文かサポートを唱えたとき、このサポートは1シールドを失う。|</v>
      </c>
      <c r="B400" t="s">
        <v>0</v>
      </c>
      <c r="C400" t="s">
        <v>81</v>
      </c>
      <c r="D400" s="27" t="s">
        <v>104</v>
      </c>
      <c r="E400" t="s">
        <v>81</v>
      </c>
      <c r="F400" s="27" t="s">
        <v>113</v>
      </c>
      <c r="G400" t="s">
        <v>81</v>
      </c>
      <c r="H400" s="27" t="s">
        <v>113</v>
      </c>
      <c r="I400" t="s">
        <v>81</v>
      </c>
      <c r="J400" s="27" t="s">
        <v>113</v>
      </c>
      <c r="K400" t="s">
        <v>81</v>
      </c>
      <c r="L400" s="27" t="s">
        <v>113</v>
      </c>
      <c r="M400" t="s">
        <v>81</v>
      </c>
      <c r="N400" t="str">
        <f>IF(R399=0,"",R399)</f>
        <v>あなたの手札の各カードのマナ･コストは0マナになる。&amp;br;あなたがクリーチャーか呪文かサポートを唱えたとき、このサポートは1シールドを失う。</v>
      </c>
      <c r="O400" t="s">
        <v>81</v>
      </c>
      <c r="Q400" s="38" t="s">
        <v>27</v>
      </c>
      <c r="R400" s="34" t="str">
        <f>INDEX(BA:BA,W395+1)</f>
        <v>Each card in your hand costs 0 mana to cast. When you cast a creature, spell, or support, this support loses 1 shield.</v>
      </c>
      <c r="S400" s="35" t="s">
        <v>400</v>
      </c>
      <c r="T400" s="34" t="str">
        <f>IF(X400="","",X400&amp;IF(Y400="",""," "&amp;Y400)&amp;IF(Z400="",""," "&amp;Z400)&amp;IF(AA400="",""," "&amp;AA400))</f>
        <v/>
      </c>
      <c r="U400" s="35"/>
      <c r="V400" s="36"/>
      <c r="W400" s="40" t="s">
        <v>114</v>
      </c>
      <c r="X400" s="33" t="str">
        <f t="shared" ref="X400:AA400" si="68">IF(ISERROR(IF(LEN(X399)&gt;1,X399,VLOOKUP(X398,$AC:$AD,2,FALSE))),"",IF(LEN(X399)&gt;1,X399,VLOOKUP(X398,$AC:$AD,2,FALSE)))</f>
        <v/>
      </c>
      <c r="Y400" s="33" t="str">
        <f t="shared" si="68"/>
        <v/>
      </c>
      <c r="Z400" s="33" t="str">
        <f t="shared" si="68"/>
        <v/>
      </c>
      <c r="AA400" s="33" t="str">
        <f t="shared" si="68"/>
        <v> </v>
      </c>
      <c r="AC400" s="52"/>
      <c r="AD400" s="52"/>
      <c r="BB400" s="64" t="s">
        <v>0</v>
      </c>
    </row>
    <row r="401" spans="1:54">
      <c r="A401" t="str">
        <f t="shared" si="66"/>
        <v>|英テキスト|&gt;|&gt;|&gt;|&gt;|Each card in your hand costs 0 mana to cast. When you cast a creature, spell, or support, this support loses 1 shield.|</v>
      </c>
      <c r="B401" t="s">
        <v>0</v>
      </c>
      <c r="C401" t="s">
        <v>81</v>
      </c>
      <c r="D401" s="27" t="s">
        <v>125</v>
      </c>
      <c r="E401" t="s">
        <v>81</v>
      </c>
      <c r="F401" s="27" t="s">
        <v>113</v>
      </c>
      <c r="G401" t="s">
        <v>81</v>
      </c>
      <c r="H401" s="27" t="s">
        <v>113</v>
      </c>
      <c r="I401" t="s">
        <v>81</v>
      </c>
      <c r="J401" s="27" t="s">
        <v>113</v>
      </c>
      <c r="K401" t="s">
        <v>81</v>
      </c>
      <c r="L401" s="27" t="s">
        <v>113</v>
      </c>
      <c r="M401" t="s">
        <v>81</v>
      </c>
      <c r="N401" t="str">
        <f>IF(T400="","",T400&amp;"&amp;br;")&amp;IF(R400=0,"",R400)</f>
        <v>Each card in your hand costs 0 mana to cast. When you cast a creature, spell, or support, this support loses 1 shield.</v>
      </c>
      <c r="O401" t="s">
        <v>81</v>
      </c>
      <c r="Q401" s="33" t="s">
        <v>18</v>
      </c>
      <c r="R401" s="34">
        <f>IF(INDEX(AT:AT,W395+1)="",0,INDEX(AT:AT,W395+1)&amp;"/"&amp;INDEX(AU:AU,W395+1))</f>
        <v>0</v>
      </c>
      <c r="S401" s="35"/>
      <c r="T401" s="35"/>
      <c r="U401" s="35"/>
      <c r="V401" s="36"/>
      <c r="W401" s="40"/>
      <c r="X401" s="33"/>
      <c r="Y401" s="52"/>
      <c r="Z401" s="52"/>
      <c r="AA401" s="53"/>
      <c r="AC401" s="52"/>
      <c r="AD401" s="52"/>
      <c r="BB401" s="64" t="s">
        <v>0</v>
      </c>
    </row>
    <row r="402" spans="1:54">
      <c r="A402" t="str">
        <f t="shared" si="66"/>
        <v>|PT|&gt;||シールド数|&gt;||</v>
      </c>
      <c r="B402" t="s">
        <v>0</v>
      </c>
      <c r="C402" t="s">
        <v>81</v>
      </c>
      <c r="D402" t="s">
        <v>18</v>
      </c>
      <c r="E402" t="s">
        <v>81</v>
      </c>
      <c r="F402" t="s">
        <v>113</v>
      </c>
      <c r="G402" t="s">
        <v>81</v>
      </c>
      <c r="H402" t="str">
        <f>IF(R401=0,"",R401)</f>
        <v/>
      </c>
      <c r="I402" t="s">
        <v>81</v>
      </c>
      <c r="J402" t="s">
        <v>136</v>
      </c>
      <c r="K402" t="s">
        <v>81</v>
      </c>
      <c r="L402" t="s">
        <v>113</v>
      </c>
      <c r="M402" t="s">
        <v>81</v>
      </c>
      <c r="N402" t="str">
        <f>IF(R402=0,"",R402)</f>
        <v/>
      </c>
      <c r="O402" t="s">
        <v>81</v>
      </c>
      <c r="Q402" s="41" t="s">
        <v>19</v>
      </c>
      <c r="R402" s="34">
        <f>INDEX(AS:AS,W395+1)</f>
        <v>0</v>
      </c>
      <c r="S402" s="42"/>
      <c r="T402" s="42"/>
      <c r="U402" s="42"/>
      <c r="V402" s="43"/>
      <c r="W402" s="44"/>
      <c r="X402" s="45"/>
      <c r="Y402" s="55"/>
      <c r="Z402" s="55"/>
      <c r="AA402" s="56"/>
      <c r="BB402" s="64" t="s">
        <v>0</v>
      </c>
    </row>
    <row r="403" spans="1:54">
      <c r="A403" t="str">
        <f t="shared" si="66"/>
        <v>&amp;br;&amp;br;</v>
      </c>
      <c r="B403" t="s">
        <v>0</v>
      </c>
      <c r="C403" t="s">
        <v>145</v>
      </c>
      <c r="R403"/>
      <c r="S403"/>
      <c r="T403"/>
      <c r="U403"/>
      <c r="V403"/>
      <c r="BB403" s="64" t="s">
        <v>0</v>
      </c>
    </row>
    <row r="404" spans="1:54">
      <c r="A404" t="str">
        <f t="shared" si="66"/>
        <v>#back(text=戻る,left)</v>
      </c>
      <c r="B404" t="s">
        <v>0</v>
      </c>
      <c r="C404" t="s">
        <v>153</v>
      </c>
      <c r="R404"/>
      <c r="S404"/>
      <c r="T404"/>
      <c r="U404"/>
      <c r="V404"/>
      <c r="BB404" s="64" t="s">
        <v>0</v>
      </c>
    </row>
    <row r="405" spans="1:54">
      <c r="A405" t="str">
        <f t="shared" si="66"/>
        <v>&amp;br;</v>
      </c>
      <c r="B405" t="s">
        <v>0</v>
      </c>
      <c r="C405" t="s">
        <v>164</v>
      </c>
      <c r="R405"/>
      <c r="S405"/>
      <c r="T405"/>
      <c r="U405"/>
      <c r="V405"/>
      <c r="BB405" s="64" t="s">
        <v>0</v>
      </c>
    </row>
    <row r="406" spans="1:54">
      <c r="A406" t="str">
        <f t="shared" si="66"/>
        <v>#comment(above,nsize=[15],size=[30],num=[10])</v>
      </c>
      <c r="B406" t="s">
        <v>0</v>
      </c>
      <c r="C406" t="s">
        <v>173</v>
      </c>
      <c r="R406"/>
      <c r="S406"/>
      <c r="T406"/>
      <c r="U406"/>
      <c r="V406"/>
      <c r="BB406" s="64" t="s">
        <v>0</v>
      </c>
    </row>
    <row r="407" spans="1:54">
      <c r="A407" t="str">
        <f t="shared" si="66"/>
        <v>&amp;br;&amp;br;</v>
      </c>
      <c r="B407" t="s">
        <v>0</v>
      </c>
      <c r="C407" t="s">
        <v>145</v>
      </c>
      <c r="R407"/>
      <c r="S407"/>
      <c r="T407"/>
      <c r="U407"/>
      <c r="V407"/>
      <c r="AC407" s="52"/>
      <c r="AD407" s="52"/>
      <c r="BB407" s="64" t="s">
        <v>0</v>
      </c>
    </row>
    <row r="408" spans="1:54">
      <c r="A408" t="str">
        <f t="shared" si="66"/>
        <v/>
      </c>
      <c r="B408" t="s">
        <v>0</v>
      </c>
      <c r="Q408" s="29"/>
      <c r="R408" s="30"/>
      <c r="S408" s="30"/>
      <c r="T408" s="30"/>
      <c r="U408" s="30"/>
      <c r="V408" s="31"/>
      <c r="W408" s="32">
        <v>32</v>
      </c>
      <c r="X408" s="29"/>
      <c r="Y408" s="50"/>
      <c r="Z408" s="50"/>
      <c r="AA408" s="51"/>
      <c r="AC408" s="52"/>
      <c r="AD408" s="52"/>
      <c r="BB408" s="64" t="s">
        <v>0</v>
      </c>
    </row>
    <row r="409" spans="1:54">
      <c r="A409" t="str">
        <f t="shared" si="66"/>
        <v>*粉砕の嵐/Shatterstorm</v>
      </c>
      <c r="B409" t="s">
        <v>0</v>
      </c>
      <c r="C409" t="str">
        <f>"*"&amp;R409&amp;"/"&amp;T409</f>
        <v>*粉砕の嵐/Shatterstorm</v>
      </c>
      <c r="Q409" s="33" t="s">
        <v>9</v>
      </c>
      <c r="R409" s="34" t="str">
        <f>INDEX(AI:AI,W408+1)</f>
        <v>粉砕の嵐</v>
      </c>
      <c r="S409" s="35" t="s">
        <v>10</v>
      </c>
      <c r="T409" s="34" t="str">
        <f>INDEX(AJ:AJ,W408+1)</f>
        <v>Shatterstorm</v>
      </c>
      <c r="U409" s="35"/>
      <c r="V409" s="36"/>
      <c r="W409" s="37"/>
      <c r="X409" s="33"/>
      <c r="Y409" s="52"/>
      <c r="Z409" s="52"/>
      <c r="AA409" s="53"/>
      <c r="AC409" s="52"/>
      <c r="AD409" s="52"/>
      <c r="BB409" s="64" t="s">
        <v>0</v>
      </c>
    </row>
    <row r="410" spans="1:54">
      <c r="A410" t="str">
        <f t="shared" si="66"/>
        <v>|LEFT:80|LEFT:100|LEFT:100|LEFT:100|LEFT:100|LEFT:100|c</v>
      </c>
      <c r="B410" t="s">
        <v>0</v>
      </c>
      <c r="C410" t="s">
        <v>81</v>
      </c>
      <c r="D410" s="26" t="str">
        <f>$Q$1</f>
        <v>LEFT:80</v>
      </c>
      <c r="E410" s="26" t="s">
        <v>81</v>
      </c>
      <c r="F410" s="26" t="str">
        <f t="shared" ref="F410:J410" si="69">$R$1</f>
        <v>LEFT:100</v>
      </c>
      <c r="G410" s="26" t="s">
        <v>81</v>
      </c>
      <c r="H410" s="26" t="str">
        <f t="shared" si="69"/>
        <v>LEFT:100</v>
      </c>
      <c r="I410" s="26" t="s">
        <v>81</v>
      </c>
      <c r="J410" s="26" t="str">
        <f t="shared" si="69"/>
        <v>LEFT:100</v>
      </c>
      <c r="K410" s="26" t="s">
        <v>81</v>
      </c>
      <c r="L410" s="26" t="str">
        <f>$R$1</f>
        <v>LEFT:100</v>
      </c>
      <c r="M410" s="26" t="s">
        <v>81</v>
      </c>
      <c r="N410" s="26" t="str">
        <f>$R$1</f>
        <v>LEFT:100</v>
      </c>
      <c r="O410" t="s">
        <v>81</v>
      </c>
      <c r="P410" t="s">
        <v>82</v>
      </c>
      <c r="Q410" s="38" t="s">
        <v>6</v>
      </c>
      <c r="R410" s="34" t="str">
        <f>INDEX(AF:AF,W408+1)</f>
        <v>赤</v>
      </c>
      <c r="S410" s="39" t="s">
        <v>7</v>
      </c>
      <c r="T410" s="34" t="str">
        <f>INDEX(AG:AG,W408+1)</f>
        <v>Masterpiece</v>
      </c>
      <c r="U410" s="39" t="s">
        <v>8</v>
      </c>
      <c r="V410" s="34">
        <f>INDEX(AH:AH,W408+1)</f>
        <v>7</v>
      </c>
      <c r="W410" s="40"/>
      <c r="X410" s="34" t="str">
        <f>INDEX(AO:AO,W408+1)</f>
        <v>各サポートを破壊する。</v>
      </c>
      <c r="Y410" s="52"/>
      <c r="Z410" s="52"/>
      <c r="AA410" s="53"/>
      <c r="AC410" s="35"/>
      <c r="AD410" s="35"/>
      <c r="BB410" s="64" t="s">
        <v>0</v>
      </c>
    </row>
    <row r="411" spans="1:54">
      <c r="A411" t="str">
        <f t="shared" si="66"/>
        <v>|色|赤|レアリティ|Masterpiece|マナコスト|7|</v>
      </c>
      <c r="B411" t="s">
        <v>0</v>
      </c>
      <c r="C411" t="s">
        <v>81</v>
      </c>
      <c r="D411" s="27" t="s">
        <v>6</v>
      </c>
      <c r="E411" t="s">
        <v>81</v>
      </c>
      <c r="F411" t="str">
        <f>IF(R410=0,"",R410)</f>
        <v>赤</v>
      </c>
      <c r="G411" t="s">
        <v>81</v>
      </c>
      <c r="H411" s="27" t="s">
        <v>93</v>
      </c>
      <c r="I411" t="s">
        <v>81</v>
      </c>
      <c r="J411" t="str">
        <f>IF(T410=0,"",T410)</f>
        <v>Masterpiece</v>
      </c>
      <c r="K411" t="s">
        <v>81</v>
      </c>
      <c r="L411" s="27" t="s">
        <v>94</v>
      </c>
      <c r="M411" t="s">
        <v>81</v>
      </c>
      <c r="N411">
        <f>IF(V410=0,"",V410)</f>
        <v>7</v>
      </c>
      <c r="O411" t="s">
        <v>81</v>
      </c>
      <c r="Q411" s="33" t="s">
        <v>11</v>
      </c>
      <c r="R411" s="34" t="str">
        <f>INDEX(AK:AK,W408+1)</f>
        <v>呪文</v>
      </c>
      <c r="S411" s="39" t="s">
        <v>95</v>
      </c>
      <c r="T411" s="34">
        <f>INDEX(AL:AL,W408+1)</f>
        <v>0</v>
      </c>
      <c r="U411" s="34">
        <f>INDEX(AM:AM,W408+1)</f>
        <v>0</v>
      </c>
      <c r="V411" s="34">
        <f>INDEX(AN:AN,W408+1)</f>
        <v>0</v>
      </c>
      <c r="W411" s="40"/>
      <c r="X411" s="34" t="str">
        <f>INDEX(AV:AV,W408+1)</f>
        <v>各サ</v>
      </c>
      <c r="Y411" s="34" t="str">
        <f>INDEX(AW:AW,W408+1)</f>
        <v/>
      </c>
      <c r="Z411" s="34" t="str">
        <f>INDEX(AX:AX,W408+1)</f>
        <v/>
      </c>
      <c r="AA411" s="34">
        <f>INDEX(AY:AY,W408+1)</f>
        <v>0</v>
      </c>
      <c r="AC411" s="52"/>
      <c r="AD411" s="52"/>
      <c r="BB411" s="64" t="s">
        <v>0</v>
      </c>
    </row>
    <row r="412" spans="1:54">
      <c r="A412" t="str">
        <f t="shared" si="66"/>
        <v>|種別|呪文|サブタイプ||||</v>
      </c>
      <c r="B412" t="s">
        <v>0</v>
      </c>
      <c r="C412" t="s">
        <v>81</v>
      </c>
      <c r="D412" s="27" t="s">
        <v>11</v>
      </c>
      <c r="E412" t="s">
        <v>81</v>
      </c>
      <c r="F412" t="str">
        <f>IF(R411=0,"",R411)</f>
        <v>呪文</v>
      </c>
      <c r="G412" t="s">
        <v>81</v>
      </c>
      <c r="H412" s="27" t="s">
        <v>103</v>
      </c>
      <c r="I412" t="s">
        <v>81</v>
      </c>
      <c r="J412" t="str">
        <f>IF(T411=0,"",T411)</f>
        <v/>
      </c>
      <c r="K412" t="s">
        <v>81</v>
      </c>
      <c r="L412" t="str">
        <f>IF(U411=0,"",U411)</f>
        <v/>
      </c>
      <c r="M412" t="s">
        <v>81</v>
      </c>
      <c r="N412" t="str">
        <f>IF(V411=0,"",V411)</f>
        <v/>
      </c>
      <c r="O412" t="s">
        <v>81</v>
      </c>
      <c r="Q412" s="33" t="s">
        <v>104</v>
      </c>
      <c r="R412" s="34" t="str">
        <f>INDEX(AZ:AZ,W408+1)</f>
        <v>各サポートを破壊する。</v>
      </c>
      <c r="S412" s="35"/>
      <c r="T412" s="35"/>
      <c r="U412" s="35"/>
      <c r="V412" s="36"/>
      <c r="W412" s="40"/>
      <c r="X412" s="32"/>
      <c r="Y412" s="32"/>
      <c r="Z412" s="32"/>
      <c r="AA412" s="54"/>
      <c r="AC412" s="52"/>
      <c r="AD412" s="52"/>
      <c r="BB412" s="64" t="s">
        <v>0</v>
      </c>
    </row>
    <row r="413" spans="1:54">
      <c r="A413" t="str">
        <f t="shared" si="66"/>
        <v>|テキスト|&gt;|&gt;|&gt;|&gt;|各サポートを破壊する。|</v>
      </c>
      <c r="B413" t="s">
        <v>0</v>
      </c>
      <c r="C413" t="s">
        <v>81</v>
      </c>
      <c r="D413" s="27" t="s">
        <v>104</v>
      </c>
      <c r="E413" t="s">
        <v>81</v>
      </c>
      <c r="F413" s="27" t="s">
        <v>113</v>
      </c>
      <c r="G413" t="s">
        <v>81</v>
      </c>
      <c r="H413" s="27" t="s">
        <v>113</v>
      </c>
      <c r="I413" t="s">
        <v>81</v>
      </c>
      <c r="J413" s="27" t="s">
        <v>113</v>
      </c>
      <c r="K413" t="s">
        <v>81</v>
      </c>
      <c r="L413" s="27" t="s">
        <v>113</v>
      </c>
      <c r="M413" t="s">
        <v>81</v>
      </c>
      <c r="N413" t="str">
        <f>IF(R412=0,"",R412)</f>
        <v>各サポートを破壊する。</v>
      </c>
      <c r="O413" t="s">
        <v>81</v>
      </c>
      <c r="Q413" s="38" t="s">
        <v>27</v>
      </c>
      <c r="R413" s="34" t="str">
        <f>INDEX(BA:BA,W408+1)</f>
        <v>Each support is Destroyed.</v>
      </c>
      <c r="S413" s="35" t="s">
        <v>400</v>
      </c>
      <c r="T413" s="34" t="str">
        <f>IF(X413="","",X413&amp;IF(Y413="",""," "&amp;Y413)&amp;IF(Z413="",""," "&amp;Z413)&amp;IF(AA413="",""," "&amp;AA413))</f>
        <v/>
      </c>
      <c r="U413" s="35"/>
      <c r="V413" s="36"/>
      <c r="W413" s="40" t="s">
        <v>114</v>
      </c>
      <c r="X413" s="33" t="str">
        <f t="shared" ref="X413:AA413" si="70">IF(ISERROR(IF(LEN(X412)&gt;1,X412,VLOOKUP(X411,$AC:$AD,2,FALSE))),"",IF(LEN(X412)&gt;1,X412,VLOOKUP(X411,$AC:$AD,2,FALSE)))</f>
        <v/>
      </c>
      <c r="Y413" s="33" t="str">
        <f t="shared" si="70"/>
        <v/>
      </c>
      <c r="Z413" s="33" t="str">
        <f t="shared" si="70"/>
        <v/>
      </c>
      <c r="AA413" s="33" t="str">
        <f t="shared" si="70"/>
        <v> </v>
      </c>
      <c r="AC413" s="52"/>
      <c r="AD413" s="52"/>
      <c r="BB413" s="64" t="s">
        <v>0</v>
      </c>
    </row>
    <row r="414" spans="1:54">
      <c r="A414" t="str">
        <f t="shared" si="66"/>
        <v>|英テキスト|&gt;|&gt;|&gt;|&gt;|Each support is Destroyed.|</v>
      </c>
      <c r="B414" t="s">
        <v>0</v>
      </c>
      <c r="C414" t="s">
        <v>81</v>
      </c>
      <c r="D414" s="27" t="s">
        <v>125</v>
      </c>
      <c r="E414" t="s">
        <v>81</v>
      </c>
      <c r="F414" s="27" t="s">
        <v>113</v>
      </c>
      <c r="G414" t="s">
        <v>81</v>
      </c>
      <c r="H414" s="27" t="s">
        <v>113</v>
      </c>
      <c r="I414" t="s">
        <v>81</v>
      </c>
      <c r="J414" s="27" t="s">
        <v>113</v>
      </c>
      <c r="K414" t="s">
        <v>81</v>
      </c>
      <c r="L414" s="27" t="s">
        <v>113</v>
      </c>
      <c r="M414" t="s">
        <v>81</v>
      </c>
      <c r="N414" t="str">
        <f>IF(T413="","",T413&amp;"&amp;br;")&amp;IF(R413=0,"",R413)</f>
        <v>Each support is Destroyed.</v>
      </c>
      <c r="O414" t="s">
        <v>81</v>
      </c>
      <c r="Q414" s="33" t="s">
        <v>18</v>
      </c>
      <c r="R414" s="34">
        <f>IF(INDEX(AT:AT,W408+1)="",0,INDEX(AT:AT,W408+1)&amp;"/"&amp;INDEX(AU:AU,W408+1))</f>
        <v>0</v>
      </c>
      <c r="S414" s="35"/>
      <c r="T414" s="35"/>
      <c r="U414" s="35"/>
      <c r="V414" s="36"/>
      <c r="W414" s="40"/>
      <c r="X414" s="33"/>
      <c r="Y414" s="52"/>
      <c r="Z414" s="52"/>
      <c r="AA414" s="53"/>
      <c r="AC414" s="52"/>
      <c r="AD414" s="52"/>
      <c r="BB414" s="64" t="s">
        <v>0</v>
      </c>
    </row>
    <row r="415" spans="1:54">
      <c r="A415" t="str">
        <f t="shared" si="66"/>
        <v>|PT|&gt;||シールド数|&gt;||</v>
      </c>
      <c r="B415" t="s">
        <v>0</v>
      </c>
      <c r="C415" t="s">
        <v>81</v>
      </c>
      <c r="D415" t="s">
        <v>18</v>
      </c>
      <c r="E415" t="s">
        <v>81</v>
      </c>
      <c r="F415" t="s">
        <v>113</v>
      </c>
      <c r="G415" t="s">
        <v>81</v>
      </c>
      <c r="H415" t="str">
        <f>IF(R414=0,"",R414)</f>
        <v/>
      </c>
      <c r="I415" t="s">
        <v>81</v>
      </c>
      <c r="J415" t="s">
        <v>136</v>
      </c>
      <c r="K415" t="s">
        <v>81</v>
      </c>
      <c r="L415" t="s">
        <v>113</v>
      </c>
      <c r="M415" t="s">
        <v>81</v>
      </c>
      <c r="N415" t="str">
        <f>IF(R415=0,"",R415)</f>
        <v/>
      </c>
      <c r="O415" t="s">
        <v>81</v>
      </c>
      <c r="Q415" s="41" t="s">
        <v>19</v>
      </c>
      <c r="R415" s="34">
        <f>INDEX(AS:AS,W408+1)</f>
        <v>0</v>
      </c>
      <c r="S415" s="42"/>
      <c r="T415" s="42"/>
      <c r="U415" s="42"/>
      <c r="V415" s="43"/>
      <c r="W415" s="44"/>
      <c r="X415" s="45"/>
      <c r="Y415" s="55"/>
      <c r="Z415" s="55"/>
      <c r="AA415" s="56"/>
      <c r="BB415" s="64" t="s">
        <v>0</v>
      </c>
    </row>
    <row r="416" spans="1:54">
      <c r="A416" t="str">
        <f t="shared" si="66"/>
        <v>&amp;br;&amp;br;</v>
      </c>
      <c r="B416" t="s">
        <v>0</v>
      </c>
      <c r="C416" t="s">
        <v>145</v>
      </c>
      <c r="R416"/>
      <c r="S416"/>
      <c r="T416"/>
      <c r="U416"/>
      <c r="V416"/>
      <c r="BB416" s="64" t="s">
        <v>0</v>
      </c>
    </row>
    <row r="417" spans="1:54">
      <c r="A417" t="str">
        <f t="shared" si="66"/>
        <v>#back(text=戻る,left)</v>
      </c>
      <c r="B417" t="s">
        <v>0</v>
      </c>
      <c r="C417" t="s">
        <v>153</v>
      </c>
      <c r="R417"/>
      <c r="S417"/>
      <c r="T417"/>
      <c r="U417"/>
      <c r="V417"/>
      <c r="BB417" s="64" t="s">
        <v>0</v>
      </c>
    </row>
    <row r="418" spans="1:54">
      <c r="A418" t="str">
        <f t="shared" si="66"/>
        <v>&amp;br;</v>
      </c>
      <c r="B418" t="s">
        <v>0</v>
      </c>
      <c r="C418" t="s">
        <v>164</v>
      </c>
      <c r="R418"/>
      <c r="S418"/>
      <c r="T418"/>
      <c r="U418"/>
      <c r="V418"/>
      <c r="BB418" s="64" t="s">
        <v>0</v>
      </c>
    </row>
    <row r="419" spans="1:54">
      <c r="A419" t="str">
        <f t="shared" si="66"/>
        <v>#comment(above,nsize=[15],size=[30],num=[10])</v>
      </c>
      <c r="B419" t="s">
        <v>0</v>
      </c>
      <c r="C419" t="s">
        <v>173</v>
      </c>
      <c r="R419"/>
      <c r="S419"/>
      <c r="T419"/>
      <c r="U419"/>
      <c r="V419"/>
      <c r="BB419" s="64" t="s">
        <v>0</v>
      </c>
    </row>
    <row r="420" spans="1:54">
      <c r="A420" t="str">
        <f t="shared" si="66"/>
        <v>&amp;br;&amp;br;</v>
      </c>
      <c r="B420" t="s">
        <v>0</v>
      </c>
      <c r="C420" t="s">
        <v>145</v>
      </c>
      <c r="R420"/>
      <c r="S420"/>
      <c r="T420"/>
      <c r="U420"/>
      <c r="V420"/>
      <c r="AC420" s="52"/>
      <c r="AD420" s="52"/>
      <c r="BB420" s="64" t="s">
        <v>0</v>
      </c>
    </row>
    <row r="421" spans="1:54">
      <c r="A421" t="str">
        <f t="shared" si="66"/>
        <v/>
      </c>
      <c r="B421" t="s">
        <v>0</v>
      </c>
      <c r="Q421" s="29"/>
      <c r="R421" s="30"/>
      <c r="S421" s="30"/>
      <c r="T421" s="30"/>
      <c r="U421" s="30"/>
      <c r="V421" s="31"/>
      <c r="W421" s="32">
        <v>33</v>
      </c>
      <c r="X421" s="29"/>
      <c r="Y421" s="50"/>
      <c r="Z421" s="50"/>
      <c r="AA421" s="51"/>
      <c r="AC421" s="52"/>
      <c r="AD421" s="52"/>
      <c r="BB421" s="64" t="s">
        <v>0</v>
      </c>
    </row>
    <row r="422" spans="1:54">
      <c r="A422" t="str">
        <f t="shared" si="66"/>
        <v>*殺戮の契約/Slaughter Pact</v>
      </c>
      <c r="B422" t="s">
        <v>0</v>
      </c>
      <c r="C422" t="str">
        <f>"*"&amp;R422&amp;"/"&amp;T422</f>
        <v>*殺戮の契約/Slaughter Pact</v>
      </c>
      <c r="Q422" s="33" t="s">
        <v>9</v>
      </c>
      <c r="R422" s="34" t="str">
        <f>INDEX(AI:AI,W421+1)</f>
        <v>殺戮の契約</v>
      </c>
      <c r="S422" s="35" t="s">
        <v>10</v>
      </c>
      <c r="T422" s="34" t="str">
        <f>INDEX(AJ:AJ,W421+1)</f>
        <v>Slaughter Pact</v>
      </c>
      <c r="U422" s="35"/>
      <c r="V422" s="36"/>
      <c r="W422" s="37"/>
      <c r="X422" s="33"/>
      <c r="Y422" s="52"/>
      <c r="Z422" s="52"/>
      <c r="AA422" s="53"/>
      <c r="AC422" s="52"/>
      <c r="AD422" s="52"/>
      <c r="BB422" s="64" t="s">
        <v>0</v>
      </c>
    </row>
    <row r="423" spans="1:54">
      <c r="A423" t="str">
        <f t="shared" si="66"/>
        <v>|LEFT:80|LEFT:100|LEFT:100|LEFT:100|LEFT:100|LEFT:100|c</v>
      </c>
      <c r="B423" t="s">
        <v>0</v>
      </c>
      <c r="C423" t="s">
        <v>81</v>
      </c>
      <c r="D423" s="26" t="str">
        <f>$Q$1</f>
        <v>LEFT:80</v>
      </c>
      <c r="E423" s="26" t="s">
        <v>81</v>
      </c>
      <c r="F423" s="26" t="str">
        <f t="shared" ref="F423:J423" si="71">$R$1</f>
        <v>LEFT:100</v>
      </c>
      <c r="G423" s="26" t="s">
        <v>81</v>
      </c>
      <c r="H423" s="26" t="str">
        <f t="shared" si="71"/>
        <v>LEFT:100</v>
      </c>
      <c r="I423" s="26" t="s">
        <v>81</v>
      </c>
      <c r="J423" s="26" t="str">
        <f t="shared" si="71"/>
        <v>LEFT:100</v>
      </c>
      <c r="K423" s="26" t="s">
        <v>81</v>
      </c>
      <c r="L423" s="26" t="str">
        <f>$R$1</f>
        <v>LEFT:100</v>
      </c>
      <c r="M423" s="26" t="s">
        <v>81</v>
      </c>
      <c r="N423" s="26" t="str">
        <f>$R$1</f>
        <v>LEFT:100</v>
      </c>
      <c r="O423" t="s">
        <v>81</v>
      </c>
      <c r="P423" t="s">
        <v>82</v>
      </c>
      <c r="Q423" s="38" t="s">
        <v>6</v>
      </c>
      <c r="R423" s="34" t="str">
        <f>INDEX(AF:AF,W421+1)</f>
        <v>黒</v>
      </c>
      <c r="S423" s="39" t="s">
        <v>7</v>
      </c>
      <c r="T423" s="34" t="str">
        <f>INDEX(AG:AG,W421+1)</f>
        <v>Masterpiece</v>
      </c>
      <c r="U423" s="39" t="s">
        <v>8</v>
      </c>
      <c r="V423" s="34">
        <f>INDEX(AH:AH,W421+1)</f>
        <v>1</v>
      </c>
      <c r="W423" s="40"/>
      <c r="X423" s="34" t="str">
        <f>INDEX(AO:AO,W421+1)</f>
        <v>クリーチャー1体を対象とし、それを破壊する。その後あなたは10点のダメージを受ける。</v>
      </c>
      <c r="Y423" s="52"/>
      <c r="Z423" s="52"/>
      <c r="AA423" s="53"/>
      <c r="AC423" s="35"/>
      <c r="AD423" s="35"/>
      <c r="BB423" s="64" t="s">
        <v>0</v>
      </c>
    </row>
    <row r="424" spans="1:54">
      <c r="A424" t="str">
        <f t="shared" si="66"/>
        <v>|色|黒|レアリティ|Masterpiece|マナコスト|1|</v>
      </c>
      <c r="B424" t="s">
        <v>0</v>
      </c>
      <c r="C424" t="s">
        <v>81</v>
      </c>
      <c r="D424" s="27" t="s">
        <v>6</v>
      </c>
      <c r="E424" t="s">
        <v>81</v>
      </c>
      <c r="F424" t="str">
        <f>IF(R423=0,"",R423)</f>
        <v>黒</v>
      </c>
      <c r="G424" t="s">
        <v>81</v>
      </c>
      <c r="H424" s="27" t="s">
        <v>93</v>
      </c>
      <c r="I424" t="s">
        <v>81</v>
      </c>
      <c r="J424" t="str">
        <f>IF(T423=0,"",T423)</f>
        <v>Masterpiece</v>
      </c>
      <c r="K424" t="s">
        <v>81</v>
      </c>
      <c r="L424" s="27" t="s">
        <v>94</v>
      </c>
      <c r="M424" t="s">
        <v>81</v>
      </c>
      <c r="N424">
        <f>IF(V423=0,"",V423)</f>
        <v>1</v>
      </c>
      <c r="O424" t="s">
        <v>81</v>
      </c>
      <c r="Q424" s="33" t="s">
        <v>11</v>
      </c>
      <c r="R424" s="34" t="str">
        <f>INDEX(AK:AK,W421+1)</f>
        <v>呪文</v>
      </c>
      <c r="S424" s="39" t="s">
        <v>95</v>
      </c>
      <c r="T424" s="34">
        <f>INDEX(AL:AL,W421+1)</f>
        <v>0</v>
      </c>
      <c r="U424" s="34">
        <f>INDEX(AM:AM,W421+1)</f>
        <v>0</v>
      </c>
      <c r="V424" s="34">
        <f>INDEX(AN:AN,W421+1)</f>
        <v>0</v>
      </c>
      <c r="W424" s="40"/>
      <c r="X424" s="34" t="str">
        <f>INDEX(AV:AV,W421+1)</f>
        <v>クリ</v>
      </c>
      <c r="Y424" s="34" t="str">
        <f>INDEX(AW:AW,W421+1)</f>
        <v/>
      </c>
      <c r="Z424" s="34" t="str">
        <f>INDEX(AX:AX,W421+1)</f>
        <v/>
      </c>
      <c r="AA424" s="34">
        <f>INDEX(AY:AY,W421+1)</f>
        <v>0</v>
      </c>
      <c r="AC424" s="52"/>
      <c r="AD424" s="52"/>
      <c r="BB424" s="64" t="s">
        <v>0</v>
      </c>
    </row>
    <row r="425" spans="1:54">
      <c r="A425" t="str">
        <f t="shared" si="66"/>
        <v>|種別|呪文|サブタイプ||||</v>
      </c>
      <c r="B425" t="s">
        <v>0</v>
      </c>
      <c r="C425" t="s">
        <v>81</v>
      </c>
      <c r="D425" s="27" t="s">
        <v>11</v>
      </c>
      <c r="E425" t="s">
        <v>81</v>
      </c>
      <c r="F425" t="str">
        <f>IF(R424=0,"",R424)</f>
        <v>呪文</v>
      </c>
      <c r="G425" t="s">
        <v>81</v>
      </c>
      <c r="H425" s="27" t="s">
        <v>103</v>
      </c>
      <c r="I425" t="s">
        <v>81</v>
      </c>
      <c r="J425" t="str">
        <f>IF(T424=0,"",T424)</f>
        <v/>
      </c>
      <c r="K425" t="s">
        <v>81</v>
      </c>
      <c r="L425" t="str">
        <f>IF(U424=0,"",U424)</f>
        <v/>
      </c>
      <c r="M425" t="s">
        <v>81</v>
      </c>
      <c r="N425" t="str">
        <f>IF(V424=0,"",V424)</f>
        <v/>
      </c>
      <c r="O425" t="s">
        <v>81</v>
      </c>
      <c r="Q425" s="33" t="s">
        <v>104</v>
      </c>
      <c r="R425" s="34" t="str">
        <f>INDEX(AZ:AZ,W421+1)</f>
        <v>クリーチャー1体を対象とし、それを破壊する。その後あなたは10点のダメージを受ける。</v>
      </c>
      <c r="S425" s="35"/>
      <c r="T425" s="35"/>
      <c r="U425" s="35"/>
      <c r="V425" s="36"/>
      <c r="W425" s="40"/>
      <c r="X425" s="32"/>
      <c r="Y425" s="32"/>
      <c r="Z425" s="32"/>
      <c r="AA425" s="54"/>
      <c r="AC425" s="52"/>
      <c r="AD425" s="52"/>
      <c r="BB425" s="64" t="s">
        <v>0</v>
      </c>
    </row>
    <row r="426" spans="1:54">
      <c r="A426" t="str">
        <f t="shared" si="66"/>
        <v>|テキスト|&gt;|&gt;|&gt;|&gt;|クリーチャー1体を対象とし、それを破壊する。その後あなたは10点のダメージを受ける。|</v>
      </c>
      <c r="B426" t="s">
        <v>0</v>
      </c>
      <c r="C426" t="s">
        <v>81</v>
      </c>
      <c r="D426" s="27" t="s">
        <v>104</v>
      </c>
      <c r="E426" t="s">
        <v>81</v>
      </c>
      <c r="F426" s="27" t="s">
        <v>113</v>
      </c>
      <c r="G426" t="s">
        <v>81</v>
      </c>
      <c r="H426" s="27" t="s">
        <v>113</v>
      </c>
      <c r="I426" t="s">
        <v>81</v>
      </c>
      <c r="J426" s="27" t="s">
        <v>113</v>
      </c>
      <c r="K426" t="s">
        <v>81</v>
      </c>
      <c r="L426" s="27" t="s">
        <v>113</v>
      </c>
      <c r="M426" t="s">
        <v>81</v>
      </c>
      <c r="N426" t="str">
        <f>IF(R425=0,"",R425)</f>
        <v>クリーチャー1体を対象とし、それを破壊する。その後あなたは10点のダメージを受ける。</v>
      </c>
      <c r="O426" t="s">
        <v>81</v>
      </c>
      <c r="Q426" s="38" t="s">
        <v>27</v>
      </c>
      <c r="R426" s="34" t="str">
        <f>INDEX(BA:BA,W421+1)</f>
        <v>Target creature is Destroyed, then you take 10 damage.</v>
      </c>
      <c r="S426" s="35" t="s">
        <v>400</v>
      </c>
      <c r="T426" s="34" t="str">
        <f>IF(X426="","",X426&amp;IF(Y426="",""," "&amp;Y426)&amp;IF(Z426="",""," "&amp;Z426)&amp;IF(AA426="",""," "&amp;AA426))</f>
        <v/>
      </c>
      <c r="U426" s="35"/>
      <c r="V426" s="36"/>
      <c r="W426" s="40" t="s">
        <v>114</v>
      </c>
      <c r="X426" s="33" t="str">
        <f t="shared" ref="X426:AA426" si="72">IF(ISERROR(IF(LEN(X425)&gt;1,X425,VLOOKUP(X424,$AC:$AD,2,FALSE))),"",IF(LEN(X425)&gt;1,X425,VLOOKUP(X424,$AC:$AD,2,FALSE)))</f>
        <v/>
      </c>
      <c r="Y426" s="33" t="str">
        <f t="shared" si="72"/>
        <v/>
      </c>
      <c r="Z426" s="33" t="str">
        <f t="shared" si="72"/>
        <v/>
      </c>
      <c r="AA426" s="33" t="str">
        <f t="shared" si="72"/>
        <v> </v>
      </c>
      <c r="AC426" s="52"/>
      <c r="AD426" s="52"/>
      <c r="BB426" s="64" t="s">
        <v>0</v>
      </c>
    </row>
    <row r="427" spans="1:54">
      <c r="A427" t="str">
        <f t="shared" si="66"/>
        <v>|英テキスト|&gt;|&gt;|&gt;|&gt;|Target creature is Destroyed, then you take 10 damage.|</v>
      </c>
      <c r="B427" t="s">
        <v>0</v>
      </c>
      <c r="C427" t="s">
        <v>81</v>
      </c>
      <c r="D427" s="27" t="s">
        <v>125</v>
      </c>
      <c r="E427" t="s">
        <v>81</v>
      </c>
      <c r="F427" s="27" t="s">
        <v>113</v>
      </c>
      <c r="G427" t="s">
        <v>81</v>
      </c>
      <c r="H427" s="27" t="s">
        <v>113</v>
      </c>
      <c r="I427" t="s">
        <v>81</v>
      </c>
      <c r="J427" s="27" t="s">
        <v>113</v>
      </c>
      <c r="K427" t="s">
        <v>81</v>
      </c>
      <c r="L427" s="27" t="s">
        <v>113</v>
      </c>
      <c r="M427" t="s">
        <v>81</v>
      </c>
      <c r="N427" t="str">
        <f>IF(T426="","",T426&amp;"&amp;br;")&amp;IF(R426=0,"",R426)</f>
        <v>Target creature is Destroyed, then you take 10 damage.</v>
      </c>
      <c r="O427" t="s">
        <v>81</v>
      </c>
      <c r="Q427" s="33" t="s">
        <v>18</v>
      </c>
      <c r="R427" s="34">
        <f>IF(INDEX(AT:AT,W421+1)="",0,INDEX(AT:AT,W421+1)&amp;"/"&amp;INDEX(AU:AU,W421+1))</f>
        <v>0</v>
      </c>
      <c r="S427" s="35"/>
      <c r="T427" s="35"/>
      <c r="U427" s="35"/>
      <c r="V427" s="36"/>
      <c r="W427" s="40"/>
      <c r="X427" s="33"/>
      <c r="Y427" s="52"/>
      <c r="Z427" s="52"/>
      <c r="AA427" s="53"/>
      <c r="AC427" s="52"/>
      <c r="AD427" s="52"/>
      <c r="BB427" s="64" t="s">
        <v>0</v>
      </c>
    </row>
    <row r="428" spans="1:54">
      <c r="A428" t="str">
        <f t="shared" si="66"/>
        <v>|PT|&gt;||シールド数|&gt;||</v>
      </c>
      <c r="B428" t="s">
        <v>0</v>
      </c>
      <c r="C428" t="s">
        <v>81</v>
      </c>
      <c r="D428" t="s">
        <v>18</v>
      </c>
      <c r="E428" t="s">
        <v>81</v>
      </c>
      <c r="F428" t="s">
        <v>113</v>
      </c>
      <c r="G428" t="s">
        <v>81</v>
      </c>
      <c r="H428" t="str">
        <f>IF(R427=0,"",R427)</f>
        <v/>
      </c>
      <c r="I428" t="s">
        <v>81</v>
      </c>
      <c r="J428" t="s">
        <v>136</v>
      </c>
      <c r="K428" t="s">
        <v>81</v>
      </c>
      <c r="L428" t="s">
        <v>113</v>
      </c>
      <c r="M428" t="s">
        <v>81</v>
      </c>
      <c r="N428" t="str">
        <f>IF(R428=0,"",R428)</f>
        <v/>
      </c>
      <c r="O428" t="s">
        <v>81</v>
      </c>
      <c r="Q428" s="41" t="s">
        <v>19</v>
      </c>
      <c r="R428" s="34">
        <f>INDEX(AS:AS,W421+1)</f>
        <v>0</v>
      </c>
      <c r="S428" s="42"/>
      <c r="T428" s="42"/>
      <c r="U428" s="42"/>
      <c r="V428" s="43"/>
      <c r="W428" s="44"/>
      <c r="X428" s="45"/>
      <c r="Y428" s="55"/>
      <c r="Z428" s="55"/>
      <c r="AA428" s="56"/>
      <c r="BB428" s="64" t="s">
        <v>0</v>
      </c>
    </row>
    <row r="429" spans="1:54">
      <c r="A429" t="str">
        <f t="shared" si="66"/>
        <v>&amp;br;&amp;br;</v>
      </c>
      <c r="B429" t="s">
        <v>0</v>
      </c>
      <c r="C429" t="s">
        <v>145</v>
      </c>
      <c r="R429"/>
      <c r="S429"/>
      <c r="T429"/>
      <c r="U429"/>
      <c r="V429"/>
      <c r="BB429" s="64" t="s">
        <v>0</v>
      </c>
    </row>
    <row r="430" spans="1:54">
      <c r="A430" t="str">
        <f t="shared" si="66"/>
        <v>#back(text=戻る,left)</v>
      </c>
      <c r="B430" t="s">
        <v>0</v>
      </c>
      <c r="C430" t="s">
        <v>153</v>
      </c>
      <c r="R430"/>
      <c r="S430"/>
      <c r="T430"/>
      <c r="U430"/>
      <c r="V430"/>
      <c r="BB430" s="64" t="s">
        <v>0</v>
      </c>
    </row>
    <row r="431" spans="1:54">
      <c r="A431" t="str">
        <f t="shared" si="66"/>
        <v>&amp;br;</v>
      </c>
      <c r="B431" t="s">
        <v>0</v>
      </c>
      <c r="C431" t="s">
        <v>164</v>
      </c>
      <c r="R431"/>
      <c r="S431"/>
      <c r="T431"/>
      <c r="U431"/>
      <c r="V431"/>
      <c r="BB431" s="64" t="s">
        <v>0</v>
      </c>
    </row>
    <row r="432" spans="1:54">
      <c r="A432" t="str">
        <f t="shared" si="66"/>
        <v>#comment(above,nsize=[15],size=[30],num=[10])</v>
      </c>
      <c r="B432" t="s">
        <v>0</v>
      </c>
      <c r="C432" t="s">
        <v>173</v>
      </c>
      <c r="R432"/>
      <c r="S432"/>
      <c r="T432"/>
      <c r="U432"/>
      <c r="V432"/>
      <c r="BB432" s="64" t="s">
        <v>0</v>
      </c>
    </row>
    <row r="433" spans="1:54">
      <c r="A433" t="str">
        <f t="shared" si="66"/>
        <v>&amp;br;&amp;br;</v>
      </c>
      <c r="B433" t="s">
        <v>0</v>
      </c>
      <c r="C433" t="s">
        <v>145</v>
      </c>
      <c r="R433"/>
      <c r="S433"/>
      <c r="T433"/>
      <c r="U433"/>
      <c r="V433"/>
      <c r="AC433" s="52"/>
      <c r="AD433" s="52"/>
      <c r="BB433" s="64" t="s">
        <v>0</v>
      </c>
    </row>
    <row r="434" spans="1:54">
      <c r="A434" t="str">
        <f t="shared" si="66"/>
        <v/>
      </c>
      <c r="B434" t="s">
        <v>0</v>
      </c>
      <c r="Q434" s="29"/>
      <c r="R434" s="30"/>
      <c r="S434" s="30"/>
      <c r="T434" s="30"/>
      <c r="U434" s="30"/>
      <c r="V434" s="31"/>
      <c r="W434" s="32">
        <v>34</v>
      </c>
      <c r="X434" s="29"/>
      <c r="Y434" s="50"/>
      <c r="Z434" s="50"/>
      <c r="AA434" s="51"/>
      <c r="AC434" s="52"/>
      <c r="AD434" s="52"/>
      <c r="BB434" s="64" t="s">
        <v>0</v>
      </c>
    </row>
    <row r="435" spans="1:54">
      <c r="A435" t="str">
        <f t="shared" si="66"/>
        <v>*隔離/Sunder</v>
      </c>
      <c r="B435" t="s">
        <v>0</v>
      </c>
      <c r="C435" t="str">
        <f>"*"&amp;R435&amp;"/"&amp;T435</f>
        <v>*隔離/Sunder</v>
      </c>
      <c r="Q435" s="33" t="s">
        <v>9</v>
      </c>
      <c r="R435" s="34" t="str">
        <f>INDEX(AI:AI,W434+1)</f>
        <v>隔離</v>
      </c>
      <c r="S435" s="35" t="s">
        <v>10</v>
      </c>
      <c r="T435" s="34" t="str">
        <f>INDEX(AJ:AJ,W434+1)</f>
        <v>Sunder</v>
      </c>
      <c r="U435" s="35"/>
      <c r="V435" s="36"/>
      <c r="W435" s="37"/>
      <c r="X435" s="33"/>
      <c r="Y435" s="52"/>
      <c r="Z435" s="52"/>
      <c r="AA435" s="53"/>
      <c r="AC435" s="52"/>
      <c r="AD435" s="52"/>
      <c r="BB435" s="64" t="s">
        <v>0</v>
      </c>
    </row>
    <row r="436" spans="1:54">
      <c r="A436" t="str">
        <f t="shared" si="66"/>
        <v>|LEFT:80|LEFT:100|LEFT:100|LEFT:100|LEFT:100|LEFT:100|c</v>
      </c>
      <c r="B436" t="s">
        <v>0</v>
      </c>
      <c r="C436" t="s">
        <v>81</v>
      </c>
      <c r="D436" s="26" t="str">
        <f>$Q$1</f>
        <v>LEFT:80</v>
      </c>
      <c r="E436" s="26" t="s">
        <v>81</v>
      </c>
      <c r="F436" s="26" t="str">
        <f t="shared" ref="F436:J436" si="73">$R$1</f>
        <v>LEFT:100</v>
      </c>
      <c r="G436" s="26" t="s">
        <v>81</v>
      </c>
      <c r="H436" s="26" t="str">
        <f t="shared" si="73"/>
        <v>LEFT:100</v>
      </c>
      <c r="I436" s="26" t="s">
        <v>81</v>
      </c>
      <c r="J436" s="26" t="str">
        <f t="shared" si="73"/>
        <v>LEFT:100</v>
      </c>
      <c r="K436" s="26" t="s">
        <v>81</v>
      </c>
      <c r="L436" s="26" t="str">
        <f>$R$1</f>
        <v>LEFT:100</v>
      </c>
      <c r="M436" s="26" t="s">
        <v>81</v>
      </c>
      <c r="N436" s="26" t="str">
        <f>$R$1</f>
        <v>LEFT:100</v>
      </c>
      <c r="O436" t="s">
        <v>81</v>
      </c>
      <c r="P436" t="s">
        <v>82</v>
      </c>
      <c r="Q436" s="38" t="s">
        <v>6</v>
      </c>
      <c r="R436" s="34" t="str">
        <f>INDEX(AF:AF,W434+1)</f>
        <v>青</v>
      </c>
      <c r="S436" s="39" t="s">
        <v>7</v>
      </c>
      <c r="T436" s="34" t="str">
        <f>INDEX(AG:AG,W434+1)</f>
        <v>Masterpiece</v>
      </c>
      <c r="U436" s="39" t="s">
        <v>8</v>
      </c>
      <c r="V436" s="34">
        <f>INDEX(AH:AH,W434+1)</f>
        <v>14</v>
      </c>
      <c r="W436" s="40"/>
      <c r="X436" s="34" t="str">
        <f>INDEX(AO:AO,W434+1)</f>
        <v>両プレイヤーの手札の各カードからすべてのマナを吸収する。</v>
      </c>
      <c r="Y436" s="52"/>
      <c r="Z436" s="52"/>
      <c r="AA436" s="53"/>
      <c r="AC436" s="35"/>
      <c r="AD436" s="35"/>
      <c r="BB436" s="64" t="s">
        <v>0</v>
      </c>
    </row>
    <row r="437" spans="1:54">
      <c r="A437" t="str">
        <f t="shared" si="66"/>
        <v>|色|青|レアリティ|Masterpiece|マナコスト|14|</v>
      </c>
      <c r="B437" t="s">
        <v>0</v>
      </c>
      <c r="C437" t="s">
        <v>81</v>
      </c>
      <c r="D437" s="27" t="s">
        <v>6</v>
      </c>
      <c r="E437" t="s">
        <v>81</v>
      </c>
      <c r="F437" t="str">
        <f>IF(R436=0,"",R436)</f>
        <v>青</v>
      </c>
      <c r="G437" t="s">
        <v>81</v>
      </c>
      <c r="H437" s="27" t="s">
        <v>93</v>
      </c>
      <c r="I437" t="s">
        <v>81</v>
      </c>
      <c r="J437" t="str">
        <f>IF(T436=0,"",T436)</f>
        <v>Masterpiece</v>
      </c>
      <c r="K437" t="s">
        <v>81</v>
      </c>
      <c r="L437" s="27" t="s">
        <v>94</v>
      </c>
      <c r="M437" t="s">
        <v>81</v>
      </c>
      <c r="N437">
        <f>IF(V436=0,"",V436)</f>
        <v>14</v>
      </c>
      <c r="O437" t="s">
        <v>81</v>
      </c>
      <c r="Q437" s="33" t="s">
        <v>11</v>
      </c>
      <c r="R437" s="34" t="str">
        <f>INDEX(AK:AK,W434+1)</f>
        <v>呪文</v>
      </c>
      <c r="S437" s="39" t="s">
        <v>95</v>
      </c>
      <c r="T437" s="34">
        <f>INDEX(AL:AL,W434+1)</f>
        <v>0</v>
      </c>
      <c r="U437" s="34">
        <f>INDEX(AM:AM,W434+1)</f>
        <v>0</v>
      </c>
      <c r="V437" s="34">
        <f>INDEX(AN:AN,W434+1)</f>
        <v>0</v>
      </c>
      <c r="W437" s="40"/>
      <c r="X437" s="34" t="str">
        <f>INDEX(AV:AV,W434+1)</f>
        <v>両プ</v>
      </c>
      <c r="Y437" s="34" t="str">
        <f>INDEX(AW:AW,W434+1)</f>
        <v/>
      </c>
      <c r="Z437" s="34" t="str">
        <f>INDEX(AX:AX,W434+1)</f>
        <v/>
      </c>
      <c r="AA437" s="34">
        <f>INDEX(AY:AY,W434+1)</f>
        <v>0</v>
      </c>
      <c r="AC437" s="52"/>
      <c r="AD437" s="52"/>
      <c r="BB437" s="64" t="s">
        <v>0</v>
      </c>
    </row>
    <row r="438" spans="1:54">
      <c r="A438" t="str">
        <f t="shared" si="66"/>
        <v>|種別|呪文|サブタイプ||||</v>
      </c>
      <c r="B438" t="s">
        <v>0</v>
      </c>
      <c r="C438" t="s">
        <v>81</v>
      </c>
      <c r="D438" s="27" t="s">
        <v>11</v>
      </c>
      <c r="E438" t="s">
        <v>81</v>
      </c>
      <c r="F438" t="str">
        <f>IF(R437=0,"",R437)</f>
        <v>呪文</v>
      </c>
      <c r="G438" t="s">
        <v>81</v>
      </c>
      <c r="H438" s="27" t="s">
        <v>103</v>
      </c>
      <c r="I438" t="s">
        <v>81</v>
      </c>
      <c r="J438" t="str">
        <f>IF(T437=0,"",T437)</f>
        <v/>
      </c>
      <c r="K438" t="s">
        <v>81</v>
      </c>
      <c r="L438" t="str">
        <f>IF(U437=0,"",U437)</f>
        <v/>
      </c>
      <c r="M438" t="s">
        <v>81</v>
      </c>
      <c r="N438" t="str">
        <f>IF(V437=0,"",V437)</f>
        <v/>
      </c>
      <c r="O438" t="s">
        <v>81</v>
      </c>
      <c r="Q438" s="33" t="s">
        <v>104</v>
      </c>
      <c r="R438" s="34" t="str">
        <f>INDEX(AZ:AZ,W434+1)</f>
        <v>両プレイヤーの手札の各カードからすべてのマナを吸収する。</v>
      </c>
      <c r="S438" s="35"/>
      <c r="T438" s="35"/>
      <c r="U438" s="35"/>
      <c r="V438" s="36"/>
      <c r="W438" s="40"/>
      <c r="X438" s="32"/>
      <c r="Y438" s="32"/>
      <c r="Z438" s="32"/>
      <c r="AA438" s="54"/>
      <c r="AC438" s="52"/>
      <c r="AD438" s="52"/>
      <c r="BB438" s="64" t="s">
        <v>0</v>
      </c>
    </row>
    <row r="439" spans="1:54">
      <c r="A439" t="str">
        <f t="shared" si="66"/>
        <v>|テキスト|&gt;|&gt;|&gt;|&gt;|両プレイヤーの手札の各カードからすべてのマナを吸収する。|</v>
      </c>
      <c r="B439" t="s">
        <v>0</v>
      </c>
      <c r="C439" t="s">
        <v>81</v>
      </c>
      <c r="D439" s="27" t="s">
        <v>104</v>
      </c>
      <c r="E439" t="s">
        <v>81</v>
      </c>
      <c r="F439" s="27" t="s">
        <v>113</v>
      </c>
      <c r="G439" t="s">
        <v>81</v>
      </c>
      <c r="H439" s="27" t="s">
        <v>113</v>
      </c>
      <c r="I439" t="s">
        <v>81</v>
      </c>
      <c r="J439" s="27" t="s">
        <v>113</v>
      </c>
      <c r="K439" t="s">
        <v>81</v>
      </c>
      <c r="L439" s="27" t="s">
        <v>113</v>
      </c>
      <c r="M439" t="s">
        <v>81</v>
      </c>
      <c r="N439" t="str">
        <f>IF(R438=0,"",R438)</f>
        <v>両プレイヤーの手札の各カードからすべてのマナを吸収する。</v>
      </c>
      <c r="O439" t="s">
        <v>81</v>
      </c>
      <c r="Q439" s="38" t="s">
        <v>27</v>
      </c>
      <c r="R439" s="34" t="str">
        <f>INDEX(BA:BA,W434+1)</f>
        <v>Each card in both players' hand is drained of all its mana.</v>
      </c>
      <c r="S439" s="35" t="s">
        <v>400</v>
      </c>
      <c r="T439" s="34" t="str">
        <f>IF(X439="","",X439&amp;IF(Y439="",""," "&amp;Y439)&amp;IF(Z439="",""," "&amp;Z439)&amp;IF(AA439="",""," "&amp;AA439))</f>
        <v/>
      </c>
      <c r="U439" s="35"/>
      <c r="V439" s="36"/>
      <c r="W439" s="40" t="s">
        <v>114</v>
      </c>
      <c r="X439" s="33" t="str">
        <f t="shared" ref="X439:AA439" si="74">IF(ISERROR(IF(LEN(X438)&gt;1,X438,VLOOKUP(X437,$AC:$AD,2,FALSE))),"",IF(LEN(X438)&gt;1,X438,VLOOKUP(X437,$AC:$AD,2,FALSE)))</f>
        <v/>
      </c>
      <c r="Y439" s="33" t="str">
        <f t="shared" si="74"/>
        <v/>
      </c>
      <c r="Z439" s="33" t="str">
        <f t="shared" si="74"/>
        <v/>
      </c>
      <c r="AA439" s="33" t="str">
        <f t="shared" si="74"/>
        <v> </v>
      </c>
      <c r="AC439" s="52"/>
      <c r="AD439" s="52"/>
      <c r="BB439" s="64" t="s">
        <v>0</v>
      </c>
    </row>
    <row r="440" spans="1:54">
      <c r="A440" t="str">
        <f t="shared" si="66"/>
        <v>|英テキスト|&gt;|&gt;|&gt;|&gt;|Each card in both players' hand is drained of all its mana.|</v>
      </c>
      <c r="B440" t="s">
        <v>0</v>
      </c>
      <c r="C440" t="s">
        <v>81</v>
      </c>
      <c r="D440" s="27" t="s">
        <v>125</v>
      </c>
      <c r="E440" t="s">
        <v>81</v>
      </c>
      <c r="F440" s="27" t="s">
        <v>113</v>
      </c>
      <c r="G440" t="s">
        <v>81</v>
      </c>
      <c r="H440" s="27" t="s">
        <v>113</v>
      </c>
      <c r="I440" t="s">
        <v>81</v>
      </c>
      <c r="J440" s="27" t="s">
        <v>113</v>
      </c>
      <c r="K440" t="s">
        <v>81</v>
      </c>
      <c r="L440" s="27" t="s">
        <v>113</v>
      </c>
      <c r="M440" t="s">
        <v>81</v>
      </c>
      <c r="N440" t="str">
        <f>IF(T439="","",T439&amp;"&amp;br;")&amp;IF(R439=0,"",R439)</f>
        <v>Each card in both players' hand is drained of all its mana.</v>
      </c>
      <c r="O440" t="s">
        <v>81</v>
      </c>
      <c r="Q440" s="33" t="s">
        <v>18</v>
      </c>
      <c r="R440" s="34">
        <f>IF(INDEX(AT:AT,W434+1)="",0,INDEX(AT:AT,W434+1)&amp;"/"&amp;INDEX(AU:AU,W434+1))</f>
        <v>0</v>
      </c>
      <c r="S440" s="35"/>
      <c r="T440" s="35"/>
      <c r="U440" s="35"/>
      <c r="V440" s="36"/>
      <c r="W440" s="40"/>
      <c r="X440" s="33"/>
      <c r="Y440" s="52"/>
      <c r="Z440" s="52"/>
      <c r="AA440" s="53"/>
      <c r="AC440" s="52"/>
      <c r="AD440" s="52"/>
      <c r="BB440" s="64" t="s">
        <v>0</v>
      </c>
    </row>
    <row r="441" spans="1:54">
      <c r="A441" t="str">
        <f t="shared" si="66"/>
        <v>|PT|&gt;||シールド数|&gt;||</v>
      </c>
      <c r="B441" t="s">
        <v>0</v>
      </c>
      <c r="C441" t="s">
        <v>81</v>
      </c>
      <c r="D441" t="s">
        <v>18</v>
      </c>
      <c r="E441" t="s">
        <v>81</v>
      </c>
      <c r="F441" t="s">
        <v>113</v>
      </c>
      <c r="G441" t="s">
        <v>81</v>
      </c>
      <c r="H441" t="str">
        <f>IF(R440=0,"",R440)</f>
        <v/>
      </c>
      <c r="I441" t="s">
        <v>81</v>
      </c>
      <c r="J441" t="s">
        <v>136</v>
      </c>
      <c r="K441" t="s">
        <v>81</v>
      </c>
      <c r="L441" t="s">
        <v>113</v>
      </c>
      <c r="M441" t="s">
        <v>81</v>
      </c>
      <c r="N441" t="str">
        <f>IF(R441=0,"",R441)</f>
        <v/>
      </c>
      <c r="O441" t="s">
        <v>81</v>
      </c>
      <c r="Q441" s="41" t="s">
        <v>19</v>
      </c>
      <c r="R441" s="34">
        <f>INDEX(AS:AS,W434+1)</f>
        <v>0</v>
      </c>
      <c r="S441" s="42"/>
      <c r="T441" s="42"/>
      <c r="U441" s="42"/>
      <c r="V441" s="43"/>
      <c r="W441" s="44"/>
      <c r="X441" s="45"/>
      <c r="Y441" s="55"/>
      <c r="Z441" s="55"/>
      <c r="AA441" s="56"/>
      <c r="BB441" s="64" t="s">
        <v>0</v>
      </c>
    </row>
    <row r="442" spans="1:54">
      <c r="A442" t="str">
        <f t="shared" si="66"/>
        <v>&amp;br;&amp;br;</v>
      </c>
      <c r="B442" t="s">
        <v>0</v>
      </c>
      <c r="C442" t="s">
        <v>145</v>
      </c>
      <c r="R442"/>
      <c r="S442"/>
      <c r="T442"/>
      <c r="U442"/>
      <c r="V442"/>
      <c r="BB442" s="64" t="s">
        <v>0</v>
      </c>
    </row>
    <row r="443" spans="1:54">
      <c r="A443" t="str">
        <f t="shared" si="66"/>
        <v>#back(text=戻る,left)</v>
      </c>
      <c r="B443" t="s">
        <v>0</v>
      </c>
      <c r="C443" t="s">
        <v>153</v>
      </c>
      <c r="R443"/>
      <c r="S443"/>
      <c r="T443"/>
      <c r="U443"/>
      <c r="V443"/>
      <c r="BB443" s="64" t="s">
        <v>0</v>
      </c>
    </row>
    <row r="444" spans="1:54">
      <c r="A444" t="str">
        <f t="shared" si="66"/>
        <v>&amp;br;</v>
      </c>
      <c r="B444" t="s">
        <v>0</v>
      </c>
      <c r="C444" t="s">
        <v>164</v>
      </c>
      <c r="R444"/>
      <c r="S444"/>
      <c r="T444"/>
      <c r="U444"/>
      <c r="V444"/>
      <c r="BB444" s="64" t="s">
        <v>0</v>
      </c>
    </row>
    <row r="445" spans="1:54">
      <c r="A445" t="str">
        <f t="shared" si="66"/>
        <v>#comment(above,nsize=[15],size=[30],num=[10])</v>
      </c>
      <c r="B445" t="s">
        <v>0</v>
      </c>
      <c r="C445" t="s">
        <v>173</v>
      </c>
      <c r="R445"/>
      <c r="S445"/>
      <c r="T445"/>
      <c r="U445"/>
      <c r="V445"/>
      <c r="BB445" s="64" t="s">
        <v>0</v>
      </c>
    </row>
    <row r="446" spans="1:54">
      <c r="A446" t="str">
        <f t="shared" si="66"/>
        <v>&amp;br;&amp;br;</v>
      </c>
      <c r="B446" t="s">
        <v>0</v>
      </c>
      <c r="C446" t="s">
        <v>145</v>
      </c>
      <c r="R446"/>
      <c r="S446"/>
      <c r="T446"/>
      <c r="U446"/>
      <c r="V446"/>
      <c r="AC446" s="52"/>
      <c r="AD446" s="52"/>
      <c r="BB446" s="64" t="s">
        <v>0</v>
      </c>
    </row>
    <row r="447" spans="1:54">
      <c r="A447" t="str">
        <f t="shared" si="66"/>
        <v/>
      </c>
      <c r="B447" t="s">
        <v>0</v>
      </c>
      <c r="Q447" s="29"/>
      <c r="R447" s="30"/>
      <c r="S447" s="30"/>
      <c r="T447" s="30"/>
      <c r="U447" s="30"/>
      <c r="V447" s="31"/>
      <c r="W447" s="32">
        <v>35</v>
      </c>
      <c r="X447" s="29"/>
      <c r="Y447" s="50"/>
      <c r="Z447" s="50"/>
      <c r="AA447" s="51"/>
      <c r="AC447" s="52"/>
      <c r="AD447" s="52"/>
      <c r="BB447" s="64" t="s">
        <v>0</v>
      </c>
    </row>
    <row r="448" spans="1:54">
      <c r="A448" t="str">
        <f t="shared" si="66"/>
        <v>*0/0</v>
      </c>
      <c r="B448" t="s">
        <v>0</v>
      </c>
      <c r="C448" t="str">
        <f>"*"&amp;R448&amp;"/"&amp;T448</f>
        <v>*0/0</v>
      </c>
      <c r="Q448" s="33" t="s">
        <v>9</v>
      </c>
      <c r="R448" s="34">
        <f>INDEX(AI:AI,W447+1)</f>
        <v>0</v>
      </c>
      <c r="S448" s="35" t="s">
        <v>10</v>
      </c>
      <c r="T448" s="34">
        <f>INDEX(AJ:AJ,W447+1)</f>
        <v>0</v>
      </c>
      <c r="U448" s="35"/>
      <c r="V448" s="36"/>
      <c r="W448" s="37"/>
      <c r="X448" s="33"/>
      <c r="Y448" s="52"/>
      <c r="Z448" s="52"/>
      <c r="AA448" s="53"/>
      <c r="AC448" s="52"/>
      <c r="AD448" s="52"/>
      <c r="BB448" s="64" t="s">
        <v>0</v>
      </c>
    </row>
    <row r="449" spans="1:54">
      <c r="A449" t="str">
        <f t="shared" si="66"/>
        <v>|LEFT:80|LEFT:100|LEFT:100|LEFT:100|LEFT:100|LEFT:100|c</v>
      </c>
      <c r="B449" t="s">
        <v>0</v>
      </c>
      <c r="C449" t="s">
        <v>81</v>
      </c>
      <c r="D449" s="26" t="str">
        <f>$Q$1</f>
        <v>LEFT:80</v>
      </c>
      <c r="E449" s="26" t="s">
        <v>81</v>
      </c>
      <c r="F449" s="26" t="str">
        <f t="shared" ref="F449:J449" si="75">$R$1</f>
        <v>LEFT:100</v>
      </c>
      <c r="G449" s="26" t="s">
        <v>81</v>
      </c>
      <c r="H449" s="26" t="str">
        <f t="shared" si="75"/>
        <v>LEFT:100</v>
      </c>
      <c r="I449" s="26" t="s">
        <v>81</v>
      </c>
      <c r="J449" s="26" t="str">
        <f t="shared" si="75"/>
        <v>LEFT:100</v>
      </c>
      <c r="K449" s="26" t="s">
        <v>81</v>
      </c>
      <c r="L449" s="26" t="str">
        <f>$R$1</f>
        <v>LEFT:100</v>
      </c>
      <c r="M449" s="26" t="s">
        <v>81</v>
      </c>
      <c r="N449" s="26" t="str">
        <f>$R$1</f>
        <v>LEFT:100</v>
      </c>
      <c r="O449" t="s">
        <v>81</v>
      </c>
      <c r="P449" t="s">
        <v>82</v>
      </c>
      <c r="Q449" s="38" t="s">
        <v>6</v>
      </c>
      <c r="R449" s="34">
        <f>INDEX(AF:AF,W447+1)</f>
        <v>0</v>
      </c>
      <c r="S449" s="39" t="s">
        <v>7</v>
      </c>
      <c r="T449" s="34">
        <f>INDEX(AG:AG,W447+1)</f>
        <v>0</v>
      </c>
      <c r="U449" s="39" t="s">
        <v>8</v>
      </c>
      <c r="V449" s="34">
        <f>INDEX(AH:AH,W447+1)</f>
        <v>0</v>
      </c>
      <c r="W449" s="40"/>
      <c r="X449" s="34">
        <f>INDEX(AO:AO,W447+1)</f>
        <v>0</v>
      </c>
      <c r="Y449" s="52"/>
      <c r="Z449" s="52"/>
      <c r="AA449" s="53"/>
      <c r="AC449" s="35"/>
      <c r="AD449" s="35"/>
      <c r="BB449" s="64" t="s">
        <v>0</v>
      </c>
    </row>
    <row r="450" spans="1:54">
      <c r="A450" t="str">
        <f t="shared" si="66"/>
        <v>|色||レアリティ||マナコスト||</v>
      </c>
      <c r="B450" t="s">
        <v>0</v>
      </c>
      <c r="C450" t="s">
        <v>81</v>
      </c>
      <c r="D450" s="27" t="s">
        <v>6</v>
      </c>
      <c r="E450" t="s">
        <v>81</v>
      </c>
      <c r="F450" t="str">
        <f>IF(R449=0,"",R449)</f>
        <v/>
      </c>
      <c r="G450" t="s">
        <v>81</v>
      </c>
      <c r="H450" s="27" t="s">
        <v>93</v>
      </c>
      <c r="I450" t="s">
        <v>81</v>
      </c>
      <c r="J450" t="str">
        <f>IF(T449=0,"",T449)</f>
        <v/>
      </c>
      <c r="K450" t="s">
        <v>81</v>
      </c>
      <c r="L450" s="27" t="s">
        <v>94</v>
      </c>
      <c r="M450" t="s">
        <v>81</v>
      </c>
      <c r="N450" t="str">
        <f>IF(V449=0,"",V449)</f>
        <v/>
      </c>
      <c r="O450" t="s">
        <v>81</v>
      </c>
      <c r="Q450" s="33" t="s">
        <v>11</v>
      </c>
      <c r="R450" s="34">
        <f>INDEX(AK:AK,W447+1)</f>
        <v>0</v>
      </c>
      <c r="S450" s="39" t="s">
        <v>95</v>
      </c>
      <c r="T450" s="34">
        <f>INDEX(AL:AL,W447+1)</f>
        <v>0</v>
      </c>
      <c r="U450" s="34">
        <f>INDEX(AM:AM,W447+1)</f>
        <v>0</v>
      </c>
      <c r="V450" s="34">
        <f>INDEX(AN:AN,W447+1)</f>
        <v>0</v>
      </c>
      <c r="W450" s="40"/>
      <c r="X450" s="34">
        <f>INDEX(AV:AV,W447+1)</f>
        <v>0</v>
      </c>
      <c r="Y450" s="34">
        <f>INDEX(AW:AW,W447+1)</f>
        <v>0</v>
      </c>
      <c r="Z450" s="34">
        <f>INDEX(AX:AX,W447+1)</f>
        <v>0</v>
      </c>
      <c r="AA450" s="34">
        <f>INDEX(AY:AY,W447+1)</f>
        <v>0</v>
      </c>
      <c r="AC450" s="52"/>
      <c r="AD450" s="52"/>
      <c r="BB450" s="64" t="s">
        <v>0</v>
      </c>
    </row>
    <row r="451" spans="1:54">
      <c r="A451" t="str">
        <f t="shared" si="66"/>
        <v>|種別||サブタイプ||||</v>
      </c>
      <c r="B451" t="s">
        <v>0</v>
      </c>
      <c r="C451" t="s">
        <v>81</v>
      </c>
      <c r="D451" s="27" t="s">
        <v>11</v>
      </c>
      <c r="E451" t="s">
        <v>81</v>
      </c>
      <c r="F451" t="str">
        <f>IF(R450=0,"",R450)</f>
        <v/>
      </c>
      <c r="G451" t="s">
        <v>81</v>
      </c>
      <c r="H451" s="27" t="s">
        <v>103</v>
      </c>
      <c r="I451" t="s">
        <v>81</v>
      </c>
      <c r="J451" t="str">
        <f>IF(T450=0,"",T450)</f>
        <v/>
      </c>
      <c r="K451" t="s">
        <v>81</v>
      </c>
      <c r="L451" t="str">
        <f>IF(U450=0,"",U450)</f>
        <v/>
      </c>
      <c r="M451" t="s">
        <v>81</v>
      </c>
      <c r="N451" t="str">
        <f>IF(V450=0,"",V450)</f>
        <v/>
      </c>
      <c r="O451" t="s">
        <v>81</v>
      </c>
      <c r="Q451" s="33" t="s">
        <v>104</v>
      </c>
      <c r="R451" s="34">
        <f>INDEX(AZ:AZ,W447+1)</f>
        <v>0</v>
      </c>
      <c r="S451" s="35"/>
      <c r="T451" s="35"/>
      <c r="U451" s="35"/>
      <c r="V451" s="36"/>
      <c r="W451" s="40"/>
      <c r="X451" s="32"/>
      <c r="Y451" s="32"/>
      <c r="Z451" s="32"/>
      <c r="AA451" s="54"/>
      <c r="AC451" s="52"/>
      <c r="AD451" s="52"/>
      <c r="BB451" s="64" t="s">
        <v>0</v>
      </c>
    </row>
    <row r="452" spans="1:54">
      <c r="A452" t="str">
        <f t="shared" si="66"/>
        <v>|テキスト|&gt;|&gt;|&gt;|&gt;||</v>
      </c>
      <c r="B452" t="s">
        <v>0</v>
      </c>
      <c r="C452" t="s">
        <v>81</v>
      </c>
      <c r="D452" s="27" t="s">
        <v>104</v>
      </c>
      <c r="E452" t="s">
        <v>81</v>
      </c>
      <c r="F452" s="27" t="s">
        <v>113</v>
      </c>
      <c r="G452" t="s">
        <v>81</v>
      </c>
      <c r="H452" s="27" t="s">
        <v>113</v>
      </c>
      <c r="I452" t="s">
        <v>81</v>
      </c>
      <c r="J452" s="27" t="s">
        <v>113</v>
      </c>
      <c r="K452" t="s">
        <v>81</v>
      </c>
      <c r="L452" s="27" t="s">
        <v>113</v>
      </c>
      <c r="M452" t="s">
        <v>81</v>
      </c>
      <c r="N452" t="str">
        <f>IF(R451=0,"",R451)</f>
        <v/>
      </c>
      <c r="O452" t="s">
        <v>81</v>
      </c>
      <c r="Q452" s="38" t="s">
        <v>27</v>
      </c>
      <c r="R452" s="34" t="str">
        <f>INDEX(BA:BA,W447+1)</f>
        <v>2 gems are converted to your Planeswalker's color.</v>
      </c>
      <c r="S452" s="35" t="s">
        <v>400</v>
      </c>
      <c r="T452" s="34" t="str">
        <f>IF(X452="","",X452&amp;IF(Y452="",""," "&amp;Y452)&amp;IF(Z452="",""," "&amp;Z452)&amp;IF(AA452="",""," "&amp;AA452))</f>
        <v>       </v>
      </c>
      <c r="U452" s="35"/>
      <c r="V452" s="36"/>
      <c r="W452" s="40" t="s">
        <v>114</v>
      </c>
      <c r="X452" s="33" t="str">
        <f t="shared" ref="X452:AA452" si="76">IF(ISERROR(IF(LEN(X451)&gt;1,X451,VLOOKUP(X450,$AC:$AD,2,FALSE))),"",IF(LEN(X451)&gt;1,X451,VLOOKUP(X450,$AC:$AD,2,FALSE)))</f>
        <v> </v>
      </c>
      <c r="Y452" s="33" t="str">
        <f t="shared" si="76"/>
        <v> </v>
      </c>
      <c r="Z452" s="33" t="str">
        <f t="shared" si="76"/>
        <v> </v>
      </c>
      <c r="AA452" s="33" t="str">
        <f t="shared" si="76"/>
        <v> </v>
      </c>
      <c r="AC452" s="52"/>
      <c r="AD452" s="52"/>
      <c r="BB452" s="64" t="s">
        <v>0</v>
      </c>
    </row>
    <row r="453" spans="1:54">
      <c r="A453" t="str">
        <f t="shared" si="66"/>
        <v>|英テキスト|&gt;|&gt;|&gt;|&gt;|       &amp;br;2 gems are converted to your Planeswalker's color.|</v>
      </c>
      <c r="B453" t="s">
        <v>0</v>
      </c>
      <c r="C453" t="s">
        <v>81</v>
      </c>
      <c r="D453" s="27" t="s">
        <v>125</v>
      </c>
      <c r="E453" t="s">
        <v>81</v>
      </c>
      <c r="F453" s="27" t="s">
        <v>113</v>
      </c>
      <c r="G453" t="s">
        <v>81</v>
      </c>
      <c r="H453" s="27" t="s">
        <v>113</v>
      </c>
      <c r="I453" t="s">
        <v>81</v>
      </c>
      <c r="J453" s="27" t="s">
        <v>113</v>
      </c>
      <c r="K453" t="s">
        <v>81</v>
      </c>
      <c r="L453" s="27" t="s">
        <v>113</v>
      </c>
      <c r="M453" t="s">
        <v>81</v>
      </c>
      <c r="N453" t="str">
        <f>IF(T452="","",T452&amp;"&amp;br;")&amp;IF(R452=0,"",R452)</f>
        <v>       &amp;br;2 gems are converted to your Planeswalker's color.</v>
      </c>
      <c r="O453" t="s">
        <v>81</v>
      </c>
      <c r="Q453" s="33" t="s">
        <v>18</v>
      </c>
      <c r="R453" s="34">
        <f>IF(INDEX(AT:AT,W447+1)="",0,INDEX(AT:AT,W447+1)&amp;"/"&amp;INDEX(AU:AU,W447+1))</f>
        <v>0</v>
      </c>
      <c r="S453" s="35"/>
      <c r="T453" s="35"/>
      <c r="U453" s="35"/>
      <c r="V453" s="36"/>
      <c r="W453" s="40"/>
      <c r="X453" s="33"/>
      <c r="Y453" s="52"/>
      <c r="Z453" s="52"/>
      <c r="AA453" s="53"/>
      <c r="AC453" s="52"/>
      <c r="AD453" s="52"/>
      <c r="BB453" s="64" t="s">
        <v>0</v>
      </c>
    </row>
    <row r="454" spans="1:54">
      <c r="A454" t="str">
        <f t="shared" ref="A454:A517" si="77">CONCATENATE(C454,D454,E454,F454,G454,H454,I454,J454,K454,L454,M454,N454,O454,P454)</f>
        <v>|PT|&gt;||シールド数|&gt;||</v>
      </c>
      <c r="B454" t="s">
        <v>0</v>
      </c>
      <c r="C454" t="s">
        <v>81</v>
      </c>
      <c r="D454" t="s">
        <v>18</v>
      </c>
      <c r="E454" t="s">
        <v>81</v>
      </c>
      <c r="F454" t="s">
        <v>113</v>
      </c>
      <c r="G454" t="s">
        <v>81</v>
      </c>
      <c r="H454" t="str">
        <f>IF(R453=0,"",R453)</f>
        <v/>
      </c>
      <c r="I454" t="s">
        <v>81</v>
      </c>
      <c r="J454" t="s">
        <v>136</v>
      </c>
      <c r="K454" t="s">
        <v>81</v>
      </c>
      <c r="L454" t="s">
        <v>113</v>
      </c>
      <c r="M454" t="s">
        <v>81</v>
      </c>
      <c r="N454" t="str">
        <f>IF(R454=0,"",R454)</f>
        <v/>
      </c>
      <c r="O454" t="s">
        <v>81</v>
      </c>
      <c r="Q454" s="41" t="s">
        <v>19</v>
      </c>
      <c r="R454" s="34">
        <f>INDEX(AS:AS,W447+1)</f>
        <v>0</v>
      </c>
      <c r="S454" s="42"/>
      <c r="T454" s="42"/>
      <c r="U454" s="42"/>
      <c r="V454" s="43"/>
      <c r="W454" s="44"/>
      <c r="X454" s="45"/>
      <c r="Y454" s="55"/>
      <c r="Z454" s="55"/>
      <c r="AA454" s="56"/>
      <c r="BB454" s="64" t="s">
        <v>0</v>
      </c>
    </row>
    <row r="455" spans="1:54">
      <c r="A455" t="str">
        <f t="shared" si="77"/>
        <v>&amp;br;&amp;br;</v>
      </c>
      <c r="B455" t="s">
        <v>0</v>
      </c>
      <c r="C455" t="s">
        <v>145</v>
      </c>
      <c r="R455"/>
      <c r="S455"/>
      <c r="T455"/>
      <c r="U455"/>
      <c r="V455"/>
      <c r="BB455" s="64" t="s">
        <v>0</v>
      </c>
    </row>
    <row r="456" spans="1:54">
      <c r="A456" t="str">
        <f t="shared" si="77"/>
        <v>#back(text=戻る,left)</v>
      </c>
      <c r="B456" t="s">
        <v>0</v>
      </c>
      <c r="C456" t="s">
        <v>153</v>
      </c>
      <c r="R456"/>
      <c r="S456"/>
      <c r="T456"/>
      <c r="U456"/>
      <c r="V456"/>
      <c r="BB456" s="64" t="s">
        <v>0</v>
      </c>
    </row>
    <row r="457" spans="1:54">
      <c r="A457" t="str">
        <f t="shared" si="77"/>
        <v>&amp;br;</v>
      </c>
      <c r="B457" t="s">
        <v>0</v>
      </c>
      <c r="C457" t="s">
        <v>164</v>
      </c>
      <c r="R457"/>
      <c r="S457"/>
      <c r="T457"/>
      <c r="U457"/>
      <c r="V457"/>
      <c r="BB457" s="64" t="s">
        <v>0</v>
      </c>
    </row>
    <row r="458" spans="1:54">
      <c r="A458" t="str">
        <f t="shared" si="77"/>
        <v>#comment(above,nsize=[15],size=[30],num=[10])</v>
      </c>
      <c r="B458" t="s">
        <v>0</v>
      </c>
      <c r="C458" t="s">
        <v>173</v>
      </c>
      <c r="R458"/>
      <c r="S458"/>
      <c r="T458"/>
      <c r="U458"/>
      <c r="V458"/>
      <c r="BB458" s="64" t="s">
        <v>0</v>
      </c>
    </row>
    <row r="459" spans="1:54">
      <c r="A459" t="str">
        <f t="shared" si="77"/>
        <v>&amp;br;&amp;br;</v>
      </c>
      <c r="B459" t="s">
        <v>0</v>
      </c>
      <c r="C459" t="s">
        <v>145</v>
      </c>
      <c r="R459"/>
      <c r="S459"/>
      <c r="T459"/>
      <c r="U459"/>
      <c r="V459"/>
      <c r="AC459" s="52"/>
      <c r="AD459" s="52"/>
      <c r="BB459" s="64" t="s">
        <v>0</v>
      </c>
    </row>
    <row r="460" spans="1:54">
      <c r="A460" t="str">
        <f t="shared" si="77"/>
        <v/>
      </c>
      <c r="B460" t="s">
        <v>0</v>
      </c>
      <c r="Q460" s="29"/>
      <c r="R460" s="30"/>
      <c r="S460" s="30"/>
      <c r="T460" s="30"/>
      <c r="U460" s="30"/>
      <c r="V460" s="31"/>
      <c r="W460" s="32">
        <v>36</v>
      </c>
      <c r="X460" s="29"/>
      <c r="Y460" s="50"/>
      <c r="Z460" s="50"/>
      <c r="AA460" s="51"/>
      <c r="AC460" s="52"/>
      <c r="AD460" s="52"/>
      <c r="BB460" s="64" t="s">
        <v>0</v>
      </c>
    </row>
    <row r="461" spans="1:54">
      <c r="A461" t="str">
        <f t="shared" si="77"/>
        <v>*0/0</v>
      </c>
      <c r="B461" t="s">
        <v>0</v>
      </c>
      <c r="C461" t="str">
        <f>"*"&amp;R461&amp;"/"&amp;T461</f>
        <v>*0/0</v>
      </c>
      <c r="Q461" s="33" t="s">
        <v>9</v>
      </c>
      <c r="R461" s="34">
        <f>INDEX(AI:AI,W460+1)</f>
        <v>0</v>
      </c>
      <c r="S461" s="35" t="s">
        <v>10</v>
      </c>
      <c r="T461" s="34">
        <f>INDEX(AJ:AJ,W460+1)</f>
        <v>0</v>
      </c>
      <c r="U461" s="35"/>
      <c r="V461" s="36"/>
      <c r="W461" s="37"/>
      <c r="X461" s="33"/>
      <c r="Y461" s="52"/>
      <c r="Z461" s="52"/>
      <c r="AA461" s="53"/>
      <c r="AC461" s="52"/>
      <c r="AD461" s="52"/>
      <c r="BB461" s="64" t="s">
        <v>0</v>
      </c>
    </row>
    <row r="462" spans="1:54">
      <c r="A462" t="str">
        <f t="shared" si="77"/>
        <v>|LEFT:80|LEFT:100|LEFT:100|LEFT:100|LEFT:100|LEFT:100|c</v>
      </c>
      <c r="B462" t="s">
        <v>0</v>
      </c>
      <c r="C462" t="s">
        <v>81</v>
      </c>
      <c r="D462" s="26" t="str">
        <f>$Q$1</f>
        <v>LEFT:80</v>
      </c>
      <c r="E462" s="26" t="s">
        <v>81</v>
      </c>
      <c r="F462" s="26" t="str">
        <f t="shared" ref="F462:J462" si="78">$R$1</f>
        <v>LEFT:100</v>
      </c>
      <c r="G462" s="26" t="s">
        <v>81</v>
      </c>
      <c r="H462" s="26" t="str">
        <f t="shared" si="78"/>
        <v>LEFT:100</v>
      </c>
      <c r="I462" s="26" t="s">
        <v>81</v>
      </c>
      <c r="J462" s="26" t="str">
        <f t="shared" si="78"/>
        <v>LEFT:100</v>
      </c>
      <c r="K462" s="26" t="s">
        <v>81</v>
      </c>
      <c r="L462" s="26" t="str">
        <f>$R$1</f>
        <v>LEFT:100</v>
      </c>
      <c r="M462" s="26" t="s">
        <v>81</v>
      </c>
      <c r="N462" s="26" t="str">
        <f>$R$1</f>
        <v>LEFT:100</v>
      </c>
      <c r="O462" t="s">
        <v>81</v>
      </c>
      <c r="P462" t="s">
        <v>82</v>
      </c>
      <c r="Q462" s="38" t="s">
        <v>6</v>
      </c>
      <c r="R462" s="34">
        <f>INDEX(AF:AF,W460+1)</f>
        <v>0</v>
      </c>
      <c r="S462" s="39" t="s">
        <v>7</v>
      </c>
      <c r="T462" s="34">
        <f>INDEX(AG:AG,W460+1)</f>
        <v>0</v>
      </c>
      <c r="U462" s="39" t="s">
        <v>8</v>
      </c>
      <c r="V462" s="34">
        <f>INDEX(AH:AH,W460+1)</f>
        <v>0</v>
      </c>
      <c r="W462" s="40"/>
      <c r="X462" s="34">
        <f>INDEX(AO:AO,W460+1)</f>
        <v>0</v>
      </c>
      <c r="Y462" s="52"/>
      <c r="Z462" s="52"/>
      <c r="AA462" s="53"/>
      <c r="AC462" s="35"/>
      <c r="AD462" s="35"/>
      <c r="BB462" s="64" t="s">
        <v>0</v>
      </c>
    </row>
    <row r="463" spans="1:54">
      <c r="A463" t="str">
        <f t="shared" si="77"/>
        <v>|色||レアリティ||マナコスト||</v>
      </c>
      <c r="B463" t="s">
        <v>0</v>
      </c>
      <c r="C463" t="s">
        <v>81</v>
      </c>
      <c r="D463" s="27" t="s">
        <v>6</v>
      </c>
      <c r="E463" t="s">
        <v>81</v>
      </c>
      <c r="F463" t="str">
        <f>IF(R462=0,"",R462)</f>
        <v/>
      </c>
      <c r="G463" t="s">
        <v>81</v>
      </c>
      <c r="H463" s="27" t="s">
        <v>93</v>
      </c>
      <c r="I463" t="s">
        <v>81</v>
      </c>
      <c r="J463" t="str">
        <f>IF(T462=0,"",T462)</f>
        <v/>
      </c>
      <c r="K463" t="s">
        <v>81</v>
      </c>
      <c r="L463" s="27" t="s">
        <v>94</v>
      </c>
      <c r="M463" t="s">
        <v>81</v>
      </c>
      <c r="N463" t="str">
        <f>IF(V462=0,"",V462)</f>
        <v/>
      </c>
      <c r="O463" t="s">
        <v>81</v>
      </c>
      <c r="Q463" s="33" t="s">
        <v>11</v>
      </c>
      <c r="R463" s="34">
        <f>INDEX(AK:AK,W460+1)</f>
        <v>0</v>
      </c>
      <c r="S463" s="39" t="s">
        <v>95</v>
      </c>
      <c r="T463" s="34">
        <f>INDEX(AL:AL,W460+1)</f>
        <v>0</v>
      </c>
      <c r="U463" s="34">
        <f>INDEX(AM:AM,W460+1)</f>
        <v>0</v>
      </c>
      <c r="V463" s="34">
        <f>INDEX(AN:AN,W460+1)</f>
        <v>0</v>
      </c>
      <c r="W463" s="40"/>
      <c r="X463" s="34">
        <f>INDEX(AV:AV,W460+1)</f>
        <v>0</v>
      </c>
      <c r="Y463" s="34">
        <f>INDEX(AW:AW,W460+1)</f>
        <v>0</v>
      </c>
      <c r="Z463" s="34">
        <f>INDEX(AX:AX,W460+1)</f>
        <v>0</v>
      </c>
      <c r="AA463" s="34">
        <f>INDEX(AY:AY,W460+1)</f>
        <v>0</v>
      </c>
      <c r="AC463" s="52"/>
      <c r="AD463" s="52"/>
      <c r="BB463" s="64" t="s">
        <v>0</v>
      </c>
    </row>
    <row r="464" spans="1:54">
      <c r="A464" t="str">
        <f t="shared" si="77"/>
        <v>|種別||サブタイプ||||</v>
      </c>
      <c r="B464" t="s">
        <v>0</v>
      </c>
      <c r="C464" t="s">
        <v>81</v>
      </c>
      <c r="D464" s="27" t="s">
        <v>11</v>
      </c>
      <c r="E464" t="s">
        <v>81</v>
      </c>
      <c r="F464" t="str">
        <f>IF(R463=0,"",R463)</f>
        <v/>
      </c>
      <c r="G464" t="s">
        <v>81</v>
      </c>
      <c r="H464" s="27" t="s">
        <v>103</v>
      </c>
      <c r="I464" t="s">
        <v>81</v>
      </c>
      <c r="J464" t="str">
        <f>IF(T463=0,"",T463)</f>
        <v/>
      </c>
      <c r="K464" t="s">
        <v>81</v>
      </c>
      <c r="L464" t="str">
        <f>IF(U463=0,"",U463)</f>
        <v/>
      </c>
      <c r="M464" t="s">
        <v>81</v>
      </c>
      <c r="N464" t="str">
        <f>IF(V463=0,"",V463)</f>
        <v/>
      </c>
      <c r="O464" t="s">
        <v>81</v>
      </c>
      <c r="Q464" s="33" t="s">
        <v>104</v>
      </c>
      <c r="R464" s="34">
        <f>INDEX(AZ:AZ,W460+1)</f>
        <v>0</v>
      </c>
      <c r="S464" s="35"/>
      <c r="T464" s="35"/>
      <c r="U464" s="35"/>
      <c r="V464" s="36"/>
      <c r="W464" s="40"/>
      <c r="X464" s="32"/>
      <c r="Y464" s="32"/>
      <c r="Z464" s="32"/>
      <c r="AA464" s="54"/>
      <c r="AC464" s="52"/>
      <c r="AD464" s="52"/>
      <c r="BB464" s="64" t="s">
        <v>0</v>
      </c>
    </row>
    <row r="465" spans="1:54">
      <c r="A465" t="str">
        <f t="shared" si="77"/>
        <v>|テキスト|&gt;|&gt;|&gt;|&gt;||</v>
      </c>
      <c r="B465" t="s">
        <v>0</v>
      </c>
      <c r="C465" t="s">
        <v>81</v>
      </c>
      <c r="D465" s="27" t="s">
        <v>104</v>
      </c>
      <c r="E465" t="s">
        <v>81</v>
      </c>
      <c r="F465" s="27" t="s">
        <v>113</v>
      </c>
      <c r="G465" t="s">
        <v>81</v>
      </c>
      <c r="H465" s="27" t="s">
        <v>113</v>
      </c>
      <c r="I465" t="s">
        <v>81</v>
      </c>
      <c r="J465" s="27" t="s">
        <v>113</v>
      </c>
      <c r="K465" t="s">
        <v>81</v>
      </c>
      <c r="L465" s="27" t="s">
        <v>113</v>
      </c>
      <c r="M465" t="s">
        <v>81</v>
      </c>
      <c r="N465" t="str">
        <f>IF(R464=0,"",R464)</f>
        <v/>
      </c>
      <c r="O465" t="s">
        <v>81</v>
      </c>
      <c r="Q465" s="38" t="s">
        <v>27</v>
      </c>
      <c r="R465" s="34" t="str">
        <f>INDEX(BA:BA,W460+1)</f>
        <v>At the beginning of your turn, you gain 2 mana.</v>
      </c>
      <c r="S465" s="35" t="s">
        <v>400</v>
      </c>
      <c r="T465" s="34" t="str">
        <f>IF(X465="","",X465&amp;IF(Y465="",""," "&amp;Y465)&amp;IF(Z465="",""," "&amp;Z465)&amp;IF(AA465="",""," "&amp;AA465))</f>
        <v>       </v>
      </c>
      <c r="U465" s="35"/>
      <c r="V465" s="36"/>
      <c r="W465" s="40" t="s">
        <v>114</v>
      </c>
      <c r="X465" s="33" t="str">
        <f t="shared" ref="X465:AA465" si="79">IF(ISERROR(IF(LEN(X464)&gt;1,X464,VLOOKUP(X463,$AC:$AD,2,FALSE))),"",IF(LEN(X464)&gt;1,X464,VLOOKUP(X463,$AC:$AD,2,FALSE)))</f>
        <v> </v>
      </c>
      <c r="Y465" s="33" t="str">
        <f t="shared" si="79"/>
        <v> </v>
      </c>
      <c r="Z465" s="33" t="str">
        <f t="shared" si="79"/>
        <v> </v>
      </c>
      <c r="AA465" s="33" t="str">
        <f t="shared" si="79"/>
        <v> </v>
      </c>
      <c r="AC465" s="52"/>
      <c r="AD465" s="52"/>
      <c r="BB465" s="64" t="s">
        <v>0</v>
      </c>
    </row>
    <row r="466" spans="1:54">
      <c r="A466" t="str">
        <f t="shared" si="77"/>
        <v>|英テキスト|&gt;|&gt;|&gt;|&gt;|       &amp;br;At the beginning of your turn, you gain 2 mana.|</v>
      </c>
      <c r="B466" t="s">
        <v>0</v>
      </c>
      <c r="C466" t="s">
        <v>81</v>
      </c>
      <c r="D466" s="27" t="s">
        <v>125</v>
      </c>
      <c r="E466" t="s">
        <v>81</v>
      </c>
      <c r="F466" s="27" t="s">
        <v>113</v>
      </c>
      <c r="G466" t="s">
        <v>81</v>
      </c>
      <c r="H466" s="27" t="s">
        <v>113</v>
      </c>
      <c r="I466" t="s">
        <v>81</v>
      </c>
      <c r="J466" s="27" t="s">
        <v>113</v>
      </c>
      <c r="K466" t="s">
        <v>81</v>
      </c>
      <c r="L466" s="27" t="s">
        <v>113</v>
      </c>
      <c r="M466" t="s">
        <v>81</v>
      </c>
      <c r="N466" t="str">
        <f>IF(T465="","",T465&amp;"&amp;br;")&amp;IF(R465=0,"",R465)</f>
        <v>       &amp;br;At the beginning of your turn, you gain 2 mana.</v>
      </c>
      <c r="O466" t="s">
        <v>81</v>
      </c>
      <c r="Q466" s="33" t="s">
        <v>18</v>
      </c>
      <c r="R466" s="34">
        <f>IF(INDEX(AT:AT,W460+1)="",0,INDEX(AT:AT,W460+1)&amp;"/"&amp;INDEX(AU:AU,W460+1))</f>
        <v>0</v>
      </c>
      <c r="S466" s="35"/>
      <c r="T466" s="35"/>
      <c r="U466" s="35"/>
      <c r="V466" s="36"/>
      <c r="W466" s="40"/>
      <c r="X466" s="33"/>
      <c r="Y466" s="52"/>
      <c r="Z466" s="52"/>
      <c r="AA466" s="53"/>
      <c r="AC466" s="52"/>
      <c r="AD466" s="52"/>
      <c r="BB466" s="64" t="s">
        <v>0</v>
      </c>
    </row>
    <row r="467" spans="1:54">
      <c r="A467" t="str">
        <f t="shared" si="77"/>
        <v>|PT|&gt;||シールド数|&gt;||</v>
      </c>
      <c r="B467" t="s">
        <v>0</v>
      </c>
      <c r="C467" t="s">
        <v>81</v>
      </c>
      <c r="D467" t="s">
        <v>18</v>
      </c>
      <c r="E467" t="s">
        <v>81</v>
      </c>
      <c r="F467" t="s">
        <v>113</v>
      </c>
      <c r="G467" t="s">
        <v>81</v>
      </c>
      <c r="H467" t="str">
        <f>IF(R466=0,"",R466)</f>
        <v/>
      </c>
      <c r="I467" t="s">
        <v>81</v>
      </c>
      <c r="J467" t="s">
        <v>136</v>
      </c>
      <c r="K467" t="s">
        <v>81</v>
      </c>
      <c r="L467" t="s">
        <v>113</v>
      </c>
      <c r="M467" t="s">
        <v>81</v>
      </c>
      <c r="N467" t="str">
        <f>IF(R467=0,"",R467)</f>
        <v/>
      </c>
      <c r="O467" t="s">
        <v>81</v>
      </c>
      <c r="Q467" s="41" t="s">
        <v>19</v>
      </c>
      <c r="R467" s="34">
        <f>INDEX(AS:AS,W460+1)</f>
        <v>0</v>
      </c>
      <c r="S467" s="42"/>
      <c r="T467" s="42"/>
      <c r="U467" s="42"/>
      <c r="V467" s="43"/>
      <c r="W467" s="44"/>
      <c r="X467" s="45"/>
      <c r="Y467" s="55"/>
      <c r="Z467" s="55"/>
      <c r="AA467" s="56"/>
      <c r="BB467" s="64" t="s">
        <v>0</v>
      </c>
    </row>
    <row r="468" spans="1:54">
      <c r="A468" t="str">
        <f t="shared" si="77"/>
        <v>&amp;br;&amp;br;</v>
      </c>
      <c r="B468" t="s">
        <v>0</v>
      </c>
      <c r="C468" t="s">
        <v>145</v>
      </c>
      <c r="R468"/>
      <c r="S468"/>
      <c r="T468"/>
      <c r="U468"/>
      <c r="V468"/>
      <c r="BB468" s="64" t="s">
        <v>0</v>
      </c>
    </row>
    <row r="469" spans="1:54">
      <c r="A469" t="str">
        <f t="shared" si="77"/>
        <v>#back(text=戻る,left)</v>
      </c>
      <c r="B469" t="s">
        <v>0</v>
      </c>
      <c r="C469" t="s">
        <v>153</v>
      </c>
      <c r="R469"/>
      <c r="S469"/>
      <c r="T469"/>
      <c r="U469"/>
      <c r="V469"/>
      <c r="BB469" s="64" t="s">
        <v>0</v>
      </c>
    </row>
    <row r="470" spans="1:54">
      <c r="A470" t="str">
        <f t="shared" si="77"/>
        <v>&amp;br;</v>
      </c>
      <c r="B470" t="s">
        <v>0</v>
      </c>
      <c r="C470" t="s">
        <v>164</v>
      </c>
      <c r="R470"/>
      <c r="S470"/>
      <c r="T470"/>
      <c r="U470"/>
      <c r="V470"/>
      <c r="BB470" s="64" t="s">
        <v>0</v>
      </c>
    </row>
    <row r="471" spans="1:54">
      <c r="A471" t="str">
        <f t="shared" si="77"/>
        <v>#comment(above,nsize=[15],size=[30],num=[10])</v>
      </c>
      <c r="B471" t="s">
        <v>0</v>
      </c>
      <c r="C471" t="s">
        <v>173</v>
      </c>
      <c r="R471"/>
      <c r="S471"/>
      <c r="T471"/>
      <c r="U471"/>
      <c r="V471"/>
      <c r="BB471" s="64" t="s">
        <v>0</v>
      </c>
    </row>
    <row r="472" spans="1:54">
      <c r="A472" t="str">
        <f t="shared" si="77"/>
        <v>&amp;br;&amp;br;</v>
      </c>
      <c r="B472" t="s">
        <v>0</v>
      </c>
      <c r="C472" t="s">
        <v>145</v>
      </c>
      <c r="R472"/>
      <c r="S472"/>
      <c r="T472"/>
      <c r="U472"/>
      <c r="V472"/>
      <c r="AC472" s="52"/>
      <c r="AD472" s="52"/>
      <c r="BB472" s="64" t="s">
        <v>0</v>
      </c>
    </row>
    <row r="473" spans="1:54">
      <c r="A473" t="str">
        <f t="shared" si="77"/>
        <v/>
      </c>
      <c r="B473" t="s">
        <v>0</v>
      </c>
      <c r="Q473" s="29"/>
      <c r="R473" s="30"/>
      <c r="S473" s="30"/>
      <c r="T473" s="30"/>
      <c r="U473" s="30"/>
      <c r="V473" s="31"/>
      <c r="W473" s="32">
        <v>37</v>
      </c>
      <c r="X473" s="29"/>
      <c r="Y473" s="50"/>
      <c r="Z473" s="50"/>
      <c r="AA473" s="51"/>
      <c r="AC473" s="52"/>
      <c r="AD473" s="52"/>
      <c r="BB473" s="64" t="s">
        <v>0</v>
      </c>
    </row>
    <row r="474" spans="1:54">
      <c r="A474" t="str">
        <f t="shared" si="77"/>
        <v>*0/0</v>
      </c>
      <c r="B474" t="s">
        <v>0</v>
      </c>
      <c r="C474" t="str">
        <f>"*"&amp;R474&amp;"/"&amp;T474</f>
        <v>*0/0</v>
      </c>
      <c r="Q474" s="33" t="s">
        <v>9</v>
      </c>
      <c r="R474" s="34">
        <f>INDEX(AI:AI,W473+1)</f>
        <v>0</v>
      </c>
      <c r="S474" s="35" t="s">
        <v>10</v>
      </c>
      <c r="T474" s="34">
        <f>INDEX(AJ:AJ,W473+1)</f>
        <v>0</v>
      </c>
      <c r="U474" s="35"/>
      <c r="V474" s="36"/>
      <c r="W474" s="37"/>
      <c r="X474" s="33"/>
      <c r="Y474" s="52"/>
      <c r="Z474" s="52"/>
      <c r="AA474" s="53"/>
      <c r="AC474" s="52"/>
      <c r="AD474" s="52"/>
      <c r="BB474" s="64" t="s">
        <v>0</v>
      </c>
    </row>
    <row r="475" spans="1:54">
      <c r="A475" t="str">
        <f t="shared" si="77"/>
        <v>|LEFT:80|LEFT:100|LEFT:100|LEFT:100|LEFT:100|LEFT:100|c</v>
      </c>
      <c r="B475" t="s">
        <v>0</v>
      </c>
      <c r="C475" t="s">
        <v>81</v>
      </c>
      <c r="D475" s="26" t="str">
        <f>$Q$1</f>
        <v>LEFT:80</v>
      </c>
      <c r="E475" s="26" t="s">
        <v>81</v>
      </c>
      <c r="F475" s="26" t="str">
        <f t="shared" ref="F475:J475" si="80">$R$1</f>
        <v>LEFT:100</v>
      </c>
      <c r="G475" s="26" t="s">
        <v>81</v>
      </c>
      <c r="H475" s="26" t="str">
        <f t="shared" si="80"/>
        <v>LEFT:100</v>
      </c>
      <c r="I475" s="26" t="s">
        <v>81</v>
      </c>
      <c r="J475" s="26" t="str">
        <f t="shared" si="80"/>
        <v>LEFT:100</v>
      </c>
      <c r="K475" s="26" t="s">
        <v>81</v>
      </c>
      <c r="L475" s="26" t="str">
        <f>$R$1</f>
        <v>LEFT:100</v>
      </c>
      <c r="M475" s="26" t="s">
        <v>81</v>
      </c>
      <c r="N475" s="26" t="str">
        <f>$R$1</f>
        <v>LEFT:100</v>
      </c>
      <c r="O475" t="s">
        <v>81</v>
      </c>
      <c r="P475" t="s">
        <v>82</v>
      </c>
      <c r="Q475" s="38" t="s">
        <v>6</v>
      </c>
      <c r="R475" s="34">
        <f>INDEX(AF:AF,W473+1)</f>
        <v>0</v>
      </c>
      <c r="S475" s="39" t="s">
        <v>7</v>
      </c>
      <c r="T475" s="34">
        <f>INDEX(AG:AG,W473+1)</f>
        <v>0</v>
      </c>
      <c r="U475" s="39" t="s">
        <v>8</v>
      </c>
      <c r="V475" s="34">
        <f>INDEX(AH:AH,W473+1)</f>
        <v>0</v>
      </c>
      <c r="W475" s="40"/>
      <c r="X475" s="34">
        <f>INDEX(AO:AO,W473+1)</f>
        <v>0</v>
      </c>
      <c r="Y475" s="52"/>
      <c r="Z475" s="52"/>
      <c r="AA475" s="53"/>
      <c r="AC475" s="35"/>
      <c r="AD475" s="35"/>
      <c r="BB475" s="64" t="s">
        <v>0</v>
      </c>
    </row>
    <row r="476" spans="1:54">
      <c r="A476" t="str">
        <f t="shared" si="77"/>
        <v>|色||レアリティ||マナコスト||</v>
      </c>
      <c r="B476" t="s">
        <v>0</v>
      </c>
      <c r="C476" t="s">
        <v>81</v>
      </c>
      <c r="D476" s="27" t="s">
        <v>6</v>
      </c>
      <c r="E476" t="s">
        <v>81</v>
      </c>
      <c r="F476" t="str">
        <f>IF(R475=0,"",R475)</f>
        <v/>
      </c>
      <c r="G476" t="s">
        <v>81</v>
      </c>
      <c r="H476" s="27" t="s">
        <v>93</v>
      </c>
      <c r="I476" t="s">
        <v>81</v>
      </c>
      <c r="J476" t="str">
        <f>IF(T475=0,"",T475)</f>
        <v/>
      </c>
      <c r="K476" t="s">
        <v>81</v>
      </c>
      <c r="L476" s="27" t="s">
        <v>94</v>
      </c>
      <c r="M476" t="s">
        <v>81</v>
      </c>
      <c r="N476" t="str">
        <f>IF(V475=0,"",V475)</f>
        <v/>
      </c>
      <c r="O476" t="s">
        <v>81</v>
      </c>
      <c r="Q476" s="33" t="s">
        <v>11</v>
      </c>
      <c r="R476" s="34">
        <f>INDEX(AK:AK,W473+1)</f>
        <v>0</v>
      </c>
      <c r="S476" s="39" t="s">
        <v>95</v>
      </c>
      <c r="T476" s="34">
        <f>INDEX(AL:AL,W473+1)</f>
        <v>0</v>
      </c>
      <c r="U476" s="34">
        <f>INDEX(AM:AM,W473+1)</f>
        <v>0</v>
      </c>
      <c r="V476" s="34">
        <f>INDEX(AN:AN,W473+1)</f>
        <v>0</v>
      </c>
      <c r="W476" s="40"/>
      <c r="X476" s="34">
        <f>INDEX(AV:AV,W473+1)</f>
        <v>0</v>
      </c>
      <c r="Y476" s="34">
        <f>INDEX(AW:AW,W473+1)</f>
        <v>0</v>
      </c>
      <c r="Z476" s="34">
        <f>INDEX(AX:AX,W473+1)</f>
        <v>0</v>
      </c>
      <c r="AA476" s="34">
        <f>INDEX(AY:AY,W473+1)</f>
        <v>0</v>
      </c>
      <c r="AC476" s="52"/>
      <c r="AD476" s="52"/>
      <c r="BB476" s="64" t="s">
        <v>0</v>
      </c>
    </row>
    <row r="477" spans="1:54">
      <c r="A477" t="str">
        <f t="shared" si="77"/>
        <v>|種別||サブタイプ||||</v>
      </c>
      <c r="B477" t="s">
        <v>0</v>
      </c>
      <c r="C477" t="s">
        <v>81</v>
      </c>
      <c r="D477" s="27" t="s">
        <v>11</v>
      </c>
      <c r="E477" t="s">
        <v>81</v>
      </c>
      <c r="F477" t="str">
        <f>IF(R476=0,"",R476)</f>
        <v/>
      </c>
      <c r="G477" t="s">
        <v>81</v>
      </c>
      <c r="H477" s="27" t="s">
        <v>103</v>
      </c>
      <c r="I477" t="s">
        <v>81</v>
      </c>
      <c r="J477" t="str">
        <f>IF(T476=0,"",T476)</f>
        <v/>
      </c>
      <c r="K477" t="s">
        <v>81</v>
      </c>
      <c r="L477" t="str">
        <f>IF(U476=0,"",U476)</f>
        <v/>
      </c>
      <c r="M477" t="s">
        <v>81</v>
      </c>
      <c r="N477" t="str">
        <f>IF(V476=0,"",V476)</f>
        <v/>
      </c>
      <c r="O477" t="s">
        <v>81</v>
      </c>
      <c r="Q477" s="33" t="s">
        <v>104</v>
      </c>
      <c r="R477" s="34">
        <f>INDEX(AZ:AZ,W473+1)</f>
        <v>0</v>
      </c>
      <c r="S477" s="35"/>
      <c r="T477" s="35"/>
      <c r="U477" s="35"/>
      <c r="V477" s="36"/>
      <c r="W477" s="40"/>
      <c r="X477" s="32"/>
      <c r="Y477" s="32"/>
      <c r="Z477" s="32"/>
      <c r="AA477" s="54"/>
      <c r="AC477" s="52"/>
      <c r="AD477" s="52"/>
      <c r="BB477" s="64" t="s">
        <v>0</v>
      </c>
    </row>
    <row r="478" spans="1:54">
      <c r="A478" t="str">
        <f t="shared" si="77"/>
        <v>|テキスト|&gt;|&gt;|&gt;|&gt;||</v>
      </c>
      <c r="B478" t="s">
        <v>0</v>
      </c>
      <c r="C478" t="s">
        <v>81</v>
      </c>
      <c r="D478" s="27" t="s">
        <v>104</v>
      </c>
      <c r="E478" t="s">
        <v>81</v>
      </c>
      <c r="F478" s="27" t="s">
        <v>113</v>
      </c>
      <c r="G478" t="s">
        <v>81</v>
      </c>
      <c r="H478" s="27" t="s">
        <v>113</v>
      </c>
      <c r="I478" t="s">
        <v>81</v>
      </c>
      <c r="J478" s="27" t="s">
        <v>113</v>
      </c>
      <c r="K478" t="s">
        <v>81</v>
      </c>
      <c r="L478" s="27" t="s">
        <v>113</v>
      </c>
      <c r="M478" t="s">
        <v>81</v>
      </c>
      <c r="N478" t="str">
        <f>IF(R477=0,"",R477)</f>
        <v/>
      </c>
      <c r="O478" t="s">
        <v>81</v>
      </c>
      <c r="Q478" s="38" t="s">
        <v>27</v>
      </c>
      <c r="R478" s="34" t="str">
        <f>INDEX(BA:BA,W473+1)</f>
        <v>You summon 1 2/2 Zombie token.</v>
      </c>
      <c r="S478" s="35" t="s">
        <v>400</v>
      </c>
      <c r="T478" s="34" t="str">
        <f>IF(X478="","",X478&amp;IF(Y478="",""," "&amp;Y478)&amp;IF(Z478="",""," "&amp;Z478)&amp;IF(AA478="",""," "&amp;AA478))</f>
        <v>       </v>
      </c>
      <c r="U478" s="35"/>
      <c r="V478" s="36"/>
      <c r="W478" s="40" t="s">
        <v>114</v>
      </c>
      <c r="X478" s="33" t="str">
        <f t="shared" ref="X478:AA478" si="81">IF(ISERROR(IF(LEN(X477)&gt;1,X477,VLOOKUP(X476,$AC:$AD,2,FALSE))),"",IF(LEN(X477)&gt;1,X477,VLOOKUP(X476,$AC:$AD,2,FALSE)))</f>
        <v> </v>
      </c>
      <c r="Y478" s="33" t="str">
        <f t="shared" si="81"/>
        <v> </v>
      </c>
      <c r="Z478" s="33" t="str">
        <f t="shared" si="81"/>
        <v> </v>
      </c>
      <c r="AA478" s="33" t="str">
        <f t="shared" si="81"/>
        <v> </v>
      </c>
      <c r="AC478" s="52"/>
      <c r="AD478" s="52"/>
      <c r="BB478" s="64" t="s">
        <v>0</v>
      </c>
    </row>
    <row r="479" spans="1:54">
      <c r="A479" t="str">
        <f t="shared" si="77"/>
        <v>|英テキスト|&gt;|&gt;|&gt;|&gt;|       &amp;br;You summon 1 2/2 Zombie token.|</v>
      </c>
      <c r="B479" t="s">
        <v>0</v>
      </c>
      <c r="C479" t="s">
        <v>81</v>
      </c>
      <c r="D479" s="27" t="s">
        <v>125</v>
      </c>
      <c r="E479" t="s">
        <v>81</v>
      </c>
      <c r="F479" s="27" t="s">
        <v>113</v>
      </c>
      <c r="G479" t="s">
        <v>81</v>
      </c>
      <c r="H479" s="27" t="s">
        <v>113</v>
      </c>
      <c r="I479" t="s">
        <v>81</v>
      </c>
      <c r="J479" s="27" t="s">
        <v>113</v>
      </c>
      <c r="K479" t="s">
        <v>81</v>
      </c>
      <c r="L479" s="27" t="s">
        <v>113</v>
      </c>
      <c r="M479" t="s">
        <v>81</v>
      </c>
      <c r="N479" t="str">
        <f>IF(T478="","",T478&amp;"&amp;br;")&amp;IF(R478=0,"",R478)</f>
        <v>       &amp;br;You summon 1 2/2 Zombie token.</v>
      </c>
      <c r="O479" t="s">
        <v>81</v>
      </c>
      <c r="Q479" s="33" t="s">
        <v>18</v>
      </c>
      <c r="R479" s="34">
        <f>IF(INDEX(AT:AT,W473+1)="",0,INDEX(AT:AT,W473+1)&amp;"/"&amp;INDEX(AU:AU,W473+1))</f>
        <v>0</v>
      </c>
      <c r="S479" s="35"/>
      <c r="T479" s="35"/>
      <c r="U479" s="35"/>
      <c r="V479" s="36"/>
      <c r="W479" s="40"/>
      <c r="X479" s="33"/>
      <c r="Y479" s="52"/>
      <c r="Z479" s="52"/>
      <c r="AA479" s="53"/>
      <c r="AC479" s="52"/>
      <c r="AD479" s="52"/>
      <c r="BB479" s="64" t="s">
        <v>0</v>
      </c>
    </row>
    <row r="480" spans="1:54">
      <c r="A480" t="str">
        <f t="shared" si="77"/>
        <v>|PT|&gt;||シールド数|&gt;||</v>
      </c>
      <c r="B480" t="s">
        <v>0</v>
      </c>
      <c r="C480" t="s">
        <v>81</v>
      </c>
      <c r="D480" t="s">
        <v>18</v>
      </c>
      <c r="E480" t="s">
        <v>81</v>
      </c>
      <c r="F480" t="s">
        <v>113</v>
      </c>
      <c r="G480" t="s">
        <v>81</v>
      </c>
      <c r="H480" t="str">
        <f>IF(R479=0,"",R479)</f>
        <v/>
      </c>
      <c r="I480" t="s">
        <v>81</v>
      </c>
      <c r="J480" t="s">
        <v>136</v>
      </c>
      <c r="K480" t="s">
        <v>81</v>
      </c>
      <c r="L480" t="s">
        <v>113</v>
      </c>
      <c r="M480" t="s">
        <v>81</v>
      </c>
      <c r="N480" t="str">
        <f>IF(R480=0,"",R480)</f>
        <v/>
      </c>
      <c r="O480" t="s">
        <v>81</v>
      </c>
      <c r="Q480" s="41" t="s">
        <v>19</v>
      </c>
      <c r="R480" s="34">
        <f>INDEX(AS:AS,W473+1)</f>
        <v>0</v>
      </c>
      <c r="S480" s="42"/>
      <c r="T480" s="42"/>
      <c r="U480" s="42"/>
      <c r="V480" s="43"/>
      <c r="W480" s="44"/>
      <c r="X480" s="45"/>
      <c r="Y480" s="55"/>
      <c r="Z480" s="55"/>
      <c r="AA480" s="56"/>
      <c r="BB480" s="64" t="s">
        <v>0</v>
      </c>
    </row>
    <row r="481" spans="1:54">
      <c r="A481" t="str">
        <f t="shared" si="77"/>
        <v>&amp;br;&amp;br;</v>
      </c>
      <c r="B481" t="s">
        <v>0</v>
      </c>
      <c r="C481" t="s">
        <v>145</v>
      </c>
      <c r="R481"/>
      <c r="S481"/>
      <c r="T481"/>
      <c r="U481"/>
      <c r="V481"/>
      <c r="BB481" s="64" t="s">
        <v>0</v>
      </c>
    </row>
    <row r="482" spans="1:54">
      <c r="A482" t="str">
        <f t="shared" si="77"/>
        <v>#back(text=戻る,left)</v>
      </c>
      <c r="B482" t="s">
        <v>0</v>
      </c>
      <c r="C482" t="s">
        <v>153</v>
      </c>
      <c r="R482"/>
      <c r="S482"/>
      <c r="T482"/>
      <c r="U482"/>
      <c r="V482"/>
      <c r="BB482" s="64" t="s">
        <v>0</v>
      </c>
    </row>
    <row r="483" spans="1:54">
      <c r="A483" t="str">
        <f t="shared" si="77"/>
        <v>&amp;br;</v>
      </c>
      <c r="B483" t="s">
        <v>0</v>
      </c>
      <c r="C483" t="s">
        <v>164</v>
      </c>
      <c r="R483"/>
      <c r="S483"/>
      <c r="T483"/>
      <c r="U483"/>
      <c r="V483"/>
      <c r="BB483" s="64" t="s">
        <v>0</v>
      </c>
    </row>
    <row r="484" spans="1:54">
      <c r="A484" t="str">
        <f t="shared" si="77"/>
        <v>#comment(above,nsize=[15],size=[30],num=[10])</v>
      </c>
      <c r="B484" t="s">
        <v>0</v>
      </c>
      <c r="C484" t="s">
        <v>173</v>
      </c>
      <c r="R484"/>
      <c r="S484"/>
      <c r="T484"/>
      <c r="U484"/>
      <c r="V484"/>
      <c r="BB484" s="64" t="s">
        <v>0</v>
      </c>
    </row>
    <row r="485" spans="1:54">
      <c r="A485" t="str">
        <f t="shared" si="77"/>
        <v>&amp;br;&amp;br;</v>
      </c>
      <c r="B485" t="s">
        <v>0</v>
      </c>
      <c r="C485" t="s">
        <v>145</v>
      </c>
      <c r="R485"/>
      <c r="S485"/>
      <c r="T485"/>
      <c r="U485"/>
      <c r="V485"/>
      <c r="AC485" s="52"/>
      <c r="AD485" s="52"/>
      <c r="BB485" s="64" t="s">
        <v>0</v>
      </c>
    </row>
    <row r="486" spans="1:54">
      <c r="A486" t="str">
        <f t="shared" si="77"/>
        <v/>
      </c>
      <c r="B486" t="s">
        <v>0</v>
      </c>
      <c r="Q486" s="29"/>
      <c r="R486" s="30"/>
      <c r="S486" s="30"/>
      <c r="T486" s="30"/>
      <c r="U486" s="30"/>
      <c r="V486" s="31"/>
      <c r="W486" s="32">
        <v>38</v>
      </c>
      <c r="X486" s="29"/>
      <c r="Y486" s="50"/>
      <c r="Z486" s="50"/>
      <c r="AA486" s="51"/>
      <c r="AC486" s="52"/>
      <c r="AD486" s="52"/>
      <c r="BB486" s="64" t="s">
        <v>0</v>
      </c>
    </row>
    <row r="487" spans="1:54">
      <c r="A487" t="str">
        <f t="shared" si="77"/>
        <v>*0/0</v>
      </c>
      <c r="B487" t="s">
        <v>0</v>
      </c>
      <c r="C487" t="str">
        <f>"*"&amp;R487&amp;"/"&amp;T487</f>
        <v>*0/0</v>
      </c>
      <c r="Q487" s="33" t="s">
        <v>9</v>
      </c>
      <c r="R487" s="34">
        <f>INDEX(AI:AI,W486+1)</f>
        <v>0</v>
      </c>
      <c r="S487" s="35" t="s">
        <v>10</v>
      </c>
      <c r="T487" s="34">
        <f>INDEX(AJ:AJ,W486+1)</f>
        <v>0</v>
      </c>
      <c r="U487" s="35"/>
      <c r="V487" s="36"/>
      <c r="W487" s="37"/>
      <c r="X487" s="33"/>
      <c r="Y487" s="52"/>
      <c r="Z487" s="52"/>
      <c r="AA487" s="53"/>
      <c r="AC487" s="52"/>
      <c r="AD487" s="52"/>
      <c r="BB487" s="64" t="s">
        <v>0</v>
      </c>
    </row>
    <row r="488" spans="1:54">
      <c r="A488" t="str">
        <f t="shared" si="77"/>
        <v>|LEFT:80|LEFT:100|LEFT:100|LEFT:100|LEFT:100|LEFT:100|c</v>
      </c>
      <c r="B488" t="s">
        <v>0</v>
      </c>
      <c r="C488" t="s">
        <v>81</v>
      </c>
      <c r="D488" s="26" t="str">
        <f>$Q$1</f>
        <v>LEFT:80</v>
      </c>
      <c r="E488" s="26" t="s">
        <v>81</v>
      </c>
      <c r="F488" s="26" t="str">
        <f t="shared" ref="F488:J488" si="82">$R$1</f>
        <v>LEFT:100</v>
      </c>
      <c r="G488" s="26" t="s">
        <v>81</v>
      </c>
      <c r="H488" s="26" t="str">
        <f t="shared" si="82"/>
        <v>LEFT:100</v>
      </c>
      <c r="I488" s="26" t="s">
        <v>81</v>
      </c>
      <c r="J488" s="26" t="str">
        <f t="shared" si="82"/>
        <v>LEFT:100</v>
      </c>
      <c r="K488" s="26" t="s">
        <v>81</v>
      </c>
      <c r="L488" s="26" t="str">
        <f>$R$1</f>
        <v>LEFT:100</v>
      </c>
      <c r="M488" s="26" t="s">
        <v>81</v>
      </c>
      <c r="N488" s="26" t="str">
        <f>$R$1</f>
        <v>LEFT:100</v>
      </c>
      <c r="O488" t="s">
        <v>81</v>
      </c>
      <c r="P488" t="s">
        <v>82</v>
      </c>
      <c r="Q488" s="38" t="s">
        <v>6</v>
      </c>
      <c r="R488" s="34">
        <f>INDEX(AF:AF,W486+1)</f>
        <v>0</v>
      </c>
      <c r="S488" s="39" t="s">
        <v>7</v>
      </c>
      <c r="T488" s="34">
        <f>INDEX(AG:AG,W486+1)</f>
        <v>0</v>
      </c>
      <c r="U488" s="39" t="s">
        <v>8</v>
      </c>
      <c r="V488" s="34">
        <f>INDEX(AH:AH,W486+1)</f>
        <v>0</v>
      </c>
      <c r="W488" s="40"/>
      <c r="X488" s="34">
        <f>INDEX(AO:AO,W486+1)</f>
        <v>0</v>
      </c>
      <c r="Y488" s="52"/>
      <c r="Z488" s="52"/>
      <c r="AA488" s="53"/>
      <c r="AC488" s="35"/>
      <c r="AD488" s="35"/>
      <c r="BB488" s="64" t="s">
        <v>0</v>
      </c>
    </row>
    <row r="489" spans="1:54">
      <c r="A489" t="str">
        <f t="shared" si="77"/>
        <v>|色||レアリティ||マナコスト||</v>
      </c>
      <c r="B489" t="s">
        <v>0</v>
      </c>
      <c r="C489" t="s">
        <v>81</v>
      </c>
      <c r="D489" s="27" t="s">
        <v>6</v>
      </c>
      <c r="E489" t="s">
        <v>81</v>
      </c>
      <c r="F489" t="str">
        <f>IF(R488=0,"",R488)</f>
        <v/>
      </c>
      <c r="G489" t="s">
        <v>81</v>
      </c>
      <c r="H489" s="27" t="s">
        <v>93</v>
      </c>
      <c r="I489" t="s">
        <v>81</v>
      </c>
      <c r="J489" t="str">
        <f>IF(T488=0,"",T488)</f>
        <v/>
      </c>
      <c r="K489" t="s">
        <v>81</v>
      </c>
      <c r="L489" s="27" t="s">
        <v>94</v>
      </c>
      <c r="M489" t="s">
        <v>81</v>
      </c>
      <c r="N489" t="str">
        <f>IF(V488=0,"",V488)</f>
        <v/>
      </c>
      <c r="O489" t="s">
        <v>81</v>
      </c>
      <c r="Q489" s="33" t="s">
        <v>11</v>
      </c>
      <c r="R489" s="34">
        <f>INDEX(AK:AK,W486+1)</f>
        <v>0</v>
      </c>
      <c r="S489" s="39" t="s">
        <v>95</v>
      </c>
      <c r="T489" s="34">
        <f>INDEX(AL:AL,W486+1)</f>
        <v>0</v>
      </c>
      <c r="U489" s="34">
        <f>INDEX(AM:AM,W486+1)</f>
        <v>0</v>
      </c>
      <c r="V489" s="34">
        <f>INDEX(AN:AN,W486+1)</f>
        <v>0</v>
      </c>
      <c r="W489" s="40"/>
      <c r="X489" s="34">
        <f>INDEX(AV:AV,W486+1)</f>
        <v>0</v>
      </c>
      <c r="Y489" s="34">
        <f>INDEX(AW:AW,W486+1)</f>
        <v>0</v>
      </c>
      <c r="Z489" s="34">
        <f>INDEX(AX:AX,W486+1)</f>
        <v>0</v>
      </c>
      <c r="AA489" s="34">
        <f>INDEX(AY:AY,W486+1)</f>
        <v>0</v>
      </c>
      <c r="AC489" s="52"/>
      <c r="AD489" s="52"/>
      <c r="BB489" s="64" t="s">
        <v>0</v>
      </c>
    </row>
    <row r="490" spans="1:54">
      <c r="A490" t="str">
        <f t="shared" si="77"/>
        <v>|種別||サブタイプ||||</v>
      </c>
      <c r="B490" t="s">
        <v>0</v>
      </c>
      <c r="C490" t="s">
        <v>81</v>
      </c>
      <c r="D490" s="27" t="s">
        <v>11</v>
      </c>
      <c r="E490" t="s">
        <v>81</v>
      </c>
      <c r="F490" t="str">
        <f>IF(R489=0,"",R489)</f>
        <v/>
      </c>
      <c r="G490" t="s">
        <v>81</v>
      </c>
      <c r="H490" s="27" t="s">
        <v>103</v>
      </c>
      <c r="I490" t="s">
        <v>81</v>
      </c>
      <c r="J490" t="str">
        <f>IF(T489=0,"",T489)</f>
        <v/>
      </c>
      <c r="K490" t="s">
        <v>81</v>
      </c>
      <c r="L490" t="str">
        <f>IF(U489=0,"",U489)</f>
        <v/>
      </c>
      <c r="M490" t="s">
        <v>81</v>
      </c>
      <c r="N490" t="str">
        <f>IF(V489=0,"",V489)</f>
        <v/>
      </c>
      <c r="O490" t="s">
        <v>81</v>
      </c>
      <c r="Q490" s="33" t="s">
        <v>104</v>
      </c>
      <c r="R490" s="34">
        <f>INDEX(AZ:AZ,W486+1)</f>
        <v>0</v>
      </c>
      <c r="S490" s="35"/>
      <c r="T490" s="35"/>
      <c r="U490" s="35"/>
      <c r="V490" s="36"/>
      <c r="W490" s="40"/>
      <c r="X490" s="32"/>
      <c r="Y490" s="32"/>
      <c r="Z490" s="32"/>
      <c r="AA490" s="54"/>
      <c r="AC490" s="52"/>
      <c r="AD490" s="52"/>
      <c r="BB490" s="64" t="s">
        <v>0</v>
      </c>
    </row>
    <row r="491" spans="1:54">
      <c r="A491" t="str">
        <f t="shared" si="77"/>
        <v>|テキスト|&gt;|&gt;|&gt;|&gt;||</v>
      </c>
      <c r="B491" t="s">
        <v>0</v>
      </c>
      <c r="C491" t="s">
        <v>81</v>
      </c>
      <c r="D491" s="27" t="s">
        <v>104</v>
      </c>
      <c r="E491" t="s">
        <v>81</v>
      </c>
      <c r="F491" s="27" t="s">
        <v>113</v>
      </c>
      <c r="G491" t="s">
        <v>81</v>
      </c>
      <c r="H491" s="27" t="s">
        <v>113</v>
      </c>
      <c r="I491" t="s">
        <v>81</v>
      </c>
      <c r="J491" s="27" t="s">
        <v>113</v>
      </c>
      <c r="K491" t="s">
        <v>81</v>
      </c>
      <c r="L491" s="27" t="s">
        <v>113</v>
      </c>
      <c r="M491" t="s">
        <v>81</v>
      </c>
      <c r="N491" t="str">
        <f>IF(R490=0,"",R490)</f>
        <v/>
      </c>
      <c r="O491" t="s">
        <v>81</v>
      </c>
      <c r="Q491" s="38" t="s">
        <v>27</v>
      </c>
      <c r="R491" s="34" t="str">
        <f>INDEX(BA:BA,W486+1)</f>
        <v>Target creature gets +4/+4 until the end of your turn.</v>
      </c>
      <c r="S491" s="35" t="s">
        <v>400</v>
      </c>
      <c r="T491" s="34" t="str">
        <f>IF(X491="","",X491&amp;IF(Y491="",""," "&amp;Y491)&amp;IF(Z491="",""," "&amp;Z491)&amp;IF(AA491="",""," "&amp;AA491))</f>
        <v>       </v>
      </c>
      <c r="U491" s="35"/>
      <c r="V491" s="36"/>
      <c r="W491" s="40" t="s">
        <v>114</v>
      </c>
      <c r="X491" s="33" t="str">
        <f t="shared" ref="X491:AA491" si="83">IF(ISERROR(IF(LEN(X490)&gt;1,X490,VLOOKUP(X489,$AC:$AD,2,FALSE))),"",IF(LEN(X490)&gt;1,X490,VLOOKUP(X489,$AC:$AD,2,FALSE)))</f>
        <v> </v>
      </c>
      <c r="Y491" s="33" t="str">
        <f t="shared" si="83"/>
        <v> </v>
      </c>
      <c r="Z491" s="33" t="str">
        <f t="shared" si="83"/>
        <v> </v>
      </c>
      <c r="AA491" s="33" t="str">
        <f t="shared" si="83"/>
        <v> </v>
      </c>
      <c r="AC491" s="52"/>
      <c r="AD491" s="52"/>
      <c r="BB491" s="64" t="s">
        <v>0</v>
      </c>
    </row>
    <row r="492" spans="1:54">
      <c r="A492" t="str">
        <f t="shared" si="77"/>
        <v>|英テキスト|&gt;|&gt;|&gt;|&gt;|       &amp;br;Target creature gets +4/+4 until the end of your turn.|</v>
      </c>
      <c r="B492" t="s">
        <v>0</v>
      </c>
      <c r="C492" t="s">
        <v>81</v>
      </c>
      <c r="D492" s="27" t="s">
        <v>125</v>
      </c>
      <c r="E492" t="s">
        <v>81</v>
      </c>
      <c r="F492" s="27" t="s">
        <v>113</v>
      </c>
      <c r="G492" t="s">
        <v>81</v>
      </c>
      <c r="H492" s="27" t="s">
        <v>113</v>
      </c>
      <c r="I492" t="s">
        <v>81</v>
      </c>
      <c r="J492" s="27" t="s">
        <v>113</v>
      </c>
      <c r="K492" t="s">
        <v>81</v>
      </c>
      <c r="L492" s="27" t="s">
        <v>113</v>
      </c>
      <c r="M492" t="s">
        <v>81</v>
      </c>
      <c r="N492" t="str">
        <f>IF(T491="","",T491&amp;"&amp;br;")&amp;IF(R491=0,"",R491)</f>
        <v>       &amp;br;Target creature gets +4/+4 until the end of your turn.</v>
      </c>
      <c r="O492" t="s">
        <v>81</v>
      </c>
      <c r="Q492" s="33" t="s">
        <v>18</v>
      </c>
      <c r="R492" s="34">
        <f>IF(INDEX(AT:AT,W486+1)="",0,INDEX(AT:AT,W486+1)&amp;"/"&amp;INDEX(AU:AU,W486+1))</f>
        <v>0</v>
      </c>
      <c r="S492" s="35"/>
      <c r="T492" s="35"/>
      <c r="U492" s="35"/>
      <c r="V492" s="36"/>
      <c r="W492" s="40"/>
      <c r="X492" s="33"/>
      <c r="Y492" s="52"/>
      <c r="Z492" s="52"/>
      <c r="AA492" s="53"/>
      <c r="AC492" s="52"/>
      <c r="AD492" s="52"/>
      <c r="BB492" s="64" t="s">
        <v>0</v>
      </c>
    </row>
    <row r="493" spans="1:54">
      <c r="A493" t="str">
        <f t="shared" si="77"/>
        <v>|PT|&gt;||シールド数|&gt;||</v>
      </c>
      <c r="B493" t="s">
        <v>0</v>
      </c>
      <c r="C493" t="s">
        <v>81</v>
      </c>
      <c r="D493" t="s">
        <v>18</v>
      </c>
      <c r="E493" t="s">
        <v>81</v>
      </c>
      <c r="F493" t="s">
        <v>113</v>
      </c>
      <c r="G493" t="s">
        <v>81</v>
      </c>
      <c r="H493" t="str">
        <f>IF(R492=0,"",R492)</f>
        <v/>
      </c>
      <c r="I493" t="s">
        <v>81</v>
      </c>
      <c r="J493" t="s">
        <v>136</v>
      </c>
      <c r="K493" t="s">
        <v>81</v>
      </c>
      <c r="L493" t="s">
        <v>113</v>
      </c>
      <c r="M493" t="s">
        <v>81</v>
      </c>
      <c r="N493" t="str">
        <f>IF(R493=0,"",R493)</f>
        <v/>
      </c>
      <c r="O493" t="s">
        <v>81</v>
      </c>
      <c r="Q493" s="41" t="s">
        <v>19</v>
      </c>
      <c r="R493" s="34">
        <f>INDEX(AS:AS,W486+1)</f>
        <v>0</v>
      </c>
      <c r="S493" s="42"/>
      <c r="T493" s="42"/>
      <c r="U493" s="42"/>
      <c r="V493" s="43"/>
      <c r="W493" s="44"/>
      <c r="X493" s="45"/>
      <c r="Y493" s="55"/>
      <c r="Z493" s="55"/>
      <c r="AA493" s="56"/>
      <c r="BB493" s="64" t="s">
        <v>0</v>
      </c>
    </row>
    <row r="494" spans="1:54">
      <c r="A494" t="str">
        <f t="shared" si="77"/>
        <v>&amp;br;&amp;br;</v>
      </c>
      <c r="B494" t="s">
        <v>0</v>
      </c>
      <c r="C494" t="s">
        <v>145</v>
      </c>
      <c r="R494"/>
      <c r="S494"/>
      <c r="T494"/>
      <c r="U494"/>
      <c r="V494"/>
      <c r="BB494" s="64" t="s">
        <v>0</v>
      </c>
    </row>
    <row r="495" spans="1:54">
      <c r="A495" t="str">
        <f t="shared" si="77"/>
        <v>#back(text=戻る,left)</v>
      </c>
      <c r="B495" t="s">
        <v>0</v>
      </c>
      <c r="C495" t="s">
        <v>153</v>
      </c>
      <c r="R495"/>
      <c r="S495"/>
      <c r="T495"/>
      <c r="U495"/>
      <c r="V495"/>
      <c r="BB495" s="64" t="s">
        <v>0</v>
      </c>
    </row>
    <row r="496" spans="1:54">
      <c r="A496" t="str">
        <f t="shared" si="77"/>
        <v>&amp;br;</v>
      </c>
      <c r="B496" t="s">
        <v>0</v>
      </c>
      <c r="C496" t="s">
        <v>164</v>
      </c>
      <c r="R496"/>
      <c r="S496"/>
      <c r="T496"/>
      <c r="U496"/>
      <c r="V496"/>
      <c r="BB496" s="64" t="s">
        <v>0</v>
      </c>
    </row>
    <row r="497" spans="1:54">
      <c r="A497" t="str">
        <f t="shared" si="77"/>
        <v>#comment(above,nsize=[15],size=[30],num=[10])</v>
      </c>
      <c r="B497" t="s">
        <v>0</v>
      </c>
      <c r="C497" t="s">
        <v>173</v>
      </c>
      <c r="R497"/>
      <c r="S497"/>
      <c r="T497"/>
      <c r="U497"/>
      <c r="V497"/>
      <c r="BB497" s="64" t="s">
        <v>0</v>
      </c>
    </row>
    <row r="498" spans="1:54">
      <c r="A498" t="str">
        <f t="shared" si="77"/>
        <v>&amp;br;&amp;br;</v>
      </c>
      <c r="B498" t="s">
        <v>0</v>
      </c>
      <c r="C498" t="s">
        <v>145</v>
      </c>
      <c r="R498"/>
      <c r="S498"/>
      <c r="T498"/>
      <c r="U498"/>
      <c r="V498"/>
      <c r="AC498" s="52"/>
      <c r="AD498" s="52"/>
      <c r="BB498" s="64" t="s">
        <v>0</v>
      </c>
    </row>
    <row r="499" spans="1:54">
      <c r="A499" t="str">
        <f t="shared" si="77"/>
        <v/>
      </c>
      <c r="B499" t="s">
        <v>0</v>
      </c>
      <c r="Q499" s="29"/>
      <c r="R499" s="30"/>
      <c r="S499" s="30"/>
      <c r="T499" s="30"/>
      <c r="U499" s="30"/>
      <c r="V499" s="31"/>
      <c r="W499" s="32">
        <v>39</v>
      </c>
      <c r="X499" s="29"/>
      <c r="Y499" s="50"/>
      <c r="Z499" s="50"/>
      <c r="AA499" s="51"/>
      <c r="AC499" s="52"/>
      <c r="AD499" s="52"/>
      <c r="BB499" s="64" t="s">
        <v>0</v>
      </c>
    </row>
    <row r="500" spans="1:54">
      <c r="A500" t="str">
        <f t="shared" si="77"/>
        <v>*0/0</v>
      </c>
      <c r="B500" t="s">
        <v>0</v>
      </c>
      <c r="C500" t="str">
        <f>"*"&amp;R500&amp;"/"&amp;T500</f>
        <v>*0/0</v>
      </c>
      <c r="Q500" s="33" t="s">
        <v>9</v>
      </c>
      <c r="R500" s="34">
        <f>INDEX(AI:AI,W499+1)</f>
        <v>0</v>
      </c>
      <c r="S500" s="35" t="s">
        <v>10</v>
      </c>
      <c r="T500" s="34">
        <f>INDEX(AJ:AJ,W499+1)</f>
        <v>0</v>
      </c>
      <c r="U500" s="35"/>
      <c r="V500" s="36"/>
      <c r="W500" s="37"/>
      <c r="X500" s="33"/>
      <c r="Y500" s="52"/>
      <c r="Z500" s="52"/>
      <c r="AA500" s="53"/>
      <c r="AC500" s="52"/>
      <c r="AD500" s="52"/>
      <c r="BB500" s="64" t="s">
        <v>0</v>
      </c>
    </row>
    <row r="501" spans="1:54">
      <c r="A501" t="str">
        <f t="shared" si="77"/>
        <v>|LEFT:80|LEFT:100|LEFT:100|LEFT:100|LEFT:100|LEFT:100|c</v>
      </c>
      <c r="B501" t="s">
        <v>0</v>
      </c>
      <c r="C501" t="s">
        <v>81</v>
      </c>
      <c r="D501" s="26" t="str">
        <f>$Q$1</f>
        <v>LEFT:80</v>
      </c>
      <c r="E501" s="26" t="s">
        <v>81</v>
      </c>
      <c r="F501" s="26" t="str">
        <f t="shared" ref="F501:J501" si="84">$R$1</f>
        <v>LEFT:100</v>
      </c>
      <c r="G501" s="26" t="s">
        <v>81</v>
      </c>
      <c r="H501" s="26" t="str">
        <f t="shared" si="84"/>
        <v>LEFT:100</v>
      </c>
      <c r="I501" s="26" t="s">
        <v>81</v>
      </c>
      <c r="J501" s="26" t="str">
        <f t="shared" si="84"/>
        <v>LEFT:100</v>
      </c>
      <c r="K501" s="26" t="s">
        <v>81</v>
      </c>
      <c r="L501" s="26" t="str">
        <f>$R$1</f>
        <v>LEFT:100</v>
      </c>
      <c r="M501" s="26" t="s">
        <v>81</v>
      </c>
      <c r="N501" s="26" t="str">
        <f>$R$1</f>
        <v>LEFT:100</v>
      </c>
      <c r="O501" t="s">
        <v>81</v>
      </c>
      <c r="P501" t="s">
        <v>82</v>
      </c>
      <c r="Q501" s="38" t="s">
        <v>6</v>
      </c>
      <c r="R501" s="34">
        <f>INDEX(AF:AF,W499+1)</f>
        <v>0</v>
      </c>
      <c r="S501" s="39" t="s">
        <v>7</v>
      </c>
      <c r="T501" s="34">
        <f>INDEX(AG:AG,W499+1)</f>
        <v>0</v>
      </c>
      <c r="U501" s="39" t="s">
        <v>8</v>
      </c>
      <c r="V501" s="34">
        <f>INDEX(AH:AH,W499+1)</f>
        <v>0</v>
      </c>
      <c r="W501" s="40"/>
      <c r="X501" s="34">
        <f>INDEX(AO:AO,W499+1)</f>
        <v>0</v>
      </c>
      <c r="Y501" s="52"/>
      <c r="Z501" s="52"/>
      <c r="AA501" s="53"/>
      <c r="AC501" s="35"/>
      <c r="AD501" s="35"/>
      <c r="BB501" s="64" t="s">
        <v>0</v>
      </c>
    </row>
    <row r="502" spans="1:54">
      <c r="A502" t="str">
        <f t="shared" si="77"/>
        <v>|色||レアリティ||マナコスト||</v>
      </c>
      <c r="B502" t="s">
        <v>0</v>
      </c>
      <c r="C502" t="s">
        <v>81</v>
      </c>
      <c r="D502" s="27" t="s">
        <v>6</v>
      </c>
      <c r="E502" t="s">
        <v>81</v>
      </c>
      <c r="F502" t="str">
        <f>IF(R501=0,"",R501)</f>
        <v/>
      </c>
      <c r="G502" t="s">
        <v>81</v>
      </c>
      <c r="H502" s="27" t="s">
        <v>93</v>
      </c>
      <c r="I502" t="s">
        <v>81</v>
      </c>
      <c r="J502" t="str">
        <f>IF(T501=0,"",T501)</f>
        <v/>
      </c>
      <c r="K502" t="s">
        <v>81</v>
      </c>
      <c r="L502" s="27" t="s">
        <v>94</v>
      </c>
      <c r="M502" t="s">
        <v>81</v>
      </c>
      <c r="N502" t="str">
        <f>IF(V501=0,"",V501)</f>
        <v/>
      </c>
      <c r="O502" t="s">
        <v>81</v>
      </c>
      <c r="Q502" s="33" t="s">
        <v>11</v>
      </c>
      <c r="R502" s="34">
        <f>INDEX(AK:AK,W499+1)</f>
        <v>0</v>
      </c>
      <c r="S502" s="39" t="s">
        <v>95</v>
      </c>
      <c r="T502" s="34">
        <f>INDEX(AL:AL,W499+1)</f>
        <v>0</v>
      </c>
      <c r="U502" s="34">
        <f>INDEX(AM:AM,W499+1)</f>
        <v>0</v>
      </c>
      <c r="V502" s="34">
        <f>INDEX(AN:AN,W499+1)</f>
        <v>0</v>
      </c>
      <c r="W502" s="40"/>
      <c r="X502" s="34">
        <f>INDEX(AV:AV,W499+1)</f>
        <v>0</v>
      </c>
      <c r="Y502" s="34">
        <f>INDEX(AW:AW,W499+1)</f>
        <v>0</v>
      </c>
      <c r="Z502" s="34">
        <f>INDEX(AX:AX,W499+1)</f>
        <v>0</v>
      </c>
      <c r="AA502" s="34">
        <f>INDEX(AY:AY,W499+1)</f>
        <v>0</v>
      </c>
      <c r="AC502" s="52"/>
      <c r="AD502" s="52"/>
      <c r="BB502" s="64" t="s">
        <v>0</v>
      </c>
    </row>
    <row r="503" spans="1:54">
      <c r="A503" t="str">
        <f t="shared" si="77"/>
        <v>|種別||サブタイプ||||</v>
      </c>
      <c r="B503" t="s">
        <v>0</v>
      </c>
      <c r="C503" t="s">
        <v>81</v>
      </c>
      <c r="D503" s="27" t="s">
        <v>11</v>
      </c>
      <c r="E503" t="s">
        <v>81</v>
      </c>
      <c r="F503" t="str">
        <f>IF(R502=0,"",R502)</f>
        <v/>
      </c>
      <c r="G503" t="s">
        <v>81</v>
      </c>
      <c r="H503" s="27" t="s">
        <v>103</v>
      </c>
      <c r="I503" t="s">
        <v>81</v>
      </c>
      <c r="J503" t="str">
        <f>IF(T502=0,"",T502)</f>
        <v/>
      </c>
      <c r="K503" t="s">
        <v>81</v>
      </c>
      <c r="L503" t="str">
        <f>IF(U502=0,"",U502)</f>
        <v/>
      </c>
      <c r="M503" t="s">
        <v>81</v>
      </c>
      <c r="N503" t="str">
        <f>IF(V502=0,"",V502)</f>
        <v/>
      </c>
      <c r="O503" t="s">
        <v>81</v>
      </c>
      <c r="Q503" s="33" t="s">
        <v>104</v>
      </c>
      <c r="R503" s="34">
        <f>INDEX(AZ:AZ,W499+1)</f>
        <v>0</v>
      </c>
      <c r="S503" s="35"/>
      <c r="T503" s="35"/>
      <c r="U503" s="35"/>
      <c r="V503" s="36"/>
      <c r="W503" s="40"/>
      <c r="X503" s="32"/>
      <c r="Y503" s="32"/>
      <c r="Z503" s="32"/>
      <c r="AA503" s="54"/>
      <c r="AC503" s="52"/>
      <c r="AD503" s="52"/>
      <c r="BB503" s="64" t="s">
        <v>0</v>
      </c>
    </row>
    <row r="504" spans="1:54">
      <c r="A504" t="str">
        <f t="shared" si="77"/>
        <v>|テキスト|&gt;|&gt;|&gt;|&gt;||</v>
      </c>
      <c r="B504" t="s">
        <v>0</v>
      </c>
      <c r="C504" t="s">
        <v>81</v>
      </c>
      <c r="D504" s="27" t="s">
        <v>104</v>
      </c>
      <c r="E504" t="s">
        <v>81</v>
      </c>
      <c r="F504" s="27" t="s">
        <v>113</v>
      </c>
      <c r="G504" t="s">
        <v>81</v>
      </c>
      <c r="H504" s="27" t="s">
        <v>113</v>
      </c>
      <c r="I504" t="s">
        <v>81</v>
      </c>
      <c r="J504" s="27" t="s">
        <v>113</v>
      </c>
      <c r="K504" t="s">
        <v>81</v>
      </c>
      <c r="L504" s="27" t="s">
        <v>113</v>
      </c>
      <c r="M504" t="s">
        <v>81</v>
      </c>
      <c r="N504" t="str">
        <f>IF(R503=0,"",R503)</f>
        <v/>
      </c>
      <c r="O504" t="s">
        <v>81</v>
      </c>
      <c r="Q504" s="38" t="s">
        <v>27</v>
      </c>
      <c r="R504" s="34" t="str">
        <f>INDEX(BA:BA,W499+1)</f>
        <v>Target creature gets -2/-2.</v>
      </c>
      <c r="S504" s="35" t="s">
        <v>400</v>
      </c>
      <c r="T504" s="34" t="str">
        <f>IF(X504="","",X504&amp;IF(Y504="",""," "&amp;Y504)&amp;IF(Z504="",""," "&amp;Z504)&amp;IF(AA504="",""," "&amp;AA504))</f>
        <v>       </v>
      </c>
      <c r="U504" s="35"/>
      <c r="V504" s="36"/>
      <c r="W504" s="40" t="s">
        <v>114</v>
      </c>
      <c r="X504" s="33" t="str">
        <f t="shared" ref="X504:AA504" si="85">IF(ISERROR(IF(LEN(X503)&gt;1,X503,VLOOKUP(X502,$AC:$AD,2,FALSE))),"",IF(LEN(X503)&gt;1,X503,VLOOKUP(X502,$AC:$AD,2,FALSE)))</f>
        <v> </v>
      </c>
      <c r="Y504" s="33" t="str">
        <f t="shared" si="85"/>
        <v> </v>
      </c>
      <c r="Z504" s="33" t="str">
        <f t="shared" si="85"/>
        <v> </v>
      </c>
      <c r="AA504" s="33" t="str">
        <f t="shared" si="85"/>
        <v> </v>
      </c>
      <c r="AC504" s="52"/>
      <c r="AD504" s="52"/>
      <c r="BB504" s="64" t="s">
        <v>0</v>
      </c>
    </row>
    <row r="505" spans="1:54">
      <c r="A505" t="str">
        <f t="shared" si="77"/>
        <v>|英テキスト|&gt;|&gt;|&gt;|&gt;|       &amp;br;Target creature gets -2/-2.|</v>
      </c>
      <c r="B505" t="s">
        <v>0</v>
      </c>
      <c r="C505" t="s">
        <v>81</v>
      </c>
      <c r="D505" s="27" t="s">
        <v>125</v>
      </c>
      <c r="E505" t="s">
        <v>81</v>
      </c>
      <c r="F505" s="27" t="s">
        <v>113</v>
      </c>
      <c r="G505" t="s">
        <v>81</v>
      </c>
      <c r="H505" s="27" t="s">
        <v>113</v>
      </c>
      <c r="I505" t="s">
        <v>81</v>
      </c>
      <c r="J505" s="27" t="s">
        <v>113</v>
      </c>
      <c r="K505" t="s">
        <v>81</v>
      </c>
      <c r="L505" s="27" t="s">
        <v>113</v>
      </c>
      <c r="M505" t="s">
        <v>81</v>
      </c>
      <c r="N505" t="str">
        <f>IF(T504="","",T504&amp;"&amp;br;")&amp;IF(R504=0,"",R504)</f>
        <v>       &amp;br;Target creature gets -2/-2.</v>
      </c>
      <c r="O505" t="s">
        <v>81</v>
      </c>
      <c r="Q505" s="33" t="s">
        <v>18</v>
      </c>
      <c r="R505" s="34">
        <f>IF(INDEX(AT:AT,W499+1)="",0,INDEX(AT:AT,W499+1)&amp;"/"&amp;INDEX(AU:AU,W499+1))</f>
        <v>0</v>
      </c>
      <c r="S505" s="35"/>
      <c r="T505" s="35"/>
      <c r="U505" s="35"/>
      <c r="V505" s="36"/>
      <c r="W505" s="40"/>
      <c r="X505" s="33"/>
      <c r="Y505" s="52"/>
      <c r="Z505" s="52"/>
      <c r="AA505" s="53"/>
      <c r="AC505" s="52"/>
      <c r="AD505" s="52"/>
      <c r="BB505" s="64" t="s">
        <v>0</v>
      </c>
    </row>
    <row r="506" spans="1:54">
      <c r="A506" t="str">
        <f t="shared" si="77"/>
        <v>|PT|&gt;||シールド数|&gt;||</v>
      </c>
      <c r="B506" t="s">
        <v>0</v>
      </c>
      <c r="C506" t="s">
        <v>81</v>
      </c>
      <c r="D506" t="s">
        <v>18</v>
      </c>
      <c r="E506" t="s">
        <v>81</v>
      </c>
      <c r="F506" t="s">
        <v>113</v>
      </c>
      <c r="G506" t="s">
        <v>81</v>
      </c>
      <c r="H506" t="str">
        <f>IF(R505=0,"",R505)</f>
        <v/>
      </c>
      <c r="I506" t="s">
        <v>81</v>
      </c>
      <c r="J506" t="s">
        <v>136</v>
      </c>
      <c r="K506" t="s">
        <v>81</v>
      </c>
      <c r="L506" t="s">
        <v>113</v>
      </c>
      <c r="M506" t="s">
        <v>81</v>
      </c>
      <c r="N506" t="str">
        <f>IF(R506=0,"",R506)</f>
        <v/>
      </c>
      <c r="O506" t="s">
        <v>81</v>
      </c>
      <c r="Q506" s="41" t="s">
        <v>19</v>
      </c>
      <c r="R506" s="34">
        <f>INDEX(AS:AS,W499+1)</f>
        <v>0</v>
      </c>
      <c r="S506" s="42"/>
      <c r="T506" s="42"/>
      <c r="U506" s="42"/>
      <c r="V506" s="43"/>
      <c r="W506" s="44"/>
      <c r="X506" s="45"/>
      <c r="Y506" s="55"/>
      <c r="Z506" s="55"/>
      <c r="AA506" s="56"/>
      <c r="BB506" s="64" t="s">
        <v>0</v>
      </c>
    </row>
    <row r="507" spans="1:54">
      <c r="A507" t="str">
        <f t="shared" si="77"/>
        <v>&amp;br;&amp;br;</v>
      </c>
      <c r="B507" t="s">
        <v>0</v>
      </c>
      <c r="C507" t="s">
        <v>145</v>
      </c>
      <c r="R507"/>
      <c r="S507"/>
      <c r="T507"/>
      <c r="U507"/>
      <c r="V507"/>
      <c r="BB507" s="64" t="s">
        <v>0</v>
      </c>
    </row>
    <row r="508" spans="1:54">
      <c r="A508" t="str">
        <f t="shared" si="77"/>
        <v>#back(text=戻る,left)</v>
      </c>
      <c r="B508" t="s">
        <v>0</v>
      </c>
      <c r="C508" t="s">
        <v>153</v>
      </c>
      <c r="R508"/>
      <c r="S508"/>
      <c r="T508"/>
      <c r="U508"/>
      <c r="V508"/>
      <c r="BB508" s="64" t="s">
        <v>0</v>
      </c>
    </row>
    <row r="509" spans="1:54">
      <c r="A509" t="str">
        <f t="shared" si="77"/>
        <v>&amp;br;</v>
      </c>
      <c r="B509" t="s">
        <v>0</v>
      </c>
      <c r="C509" t="s">
        <v>164</v>
      </c>
      <c r="R509"/>
      <c r="S509"/>
      <c r="T509"/>
      <c r="U509"/>
      <c r="V509"/>
      <c r="BB509" s="64" t="s">
        <v>0</v>
      </c>
    </row>
    <row r="510" spans="1:54">
      <c r="A510" t="str">
        <f t="shared" si="77"/>
        <v>#comment(above,nsize=[15],size=[30],num=[10])</v>
      </c>
      <c r="B510" t="s">
        <v>0</v>
      </c>
      <c r="C510" t="s">
        <v>173</v>
      </c>
      <c r="R510"/>
      <c r="S510"/>
      <c r="T510"/>
      <c r="U510"/>
      <c r="V510"/>
      <c r="BB510" s="64" t="s">
        <v>0</v>
      </c>
    </row>
    <row r="511" spans="1:54">
      <c r="A511" t="str">
        <f t="shared" si="77"/>
        <v>&amp;br;&amp;br;</v>
      </c>
      <c r="B511" t="s">
        <v>0</v>
      </c>
      <c r="C511" t="s">
        <v>145</v>
      </c>
      <c r="R511"/>
      <c r="S511"/>
      <c r="T511"/>
      <c r="U511"/>
      <c r="V511"/>
      <c r="AC511" s="52"/>
      <c r="AD511" s="52"/>
      <c r="BB511" s="64" t="s">
        <v>0</v>
      </c>
    </row>
    <row r="512" spans="1:54">
      <c r="A512" t="str">
        <f t="shared" si="77"/>
        <v/>
      </c>
      <c r="B512" t="s">
        <v>0</v>
      </c>
      <c r="Q512" s="29"/>
      <c r="R512" s="30"/>
      <c r="S512" s="30"/>
      <c r="T512" s="30"/>
      <c r="U512" s="30"/>
      <c r="V512" s="31"/>
      <c r="W512" s="32">
        <v>40</v>
      </c>
      <c r="X512" s="29"/>
      <c r="Y512" s="50"/>
      <c r="Z512" s="50"/>
      <c r="AA512" s="51"/>
      <c r="AC512" s="52"/>
      <c r="AD512" s="52"/>
      <c r="BB512" s="64" t="s">
        <v>0</v>
      </c>
    </row>
    <row r="513" spans="1:54">
      <c r="A513" t="str">
        <f t="shared" si="77"/>
        <v>*0/0</v>
      </c>
      <c r="B513" t="s">
        <v>0</v>
      </c>
      <c r="C513" t="str">
        <f>"*"&amp;R513&amp;"/"&amp;T513</f>
        <v>*0/0</v>
      </c>
      <c r="Q513" s="33" t="s">
        <v>9</v>
      </c>
      <c r="R513" s="34">
        <f>INDEX(AI:AI,W512+1)</f>
        <v>0</v>
      </c>
      <c r="S513" s="35" t="s">
        <v>10</v>
      </c>
      <c r="T513" s="34">
        <f>INDEX(AJ:AJ,W512+1)</f>
        <v>0</v>
      </c>
      <c r="U513" s="35"/>
      <c r="V513" s="36"/>
      <c r="W513" s="37"/>
      <c r="X513" s="33"/>
      <c r="Y513" s="52"/>
      <c r="Z513" s="52"/>
      <c r="AA513" s="53"/>
      <c r="AC513" s="52"/>
      <c r="AD513" s="52"/>
      <c r="BB513" s="64" t="s">
        <v>0</v>
      </c>
    </row>
    <row r="514" spans="1:54">
      <c r="A514" t="str">
        <f t="shared" si="77"/>
        <v>|LEFT:80|LEFT:100|LEFT:100|LEFT:100|LEFT:100|LEFT:100|c</v>
      </c>
      <c r="B514" t="s">
        <v>0</v>
      </c>
      <c r="C514" t="s">
        <v>81</v>
      </c>
      <c r="D514" s="26" t="str">
        <f>$Q$1</f>
        <v>LEFT:80</v>
      </c>
      <c r="E514" s="26" t="s">
        <v>81</v>
      </c>
      <c r="F514" s="26" t="str">
        <f t="shared" ref="F514:J514" si="86">$R$1</f>
        <v>LEFT:100</v>
      </c>
      <c r="G514" s="26" t="s">
        <v>81</v>
      </c>
      <c r="H514" s="26" t="str">
        <f t="shared" si="86"/>
        <v>LEFT:100</v>
      </c>
      <c r="I514" s="26" t="s">
        <v>81</v>
      </c>
      <c r="J514" s="26" t="str">
        <f t="shared" si="86"/>
        <v>LEFT:100</v>
      </c>
      <c r="K514" s="26" t="s">
        <v>81</v>
      </c>
      <c r="L514" s="26" t="str">
        <f>$R$1</f>
        <v>LEFT:100</v>
      </c>
      <c r="M514" s="26" t="s">
        <v>81</v>
      </c>
      <c r="N514" s="26" t="str">
        <f>$R$1</f>
        <v>LEFT:100</v>
      </c>
      <c r="O514" t="s">
        <v>81</v>
      </c>
      <c r="P514" t="s">
        <v>82</v>
      </c>
      <c r="Q514" s="38" t="s">
        <v>6</v>
      </c>
      <c r="R514" s="34">
        <f>INDEX(AF:AF,W512+1)</f>
        <v>0</v>
      </c>
      <c r="S514" s="39" t="s">
        <v>7</v>
      </c>
      <c r="T514" s="34">
        <f>INDEX(AG:AG,W512+1)</f>
        <v>0</v>
      </c>
      <c r="U514" s="39" t="s">
        <v>8</v>
      </c>
      <c r="V514" s="34">
        <f>INDEX(AH:AH,W512+1)</f>
        <v>0</v>
      </c>
      <c r="W514" s="40"/>
      <c r="X514" s="34">
        <f>INDEX(AO:AO,W512+1)</f>
        <v>0</v>
      </c>
      <c r="Y514" s="52"/>
      <c r="Z514" s="52"/>
      <c r="AA514" s="53"/>
      <c r="AC514" s="35"/>
      <c r="AD514" s="35"/>
      <c r="BB514" s="64" t="s">
        <v>0</v>
      </c>
    </row>
    <row r="515" spans="1:54">
      <c r="A515" t="str">
        <f t="shared" si="77"/>
        <v>|色||レアリティ||マナコスト||</v>
      </c>
      <c r="B515" t="s">
        <v>0</v>
      </c>
      <c r="C515" t="s">
        <v>81</v>
      </c>
      <c r="D515" s="27" t="s">
        <v>6</v>
      </c>
      <c r="E515" t="s">
        <v>81</v>
      </c>
      <c r="F515" t="str">
        <f>IF(R514=0,"",R514)</f>
        <v/>
      </c>
      <c r="G515" t="s">
        <v>81</v>
      </c>
      <c r="H515" s="27" t="s">
        <v>93</v>
      </c>
      <c r="I515" t="s">
        <v>81</v>
      </c>
      <c r="J515" t="str">
        <f>IF(T514=0,"",T514)</f>
        <v/>
      </c>
      <c r="K515" t="s">
        <v>81</v>
      </c>
      <c r="L515" s="27" t="s">
        <v>94</v>
      </c>
      <c r="M515" t="s">
        <v>81</v>
      </c>
      <c r="N515" t="str">
        <f>IF(V514=0,"",V514)</f>
        <v/>
      </c>
      <c r="O515" t="s">
        <v>81</v>
      </c>
      <c r="Q515" s="33" t="s">
        <v>11</v>
      </c>
      <c r="R515" s="34">
        <f>INDEX(AK:AK,W512+1)</f>
        <v>0</v>
      </c>
      <c r="S515" s="39" t="s">
        <v>95</v>
      </c>
      <c r="T515" s="34">
        <f>INDEX(AL:AL,W512+1)</f>
        <v>0</v>
      </c>
      <c r="U515" s="34">
        <f>INDEX(AM:AM,W512+1)</f>
        <v>0</v>
      </c>
      <c r="V515" s="34">
        <f>INDEX(AN:AN,W512+1)</f>
        <v>0</v>
      </c>
      <c r="W515" s="40"/>
      <c r="X515" s="34">
        <f>INDEX(AV:AV,W512+1)</f>
        <v>0</v>
      </c>
      <c r="Y515" s="34">
        <f>INDEX(AW:AW,W512+1)</f>
        <v>0</v>
      </c>
      <c r="Z515" s="34">
        <f>INDEX(AX:AX,W512+1)</f>
        <v>0</v>
      </c>
      <c r="AA515" s="34">
        <f>INDEX(AY:AY,W512+1)</f>
        <v>0</v>
      </c>
      <c r="AC515" s="52"/>
      <c r="AD515" s="52"/>
      <c r="BB515" s="64" t="s">
        <v>0</v>
      </c>
    </row>
    <row r="516" spans="1:54">
      <c r="A516" t="str">
        <f t="shared" si="77"/>
        <v>|種別||サブタイプ||||</v>
      </c>
      <c r="B516" t="s">
        <v>0</v>
      </c>
      <c r="C516" t="s">
        <v>81</v>
      </c>
      <c r="D516" s="27" t="s">
        <v>11</v>
      </c>
      <c r="E516" t="s">
        <v>81</v>
      </c>
      <c r="F516" t="str">
        <f>IF(R515=0,"",R515)</f>
        <v/>
      </c>
      <c r="G516" t="s">
        <v>81</v>
      </c>
      <c r="H516" s="27" t="s">
        <v>103</v>
      </c>
      <c r="I516" t="s">
        <v>81</v>
      </c>
      <c r="J516" t="str">
        <f>IF(T515=0,"",T515)</f>
        <v/>
      </c>
      <c r="K516" t="s">
        <v>81</v>
      </c>
      <c r="L516" t="str">
        <f>IF(U515=0,"",U515)</f>
        <v/>
      </c>
      <c r="M516" t="s">
        <v>81</v>
      </c>
      <c r="N516" t="str">
        <f>IF(V515=0,"",V515)</f>
        <v/>
      </c>
      <c r="O516" t="s">
        <v>81</v>
      </c>
      <c r="Q516" s="33" t="s">
        <v>104</v>
      </c>
      <c r="R516" s="34">
        <f>INDEX(AZ:AZ,W512+1)</f>
        <v>0</v>
      </c>
      <c r="S516" s="35"/>
      <c r="T516" s="35"/>
      <c r="U516" s="35"/>
      <c r="V516" s="36"/>
      <c r="W516" s="40"/>
      <c r="X516" s="32"/>
      <c r="Y516" s="32"/>
      <c r="Z516" s="32"/>
      <c r="AA516" s="54"/>
      <c r="AC516" s="52"/>
      <c r="AD516" s="52"/>
      <c r="BB516" s="64" t="s">
        <v>0</v>
      </c>
    </row>
    <row r="517" spans="1:54">
      <c r="A517" t="str">
        <f t="shared" si="77"/>
        <v>|テキスト|&gt;|&gt;|&gt;|&gt;||</v>
      </c>
      <c r="B517" t="s">
        <v>0</v>
      </c>
      <c r="C517" t="s">
        <v>81</v>
      </c>
      <c r="D517" s="27" t="s">
        <v>104</v>
      </c>
      <c r="E517" t="s">
        <v>81</v>
      </c>
      <c r="F517" s="27" t="s">
        <v>113</v>
      </c>
      <c r="G517" t="s">
        <v>81</v>
      </c>
      <c r="H517" s="27" t="s">
        <v>113</v>
      </c>
      <c r="I517" t="s">
        <v>81</v>
      </c>
      <c r="J517" s="27" t="s">
        <v>113</v>
      </c>
      <c r="K517" t="s">
        <v>81</v>
      </c>
      <c r="L517" s="27" t="s">
        <v>113</v>
      </c>
      <c r="M517" t="s">
        <v>81</v>
      </c>
      <c r="N517" t="str">
        <f>IF(R516=0,"",R516)</f>
        <v/>
      </c>
      <c r="O517" t="s">
        <v>81</v>
      </c>
      <c r="Q517" s="38" t="s">
        <v>27</v>
      </c>
      <c r="R517" s="34" t="str">
        <f>INDEX(BA:BA,W512+1)</f>
        <v>Your opponent is drained of 6 mana.</v>
      </c>
      <c r="S517" s="35" t="s">
        <v>400</v>
      </c>
      <c r="T517" s="34" t="str">
        <f>IF(X517="","",X517&amp;IF(Y517="",""," "&amp;Y517)&amp;IF(Z517="",""," "&amp;Z517)&amp;IF(AA517="",""," "&amp;AA517))</f>
        <v>       </v>
      </c>
      <c r="U517" s="35"/>
      <c r="V517" s="36"/>
      <c r="W517" s="40" t="s">
        <v>114</v>
      </c>
      <c r="X517" s="33" t="str">
        <f t="shared" ref="X517:AA517" si="87">IF(ISERROR(IF(LEN(X516)&gt;1,X516,VLOOKUP(X515,$AC:$AD,2,FALSE))),"",IF(LEN(X516)&gt;1,X516,VLOOKUP(X515,$AC:$AD,2,FALSE)))</f>
        <v> </v>
      </c>
      <c r="Y517" s="33" t="str">
        <f t="shared" si="87"/>
        <v> </v>
      </c>
      <c r="Z517" s="33" t="str">
        <f t="shared" si="87"/>
        <v> </v>
      </c>
      <c r="AA517" s="33" t="str">
        <f t="shared" si="87"/>
        <v> </v>
      </c>
      <c r="AC517" s="52"/>
      <c r="AD517" s="52"/>
      <c r="BB517" s="64" t="s">
        <v>0</v>
      </c>
    </row>
    <row r="518" spans="1:54">
      <c r="A518" t="str">
        <f t="shared" ref="A518:A581" si="88">CONCATENATE(C518,D518,E518,F518,G518,H518,I518,J518,K518,L518,M518,N518,O518,P518)</f>
        <v>|英テキスト|&gt;|&gt;|&gt;|&gt;|       &amp;br;Your opponent is drained of 6 mana.|</v>
      </c>
      <c r="B518" t="s">
        <v>0</v>
      </c>
      <c r="C518" t="s">
        <v>81</v>
      </c>
      <c r="D518" s="27" t="s">
        <v>125</v>
      </c>
      <c r="E518" t="s">
        <v>81</v>
      </c>
      <c r="F518" s="27" t="s">
        <v>113</v>
      </c>
      <c r="G518" t="s">
        <v>81</v>
      </c>
      <c r="H518" s="27" t="s">
        <v>113</v>
      </c>
      <c r="I518" t="s">
        <v>81</v>
      </c>
      <c r="J518" s="27" t="s">
        <v>113</v>
      </c>
      <c r="K518" t="s">
        <v>81</v>
      </c>
      <c r="L518" s="27" t="s">
        <v>113</v>
      </c>
      <c r="M518" t="s">
        <v>81</v>
      </c>
      <c r="N518" t="str">
        <f>IF(T517="","",T517&amp;"&amp;br;")&amp;IF(R517=0,"",R517)</f>
        <v>       &amp;br;Your opponent is drained of 6 mana.</v>
      </c>
      <c r="O518" t="s">
        <v>81</v>
      </c>
      <c r="Q518" s="33" t="s">
        <v>18</v>
      </c>
      <c r="R518" s="34">
        <f>IF(INDEX(AT:AT,W512+1)="",0,INDEX(AT:AT,W512+1)&amp;"/"&amp;INDEX(AU:AU,W512+1))</f>
        <v>0</v>
      </c>
      <c r="S518" s="35"/>
      <c r="T518" s="35"/>
      <c r="U518" s="35"/>
      <c r="V518" s="36"/>
      <c r="W518" s="40"/>
      <c r="X518" s="33"/>
      <c r="Y518" s="52"/>
      <c r="Z518" s="52"/>
      <c r="AA518" s="53"/>
      <c r="AC518" s="52"/>
      <c r="AD518" s="52"/>
      <c r="BB518" s="64" t="s">
        <v>0</v>
      </c>
    </row>
    <row r="519" spans="1:54">
      <c r="A519" t="str">
        <f t="shared" si="88"/>
        <v>|PT|&gt;||シールド数|&gt;||</v>
      </c>
      <c r="B519" t="s">
        <v>0</v>
      </c>
      <c r="C519" t="s">
        <v>81</v>
      </c>
      <c r="D519" t="s">
        <v>18</v>
      </c>
      <c r="E519" t="s">
        <v>81</v>
      </c>
      <c r="F519" t="s">
        <v>113</v>
      </c>
      <c r="G519" t="s">
        <v>81</v>
      </c>
      <c r="H519" t="str">
        <f>IF(R518=0,"",R518)</f>
        <v/>
      </c>
      <c r="I519" t="s">
        <v>81</v>
      </c>
      <c r="J519" t="s">
        <v>136</v>
      </c>
      <c r="K519" t="s">
        <v>81</v>
      </c>
      <c r="L519" t="s">
        <v>113</v>
      </c>
      <c r="M519" t="s">
        <v>81</v>
      </c>
      <c r="N519" t="str">
        <f>IF(R519=0,"",R519)</f>
        <v/>
      </c>
      <c r="O519" t="s">
        <v>81</v>
      </c>
      <c r="Q519" s="41" t="s">
        <v>19</v>
      </c>
      <c r="R519" s="34">
        <f>INDEX(AS:AS,W512+1)</f>
        <v>0</v>
      </c>
      <c r="S519" s="42"/>
      <c r="T519" s="42"/>
      <c r="U519" s="42"/>
      <c r="V519" s="43"/>
      <c r="W519" s="44"/>
      <c r="X519" s="45"/>
      <c r="Y519" s="55"/>
      <c r="Z519" s="55"/>
      <c r="AA519" s="56"/>
      <c r="BB519" s="64" t="s">
        <v>0</v>
      </c>
    </row>
    <row r="520" spans="1:54">
      <c r="A520" t="str">
        <f t="shared" si="88"/>
        <v>&amp;br;&amp;br;</v>
      </c>
      <c r="B520" t="s">
        <v>0</v>
      </c>
      <c r="C520" t="s">
        <v>145</v>
      </c>
      <c r="R520"/>
      <c r="S520"/>
      <c r="T520"/>
      <c r="U520"/>
      <c r="V520"/>
      <c r="BB520" s="64" t="s">
        <v>0</v>
      </c>
    </row>
    <row r="521" spans="1:54">
      <c r="A521" t="str">
        <f t="shared" si="88"/>
        <v>#back(text=戻る,left)</v>
      </c>
      <c r="B521" t="s">
        <v>0</v>
      </c>
      <c r="C521" t="s">
        <v>153</v>
      </c>
      <c r="R521"/>
      <c r="S521"/>
      <c r="T521"/>
      <c r="U521"/>
      <c r="V521"/>
      <c r="BB521" s="64" t="s">
        <v>0</v>
      </c>
    </row>
    <row r="522" spans="1:54">
      <c r="A522" t="str">
        <f t="shared" si="88"/>
        <v>&amp;br;</v>
      </c>
      <c r="B522" t="s">
        <v>0</v>
      </c>
      <c r="C522" t="s">
        <v>164</v>
      </c>
      <c r="R522"/>
      <c r="S522"/>
      <c r="T522"/>
      <c r="U522"/>
      <c r="V522"/>
      <c r="BB522" s="64" t="s">
        <v>0</v>
      </c>
    </row>
    <row r="523" spans="1:54">
      <c r="A523" t="str">
        <f t="shared" si="88"/>
        <v>#comment(above,nsize=[15],size=[30],num=[10])</v>
      </c>
      <c r="B523" t="s">
        <v>0</v>
      </c>
      <c r="C523" t="s">
        <v>173</v>
      </c>
      <c r="R523"/>
      <c r="S523"/>
      <c r="T523"/>
      <c r="U523"/>
      <c r="V523"/>
      <c r="BB523" s="64" t="s">
        <v>0</v>
      </c>
    </row>
    <row r="524" spans="1:54">
      <c r="A524" t="str">
        <f t="shared" si="88"/>
        <v>&amp;br;&amp;br;</v>
      </c>
      <c r="B524" t="s">
        <v>0</v>
      </c>
      <c r="C524" t="s">
        <v>145</v>
      </c>
      <c r="R524"/>
      <c r="S524"/>
      <c r="T524"/>
      <c r="U524"/>
      <c r="V524"/>
      <c r="AC524" s="52"/>
      <c r="AD524" s="52"/>
      <c r="BB524" s="64" t="s">
        <v>0</v>
      </c>
    </row>
    <row r="525" spans="1:54">
      <c r="A525" t="str">
        <f t="shared" si="88"/>
        <v/>
      </c>
      <c r="B525" t="s">
        <v>0</v>
      </c>
      <c r="Q525" s="29"/>
      <c r="R525" s="30"/>
      <c r="S525" s="30"/>
      <c r="T525" s="30"/>
      <c r="U525" s="30"/>
      <c r="V525" s="31"/>
      <c r="W525" s="32">
        <v>41</v>
      </c>
      <c r="X525" s="29"/>
      <c r="Y525" s="50"/>
      <c r="Z525" s="50"/>
      <c r="AA525" s="51"/>
      <c r="AC525" s="52"/>
      <c r="AD525" s="52"/>
      <c r="BB525" s="64" t="s">
        <v>0</v>
      </c>
    </row>
    <row r="526" spans="1:54">
      <c r="A526" t="str">
        <f t="shared" si="88"/>
        <v>*0/0</v>
      </c>
      <c r="B526" t="s">
        <v>0</v>
      </c>
      <c r="C526" t="str">
        <f>"*"&amp;R526&amp;"/"&amp;T526</f>
        <v>*0/0</v>
      </c>
      <c r="Q526" s="33" t="s">
        <v>9</v>
      </c>
      <c r="R526" s="34">
        <f>INDEX(AI:AI,W525+1)</f>
        <v>0</v>
      </c>
      <c r="S526" s="35" t="s">
        <v>10</v>
      </c>
      <c r="T526" s="34">
        <f>INDEX(AJ:AJ,W525+1)</f>
        <v>0</v>
      </c>
      <c r="U526" s="35"/>
      <c r="V526" s="36"/>
      <c r="W526" s="37"/>
      <c r="X526" s="33"/>
      <c r="Y526" s="52"/>
      <c r="Z526" s="52"/>
      <c r="AA526" s="53"/>
      <c r="AC526" s="52"/>
      <c r="AD526" s="52"/>
      <c r="BB526" s="64" t="s">
        <v>0</v>
      </c>
    </row>
    <row r="527" spans="1:54">
      <c r="A527" t="str">
        <f t="shared" si="88"/>
        <v>|LEFT:80|LEFT:100|LEFT:100|LEFT:100|LEFT:100|LEFT:100|c</v>
      </c>
      <c r="B527" t="s">
        <v>0</v>
      </c>
      <c r="C527" t="s">
        <v>81</v>
      </c>
      <c r="D527" s="26" t="str">
        <f>$Q$1</f>
        <v>LEFT:80</v>
      </c>
      <c r="E527" s="26" t="s">
        <v>81</v>
      </c>
      <c r="F527" s="26" t="str">
        <f t="shared" ref="F527:J527" si="89">$R$1</f>
        <v>LEFT:100</v>
      </c>
      <c r="G527" s="26" t="s">
        <v>81</v>
      </c>
      <c r="H527" s="26" t="str">
        <f t="shared" si="89"/>
        <v>LEFT:100</v>
      </c>
      <c r="I527" s="26" t="s">
        <v>81</v>
      </c>
      <c r="J527" s="26" t="str">
        <f t="shared" si="89"/>
        <v>LEFT:100</v>
      </c>
      <c r="K527" s="26" t="s">
        <v>81</v>
      </c>
      <c r="L527" s="26" t="str">
        <f>$R$1</f>
        <v>LEFT:100</v>
      </c>
      <c r="M527" s="26" t="s">
        <v>81</v>
      </c>
      <c r="N527" s="26" t="str">
        <f>$R$1</f>
        <v>LEFT:100</v>
      </c>
      <c r="O527" t="s">
        <v>81</v>
      </c>
      <c r="P527" t="s">
        <v>82</v>
      </c>
      <c r="Q527" s="38" t="s">
        <v>6</v>
      </c>
      <c r="R527" s="34">
        <f>INDEX(AF:AF,W525+1)</f>
        <v>0</v>
      </c>
      <c r="S527" s="39" t="s">
        <v>7</v>
      </c>
      <c r="T527" s="34">
        <f>INDEX(AG:AG,W525+1)</f>
        <v>0</v>
      </c>
      <c r="U527" s="39" t="s">
        <v>8</v>
      </c>
      <c r="V527" s="34">
        <f>INDEX(AH:AH,W525+1)</f>
        <v>0</v>
      </c>
      <c r="W527" s="40"/>
      <c r="X527" s="34">
        <f>INDEX(AO:AO,W525+1)</f>
        <v>0</v>
      </c>
      <c r="Y527" s="52"/>
      <c r="Z527" s="52"/>
      <c r="AA527" s="53"/>
      <c r="AC527" s="35"/>
      <c r="AD527" s="35"/>
      <c r="BB527" s="64" t="s">
        <v>0</v>
      </c>
    </row>
    <row r="528" spans="1:54">
      <c r="A528" t="str">
        <f t="shared" si="88"/>
        <v>|色||レアリティ||マナコスト||</v>
      </c>
      <c r="B528" t="s">
        <v>0</v>
      </c>
      <c r="C528" t="s">
        <v>81</v>
      </c>
      <c r="D528" s="27" t="s">
        <v>6</v>
      </c>
      <c r="E528" t="s">
        <v>81</v>
      </c>
      <c r="F528" t="str">
        <f>IF(R527=0,"",R527)</f>
        <v/>
      </c>
      <c r="G528" t="s">
        <v>81</v>
      </c>
      <c r="H528" s="27" t="s">
        <v>93</v>
      </c>
      <c r="I528" t="s">
        <v>81</v>
      </c>
      <c r="J528" t="str">
        <f>IF(T527=0,"",T527)</f>
        <v/>
      </c>
      <c r="K528" t="s">
        <v>81</v>
      </c>
      <c r="L528" s="27" t="s">
        <v>94</v>
      </c>
      <c r="M528" t="s">
        <v>81</v>
      </c>
      <c r="N528" t="str">
        <f>IF(V527=0,"",V527)</f>
        <v/>
      </c>
      <c r="O528" t="s">
        <v>81</v>
      </c>
      <c r="Q528" s="33" t="s">
        <v>11</v>
      </c>
      <c r="R528" s="34">
        <f>INDEX(AK:AK,W525+1)</f>
        <v>0</v>
      </c>
      <c r="S528" s="39" t="s">
        <v>95</v>
      </c>
      <c r="T528" s="34">
        <f>INDEX(AL:AL,W525+1)</f>
        <v>0</v>
      </c>
      <c r="U528" s="34">
        <f>INDEX(AM:AM,W525+1)</f>
        <v>0</v>
      </c>
      <c r="V528" s="34">
        <f>INDEX(AN:AN,W525+1)</f>
        <v>0</v>
      </c>
      <c r="W528" s="40"/>
      <c r="X528" s="34">
        <f>INDEX(AV:AV,W525+1)</f>
        <v>0</v>
      </c>
      <c r="Y528" s="34">
        <f>INDEX(AW:AW,W525+1)</f>
        <v>0</v>
      </c>
      <c r="Z528" s="34">
        <f>INDEX(AX:AX,W525+1)</f>
        <v>0</v>
      </c>
      <c r="AA528" s="34">
        <f>INDEX(AY:AY,W525+1)</f>
        <v>0</v>
      </c>
      <c r="AC528" s="52"/>
      <c r="AD528" s="52"/>
      <c r="BB528" s="64" t="s">
        <v>0</v>
      </c>
    </row>
    <row r="529" spans="1:54">
      <c r="A529" t="str">
        <f t="shared" si="88"/>
        <v>|種別||サブタイプ||||</v>
      </c>
      <c r="B529" t="s">
        <v>0</v>
      </c>
      <c r="C529" t="s">
        <v>81</v>
      </c>
      <c r="D529" s="27" t="s">
        <v>11</v>
      </c>
      <c r="E529" t="s">
        <v>81</v>
      </c>
      <c r="F529" t="str">
        <f>IF(R528=0,"",R528)</f>
        <v/>
      </c>
      <c r="G529" t="s">
        <v>81</v>
      </c>
      <c r="H529" s="27" t="s">
        <v>103</v>
      </c>
      <c r="I529" t="s">
        <v>81</v>
      </c>
      <c r="J529" t="str">
        <f>IF(T528=0,"",T528)</f>
        <v/>
      </c>
      <c r="K529" t="s">
        <v>81</v>
      </c>
      <c r="L529" t="str">
        <f>IF(U528=0,"",U528)</f>
        <v/>
      </c>
      <c r="M529" t="s">
        <v>81</v>
      </c>
      <c r="N529" t="str">
        <f>IF(V528=0,"",V528)</f>
        <v/>
      </c>
      <c r="O529" t="s">
        <v>81</v>
      </c>
      <c r="Q529" s="33" t="s">
        <v>104</v>
      </c>
      <c r="R529" s="34">
        <f>INDEX(AZ:AZ,W525+1)</f>
        <v>0</v>
      </c>
      <c r="S529" s="35"/>
      <c r="T529" s="35"/>
      <c r="U529" s="35"/>
      <c r="V529" s="36"/>
      <c r="W529" s="40"/>
      <c r="X529" s="32"/>
      <c r="Y529" s="32"/>
      <c r="Z529" s="32"/>
      <c r="AA529" s="54"/>
      <c r="AC529" s="52"/>
      <c r="AD529" s="52"/>
      <c r="BB529" s="64" t="s">
        <v>0</v>
      </c>
    </row>
    <row r="530" spans="1:54">
      <c r="A530" t="str">
        <f t="shared" si="88"/>
        <v>|テキスト|&gt;|&gt;|&gt;|&gt;||</v>
      </c>
      <c r="B530" t="s">
        <v>0</v>
      </c>
      <c r="C530" t="s">
        <v>81</v>
      </c>
      <c r="D530" s="27" t="s">
        <v>104</v>
      </c>
      <c r="E530" t="s">
        <v>81</v>
      </c>
      <c r="F530" s="27" t="s">
        <v>113</v>
      </c>
      <c r="G530" t="s">
        <v>81</v>
      </c>
      <c r="H530" s="27" t="s">
        <v>113</v>
      </c>
      <c r="I530" t="s">
        <v>81</v>
      </c>
      <c r="J530" s="27" t="s">
        <v>113</v>
      </c>
      <c r="K530" t="s">
        <v>81</v>
      </c>
      <c r="L530" s="27" t="s">
        <v>113</v>
      </c>
      <c r="M530" t="s">
        <v>81</v>
      </c>
      <c r="N530" t="str">
        <f>IF(R529=0,"",R529)</f>
        <v/>
      </c>
      <c r="O530" t="s">
        <v>81</v>
      </c>
      <c r="Q530" s="38" t="s">
        <v>27</v>
      </c>
      <c r="R530" s="34" t="str">
        <f>INDEX(BA:BA,W525+1)</f>
        <v>Your opponent takes 4 damage.</v>
      </c>
      <c r="S530" s="35" t="s">
        <v>400</v>
      </c>
      <c r="T530" s="34" t="str">
        <f>IF(X530="","",X530&amp;IF(Y530="",""," "&amp;Y530)&amp;IF(Z530="",""," "&amp;Z530)&amp;IF(AA530="",""," "&amp;AA530))</f>
        <v>       </v>
      </c>
      <c r="U530" s="35"/>
      <c r="V530" s="36"/>
      <c r="W530" s="40" t="s">
        <v>114</v>
      </c>
      <c r="X530" s="33" t="str">
        <f t="shared" ref="X530:AA530" si="90">IF(ISERROR(IF(LEN(X529)&gt;1,X529,VLOOKUP(X528,$AC:$AD,2,FALSE))),"",IF(LEN(X529)&gt;1,X529,VLOOKUP(X528,$AC:$AD,2,FALSE)))</f>
        <v> </v>
      </c>
      <c r="Y530" s="33" t="str">
        <f t="shared" si="90"/>
        <v> </v>
      </c>
      <c r="Z530" s="33" t="str">
        <f t="shared" si="90"/>
        <v> </v>
      </c>
      <c r="AA530" s="33" t="str">
        <f t="shared" si="90"/>
        <v> </v>
      </c>
      <c r="AC530" s="52"/>
      <c r="AD530" s="52"/>
      <c r="BB530" s="64" t="s">
        <v>0</v>
      </c>
    </row>
    <row r="531" spans="1:54">
      <c r="A531" t="str">
        <f t="shared" si="88"/>
        <v>|英テキスト|&gt;|&gt;|&gt;|&gt;|       &amp;br;Your opponent takes 4 damage.|</v>
      </c>
      <c r="B531" t="s">
        <v>0</v>
      </c>
      <c r="C531" t="s">
        <v>81</v>
      </c>
      <c r="D531" s="27" t="s">
        <v>125</v>
      </c>
      <c r="E531" t="s">
        <v>81</v>
      </c>
      <c r="F531" s="27" t="s">
        <v>113</v>
      </c>
      <c r="G531" t="s">
        <v>81</v>
      </c>
      <c r="H531" s="27" t="s">
        <v>113</v>
      </c>
      <c r="I531" t="s">
        <v>81</v>
      </c>
      <c r="J531" s="27" t="s">
        <v>113</v>
      </c>
      <c r="K531" t="s">
        <v>81</v>
      </c>
      <c r="L531" s="27" t="s">
        <v>113</v>
      </c>
      <c r="M531" t="s">
        <v>81</v>
      </c>
      <c r="N531" t="str">
        <f>IF(T530="","",T530&amp;"&amp;br;")&amp;IF(R530=0,"",R530)</f>
        <v>       &amp;br;Your opponent takes 4 damage.</v>
      </c>
      <c r="O531" t="s">
        <v>81</v>
      </c>
      <c r="Q531" s="33" t="s">
        <v>18</v>
      </c>
      <c r="R531" s="34">
        <f>IF(INDEX(AT:AT,W525+1)="",0,INDEX(AT:AT,W525+1)&amp;"/"&amp;INDEX(AU:AU,W525+1))</f>
        <v>0</v>
      </c>
      <c r="S531" s="35"/>
      <c r="T531" s="35"/>
      <c r="U531" s="35"/>
      <c r="V531" s="36"/>
      <c r="W531" s="40"/>
      <c r="X531" s="33"/>
      <c r="Y531" s="52"/>
      <c r="Z531" s="52"/>
      <c r="AA531" s="53"/>
      <c r="AC531" s="52"/>
      <c r="AD531" s="52"/>
      <c r="BB531" s="64" t="s">
        <v>0</v>
      </c>
    </row>
    <row r="532" spans="1:54">
      <c r="A532" t="str">
        <f t="shared" si="88"/>
        <v>|PT|&gt;||シールド数|&gt;||</v>
      </c>
      <c r="B532" t="s">
        <v>0</v>
      </c>
      <c r="C532" t="s">
        <v>81</v>
      </c>
      <c r="D532" t="s">
        <v>18</v>
      </c>
      <c r="E532" t="s">
        <v>81</v>
      </c>
      <c r="F532" t="s">
        <v>113</v>
      </c>
      <c r="G532" t="s">
        <v>81</v>
      </c>
      <c r="H532" t="str">
        <f>IF(R531=0,"",R531)</f>
        <v/>
      </c>
      <c r="I532" t="s">
        <v>81</v>
      </c>
      <c r="J532" t="s">
        <v>136</v>
      </c>
      <c r="K532" t="s">
        <v>81</v>
      </c>
      <c r="L532" t="s">
        <v>113</v>
      </c>
      <c r="M532" t="s">
        <v>81</v>
      </c>
      <c r="N532" t="str">
        <f>IF(R532=0,"",R532)</f>
        <v/>
      </c>
      <c r="O532" t="s">
        <v>81</v>
      </c>
      <c r="Q532" s="41" t="s">
        <v>19</v>
      </c>
      <c r="R532" s="34">
        <f>INDEX(AS:AS,W525+1)</f>
        <v>0</v>
      </c>
      <c r="S532" s="42"/>
      <c r="T532" s="42"/>
      <c r="U532" s="42"/>
      <c r="V532" s="43"/>
      <c r="W532" s="44"/>
      <c r="X532" s="45"/>
      <c r="Y532" s="55"/>
      <c r="Z532" s="55"/>
      <c r="AA532" s="56"/>
      <c r="BB532" s="64" t="s">
        <v>0</v>
      </c>
    </row>
    <row r="533" spans="1:54">
      <c r="A533" t="str">
        <f t="shared" si="88"/>
        <v>&amp;br;&amp;br;</v>
      </c>
      <c r="B533" t="s">
        <v>0</v>
      </c>
      <c r="C533" t="s">
        <v>145</v>
      </c>
      <c r="R533"/>
      <c r="S533"/>
      <c r="T533"/>
      <c r="U533"/>
      <c r="V533"/>
      <c r="BB533" s="64" t="s">
        <v>0</v>
      </c>
    </row>
    <row r="534" spans="1:54">
      <c r="A534" t="str">
        <f t="shared" si="88"/>
        <v>#back(text=戻る,left)</v>
      </c>
      <c r="B534" t="s">
        <v>0</v>
      </c>
      <c r="C534" t="s">
        <v>153</v>
      </c>
      <c r="R534"/>
      <c r="S534"/>
      <c r="T534"/>
      <c r="U534"/>
      <c r="V534"/>
      <c r="BB534" s="64" t="s">
        <v>0</v>
      </c>
    </row>
    <row r="535" spans="1:54">
      <c r="A535" t="str">
        <f t="shared" si="88"/>
        <v>&amp;br;</v>
      </c>
      <c r="B535" t="s">
        <v>0</v>
      </c>
      <c r="C535" t="s">
        <v>164</v>
      </c>
      <c r="R535"/>
      <c r="S535"/>
      <c r="T535"/>
      <c r="U535"/>
      <c r="V535"/>
      <c r="BB535" s="64" t="s">
        <v>0</v>
      </c>
    </row>
    <row r="536" spans="1:54">
      <c r="A536" t="str">
        <f t="shared" si="88"/>
        <v>#comment(above,nsize=[15],size=[30],num=[10])</v>
      </c>
      <c r="B536" t="s">
        <v>0</v>
      </c>
      <c r="C536" t="s">
        <v>173</v>
      </c>
      <c r="R536"/>
      <c r="S536"/>
      <c r="T536"/>
      <c r="U536"/>
      <c r="V536"/>
      <c r="BB536" s="64" t="s">
        <v>0</v>
      </c>
    </row>
    <row r="537" spans="1:54">
      <c r="A537" t="str">
        <f t="shared" si="88"/>
        <v>&amp;br;&amp;br;</v>
      </c>
      <c r="B537" t="s">
        <v>0</v>
      </c>
      <c r="C537" t="s">
        <v>145</v>
      </c>
      <c r="R537"/>
      <c r="S537"/>
      <c r="T537"/>
      <c r="U537"/>
      <c r="V537"/>
      <c r="AC537" s="52"/>
      <c r="AD537" s="52"/>
      <c r="BB537" s="64" t="s">
        <v>0</v>
      </c>
    </row>
    <row r="538" spans="1:54">
      <c r="A538" t="str">
        <f t="shared" si="88"/>
        <v/>
      </c>
      <c r="B538" t="s">
        <v>0</v>
      </c>
      <c r="Q538" s="29"/>
      <c r="R538" s="30"/>
      <c r="S538" s="30"/>
      <c r="T538" s="30"/>
      <c r="U538" s="30"/>
      <c r="V538" s="31"/>
      <c r="W538" s="32">
        <v>42</v>
      </c>
      <c r="X538" s="29"/>
      <c r="Y538" s="50"/>
      <c r="Z538" s="50"/>
      <c r="AA538" s="51"/>
      <c r="AC538" s="52"/>
      <c r="AD538" s="52"/>
      <c r="BB538" s="64" t="s">
        <v>0</v>
      </c>
    </row>
    <row r="539" spans="1:54">
      <c r="A539" t="str">
        <f t="shared" si="88"/>
        <v>*0/0</v>
      </c>
      <c r="B539" t="s">
        <v>0</v>
      </c>
      <c r="C539" t="str">
        <f>"*"&amp;R539&amp;"/"&amp;T539</f>
        <v>*0/0</v>
      </c>
      <c r="Q539" s="33" t="s">
        <v>9</v>
      </c>
      <c r="R539" s="34">
        <f>INDEX(AI:AI,W538+1)</f>
        <v>0</v>
      </c>
      <c r="S539" s="35" t="s">
        <v>10</v>
      </c>
      <c r="T539" s="34">
        <f>INDEX(AJ:AJ,W538+1)</f>
        <v>0</v>
      </c>
      <c r="U539" s="35"/>
      <c r="V539" s="36"/>
      <c r="W539" s="37"/>
      <c r="X539" s="33"/>
      <c r="Y539" s="52"/>
      <c r="Z539" s="52"/>
      <c r="AA539" s="53"/>
      <c r="AC539" s="52"/>
      <c r="AD539" s="52"/>
      <c r="BB539" s="64" t="s">
        <v>0</v>
      </c>
    </row>
    <row r="540" spans="1:54">
      <c r="A540" t="str">
        <f t="shared" si="88"/>
        <v>|LEFT:80|LEFT:100|LEFT:100|LEFT:100|LEFT:100|LEFT:100|c</v>
      </c>
      <c r="B540" t="s">
        <v>0</v>
      </c>
      <c r="C540" t="s">
        <v>81</v>
      </c>
      <c r="D540" s="26" t="str">
        <f>$Q$1</f>
        <v>LEFT:80</v>
      </c>
      <c r="E540" s="26" t="s">
        <v>81</v>
      </c>
      <c r="F540" s="26" t="str">
        <f t="shared" ref="F540:J540" si="91">$R$1</f>
        <v>LEFT:100</v>
      </c>
      <c r="G540" s="26" t="s">
        <v>81</v>
      </c>
      <c r="H540" s="26" t="str">
        <f t="shared" si="91"/>
        <v>LEFT:100</v>
      </c>
      <c r="I540" s="26" t="s">
        <v>81</v>
      </c>
      <c r="J540" s="26" t="str">
        <f t="shared" si="91"/>
        <v>LEFT:100</v>
      </c>
      <c r="K540" s="26" t="s">
        <v>81</v>
      </c>
      <c r="L540" s="26" t="str">
        <f>$R$1</f>
        <v>LEFT:100</v>
      </c>
      <c r="M540" s="26" t="s">
        <v>81</v>
      </c>
      <c r="N540" s="26" t="str">
        <f>$R$1</f>
        <v>LEFT:100</v>
      </c>
      <c r="O540" t="s">
        <v>81</v>
      </c>
      <c r="P540" t="s">
        <v>82</v>
      </c>
      <c r="Q540" s="38" t="s">
        <v>6</v>
      </c>
      <c r="R540" s="34">
        <f>INDEX(AF:AF,W538+1)</f>
        <v>0</v>
      </c>
      <c r="S540" s="39" t="s">
        <v>7</v>
      </c>
      <c r="T540" s="34">
        <f>INDEX(AG:AG,W538+1)</f>
        <v>0</v>
      </c>
      <c r="U540" s="39" t="s">
        <v>8</v>
      </c>
      <c r="V540" s="34">
        <f>INDEX(AH:AH,W538+1)</f>
        <v>0</v>
      </c>
      <c r="W540" s="40"/>
      <c r="X540" s="34">
        <f>INDEX(AO:AO,W538+1)</f>
        <v>0</v>
      </c>
      <c r="Y540" s="52"/>
      <c r="Z540" s="52"/>
      <c r="AA540" s="53"/>
      <c r="AC540" s="35"/>
      <c r="AD540" s="35"/>
      <c r="BB540" s="64" t="s">
        <v>0</v>
      </c>
    </row>
    <row r="541" spans="1:54">
      <c r="A541" t="str">
        <f t="shared" si="88"/>
        <v>|色||レアリティ||マナコスト||</v>
      </c>
      <c r="B541" t="s">
        <v>0</v>
      </c>
      <c r="C541" t="s">
        <v>81</v>
      </c>
      <c r="D541" s="27" t="s">
        <v>6</v>
      </c>
      <c r="E541" t="s">
        <v>81</v>
      </c>
      <c r="F541" t="str">
        <f>IF(R540=0,"",R540)</f>
        <v/>
      </c>
      <c r="G541" t="s">
        <v>81</v>
      </c>
      <c r="H541" s="27" t="s">
        <v>93</v>
      </c>
      <c r="I541" t="s">
        <v>81</v>
      </c>
      <c r="J541" t="str">
        <f>IF(T540=0,"",T540)</f>
        <v/>
      </c>
      <c r="K541" t="s">
        <v>81</v>
      </c>
      <c r="L541" s="27" t="s">
        <v>94</v>
      </c>
      <c r="M541" t="s">
        <v>81</v>
      </c>
      <c r="N541" t="str">
        <f>IF(V540=0,"",V540)</f>
        <v/>
      </c>
      <c r="O541" t="s">
        <v>81</v>
      </c>
      <c r="Q541" s="33" t="s">
        <v>11</v>
      </c>
      <c r="R541" s="34">
        <f>INDEX(AK:AK,W538+1)</f>
        <v>0</v>
      </c>
      <c r="S541" s="39" t="s">
        <v>95</v>
      </c>
      <c r="T541" s="34">
        <f>INDEX(AL:AL,W538+1)</f>
        <v>0</v>
      </c>
      <c r="U541" s="34">
        <f>INDEX(AM:AM,W538+1)</f>
        <v>0</v>
      </c>
      <c r="V541" s="34">
        <f>INDEX(AN:AN,W538+1)</f>
        <v>0</v>
      </c>
      <c r="W541" s="40"/>
      <c r="X541" s="34">
        <f>INDEX(AV:AV,W538+1)</f>
        <v>0</v>
      </c>
      <c r="Y541" s="34">
        <f>INDEX(AW:AW,W538+1)</f>
        <v>0</v>
      </c>
      <c r="Z541" s="34">
        <f>INDEX(AX:AX,W538+1)</f>
        <v>0</v>
      </c>
      <c r="AA541" s="34">
        <f>INDEX(AY:AY,W538+1)</f>
        <v>0</v>
      </c>
      <c r="AC541" s="52"/>
      <c r="AD541" s="52"/>
      <c r="BB541" s="64" t="s">
        <v>0</v>
      </c>
    </row>
    <row r="542" spans="1:54">
      <c r="A542" t="str">
        <f t="shared" si="88"/>
        <v>|種別||サブタイプ||||</v>
      </c>
      <c r="B542" t="s">
        <v>0</v>
      </c>
      <c r="C542" t="s">
        <v>81</v>
      </c>
      <c r="D542" s="27" t="s">
        <v>11</v>
      </c>
      <c r="E542" t="s">
        <v>81</v>
      </c>
      <c r="F542" t="str">
        <f>IF(R541=0,"",R541)</f>
        <v/>
      </c>
      <c r="G542" t="s">
        <v>81</v>
      </c>
      <c r="H542" s="27" t="s">
        <v>103</v>
      </c>
      <c r="I542" t="s">
        <v>81</v>
      </c>
      <c r="J542" t="str">
        <f>IF(T541=0,"",T541)</f>
        <v/>
      </c>
      <c r="K542" t="s">
        <v>81</v>
      </c>
      <c r="L542" t="str">
        <f>IF(U541=0,"",U541)</f>
        <v/>
      </c>
      <c r="M542" t="s">
        <v>81</v>
      </c>
      <c r="N542" t="str">
        <f>IF(V541=0,"",V541)</f>
        <v/>
      </c>
      <c r="O542" t="s">
        <v>81</v>
      </c>
      <c r="Q542" s="33" t="s">
        <v>104</v>
      </c>
      <c r="R542" s="34">
        <f>INDEX(AZ:AZ,W538+1)</f>
        <v>0</v>
      </c>
      <c r="S542" s="35"/>
      <c r="T542" s="35"/>
      <c r="U542" s="35"/>
      <c r="V542" s="36"/>
      <c r="W542" s="40"/>
      <c r="X542" s="32"/>
      <c r="Y542" s="32"/>
      <c r="Z542" s="32"/>
      <c r="AA542" s="54"/>
      <c r="AC542" s="52"/>
      <c r="AD542" s="52"/>
      <c r="BB542" s="64" t="s">
        <v>0</v>
      </c>
    </row>
    <row r="543" spans="1:54">
      <c r="A543" t="str">
        <f t="shared" si="88"/>
        <v>|テキスト|&gt;|&gt;|&gt;|&gt;||</v>
      </c>
      <c r="B543" t="s">
        <v>0</v>
      </c>
      <c r="C543" t="s">
        <v>81</v>
      </c>
      <c r="D543" s="27" t="s">
        <v>104</v>
      </c>
      <c r="E543" t="s">
        <v>81</v>
      </c>
      <c r="F543" s="27" t="s">
        <v>113</v>
      </c>
      <c r="G543" t="s">
        <v>81</v>
      </c>
      <c r="H543" s="27" t="s">
        <v>113</v>
      </c>
      <c r="I543" t="s">
        <v>81</v>
      </c>
      <c r="J543" s="27" t="s">
        <v>113</v>
      </c>
      <c r="K543" t="s">
        <v>81</v>
      </c>
      <c r="L543" s="27" t="s">
        <v>113</v>
      </c>
      <c r="M543" t="s">
        <v>81</v>
      </c>
      <c r="N543" t="str">
        <f>IF(R542=0,"",R542)</f>
        <v/>
      </c>
      <c r="O543" t="s">
        <v>81</v>
      </c>
      <c r="Q543" s="38" t="s">
        <v>27</v>
      </c>
      <c r="R543" s="34" t="str">
        <f>INDEX(BA:BA,W538+1)</f>
        <v>Each creature you control gets +2/+2.</v>
      </c>
      <c r="S543" s="35" t="s">
        <v>400</v>
      </c>
      <c r="T543" s="34" t="str">
        <f>IF(X543="","",X543&amp;IF(Y543="",""," "&amp;Y543)&amp;IF(Z543="",""," "&amp;Z543)&amp;IF(AA543="",""," "&amp;AA543))</f>
        <v>       </v>
      </c>
      <c r="U543" s="35"/>
      <c r="V543" s="36"/>
      <c r="W543" s="40" t="s">
        <v>114</v>
      </c>
      <c r="X543" s="33" t="str">
        <f t="shared" ref="X543:AA543" si="92">IF(ISERROR(IF(LEN(X542)&gt;1,X542,VLOOKUP(X541,$AC:$AD,2,FALSE))),"",IF(LEN(X542)&gt;1,X542,VLOOKUP(X541,$AC:$AD,2,FALSE)))</f>
        <v> </v>
      </c>
      <c r="Y543" s="33" t="str">
        <f t="shared" si="92"/>
        <v> </v>
      </c>
      <c r="Z543" s="33" t="str">
        <f t="shared" si="92"/>
        <v> </v>
      </c>
      <c r="AA543" s="33" t="str">
        <f t="shared" si="92"/>
        <v> </v>
      </c>
      <c r="AC543" s="52"/>
      <c r="AD543" s="52"/>
      <c r="BB543" s="64" t="s">
        <v>0</v>
      </c>
    </row>
    <row r="544" spans="1:54">
      <c r="A544" t="str">
        <f t="shared" si="88"/>
        <v>|英テキスト|&gt;|&gt;|&gt;|&gt;|       &amp;br;Each creature you control gets +2/+2.|</v>
      </c>
      <c r="B544" t="s">
        <v>0</v>
      </c>
      <c r="C544" t="s">
        <v>81</v>
      </c>
      <c r="D544" s="27" t="s">
        <v>125</v>
      </c>
      <c r="E544" t="s">
        <v>81</v>
      </c>
      <c r="F544" s="27" t="s">
        <v>113</v>
      </c>
      <c r="G544" t="s">
        <v>81</v>
      </c>
      <c r="H544" s="27" t="s">
        <v>113</v>
      </c>
      <c r="I544" t="s">
        <v>81</v>
      </c>
      <c r="J544" s="27" t="s">
        <v>113</v>
      </c>
      <c r="K544" t="s">
        <v>81</v>
      </c>
      <c r="L544" s="27" t="s">
        <v>113</v>
      </c>
      <c r="M544" t="s">
        <v>81</v>
      </c>
      <c r="N544" t="str">
        <f>IF(T543="","",T543&amp;"&amp;br;")&amp;IF(R543=0,"",R543)</f>
        <v>       &amp;br;Each creature you control gets +2/+2.</v>
      </c>
      <c r="O544" t="s">
        <v>81</v>
      </c>
      <c r="Q544" s="33" t="s">
        <v>18</v>
      </c>
      <c r="R544" s="34">
        <f>IF(INDEX(AT:AT,W538+1)="",0,INDEX(AT:AT,W538+1)&amp;"/"&amp;INDEX(AU:AU,W538+1))</f>
        <v>0</v>
      </c>
      <c r="S544" s="35"/>
      <c r="T544" s="35"/>
      <c r="U544" s="35"/>
      <c r="V544" s="36"/>
      <c r="W544" s="40"/>
      <c r="X544" s="33"/>
      <c r="Y544" s="52"/>
      <c r="Z544" s="52"/>
      <c r="AA544" s="53"/>
      <c r="AC544" s="52"/>
      <c r="AD544" s="52"/>
      <c r="BB544" s="64" t="s">
        <v>0</v>
      </c>
    </row>
    <row r="545" spans="1:54">
      <c r="A545" t="str">
        <f t="shared" si="88"/>
        <v>|PT|&gt;||シールド数|&gt;||</v>
      </c>
      <c r="B545" t="s">
        <v>0</v>
      </c>
      <c r="C545" t="s">
        <v>81</v>
      </c>
      <c r="D545" t="s">
        <v>18</v>
      </c>
      <c r="E545" t="s">
        <v>81</v>
      </c>
      <c r="F545" t="s">
        <v>113</v>
      </c>
      <c r="G545" t="s">
        <v>81</v>
      </c>
      <c r="H545" t="str">
        <f>IF(R544=0,"",R544)</f>
        <v/>
      </c>
      <c r="I545" t="s">
        <v>81</v>
      </c>
      <c r="J545" t="s">
        <v>136</v>
      </c>
      <c r="K545" t="s">
        <v>81</v>
      </c>
      <c r="L545" t="s">
        <v>113</v>
      </c>
      <c r="M545" t="s">
        <v>81</v>
      </c>
      <c r="N545" t="str">
        <f>IF(R545=0,"",R545)</f>
        <v/>
      </c>
      <c r="O545" t="s">
        <v>81</v>
      </c>
      <c r="Q545" s="41" t="s">
        <v>19</v>
      </c>
      <c r="R545" s="34">
        <f>INDEX(AS:AS,W538+1)</f>
        <v>0</v>
      </c>
      <c r="S545" s="42"/>
      <c r="T545" s="42"/>
      <c r="U545" s="42"/>
      <c r="V545" s="43"/>
      <c r="W545" s="44"/>
      <c r="X545" s="45"/>
      <c r="Y545" s="55"/>
      <c r="Z545" s="55"/>
      <c r="AA545" s="56"/>
      <c r="BB545" s="64" t="s">
        <v>0</v>
      </c>
    </row>
    <row r="546" spans="1:54">
      <c r="A546" t="str">
        <f t="shared" si="88"/>
        <v>&amp;br;&amp;br;</v>
      </c>
      <c r="B546" t="s">
        <v>0</v>
      </c>
      <c r="C546" t="s">
        <v>145</v>
      </c>
      <c r="R546"/>
      <c r="S546"/>
      <c r="T546"/>
      <c r="U546"/>
      <c r="V546"/>
      <c r="BB546" s="64" t="s">
        <v>0</v>
      </c>
    </row>
    <row r="547" spans="1:54">
      <c r="A547" t="str">
        <f t="shared" si="88"/>
        <v>#back(text=戻る,left)</v>
      </c>
      <c r="B547" t="s">
        <v>0</v>
      </c>
      <c r="C547" t="s">
        <v>153</v>
      </c>
      <c r="R547"/>
      <c r="S547"/>
      <c r="T547"/>
      <c r="U547"/>
      <c r="V547"/>
      <c r="BB547" s="64" t="s">
        <v>0</v>
      </c>
    </row>
    <row r="548" spans="1:54">
      <c r="A548" t="str">
        <f t="shared" si="88"/>
        <v>&amp;br;</v>
      </c>
      <c r="B548" t="s">
        <v>0</v>
      </c>
      <c r="C548" t="s">
        <v>164</v>
      </c>
      <c r="R548"/>
      <c r="S548"/>
      <c r="T548"/>
      <c r="U548"/>
      <c r="V548"/>
      <c r="BB548" s="64" t="s">
        <v>0</v>
      </c>
    </row>
    <row r="549" spans="1:54">
      <c r="A549" t="str">
        <f t="shared" si="88"/>
        <v>#comment(above,nsize=[15],size=[30],num=[10])</v>
      </c>
      <c r="B549" t="s">
        <v>0</v>
      </c>
      <c r="C549" t="s">
        <v>173</v>
      </c>
      <c r="R549"/>
      <c r="S549"/>
      <c r="T549"/>
      <c r="U549"/>
      <c r="V549"/>
      <c r="BB549" s="64" t="s">
        <v>0</v>
      </c>
    </row>
    <row r="550" spans="1:54">
      <c r="A550" t="str">
        <f t="shared" si="88"/>
        <v>&amp;br;&amp;br;</v>
      </c>
      <c r="B550" t="s">
        <v>0</v>
      </c>
      <c r="C550" t="s">
        <v>145</v>
      </c>
      <c r="R550"/>
      <c r="S550"/>
      <c r="T550"/>
      <c r="U550"/>
      <c r="V550"/>
      <c r="AC550" s="52"/>
      <c r="AD550" s="52"/>
      <c r="BB550" s="64" t="s">
        <v>0</v>
      </c>
    </row>
    <row r="551" spans="1:54">
      <c r="A551" t="str">
        <f t="shared" si="88"/>
        <v/>
      </c>
      <c r="B551" t="s">
        <v>0</v>
      </c>
      <c r="Q551" s="29"/>
      <c r="R551" s="30"/>
      <c r="S551" s="30"/>
      <c r="T551" s="30"/>
      <c r="U551" s="30"/>
      <c r="V551" s="31"/>
      <c r="W551" s="32">
        <v>43</v>
      </c>
      <c r="X551" s="29"/>
      <c r="Y551" s="50"/>
      <c r="Z551" s="50"/>
      <c r="AA551" s="51"/>
      <c r="AC551" s="52"/>
      <c r="AD551" s="52"/>
      <c r="BB551" s="64" t="s">
        <v>0</v>
      </c>
    </row>
    <row r="552" spans="1:54">
      <c r="A552" t="str">
        <f t="shared" si="88"/>
        <v>*0/0</v>
      </c>
      <c r="B552" t="s">
        <v>0</v>
      </c>
      <c r="C552" t="str">
        <f>"*"&amp;R552&amp;"/"&amp;T552</f>
        <v>*0/0</v>
      </c>
      <c r="Q552" s="33" t="s">
        <v>9</v>
      </c>
      <c r="R552" s="34">
        <f>INDEX(AI:AI,W551+1)</f>
        <v>0</v>
      </c>
      <c r="S552" s="35" t="s">
        <v>10</v>
      </c>
      <c r="T552" s="34">
        <f>INDEX(AJ:AJ,W551+1)</f>
        <v>0</v>
      </c>
      <c r="U552" s="35"/>
      <c r="V552" s="36"/>
      <c r="W552" s="37"/>
      <c r="X552" s="33"/>
      <c r="Y552" s="52"/>
      <c r="Z552" s="52"/>
      <c r="AA552" s="53"/>
      <c r="AC552" s="52"/>
      <c r="AD552" s="52"/>
      <c r="BB552" s="64" t="s">
        <v>0</v>
      </c>
    </row>
    <row r="553" spans="1:54">
      <c r="A553" t="str">
        <f t="shared" si="88"/>
        <v>|LEFT:80|LEFT:100|LEFT:100|LEFT:100|LEFT:100|LEFT:100|c</v>
      </c>
      <c r="B553" t="s">
        <v>0</v>
      </c>
      <c r="C553" t="s">
        <v>81</v>
      </c>
      <c r="D553" s="26" t="str">
        <f>$Q$1</f>
        <v>LEFT:80</v>
      </c>
      <c r="E553" s="26" t="s">
        <v>81</v>
      </c>
      <c r="F553" s="26" t="str">
        <f t="shared" ref="F553:J553" si="93">$R$1</f>
        <v>LEFT:100</v>
      </c>
      <c r="G553" s="26" t="s">
        <v>81</v>
      </c>
      <c r="H553" s="26" t="str">
        <f t="shared" si="93"/>
        <v>LEFT:100</v>
      </c>
      <c r="I553" s="26" t="s">
        <v>81</v>
      </c>
      <c r="J553" s="26" t="str">
        <f t="shared" si="93"/>
        <v>LEFT:100</v>
      </c>
      <c r="K553" s="26" t="s">
        <v>81</v>
      </c>
      <c r="L553" s="26" t="str">
        <f>$R$1</f>
        <v>LEFT:100</v>
      </c>
      <c r="M553" s="26" t="s">
        <v>81</v>
      </c>
      <c r="N553" s="26" t="str">
        <f>$R$1</f>
        <v>LEFT:100</v>
      </c>
      <c r="O553" t="s">
        <v>81</v>
      </c>
      <c r="P553" t="s">
        <v>82</v>
      </c>
      <c r="Q553" s="38" t="s">
        <v>6</v>
      </c>
      <c r="R553" s="34">
        <f>INDEX(AF:AF,W551+1)</f>
        <v>0</v>
      </c>
      <c r="S553" s="39" t="s">
        <v>7</v>
      </c>
      <c r="T553" s="34">
        <f>INDEX(AG:AG,W551+1)</f>
        <v>0</v>
      </c>
      <c r="U553" s="39" t="s">
        <v>8</v>
      </c>
      <c r="V553" s="34">
        <f>INDEX(AH:AH,W551+1)</f>
        <v>0</v>
      </c>
      <c r="W553" s="40"/>
      <c r="X553" s="34">
        <f>INDEX(AO:AO,W551+1)</f>
        <v>0</v>
      </c>
      <c r="Y553" s="52"/>
      <c r="Z553" s="52"/>
      <c r="AA553" s="53"/>
      <c r="AC553" s="35"/>
      <c r="AD553" s="35"/>
      <c r="BB553" s="64" t="s">
        <v>0</v>
      </c>
    </row>
    <row r="554" spans="1:54">
      <c r="A554" t="str">
        <f t="shared" si="88"/>
        <v>|色||レアリティ||マナコスト||</v>
      </c>
      <c r="B554" t="s">
        <v>0</v>
      </c>
      <c r="C554" t="s">
        <v>81</v>
      </c>
      <c r="D554" s="27" t="s">
        <v>6</v>
      </c>
      <c r="E554" t="s">
        <v>81</v>
      </c>
      <c r="F554" t="str">
        <f>IF(R553=0,"",R553)</f>
        <v/>
      </c>
      <c r="G554" t="s">
        <v>81</v>
      </c>
      <c r="H554" s="27" t="s">
        <v>93</v>
      </c>
      <c r="I554" t="s">
        <v>81</v>
      </c>
      <c r="J554" t="str">
        <f>IF(T553=0,"",T553)</f>
        <v/>
      </c>
      <c r="K554" t="s">
        <v>81</v>
      </c>
      <c r="L554" s="27" t="s">
        <v>94</v>
      </c>
      <c r="M554" t="s">
        <v>81</v>
      </c>
      <c r="N554" t="str">
        <f>IF(V553=0,"",V553)</f>
        <v/>
      </c>
      <c r="O554" t="s">
        <v>81</v>
      </c>
      <c r="Q554" s="33" t="s">
        <v>11</v>
      </c>
      <c r="R554" s="34">
        <f>INDEX(AK:AK,W551+1)</f>
        <v>0</v>
      </c>
      <c r="S554" s="39" t="s">
        <v>95</v>
      </c>
      <c r="T554" s="34">
        <f>INDEX(AL:AL,W551+1)</f>
        <v>0</v>
      </c>
      <c r="U554" s="34">
        <f>INDEX(AM:AM,W551+1)</f>
        <v>0</v>
      </c>
      <c r="V554" s="34">
        <f>INDEX(AN:AN,W551+1)</f>
        <v>0</v>
      </c>
      <c r="W554" s="40"/>
      <c r="X554" s="34">
        <f>INDEX(AV:AV,W551+1)</f>
        <v>0</v>
      </c>
      <c r="Y554" s="34">
        <f>INDEX(AW:AW,W551+1)</f>
        <v>0</v>
      </c>
      <c r="Z554" s="34">
        <f>INDEX(AX:AX,W551+1)</f>
        <v>0</v>
      </c>
      <c r="AA554" s="34">
        <f>INDEX(AY:AY,W551+1)</f>
        <v>0</v>
      </c>
      <c r="AC554" s="52"/>
      <c r="AD554" s="52"/>
      <c r="BB554" s="64" t="s">
        <v>0</v>
      </c>
    </row>
    <row r="555" spans="1:54">
      <c r="A555" t="str">
        <f t="shared" si="88"/>
        <v>|種別||サブタイプ||||</v>
      </c>
      <c r="B555" t="s">
        <v>0</v>
      </c>
      <c r="C555" t="s">
        <v>81</v>
      </c>
      <c r="D555" s="27" t="s">
        <v>11</v>
      </c>
      <c r="E555" t="s">
        <v>81</v>
      </c>
      <c r="F555" t="str">
        <f>IF(R554=0,"",R554)</f>
        <v/>
      </c>
      <c r="G555" t="s">
        <v>81</v>
      </c>
      <c r="H555" s="27" t="s">
        <v>103</v>
      </c>
      <c r="I555" t="s">
        <v>81</v>
      </c>
      <c r="J555" t="str">
        <f>IF(T554=0,"",T554)</f>
        <v/>
      </c>
      <c r="K555" t="s">
        <v>81</v>
      </c>
      <c r="L555" t="str">
        <f>IF(U554=0,"",U554)</f>
        <v/>
      </c>
      <c r="M555" t="s">
        <v>81</v>
      </c>
      <c r="N555" t="str">
        <f>IF(V554=0,"",V554)</f>
        <v/>
      </c>
      <c r="O555" t="s">
        <v>81</v>
      </c>
      <c r="Q555" s="33" t="s">
        <v>104</v>
      </c>
      <c r="R555" s="34">
        <f>INDEX(AZ:AZ,W551+1)</f>
        <v>0</v>
      </c>
      <c r="S555" s="35"/>
      <c r="T555" s="35"/>
      <c r="U555" s="35"/>
      <c r="V555" s="36"/>
      <c r="W555" s="40"/>
      <c r="X555" s="32"/>
      <c r="Y555" s="32"/>
      <c r="Z555" s="32"/>
      <c r="AA555" s="54"/>
      <c r="AC555" s="52"/>
      <c r="AD555" s="52"/>
      <c r="BB555" s="64" t="s">
        <v>0</v>
      </c>
    </row>
    <row r="556" spans="1:54">
      <c r="A556" t="str">
        <f t="shared" si="88"/>
        <v>|テキスト|&gt;|&gt;|&gt;|&gt;||</v>
      </c>
      <c r="B556" t="s">
        <v>0</v>
      </c>
      <c r="C556" t="s">
        <v>81</v>
      </c>
      <c r="D556" s="27" t="s">
        <v>104</v>
      </c>
      <c r="E556" t="s">
        <v>81</v>
      </c>
      <c r="F556" s="27" t="s">
        <v>113</v>
      </c>
      <c r="G556" t="s">
        <v>81</v>
      </c>
      <c r="H556" s="27" t="s">
        <v>113</v>
      </c>
      <c r="I556" t="s">
        <v>81</v>
      </c>
      <c r="J556" s="27" t="s">
        <v>113</v>
      </c>
      <c r="K556" t="s">
        <v>81</v>
      </c>
      <c r="L556" s="27" t="s">
        <v>113</v>
      </c>
      <c r="M556" t="s">
        <v>81</v>
      </c>
      <c r="N556" t="str">
        <f>IF(R555=0,"",R555)</f>
        <v/>
      </c>
      <c r="O556" t="s">
        <v>81</v>
      </c>
      <c r="Q556" s="38" t="s">
        <v>27</v>
      </c>
      <c r="R556" s="34" t="str">
        <f>INDEX(BA:BA,W551+1)</f>
        <v>Activate 2: The last card that entered your opponent's graveyard with Embalm, Eternalize Aftermath is Exiled.</v>
      </c>
      <c r="S556" s="35" t="s">
        <v>400</v>
      </c>
      <c r="T556" s="34" t="str">
        <f>IF(X556="","",X556&amp;IF(Y556="",""," "&amp;Y556)&amp;IF(Z556="",""," "&amp;Z556)&amp;IF(AA556="",""," "&amp;AA556))</f>
        <v>       </v>
      </c>
      <c r="U556" s="35"/>
      <c r="V556" s="36"/>
      <c r="W556" s="40" t="s">
        <v>114</v>
      </c>
      <c r="X556" s="33" t="str">
        <f t="shared" ref="X556:AA556" si="94">IF(ISERROR(IF(LEN(X555)&gt;1,X555,VLOOKUP(X554,$AC:$AD,2,FALSE))),"",IF(LEN(X555)&gt;1,X555,VLOOKUP(X554,$AC:$AD,2,FALSE)))</f>
        <v> </v>
      </c>
      <c r="Y556" s="33" t="str">
        <f t="shared" si="94"/>
        <v> </v>
      </c>
      <c r="Z556" s="33" t="str">
        <f t="shared" si="94"/>
        <v> </v>
      </c>
      <c r="AA556" s="33" t="str">
        <f t="shared" si="94"/>
        <v> </v>
      </c>
      <c r="AC556" s="52"/>
      <c r="AD556" s="52"/>
      <c r="BB556" s="64" t="s">
        <v>0</v>
      </c>
    </row>
    <row r="557" spans="1:54">
      <c r="A557" t="str">
        <f t="shared" si="88"/>
        <v>|英テキスト|&gt;|&gt;|&gt;|&gt;|       &amp;br;Activate 2: The last card that entered your opponent's graveyard with Embalm, Eternalize Aftermath is Exiled.|</v>
      </c>
      <c r="B557" t="s">
        <v>0</v>
      </c>
      <c r="C557" t="s">
        <v>81</v>
      </c>
      <c r="D557" s="27" t="s">
        <v>125</v>
      </c>
      <c r="E557" t="s">
        <v>81</v>
      </c>
      <c r="F557" s="27" t="s">
        <v>113</v>
      </c>
      <c r="G557" t="s">
        <v>81</v>
      </c>
      <c r="H557" s="27" t="s">
        <v>113</v>
      </c>
      <c r="I557" t="s">
        <v>81</v>
      </c>
      <c r="J557" s="27" t="s">
        <v>113</v>
      </c>
      <c r="K557" t="s">
        <v>81</v>
      </c>
      <c r="L557" s="27" t="s">
        <v>113</v>
      </c>
      <c r="M557" t="s">
        <v>81</v>
      </c>
      <c r="N557" t="str">
        <f>IF(T556="","",T556&amp;"&amp;br;")&amp;IF(R556=0,"",R556)</f>
        <v>       &amp;br;Activate 2: The last card that entered your opponent's graveyard with Embalm, Eternalize Aftermath is Exiled.</v>
      </c>
      <c r="O557" t="s">
        <v>81</v>
      </c>
      <c r="Q557" s="33" t="s">
        <v>18</v>
      </c>
      <c r="R557" s="34">
        <f>IF(INDEX(AT:AT,W551+1)="",0,INDEX(AT:AT,W551+1)&amp;"/"&amp;INDEX(AU:AU,W551+1))</f>
        <v>0</v>
      </c>
      <c r="S557" s="35"/>
      <c r="T557" s="35"/>
      <c r="U557" s="35"/>
      <c r="V557" s="36"/>
      <c r="W557" s="40"/>
      <c r="X557" s="33"/>
      <c r="Y557" s="52"/>
      <c r="Z557" s="52"/>
      <c r="AA557" s="53"/>
      <c r="AC557" s="52"/>
      <c r="AD557" s="52"/>
      <c r="BB557" s="64" t="s">
        <v>0</v>
      </c>
    </row>
    <row r="558" spans="1:54">
      <c r="A558" t="str">
        <f t="shared" si="88"/>
        <v>|PT|&gt;||シールド数|&gt;||</v>
      </c>
      <c r="B558" t="s">
        <v>0</v>
      </c>
      <c r="C558" t="s">
        <v>81</v>
      </c>
      <c r="D558" t="s">
        <v>18</v>
      </c>
      <c r="E558" t="s">
        <v>81</v>
      </c>
      <c r="F558" t="s">
        <v>113</v>
      </c>
      <c r="G558" t="s">
        <v>81</v>
      </c>
      <c r="H558" t="str">
        <f>IF(R557=0,"",R557)</f>
        <v/>
      </c>
      <c r="I558" t="s">
        <v>81</v>
      </c>
      <c r="J558" t="s">
        <v>136</v>
      </c>
      <c r="K558" t="s">
        <v>81</v>
      </c>
      <c r="L558" t="s">
        <v>113</v>
      </c>
      <c r="M558" t="s">
        <v>81</v>
      </c>
      <c r="N558" t="str">
        <f>IF(R558=0,"",R558)</f>
        <v/>
      </c>
      <c r="O558" t="s">
        <v>81</v>
      </c>
      <c r="Q558" s="41" t="s">
        <v>19</v>
      </c>
      <c r="R558" s="34">
        <f>INDEX(AS:AS,W551+1)</f>
        <v>0</v>
      </c>
      <c r="S558" s="42"/>
      <c r="T558" s="42"/>
      <c r="U558" s="42"/>
      <c r="V558" s="43"/>
      <c r="W558" s="44"/>
      <c r="X558" s="45"/>
      <c r="Y558" s="55"/>
      <c r="Z558" s="55"/>
      <c r="AA558" s="56"/>
      <c r="BB558" s="64" t="s">
        <v>0</v>
      </c>
    </row>
    <row r="559" spans="1:54">
      <c r="A559" t="str">
        <f t="shared" si="88"/>
        <v>&amp;br;&amp;br;</v>
      </c>
      <c r="B559" t="s">
        <v>0</v>
      </c>
      <c r="C559" t="s">
        <v>145</v>
      </c>
      <c r="R559"/>
      <c r="S559"/>
      <c r="T559"/>
      <c r="U559"/>
      <c r="V559"/>
      <c r="BB559" s="64" t="s">
        <v>0</v>
      </c>
    </row>
    <row r="560" spans="1:54">
      <c r="A560" t="str">
        <f t="shared" si="88"/>
        <v>#back(text=戻る,left)</v>
      </c>
      <c r="B560" t="s">
        <v>0</v>
      </c>
      <c r="C560" t="s">
        <v>153</v>
      </c>
      <c r="R560"/>
      <c r="S560"/>
      <c r="T560"/>
      <c r="U560"/>
      <c r="V560"/>
      <c r="BB560" s="64" t="s">
        <v>0</v>
      </c>
    </row>
    <row r="561" spans="1:54">
      <c r="A561" t="str">
        <f t="shared" si="88"/>
        <v>&amp;br;</v>
      </c>
      <c r="B561" t="s">
        <v>0</v>
      </c>
      <c r="C561" t="s">
        <v>164</v>
      </c>
      <c r="R561"/>
      <c r="S561"/>
      <c r="T561"/>
      <c r="U561"/>
      <c r="V561"/>
      <c r="BB561" s="64" t="s">
        <v>0</v>
      </c>
    </row>
    <row r="562" spans="1:54">
      <c r="A562" t="str">
        <f t="shared" si="88"/>
        <v>#comment(above,nsize=[15],size=[30],num=[10])</v>
      </c>
      <c r="B562" t="s">
        <v>0</v>
      </c>
      <c r="C562" t="s">
        <v>173</v>
      </c>
      <c r="R562"/>
      <c r="S562"/>
      <c r="T562"/>
      <c r="U562"/>
      <c r="V562"/>
      <c r="BB562" s="64" t="s">
        <v>0</v>
      </c>
    </row>
    <row r="563" spans="1:54">
      <c r="A563" t="str">
        <f t="shared" si="88"/>
        <v>&amp;br;&amp;br;</v>
      </c>
      <c r="B563" t="s">
        <v>0</v>
      </c>
      <c r="C563" t="s">
        <v>145</v>
      </c>
      <c r="R563"/>
      <c r="S563"/>
      <c r="T563"/>
      <c r="U563"/>
      <c r="V563"/>
      <c r="AC563" s="52"/>
      <c r="AD563" s="52"/>
      <c r="BB563" s="64" t="s">
        <v>0</v>
      </c>
    </row>
    <row r="564" spans="1:54">
      <c r="A564" t="str">
        <f t="shared" si="88"/>
        <v/>
      </c>
      <c r="B564" t="s">
        <v>0</v>
      </c>
      <c r="Q564" s="29"/>
      <c r="R564" s="30"/>
      <c r="S564" s="30"/>
      <c r="T564" s="30"/>
      <c r="U564" s="30"/>
      <c r="V564" s="31"/>
      <c r="W564" s="32">
        <v>44</v>
      </c>
      <c r="X564" s="29"/>
      <c r="Y564" s="50"/>
      <c r="Z564" s="50"/>
      <c r="AA564" s="51"/>
      <c r="AC564" s="52"/>
      <c r="AD564" s="52"/>
      <c r="BB564" s="64" t="s">
        <v>0</v>
      </c>
    </row>
    <row r="565" spans="1:54">
      <c r="A565" t="str">
        <f t="shared" si="88"/>
        <v>*0/0</v>
      </c>
      <c r="B565" t="s">
        <v>0</v>
      </c>
      <c r="C565" t="str">
        <f>"*"&amp;R565&amp;"/"&amp;T565</f>
        <v>*0/0</v>
      </c>
      <c r="Q565" s="33" t="s">
        <v>9</v>
      </c>
      <c r="R565" s="34">
        <f>INDEX(AI:AI,W564+1)</f>
        <v>0</v>
      </c>
      <c r="S565" s="35" t="s">
        <v>10</v>
      </c>
      <c r="T565" s="34">
        <f>INDEX(AJ:AJ,W564+1)</f>
        <v>0</v>
      </c>
      <c r="U565" s="35"/>
      <c r="V565" s="36"/>
      <c r="W565" s="37"/>
      <c r="X565" s="33"/>
      <c r="Y565" s="52"/>
      <c r="Z565" s="52"/>
      <c r="AA565" s="53"/>
      <c r="AC565" s="52"/>
      <c r="AD565" s="52"/>
      <c r="BB565" s="64" t="s">
        <v>0</v>
      </c>
    </row>
    <row r="566" spans="1:54">
      <c r="A566" t="str">
        <f t="shared" si="88"/>
        <v>|LEFT:80|LEFT:100|LEFT:100|LEFT:100|LEFT:100|LEFT:100|c</v>
      </c>
      <c r="B566" t="s">
        <v>0</v>
      </c>
      <c r="C566" t="s">
        <v>81</v>
      </c>
      <c r="D566" s="26" t="str">
        <f>$Q$1</f>
        <v>LEFT:80</v>
      </c>
      <c r="E566" s="26" t="s">
        <v>81</v>
      </c>
      <c r="F566" s="26" t="str">
        <f t="shared" ref="F566:J566" si="95">$R$1</f>
        <v>LEFT:100</v>
      </c>
      <c r="G566" s="26" t="s">
        <v>81</v>
      </c>
      <c r="H566" s="26" t="str">
        <f t="shared" si="95"/>
        <v>LEFT:100</v>
      </c>
      <c r="I566" s="26" t="s">
        <v>81</v>
      </c>
      <c r="J566" s="26" t="str">
        <f t="shared" si="95"/>
        <v>LEFT:100</v>
      </c>
      <c r="K566" s="26" t="s">
        <v>81</v>
      </c>
      <c r="L566" s="26" t="str">
        <f>$R$1</f>
        <v>LEFT:100</v>
      </c>
      <c r="M566" s="26" t="s">
        <v>81</v>
      </c>
      <c r="N566" s="26" t="str">
        <f>$R$1</f>
        <v>LEFT:100</v>
      </c>
      <c r="O566" t="s">
        <v>81</v>
      </c>
      <c r="P566" t="s">
        <v>82</v>
      </c>
      <c r="Q566" s="38" t="s">
        <v>6</v>
      </c>
      <c r="R566" s="34">
        <f>INDEX(AF:AF,W564+1)</f>
        <v>0</v>
      </c>
      <c r="S566" s="39" t="s">
        <v>7</v>
      </c>
      <c r="T566" s="34">
        <f>INDEX(AG:AG,W564+1)</f>
        <v>0</v>
      </c>
      <c r="U566" s="39" t="s">
        <v>8</v>
      </c>
      <c r="V566" s="34">
        <f>INDEX(AH:AH,W564+1)</f>
        <v>0</v>
      </c>
      <c r="W566" s="40"/>
      <c r="X566" s="34">
        <f>INDEX(AO:AO,W564+1)</f>
        <v>0</v>
      </c>
      <c r="Y566" s="52"/>
      <c r="Z566" s="52"/>
      <c r="AA566" s="53"/>
      <c r="AC566" s="35"/>
      <c r="AD566" s="35"/>
      <c r="BB566" s="64" t="s">
        <v>0</v>
      </c>
    </row>
    <row r="567" spans="1:54">
      <c r="A567" t="str">
        <f t="shared" si="88"/>
        <v>|色||レアリティ||マナコスト||</v>
      </c>
      <c r="B567" t="s">
        <v>0</v>
      </c>
      <c r="C567" t="s">
        <v>81</v>
      </c>
      <c r="D567" s="27" t="s">
        <v>6</v>
      </c>
      <c r="E567" t="s">
        <v>81</v>
      </c>
      <c r="F567" t="str">
        <f>IF(R566=0,"",R566)</f>
        <v/>
      </c>
      <c r="G567" t="s">
        <v>81</v>
      </c>
      <c r="H567" s="27" t="s">
        <v>93</v>
      </c>
      <c r="I567" t="s">
        <v>81</v>
      </c>
      <c r="J567" t="str">
        <f>IF(T566=0,"",T566)</f>
        <v/>
      </c>
      <c r="K567" t="s">
        <v>81</v>
      </c>
      <c r="L567" s="27" t="s">
        <v>94</v>
      </c>
      <c r="M567" t="s">
        <v>81</v>
      </c>
      <c r="N567" t="str">
        <f>IF(V566=0,"",V566)</f>
        <v/>
      </c>
      <c r="O567" t="s">
        <v>81</v>
      </c>
      <c r="Q567" s="33" t="s">
        <v>11</v>
      </c>
      <c r="R567" s="34">
        <f>INDEX(AK:AK,W564+1)</f>
        <v>0</v>
      </c>
      <c r="S567" s="39" t="s">
        <v>95</v>
      </c>
      <c r="T567" s="34">
        <f>INDEX(AL:AL,W564+1)</f>
        <v>0</v>
      </c>
      <c r="U567" s="34">
        <f>INDEX(AM:AM,W564+1)</f>
        <v>0</v>
      </c>
      <c r="V567" s="34">
        <f>INDEX(AN:AN,W564+1)</f>
        <v>0</v>
      </c>
      <c r="W567" s="40"/>
      <c r="X567" s="34">
        <f>INDEX(AV:AV,W564+1)</f>
        <v>0</v>
      </c>
      <c r="Y567" s="34">
        <f>INDEX(AW:AW,W564+1)</f>
        <v>0</v>
      </c>
      <c r="Z567" s="34">
        <f>INDEX(AX:AX,W564+1)</f>
        <v>0</v>
      </c>
      <c r="AA567" s="34">
        <f>INDEX(AY:AY,W564+1)</f>
        <v>0</v>
      </c>
      <c r="AC567" s="52"/>
      <c r="AD567" s="52"/>
      <c r="BB567" s="64" t="s">
        <v>0</v>
      </c>
    </row>
    <row r="568" spans="1:54">
      <c r="A568" t="str">
        <f t="shared" si="88"/>
        <v>|種別||サブタイプ||||</v>
      </c>
      <c r="B568" t="s">
        <v>0</v>
      </c>
      <c r="C568" t="s">
        <v>81</v>
      </c>
      <c r="D568" s="27" t="s">
        <v>11</v>
      </c>
      <c r="E568" t="s">
        <v>81</v>
      </c>
      <c r="F568" t="str">
        <f>IF(R567=0,"",R567)</f>
        <v/>
      </c>
      <c r="G568" t="s">
        <v>81</v>
      </c>
      <c r="H568" s="27" t="s">
        <v>103</v>
      </c>
      <c r="I568" t="s">
        <v>81</v>
      </c>
      <c r="J568" t="str">
        <f>IF(T567=0,"",T567)</f>
        <v/>
      </c>
      <c r="K568" t="s">
        <v>81</v>
      </c>
      <c r="L568" t="str">
        <f>IF(U567=0,"",U567)</f>
        <v/>
      </c>
      <c r="M568" t="s">
        <v>81</v>
      </c>
      <c r="N568" t="str">
        <f>IF(V567=0,"",V567)</f>
        <v/>
      </c>
      <c r="O568" t="s">
        <v>81</v>
      </c>
      <c r="Q568" s="33" t="s">
        <v>104</v>
      </c>
      <c r="R568" s="34">
        <f>INDEX(AZ:AZ,W564+1)</f>
        <v>0</v>
      </c>
      <c r="S568" s="35"/>
      <c r="T568" s="35"/>
      <c r="U568" s="35"/>
      <c r="V568" s="36"/>
      <c r="W568" s="40"/>
      <c r="X568" s="32"/>
      <c r="Y568" s="32"/>
      <c r="Z568" s="32"/>
      <c r="AA568" s="54"/>
      <c r="AC568" s="52"/>
      <c r="AD568" s="52"/>
      <c r="BB568" s="64" t="s">
        <v>0</v>
      </c>
    </row>
    <row r="569" spans="1:54">
      <c r="A569" t="str">
        <f t="shared" si="88"/>
        <v>|テキスト|&gt;|&gt;|&gt;|&gt;||</v>
      </c>
      <c r="B569" t="s">
        <v>0</v>
      </c>
      <c r="C569" t="s">
        <v>81</v>
      </c>
      <c r="D569" s="27" t="s">
        <v>104</v>
      </c>
      <c r="E569" t="s">
        <v>81</v>
      </c>
      <c r="F569" s="27" t="s">
        <v>113</v>
      </c>
      <c r="G569" t="s">
        <v>81</v>
      </c>
      <c r="H569" s="27" t="s">
        <v>113</v>
      </c>
      <c r="I569" t="s">
        <v>81</v>
      </c>
      <c r="J569" s="27" t="s">
        <v>113</v>
      </c>
      <c r="K569" t="s">
        <v>81</v>
      </c>
      <c r="L569" s="27" t="s">
        <v>113</v>
      </c>
      <c r="M569" t="s">
        <v>81</v>
      </c>
      <c r="N569" t="str">
        <f>IF(R568=0,"",R568)</f>
        <v/>
      </c>
      <c r="O569" t="s">
        <v>81</v>
      </c>
      <c r="Q569" s="38" t="s">
        <v>27</v>
      </c>
      <c r="R569" s="34" t="str">
        <f>INDEX(BA:BA,W564+1)</f>
        <v>At the beginning of your turn, you convert 3 gems to black, blue or red gems.</v>
      </c>
      <c r="S569" s="35" t="s">
        <v>400</v>
      </c>
      <c r="T569" s="34" t="str">
        <f>IF(X569="","",X569&amp;IF(Y569="",""," "&amp;Y569)&amp;IF(Z569="",""," "&amp;Z569)&amp;IF(AA569="",""," "&amp;AA569))</f>
        <v>       </v>
      </c>
      <c r="U569" s="35"/>
      <c r="V569" s="36"/>
      <c r="W569" s="40" t="s">
        <v>114</v>
      </c>
      <c r="X569" s="33" t="str">
        <f t="shared" ref="X569:AA569" si="96">IF(ISERROR(IF(LEN(X568)&gt;1,X568,VLOOKUP(X567,$AC:$AD,2,FALSE))),"",IF(LEN(X568)&gt;1,X568,VLOOKUP(X567,$AC:$AD,2,FALSE)))</f>
        <v> </v>
      </c>
      <c r="Y569" s="33" t="str">
        <f t="shared" si="96"/>
        <v> </v>
      </c>
      <c r="Z569" s="33" t="str">
        <f t="shared" si="96"/>
        <v> </v>
      </c>
      <c r="AA569" s="33" t="str">
        <f t="shared" si="96"/>
        <v> </v>
      </c>
      <c r="AC569" s="52"/>
      <c r="AD569" s="52"/>
      <c r="BB569" s="64" t="s">
        <v>0</v>
      </c>
    </row>
    <row r="570" spans="1:54">
      <c r="A570" t="str">
        <f t="shared" si="88"/>
        <v>|英テキスト|&gt;|&gt;|&gt;|&gt;|       &amp;br;At the beginning of your turn, you convert 3 gems to black, blue or red gems.|</v>
      </c>
      <c r="B570" t="s">
        <v>0</v>
      </c>
      <c r="C570" t="s">
        <v>81</v>
      </c>
      <c r="D570" s="27" t="s">
        <v>125</v>
      </c>
      <c r="E570" t="s">
        <v>81</v>
      </c>
      <c r="F570" s="27" t="s">
        <v>113</v>
      </c>
      <c r="G570" t="s">
        <v>81</v>
      </c>
      <c r="H570" s="27" t="s">
        <v>113</v>
      </c>
      <c r="I570" t="s">
        <v>81</v>
      </c>
      <c r="J570" s="27" t="s">
        <v>113</v>
      </c>
      <c r="K570" t="s">
        <v>81</v>
      </c>
      <c r="L570" s="27" t="s">
        <v>113</v>
      </c>
      <c r="M570" t="s">
        <v>81</v>
      </c>
      <c r="N570" t="str">
        <f>IF(T569="","",T569&amp;"&amp;br;")&amp;IF(R569=0,"",R569)</f>
        <v>       &amp;br;At the beginning of your turn, you convert 3 gems to black, blue or red gems.</v>
      </c>
      <c r="O570" t="s">
        <v>81</v>
      </c>
      <c r="Q570" s="33" t="s">
        <v>18</v>
      </c>
      <c r="R570" s="34">
        <f>IF(INDEX(AT:AT,W564+1)="",0,INDEX(AT:AT,W564+1)&amp;"/"&amp;INDEX(AU:AU,W564+1))</f>
        <v>0</v>
      </c>
      <c r="S570" s="35"/>
      <c r="T570" s="35"/>
      <c r="U570" s="35"/>
      <c r="V570" s="36"/>
      <c r="W570" s="40"/>
      <c r="X570" s="33"/>
      <c r="Y570" s="52"/>
      <c r="Z570" s="52"/>
      <c r="AA570" s="53"/>
      <c r="AC570" s="52"/>
      <c r="AD570" s="52"/>
      <c r="BB570" s="64" t="s">
        <v>0</v>
      </c>
    </row>
    <row r="571" spans="1:54">
      <c r="A571" t="str">
        <f t="shared" si="88"/>
        <v>|PT|&gt;||シールド数|&gt;||</v>
      </c>
      <c r="B571" t="s">
        <v>0</v>
      </c>
      <c r="C571" t="s">
        <v>81</v>
      </c>
      <c r="D571" t="s">
        <v>18</v>
      </c>
      <c r="E571" t="s">
        <v>81</v>
      </c>
      <c r="F571" t="s">
        <v>113</v>
      </c>
      <c r="G571" t="s">
        <v>81</v>
      </c>
      <c r="H571" t="str">
        <f>IF(R570=0,"",R570)</f>
        <v/>
      </c>
      <c r="I571" t="s">
        <v>81</v>
      </c>
      <c r="J571" t="s">
        <v>136</v>
      </c>
      <c r="K571" t="s">
        <v>81</v>
      </c>
      <c r="L571" t="s">
        <v>113</v>
      </c>
      <c r="M571" t="s">
        <v>81</v>
      </c>
      <c r="N571" t="str">
        <f>IF(R571=0,"",R571)</f>
        <v/>
      </c>
      <c r="O571" t="s">
        <v>81</v>
      </c>
      <c r="Q571" s="41" t="s">
        <v>19</v>
      </c>
      <c r="R571" s="34">
        <f>INDEX(AS:AS,W564+1)</f>
        <v>0</v>
      </c>
      <c r="S571" s="42"/>
      <c r="T571" s="42"/>
      <c r="U571" s="42"/>
      <c r="V571" s="43"/>
      <c r="W571" s="44"/>
      <c r="X571" s="45"/>
      <c r="Y571" s="55"/>
      <c r="Z571" s="55"/>
      <c r="AA571" s="56"/>
      <c r="BB571" s="64" t="s">
        <v>0</v>
      </c>
    </row>
    <row r="572" spans="1:54">
      <c r="A572" t="str">
        <f t="shared" si="88"/>
        <v>&amp;br;&amp;br;</v>
      </c>
      <c r="B572" t="s">
        <v>0</v>
      </c>
      <c r="C572" t="s">
        <v>145</v>
      </c>
      <c r="R572"/>
      <c r="S572"/>
      <c r="T572"/>
      <c r="U572"/>
      <c r="V572"/>
      <c r="BB572" s="64" t="s">
        <v>0</v>
      </c>
    </row>
    <row r="573" spans="1:54">
      <c r="A573" t="str">
        <f t="shared" si="88"/>
        <v>#back(text=戻る,left)</v>
      </c>
      <c r="B573" t="s">
        <v>0</v>
      </c>
      <c r="C573" t="s">
        <v>153</v>
      </c>
      <c r="R573"/>
      <c r="S573"/>
      <c r="T573"/>
      <c r="U573"/>
      <c r="V573"/>
      <c r="BB573" s="64" t="s">
        <v>0</v>
      </c>
    </row>
    <row r="574" spans="1:54">
      <c r="A574" t="str">
        <f t="shared" si="88"/>
        <v>&amp;br;</v>
      </c>
      <c r="B574" t="s">
        <v>0</v>
      </c>
      <c r="C574" t="s">
        <v>164</v>
      </c>
      <c r="R574"/>
      <c r="S574"/>
      <c r="T574"/>
      <c r="U574"/>
      <c r="V574"/>
      <c r="BB574" s="64" t="s">
        <v>0</v>
      </c>
    </row>
    <row r="575" spans="1:54">
      <c r="A575" t="str">
        <f t="shared" si="88"/>
        <v>#comment(above,nsize=[15],size=[30],num=[10])</v>
      </c>
      <c r="B575" t="s">
        <v>0</v>
      </c>
      <c r="C575" t="s">
        <v>173</v>
      </c>
      <c r="R575"/>
      <c r="S575"/>
      <c r="T575"/>
      <c r="U575"/>
      <c r="V575"/>
      <c r="BB575" s="64" t="s">
        <v>0</v>
      </c>
    </row>
    <row r="576" spans="1:54">
      <c r="A576" t="str">
        <f t="shared" si="88"/>
        <v>&amp;br;&amp;br;</v>
      </c>
      <c r="B576" t="s">
        <v>0</v>
      </c>
      <c r="C576" t="s">
        <v>145</v>
      </c>
      <c r="R576"/>
      <c r="S576"/>
      <c r="T576"/>
      <c r="U576"/>
      <c r="V576"/>
      <c r="AC576" s="52"/>
      <c r="AD576" s="52"/>
      <c r="BB576" s="64" t="s">
        <v>0</v>
      </c>
    </row>
    <row r="577" spans="1:54">
      <c r="A577" t="str">
        <f t="shared" si="88"/>
        <v/>
      </c>
      <c r="B577" t="s">
        <v>0</v>
      </c>
      <c r="Q577" s="29"/>
      <c r="R577" s="30"/>
      <c r="S577" s="30"/>
      <c r="T577" s="30"/>
      <c r="U577" s="30"/>
      <c r="V577" s="31"/>
      <c r="W577" s="32">
        <v>45</v>
      </c>
      <c r="X577" s="29"/>
      <c r="Y577" s="50"/>
      <c r="Z577" s="50"/>
      <c r="AA577" s="51"/>
      <c r="AC577" s="52"/>
      <c r="AD577" s="52"/>
      <c r="BB577" s="64" t="s">
        <v>0</v>
      </c>
    </row>
    <row r="578" spans="1:54">
      <c r="A578" t="str">
        <f t="shared" si="88"/>
        <v>*0/0</v>
      </c>
      <c r="B578" t="s">
        <v>0</v>
      </c>
      <c r="C578" t="str">
        <f>"*"&amp;R578&amp;"/"&amp;T578</f>
        <v>*0/0</v>
      </c>
      <c r="Q578" s="33" t="s">
        <v>9</v>
      </c>
      <c r="R578" s="34">
        <f>INDEX(AI:AI,W577+1)</f>
        <v>0</v>
      </c>
      <c r="S578" s="35" t="s">
        <v>10</v>
      </c>
      <c r="T578" s="34">
        <f>INDEX(AJ:AJ,W577+1)</f>
        <v>0</v>
      </c>
      <c r="U578" s="35"/>
      <c r="V578" s="36"/>
      <c r="W578" s="37"/>
      <c r="X578" s="33"/>
      <c r="Y578" s="52"/>
      <c r="Z578" s="52"/>
      <c r="AA578" s="53"/>
      <c r="AC578" s="52"/>
      <c r="AD578" s="52"/>
      <c r="BB578" s="64" t="s">
        <v>0</v>
      </c>
    </row>
    <row r="579" spans="1:54">
      <c r="A579" t="str">
        <f t="shared" si="88"/>
        <v>|LEFT:80|LEFT:100|LEFT:100|LEFT:100|LEFT:100|LEFT:100|c</v>
      </c>
      <c r="B579" t="s">
        <v>0</v>
      </c>
      <c r="C579" t="s">
        <v>81</v>
      </c>
      <c r="D579" s="26" t="str">
        <f>$Q$1</f>
        <v>LEFT:80</v>
      </c>
      <c r="E579" s="26" t="s">
        <v>81</v>
      </c>
      <c r="F579" s="26" t="str">
        <f t="shared" ref="F579:J579" si="97">$R$1</f>
        <v>LEFT:100</v>
      </c>
      <c r="G579" s="26" t="s">
        <v>81</v>
      </c>
      <c r="H579" s="26" t="str">
        <f t="shared" si="97"/>
        <v>LEFT:100</v>
      </c>
      <c r="I579" s="26" t="s">
        <v>81</v>
      </c>
      <c r="J579" s="26" t="str">
        <f t="shared" si="97"/>
        <v>LEFT:100</v>
      </c>
      <c r="K579" s="26" t="s">
        <v>81</v>
      </c>
      <c r="L579" s="26" t="str">
        <f>$R$1</f>
        <v>LEFT:100</v>
      </c>
      <c r="M579" s="26" t="s">
        <v>81</v>
      </c>
      <c r="N579" s="26" t="str">
        <f>$R$1</f>
        <v>LEFT:100</v>
      </c>
      <c r="O579" t="s">
        <v>81</v>
      </c>
      <c r="P579" t="s">
        <v>82</v>
      </c>
      <c r="Q579" s="38" t="s">
        <v>6</v>
      </c>
      <c r="R579" s="34">
        <f>INDEX(AF:AF,W577+1)</f>
        <v>0</v>
      </c>
      <c r="S579" s="39" t="s">
        <v>7</v>
      </c>
      <c r="T579" s="34">
        <f>INDEX(AG:AG,W577+1)</f>
        <v>0</v>
      </c>
      <c r="U579" s="39" t="s">
        <v>8</v>
      </c>
      <c r="V579" s="34">
        <f>INDEX(AH:AH,W577+1)</f>
        <v>0</v>
      </c>
      <c r="W579" s="40"/>
      <c r="X579" s="34">
        <f>INDEX(AO:AO,W577+1)</f>
        <v>0</v>
      </c>
      <c r="Y579" s="52"/>
      <c r="Z579" s="52"/>
      <c r="AA579" s="53"/>
      <c r="AC579" s="35"/>
      <c r="AD579" s="35"/>
      <c r="BB579" s="64" t="s">
        <v>0</v>
      </c>
    </row>
    <row r="580" spans="1:54">
      <c r="A580" t="str">
        <f t="shared" si="88"/>
        <v>|色||レアリティ||マナコスト||</v>
      </c>
      <c r="B580" t="s">
        <v>0</v>
      </c>
      <c r="C580" t="s">
        <v>81</v>
      </c>
      <c r="D580" s="27" t="s">
        <v>6</v>
      </c>
      <c r="E580" t="s">
        <v>81</v>
      </c>
      <c r="F580" t="str">
        <f>IF(R579=0,"",R579)</f>
        <v/>
      </c>
      <c r="G580" t="s">
        <v>81</v>
      </c>
      <c r="H580" s="27" t="s">
        <v>93</v>
      </c>
      <c r="I580" t="s">
        <v>81</v>
      </c>
      <c r="J580" t="str">
        <f>IF(T579=0,"",T579)</f>
        <v/>
      </c>
      <c r="K580" t="s">
        <v>81</v>
      </c>
      <c r="L580" s="27" t="s">
        <v>94</v>
      </c>
      <c r="M580" t="s">
        <v>81</v>
      </c>
      <c r="N580" t="str">
        <f>IF(V579=0,"",V579)</f>
        <v/>
      </c>
      <c r="O580" t="s">
        <v>81</v>
      </c>
      <c r="Q580" s="33" t="s">
        <v>11</v>
      </c>
      <c r="R580" s="34">
        <f>INDEX(AK:AK,W577+1)</f>
        <v>0</v>
      </c>
      <c r="S580" s="39" t="s">
        <v>95</v>
      </c>
      <c r="T580" s="34">
        <f>INDEX(AL:AL,W577+1)</f>
        <v>0</v>
      </c>
      <c r="U580" s="34">
        <f>INDEX(AM:AM,W577+1)</f>
        <v>0</v>
      </c>
      <c r="V580" s="34">
        <f>INDEX(AN:AN,W577+1)</f>
        <v>0</v>
      </c>
      <c r="W580" s="40"/>
      <c r="X580" s="34">
        <f>INDEX(AV:AV,W577+1)</f>
        <v>0</v>
      </c>
      <c r="Y580" s="34">
        <f>INDEX(AW:AW,W577+1)</f>
        <v>0</v>
      </c>
      <c r="Z580" s="34">
        <f>INDEX(AX:AX,W577+1)</f>
        <v>0</v>
      </c>
      <c r="AA580" s="34">
        <f>INDEX(AY:AY,W577+1)</f>
        <v>0</v>
      </c>
      <c r="AC580" s="52"/>
      <c r="AD580" s="52"/>
      <c r="BB580" s="64" t="s">
        <v>0</v>
      </c>
    </row>
    <row r="581" spans="1:54">
      <c r="A581" t="str">
        <f t="shared" si="88"/>
        <v>|種別||サブタイプ||||</v>
      </c>
      <c r="B581" t="s">
        <v>0</v>
      </c>
      <c r="C581" t="s">
        <v>81</v>
      </c>
      <c r="D581" s="27" t="s">
        <v>11</v>
      </c>
      <c r="E581" t="s">
        <v>81</v>
      </c>
      <c r="F581" t="str">
        <f>IF(R580=0,"",R580)</f>
        <v/>
      </c>
      <c r="G581" t="s">
        <v>81</v>
      </c>
      <c r="H581" s="27" t="s">
        <v>103</v>
      </c>
      <c r="I581" t="s">
        <v>81</v>
      </c>
      <c r="J581" t="str">
        <f>IF(T580=0,"",T580)</f>
        <v/>
      </c>
      <c r="K581" t="s">
        <v>81</v>
      </c>
      <c r="L581" t="str">
        <f>IF(U580=0,"",U580)</f>
        <v/>
      </c>
      <c r="M581" t="s">
        <v>81</v>
      </c>
      <c r="N581" t="str">
        <f>IF(V580=0,"",V580)</f>
        <v/>
      </c>
      <c r="O581" t="s">
        <v>81</v>
      </c>
      <c r="Q581" s="33" t="s">
        <v>104</v>
      </c>
      <c r="R581" s="34">
        <f>INDEX(AZ:AZ,W577+1)</f>
        <v>0</v>
      </c>
      <c r="S581" s="35"/>
      <c r="T581" s="35"/>
      <c r="U581" s="35"/>
      <c r="V581" s="36"/>
      <c r="W581" s="40"/>
      <c r="X581" s="32"/>
      <c r="Y581" s="32"/>
      <c r="Z581" s="32"/>
      <c r="AA581" s="54"/>
      <c r="AC581" s="52"/>
      <c r="AD581" s="52"/>
      <c r="BB581" s="64" t="s">
        <v>0</v>
      </c>
    </row>
    <row r="582" spans="1:54">
      <c r="A582" t="str">
        <f t="shared" ref="A582:A645" si="98">CONCATENATE(C582,D582,E582,F582,G582,H582,I582,J582,K582,L582,M582,N582,O582,P582)</f>
        <v>|テキスト|&gt;|&gt;|&gt;|&gt;||</v>
      </c>
      <c r="B582" t="s">
        <v>0</v>
      </c>
      <c r="C582" t="s">
        <v>81</v>
      </c>
      <c r="D582" s="27" t="s">
        <v>104</v>
      </c>
      <c r="E582" t="s">
        <v>81</v>
      </c>
      <c r="F582" s="27" t="s">
        <v>113</v>
      </c>
      <c r="G582" t="s">
        <v>81</v>
      </c>
      <c r="H582" s="27" t="s">
        <v>113</v>
      </c>
      <c r="I582" t="s">
        <v>81</v>
      </c>
      <c r="J582" s="27" t="s">
        <v>113</v>
      </c>
      <c r="K582" t="s">
        <v>81</v>
      </c>
      <c r="L582" s="27" t="s">
        <v>113</v>
      </c>
      <c r="M582" t="s">
        <v>81</v>
      </c>
      <c r="N582" t="str">
        <f>IF(R581=0,"",R581)</f>
        <v/>
      </c>
      <c r="O582" t="s">
        <v>81</v>
      </c>
      <c r="Q582" s="38" t="s">
        <v>27</v>
      </c>
      <c r="R582" s="34" t="str">
        <f>INDEX(BA:BA,W577+1)</f>
        <v>The first creature you control gets +2/0 and Afflict.</v>
      </c>
      <c r="S582" s="35" t="s">
        <v>400</v>
      </c>
      <c r="T582" s="34" t="str">
        <f>IF(X582="","",X582&amp;IF(Y582="",""," "&amp;Y582)&amp;IF(Z582="",""," "&amp;Z582)&amp;IF(AA582="",""," "&amp;AA582))</f>
        <v>       </v>
      </c>
      <c r="U582" s="35"/>
      <c r="V582" s="36"/>
      <c r="W582" s="40" t="s">
        <v>114</v>
      </c>
      <c r="X582" s="33" t="str">
        <f t="shared" ref="X582:AA582" si="99">IF(ISERROR(IF(LEN(X581)&gt;1,X581,VLOOKUP(X580,$AC:$AD,2,FALSE))),"",IF(LEN(X581)&gt;1,X581,VLOOKUP(X580,$AC:$AD,2,FALSE)))</f>
        <v> </v>
      </c>
      <c r="Y582" s="33" t="str">
        <f t="shared" si="99"/>
        <v> </v>
      </c>
      <c r="Z582" s="33" t="str">
        <f t="shared" si="99"/>
        <v> </v>
      </c>
      <c r="AA582" s="33" t="str">
        <f t="shared" si="99"/>
        <v> </v>
      </c>
      <c r="AC582" s="52"/>
      <c r="AD582" s="52"/>
      <c r="BB582" s="64" t="s">
        <v>0</v>
      </c>
    </row>
    <row r="583" spans="1:54">
      <c r="A583" t="str">
        <f t="shared" si="98"/>
        <v>|英テキスト|&gt;|&gt;|&gt;|&gt;|       &amp;br;The first creature you control gets +2/0 and Afflict.|</v>
      </c>
      <c r="B583" t="s">
        <v>0</v>
      </c>
      <c r="C583" t="s">
        <v>81</v>
      </c>
      <c r="D583" s="27" t="s">
        <v>125</v>
      </c>
      <c r="E583" t="s">
        <v>81</v>
      </c>
      <c r="F583" s="27" t="s">
        <v>113</v>
      </c>
      <c r="G583" t="s">
        <v>81</v>
      </c>
      <c r="H583" s="27" t="s">
        <v>113</v>
      </c>
      <c r="I583" t="s">
        <v>81</v>
      </c>
      <c r="J583" s="27" t="s">
        <v>113</v>
      </c>
      <c r="K583" t="s">
        <v>81</v>
      </c>
      <c r="L583" s="27" t="s">
        <v>113</v>
      </c>
      <c r="M583" t="s">
        <v>81</v>
      </c>
      <c r="N583" t="str">
        <f>IF(T582="","",T582&amp;"&amp;br;")&amp;IF(R582=0,"",R582)</f>
        <v>       &amp;br;The first creature you control gets +2/0 and Afflict.</v>
      </c>
      <c r="O583" t="s">
        <v>81</v>
      </c>
      <c r="Q583" s="33" t="s">
        <v>18</v>
      </c>
      <c r="R583" s="34">
        <f>IF(INDEX(AT:AT,W577+1)="",0,INDEX(AT:AT,W577+1)&amp;"/"&amp;INDEX(AU:AU,W577+1))</f>
        <v>0</v>
      </c>
      <c r="S583" s="35"/>
      <c r="T583" s="35"/>
      <c r="U583" s="35"/>
      <c r="V583" s="36"/>
      <c r="W583" s="40"/>
      <c r="X583" s="33"/>
      <c r="Y583" s="52"/>
      <c r="Z583" s="52"/>
      <c r="AA583" s="53"/>
      <c r="AC583" s="52"/>
      <c r="AD583" s="52"/>
      <c r="BB583" s="64" t="s">
        <v>0</v>
      </c>
    </row>
    <row r="584" spans="1:54">
      <c r="A584" t="str">
        <f t="shared" si="98"/>
        <v>|PT|&gt;||シールド数|&gt;||</v>
      </c>
      <c r="B584" t="s">
        <v>0</v>
      </c>
      <c r="C584" t="s">
        <v>81</v>
      </c>
      <c r="D584" t="s">
        <v>18</v>
      </c>
      <c r="E584" t="s">
        <v>81</v>
      </c>
      <c r="F584" t="s">
        <v>113</v>
      </c>
      <c r="G584" t="s">
        <v>81</v>
      </c>
      <c r="H584" t="str">
        <f>IF(R583=0,"",R583)</f>
        <v/>
      </c>
      <c r="I584" t="s">
        <v>81</v>
      </c>
      <c r="J584" t="s">
        <v>136</v>
      </c>
      <c r="K584" t="s">
        <v>81</v>
      </c>
      <c r="L584" t="s">
        <v>113</v>
      </c>
      <c r="M584" t="s">
        <v>81</v>
      </c>
      <c r="N584" t="str">
        <f>IF(R584=0,"",R584)</f>
        <v/>
      </c>
      <c r="O584" t="s">
        <v>81</v>
      </c>
      <c r="Q584" s="41" t="s">
        <v>19</v>
      </c>
      <c r="R584" s="34">
        <f>INDEX(AS:AS,W577+1)</f>
        <v>0</v>
      </c>
      <c r="S584" s="42"/>
      <c r="T584" s="42"/>
      <c r="U584" s="42"/>
      <c r="V584" s="43"/>
      <c r="W584" s="44"/>
      <c r="X584" s="45"/>
      <c r="Y584" s="55"/>
      <c r="Z584" s="55"/>
      <c r="AA584" s="56"/>
      <c r="BB584" s="64" t="s">
        <v>0</v>
      </c>
    </row>
    <row r="585" spans="1:54">
      <c r="A585" t="str">
        <f t="shared" si="98"/>
        <v>&amp;br;&amp;br;</v>
      </c>
      <c r="B585" t="s">
        <v>0</v>
      </c>
      <c r="C585" t="s">
        <v>145</v>
      </c>
      <c r="R585"/>
      <c r="S585"/>
      <c r="T585"/>
      <c r="U585"/>
      <c r="V585"/>
      <c r="BB585" s="64" t="s">
        <v>0</v>
      </c>
    </row>
    <row r="586" spans="1:54">
      <c r="A586" t="str">
        <f t="shared" si="98"/>
        <v>#back(text=戻る,left)</v>
      </c>
      <c r="B586" t="s">
        <v>0</v>
      </c>
      <c r="C586" t="s">
        <v>153</v>
      </c>
      <c r="R586"/>
      <c r="S586"/>
      <c r="T586"/>
      <c r="U586"/>
      <c r="V586"/>
      <c r="BB586" s="64" t="s">
        <v>0</v>
      </c>
    </row>
    <row r="587" spans="1:54">
      <c r="A587" t="str">
        <f t="shared" si="98"/>
        <v>&amp;br;</v>
      </c>
      <c r="B587" t="s">
        <v>0</v>
      </c>
      <c r="C587" t="s">
        <v>164</v>
      </c>
      <c r="R587"/>
      <c r="S587"/>
      <c r="T587"/>
      <c r="U587"/>
      <c r="V587"/>
      <c r="BB587" s="64" t="s">
        <v>0</v>
      </c>
    </row>
    <row r="588" spans="1:54">
      <c r="A588" t="str">
        <f t="shared" si="98"/>
        <v>#comment(above,nsize=[15],size=[30],num=[10])</v>
      </c>
      <c r="B588" t="s">
        <v>0</v>
      </c>
      <c r="C588" t="s">
        <v>173</v>
      </c>
      <c r="R588"/>
      <c r="S588"/>
      <c r="T588"/>
      <c r="U588"/>
      <c r="V588"/>
      <c r="BB588" s="64" t="s">
        <v>0</v>
      </c>
    </row>
    <row r="589" spans="1:54">
      <c r="A589" t="str">
        <f t="shared" si="98"/>
        <v>&amp;br;&amp;br;</v>
      </c>
      <c r="B589" t="s">
        <v>0</v>
      </c>
      <c r="C589" t="s">
        <v>145</v>
      </c>
      <c r="R589"/>
      <c r="S589"/>
      <c r="T589"/>
      <c r="U589"/>
      <c r="V589"/>
      <c r="AC589" s="52"/>
      <c r="AD589" s="52"/>
      <c r="BB589" s="64" t="s">
        <v>0</v>
      </c>
    </row>
    <row r="590" spans="1:54">
      <c r="A590" t="str">
        <f t="shared" si="98"/>
        <v/>
      </c>
      <c r="B590" t="s">
        <v>0</v>
      </c>
      <c r="Q590" s="29"/>
      <c r="R590" s="30"/>
      <c r="S590" s="30"/>
      <c r="T590" s="30"/>
      <c r="U590" s="30"/>
      <c r="V590" s="31"/>
      <c r="W590" s="32">
        <v>46</v>
      </c>
      <c r="X590" s="29"/>
      <c r="Y590" s="50"/>
      <c r="Z590" s="50"/>
      <c r="AA590" s="51"/>
      <c r="AC590" s="52"/>
      <c r="AD590" s="52"/>
      <c r="BB590" s="64" t="s">
        <v>0</v>
      </c>
    </row>
    <row r="591" spans="1:54">
      <c r="A591" t="str">
        <f t="shared" si="98"/>
        <v>*0/0</v>
      </c>
      <c r="B591" t="s">
        <v>0</v>
      </c>
      <c r="C591" t="str">
        <f>"*"&amp;R591&amp;"/"&amp;T591</f>
        <v>*0/0</v>
      </c>
      <c r="Q591" s="33" t="s">
        <v>9</v>
      </c>
      <c r="R591" s="34">
        <f>INDEX(AI:AI,W590+1)</f>
        <v>0</v>
      </c>
      <c r="S591" s="35" t="s">
        <v>10</v>
      </c>
      <c r="T591" s="34">
        <f>INDEX(AJ:AJ,W590+1)</f>
        <v>0</v>
      </c>
      <c r="U591" s="35"/>
      <c r="V591" s="36"/>
      <c r="W591" s="37"/>
      <c r="X591" s="33"/>
      <c r="Y591" s="52"/>
      <c r="Z591" s="52"/>
      <c r="AA591" s="53"/>
      <c r="AC591" s="52"/>
      <c r="AD591" s="52"/>
      <c r="BB591" s="64" t="s">
        <v>0</v>
      </c>
    </row>
    <row r="592" spans="1:54">
      <c r="A592" t="str">
        <f t="shared" si="98"/>
        <v>|LEFT:80|LEFT:100|LEFT:100|LEFT:100|LEFT:100|LEFT:100|c</v>
      </c>
      <c r="B592" t="s">
        <v>0</v>
      </c>
      <c r="C592" t="s">
        <v>81</v>
      </c>
      <c r="D592" s="26" t="str">
        <f>$Q$1</f>
        <v>LEFT:80</v>
      </c>
      <c r="E592" s="26" t="s">
        <v>81</v>
      </c>
      <c r="F592" s="26" t="str">
        <f t="shared" ref="F592:J592" si="100">$R$1</f>
        <v>LEFT:100</v>
      </c>
      <c r="G592" s="26" t="s">
        <v>81</v>
      </c>
      <c r="H592" s="26" t="str">
        <f t="shared" si="100"/>
        <v>LEFT:100</v>
      </c>
      <c r="I592" s="26" t="s">
        <v>81</v>
      </c>
      <c r="J592" s="26" t="str">
        <f t="shared" si="100"/>
        <v>LEFT:100</v>
      </c>
      <c r="K592" s="26" t="s">
        <v>81</v>
      </c>
      <c r="L592" s="26" t="str">
        <f>$R$1</f>
        <v>LEFT:100</v>
      </c>
      <c r="M592" s="26" t="s">
        <v>81</v>
      </c>
      <c r="N592" s="26" t="str">
        <f>$R$1</f>
        <v>LEFT:100</v>
      </c>
      <c r="O592" t="s">
        <v>81</v>
      </c>
      <c r="P592" t="s">
        <v>82</v>
      </c>
      <c r="Q592" s="38" t="s">
        <v>6</v>
      </c>
      <c r="R592" s="34">
        <f>INDEX(AF:AF,W590+1)</f>
        <v>0</v>
      </c>
      <c r="S592" s="39" t="s">
        <v>7</v>
      </c>
      <c r="T592" s="34">
        <f>INDEX(AG:AG,W590+1)</f>
        <v>0</v>
      </c>
      <c r="U592" s="39" t="s">
        <v>8</v>
      </c>
      <c r="V592" s="34">
        <f>INDEX(AH:AH,W590+1)</f>
        <v>0</v>
      </c>
      <c r="W592" s="40"/>
      <c r="X592" s="34">
        <f>INDEX(AO:AO,W590+1)</f>
        <v>0</v>
      </c>
      <c r="Y592" s="52"/>
      <c r="Z592" s="52"/>
      <c r="AA592" s="53"/>
      <c r="AC592" s="35"/>
      <c r="AD592" s="35"/>
      <c r="BB592" s="64" t="s">
        <v>0</v>
      </c>
    </row>
    <row r="593" spans="1:54">
      <c r="A593" t="str">
        <f t="shared" si="98"/>
        <v>|色||レアリティ||マナコスト||</v>
      </c>
      <c r="B593" t="s">
        <v>0</v>
      </c>
      <c r="C593" t="s">
        <v>81</v>
      </c>
      <c r="D593" s="27" t="s">
        <v>6</v>
      </c>
      <c r="E593" t="s">
        <v>81</v>
      </c>
      <c r="F593" t="str">
        <f>IF(R592=0,"",R592)</f>
        <v/>
      </c>
      <c r="G593" t="s">
        <v>81</v>
      </c>
      <c r="H593" s="27" t="s">
        <v>93</v>
      </c>
      <c r="I593" t="s">
        <v>81</v>
      </c>
      <c r="J593" t="str">
        <f>IF(T592=0,"",T592)</f>
        <v/>
      </c>
      <c r="K593" t="s">
        <v>81</v>
      </c>
      <c r="L593" s="27" t="s">
        <v>94</v>
      </c>
      <c r="M593" t="s">
        <v>81</v>
      </c>
      <c r="N593" t="str">
        <f>IF(V592=0,"",V592)</f>
        <v/>
      </c>
      <c r="O593" t="s">
        <v>81</v>
      </c>
      <c r="Q593" s="33" t="s">
        <v>11</v>
      </c>
      <c r="R593" s="34">
        <f>INDEX(AK:AK,W590+1)</f>
        <v>0</v>
      </c>
      <c r="S593" s="39" t="s">
        <v>95</v>
      </c>
      <c r="T593" s="34">
        <f>INDEX(AL:AL,W590+1)</f>
        <v>0</v>
      </c>
      <c r="U593" s="34">
        <f>INDEX(AM:AM,W590+1)</f>
        <v>0</v>
      </c>
      <c r="V593" s="34">
        <f>INDEX(AN:AN,W590+1)</f>
        <v>0</v>
      </c>
      <c r="W593" s="40"/>
      <c r="X593" s="34">
        <f>INDEX(AV:AV,W590+1)</f>
        <v>0</v>
      </c>
      <c r="Y593" s="34">
        <f>INDEX(AW:AW,W590+1)</f>
        <v>0</v>
      </c>
      <c r="Z593" s="34">
        <f>INDEX(AX:AX,W590+1)</f>
        <v>0</v>
      </c>
      <c r="AA593" s="34">
        <f>INDEX(AY:AY,W590+1)</f>
        <v>0</v>
      </c>
      <c r="AC593" s="52"/>
      <c r="AD593" s="52"/>
      <c r="BB593" s="64" t="s">
        <v>0</v>
      </c>
    </row>
    <row r="594" spans="1:54">
      <c r="A594" t="str">
        <f t="shared" si="98"/>
        <v>|種別||サブタイプ||||</v>
      </c>
      <c r="B594" t="s">
        <v>0</v>
      </c>
      <c r="C594" t="s">
        <v>81</v>
      </c>
      <c r="D594" s="27" t="s">
        <v>11</v>
      </c>
      <c r="E594" t="s">
        <v>81</v>
      </c>
      <c r="F594" t="str">
        <f>IF(R593=0,"",R593)</f>
        <v/>
      </c>
      <c r="G594" t="s">
        <v>81</v>
      </c>
      <c r="H594" s="27" t="s">
        <v>103</v>
      </c>
      <c r="I594" t="s">
        <v>81</v>
      </c>
      <c r="J594" t="str">
        <f>IF(T593=0,"",T593)</f>
        <v/>
      </c>
      <c r="K594" t="s">
        <v>81</v>
      </c>
      <c r="L594" t="str">
        <f>IF(U593=0,"",U593)</f>
        <v/>
      </c>
      <c r="M594" t="s">
        <v>81</v>
      </c>
      <c r="N594" t="str">
        <f>IF(V593=0,"",V593)</f>
        <v/>
      </c>
      <c r="O594" t="s">
        <v>81</v>
      </c>
      <c r="Q594" s="33" t="s">
        <v>104</v>
      </c>
      <c r="R594" s="34">
        <f>INDEX(AZ:AZ,W590+1)</f>
        <v>0</v>
      </c>
      <c r="S594" s="35"/>
      <c r="T594" s="35"/>
      <c r="U594" s="35"/>
      <c r="V594" s="36"/>
      <c r="W594" s="40"/>
      <c r="X594" s="32"/>
      <c r="Y594" s="32"/>
      <c r="Z594" s="32"/>
      <c r="AA594" s="54"/>
      <c r="AC594" s="52"/>
      <c r="AD594" s="52"/>
      <c r="BB594" s="64" t="s">
        <v>0</v>
      </c>
    </row>
    <row r="595" spans="1:54">
      <c r="A595" t="str">
        <f t="shared" si="98"/>
        <v>|テキスト|&gt;|&gt;|&gt;|&gt;||</v>
      </c>
      <c r="B595" t="s">
        <v>0</v>
      </c>
      <c r="C595" t="s">
        <v>81</v>
      </c>
      <c r="D595" s="27" t="s">
        <v>104</v>
      </c>
      <c r="E595" t="s">
        <v>81</v>
      </c>
      <c r="F595" s="27" t="s">
        <v>113</v>
      </c>
      <c r="G595" t="s">
        <v>81</v>
      </c>
      <c r="H595" s="27" t="s">
        <v>113</v>
      </c>
      <c r="I595" t="s">
        <v>81</v>
      </c>
      <c r="J595" s="27" t="s">
        <v>113</v>
      </c>
      <c r="K595" t="s">
        <v>81</v>
      </c>
      <c r="L595" s="27" t="s">
        <v>113</v>
      </c>
      <c r="M595" t="s">
        <v>81</v>
      </c>
      <c r="N595" t="str">
        <f>IF(R594=0,"",R594)</f>
        <v/>
      </c>
      <c r="O595" t="s">
        <v>81</v>
      </c>
      <c r="Q595" s="38" t="s">
        <v>27</v>
      </c>
      <c r="R595" s="34" t="str">
        <f>INDEX(BA:BA,W590+1)</f>
        <v>At the beginning of your turn, you draw 1 card and this support loses 1 shield.</v>
      </c>
      <c r="S595" s="35" t="s">
        <v>400</v>
      </c>
      <c r="T595" s="34" t="str">
        <f>IF(X595="","",X595&amp;IF(Y595="",""," "&amp;Y595)&amp;IF(Z595="",""," "&amp;Z595)&amp;IF(AA595="",""," "&amp;AA595))</f>
        <v>       </v>
      </c>
      <c r="U595" s="35"/>
      <c r="V595" s="36"/>
      <c r="W595" s="40" t="s">
        <v>114</v>
      </c>
      <c r="X595" s="33" t="str">
        <f t="shared" ref="X595:AA595" si="101">IF(ISERROR(IF(LEN(X594)&gt;1,X594,VLOOKUP(X593,$AC:$AD,2,FALSE))),"",IF(LEN(X594)&gt;1,X594,VLOOKUP(X593,$AC:$AD,2,FALSE)))</f>
        <v> </v>
      </c>
      <c r="Y595" s="33" t="str">
        <f t="shared" si="101"/>
        <v> </v>
      </c>
      <c r="Z595" s="33" t="str">
        <f t="shared" si="101"/>
        <v> </v>
      </c>
      <c r="AA595" s="33" t="str">
        <f t="shared" si="101"/>
        <v> </v>
      </c>
      <c r="AC595" s="52"/>
      <c r="AD595" s="52"/>
      <c r="BB595" s="64" t="s">
        <v>0</v>
      </c>
    </row>
    <row r="596" spans="1:54">
      <c r="A596" t="str">
        <f t="shared" si="98"/>
        <v>|英テキスト|&gt;|&gt;|&gt;|&gt;|       &amp;br;At the beginning of your turn, you draw 1 card and this support loses 1 shield.|</v>
      </c>
      <c r="B596" t="s">
        <v>0</v>
      </c>
      <c r="C596" t="s">
        <v>81</v>
      </c>
      <c r="D596" s="27" t="s">
        <v>125</v>
      </c>
      <c r="E596" t="s">
        <v>81</v>
      </c>
      <c r="F596" s="27" t="s">
        <v>113</v>
      </c>
      <c r="G596" t="s">
        <v>81</v>
      </c>
      <c r="H596" s="27" t="s">
        <v>113</v>
      </c>
      <c r="I596" t="s">
        <v>81</v>
      </c>
      <c r="J596" s="27" t="s">
        <v>113</v>
      </c>
      <c r="K596" t="s">
        <v>81</v>
      </c>
      <c r="L596" s="27" t="s">
        <v>113</v>
      </c>
      <c r="M596" t="s">
        <v>81</v>
      </c>
      <c r="N596" t="str">
        <f>IF(T595="","",T595&amp;"&amp;br;")&amp;IF(R595=0,"",R595)</f>
        <v>       &amp;br;At the beginning of your turn, you draw 1 card and this support loses 1 shield.</v>
      </c>
      <c r="O596" t="s">
        <v>81</v>
      </c>
      <c r="Q596" s="33" t="s">
        <v>18</v>
      </c>
      <c r="R596" s="34">
        <f>IF(INDEX(AT:AT,W590+1)="",0,INDEX(AT:AT,W590+1)&amp;"/"&amp;INDEX(AU:AU,W590+1))</f>
        <v>0</v>
      </c>
      <c r="S596" s="35"/>
      <c r="T596" s="35"/>
      <c r="U596" s="35"/>
      <c r="V596" s="36"/>
      <c r="W596" s="40"/>
      <c r="X596" s="33"/>
      <c r="Y596" s="52"/>
      <c r="Z596" s="52"/>
      <c r="AA596" s="53"/>
      <c r="AC596" s="52"/>
      <c r="AD596" s="52"/>
      <c r="BB596" s="64" t="s">
        <v>0</v>
      </c>
    </row>
    <row r="597" spans="1:54">
      <c r="A597" t="str">
        <f t="shared" si="98"/>
        <v>|PT|&gt;||シールド数|&gt;||</v>
      </c>
      <c r="B597" t="s">
        <v>0</v>
      </c>
      <c r="C597" t="s">
        <v>81</v>
      </c>
      <c r="D597" t="s">
        <v>18</v>
      </c>
      <c r="E597" t="s">
        <v>81</v>
      </c>
      <c r="F597" t="s">
        <v>113</v>
      </c>
      <c r="G597" t="s">
        <v>81</v>
      </c>
      <c r="H597" t="str">
        <f>IF(R596=0,"",R596)</f>
        <v/>
      </c>
      <c r="I597" t="s">
        <v>81</v>
      </c>
      <c r="J597" t="s">
        <v>136</v>
      </c>
      <c r="K597" t="s">
        <v>81</v>
      </c>
      <c r="L597" t="s">
        <v>113</v>
      </c>
      <c r="M597" t="s">
        <v>81</v>
      </c>
      <c r="N597" t="str">
        <f>IF(R597=0,"",R597)</f>
        <v/>
      </c>
      <c r="O597" t="s">
        <v>81</v>
      </c>
      <c r="Q597" s="41" t="s">
        <v>19</v>
      </c>
      <c r="R597" s="34">
        <f>INDEX(AS:AS,W590+1)</f>
        <v>0</v>
      </c>
      <c r="S597" s="42"/>
      <c r="T597" s="42"/>
      <c r="U597" s="42"/>
      <c r="V597" s="43"/>
      <c r="W597" s="44"/>
      <c r="X597" s="45"/>
      <c r="Y597" s="55"/>
      <c r="Z597" s="55"/>
      <c r="AA597" s="56"/>
      <c r="BB597" s="64" t="s">
        <v>0</v>
      </c>
    </row>
    <row r="598" spans="1:54">
      <c r="A598" t="str">
        <f t="shared" si="98"/>
        <v>&amp;br;&amp;br;</v>
      </c>
      <c r="B598" t="s">
        <v>0</v>
      </c>
      <c r="C598" t="s">
        <v>145</v>
      </c>
      <c r="R598"/>
      <c r="S598"/>
      <c r="T598"/>
      <c r="U598"/>
      <c r="V598"/>
      <c r="BB598" s="64" t="s">
        <v>0</v>
      </c>
    </row>
    <row r="599" spans="1:54">
      <c r="A599" t="str">
        <f t="shared" si="98"/>
        <v>#back(text=戻る,left)</v>
      </c>
      <c r="B599" t="s">
        <v>0</v>
      </c>
      <c r="C599" t="s">
        <v>153</v>
      </c>
      <c r="R599"/>
      <c r="S599"/>
      <c r="T599"/>
      <c r="U599"/>
      <c r="V599"/>
      <c r="BB599" s="64" t="s">
        <v>0</v>
      </c>
    </row>
    <row r="600" spans="1:54">
      <c r="A600" t="str">
        <f t="shared" si="98"/>
        <v>&amp;br;</v>
      </c>
      <c r="B600" t="s">
        <v>0</v>
      </c>
      <c r="C600" t="s">
        <v>164</v>
      </c>
      <c r="R600"/>
      <c r="S600"/>
      <c r="T600"/>
      <c r="U600"/>
      <c r="V600"/>
      <c r="BB600" s="64" t="s">
        <v>0</v>
      </c>
    </row>
    <row r="601" spans="1:54">
      <c r="A601" t="str">
        <f t="shared" si="98"/>
        <v>#comment(above,nsize=[15],size=[30],num=[10])</v>
      </c>
      <c r="B601" t="s">
        <v>0</v>
      </c>
      <c r="C601" t="s">
        <v>173</v>
      </c>
      <c r="R601"/>
      <c r="S601"/>
      <c r="T601"/>
      <c r="U601"/>
      <c r="V601"/>
      <c r="BB601" s="64" t="s">
        <v>0</v>
      </c>
    </row>
    <row r="602" spans="1:54">
      <c r="A602" t="str">
        <f t="shared" si="98"/>
        <v>&amp;br;&amp;br;</v>
      </c>
      <c r="B602" t="s">
        <v>0</v>
      </c>
      <c r="C602" t="s">
        <v>145</v>
      </c>
      <c r="R602"/>
      <c r="S602"/>
      <c r="T602"/>
      <c r="U602"/>
      <c r="V602"/>
      <c r="AC602" s="52"/>
      <c r="AD602" s="52"/>
      <c r="BB602" s="64" t="s">
        <v>0</v>
      </c>
    </row>
    <row r="603" spans="1:54">
      <c r="A603" t="str">
        <f t="shared" si="98"/>
        <v/>
      </c>
      <c r="B603" t="s">
        <v>0</v>
      </c>
      <c r="Q603" s="29"/>
      <c r="R603" s="30"/>
      <c r="S603" s="30"/>
      <c r="T603" s="30"/>
      <c r="U603" s="30"/>
      <c r="V603" s="31"/>
      <c r="W603" s="32">
        <v>47</v>
      </c>
      <c r="X603" s="29"/>
      <c r="Y603" s="50"/>
      <c r="Z603" s="50"/>
      <c r="AA603" s="51"/>
      <c r="AC603" s="52"/>
      <c r="AD603" s="52"/>
      <c r="BB603" s="64" t="s">
        <v>0</v>
      </c>
    </row>
    <row r="604" spans="1:54">
      <c r="A604" t="str">
        <f t="shared" si="98"/>
        <v>*0/0</v>
      </c>
      <c r="B604" t="s">
        <v>0</v>
      </c>
      <c r="C604" t="str">
        <f>"*"&amp;R604&amp;"/"&amp;T604</f>
        <v>*0/0</v>
      </c>
      <c r="Q604" s="33" t="s">
        <v>9</v>
      </c>
      <c r="R604" s="34">
        <f>INDEX(AI:AI,W603+1)</f>
        <v>0</v>
      </c>
      <c r="S604" s="35" t="s">
        <v>10</v>
      </c>
      <c r="T604" s="34">
        <f>INDEX(AJ:AJ,W603+1)</f>
        <v>0</v>
      </c>
      <c r="U604" s="35"/>
      <c r="V604" s="36"/>
      <c r="W604" s="37"/>
      <c r="X604" s="33"/>
      <c r="Y604" s="52"/>
      <c r="Z604" s="52"/>
      <c r="AA604" s="53"/>
      <c r="AC604" s="52"/>
      <c r="AD604" s="52"/>
      <c r="BB604" s="64" t="s">
        <v>0</v>
      </c>
    </row>
    <row r="605" spans="1:54">
      <c r="A605" t="str">
        <f t="shared" si="98"/>
        <v>|LEFT:80|LEFT:100|LEFT:100|LEFT:100|LEFT:100|LEFT:100|c</v>
      </c>
      <c r="B605" t="s">
        <v>0</v>
      </c>
      <c r="C605" t="s">
        <v>81</v>
      </c>
      <c r="D605" s="26" t="str">
        <f>$Q$1</f>
        <v>LEFT:80</v>
      </c>
      <c r="E605" s="26" t="s">
        <v>81</v>
      </c>
      <c r="F605" s="26" t="str">
        <f t="shared" ref="F605:J605" si="102">$R$1</f>
        <v>LEFT:100</v>
      </c>
      <c r="G605" s="26" t="s">
        <v>81</v>
      </c>
      <c r="H605" s="26" t="str">
        <f t="shared" si="102"/>
        <v>LEFT:100</v>
      </c>
      <c r="I605" s="26" t="s">
        <v>81</v>
      </c>
      <c r="J605" s="26" t="str">
        <f t="shared" si="102"/>
        <v>LEFT:100</v>
      </c>
      <c r="K605" s="26" t="s">
        <v>81</v>
      </c>
      <c r="L605" s="26" t="str">
        <f>$R$1</f>
        <v>LEFT:100</v>
      </c>
      <c r="M605" s="26" t="s">
        <v>81</v>
      </c>
      <c r="N605" s="26" t="str">
        <f>$R$1</f>
        <v>LEFT:100</v>
      </c>
      <c r="O605" t="s">
        <v>81</v>
      </c>
      <c r="P605" t="s">
        <v>82</v>
      </c>
      <c r="Q605" s="38" t="s">
        <v>6</v>
      </c>
      <c r="R605" s="34">
        <f>INDEX(AF:AF,W603+1)</f>
        <v>0</v>
      </c>
      <c r="S605" s="39" t="s">
        <v>7</v>
      </c>
      <c r="T605" s="34">
        <f>INDEX(AG:AG,W603+1)</f>
        <v>0</v>
      </c>
      <c r="U605" s="39" t="s">
        <v>8</v>
      </c>
      <c r="V605" s="34">
        <f>INDEX(AH:AH,W603+1)</f>
        <v>0</v>
      </c>
      <c r="W605" s="40"/>
      <c r="X605" s="34">
        <f>INDEX(AO:AO,W603+1)</f>
        <v>0</v>
      </c>
      <c r="Y605" s="52"/>
      <c r="Z605" s="52"/>
      <c r="AA605" s="53"/>
      <c r="AC605" s="35"/>
      <c r="AD605" s="35"/>
      <c r="BB605" s="64" t="s">
        <v>0</v>
      </c>
    </row>
    <row r="606" spans="1:54">
      <c r="A606" t="str">
        <f t="shared" si="98"/>
        <v>|色||レアリティ||マナコスト||</v>
      </c>
      <c r="B606" t="s">
        <v>0</v>
      </c>
      <c r="C606" t="s">
        <v>81</v>
      </c>
      <c r="D606" s="27" t="s">
        <v>6</v>
      </c>
      <c r="E606" t="s">
        <v>81</v>
      </c>
      <c r="F606" t="str">
        <f>IF(R605=0,"",R605)</f>
        <v/>
      </c>
      <c r="G606" t="s">
        <v>81</v>
      </c>
      <c r="H606" s="27" t="s">
        <v>93</v>
      </c>
      <c r="I606" t="s">
        <v>81</v>
      </c>
      <c r="J606" t="str">
        <f>IF(T605=0,"",T605)</f>
        <v/>
      </c>
      <c r="K606" t="s">
        <v>81</v>
      </c>
      <c r="L606" s="27" t="s">
        <v>94</v>
      </c>
      <c r="M606" t="s">
        <v>81</v>
      </c>
      <c r="N606" t="str">
        <f>IF(V605=0,"",V605)</f>
        <v/>
      </c>
      <c r="O606" t="s">
        <v>81</v>
      </c>
      <c r="Q606" s="33" t="s">
        <v>11</v>
      </c>
      <c r="R606" s="34">
        <f>INDEX(AK:AK,W603+1)</f>
        <v>0</v>
      </c>
      <c r="S606" s="39" t="s">
        <v>95</v>
      </c>
      <c r="T606" s="34">
        <f>INDEX(AL:AL,W603+1)</f>
        <v>0</v>
      </c>
      <c r="U606" s="34">
        <f>INDEX(AM:AM,W603+1)</f>
        <v>0</v>
      </c>
      <c r="V606" s="34">
        <f>INDEX(AN:AN,W603+1)</f>
        <v>0</v>
      </c>
      <c r="W606" s="40"/>
      <c r="X606" s="34">
        <f>INDEX(AV:AV,W603+1)</f>
        <v>0</v>
      </c>
      <c r="Y606" s="34">
        <f>INDEX(AW:AW,W603+1)</f>
        <v>0</v>
      </c>
      <c r="Z606" s="34">
        <f>INDEX(AX:AX,W603+1)</f>
        <v>0</v>
      </c>
      <c r="AA606" s="34">
        <f>INDEX(AY:AY,W603+1)</f>
        <v>0</v>
      </c>
      <c r="AC606" s="52"/>
      <c r="AD606" s="52"/>
      <c r="BB606" s="64" t="s">
        <v>0</v>
      </c>
    </row>
    <row r="607" spans="1:54">
      <c r="A607" t="str">
        <f t="shared" si="98"/>
        <v>|種別||サブタイプ||||</v>
      </c>
      <c r="B607" t="s">
        <v>0</v>
      </c>
      <c r="C607" t="s">
        <v>81</v>
      </c>
      <c r="D607" s="27" t="s">
        <v>11</v>
      </c>
      <c r="E607" t="s">
        <v>81</v>
      </c>
      <c r="F607" t="str">
        <f>IF(R606=0,"",R606)</f>
        <v/>
      </c>
      <c r="G607" t="s">
        <v>81</v>
      </c>
      <c r="H607" s="27" t="s">
        <v>103</v>
      </c>
      <c r="I607" t="s">
        <v>81</v>
      </c>
      <c r="J607" t="str">
        <f>IF(T606=0,"",T606)</f>
        <v/>
      </c>
      <c r="K607" t="s">
        <v>81</v>
      </c>
      <c r="L607" t="str">
        <f>IF(U606=0,"",U606)</f>
        <v/>
      </c>
      <c r="M607" t="s">
        <v>81</v>
      </c>
      <c r="N607" t="str">
        <f>IF(V606=0,"",V606)</f>
        <v/>
      </c>
      <c r="O607" t="s">
        <v>81</v>
      </c>
      <c r="Q607" s="33" t="s">
        <v>104</v>
      </c>
      <c r="R607" s="34">
        <f>INDEX(AZ:AZ,W603+1)</f>
        <v>0</v>
      </c>
      <c r="S607" s="35"/>
      <c r="T607" s="35"/>
      <c r="U607" s="35"/>
      <c r="V607" s="36"/>
      <c r="W607" s="40"/>
      <c r="X607" s="32"/>
      <c r="Y607" s="32"/>
      <c r="Z607" s="32"/>
      <c r="AA607" s="54"/>
      <c r="AC607" s="52"/>
      <c r="AD607" s="52"/>
      <c r="BB607" s="64" t="s">
        <v>0</v>
      </c>
    </row>
    <row r="608" spans="1:54">
      <c r="A608" t="str">
        <f t="shared" si="98"/>
        <v>|テキスト|&gt;|&gt;|&gt;|&gt;||</v>
      </c>
      <c r="B608" t="s">
        <v>0</v>
      </c>
      <c r="C608" t="s">
        <v>81</v>
      </c>
      <c r="D608" s="27" t="s">
        <v>104</v>
      </c>
      <c r="E608" t="s">
        <v>81</v>
      </c>
      <c r="F608" s="27" t="s">
        <v>113</v>
      </c>
      <c r="G608" t="s">
        <v>81</v>
      </c>
      <c r="H608" s="27" t="s">
        <v>113</v>
      </c>
      <c r="I608" t="s">
        <v>81</v>
      </c>
      <c r="J608" s="27" t="s">
        <v>113</v>
      </c>
      <c r="K608" t="s">
        <v>81</v>
      </c>
      <c r="L608" s="27" t="s">
        <v>113</v>
      </c>
      <c r="M608" t="s">
        <v>81</v>
      </c>
      <c r="N608" t="str">
        <f>IF(R607=0,"",R607)</f>
        <v/>
      </c>
      <c r="O608" t="s">
        <v>81</v>
      </c>
      <c r="Q608" s="38" t="s">
        <v>27</v>
      </c>
      <c r="R608" s="34">
        <f>INDEX(BA:BA,W603+1)</f>
        <v>0</v>
      </c>
      <c r="S608" s="35" t="s">
        <v>400</v>
      </c>
      <c r="T608" s="34" t="str">
        <f>IF(X608="","",X608&amp;IF(Y608="",""," "&amp;Y608)&amp;IF(Z608="",""," "&amp;Z608)&amp;IF(AA608="",""," "&amp;AA608))</f>
        <v>       </v>
      </c>
      <c r="U608" s="35"/>
      <c r="V608" s="36"/>
      <c r="W608" s="40" t="s">
        <v>114</v>
      </c>
      <c r="X608" s="33" t="str">
        <f t="shared" ref="X608:AA608" si="103">IF(ISERROR(IF(LEN(X607)&gt;1,X607,VLOOKUP(X606,$AC:$AD,2,FALSE))),"",IF(LEN(X607)&gt;1,X607,VLOOKUP(X606,$AC:$AD,2,FALSE)))</f>
        <v> </v>
      </c>
      <c r="Y608" s="33" t="str">
        <f t="shared" si="103"/>
        <v> </v>
      </c>
      <c r="Z608" s="33" t="str">
        <f t="shared" si="103"/>
        <v> </v>
      </c>
      <c r="AA608" s="33" t="str">
        <f t="shared" si="103"/>
        <v> </v>
      </c>
      <c r="AC608" s="52"/>
      <c r="AD608" s="52"/>
      <c r="BB608" s="64" t="s">
        <v>0</v>
      </c>
    </row>
    <row r="609" spans="1:54">
      <c r="A609" t="str">
        <f t="shared" si="98"/>
        <v>|英テキスト|&gt;|&gt;|&gt;|&gt;|       &amp;br;|</v>
      </c>
      <c r="B609" t="s">
        <v>0</v>
      </c>
      <c r="C609" t="s">
        <v>81</v>
      </c>
      <c r="D609" s="27" t="s">
        <v>125</v>
      </c>
      <c r="E609" t="s">
        <v>81</v>
      </c>
      <c r="F609" s="27" t="s">
        <v>113</v>
      </c>
      <c r="G609" t="s">
        <v>81</v>
      </c>
      <c r="H609" s="27" t="s">
        <v>113</v>
      </c>
      <c r="I609" t="s">
        <v>81</v>
      </c>
      <c r="J609" s="27" t="s">
        <v>113</v>
      </c>
      <c r="K609" t="s">
        <v>81</v>
      </c>
      <c r="L609" s="27" t="s">
        <v>113</v>
      </c>
      <c r="M609" t="s">
        <v>81</v>
      </c>
      <c r="N609" t="str">
        <f>IF(T608="","",T608&amp;"&amp;br;")&amp;IF(R608=0,"",R608)</f>
        <v>       &amp;br;</v>
      </c>
      <c r="O609" t="s">
        <v>81</v>
      </c>
      <c r="Q609" s="33" t="s">
        <v>18</v>
      </c>
      <c r="R609" s="34">
        <f>IF(INDEX(AT:AT,W603+1)="",0,INDEX(AT:AT,W603+1)&amp;"/"&amp;INDEX(AU:AU,W603+1))</f>
        <v>0</v>
      </c>
      <c r="S609" s="35"/>
      <c r="T609" s="35"/>
      <c r="U609" s="35"/>
      <c r="V609" s="36"/>
      <c r="W609" s="40"/>
      <c r="X609" s="33"/>
      <c r="Y609" s="52"/>
      <c r="Z609" s="52"/>
      <c r="AA609" s="53"/>
      <c r="AC609" s="52"/>
      <c r="AD609" s="52"/>
      <c r="BB609" s="64" t="s">
        <v>0</v>
      </c>
    </row>
    <row r="610" spans="1:54">
      <c r="A610" t="str">
        <f t="shared" si="98"/>
        <v>|PT|&gt;||シールド数|&gt;||</v>
      </c>
      <c r="B610" t="s">
        <v>0</v>
      </c>
      <c r="C610" t="s">
        <v>81</v>
      </c>
      <c r="D610" t="s">
        <v>18</v>
      </c>
      <c r="E610" t="s">
        <v>81</v>
      </c>
      <c r="F610" t="s">
        <v>113</v>
      </c>
      <c r="G610" t="s">
        <v>81</v>
      </c>
      <c r="H610" t="str">
        <f>IF(R609=0,"",R609)</f>
        <v/>
      </c>
      <c r="I610" t="s">
        <v>81</v>
      </c>
      <c r="J610" t="s">
        <v>136</v>
      </c>
      <c r="K610" t="s">
        <v>81</v>
      </c>
      <c r="L610" t="s">
        <v>113</v>
      </c>
      <c r="M610" t="s">
        <v>81</v>
      </c>
      <c r="N610" t="str">
        <f>IF(R610=0,"",R610)</f>
        <v/>
      </c>
      <c r="O610" t="s">
        <v>81</v>
      </c>
      <c r="Q610" s="41" t="s">
        <v>19</v>
      </c>
      <c r="R610" s="34">
        <f>INDEX(AS:AS,W603+1)</f>
        <v>0</v>
      </c>
      <c r="S610" s="42"/>
      <c r="T610" s="42"/>
      <c r="U610" s="42"/>
      <c r="V610" s="43"/>
      <c r="W610" s="44"/>
      <c r="X610" s="45"/>
      <c r="Y610" s="55"/>
      <c r="Z610" s="55"/>
      <c r="AA610" s="56"/>
      <c r="BB610" s="64" t="s">
        <v>0</v>
      </c>
    </row>
    <row r="611" spans="1:54">
      <c r="A611" t="str">
        <f t="shared" si="98"/>
        <v>&amp;br;&amp;br;</v>
      </c>
      <c r="B611" t="s">
        <v>0</v>
      </c>
      <c r="C611" t="s">
        <v>145</v>
      </c>
      <c r="R611"/>
      <c r="S611"/>
      <c r="T611"/>
      <c r="U611"/>
      <c r="V611"/>
      <c r="BB611" s="64" t="s">
        <v>0</v>
      </c>
    </row>
    <row r="612" spans="1:54">
      <c r="A612" t="str">
        <f t="shared" si="98"/>
        <v>#back(text=戻る,left)</v>
      </c>
      <c r="B612" t="s">
        <v>0</v>
      </c>
      <c r="C612" t="s">
        <v>153</v>
      </c>
      <c r="R612"/>
      <c r="S612"/>
      <c r="T612"/>
      <c r="U612"/>
      <c r="V612"/>
      <c r="BB612" s="64" t="s">
        <v>0</v>
      </c>
    </row>
    <row r="613" spans="1:54">
      <c r="A613" t="str">
        <f t="shared" si="98"/>
        <v>&amp;br;</v>
      </c>
      <c r="B613" t="s">
        <v>0</v>
      </c>
      <c r="C613" t="s">
        <v>164</v>
      </c>
      <c r="R613"/>
      <c r="S613"/>
      <c r="T613"/>
      <c r="U613"/>
      <c r="V613"/>
      <c r="BB613" s="64" t="s">
        <v>0</v>
      </c>
    </row>
    <row r="614" spans="1:54">
      <c r="A614" t="str">
        <f t="shared" si="98"/>
        <v>#comment(above,nsize=[15],size=[30],num=[10])</v>
      </c>
      <c r="B614" t="s">
        <v>0</v>
      </c>
      <c r="C614" t="s">
        <v>173</v>
      </c>
      <c r="R614"/>
      <c r="S614"/>
      <c r="T614"/>
      <c r="U614"/>
      <c r="V614"/>
      <c r="BB614" s="64" t="s">
        <v>0</v>
      </c>
    </row>
    <row r="615" spans="1:54">
      <c r="A615" t="str">
        <f t="shared" si="98"/>
        <v>&amp;br;&amp;br;</v>
      </c>
      <c r="B615" t="s">
        <v>0</v>
      </c>
      <c r="C615" t="s">
        <v>145</v>
      </c>
      <c r="R615"/>
      <c r="S615"/>
      <c r="T615"/>
      <c r="U615"/>
      <c r="V615"/>
      <c r="AC615" s="52"/>
      <c r="AD615" s="52"/>
      <c r="BB615" s="64" t="s">
        <v>0</v>
      </c>
    </row>
    <row r="616" spans="1:54">
      <c r="A616" t="str">
        <f t="shared" si="98"/>
        <v/>
      </c>
      <c r="B616" t="s">
        <v>0</v>
      </c>
      <c r="Q616" s="29"/>
      <c r="R616" s="30"/>
      <c r="S616" s="30"/>
      <c r="T616" s="30"/>
      <c r="U616" s="30"/>
      <c r="V616" s="31"/>
      <c r="W616" s="32">
        <v>48</v>
      </c>
      <c r="X616" s="29"/>
      <c r="Y616" s="50"/>
      <c r="Z616" s="50"/>
      <c r="AA616" s="51"/>
      <c r="AC616" s="52"/>
      <c r="AD616" s="52"/>
      <c r="BB616" s="64" t="s">
        <v>0</v>
      </c>
    </row>
    <row r="617" spans="1:54">
      <c r="A617" t="str">
        <f t="shared" si="98"/>
        <v>*0/0</v>
      </c>
      <c r="B617" t="s">
        <v>0</v>
      </c>
      <c r="C617" t="str">
        <f>"*"&amp;R617&amp;"/"&amp;T617</f>
        <v>*0/0</v>
      </c>
      <c r="Q617" s="33" t="s">
        <v>9</v>
      </c>
      <c r="R617" s="34">
        <f>INDEX(AI:AI,W616+1)</f>
        <v>0</v>
      </c>
      <c r="S617" s="35" t="s">
        <v>10</v>
      </c>
      <c r="T617" s="34">
        <f>INDEX(AJ:AJ,W616+1)</f>
        <v>0</v>
      </c>
      <c r="U617" s="35"/>
      <c r="V617" s="36"/>
      <c r="W617" s="37"/>
      <c r="X617" s="33"/>
      <c r="Y617" s="52"/>
      <c r="Z617" s="52"/>
      <c r="AA617" s="53"/>
      <c r="AC617" s="52"/>
      <c r="AD617" s="52"/>
      <c r="BB617" s="64" t="s">
        <v>0</v>
      </c>
    </row>
    <row r="618" spans="1:54">
      <c r="A618" t="str">
        <f t="shared" si="98"/>
        <v>|LEFT:80|LEFT:100|LEFT:100|LEFT:100|LEFT:100|LEFT:100|c</v>
      </c>
      <c r="B618" t="s">
        <v>0</v>
      </c>
      <c r="C618" t="s">
        <v>81</v>
      </c>
      <c r="D618" s="26" t="str">
        <f>$Q$1</f>
        <v>LEFT:80</v>
      </c>
      <c r="E618" s="26" t="s">
        <v>81</v>
      </c>
      <c r="F618" s="26" t="str">
        <f t="shared" ref="F618:J618" si="104">$R$1</f>
        <v>LEFT:100</v>
      </c>
      <c r="G618" s="26" t="s">
        <v>81</v>
      </c>
      <c r="H618" s="26" t="str">
        <f t="shared" si="104"/>
        <v>LEFT:100</v>
      </c>
      <c r="I618" s="26" t="s">
        <v>81</v>
      </c>
      <c r="J618" s="26" t="str">
        <f t="shared" si="104"/>
        <v>LEFT:100</v>
      </c>
      <c r="K618" s="26" t="s">
        <v>81</v>
      </c>
      <c r="L618" s="26" t="str">
        <f>$R$1</f>
        <v>LEFT:100</v>
      </c>
      <c r="M618" s="26" t="s">
        <v>81</v>
      </c>
      <c r="N618" s="26" t="str">
        <f>$R$1</f>
        <v>LEFT:100</v>
      </c>
      <c r="O618" t="s">
        <v>81</v>
      </c>
      <c r="P618" t="s">
        <v>82</v>
      </c>
      <c r="Q618" s="38" t="s">
        <v>6</v>
      </c>
      <c r="R618" s="34">
        <f>INDEX(AF:AF,W616+1)</f>
        <v>0</v>
      </c>
      <c r="S618" s="39" t="s">
        <v>7</v>
      </c>
      <c r="T618" s="34">
        <f>INDEX(AG:AG,W616+1)</f>
        <v>0</v>
      </c>
      <c r="U618" s="39" t="s">
        <v>8</v>
      </c>
      <c r="V618" s="34">
        <f>INDEX(AH:AH,W616+1)</f>
        <v>0</v>
      </c>
      <c r="W618" s="40"/>
      <c r="X618" s="34">
        <f>INDEX(AO:AO,W616+1)</f>
        <v>0</v>
      </c>
      <c r="Y618" s="52"/>
      <c r="Z618" s="52"/>
      <c r="AA618" s="53"/>
      <c r="AC618" s="35"/>
      <c r="AD618" s="35"/>
      <c r="BB618" s="64" t="s">
        <v>0</v>
      </c>
    </row>
    <row r="619" spans="1:54">
      <c r="A619" t="str">
        <f t="shared" si="98"/>
        <v>|色||レアリティ||マナコスト||</v>
      </c>
      <c r="B619" t="s">
        <v>0</v>
      </c>
      <c r="C619" t="s">
        <v>81</v>
      </c>
      <c r="D619" s="27" t="s">
        <v>6</v>
      </c>
      <c r="E619" t="s">
        <v>81</v>
      </c>
      <c r="F619" t="str">
        <f>IF(R618=0,"",R618)</f>
        <v/>
      </c>
      <c r="G619" t="s">
        <v>81</v>
      </c>
      <c r="H619" s="27" t="s">
        <v>93</v>
      </c>
      <c r="I619" t="s">
        <v>81</v>
      </c>
      <c r="J619" t="str">
        <f>IF(T618=0,"",T618)</f>
        <v/>
      </c>
      <c r="K619" t="s">
        <v>81</v>
      </c>
      <c r="L619" s="27" t="s">
        <v>94</v>
      </c>
      <c r="M619" t="s">
        <v>81</v>
      </c>
      <c r="N619" t="str">
        <f>IF(V618=0,"",V618)</f>
        <v/>
      </c>
      <c r="O619" t="s">
        <v>81</v>
      </c>
      <c r="Q619" s="33" t="s">
        <v>11</v>
      </c>
      <c r="R619" s="34">
        <f>INDEX(AK:AK,W616+1)</f>
        <v>0</v>
      </c>
      <c r="S619" s="39" t="s">
        <v>95</v>
      </c>
      <c r="T619" s="34">
        <f>INDEX(AL:AL,W616+1)</f>
        <v>0</v>
      </c>
      <c r="U619" s="34">
        <f>INDEX(AM:AM,W616+1)</f>
        <v>0</v>
      </c>
      <c r="V619" s="34">
        <f>INDEX(AN:AN,W616+1)</f>
        <v>0</v>
      </c>
      <c r="W619" s="40"/>
      <c r="X619" s="34">
        <f>INDEX(AV:AV,W616+1)</f>
        <v>0</v>
      </c>
      <c r="Y619" s="34">
        <f>INDEX(AW:AW,W616+1)</f>
        <v>0</v>
      </c>
      <c r="Z619" s="34">
        <f>INDEX(AX:AX,W616+1)</f>
        <v>0</v>
      </c>
      <c r="AA619" s="34">
        <f>INDEX(AY:AY,W616+1)</f>
        <v>0</v>
      </c>
      <c r="AC619" s="52"/>
      <c r="AD619" s="52"/>
      <c r="BB619" s="64" t="s">
        <v>0</v>
      </c>
    </row>
    <row r="620" spans="1:54">
      <c r="A620" t="str">
        <f t="shared" si="98"/>
        <v>|種別||サブタイプ||||</v>
      </c>
      <c r="B620" t="s">
        <v>0</v>
      </c>
      <c r="C620" t="s">
        <v>81</v>
      </c>
      <c r="D620" s="27" t="s">
        <v>11</v>
      </c>
      <c r="E620" t="s">
        <v>81</v>
      </c>
      <c r="F620" t="str">
        <f>IF(R619=0,"",R619)</f>
        <v/>
      </c>
      <c r="G620" t="s">
        <v>81</v>
      </c>
      <c r="H620" s="27" t="s">
        <v>103</v>
      </c>
      <c r="I620" t="s">
        <v>81</v>
      </c>
      <c r="J620" t="str">
        <f>IF(T619=0,"",T619)</f>
        <v/>
      </c>
      <c r="K620" t="s">
        <v>81</v>
      </c>
      <c r="L620" t="str">
        <f>IF(U619=0,"",U619)</f>
        <v/>
      </c>
      <c r="M620" t="s">
        <v>81</v>
      </c>
      <c r="N620" t="str">
        <f>IF(V619=0,"",V619)</f>
        <v/>
      </c>
      <c r="O620" t="s">
        <v>81</v>
      </c>
      <c r="Q620" s="33" t="s">
        <v>104</v>
      </c>
      <c r="R620" s="34">
        <f>INDEX(AZ:AZ,W616+1)</f>
        <v>0</v>
      </c>
      <c r="S620" s="35"/>
      <c r="T620" s="35"/>
      <c r="U620" s="35"/>
      <c r="V620" s="36"/>
      <c r="W620" s="40"/>
      <c r="X620" s="32"/>
      <c r="Y620" s="32"/>
      <c r="Z620" s="32"/>
      <c r="AA620" s="54"/>
      <c r="AC620" s="52"/>
      <c r="AD620" s="52"/>
      <c r="BB620" s="64" t="s">
        <v>0</v>
      </c>
    </row>
    <row r="621" spans="1:54">
      <c r="A621" t="str">
        <f t="shared" si="98"/>
        <v>|テキスト|&gt;|&gt;|&gt;|&gt;||</v>
      </c>
      <c r="B621" t="s">
        <v>0</v>
      </c>
      <c r="C621" t="s">
        <v>81</v>
      </c>
      <c r="D621" s="27" t="s">
        <v>104</v>
      </c>
      <c r="E621" t="s">
        <v>81</v>
      </c>
      <c r="F621" s="27" t="s">
        <v>113</v>
      </c>
      <c r="G621" t="s">
        <v>81</v>
      </c>
      <c r="H621" s="27" t="s">
        <v>113</v>
      </c>
      <c r="I621" t="s">
        <v>81</v>
      </c>
      <c r="J621" s="27" t="s">
        <v>113</v>
      </c>
      <c r="K621" t="s">
        <v>81</v>
      </c>
      <c r="L621" s="27" t="s">
        <v>113</v>
      </c>
      <c r="M621" t="s">
        <v>81</v>
      </c>
      <c r="N621" t="str">
        <f>IF(R620=0,"",R620)</f>
        <v/>
      </c>
      <c r="O621" t="s">
        <v>81</v>
      </c>
      <c r="Q621" s="38" t="s">
        <v>27</v>
      </c>
      <c r="R621" s="34">
        <f>INDEX(BA:BA,W616+1)</f>
        <v>0</v>
      </c>
      <c r="S621" s="35" t="s">
        <v>400</v>
      </c>
      <c r="T621" s="34" t="str">
        <f>IF(X621="","",X621&amp;IF(Y621="",""," "&amp;Y621)&amp;IF(Z621="",""," "&amp;Z621)&amp;IF(AA621="",""," "&amp;AA621))</f>
        <v>       </v>
      </c>
      <c r="U621" s="35"/>
      <c r="V621" s="36"/>
      <c r="W621" s="40" t="s">
        <v>114</v>
      </c>
      <c r="X621" s="33" t="str">
        <f t="shared" ref="X621:AA621" si="105">IF(ISERROR(IF(LEN(X620)&gt;1,X620,VLOOKUP(X619,$AC:$AD,2,FALSE))),"",IF(LEN(X620)&gt;1,X620,VLOOKUP(X619,$AC:$AD,2,FALSE)))</f>
        <v> </v>
      </c>
      <c r="Y621" s="33" t="str">
        <f t="shared" si="105"/>
        <v> </v>
      </c>
      <c r="Z621" s="33" t="str">
        <f t="shared" si="105"/>
        <v> </v>
      </c>
      <c r="AA621" s="33" t="str">
        <f t="shared" si="105"/>
        <v> </v>
      </c>
      <c r="AC621" s="52"/>
      <c r="AD621" s="52"/>
      <c r="BB621" s="64" t="s">
        <v>0</v>
      </c>
    </row>
    <row r="622" spans="1:54">
      <c r="A622" t="str">
        <f t="shared" si="98"/>
        <v>|英テキスト|&gt;|&gt;|&gt;|&gt;|       &amp;br;|</v>
      </c>
      <c r="B622" t="s">
        <v>0</v>
      </c>
      <c r="C622" t="s">
        <v>81</v>
      </c>
      <c r="D622" s="27" t="s">
        <v>125</v>
      </c>
      <c r="E622" t="s">
        <v>81</v>
      </c>
      <c r="F622" s="27" t="s">
        <v>113</v>
      </c>
      <c r="G622" t="s">
        <v>81</v>
      </c>
      <c r="H622" s="27" t="s">
        <v>113</v>
      </c>
      <c r="I622" t="s">
        <v>81</v>
      </c>
      <c r="J622" s="27" t="s">
        <v>113</v>
      </c>
      <c r="K622" t="s">
        <v>81</v>
      </c>
      <c r="L622" s="27" t="s">
        <v>113</v>
      </c>
      <c r="M622" t="s">
        <v>81</v>
      </c>
      <c r="N622" t="str">
        <f>IF(T621="","",T621&amp;"&amp;br;")&amp;IF(R621=0,"",R621)</f>
        <v>       &amp;br;</v>
      </c>
      <c r="O622" t="s">
        <v>81</v>
      </c>
      <c r="Q622" s="33" t="s">
        <v>18</v>
      </c>
      <c r="R622" s="34">
        <f>IF(INDEX(AT:AT,W616+1)="",0,INDEX(AT:AT,W616+1)&amp;"/"&amp;INDEX(AU:AU,W616+1))</f>
        <v>0</v>
      </c>
      <c r="S622" s="35"/>
      <c r="T622" s="35"/>
      <c r="U622" s="35"/>
      <c r="V622" s="36"/>
      <c r="W622" s="40"/>
      <c r="X622" s="33"/>
      <c r="Y622" s="52"/>
      <c r="Z622" s="52"/>
      <c r="AA622" s="53"/>
      <c r="AC622" s="52"/>
      <c r="AD622" s="52"/>
      <c r="BB622" s="64" t="s">
        <v>0</v>
      </c>
    </row>
    <row r="623" spans="1:54">
      <c r="A623" t="str">
        <f t="shared" si="98"/>
        <v>|PT|&gt;||シールド数|&gt;||</v>
      </c>
      <c r="B623" t="s">
        <v>0</v>
      </c>
      <c r="C623" t="s">
        <v>81</v>
      </c>
      <c r="D623" t="s">
        <v>18</v>
      </c>
      <c r="E623" t="s">
        <v>81</v>
      </c>
      <c r="F623" t="s">
        <v>113</v>
      </c>
      <c r="G623" t="s">
        <v>81</v>
      </c>
      <c r="H623" t="str">
        <f>IF(R622=0,"",R622)</f>
        <v/>
      </c>
      <c r="I623" t="s">
        <v>81</v>
      </c>
      <c r="J623" t="s">
        <v>136</v>
      </c>
      <c r="K623" t="s">
        <v>81</v>
      </c>
      <c r="L623" t="s">
        <v>113</v>
      </c>
      <c r="M623" t="s">
        <v>81</v>
      </c>
      <c r="N623" t="str">
        <f>IF(R623=0,"",R623)</f>
        <v/>
      </c>
      <c r="O623" t="s">
        <v>81</v>
      </c>
      <c r="Q623" s="41" t="s">
        <v>19</v>
      </c>
      <c r="R623" s="34">
        <f>INDEX(AS:AS,W616+1)</f>
        <v>0</v>
      </c>
      <c r="S623" s="42"/>
      <c r="T623" s="42"/>
      <c r="U623" s="42"/>
      <c r="V623" s="43"/>
      <c r="W623" s="44"/>
      <c r="X623" s="45"/>
      <c r="Y623" s="55"/>
      <c r="Z623" s="55"/>
      <c r="AA623" s="56"/>
      <c r="BB623" s="64" t="s">
        <v>0</v>
      </c>
    </row>
    <row r="624" spans="1:54">
      <c r="A624" t="str">
        <f t="shared" si="98"/>
        <v>&amp;br;&amp;br;</v>
      </c>
      <c r="B624" t="s">
        <v>0</v>
      </c>
      <c r="C624" t="s">
        <v>145</v>
      </c>
      <c r="R624"/>
      <c r="S624"/>
      <c r="T624"/>
      <c r="U624"/>
      <c r="V624"/>
      <c r="BB624" s="64" t="s">
        <v>0</v>
      </c>
    </row>
    <row r="625" spans="1:54">
      <c r="A625" t="str">
        <f t="shared" si="98"/>
        <v>#back(text=戻る,left)</v>
      </c>
      <c r="B625" t="s">
        <v>0</v>
      </c>
      <c r="C625" t="s">
        <v>153</v>
      </c>
      <c r="R625"/>
      <c r="S625"/>
      <c r="T625"/>
      <c r="U625"/>
      <c r="V625"/>
      <c r="BB625" s="64" t="s">
        <v>0</v>
      </c>
    </row>
    <row r="626" spans="1:54">
      <c r="A626" t="str">
        <f t="shared" si="98"/>
        <v>&amp;br;</v>
      </c>
      <c r="B626" t="s">
        <v>0</v>
      </c>
      <c r="C626" t="s">
        <v>164</v>
      </c>
      <c r="R626"/>
      <c r="S626"/>
      <c r="T626"/>
      <c r="U626"/>
      <c r="V626"/>
      <c r="BB626" s="64" t="s">
        <v>0</v>
      </c>
    </row>
    <row r="627" spans="1:54">
      <c r="A627" t="str">
        <f t="shared" si="98"/>
        <v>#comment(above,nsize=[15],size=[30],num=[10])</v>
      </c>
      <c r="B627" t="s">
        <v>0</v>
      </c>
      <c r="C627" t="s">
        <v>173</v>
      </c>
      <c r="R627"/>
      <c r="S627"/>
      <c r="T627"/>
      <c r="U627"/>
      <c r="V627"/>
      <c r="BB627" s="64" t="s">
        <v>0</v>
      </c>
    </row>
    <row r="628" spans="1:54">
      <c r="A628" t="str">
        <f t="shared" si="98"/>
        <v>&amp;br;&amp;br;</v>
      </c>
      <c r="B628" t="s">
        <v>0</v>
      </c>
      <c r="C628" t="s">
        <v>145</v>
      </c>
      <c r="R628"/>
      <c r="S628"/>
      <c r="T628"/>
      <c r="U628"/>
      <c r="V628"/>
      <c r="AC628" s="52"/>
      <c r="AD628" s="52"/>
      <c r="BB628" s="64" t="s">
        <v>0</v>
      </c>
    </row>
    <row r="629" spans="1:54">
      <c r="A629" t="str">
        <f t="shared" si="98"/>
        <v/>
      </c>
      <c r="B629" t="s">
        <v>0</v>
      </c>
      <c r="Q629" s="29"/>
      <c r="R629" s="30"/>
      <c r="S629" s="30"/>
      <c r="T629" s="30"/>
      <c r="U629" s="30"/>
      <c r="V629" s="31"/>
      <c r="W629" s="32">
        <v>49</v>
      </c>
      <c r="X629" s="29"/>
      <c r="Y629" s="50"/>
      <c r="Z629" s="50"/>
      <c r="AA629" s="51"/>
      <c r="AC629" s="52"/>
      <c r="AD629" s="52"/>
      <c r="BB629" s="64" t="s">
        <v>0</v>
      </c>
    </row>
    <row r="630" spans="1:54">
      <c r="A630" t="str">
        <f t="shared" si="98"/>
        <v>*0/0</v>
      </c>
      <c r="B630" t="s">
        <v>0</v>
      </c>
      <c r="C630" t="str">
        <f>"*"&amp;R630&amp;"/"&amp;T630</f>
        <v>*0/0</v>
      </c>
      <c r="Q630" s="33" t="s">
        <v>9</v>
      </c>
      <c r="R630" s="34">
        <f>INDEX(AI:AI,W629+1)</f>
        <v>0</v>
      </c>
      <c r="S630" s="35" t="s">
        <v>10</v>
      </c>
      <c r="T630" s="34">
        <f>INDEX(AJ:AJ,W629+1)</f>
        <v>0</v>
      </c>
      <c r="U630" s="35"/>
      <c r="V630" s="36"/>
      <c r="W630" s="37"/>
      <c r="X630" s="33"/>
      <c r="Y630" s="52"/>
      <c r="Z630" s="52"/>
      <c r="AA630" s="53"/>
      <c r="AC630" s="52"/>
      <c r="AD630" s="52"/>
      <c r="BB630" s="64" t="s">
        <v>0</v>
      </c>
    </row>
    <row r="631" spans="1:54">
      <c r="A631" t="str">
        <f t="shared" si="98"/>
        <v>|LEFT:80|LEFT:100|LEFT:100|LEFT:100|LEFT:100|LEFT:100|c</v>
      </c>
      <c r="B631" t="s">
        <v>0</v>
      </c>
      <c r="C631" t="s">
        <v>81</v>
      </c>
      <c r="D631" s="26" t="str">
        <f>$Q$1</f>
        <v>LEFT:80</v>
      </c>
      <c r="E631" s="26" t="s">
        <v>81</v>
      </c>
      <c r="F631" s="26" t="str">
        <f t="shared" ref="F631:J631" si="106">$R$1</f>
        <v>LEFT:100</v>
      </c>
      <c r="G631" s="26" t="s">
        <v>81</v>
      </c>
      <c r="H631" s="26" t="str">
        <f t="shared" si="106"/>
        <v>LEFT:100</v>
      </c>
      <c r="I631" s="26" t="s">
        <v>81</v>
      </c>
      <c r="J631" s="26" t="str">
        <f t="shared" si="106"/>
        <v>LEFT:100</v>
      </c>
      <c r="K631" s="26" t="s">
        <v>81</v>
      </c>
      <c r="L631" s="26" t="str">
        <f>$R$1</f>
        <v>LEFT:100</v>
      </c>
      <c r="M631" s="26" t="s">
        <v>81</v>
      </c>
      <c r="N631" s="26" t="str">
        <f>$R$1</f>
        <v>LEFT:100</v>
      </c>
      <c r="O631" t="s">
        <v>81</v>
      </c>
      <c r="P631" t="s">
        <v>82</v>
      </c>
      <c r="Q631" s="38" t="s">
        <v>6</v>
      </c>
      <c r="R631" s="34">
        <f>INDEX(AF:AF,W629+1)</f>
        <v>0</v>
      </c>
      <c r="S631" s="39" t="s">
        <v>7</v>
      </c>
      <c r="T631" s="34">
        <f>INDEX(AG:AG,W629+1)</f>
        <v>0</v>
      </c>
      <c r="U631" s="39" t="s">
        <v>8</v>
      </c>
      <c r="V631" s="34">
        <f>INDEX(AH:AH,W629+1)</f>
        <v>0</v>
      </c>
      <c r="W631" s="40"/>
      <c r="X631" s="34">
        <f>INDEX(AO:AO,W629+1)</f>
        <v>0</v>
      </c>
      <c r="Y631" s="52"/>
      <c r="Z631" s="52"/>
      <c r="AA631" s="53"/>
      <c r="AC631" s="35"/>
      <c r="AD631" s="35"/>
      <c r="BB631" s="64" t="s">
        <v>0</v>
      </c>
    </row>
    <row r="632" spans="1:54">
      <c r="A632" t="str">
        <f t="shared" si="98"/>
        <v>|色||レアリティ||マナコスト||</v>
      </c>
      <c r="B632" t="s">
        <v>0</v>
      </c>
      <c r="C632" t="s">
        <v>81</v>
      </c>
      <c r="D632" s="27" t="s">
        <v>6</v>
      </c>
      <c r="E632" t="s">
        <v>81</v>
      </c>
      <c r="F632" t="str">
        <f>IF(R631=0,"",R631)</f>
        <v/>
      </c>
      <c r="G632" t="s">
        <v>81</v>
      </c>
      <c r="H632" s="27" t="s">
        <v>93</v>
      </c>
      <c r="I632" t="s">
        <v>81</v>
      </c>
      <c r="J632" t="str">
        <f>IF(T631=0,"",T631)</f>
        <v/>
      </c>
      <c r="K632" t="s">
        <v>81</v>
      </c>
      <c r="L632" s="27" t="s">
        <v>94</v>
      </c>
      <c r="M632" t="s">
        <v>81</v>
      </c>
      <c r="N632" t="str">
        <f>IF(V631=0,"",V631)</f>
        <v/>
      </c>
      <c r="O632" t="s">
        <v>81</v>
      </c>
      <c r="Q632" s="33" t="s">
        <v>11</v>
      </c>
      <c r="R632" s="34">
        <f>INDEX(AK:AK,W629+1)</f>
        <v>0</v>
      </c>
      <c r="S632" s="39" t="s">
        <v>95</v>
      </c>
      <c r="T632" s="34">
        <f>INDEX(AL:AL,W629+1)</f>
        <v>0</v>
      </c>
      <c r="U632" s="34">
        <f>INDEX(AM:AM,W629+1)</f>
        <v>0</v>
      </c>
      <c r="V632" s="34">
        <f>INDEX(AN:AN,W629+1)</f>
        <v>0</v>
      </c>
      <c r="W632" s="40"/>
      <c r="X632" s="34">
        <f>INDEX(AV:AV,W629+1)</f>
        <v>0</v>
      </c>
      <c r="Y632" s="34">
        <f>INDEX(AW:AW,W629+1)</f>
        <v>0</v>
      </c>
      <c r="Z632" s="34">
        <f>INDEX(AX:AX,W629+1)</f>
        <v>0</v>
      </c>
      <c r="AA632" s="34">
        <f>INDEX(AY:AY,W629+1)</f>
        <v>0</v>
      </c>
      <c r="AC632" s="52"/>
      <c r="AD632" s="52"/>
      <c r="BB632" s="64" t="s">
        <v>0</v>
      </c>
    </row>
    <row r="633" spans="1:54">
      <c r="A633" t="str">
        <f t="shared" si="98"/>
        <v>|種別||サブタイプ||||</v>
      </c>
      <c r="B633" t="s">
        <v>0</v>
      </c>
      <c r="C633" t="s">
        <v>81</v>
      </c>
      <c r="D633" s="27" t="s">
        <v>11</v>
      </c>
      <c r="E633" t="s">
        <v>81</v>
      </c>
      <c r="F633" t="str">
        <f>IF(R632=0,"",R632)</f>
        <v/>
      </c>
      <c r="G633" t="s">
        <v>81</v>
      </c>
      <c r="H633" s="27" t="s">
        <v>103</v>
      </c>
      <c r="I633" t="s">
        <v>81</v>
      </c>
      <c r="J633" t="str">
        <f>IF(T632=0,"",T632)</f>
        <v/>
      </c>
      <c r="K633" t="s">
        <v>81</v>
      </c>
      <c r="L633" t="str">
        <f>IF(U632=0,"",U632)</f>
        <v/>
      </c>
      <c r="M633" t="s">
        <v>81</v>
      </c>
      <c r="N633" t="str">
        <f>IF(V632=0,"",V632)</f>
        <v/>
      </c>
      <c r="O633" t="s">
        <v>81</v>
      </c>
      <c r="Q633" s="33" t="s">
        <v>104</v>
      </c>
      <c r="R633" s="34">
        <f>INDEX(AZ:AZ,W629+1)</f>
        <v>0</v>
      </c>
      <c r="S633" s="35"/>
      <c r="T633" s="35"/>
      <c r="U633" s="35"/>
      <c r="V633" s="36"/>
      <c r="W633" s="40"/>
      <c r="X633" s="32"/>
      <c r="Y633" s="32"/>
      <c r="Z633" s="32"/>
      <c r="AA633" s="54"/>
      <c r="AC633" s="52"/>
      <c r="AD633" s="52"/>
      <c r="BB633" s="64" t="s">
        <v>0</v>
      </c>
    </row>
    <row r="634" spans="1:54">
      <c r="A634" t="str">
        <f t="shared" si="98"/>
        <v>|テキスト|&gt;|&gt;|&gt;|&gt;||</v>
      </c>
      <c r="B634" t="s">
        <v>0</v>
      </c>
      <c r="C634" t="s">
        <v>81</v>
      </c>
      <c r="D634" s="27" t="s">
        <v>104</v>
      </c>
      <c r="E634" t="s">
        <v>81</v>
      </c>
      <c r="F634" s="27" t="s">
        <v>113</v>
      </c>
      <c r="G634" t="s">
        <v>81</v>
      </c>
      <c r="H634" s="27" t="s">
        <v>113</v>
      </c>
      <c r="I634" t="s">
        <v>81</v>
      </c>
      <c r="J634" s="27" t="s">
        <v>113</v>
      </c>
      <c r="K634" t="s">
        <v>81</v>
      </c>
      <c r="L634" s="27" t="s">
        <v>113</v>
      </c>
      <c r="M634" t="s">
        <v>81</v>
      </c>
      <c r="N634" t="str">
        <f>IF(R633=0,"",R633)</f>
        <v/>
      </c>
      <c r="O634" t="s">
        <v>81</v>
      </c>
      <c r="Q634" s="38" t="s">
        <v>27</v>
      </c>
      <c r="R634" s="34">
        <f>INDEX(BA:BA,W629+1)</f>
        <v>0</v>
      </c>
      <c r="S634" s="35" t="s">
        <v>400</v>
      </c>
      <c r="T634" s="34" t="str">
        <f>IF(X634="","",X634&amp;IF(Y634="",""," "&amp;Y634)&amp;IF(Z634="",""," "&amp;Z634)&amp;IF(AA634="",""," "&amp;AA634))</f>
        <v>       </v>
      </c>
      <c r="U634" s="35"/>
      <c r="V634" s="36"/>
      <c r="W634" s="40" t="s">
        <v>114</v>
      </c>
      <c r="X634" s="33" t="str">
        <f t="shared" ref="X634:AA634" si="107">IF(ISERROR(IF(LEN(X633)&gt;1,X633,VLOOKUP(X632,$AC:$AD,2,FALSE))),"",IF(LEN(X633)&gt;1,X633,VLOOKUP(X632,$AC:$AD,2,FALSE)))</f>
        <v> </v>
      </c>
      <c r="Y634" s="33" t="str">
        <f t="shared" si="107"/>
        <v> </v>
      </c>
      <c r="Z634" s="33" t="str">
        <f t="shared" si="107"/>
        <v> </v>
      </c>
      <c r="AA634" s="33" t="str">
        <f t="shared" si="107"/>
        <v> </v>
      </c>
      <c r="AC634" s="52"/>
      <c r="AD634" s="52"/>
      <c r="BB634" s="64" t="s">
        <v>0</v>
      </c>
    </row>
    <row r="635" spans="1:54">
      <c r="A635" t="str">
        <f t="shared" si="98"/>
        <v>|英テキスト|&gt;|&gt;|&gt;|&gt;|       &amp;br;|</v>
      </c>
      <c r="B635" t="s">
        <v>0</v>
      </c>
      <c r="C635" t="s">
        <v>81</v>
      </c>
      <c r="D635" s="27" t="s">
        <v>125</v>
      </c>
      <c r="E635" t="s">
        <v>81</v>
      </c>
      <c r="F635" s="27" t="s">
        <v>113</v>
      </c>
      <c r="G635" t="s">
        <v>81</v>
      </c>
      <c r="H635" s="27" t="s">
        <v>113</v>
      </c>
      <c r="I635" t="s">
        <v>81</v>
      </c>
      <c r="J635" s="27" t="s">
        <v>113</v>
      </c>
      <c r="K635" t="s">
        <v>81</v>
      </c>
      <c r="L635" s="27" t="s">
        <v>113</v>
      </c>
      <c r="M635" t="s">
        <v>81</v>
      </c>
      <c r="N635" t="str">
        <f>IF(T634="","",T634&amp;"&amp;br;")&amp;IF(R634=0,"",R634)</f>
        <v>       &amp;br;</v>
      </c>
      <c r="O635" t="s">
        <v>81</v>
      </c>
      <c r="Q635" s="33" t="s">
        <v>18</v>
      </c>
      <c r="R635" s="34">
        <f>IF(INDEX(AT:AT,W629+1)="",0,INDEX(AT:AT,W629+1)&amp;"/"&amp;INDEX(AU:AU,W629+1))</f>
        <v>0</v>
      </c>
      <c r="S635" s="35"/>
      <c r="T635" s="35"/>
      <c r="U635" s="35"/>
      <c r="V635" s="36"/>
      <c r="W635" s="40"/>
      <c r="X635" s="33"/>
      <c r="Y635" s="52"/>
      <c r="Z635" s="52"/>
      <c r="AA635" s="53"/>
      <c r="AC635" s="52"/>
      <c r="AD635" s="52"/>
      <c r="BB635" s="64" t="s">
        <v>0</v>
      </c>
    </row>
    <row r="636" spans="1:54">
      <c r="A636" t="str">
        <f t="shared" si="98"/>
        <v>|PT|&gt;||シールド数|&gt;||</v>
      </c>
      <c r="B636" t="s">
        <v>0</v>
      </c>
      <c r="C636" t="s">
        <v>81</v>
      </c>
      <c r="D636" t="s">
        <v>18</v>
      </c>
      <c r="E636" t="s">
        <v>81</v>
      </c>
      <c r="F636" t="s">
        <v>113</v>
      </c>
      <c r="G636" t="s">
        <v>81</v>
      </c>
      <c r="H636" t="str">
        <f>IF(R635=0,"",R635)</f>
        <v/>
      </c>
      <c r="I636" t="s">
        <v>81</v>
      </c>
      <c r="J636" t="s">
        <v>136</v>
      </c>
      <c r="K636" t="s">
        <v>81</v>
      </c>
      <c r="L636" t="s">
        <v>113</v>
      </c>
      <c r="M636" t="s">
        <v>81</v>
      </c>
      <c r="N636" t="str">
        <f>IF(R636=0,"",R636)</f>
        <v/>
      </c>
      <c r="O636" t="s">
        <v>81</v>
      </c>
      <c r="Q636" s="41" t="s">
        <v>19</v>
      </c>
      <c r="R636" s="34">
        <f>INDEX(AS:AS,W629+1)</f>
        <v>0</v>
      </c>
      <c r="S636" s="42"/>
      <c r="T636" s="42"/>
      <c r="U636" s="42"/>
      <c r="V636" s="43"/>
      <c r="W636" s="44"/>
      <c r="X636" s="45"/>
      <c r="Y636" s="55"/>
      <c r="Z636" s="55"/>
      <c r="AA636" s="56"/>
      <c r="BB636" s="64" t="s">
        <v>0</v>
      </c>
    </row>
    <row r="637" spans="1:54">
      <c r="A637" t="str">
        <f t="shared" si="98"/>
        <v>&amp;br;&amp;br;</v>
      </c>
      <c r="B637" t="s">
        <v>0</v>
      </c>
      <c r="C637" t="s">
        <v>145</v>
      </c>
      <c r="R637"/>
      <c r="S637"/>
      <c r="T637"/>
      <c r="U637"/>
      <c r="V637"/>
      <c r="BB637" s="64" t="s">
        <v>0</v>
      </c>
    </row>
    <row r="638" spans="1:54">
      <c r="A638" t="str">
        <f t="shared" si="98"/>
        <v>#back(text=戻る,left)</v>
      </c>
      <c r="B638" t="s">
        <v>0</v>
      </c>
      <c r="C638" t="s">
        <v>153</v>
      </c>
      <c r="R638"/>
      <c r="S638"/>
      <c r="T638"/>
      <c r="U638"/>
      <c r="V638"/>
      <c r="BB638" s="64" t="s">
        <v>0</v>
      </c>
    </row>
    <row r="639" spans="1:54">
      <c r="A639" t="str">
        <f t="shared" si="98"/>
        <v>&amp;br;</v>
      </c>
      <c r="B639" t="s">
        <v>0</v>
      </c>
      <c r="C639" t="s">
        <v>164</v>
      </c>
      <c r="R639"/>
      <c r="S639"/>
      <c r="T639"/>
      <c r="U639"/>
      <c r="V639"/>
      <c r="BB639" s="64" t="s">
        <v>0</v>
      </c>
    </row>
    <row r="640" spans="1:54">
      <c r="A640" t="str">
        <f t="shared" si="98"/>
        <v>#comment(above,nsize=[15],size=[30],num=[10])</v>
      </c>
      <c r="B640" t="s">
        <v>0</v>
      </c>
      <c r="C640" t="s">
        <v>173</v>
      </c>
      <c r="R640"/>
      <c r="S640"/>
      <c r="T640"/>
      <c r="U640"/>
      <c r="V640"/>
      <c r="BB640" s="64" t="s">
        <v>0</v>
      </c>
    </row>
    <row r="641" spans="1:54">
      <c r="A641" t="str">
        <f t="shared" si="98"/>
        <v>&amp;br;&amp;br;</v>
      </c>
      <c r="B641" t="s">
        <v>0</v>
      </c>
      <c r="C641" t="s">
        <v>145</v>
      </c>
      <c r="R641"/>
      <c r="S641"/>
      <c r="T641"/>
      <c r="U641"/>
      <c r="V641"/>
      <c r="AC641" s="52"/>
      <c r="AD641" s="52"/>
      <c r="BB641" s="64" t="s">
        <v>0</v>
      </c>
    </row>
    <row r="642" spans="1:54">
      <c r="A642" t="str">
        <f t="shared" si="98"/>
        <v/>
      </c>
      <c r="B642" t="s">
        <v>0</v>
      </c>
      <c r="Q642" s="29"/>
      <c r="R642" s="30"/>
      <c r="S642" s="30"/>
      <c r="T642" s="30"/>
      <c r="U642" s="30"/>
      <c r="V642" s="31"/>
      <c r="W642" s="32">
        <v>50</v>
      </c>
      <c r="X642" s="29"/>
      <c r="Y642" s="50"/>
      <c r="Z642" s="50"/>
      <c r="AA642" s="51"/>
      <c r="AC642" s="52"/>
      <c r="AD642" s="52"/>
      <c r="BB642" s="64" t="s">
        <v>0</v>
      </c>
    </row>
    <row r="643" spans="1:54">
      <c r="A643" t="str">
        <f t="shared" si="98"/>
        <v>*0/0</v>
      </c>
      <c r="B643" t="s">
        <v>0</v>
      </c>
      <c r="C643" t="str">
        <f>"*"&amp;R643&amp;"/"&amp;T643</f>
        <v>*0/0</v>
      </c>
      <c r="Q643" s="33" t="s">
        <v>9</v>
      </c>
      <c r="R643" s="34">
        <f>INDEX(AI:AI,W642+1)</f>
        <v>0</v>
      </c>
      <c r="S643" s="35" t="s">
        <v>10</v>
      </c>
      <c r="T643" s="34">
        <f>INDEX(AJ:AJ,W642+1)</f>
        <v>0</v>
      </c>
      <c r="U643" s="35"/>
      <c r="V643" s="36"/>
      <c r="W643" s="37"/>
      <c r="X643" s="33"/>
      <c r="Y643" s="52"/>
      <c r="Z643" s="52"/>
      <c r="AA643" s="53"/>
      <c r="AC643" s="52"/>
      <c r="AD643" s="52"/>
      <c r="BB643" s="64" t="s">
        <v>0</v>
      </c>
    </row>
    <row r="644" spans="1:54">
      <c r="A644" t="str">
        <f t="shared" si="98"/>
        <v>|LEFT:80|LEFT:100|LEFT:100|LEFT:100|LEFT:100|LEFT:100|c</v>
      </c>
      <c r="B644" t="s">
        <v>0</v>
      </c>
      <c r="C644" t="s">
        <v>81</v>
      </c>
      <c r="D644" s="26" t="str">
        <f>$Q$1</f>
        <v>LEFT:80</v>
      </c>
      <c r="E644" s="26" t="s">
        <v>81</v>
      </c>
      <c r="F644" s="26" t="str">
        <f t="shared" ref="F644:J644" si="108">$R$1</f>
        <v>LEFT:100</v>
      </c>
      <c r="G644" s="26" t="s">
        <v>81</v>
      </c>
      <c r="H644" s="26" t="str">
        <f t="shared" si="108"/>
        <v>LEFT:100</v>
      </c>
      <c r="I644" s="26" t="s">
        <v>81</v>
      </c>
      <c r="J644" s="26" t="str">
        <f t="shared" si="108"/>
        <v>LEFT:100</v>
      </c>
      <c r="K644" s="26" t="s">
        <v>81</v>
      </c>
      <c r="L644" s="26" t="str">
        <f>$R$1</f>
        <v>LEFT:100</v>
      </c>
      <c r="M644" s="26" t="s">
        <v>81</v>
      </c>
      <c r="N644" s="26" t="str">
        <f>$R$1</f>
        <v>LEFT:100</v>
      </c>
      <c r="O644" t="s">
        <v>81</v>
      </c>
      <c r="P644" t="s">
        <v>82</v>
      </c>
      <c r="Q644" s="38" t="s">
        <v>6</v>
      </c>
      <c r="R644" s="34">
        <f>INDEX(AF:AF,W642+1)</f>
        <v>0</v>
      </c>
      <c r="S644" s="39" t="s">
        <v>7</v>
      </c>
      <c r="T644" s="34">
        <f>INDEX(AG:AG,W642+1)</f>
        <v>0</v>
      </c>
      <c r="U644" s="39" t="s">
        <v>8</v>
      </c>
      <c r="V644" s="34">
        <f>INDEX(AH:AH,W642+1)</f>
        <v>0</v>
      </c>
      <c r="W644" s="40"/>
      <c r="X644" s="34">
        <f>INDEX(AO:AO,W642+1)</f>
        <v>0</v>
      </c>
      <c r="Y644" s="52"/>
      <c r="Z644" s="52"/>
      <c r="AA644" s="53"/>
      <c r="AC644" s="35"/>
      <c r="AD644" s="35"/>
      <c r="BB644" s="64" t="s">
        <v>0</v>
      </c>
    </row>
    <row r="645" spans="1:54">
      <c r="A645" t="str">
        <f t="shared" si="98"/>
        <v>|色||レアリティ||マナコスト||</v>
      </c>
      <c r="B645" t="s">
        <v>0</v>
      </c>
      <c r="C645" t="s">
        <v>81</v>
      </c>
      <c r="D645" s="27" t="s">
        <v>6</v>
      </c>
      <c r="E645" t="s">
        <v>81</v>
      </c>
      <c r="F645" t="str">
        <f>IF(R644=0,"",R644)</f>
        <v/>
      </c>
      <c r="G645" t="s">
        <v>81</v>
      </c>
      <c r="H645" s="27" t="s">
        <v>93</v>
      </c>
      <c r="I645" t="s">
        <v>81</v>
      </c>
      <c r="J645" t="str">
        <f>IF(T644=0,"",T644)</f>
        <v/>
      </c>
      <c r="K645" t="s">
        <v>81</v>
      </c>
      <c r="L645" s="27" t="s">
        <v>94</v>
      </c>
      <c r="M645" t="s">
        <v>81</v>
      </c>
      <c r="N645" t="str">
        <f>IF(V644=0,"",V644)</f>
        <v/>
      </c>
      <c r="O645" t="s">
        <v>81</v>
      </c>
      <c r="Q645" s="33" t="s">
        <v>11</v>
      </c>
      <c r="R645" s="34">
        <f>INDEX(AK:AK,W642+1)</f>
        <v>0</v>
      </c>
      <c r="S645" s="39" t="s">
        <v>95</v>
      </c>
      <c r="T645" s="34">
        <f>INDEX(AL:AL,W642+1)</f>
        <v>0</v>
      </c>
      <c r="U645" s="34">
        <f>INDEX(AM:AM,W642+1)</f>
        <v>0</v>
      </c>
      <c r="V645" s="34">
        <f>INDEX(AN:AN,W642+1)</f>
        <v>0</v>
      </c>
      <c r="W645" s="40"/>
      <c r="X645" s="34">
        <f>INDEX(AV:AV,W642+1)</f>
        <v>0</v>
      </c>
      <c r="Y645" s="34">
        <f>INDEX(AW:AW,W642+1)</f>
        <v>0</v>
      </c>
      <c r="Z645" s="34">
        <f>INDEX(AX:AX,W642+1)</f>
        <v>0</v>
      </c>
      <c r="AA645" s="34">
        <f>INDEX(AY:AY,W642+1)</f>
        <v>0</v>
      </c>
      <c r="AC645" s="52"/>
      <c r="AD645" s="52"/>
      <c r="BB645" s="64" t="s">
        <v>0</v>
      </c>
    </row>
    <row r="646" spans="1:54">
      <c r="A646" t="str">
        <f t="shared" ref="A646:A654" si="109">CONCATENATE(C646,D646,E646,F646,G646,H646,I646,J646,K646,L646,M646,N646,O646,P646)</f>
        <v>|種別||サブタイプ||||</v>
      </c>
      <c r="B646" t="s">
        <v>0</v>
      </c>
      <c r="C646" t="s">
        <v>81</v>
      </c>
      <c r="D646" s="27" t="s">
        <v>11</v>
      </c>
      <c r="E646" t="s">
        <v>81</v>
      </c>
      <c r="F646" t="str">
        <f>IF(R645=0,"",R645)</f>
        <v/>
      </c>
      <c r="G646" t="s">
        <v>81</v>
      </c>
      <c r="H646" s="27" t="s">
        <v>103</v>
      </c>
      <c r="I646" t="s">
        <v>81</v>
      </c>
      <c r="J646" t="str">
        <f>IF(T645=0,"",T645)</f>
        <v/>
      </c>
      <c r="K646" t="s">
        <v>81</v>
      </c>
      <c r="L646" t="str">
        <f>IF(U645=0,"",U645)</f>
        <v/>
      </c>
      <c r="M646" t="s">
        <v>81</v>
      </c>
      <c r="N646" t="str">
        <f>IF(V645=0,"",V645)</f>
        <v/>
      </c>
      <c r="O646" t="s">
        <v>81</v>
      </c>
      <c r="Q646" s="33" t="s">
        <v>104</v>
      </c>
      <c r="R646" s="34">
        <f>INDEX(AZ:AZ,W642+1)</f>
        <v>0</v>
      </c>
      <c r="S646" s="35"/>
      <c r="T646" s="35"/>
      <c r="U646" s="35"/>
      <c r="V646" s="36"/>
      <c r="W646" s="40"/>
      <c r="X646" s="32"/>
      <c r="Y646" s="32"/>
      <c r="Z646" s="32"/>
      <c r="AA646" s="54"/>
      <c r="AC646" s="52"/>
      <c r="AD646" s="52"/>
      <c r="BB646" s="64" t="s">
        <v>0</v>
      </c>
    </row>
    <row r="647" spans="1:54">
      <c r="A647" t="str">
        <f t="shared" si="109"/>
        <v>|テキスト|&gt;|&gt;|&gt;|&gt;||</v>
      </c>
      <c r="B647" t="s">
        <v>0</v>
      </c>
      <c r="C647" t="s">
        <v>81</v>
      </c>
      <c r="D647" s="27" t="s">
        <v>104</v>
      </c>
      <c r="E647" t="s">
        <v>81</v>
      </c>
      <c r="F647" s="27" t="s">
        <v>113</v>
      </c>
      <c r="G647" t="s">
        <v>81</v>
      </c>
      <c r="H647" s="27" t="s">
        <v>113</v>
      </c>
      <c r="I647" t="s">
        <v>81</v>
      </c>
      <c r="J647" s="27" t="s">
        <v>113</v>
      </c>
      <c r="K647" t="s">
        <v>81</v>
      </c>
      <c r="L647" s="27" t="s">
        <v>113</v>
      </c>
      <c r="M647" t="s">
        <v>81</v>
      </c>
      <c r="N647" t="str">
        <f>IF(R646=0,"",R646)</f>
        <v/>
      </c>
      <c r="O647" t="s">
        <v>81</v>
      </c>
      <c r="Q647" s="38" t="s">
        <v>27</v>
      </c>
      <c r="R647" s="34">
        <f>INDEX(BA:BA,W642+1)</f>
        <v>0</v>
      </c>
      <c r="S647" s="35" t="s">
        <v>400</v>
      </c>
      <c r="T647" s="34" t="str">
        <f>IF(X647="","",X647&amp;IF(Y647="",""," "&amp;Y647)&amp;IF(Z647="",""," "&amp;Z647)&amp;IF(AA647="",""," "&amp;AA647))</f>
        <v>       </v>
      </c>
      <c r="U647" s="35"/>
      <c r="V647" s="36"/>
      <c r="W647" s="40" t="s">
        <v>114</v>
      </c>
      <c r="X647" s="33" t="str">
        <f t="shared" ref="X647:AA647" si="110">IF(ISERROR(IF(LEN(X646)&gt;1,X646,VLOOKUP(X645,$AC:$AD,2,FALSE))),"",IF(LEN(X646)&gt;1,X646,VLOOKUP(X645,$AC:$AD,2,FALSE)))</f>
        <v> </v>
      </c>
      <c r="Y647" s="33" t="str">
        <f t="shared" si="110"/>
        <v> </v>
      </c>
      <c r="Z647" s="33" t="str">
        <f t="shared" si="110"/>
        <v> </v>
      </c>
      <c r="AA647" s="33" t="str">
        <f t="shared" si="110"/>
        <v> </v>
      </c>
      <c r="AC647" s="52"/>
      <c r="AD647" s="52"/>
      <c r="BB647" s="64" t="s">
        <v>0</v>
      </c>
    </row>
    <row r="648" spans="1:54">
      <c r="A648" t="str">
        <f t="shared" si="109"/>
        <v>|英テキスト|&gt;|&gt;|&gt;|&gt;|       &amp;br;|</v>
      </c>
      <c r="B648" t="s">
        <v>0</v>
      </c>
      <c r="C648" t="s">
        <v>81</v>
      </c>
      <c r="D648" s="27" t="s">
        <v>125</v>
      </c>
      <c r="E648" t="s">
        <v>81</v>
      </c>
      <c r="F648" s="27" t="s">
        <v>113</v>
      </c>
      <c r="G648" t="s">
        <v>81</v>
      </c>
      <c r="H648" s="27" t="s">
        <v>113</v>
      </c>
      <c r="I648" t="s">
        <v>81</v>
      </c>
      <c r="J648" s="27" t="s">
        <v>113</v>
      </c>
      <c r="K648" t="s">
        <v>81</v>
      </c>
      <c r="L648" s="27" t="s">
        <v>113</v>
      </c>
      <c r="M648" t="s">
        <v>81</v>
      </c>
      <c r="N648" t="str">
        <f>IF(T647="","",T647&amp;"&amp;br;")&amp;IF(R647=0,"",R647)</f>
        <v>       &amp;br;</v>
      </c>
      <c r="O648" t="s">
        <v>81</v>
      </c>
      <c r="Q648" s="33" t="s">
        <v>18</v>
      </c>
      <c r="R648" s="34">
        <f>IF(INDEX(AT:AT,W642+1)="",0,INDEX(AT:AT,W642+1)&amp;"/"&amp;INDEX(AU:AU,W642+1))</f>
        <v>0</v>
      </c>
      <c r="S648" s="35"/>
      <c r="T648" s="35"/>
      <c r="U648" s="35"/>
      <c r="V648" s="36"/>
      <c r="W648" s="40"/>
      <c r="X648" s="33"/>
      <c r="Y648" s="52"/>
      <c r="Z648" s="52"/>
      <c r="AA648" s="53"/>
      <c r="AC648" s="52"/>
      <c r="AD648" s="52"/>
      <c r="BB648" s="64" t="s">
        <v>0</v>
      </c>
    </row>
    <row r="649" spans="1:54">
      <c r="A649" t="str">
        <f t="shared" si="109"/>
        <v>|PT|&gt;||シールド数|&gt;||</v>
      </c>
      <c r="B649" t="s">
        <v>0</v>
      </c>
      <c r="C649" t="s">
        <v>81</v>
      </c>
      <c r="D649" t="s">
        <v>18</v>
      </c>
      <c r="E649" t="s">
        <v>81</v>
      </c>
      <c r="F649" t="s">
        <v>113</v>
      </c>
      <c r="G649" t="s">
        <v>81</v>
      </c>
      <c r="H649" t="str">
        <f>IF(R648=0,"",R648)</f>
        <v/>
      </c>
      <c r="I649" t="s">
        <v>81</v>
      </c>
      <c r="J649" t="s">
        <v>136</v>
      </c>
      <c r="K649" t="s">
        <v>81</v>
      </c>
      <c r="L649" t="s">
        <v>113</v>
      </c>
      <c r="M649" t="s">
        <v>81</v>
      </c>
      <c r="N649" t="str">
        <f>IF(R649=0,"",R649)</f>
        <v/>
      </c>
      <c r="O649" t="s">
        <v>81</v>
      </c>
      <c r="Q649" s="41" t="s">
        <v>19</v>
      </c>
      <c r="R649" s="34">
        <f>INDEX(AS:AS,W642+1)</f>
        <v>0</v>
      </c>
      <c r="S649" s="42"/>
      <c r="T649" s="42"/>
      <c r="U649" s="42"/>
      <c r="V649" s="43"/>
      <c r="W649" s="44"/>
      <c r="X649" s="45"/>
      <c r="Y649" s="55"/>
      <c r="Z649" s="55"/>
      <c r="AA649" s="56"/>
      <c r="BB649" s="64" t="s">
        <v>0</v>
      </c>
    </row>
    <row r="650" spans="1:54">
      <c r="A650" t="str">
        <f t="shared" si="109"/>
        <v>&amp;br;&amp;br;</v>
      </c>
      <c r="B650" t="s">
        <v>0</v>
      </c>
      <c r="C650" t="s">
        <v>145</v>
      </c>
      <c r="R650"/>
      <c r="S650"/>
      <c r="T650"/>
      <c r="U650"/>
      <c r="V650"/>
      <c r="BB650" s="64" t="s">
        <v>0</v>
      </c>
    </row>
    <row r="651" spans="1:54">
      <c r="A651" t="str">
        <f t="shared" si="109"/>
        <v>#back(text=戻る,left)</v>
      </c>
      <c r="B651" t="s">
        <v>0</v>
      </c>
      <c r="C651" t="s">
        <v>153</v>
      </c>
      <c r="R651"/>
      <c r="S651"/>
      <c r="T651"/>
      <c r="U651"/>
      <c r="V651"/>
      <c r="BB651" s="64" t="s">
        <v>0</v>
      </c>
    </row>
    <row r="652" spans="1:54">
      <c r="A652" t="str">
        <f t="shared" si="109"/>
        <v>&amp;br;</v>
      </c>
      <c r="B652" t="s">
        <v>0</v>
      </c>
      <c r="C652" t="s">
        <v>164</v>
      </c>
      <c r="R652"/>
      <c r="S652"/>
      <c r="T652"/>
      <c r="U652"/>
      <c r="V652"/>
      <c r="BB652" s="64" t="s">
        <v>0</v>
      </c>
    </row>
    <row r="653" spans="1:54">
      <c r="A653" t="str">
        <f t="shared" si="109"/>
        <v>#comment(above,nsize=[15],size=[30],num=[10])</v>
      </c>
      <c r="B653" t="s">
        <v>0</v>
      </c>
      <c r="C653" t="s">
        <v>173</v>
      </c>
      <c r="R653"/>
      <c r="S653"/>
      <c r="T653"/>
      <c r="U653"/>
      <c r="V653"/>
      <c r="BB653" s="64" t="s">
        <v>0</v>
      </c>
    </row>
    <row r="654" spans="1:54">
      <c r="A654" t="str">
        <f t="shared" si="109"/>
        <v>&amp;br;&amp;br;</v>
      </c>
      <c r="B654" t="s">
        <v>0</v>
      </c>
      <c r="C654" t="s">
        <v>145</v>
      </c>
      <c r="R654"/>
      <c r="S654"/>
      <c r="T654"/>
      <c r="U654"/>
      <c r="V654"/>
      <c r="BB654" s="64"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G51">
      <formula1>$Q$4:$T$4</formula1>
    </dataValidation>
  </dataValidations>
  <pageMargins left="0.699305555555556" right="0.699305555555556"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F654"/>
  <sheetViews>
    <sheetView zoomScale="85" zoomScaleNormal="85" workbookViewId="0">
      <selection activeCell="A323" sqref="A323"/>
    </sheetView>
  </sheetViews>
  <sheetFormatPr defaultColWidth="9" defaultRowHeight="13.5"/>
  <cols>
    <col min="1" max="1" width="22.0583333333333"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25" hidden="1" customWidth="1"/>
    <col min="28" max="30" width="9" hidden="1" customWidth="1"/>
    <col min="31" max="31" width="3.5" customWidth="1"/>
    <col min="32" max="32" width="5.25" customWidth="1"/>
    <col min="33" max="33" width="3.75" customWidth="1"/>
    <col min="34" max="34" width="5" customWidth="1"/>
    <col min="45" max="45" width="4.875" customWidth="1"/>
    <col min="46" max="46" width="2.75" customWidth="1"/>
    <col min="47" max="47" width="3.81666666666667" customWidth="1"/>
    <col min="48" max="51" width="4.75" customWidth="1"/>
  </cols>
  <sheetData>
    <row r="1" spans="2:54">
      <c r="B1" t="s">
        <v>0</v>
      </c>
      <c r="Q1" t="s">
        <v>1</v>
      </c>
      <c r="R1" s="25" t="s">
        <v>2</v>
      </c>
      <c r="AB1" t="s">
        <v>3</v>
      </c>
      <c r="AC1" t="s">
        <v>4</v>
      </c>
      <c r="AD1" s="40" t="s">
        <v>5</v>
      </c>
      <c r="AE1" s="46"/>
      <c r="AF1" s="47" t="s">
        <v>6</v>
      </c>
      <c r="AG1" s="59" t="s">
        <v>7</v>
      </c>
      <c r="AH1" s="59" t="s">
        <v>8</v>
      </c>
      <c r="AI1" s="59" t="s">
        <v>9</v>
      </c>
      <c r="AJ1" s="59" t="s">
        <v>10</v>
      </c>
      <c r="AK1" s="59" t="s">
        <v>11</v>
      </c>
      <c r="AL1" s="59" t="s">
        <v>12</v>
      </c>
      <c r="AM1" s="59" t="s">
        <v>13</v>
      </c>
      <c r="AN1" s="59" t="s">
        <v>14</v>
      </c>
      <c r="AO1" s="59" t="s">
        <v>15</v>
      </c>
      <c r="AP1" s="59" t="s">
        <v>16</v>
      </c>
      <c r="AQ1" s="59" t="s">
        <v>17</v>
      </c>
      <c r="AR1" s="59" t="s">
        <v>18</v>
      </c>
      <c r="AS1" s="59" t="s">
        <v>19</v>
      </c>
      <c r="AT1" s="59" t="s">
        <v>20</v>
      </c>
      <c r="AU1" s="59" t="s">
        <v>21</v>
      </c>
      <c r="AV1" s="59" t="s">
        <v>22</v>
      </c>
      <c r="AW1" s="59" t="s">
        <v>23</v>
      </c>
      <c r="AX1" s="59" t="s">
        <v>24</v>
      </c>
      <c r="AY1" s="59" t="s">
        <v>25</v>
      </c>
      <c r="AZ1" s="59" t="s">
        <v>26</v>
      </c>
      <c r="BA1" s="63" t="s">
        <v>27</v>
      </c>
      <c r="BB1" s="64" t="s">
        <v>0</v>
      </c>
    </row>
    <row r="2" spans="2:58">
      <c r="B2" t="s">
        <v>0</v>
      </c>
      <c r="AB2" t="s">
        <v>28</v>
      </c>
      <c r="AC2" t="s">
        <v>29</v>
      </c>
      <c r="AD2" s="40" t="s">
        <v>30</v>
      </c>
      <c r="AE2" s="48">
        <v>1</v>
      </c>
      <c r="AF2" s="3" t="s">
        <v>3</v>
      </c>
      <c r="AG2" s="5" t="s">
        <v>54</v>
      </c>
      <c r="AH2" s="6">
        <v>10</v>
      </c>
      <c r="AI2" s="3" t="s">
        <v>1590</v>
      </c>
      <c r="AJ2" s="7" t="s">
        <v>1591</v>
      </c>
      <c r="AK2" s="5" t="s">
        <v>34</v>
      </c>
      <c r="AL2" s="3" t="s">
        <v>120</v>
      </c>
      <c r="AM2" s="3"/>
      <c r="AN2" s="3"/>
      <c r="AO2" s="3" t="s">
        <v>89</v>
      </c>
      <c r="AP2" s="3" t="s">
        <v>312</v>
      </c>
      <c r="AQ2" s="3"/>
      <c r="AR2" s="18">
        <v>42829</v>
      </c>
      <c r="AS2" s="3"/>
      <c r="AT2" s="3">
        <f t="shared" ref="AT2:AT35" si="0">IF(AR2&gt;1,MONTH(AR2),"")</f>
        <v>4</v>
      </c>
      <c r="AU2" s="3">
        <f t="shared" ref="AU2:AU35" si="1">IF(AR2&gt;1,DAY(AR2),"")</f>
        <v>4</v>
      </c>
      <c r="AV2" s="3" t="str">
        <f t="shared" ref="AV2:AV35" si="2">LEFT(AO2,2)</f>
        <v>飛行</v>
      </c>
      <c r="AW2" s="3" t="str">
        <f t="shared" ref="AW2:AW35" si="3">IF(ISERROR(FIND(" ",AO2)),"",MID(AO2,FIND(" ",AO2)+1,2))</f>
        <v/>
      </c>
      <c r="AX2" s="3" t="str">
        <f t="shared" ref="AX2:AX35" si="4">IF(LEN(AW2)&gt;1,IF(ISERROR(FIND(" ",AO2,FIND(" ",AO2)+1)),"",MID(AO2,FIND(" ",AO2)+4,2)),"")</f>
        <v/>
      </c>
      <c r="AY2" s="3"/>
      <c r="AZ2" s="3" t="str">
        <f t="shared" ref="AZ2:AZ35" si="5">IF(AO2="","",AO2&amp;IF(AP2="","","&amp;br;"&amp;AP2)&amp;IF(AQ2="","","&amp;br;"&amp;AQ2))</f>
        <v>飛行&amp;br;サイクリング3</v>
      </c>
      <c r="BA2" s="19" t="s">
        <v>1158</v>
      </c>
      <c r="BB2" s="64" t="s">
        <v>0</v>
      </c>
      <c r="BC2">
        <v>1</v>
      </c>
      <c r="BD2" t="s">
        <v>39</v>
      </c>
      <c r="BE2" t="s">
        <v>40</v>
      </c>
      <c r="BF2" t="s">
        <v>41</v>
      </c>
    </row>
    <row r="3" spans="2:58">
      <c r="B3" t="s">
        <v>0</v>
      </c>
      <c r="Q3" s="25" t="s">
        <v>3</v>
      </c>
      <c r="R3" s="25" t="s">
        <v>28</v>
      </c>
      <c r="S3" s="25" t="s">
        <v>42</v>
      </c>
      <c r="T3" s="25" t="s">
        <v>43</v>
      </c>
      <c r="U3" s="25" t="s">
        <v>44</v>
      </c>
      <c r="V3" s="25" t="s">
        <v>45</v>
      </c>
      <c r="W3" s="25"/>
      <c r="AB3" t="s">
        <v>42</v>
      </c>
      <c r="AC3" t="s">
        <v>46</v>
      </c>
      <c r="AD3" s="40" t="s">
        <v>47</v>
      </c>
      <c r="AE3" s="48">
        <v>2</v>
      </c>
      <c r="AF3" s="3" t="s">
        <v>3</v>
      </c>
      <c r="AG3" s="5" t="s">
        <v>31</v>
      </c>
      <c r="AH3" s="6">
        <v>3</v>
      </c>
      <c r="AI3" s="3" t="s">
        <v>1592</v>
      </c>
      <c r="AJ3" s="7" t="s">
        <v>1593</v>
      </c>
      <c r="AK3" s="5" t="s">
        <v>131</v>
      </c>
      <c r="AL3" s="3"/>
      <c r="AM3" s="3"/>
      <c r="AN3" s="3"/>
      <c r="AO3" s="3" t="s">
        <v>2063</v>
      </c>
      <c r="AP3" s="3" t="s">
        <v>2064</v>
      </c>
      <c r="AQ3" s="3"/>
      <c r="AR3" s="18"/>
      <c r="AS3" s="3"/>
      <c r="AT3" s="3" t="str">
        <f t="shared" si="0"/>
        <v/>
      </c>
      <c r="AU3" s="3" t="str">
        <f t="shared" si="1"/>
        <v/>
      </c>
      <c r="AV3" s="3" t="str">
        <f t="shared" si="2"/>
        <v>(対</v>
      </c>
      <c r="AW3" s="3" t="str">
        <f t="shared" si="3"/>
        <v/>
      </c>
      <c r="AX3" s="3" t="str">
        <f t="shared" si="4"/>
        <v/>
      </c>
      <c r="AY3" s="3"/>
      <c r="AZ3" s="3" t="str">
        <f t="shared" si="5"/>
        <v>(対戦相手がコントロールする最初の2体のクリーチャーはあなたの次のターン開始時まで無効化される。)&amp;br;(サイクリング2)</v>
      </c>
      <c r="BA3" s="19" t="s">
        <v>1595</v>
      </c>
      <c r="BB3" s="64" t="s">
        <v>0</v>
      </c>
      <c r="BC3">
        <v>2</v>
      </c>
      <c r="BD3" t="s">
        <v>52</v>
      </c>
      <c r="BE3" t="s">
        <v>40</v>
      </c>
      <c r="BF3" t="s">
        <v>53</v>
      </c>
    </row>
    <row r="4" spans="2:58">
      <c r="B4" t="s">
        <v>0</v>
      </c>
      <c r="Q4" t="s">
        <v>31</v>
      </c>
      <c r="R4" s="25" t="s">
        <v>54</v>
      </c>
      <c r="S4" s="25" t="s">
        <v>55</v>
      </c>
      <c r="T4" s="25" t="s">
        <v>56</v>
      </c>
      <c r="AB4" t="s">
        <v>43</v>
      </c>
      <c r="AC4" t="s">
        <v>57</v>
      </c>
      <c r="AD4" s="40" t="s">
        <v>58</v>
      </c>
      <c r="AE4" s="48">
        <v>3</v>
      </c>
      <c r="AF4" s="3" t="s">
        <v>3</v>
      </c>
      <c r="AG4" s="5" t="s">
        <v>56</v>
      </c>
      <c r="AH4" s="6">
        <v>18</v>
      </c>
      <c r="AI4" s="3" t="s">
        <v>1596</v>
      </c>
      <c r="AJ4" s="7" t="s">
        <v>1597</v>
      </c>
      <c r="AK4" s="5" t="s">
        <v>131</v>
      </c>
      <c r="AL4" s="3"/>
      <c r="AM4" s="3"/>
      <c r="AN4" s="3"/>
      <c r="AO4" s="3" t="s">
        <v>2065</v>
      </c>
      <c r="AP4" s="3"/>
      <c r="AQ4" s="3"/>
      <c r="AR4" s="18"/>
      <c r="AS4" s="3"/>
      <c r="AT4" s="3" t="str">
        <f t="shared" si="0"/>
        <v/>
      </c>
      <c r="AU4" s="3" t="str">
        <f t="shared" si="1"/>
        <v/>
      </c>
      <c r="AV4" s="3" t="str">
        <f t="shared" si="2"/>
        <v>(各</v>
      </c>
      <c r="AW4" s="3" t="str">
        <f t="shared" si="3"/>
        <v/>
      </c>
      <c r="AX4" s="3" t="str">
        <f t="shared" si="4"/>
        <v/>
      </c>
      <c r="AY4" s="3"/>
      <c r="AZ4" s="3" t="str">
        <f t="shared" si="5"/>
        <v>(各クリーチャーと各サポートを破壊する。)</v>
      </c>
      <c r="BA4" s="19" t="s">
        <v>1599</v>
      </c>
      <c r="BB4" s="64" t="s">
        <v>0</v>
      </c>
      <c r="BC4">
        <v>3</v>
      </c>
      <c r="BD4" t="s">
        <v>63</v>
      </c>
      <c r="BE4" t="s">
        <v>40</v>
      </c>
      <c r="BF4" t="s">
        <v>64</v>
      </c>
    </row>
    <row r="5" spans="2:58">
      <c r="B5" t="s">
        <v>0</v>
      </c>
      <c r="Q5" s="29"/>
      <c r="R5" s="30"/>
      <c r="S5" s="30"/>
      <c r="T5" s="30"/>
      <c r="U5" s="30"/>
      <c r="V5" s="31"/>
      <c r="W5" s="32">
        <v>1</v>
      </c>
      <c r="X5" s="29"/>
      <c r="Y5" s="50"/>
      <c r="Z5" s="50"/>
      <c r="AA5" s="51"/>
      <c r="AB5" t="s">
        <v>44</v>
      </c>
      <c r="AC5" t="s">
        <v>65</v>
      </c>
      <c r="AD5" s="40" t="s">
        <v>66</v>
      </c>
      <c r="AE5" s="48">
        <v>4</v>
      </c>
      <c r="AF5" s="3" t="s">
        <v>3</v>
      </c>
      <c r="AG5" s="5" t="s">
        <v>55</v>
      </c>
      <c r="AH5" s="6">
        <v>24</v>
      </c>
      <c r="AI5" s="3" t="s">
        <v>1600</v>
      </c>
      <c r="AJ5" s="7" t="s">
        <v>1601</v>
      </c>
      <c r="AK5" s="5" t="s">
        <v>131</v>
      </c>
      <c r="AL5" s="3"/>
      <c r="AM5" s="3"/>
      <c r="AN5" s="3"/>
      <c r="AO5" s="3" t="s">
        <v>2066</v>
      </c>
      <c r="AP5" s="3"/>
      <c r="AQ5" s="3"/>
      <c r="AR5" s="18"/>
      <c r="AS5" s="3"/>
      <c r="AT5" s="3" t="str">
        <f t="shared" si="0"/>
        <v/>
      </c>
      <c r="AU5" s="3" t="str">
        <f t="shared" si="1"/>
        <v/>
      </c>
      <c r="AV5" s="3" t="str">
        <f t="shared" si="2"/>
        <v>(あ</v>
      </c>
      <c r="AW5" s="3" t="str">
        <f t="shared" si="3"/>
        <v/>
      </c>
      <c r="AX5" s="3" t="str">
        <f t="shared" si="4"/>
        <v/>
      </c>
      <c r="AY5" s="3"/>
      <c r="AZ5" s="3" t="str">
        <f t="shared" si="5"/>
        <v>(あなたは最大値になるまで回復する。あなたの各手札はすべてのマナを失う。)</v>
      </c>
      <c r="BA5" s="19" t="s">
        <v>1603</v>
      </c>
      <c r="BB5" s="64" t="s">
        <v>0</v>
      </c>
      <c r="BC5">
        <v>4</v>
      </c>
      <c r="BD5" t="s">
        <v>71</v>
      </c>
      <c r="BE5" t="s">
        <v>40</v>
      </c>
      <c r="BF5" t="s">
        <v>72</v>
      </c>
    </row>
    <row r="6" spans="1:58">
      <c r="A6" t="str">
        <f t="shared" ref="A6:A69" si="6">CONCATENATE(C6,D6,E6,F6,G6,H6,I6,J6,K6,L6,M6,N6,O6,P6)</f>
        <v>*王神の天使/Angel of the God-Pharaoh</v>
      </c>
      <c r="B6" t="s">
        <v>0</v>
      </c>
      <c r="C6" t="str">
        <f>"*"&amp;R6&amp;"/"&amp;T6</f>
        <v>*王神の天使/Angel of the God-Pharaoh</v>
      </c>
      <c r="Q6" s="33" t="s">
        <v>9</v>
      </c>
      <c r="R6" s="34" t="str">
        <f>INDEX(AI:AI,W5+1)</f>
        <v>王神の天使</v>
      </c>
      <c r="S6" s="35" t="s">
        <v>10</v>
      </c>
      <c r="T6" s="34" t="str">
        <f>INDEX(AJ:AJ,W5+1)</f>
        <v>Angel of the God-Pharaoh</v>
      </c>
      <c r="U6" s="35"/>
      <c r="V6" s="36"/>
      <c r="W6" s="37"/>
      <c r="X6" s="33"/>
      <c r="Y6" s="52"/>
      <c r="Z6" s="52"/>
      <c r="AA6" s="53"/>
      <c r="AB6" t="s">
        <v>73</v>
      </c>
      <c r="AC6" t="s">
        <v>74</v>
      </c>
      <c r="AD6" s="40" t="s">
        <v>75</v>
      </c>
      <c r="AE6" s="48">
        <v>5</v>
      </c>
      <c r="AF6" s="3" t="s">
        <v>3</v>
      </c>
      <c r="AG6" s="5" t="s">
        <v>54</v>
      </c>
      <c r="AH6" s="6">
        <v>6</v>
      </c>
      <c r="AI6" s="3" t="s">
        <v>1604</v>
      </c>
      <c r="AJ6" s="7" t="s">
        <v>1605</v>
      </c>
      <c r="AK6" s="5" t="s">
        <v>131</v>
      </c>
      <c r="AL6" s="3"/>
      <c r="AM6" s="3"/>
      <c r="AN6" s="3"/>
      <c r="AO6" s="3" t="s">
        <v>1606</v>
      </c>
      <c r="AP6" s="3"/>
      <c r="AQ6" s="3"/>
      <c r="AR6" s="18"/>
      <c r="AS6" s="3"/>
      <c r="AT6" s="3" t="str">
        <f t="shared" si="0"/>
        <v/>
      </c>
      <c r="AU6" s="3" t="str">
        <f t="shared" si="1"/>
        <v/>
      </c>
      <c r="AV6" s="3" t="str">
        <f t="shared" si="2"/>
        <v>(ク</v>
      </c>
      <c r="AW6" s="3" t="str">
        <f t="shared" si="3"/>
        <v/>
      </c>
      <c r="AX6" s="3" t="str">
        <f t="shared" si="4"/>
        <v/>
      </c>
      <c r="AY6" s="3"/>
      <c r="AZ6" s="3" t="str">
        <f t="shared" si="5"/>
        <v>(クリーチャー1体を対象とする。それは+0/+8の修整とディフェンダーを得る。)</v>
      </c>
      <c r="BA6" s="19" t="s">
        <v>1607</v>
      </c>
      <c r="BB6" s="64" t="s">
        <v>0</v>
      </c>
      <c r="BC6">
        <v>5</v>
      </c>
      <c r="BD6" t="s">
        <v>33</v>
      </c>
      <c r="BE6" t="s">
        <v>40</v>
      </c>
      <c r="BF6" t="s">
        <v>80</v>
      </c>
    </row>
    <row r="7" spans="1:58">
      <c r="A7" t="str">
        <f t="shared" si="6"/>
        <v>|LEFT:80|LEFT:100|LEFT:100|LEFT:100|LEFT:100|LEFT:100|c</v>
      </c>
      <c r="B7" t="s">
        <v>0</v>
      </c>
      <c r="C7" t="s">
        <v>81</v>
      </c>
      <c r="D7" s="26" t="str">
        <f>$Q$1</f>
        <v>LEFT:80</v>
      </c>
      <c r="E7" s="26" t="s">
        <v>81</v>
      </c>
      <c r="F7" s="26" t="str">
        <f t="shared" ref="F7:J7" si="7">$R$1</f>
        <v>LEFT:100</v>
      </c>
      <c r="G7" s="26" t="s">
        <v>81</v>
      </c>
      <c r="H7" s="26" t="str">
        <f t="shared" si="7"/>
        <v>LEFT:100</v>
      </c>
      <c r="I7" s="26" t="s">
        <v>81</v>
      </c>
      <c r="J7" s="26" t="str">
        <f t="shared" si="7"/>
        <v>LEFT:100</v>
      </c>
      <c r="K7" s="26" t="s">
        <v>81</v>
      </c>
      <c r="L7" s="26" t="str">
        <f>$R$1</f>
        <v>LEFT:100</v>
      </c>
      <c r="M7" s="26" t="s">
        <v>81</v>
      </c>
      <c r="N7" s="26" t="str">
        <f>$R$1</f>
        <v>LEFT:100</v>
      </c>
      <c r="O7" t="s">
        <v>81</v>
      </c>
      <c r="P7" t="s">
        <v>82</v>
      </c>
      <c r="Q7" s="38" t="s">
        <v>6</v>
      </c>
      <c r="R7" s="34" t="str">
        <f>INDEX(AF:AF,W5+1)</f>
        <v>白</v>
      </c>
      <c r="S7" s="39" t="s">
        <v>7</v>
      </c>
      <c r="T7" s="34" t="str">
        <f>INDEX(AG:AG,W5+1)</f>
        <v>アンコモン</v>
      </c>
      <c r="U7" s="39" t="s">
        <v>8</v>
      </c>
      <c r="V7" s="34">
        <f>INDEX(AH:AH,W5+1)</f>
        <v>10</v>
      </c>
      <c r="W7" s="40"/>
      <c r="X7" s="34" t="str">
        <f>INDEX(AO:AO,W5+1)</f>
        <v>飛行</v>
      </c>
      <c r="Y7" s="52"/>
      <c r="Z7" s="52"/>
      <c r="AA7" s="53"/>
      <c r="AB7" t="s">
        <v>83</v>
      </c>
      <c r="AC7" t="s">
        <v>84</v>
      </c>
      <c r="AD7" s="40" t="s">
        <v>85</v>
      </c>
      <c r="AE7" s="48">
        <v>6</v>
      </c>
      <c r="AF7" s="3" t="s">
        <v>3</v>
      </c>
      <c r="AG7" s="5" t="s">
        <v>54</v>
      </c>
      <c r="AH7" s="6">
        <v>13</v>
      </c>
      <c r="AI7" s="3" t="s">
        <v>1608</v>
      </c>
      <c r="AJ7" s="7" t="s">
        <v>1609</v>
      </c>
      <c r="AK7" s="5" t="s">
        <v>131</v>
      </c>
      <c r="AL7" s="3"/>
      <c r="AM7" s="3"/>
      <c r="AN7" s="3"/>
      <c r="AO7" s="3" t="s">
        <v>1610</v>
      </c>
      <c r="AP7" s="3" t="s">
        <v>1611</v>
      </c>
      <c r="AQ7" s="3"/>
      <c r="AR7" s="18"/>
      <c r="AS7" s="3"/>
      <c r="AT7" s="3" t="str">
        <f t="shared" si="0"/>
        <v/>
      </c>
      <c r="AU7" s="3" t="str">
        <f t="shared" si="1"/>
        <v/>
      </c>
      <c r="AV7" s="3" t="str">
        <f t="shared" si="2"/>
        <v>(ク</v>
      </c>
      <c r="AW7" s="3" t="str">
        <f t="shared" si="3"/>
        <v/>
      </c>
      <c r="AX7" s="3" t="str">
        <f t="shared" si="4"/>
        <v/>
      </c>
      <c r="AY7" s="3"/>
      <c r="AZ7" s="3" t="str">
        <f t="shared" si="5"/>
        <v>(クリーチャー1体を対象とする。あなたの次のターン開始時までそれは+3/+3の修整を受けるとともに飛行とディフェンダーを得る。)&amp;br;(ゾンビがあなたのコントロール下で戦場に出るたび、これが墓地にあるならあなたの手札に戻す。)</v>
      </c>
      <c r="BA7" s="19" t="s">
        <v>1612</v>
      </c>
      <c r="BB7" s="64" t="s">
        <v>0</v>
      </c>
      <c r="BC7">
        <v>6</v>
      </c>
      <c r="BD7" t="s">
        <v>91</v>
      </c>
      <c r="BE7" t="s">
        <v>40</v>
      </c>
      <c r="BF7" t="s">
        <v>92</v>
      </c>
    </row>
    <row r="8" spans="1:58">
      <c r="A8" t="str">
        <f t="shared" si="6"/>
        <v>|色|白|レアリティ|アンコモン|マナコスト|10|</v>
      </c>
      <c r="B8" t="s">
        <v>0</v>
      </c>
      <c r="C8" t="s">
        <v>81</v>
      </c>
      <c r="D8" s="27" t="s">
        <v>6</v>
      </c>
      <c r="E8" t="s">
        <v>81</v>
      </c>
      <c r="F8" t="str">
        <f>IF(R7=0,"",R7)</f>
        <v>白</v>
      </c>
      <c r="G8" t="s">
        <v>81</v>
      </c>
      <c r="H8" s="27" t="s">
        <v>93</v>
      </c>
      <c r="I8" t="s">
        <v>81</v>
      </c>
      <c r="J8" t="str">
        <f>IF(T7=0,"",T7)</f>
        <v>アンコモン</v>
      </c>
      <c r="K8" t="s">
        <v>81</v>
      </c>
      <c r="L8" s="27" t="s">
        <v>94</v>
      </c>
      <c r="M8" t="s">
        <v>81</v>
      </c>
      <c r="N8">
        <f>IF(V7=0,"",V7)</f>
        <v>10</v>
      </c>
      <c r="O8" t="s">
        <v>81</v>
      </c>
      <c r="Q8" s="33" t="s">
        <v>11</v>
      </c>
      <c r="R8" s="34" t="str">
        <f>INDEX(AK:AK,W5+1)</f>
        <v>クリーチャー</v>
      </c>
      <c r="S8" s="39" t="s">
        <v>95</v>
      </c>
      <c r="T8" s="34" t="str">
        <f>INDEX(AL:AL,W5+1)</f>
        <v>天使</v>
      </c>
      <c r="U8" s="34">
        <f>INDEX(AM:AM,W5+1)</f>
        <v>0</v>
      </c>
      <c r="V8" s="34">
        <f>INDEX(AN:AN,W5+1)</f>
        <v>0</v>
      </c>
      <c r="W8" s="40"/>
      <c r="X8" s="34" t="str">
        <f>INDEX(AV:AV,W5+1)</f>
        <v>飛行</v>
      </c>
      <c r="Y8" s="34" t="str">
        <f>INDEX(AW:AW,W5+1)</f>
        <v/>
      </c>
      <c r="Z8" s="34" t="str">
        <f>INDEX(AX:AX,W5+1)</f>
        <v/>
      </c>
      <c r="AA8" s="34">
        <f>INDEX(AY:AY,W5+1)</f>
        <v>0</v>
      </c>
      <c r="AB8" t="s">
        <v>96</v>
      </c>
      <c r="AC8" t="s">
        <v>97</v>
      </c>
      <c r="AD8" s="40" t="s">
        <v>98</v>
      </c>
      <c r="AE8" s="48">
        <v>7</v>
      </c>
      <c r="AF8" s="3" t="s">
        <v>28</v>
      </c>
      <c r="AG8" s="5" t="s">
        <v>54</v>
      </c>
      <c r="AH8" s="6">
        <v>6</v>
      </c>
      <c r="AI8" s="3" t="s">
        <v>1613</v>
      </c>
      <c r="AJ8" s="7" t="s">
        <v>1614</v>
      </c>
      <c r="AK8" s="5" t="s">
        <v>159</v>
      </c>
      <c r="AL8" s="3"/>
      <c r="AM8" s="3"/>
      <c r="AN8" s="3"/>
      <c r="AO8" s="3" t="s">
        <v>1615</v>
      </c>
      <c r="AP8" s="3"/>
      <c r="AQ8" s="3"/>
      <c r="AR8" s="18"/>
      <c r="AS8" s="3"/>
      <c r="AT8" s="3" t="str">
        <f t="shared" si="0"/>
        <v/>
      </c>
      <c r="AU8" s="3" t="str">
        <f t="shared" si="1"/>
        <v/>
      </c>
      <c r="AV8" s="3" t="str">
        <f t="shared" si="2"/>
        <v>(対</v>
      </c>
      <c r="AW8" s="3" t="str">
        <f t="shared" si="3"/>
        <v/>
      </c>
      <c r="AX8" s="3" t="str">
        <f t="shared" si="4"/>
        <v/>
      </c>
      <c r="AY8" s="3"/>
      <c r="AZ8" s="3" t="str">
        <f t="shared" si="5"/>
        <v>(対戦相手が次に唱える呪文を破壊する。それは何も誘発させない。その後、このサポートを破壊する。)</v>
      </c>
      <c r="BA8" s="19" t="s">
        <v>1616</v>
      </c>
      <c r="BB8" s="64" t="s">
        <v>0</v>
      </c>
      <c r="BC8">
        <v>7</v>
      </c>
      <c r="BD8" t="s">
        <v>101</v>
      </c>
      <c r="BE8" t="s">
        <v>40</v>
      </c>
      <c r="BF8" t="s">
        <v>102</v>
      </c>
    </row>
    <row r="9" spans="1:58">
      <c r="A9" t="str">
        <f t="shared" si="6"/>
        <v>|種別|クリーチャー|サブタイプ|天使|||</v>
      </c>
      <c r="B9" t="s">
        <v>0</v>
      </c>
      <c r="C9" t="s">
        <v>81</v>
      </c>
      <c r="D9" s="27" t="s">
        <v>11</v>
      </c>
      <c r="E9" t="s">
        <v>81</v>
      </c>
      <c r="F9" t="str">
        <f>IF(R8=0,"",R8)</f>
        <v>クリーチャー</v>
      </c>
      <c r="G9" t="s">
        <v>81</v>
      </c>
      <c r="H9" s="27" t="s">
        <v>103</v>
      </c>
      <c r="I9" t="s">
        <v>81</v>
      </c>
      <c r="J9" t="str">
        <f>IF(T8=0,"",T8)</f>
        <v>天使</v>
      </c>
      <c r="K9" t="s">
        <v>81</v>
      </c>
      <c r="L9" t="str">
        <f>IF(U8=0,"",U8)</f>
        <v/>
      </c>
      <c r="M9" t="s">
        <v>81</v>
      </c>
      <c r="N9" t="str">
        <f>IF(V8=0,"",V8)</f>
        <v/>
      </c>
      <c r="O9" t="s">
        <v>81</v>
      </c>
      <c r="Q9" s="33" t="s">
        <v>104</v>
      </c>
      <c r="R9" s="34" t="str">
        <f>INDEX(AZ:AZ,W5+1)</f>
        <v>飛行&amp;br;サイクリング3</v>
      </c>
      <c r="S9" s="35"/>
      <c r="T9" s="35"/>
      <c r="U9" s="35"/>
      <c r="V9" s="36"/>
      <c r="W9" s="40"/>
      <c r="X9" s="32" t="s">
        <v>0</v>
      </c>
      <c r="Y9" s="32"/>
      <c r="Z9" s="32"/>
      <c r="AA9" s="54" t="s">
        <v>0</v>
      </c>
      <c r="AB9" t="s">
        <v>105</v>
      </c>
      <c r="AC9" t="s">
        <v>106</v>
      </c>
      <c r="AD9" s="40" t="s">
        <v>107</v>
      </c>
      <c r="AE9" s="48">
        <v>8</v>
      </c>
      <c r="AF9" s="3" t="s">
        <v>28</v>
      </c>
      <c r="AG9" s="5" t="s">
        <v>55</v>
      </c>
      <c r="AH9" s="6">
        <v>11</v>
      </c>
      <c r="AI9" s="3" t="s">
        <v>1617</v>
      </c>
      <c r="AJ9" s="7" t="s">
        <v>1618</v>
      </c>
      <c r="AK9" s="5" t="s">
        <v>131</v>
      </c>
      <c r="AL9" s="3"/>
      <c r="AM9" s="3"/>
      <c r="AN9" s="3"/>
      <c r="AO9" s="3" t="s">
        <v>2067</v>
      </c>
      <c r="AP9" s="3"/>
      <c r="AQ9" s="3"/>
      <c r="AR9" s="18"/>
      <c r="AS9" s="3"/>
      <c r="AT9" s="3" t="str">
        <f t="shared" si="0"/>
        <v/>
      </c>
      <c r="AU9" s="3" t="str">
        <f t="shared" si="1"/>
        <v/>
      </c>
      <c r="AV9" s="3" t="str">
        <f t="shared" si="2"/>
        <v>(ク</v>
      </c>
      <c r="AW9" s="3" t="str">
        <f t="shared" si="3"/>
        <v/>
      </c>
      <c r="AX9" s="3" t="str">
        <f t="shared" si="4"/>
        <v/>
      </c>
      <c r="AY9" s="3"/>
      <c r="AZ9" s="3" t="str">
        <f t="shared" si="5"/>
        <v>(クリーチャー1体を対象とする。あなたがコントロールするクリーチャーの数が2体以下なら、それのコントロールを得る。あなたの各手札はすべてのマナを失う。)</v>
      </c>
      <c r="BA9" s="19" t="s">
        <v>1620</v>
      </c>
      <c r="BB9" s="64" t="s">
        <v>0</v>
      </c>
      <c r="BC9">
        <v>8</v>
      </c>
      <c r="BD9" t="s">
        <v>111</v>
      </c>
      <c r="BE9" t="s">
        <v>40</v>
      </c>
      <c r="BF9" t="s">
        <v>112</v>
      </c>
    </row>
    <row r="10" spans="1:58">
      <c r="A10" t="str">
        <f t="shared" si="6"/>
        <v>|テキスト|&gt;|&gt;|&gt;|&gt;|飛行&amp;br;サイクリング3|</v>
      </c>
      <c r="B10" t="s">
        <v>0</v>
      </c>
      <c r="C10" t="s">
        <v>81</v>
      </c>
      <c r="D10" s="27" t="s">
        <v>104</v>
      </c>
      <c r="E10" t="s">
        <v>81</v>
      </c>
      <c r="F10" s="27" t="s">
        <v>113</v>
      </c>
      <c r="G10" t="s">
        <v>81</v>
      </c>
      <c r="H10" s="27" t="s">
        <v>113</v>
      </c>
      <c r="I10" t="s">
        <v>81</v>
      </c>
      <c r="J10" s="27" t="s">
        <v>113</v>
      </c>
      <c r="K10" t="s">
        <v>81</v>
      </c>
      <c r="L10" s="27" t="s">
        <v>113</v>
      </c>
      <c r="M10" t="s">
        <v>81</v>
      </c>
      <c r="N10" t="str">
        <f>IF(R9=0,"",R9)</f>
        <v>飛行&amp;br;サイクリング3</v>
      </c>
      <c r="O10" t="s">
        <v>81</v>
      </c>
      <c r="Q10" s="38" t="s">
        <v>27</v>
      </c>
      <c r="R10" s="34" t="str">
        <f>INDEX(BA:BA,W5+1)</f>
        <v>Cycling 3.</v>
      </c>
      <c r="S10" s="33" t="s">
        <v>114</v>
      </c>
      <c r="T10" s="34" t="str">
        <f>IF(X10="","",X10&amp;IF(Y10="",""," "&amp;Y10)&amp;IF(Z10="",""," "&amp;Z10)&amp;IF(AA10="",""," "&amp;AA10))</f>
        <v>Flying  </v>
      </c>
      <c r="U10" s="35"/>
      <c r="V10" s="36"/>
      <c r="W10" s="40" t="s">
        <v>114</v>
      </c>
      <c r="X10" s="33" t="str">
        <f t="shared" ref="X10:AA10" si="8">IF(ISERROR(IF(LEN(X9)&gt;1,X9,VLOOKUP(X8,$AC:$AD,2,FALSE))),"",IF(LEN(X9)&gt;1,X9,VLOOKUP(X8,$AC:$AD,2,FALSE)))</f>
        <v>Flying</v>
      </c>
      <c r="Y10" s="33" t="str">
        <f t="shared" si="8"/>
        <v/>
      </c>
      <c r="Z10" s="33" t="str">
        <f t="shared" si="8"/>
        <v/>
      </c>
      <c r="AA10" s="33" t="str">
        <f t="shared" si="8"/>
        <v> </v>
      </c>
      <c r="AB10" t="s">
        <v>115</v>
      </c>
      <c r="AC10" t="s">
        <v>116</v>
      </c>
      <c r="AD10" s="40" t="s">
        <v>117</v>
      </c>
      <c r="AE10" s="48">
        <v>9</v>
      </c>
      <c r="AF10" s="3" t="s">
        <v>28</v>
      </c>
      <c r="AG10" s="5" t="s">
        <v>54</v>
      </c>
      <c r="AH10" s="6">
        <v>7</v>
      </c>
      <c r="AI10" s="3" t="s">
        <v>1621</v>
      </c>
      <c r="AJ10" s="7" t="s">
        <v>1622</v>
      </c>
      <c r="AK10" s="5" t="s">
        <v>159</v>
      </c>
      <c r="AL10" s="3"/>
      <c r="AM10" s="3"/>
      <c r="AN10" s="3"/>
      <c r="AO10" s="3" t="s">
        <v>1623</v>
      </c>
      <c r="AP10" s="3"/>
      <c r="AQ10" s="3"/>
      <c r="AR10" s="18"/>
      <c r="AS10" s="3"/>
      <c r="AT10" s="3" t="str">
        <f t="shared" si="0"/>
        <v/>
      </c>
      <c r="AU10" s="3" t="str">
        <f t="shared" si="1"/>
        <v/>
      </c>
      <c r="AV10" s="3" t="str">
        <f t="shared" si="2"/>
        <v>(あ</v>
      </c>
      <c r="AW10" s="3" t="str">
        <f t="shared" si="3"/>
        <v/>
      </c>
      <c r="AX10" s="3" t="str">
        <f t="shared" si="4"/>
        <v/>
      </c>
      <c r="AY10" s="3"/>
      <c r="AZ10" s="3" t="str">
        <f t="shared" si="5"/>
        <v>(あなたが呪文かサポートを唱えるたび、飛行と速攻を持つ1/1のスフィンクストークンを戦場に出す。ターン終了時にそれらを破壊する。)</v>
      </c>
      <c r="BA10" s="19" t="s">
        <v>1624</v>
      </c>
      <c r="BB10" s="64" t="s">
        <v>0</v>
      </c>
      <c r="BC10">
        <v>9</v>
      </c>
      <c r="BD10" t="s">
        <v>123</v>
      </c>
      <c r="BE10" t="s">
        <v>40</v>
      </c>
      <c r="BF10" t="s">
        <v>124</v>
      </c>
    </row>
    <row r="11" spans="1:58">
      <c r="A11" t="str">
        <f t="shared" si="6"/>
        <v>|英テキスト|&gt;|&gt;|&gt;|&gt;|Flying  &amp;br;Cycling 3.|</v>
      </c>
      <c r="B11" t="s">
        <v>0</v>
      </c>
      <c r="C11" t="s">
        <v>81</v>
      </c>
      <c r="D11" s="27" t="s">
        <v>125</v>
      </c>
      <c r="E11" t="s">
        <v>81</v>
      </c>
      <c r="F11" s="27" t="s">
        <v>113</v>
      </c>
      <c r="G11" t="s">
        <v>81</v>
      </c>
      <c r="H11" s="27" t="s">
        <v>113</v>
      </c>
      <c r="I11" t="s">
        <v>81</v>
      </c>
      <c r="J11" s="27" t="s">
        <v>113</v>
      </c>
      <c r="K11" t="s">
        <v>81</v>
      </c>
      <c r="L11" s="27" t="s">
        <v>113</v>
      </c>
      <c r="M11" t="s">
        <v>81</v>
      </c>
      <c r="N11" t="str">
        <f>IF(T10="","",T10&amp;"&amp;br;")&amp;IF(R10=0,"",R10)</f>
        <v>Flying  &amp;br;Cycling 3.</v>
      </c>
      <c r="O11" t="s">
        <v>81</v>
      </c>
      <c r="Q11" s="33" t="s">
        <v>18</v>
      </c>
      <c r="R11" s="34" t="str">
        <f>IF(INDEX(AT:AT,W5+1)="",0,INDEX(AT:AT,W5+1)&amp;"/"&amp;INDEX(AU:AU,W5+1))</f>
        <v>4/4</v>
      </c>
      <c r="S11" s="35"/>
      <c r="T11" s="35"/>
      <c r="U11" s="35"/>
      <c r="V11" s="36"/>
      <c r="W11" s="40"/>
      <c r="X11" s="33"/>
      <c r="Y11" s="52"/>
      <c r="Z11" s="52"/>
      <c r="AA11" s="53"/>
      <c r="AB11" t="s">
        <v>126</v>
      </c>
      <c r="AC11" t="s">
        <v>127</v>
      </c>
      <c r="AD11" s="40" t="s">
        <v>128</v>
      </c>
      <c r="AE11" s="48">
        <v>10</v>
      </c>
      <c r="AF11" s="3" t="s">
        <v>28</v>
      </c>
      <c r="AG11" s="5" t="s">
        <v>54</v>
      </c>
      <c r="AH11" s="6">
        <v>8</v>
      </c>
      <c r="AI11" s="3" t="s">
        <v>1625</v>
      </c>
      <c r="AJ11" s="7" t="s">
        <v>1626</v>
      </c>
      <c r="AK11" s="5" t="s">
        <v>34</v>
      </c>
      <c r="AL11" s="3" t="s">
        <v>50</v>
      </c>
      <c r="AM11" s="3" t="s">
        <v>268</v>
      </c>
      <c r="AN11" s="3" t="s">
        <v>61</v>
      </c>
      <c r="AO11" s="3" t="s">
        <v>1627</v>
      </c>
      <c r="AP11" s="3" t="s">
        <v>1098</v>
      </c>
      <c r="AQ11" s="3"/>
      <c r="AR11" s="18">
        <v>42796</v>
      </c>
      <c r="AS11" s="3"/>
      <c r="AT11" s="3">
        <f t="shared" si="0"/>
        <v>3</v>
      </c>
      <c r="AU11" s="3">
        <f t="shared" si="1"/>
        <v>2</v>
      </c>
      <c r="AV11" s="3" t="str">
        <f t="shared" si="2"/>
        <v>(あ</v>
      </c>
      <c r="AW11" s="3" t="str">
        <f t="shared" si="3"/>
        <v/>
      </c>
      <c r="AX11" s="3" t="str">
        <f t="shared" si="4"/>
        <v/>
      </c>
      <c r="AY11" s="3"/>
      <c r="AZ11" s="3" t="str">
        <f t="shared" si="5"/>
        <v>(あなたが呪文を唱えるたび、ターン終了時までこれは+1/+1の修整を受ける。)&amp;br;加虐</v>
      </c>
      <c r="BA11" s="19" t="s">
        <v>1628</v>
      </c>
      <c r="BB11" s="64" t="s">
        <v>0</v>
      </c>
      <c r="BC11">
        <v>10</v>
      </c>
      <c r="BD11" t="s">
        <v>134</v>
      </c>
      <c r="BE11" t="s">
        <v>40</v>
      </c>
      <c r="BF11" t="s">
        <v>135</v>
      </c>
    </row>
    <row r="12" spans="1:58">
      <c r="A12" t="str">
        <f t="shared" si="6"/>
        <v>|PT|&gt;|4/4|シールド数|&gt;||</v>
      </c>
      <c r="B12" t="s">
        <v>0</v>
      </c>
      <c r="C12" t="s">
        <v>81</v>
      </c>
      <c r="D12" t="s">
        <v>18</v>
      </c>
      <c r="E12" t="s">
        <v>81</v>
      </c>
      <c r="F12" t="s">
        <v>113</v>
      </c>
      <c r="G12" t="s">
        <v>81</v>
      </c>
      <c r="H12" t="str">
        <f>IF(R11=0,"",R11)</f>
        <v>4/4</v>
      </c>
      <c r="I12" t="s">
        <v>81</v>
      </c>
      <c r="J12" t="s">
        <v>136</v>
      </c>
      <c r="K12" t="s">
        <v>81</v>
      </c>
      <c r="L12" t="s">
        <v>113</v>
      </c>
      <c r="M12" t="s">
        <v>81</v>
      </c>
      <c r="N12" t="str">
        <f>IF(R12=0,"",R12)</f>
        <v/>
      </c>
      <c r="O12" t="s">
        <v>81</v>
      </c>
      <c r="Q12" s="41" t="s">
        <v>19</v>
      </c>
      <c r="R12" s="34">
        <f>INDEX(AS:AS,W5+1)</f>
        <v>0</v>
      </c>
      <c r="S12" s="42"/>
      <c r="T12" s="42"/>
      <c r="U12" s="42"/>
      <c r="V12" s="43"/>
      <c r="W12" s="44"/>
      <c r="X12" s="45"/>
      <c r="Y12" s="55"/>
      <c r="Z12" s="55"/>
      <c r="AA12" s="56"/>
      <c r="AB12" t="s">
        <v>137</v>
      </c>
      <c r="AC12" t="s">
        <v>138</v>
      </c>
      <c r="AD12" s="40" t="s">
        <v>139</v>
      </c>
      <c r="AE12" s="48">
        <v>11</v>
      </c>
      <c r="AF12" s="3" t="s">
        <v>28</v>
      </c>
      <c r="AG12" s="5" t="s">
        <v>54</v>
      </c>
      <c r="AH12" s="6">
        <v>10</v>
      </c>
      <c r="AI12" s="3" t="s">
        <v>1629</v>
      </c>
      <c r="AJ12" s="7" t="s">
        <v>1630</v>
      </c>
      <c r="AK12" s="5" t="s">
        <v>34</v>
      </c>
      <c r="AL12" s="3" t="s">
        <v>874</v>
      </c>
      <c r="AM12" s="3"/>
      <c r="AN12" s="3"/>
      <c r="AO12" s="3" t="s">
        <v>84</v>
      </c>
      <c r="AP12" s="3" t="s">
        <v>312</v>
      </c>
      <c r="AQ12" s="3"/>
      <c r="AR12" s="18">
        <v>42860</v>
      </c>
      <c r="AS12" s="3"/>
      <c r="AT12" s="3">
        <f t="shared" si="0"/>
        <v>5</v>
      </c>
      <c r="AU12" s="3">
        <f t="shared" si="1"/>
        <v>5</v>
      </c>
      <c r="AV12" s="3" t="str">
        <f t="shared" si="2"/>
        <v>呪禁</v>
      </c>
      <c r="AW12" s="3" t="str">
        <f t="shared" si="3"/>
        <v/>
      </c>
      <c r="AX12" s="3" t="str">
        <f t="shared" si="4"/>
        <v/>
      </c>
      <c r="AY12" s="3"/>
      <c r="AZ12" s="3" t="str">
        <f t="shared" si="5"/>
        <v>呪禁&amp;br;サイクリング3</v>
      </c>
      <c r="BA12" s="19" t="s">
        <v>1631</v>
      </c>
      <c r="BB12" s="64" t="s">
        <v>0</v>
      </c>
      <c r="BC12">
        <v>11</v>
      </c>
      <c r="BD12" t="s">
        <v>143</v>
      </c>
      <c r="BE12" t="s">
        <v>40</v>
      </c>
      <c r="BF12" t="s">
        <v>144</v>
      </c>
    </row>
    <row r="13" spans="1:58">
      <c r="A13" t="str">
        <f t="shared" si="6"/>
        <v>&amp;br;&amp;br;</v>
      </c>
      <c r="B13" t="s">
        <v>0</v>
      </c>
      <c r="C13" t="s">
        <v>145</v>
      </c>
      <c r="R13"/>
      <c r="S13"/>
      <c r="T13"/>
      <c r="U13"/>
      <c r="V13"/>
      <c r="AB13" t="s">
        <v>146</v>
      </c>
      <c r="AC13" t="s">
        <v>147</v>
      </c>
      <c r="AD13" s="40" t="s">
        <v>148</v>
      </c>
      <c r="AE13" s="48">
        <v>12</v>
      </c>
      <c r="AF13" s="3" t="s">
        <v>42</v>
      </c>
      <c r="AG13" s="5" t="s">
        <v>54</v>
      </c>
      <c r="AH13" s="6">
        <v>12</v>
      </c>
      <c r="AI13" s="3" t="s">
        <v>1632</v>
      </c>
      <c r="AJ13" s="7" t="s">
        <v>1633</v>
      </c>
      <c r="AK13" s="5" t="s">
        <v>34</v>
      </c>
      <c r="AL13" s="3" t="s">
        <v>35</v>
      </c>
      <c r="AM13" s="3" t="s">
        <v>69</v>
      </c>
      <c r="AN13" s="3"/>
      <c r="AO13" s="3" t="s">
        <v>257</v>
      </c>
      <c r="AP13" s="3" t="s">
        <v>1634</v>
      </c>
      <c r="AQ13" s="3" t="s">
        <v>1635</v>
      </c>
      <c r="AR13" s="18">
        <v>42768</v>
      </c>
      <c r="AS13" s="3"/>
      <c r="AT13" s="3">
        <f t="shared" si="0"/>
        <v>2</v>
      </c>
      <c r="AU13" s="3">
        <f t="shared" si="1"/>
        <v>2</v>
      </c>
      <c r="AV13" s="3" t="str">
        <f t="shared" si="2"/>
        <v>ディ</v>
      </c>
      <c r="AW13" s="3" t="str">
        <f t="shared" si="3"/>
        <v/>
      </c>
      <c r="AX13" s="3" t="str">
        <f t="shared" si="4"/>
        <v/>
      </c>
      <c r="AY13" s="3"/>
      <c r="AZ13" s="3" t="str">
        <f t="shared" si="5"/>
        <v>ディフェンダー&amp;br;(このクリーチャーが戦場に出たとき、クリーチャー1体を対象とし、-1/-1の修整を与える。)&amp;br;(このクリーチャーが死亡したとき、対戦相手がコントロールする最初のクリーチャーを破壊する。)</v>
      </c>
      <c r="BA13" s="19" t="s">
        <v>1636</v>
      </c>
      <c r="BB13" s="64" t="s">
        <v>0</v>
      </c>
      <c r="BC13">
        <v>12</v>
      </c>
      <c r="BD13" t="s">
        <v>49</v>
      </c>
      <c r="BE13" t="s">
        <v>40</v>
      </c>
      <c r="BF13" t="s">
        <v>152</v>
      </c>
    </row>
    <row r="14" spans="1:58">
      <c r="A14" t="str">
        <f t="shared" si="6"/>
        <v>#back(text=戻る,left)</v>
      </c>
      <c r="B14" t="s">
        <v>0</v>
      </c>
      <c r="C14" t="s">
        <v>153</v>
      </c>
      <c r="R14"/>
      <c r="S14"/>
      <c r="T14"/>
      <c r="U14"/>
      <c r="V14"/>
      <c r="AB14" t="s">
        <v>154</v>
      </c>
      <c r="AC14" t="s">
        <v>155</v>
      </c>
      <c r="AD14" s="40" t="s">
        <v>156</v>
      </c>
      <c r="AE14" s="48">
        <v>13</v>
      </c>
      <c r="AF14" s="3" t="s">
        <v>42</v>
      </c>
      <c r="AG14" s="5" t="s">
        <v>55</v>
      </c>
      <c r="AH14" s="6">
        <v>12</v>
      </c>
      <c r="AI14" s="3" t="s">
        <v>1637</v>
      </c>
      <c r="AJ14" s="7" t="s">
        <v>1638</v>
      </c>
      <c r="AK14" s="5" t="s">
        <v>131</v>
      </c>
      <c r="AL14" s="3"/>
      <c r="AM14" s="3"/>
      <c r="AN14" s="3"/>
      <c r="AO14" s="3" t="s">
        <v>2068</v>
      </c>
      <c r="AP14" s="3"/>
      <c r="AQ14" s="3"/>
      <c r="AR14" s="18"/>
      <c r="AS14" s="3"/>
      <c r="AT14" s="3" t="str">
        <f t="shared" si="0"/>
        <v/>
      </c>
      <c r="AU14" s="3" t="str">
        <f t="shared" si="1"/>
        <v/>
      </c>
      <c r="AV14" s="3" t="str">
        <f t="shared" si="2"/>
        <v>(各</v>
      </c>
      <c r="AW14" s="3" t="str">
        <f t="shared" si="3"/>
        <v/>
      </c>
      <c r="AX14" s="3" t="str">
        <f t="shared" si="4"/>
        <v/>
      </c>
      <c r="AY14" s="3"/>
      <c r="AZ14" s="3" t="str">
        <f t="shared" si="5"/>
        <v>(各クリーチャーを破壊する。あなたの各手札はすべてのマナを失う。)</v>
      </c>
      <c r="BA14" s="19" t="s">
        <v>1640</v>
      </c>
      <c r="BB14" s="64" t="s">
        <v>0</v>
      </c>
      <c r="BC14">
        <v>13</v>
      </c>
      <c r="BD14" t="s">
        <v>162</v>
      </c>
      <c r="BE14" t="s">
        <v>40</v>
      </c>
      <c r="BF14" t="s">
        <v>163</v>
      </c>
    </row>
    <row r="15" spans="1:58">
      <c r="A15" t="str">
        <f t="shared" si="6"/>
        <v>&amp;br;</v>
      </c>
      <c r="B15" t="s">
        <v>0</v>
      </c>
      <c r="C15" t="s">
        <v>164</v>
      </c>
      <c r="R15"/>
      <c r="S15"/>
      <c r="T15"/>
      <c r="U15"/>
      <c r="V15"/>
      <c r="AB15" t="s">
        <v>165</v>
      </c>
      <c r="AC15" t="s">
        <v>166</v>
      </c>
      <c r="AD15" s="40" t="s">
        <v>167</v>
      </c>
      <c r="AE15" s="48">
        <v>14</v>
      </c>
      <c r="AF15" s="3" t="s">
        <v>42</v>
      </c>
      <c r="AG15" s="5" t="s">
        <v>56</v>
      </c>
      <c r="AH15" s="6">
        <v>11</v>
      </c>
      <c r="AI15" s="3" t="s">
        <v>1641</v>
      </c>
      <c r="AJ15" s="7" t="s">
        <v>1642</v>
      </c>
      <c r="AK15" s="5" t="s">
        <v>131</v>
      </c>
      <c r="AL15" s="3"/>
      <c r="AM15" s="3"/>
      <c r="AN15" s="3"/>
      <c r="AO15" s="3" t="s">
        <v>1643</v>
      </c>
      <c r="AP15" s="3"/>
      <c r="AQ15" s="3"/>
      <c r="AR15" s="18"/>
      <c r="AS15" s="3"/>
      <c r="AT15" s="3" t="str">
        <f t="shared" si="0"/>
        <v/>
      </c>
      <c r="AU15" s="3" t="str">
        <f t="shared" si="1"/>
        <v/>
      </c>
      <c r="AV15" s="3" t="str">
        <f t="shared" si="2"/>
        <v>(ク</v>
      </c>
      <c r="AW15" s="3" t="str">
        <f t="shared" si="3"/>
        <v/>
      </c>
      <c r="AX15" s="3" t="str">
        <f t="shared" si="4"/>
        <v/>
      </c>
      <c r="AY15" s="3"/>
      <c r="AZ15" s="3" t="str">
        <f t="shared" si="5"/>
        <v>(クリーチャー1体を対象とし、それを追放する。そのクリーチャーのコントローラーにX点のダメージを与える。Xはそのクリーチャーの基本のパワーに等しい。)</v>
      </c>
      <c r="BA15" s="19" t="s">
        <v>1644</v>
      </c>
      <c r="BB15" s="64" t="s">
        <v>0</v>
      </c>
      <c r="BC15">
        <v>14</v>
      </c>
      <c r="BD15" t="s">
        <v>171</v>
      </c>
      <c r="BE15" t="s">
        <v>40</v>
      </c>
      <c r="BF15" t="s">
        <v>172</v>
      </c>
    </row>
    <row r="16" spans="1:58">
      <c r="A16" t="str">
        <f t="shared" si="6"/>
        <v>#comment(above,nsize=[15],size=[30],num=[10])</v>
      </c>
      <c r="B16" t="s">
        <v>0</v>
      </c>
      <c r="C16" t="s">
        <v>173</v>
      </c>
      <c r="R16"/>
      <c r="S16"/>
      <c r="T16"/>
      <c r="U16"/>
      <c r="V16"/>
      <c r="AB16" t="s">
        <v>174</v>
      </c>
      <c r="AC16" t="s">
        <v>175</v>
      </c>
      <c r="AD16" s="40" t="s">
        <v>176</v>
      </c>
      <c r="AE16" s="48">
        <v>15</v>
      </c>
      <c r="AF16" s="3" t="s">
        <v>42</v>
      </c>
      <c r="AG16" s="5" t="s">
        <v>54</v>
      </c>
      <c r="AH16" s="6">
        <v>6</v>
      </c>
      <c r="AI16" s="3" t="s">
        <v>1645</v>
      </c>
      <c r="AJ16" s="7" t="s">
        <v>1646</v>
      </c>
      <c r="AK16" s="5" t="s">
        <v>34</v>
      </c>
      <c r="AL16" s="3" t="s">
        <v>1647</v>
      </c>
      <c r="AM16" s="3"/>
      <c r="AN16" s="3"/>
      <c r="AO16" s="3" t="s">
        <v>1648</v>
      </c>
      <c r="AP16" s="3"/>
      <c r="AQ16" s="3"/>
      <c r="AR16" s="18">
        <v>42736</v>
      </c>
      <c r="AS16" s="3"/>
      <c r="AT16" s="3">
        <f t="shared" si="0"/>
        <v>1</v>
      </c>
      <c r="AU16" s="3">
        <f t="shared" si="1"/>
        <v>1</v>
      </c>
      <c r="AV16" s="3" t="str">
        <f t="shared" si="2"/>
        <v>(こ</v>
      </c>
      <c r="AW16" s="3" t="str">
        <f t="shared" si="3"/>
        <v/>
      </c>
      <c r="AX16" s="3" t="str">
        <f t="shared" si="4"/>
        <v/>
      </c>
      <c r="AY16" s="3"/>
      <c r="AZ16" s="3" t="str">
        <f t="shared" si="5"/>
        <v>(このクリーチャーが死亡したとき、対戦相手の墓地にある最後に破壊された不朽か永遠か余波を持つカードを追放する。)</v>
      </c>
      <c r="BA16" s="19" t="s">
        <v>1649</v>
      </c>
      <c r="BB16" s="64" t="s">
        <v>0</v>
      </c>
      <c r="BC16">
        <v>15</v>
      </c>
      <c r="BD16" t="s">
        <v>182</v>
      </c>
      <c r="BE16" t="s">
        <v>40</v>
      </c>
      <c r="BF16" t="s">
        <v>183</v>
      </c>
    </row>
    <row r="17" spans="1:58">
      <c r="A17" t="str">
        <f t="shared" si="6"/>
        <v>&amp;br;&amp;br;</v>
      </c>
      <c r="B17" t="s">
        <v>0</v>
      </c>
      <c r="C17" t="s">
        <v>145</v>
      </c>
      <c r="R17"/>
      <c r="S17"/>
      <c r="T17"/>
      <c r="U17"/>
      <c r="V17"/>
      <c r="AC17" t="s">
        <v>89</v>
      </c>
      <c r="AD17" s="40" t="s">
        <v>184</v>
      </c>
      <c r="AE17" s="48">
        <v>16</v>
      </c>
      <c r="AF17" s="3" t="s">
        <v>42</v>
      </c>
      <c r="AG17" s="5" t="s">
        <v>54</v>
      </c>
      <c r="AH17" s="6">
        <v>14</v>
      </c>
      <c r="AI17" s="3" t="s">
        <v>1650</v>
      </c>
      <c r="AJ17" s="7" t="s">
        <v>1651</v>
      </c>
      <c r="AK17" s="5" t="s">
        <v>159</v>
      </c>
      <c r="AL17" s="3" t="s">
        <v>1014</v>
      </c>
      <c r="AM17" s="3" t="s">
        <v>1053</v>
      </c>
      <c r="AN17" s="3"/>
      <c r="AO17" s="3" t="s">
        <v>1652</v>
      </c>
      <c r="AP17" s="3"/>
      <c r="AQ17" s="3"/>
      <c r="AR17" s="18"/>
      <c r="AS17" s="3"/>
      <c r="AT17" s="3" t="str">
        <f t="shared" si="0"/>
        <v/>
      </c>
      <c r="AU17" s="3" t="str">
        <f t="shared" si="1"/>
        <v/>
      </c>
      <c r="AV17" s="3" t="str">
        <f t="shared" si="2"/>
        <v>(対</v>
      </c>
      <c r="AW17" s="3" t="str">
        <f t="shared" si="3"/>
        <v/>
      </c>
      <c r="AX17" s="3" t="str">
        <f t="shared" si="4"/>
        <v/>
      </c>
      <c r="AY17" s="3"/>
      <c r="AZ17" s="3" t="str">
        <f t="shared" si="5"/>
        <v>(対戦相手のターン開始時に、対戦相手は3点のダメージを受ける。)</v>
      </c>
      <c r="BA17" s="19" t="s">
        <v>1653</v>
      </c>
      <c r="BB17" s="64" t="s">
        <v>0</v>
      </c>
      <c r="BC17">
        <v>16</v>
      </c>
      <c r="BD17" t="s">
        <v>188</v>
      </c>
      <c r="BE17" t="s">
        <v>40</v>
      </c>
      <c r="BF17" t="s">
        <v>189</v>
      </c>
    </row>
    <row r="18" spans="1:58">
      <c r="A18" t="str">
        <f t="shared" si="6"/>
        <v/>
      </c>
      <c r="B18" t="s">
        <v>0</v>
      </c>
      <c r="C18" s="28"/>
      <c r="Q18" s="29"/>
      <c r="R18" s="30"/>
      <c r="S18" s="30"/>
      <c r="T18" s="30"/>
      <c r="U18" s="30"/>
      <c r="V18" s="31"/>
      <c r="W18" s="32">
        <v>2</v>
      </c>
      <c r="X18" s="29"/>
      <c r="Y18" s="50"/>
      <c r="Z18" s="50"/>
      <c r="AA18" s="51"/>
      <c r="AC18" t="s">
        <v>190</v>
      </c>
      <c r="AD18" s="40" t="s">
        <v>191</v>
      </c>
      <c r="AE18" s="48">
        <v>17</v>
      </c>
      <c r="AF18" s="3" t="s">
        <v>42</v>
      </c>
      <c r="AG18" s="5" t="s">
        <v>54</v>
      </c>
      <c r="AH18" s="6">
        <v>9</v>
      </c>
      <c r="AI18" s="3" t="s">
        <v>1654</v>
      </c>
      <c r="AJ18" s="7" t="s">
        <v>1655</v>
      </c>
      <c r="AK18" s="5" t="s">
        <v>131</v>
      </c>
      <c r="AL18" s="3"/>
      <c r="AM18" s="3"/>
      <c r="AN18" s="3"/>
      <c r="AO18" s="3" t="s">
        <v>1656</v>
      </c>
      <c r="AP18" s="3"/>
      <c r="AQ18" s="3"/>
      <c r="AR18" s="18"/>
      <c r="AS18" s="3"/>
      <c r="AT18" s="3" t="str">
        <f t="shared" si="0"/>
        <v/>
      </c>
      <c r="AU18" s="3" t="str">
        <f t="shared" si="1"/>
        <v/>
      </c>
      <c r="AV18" s="3" t="str">
        <f t="shared" si="2"/>
        <v>(対</v>
      </c>
      <c r="AW18" s="3" t="str">
        <f t="shared" si="3"/>
        <v/>
      </c>
      <c r="AX18" s="3" t="str">
        <f t="shared" si="4"/>
        <v/>
      </c>
      <c r="AY18" s="3"/>
      <c r="AZ18" s="3" t="str">
        <f t="shared" si="5"/>
        <v>(対戦相手のクリーチャー1体を対象とし、それに-3/-3の修整を与える。対戦相手は3点のダメージを受ける。)</v>
      </c>
      <c r="BA18" s="19" t="s">
        <v>1657</v>
      </c>
      <c r="BB18" s="64" t="s">
        <v>0</v>
      </c>
      <c r="BC18">
        <v>17</v>
      </c>
      <c r="BD18" t="s">
        <v>196</v>
      </c>
      <c r="BE18" t="s">
        <v>40</v>
      </c>
      <c r="BF18" t="s">
        <v>197</v>
      </c>
    </row>
    <row r="19" spans="1:58">
      <c r="A19" t="str">
        <f t="shared" si="6"/>
        <v>*デジェルの拒絶/Djeru's Renunciation</v>
      </c>
      <c r="B19" t="s">
        <v>0</v>
      </c>
      <c r="C19" t="str">
        <f>"*"&amp;R19&amp;"/"&amp;T19</f>
        <v>*デジェルの拒絶/Djeru's Renunciation</v>
      </c>
      <c r="Q19" s="33" t="s">
        <v>9</v>
      </c>
      <c r="R19" s="34" t="str">
        <f>INDEX(AI:AI,W18+1)</f>
        <v>デジェルの拒絶</v>
      </c>
      <c r="S19" s="35" t="s">
        <v>10</v>
      </c>
      <c r="T19" s="34" t="str">
        <f>INDEX(AJ:AJ,W18+1)</f>
        <v>Djeru's Renunciation</v>
      </c>
      <c r="U19" s="35"/>
      <c r="V19" s="36"/>
      <c r="W19" s="37"/>
      <c r="X19" s="33"/>
      <c r="Y19" s="52"/>
      <c r="Z19" s="52"/>
      <c r="AA19" s="53"/>
      <c r="AC19" t="s">
        <v>198</v>
      </c>
      <c r="AD19" s="40" t="s">
        <v>199</v>
      </c>
      <c r="AE19" s="48">
        <v>18</v>
      </c>
      <c r="AF19" s="3" t="s">
        <v>43</v>
      </c>
      <c r="AG19" s="5" t="s">
        <v>54</v>
      </c>
      <c r="AH19" s="6">
        <v>13</v>
      </c>
      <c r="AI19" s="3" t="s">
        <v>1658</v>
      </c>
      <c r="AJ19" s="7" t="s">
        <v>1659</v>
      </c>
      <c r="AK19" s="5" t="s">
        <v>131</v>
      </c>
      <c r="AL19" s="3"/>
      <c r="AM19" s="3"/>
      <c r="AN19" s="3"/>
      <c r="AO19" s="3" t="s">
        <v>1660</v>
      </c>
      <c r="AP19" s="3"/>
      <c r="AQ19" s="3"/>
      <c r="AR19" s="18"/>
      <c r="AS19" s="3"/>
      <c r="AT19" s="3" t="str">
        <f t="shared" si="0"/>
        <v/>
      </c>
      <c r="AU19" s="3" t="str">
        <f t="shared" si="1"/>
        <v/>
      </c>
      <c r="AV19" s="3" t="str">
        <f t="shared" si="2"/>
        <v>(ク</v>
      </c>
      <c r="AW19" s="3" t="str">
        <f t="shared" si="3"/>
        <v/>
      </c>
      <c r="AX19" s="3" t="str">
        <f t="shared" si="4"/>
        <v/>
      </c>
      <c r="AY19" s="3"/>
      <c r="AZ19" s="3" t="str">
        <f t="shared" si="5"/>
        <v>(クリーチャー1体を対象とし、それに6点のダメージを与える。その後、対戦相手がコントロールするサポートを1つ破壊する。)</v>
      </c>
      <c r="BA19" s="19" t="s">
        <v>1661</v>
      </c>
      <c r="BB19" s="64" t="s">
        <v>0</v>
      </c>
      <c r="BC19">
        <v>18</v>
      </c>
      <c r="BD19" t="s">
        <v>204</v>
      </c>
      <c r="BE19" t="s">
        <v>40</v>
      </c>
      <c r="BF19" t="s">
        <v>205</v>
      </c>
    </row>
    <row r="20" spans="1:58">
      <c r="A20" t="str">
        <f t="shared" si="6"/>
        <v>|LEFT:80|LEFT:100|LEFT:100|LEFT:100|LEFT:100|LEFT:100|c</v>
      </c>
      <c r="B20" t="s">
        <v>0</v>
      </c>
      <c r="C20" t="s">
        <v>81</v>
      </c>
      <c r="D20" s="26" t="str">
        <f>$Q$1</f>
        <v>LEFT:80</v>
      </c>
      <c r="E20" s="26" t="s">
        <v>81</v>
      </c>
      <c r="F20" s="26" t="str">
        <f t="shared" ref="F20:J20" si="9">$R$1</f>
        <v>LEFT:100</v>
      </c>
      <c r="G20" s="26" t="s">
        <v>81</v>
      </c>
      <c r="H20" s="26" t="str">
        <f t="shared" si="9"/>
        <v>LEFT:100</v>
      </c>
      <c r="I20" s="26" t="s">
        <v>81</v>
      </c>
      <c r="J20" s="26" t="str">
        <f t="shared" si="9"/>
        <v>LEFT:100</v>
      </c>
      <c r="K20" s="26" t="s">
        <v>81</v>
      </c>
      <c r="L20" s="26" t="str">
        <f>$R$1</f>
        <v>LEFT:100</v>
      </c>
      <c r="M20" s="26" t="s">
        <v>81</v>
      </c>
      <c r="N20" s="26" t="str">
        <f>$R$1</f>
        <v>LEFT:100</v>
      </c>
      <c r="O20" t="s">
        <v>81</v>
      </c>
      <c r="P20" t="s">
        <v>82</v>
      </c>
      <c r="Q20" s="38" t="s">
        <v>6</v>
      </c>
      <c r="R20" s="34" t="str">
        <f>INDEX(AF:AF,W18+1)</f>
        <v>白</v>
      </c>
      <c r="S20" s="39" t="s">
        <v>7</v>
      </c>
      <c r="T20" s="34" t="str">
        <f>INDEX(AG:AG,W18+1)</f>
        <v>コモン</v>
      </c>
      <c r="U20" s="39" t="s">
        <v>8</v>
      </c>
      <c r="V20" s="34">
        <f>INDEX(AH:AH,W18+1)</f>
        <v>3</v>
      </c>
      <c r="W20" s="40"/>
      <c r="X20" s="34" t="str">
        <f>INDEX(AO:AO,W18+1)</f>
        <v>(対戦相手がコントロールする最初の2体のクリーチャーはあなたの次のターン開始時まで無効化される。)</v>
      </c>
      <c r="Y20" s="52"/>
      <c r="Z20" s="52"/>
      <c r="AA20" s="53"/>
      <c r="AC20">
        <v>0</v>
      </c>
      <c r="AD20" s="40" t="s">
        <v>0</v>
      </c>
      <c r="AE20" s="48">
        <v>19</v>
      </c>
      <c r="AF20" s="3" t="s">
        <v>43</v>
      </c>
      <c r="AG20" s="5" t="s">
        <v>54</v>
      </c>
      <c r="AH20" s="6">
        <v>9</v>
      </c>
      <c r="AI20" s="3" t="s">
        <v>1662</v>
      </c>
      <c r="AJ20" s="7" t="s">
        <v>1663</v>
      </c>
      <c r="AK20" s="5" t="s">
        <v>34</v>
      </c>
      <c r="AL20" s="3" t="s">
        <v>35</v>
      </c>
      <c r="AM20" s="3" t="s">
        <v>562</v>
      </c>
      <c r="AN20" s="3"/>
      <c r="AO20" s="3" t="s">
        <v>1664</v>
      </c>
      <c r="AP20" s="3"/>
      <c r="AQ20" s="3"/>
      <c r="AR20" s="18">
        <v>42796</v>
      </c>
      <c r="AS20" s="3"/>
      <c r="AT20" s="3">
        <f t="shared" si="0"/>
        <v>3</v>
      </c>
      <c r="AU20" s="3">
        <f t="shared" si="1"/>
        <v>2</v>
      </c>
      <c r="AV20" s="3" t="str">
        <f t="shared" si="2"/>
        <v>(あ</v>
      </c>
      <c r="AW20" s="3" t="str">
        <f t="shared" si="3"/>
        <v/>
      </c>
      <c r="AX20" s="3" t="str">
        <f t="shared" si="4"/>
        <v/>
      </c>
      <c r="AY20" s="3"/>
      <c r="AZ20" s="3" t="str">
        <f t="shared" si="5"/>
        <v>(あなたが呪文かサポートをを唱えるたび、対戦相手に2点のダメージを与える。)</v>
      </c>
      <c r="BA20" s="19" t="s">
        <v>1665</v>
      </c>
      <c r="BB20" s="64" t="s">
        <v>0</v>
      </c>
      <c r="BC20">
        <v>19</v>
      </c>
      <c r="BD20" t="s">
        <v>208</v>
      </c>
      <c r="BE20" t="s">
        <v>40</v>
      </c>
      <c r="BF20" t="s">
        <v>209</v>
      </c>
    </row>
    <row r="21" spans="1:58">
      <c r="A21" t="str">
        <f t="shared" si="6"/>
        <v>|色|白|レアリティ|コモン|マナコスト|3|</v>
      </c>
      <c r="B21" t="s">
        <v>0</v>
      </c>
      <c r="C21" t="s">
        <v>81</v>
      </c>
      <c r="D21" s="27" t="s">
        <v>6</v>
      </c>
      <c r="E21" t="s">
        <v>81</v>
      </c>
      <c r="F21" t="str">
        <f>IF(R20=0,"",R20)</f>
        <v>白</v>
      </c>
      <c r="G21" t="s">
        <v>81</v>
      </c>
      <c r="H21" s="27" t="s">
        <v>93</v>
      </c>
      <c r="I21" t="s">
        <v>81</v>
      </c>
      <c r="J21" t="str">
        <f>IF(T20=0,"",T20)</f>
        <v>コモン</v>
      </c>
      <c r="K21" t="s">
        <v>81</v>
      </c>
      <c r="L21" s="27" t="s">
        <v>94</v>
      </c>
      <c r="M21" t="s">
        <v>81</v>
      </c>
      <c r="N21">
        <f>IF(V20=0,"",V20)</f>
        <v>3</v>
      </c>
      <c r="O21" t="s">
        <v>81</v>
      </c>
      <c r="Q21" s="33" t="s">
        <v>11</v>
      </c>
      <c r="R21" s="34" t="str">
        <f>INDEX(AK:AK,W18+1)</f>
        <v>呪文</v>
      </c>
      <c r="S21" s="39" t="s">
        <v>95</v>
      </c>
      <c r="T21" s="34">
        <f>INDEX(AL:AL,W18+1)</f>
        <v>0</v>
      </c>
      <c r="U21" s="34">
        <f>INDEX(AM:AM,W18+1)</f>
        <v>0</v>
      </c>
      <c r="V21" s="34">
        <f>INDEX(AN:AN,W18+1)</f>
        <v>0</v>
      </c>
      <c r="W21" s="40"/>
      <c r="X21" s="34" t="str">
        <f>INDEX(AV:AV,W18+1)</f>
        <v>(対</v>
      </c>
      <c r="Y21" s="34" t="str">
        <f>INDEX(AW:AW,W18+1)</f>
        <v/>
      </c>
      <c r="Z21" s="34" t="str">
        <f>INDEX(AX:AX,W18+1)</f>
        <v/>
      </c>
      <c r="AA21" s="34">
        <f>INDEX(AY:AY,W18+1)</f>
        <v>0</v>
      </c>
      <c r="AD21" s="40"/>
      <c r="AE21" s="48">
        <v>20</v>
      </c>
      <c r="AF21" s="3" t="s">
        <v>43</v>
      </c>
      <c r="AG21" s="5" t="s">
        <v>54</v>
      </c>
      <c r="AH21" s="6">
        <v>11</v>
      </c>
      <c r="AI21" s="3" t="s">
        <v>1666</v>
      </c>
      <c r="AJ21" s="7" t="s">
        <v>1667</v>
      </c>
      <c r="AK21" s="5" t="s">
        <v>34</v>
      </c>
      <c r="AL21" s="3" t="s">
        <v>1302</v>
      </c>
      <c r="AM21" s="3"/>
      <c r="AN21" s="3"/>
      <c r="AO21" s="3" t="s">
        <v>4</v>
      </c>
      <c r="AP21" s="3" t="s">
        <v>312</v>
      </c>
      <c r="AQ21" s="3"/>
      <c r="AR21" s="18">
        <v>42859</v>
      </c>
      <c r="AS21" s="3"/>
      <c r="AT21" s="3">
        <f t="shared" si="0"/>
        <v>5</v>
      </c>
      <c r="AU21" s="3">
        <f t="shared" si="1"/>
        <v>4</v>
      </c>
      <c r="AV21" s="3" t="str">
        <f t="shared" si="2"/>
        <v>威迫</v>
      </c>
      <c r="AW21" s="3" t="str">
        <f t="shared" si="3"/>
        <v/>
      </c>
      <c r="AX21" s="3" t="str">
        <f t="shared" si="4"/>
        <v/>
      </c>
      <c r="AY21" s="3"/>
      <c r="AZ21" s="3" t="str">
        <f t="shared" si="5"/>
        <v>威迫&amp;br;サイクリング3</v>
      </c>
      <c r="BA21" s="19" t="s">
        <v>1158</v>
      </c>
      <c r="BB21" s="64" t="s">
        <v>0</v>
      </c>
      <c r="BC21">
        <v>20</v>
      </c>
      <c r="BD21" t="s">
        <v>214</v>
      </c>
      <c r="BE21" t="s">
        <v>40</v>
      </c>
      <c r="BF21" t="s">
        <v>215</v>
      </c>
    </row>
    <row r="22" spans="1:58">
      <c r="A22" t="str">
        <f t="shared" si="6"/>
        <v>|種別|呪文|サブタイプ||||</v>
      </c>
      <c r="B22" t="s">
        <v>0</v>
      </c>
      <c r="C22" t="s">
        <v>81</v>
      </c>
      <c r="D22" s="27" t="s">
        <v>11</v>
      </c>
      <c r="E22" t="s">
        <v>81</v>
      </c>
      <c r="F22" t="str">
        <f>IF(R21=0,"",R21)</f>
        <v>呪文</v>
      </c>
      <c r="G22" t="s">
        <v>81</v>
      </c>
      <c r="H22" s="27" t="s">
        <v>103</v>
      </c>
      <c r="I22" t="s">
        <v>81</v>
      </c>
      <c r="J22" t="str">
        <f>IF(T21=0,"",T21)</f>
        <v/>
      </c>
      <c r="K22" t="s">
        <v>81</v>
      </c>
      <c r="L22" t="str">
        <f>IF(U21=0,"",U21)</f>
        <v/>
      </c>
      <c r="M22" t="s">
        <v>81</v>
      </c>
      <c r="N22" t="str">
        <f>IF(V21=0,"",V21)</f>
        <v/>
      </c>
      <c r="O22" t="s">
        <v>81</v>
      </c>
      <c r="Q22" s="33" t="s">
        <v>104</v>
      </c>
      <c r="R22" s="34" t="str">
        <f>INDEX(AZ:AZ,W18+1)</f>
        <v>(対戦相手がコントロールする最初の2体のクリーチャーはあなたの次のターン開始時まで無効化される。)&amp;br;(サイクリング2)</v>
      </c>
      <c r="S22" s="35"/>
      <c r="T22" s="35"/>
      <c r="U22" s="35"/>
      <c r="V22" s="36"/>
      <c r="W22" s="40"/>
      <c r="X22" s="32"/>
      <c r="Y22" s="32"/>
      <c r="Z22" s="32"/>
      <c r="AA22" s="54"/>
      <c r="AD22" s="40"/>
      <c r="AE22" s="48">
        <v>21</v>
      </c>
      <c r="AF22" s="3" t="s">
        <v>43</v>
      </c>
      <c r="AG22" s="5" t="s">
        <v>55</v>
      </c>
      <c r="AH22" s="6">
        <v>21</v>
      </c>
      <c r="AI22" s="3" t="s">
        <v>1668</v>
      </c>
      <c r="AJ22" s="7" t="s">
        <v>1669</v>
      </c>
      <c r="AK22" s="5" t="s">
        <v>131</v>
      </c>
      <c r="AL22" s="3"/>
      <c r="AM22" s="3"/>
      <c r="AN22" s="3"/>
      <c r="AO22" s="3" t="s">
        <v>2069</v>
      </c>
      <c r="AP22" s="3"/>
      <c r="AQ22" s="3"/>
      <c r="AR22" s="18"/>
      <c r="AS22" s="3"/>
      <c r="AT22" s="3" t="str">
        <f t="shared" si="0"/>
        <v/>
      </c>
      <c r="AU22" s="3" t="str">
        <f t="shared" si="1"/>
        <v/>
      </c>
      <c r="AV22" s="3" t="str">
        <f t="shared" si="2"/>
        <v>(ラ</v>
      </c>
      <c r="AW22" s="3" t="str">
        <f t="shared" si="3"/>
        <v/>
      </c>
      <c r="AX22" s="3" t="str">
        <f t="shared" si="4"/>
        <v/>
      </c>
      <c r="AY22" s="3"/>
      <c r="AZ22" s="3" t="str">
        <f t="shared" si="5"/>
        <v>(ライブラリーから最初の呪文を4つ取ってくる。それらのコストは0になる。あなたの各手札はすべてのマナを失う。)</v>
      </c>
      <c r="BA22" s="19" t="s">
        <v>1671</v>
      </c>
      <c r="BB22" s="64" t="s">
        <v>0</v>
      </c>
      <c r="BC22">
        <v>21</v>
      </c>
      <c r="BD22" t="s">
        <v>218</v>
      </c>
      <c r="BE22" t="s">
        <v>40</v>
      </c>
      <c r="BF22" t="s">
        <v>219</v>
      </c>
    </row>
    <row r="23" spans="1:58">
      <c r="A23" t="str">
        <f t="shared" si="6"/>
        <v>|テキスト|&gt;|&gt;|&gt;|&gt;|(対戦相手がコントロールする最初の2体のクリーチャーはあなたの次のターン開始時まで無効化される。)&amp;br;(サイクリング2)|</v>
      </c>
      <c r="B23" t="s">
        <v>0</v>
      </c>
      <c r="C23" t="s">
        <v>81</v>
      </c>
      <c r="D23" s="27" t="s">
        <v>104</v>
      </c>
      <c r="E23" t="s">
        <v>81</v>
      </c>
      <c r="F23" s="27" t="s">
        <v>113</v>
      </c>
      <c r="G23" t="s">
        <v>81</v>
      </c>
      <c r="H23" s="27" t="s">
        <v>113</v>
      </c>
      <c r="I23" t="s">
        <v>81</v>
      </c>
      <c r="J23" s="27" t="s">
        <v>113</v>
      </c>
      <c r="K23" t="s">
        <v>81</v>
      </c>
      <c r="L23" s="27" t="s">
        <v>113</v>
      </c>
      <c r="M23" t="s">
        <v>81</v>
      </c>
      <c r="N23" t="str">
        <f>IF(R22=0,"",R22)</f>
        <v>(対戦相手がコントロールする最初の2体のクリーチャーはあなたの次のターン開始時まで無効化される。)&amp;br;(サイクリング2)</v>
      </c>
      <c r="O23" t="s">
        <v>81</v>
      </c>
      <c r="Q23" s="38" t="s">
        <v>27</v>
      </c>
      <c r="R23" s="34" t="str">
        <f>INDEX(BA:BA,W18+1)</f>
        <v>The first 2 creatures your opponent controls are Disabled until the beginning of your next turn. &amp;br;Cycling 2.</v>
      </c>
      <c r="S23" s="33" t="s">
        <v>114</v>
      </c>
      <c r="T23" s="34" t="str">
        <f>IF(X23="","",X23&amp;IF(Y23="",""," "&amp;Y23)&amp;IF(Z23="",""," "&amp;Z23)&amp;IF(AA23="",""," "&amp;AA23))</f>
        <v/>
      </c>
      <c r="U23" s="35"/>
      <c r="V23" s="36"/>
      <c r="W23" s="40" t="s">
        <v>114</v>
      </c>
      <c r="X23" s="33" t="str">
        <f t="shared" ref="X23:AA23" si="10">IF(ISERROR(IF(LEN(X22)&gt;1,X22,VLOOKUP(X21,$AC:$AD,2,FALSE))),"",IF(LEN(X22)&gt;1,X22,VLOOKUP(X21,$AC:$AD,2,FALSE)))</f>
        <v/>
      </c>
      <c r="Y23" s="33" t="str">
        <f t="shared" si="10"/>
        <v/>
      </c>
      <c r="Z23" s="33" t="str">
        <f t="shared" si="10"/>
        <v/>
      </c>
      <c r="AA23" s="33" t="str">
        <f t="shared" si="10"/>
        <v> </v>
      </c>
      <c r="AD23" s="40"/>
      <c r="AE23" s="48">
        <v>22</v>
      </c>
      <c r="AF23" s="3" t="s">
        <v>43</v>
      </c>
      <c r="AG23" s="5" t="s">
        <v>56</v>
      </c>
      <c r="AH23" s="6">
        <v>15</v>
      </c>
      <c r="AI23" s="3" t="s">
        <v>1672</v>
      </c>
      <c r="AJ23" s="7" t="s">
        <v>1673</v>
      </c>
      <c r="AK23" s="5" t="s">
        <v>131</v>
      </c>
      <c r="AL23" s="3"/>
      <c r="AM23" s="3"/>
      <c r="AN23" s="3"/>
      <c r="AO23" s="3" t="s">
        <v>1674</v>
      </c>
      <c r="AP23" s="3"/>
      <c r="AQ23" s="3"/>
      <c r="AR23" s="18"/>
      <c r="AS23" s="3"/>
      <c r="AT23" s="3" t="str">
        <f t="shared" si="0"/>
        <v/>
      </c>
      <c r="AU23" s="3" t="str">
        <f t="shared" si="1"/>
        <v/>
      </c>
      <c r="AV23" s="3" t="str">
        <f t="shared" si="2"/>
        <v>(対</v>
      </c>
      <c r="AW23" s="3" t="str">
        <f t="shared" si="3"/>
        <v/>
      </c>
      <c r="AX23" s="3" t="str">
        <f t="shared" si="4"/>
        <v/>
      </c>
      <c r="AY23" s="3"/>
      <c r="AZ23" s="3" t="str">
        <f t="shared" si="5"/>
        <v>(対戦相手がコントロールする各クリーチャーはダメージ軽減を失う。対戦相手と対戦相手がコントロールする各クリーチャーに12点のダメージを与える。)</v>
      </c>
      <c r="BA23" s="19" t="s">
        <v>1675</v>
      </c>
      <c r="BB23" s="64" t="s">
        <v>0</v>
      </c>
      <c r="BC23">
        <v>22</v>
      </c>
      <c r="BD23" t="s">
        <v>223</v>
      </c>
      <c r="BE23" t="s">
        <v>40</v>
      </c>
      <c r="BF23" t="s">
        <v>224</v>
      </c>
    </row>
    <row r="24" spans="1:58">
      <c r="A24" t="str">
        <f t="shared" si="6"/>
        <v>|英テキスト|&gt;|&gt;|&gt;|&gt;|The first 2 creatures your opponent controls are Disabled until the beginning of your next turn. &amp;br;Cycling 2.|</v>
      </c>
      <c r="B24" t="s">
        <v>0</v>
      </c>
      <c r="C24" t="s">
        <v>81</v>
      </c>
      <c r="D24" s="27" t="s">
        <v>125</v>
      </c>
      <c r="E24" t="s">
        <v>81</v>
      </c>
      <c r="F24" s="27" t="s">
        <v>113</v>
      </c>
      <c r="G24" t="s">
        <v>81</v>
      </c>
      <c r="H24" s="27" t="s">
        <v>113</v>
      </c>
      <c r="I24" t="s">
        <v>81</v>
      </c>
      <c r="J24" s="27" t="s">
        <v>113</v>
      </c>
      <c r="K24" t="s">
        <v>81</v>
      </c>
      <c r="L24" s="27" t="s">
        <v>113</v>
      </c>
      <c r="M24" t="s">
        <v>81</v>
      </c>
      <c r="N24" t="str">
        <f>IF(T23="","",T23&amp;"&amp;br;")&amp;IF(R23=0,"",R23)</f>
        <v>The first 2 creatures your opponent controls are Disabled until the beginning of your next turn. &amp;br;Cycling 2.</v>
      </c>
      <c r="O24" t="s">
        <v>81</v>
      </c>
      <c r="Q24" s="33" t="s">
        <v>18</v>
      </c>
      <c r="R24" s="34">
        <f>IF(INDEX(AT:AT,W18+1)="",0,INDEX(AT:AT,W18+1)&amp;"/"&amp;INDEX(AU:AU,W18+1))</f>
        <v>0</v>
      </c>
      <c r="S24" s="35"/>
      <c r="T24" s="35"/>
      <c r="U24" s="35"/>
      <c r="V24" s="36"/>
      <c r="W24" s="40"/>
      <c r="X24" s="33"/>
      <c r="Y24" s="52"/>
      <c r="Z24" s="52"/>
      <c r="AA24" s="53"/>
      <c r="AD24" s="44"/>
      <c r="AE24" s="48">
        <v>23</v>
      </c>
      <c r="AF24" s="3" t="s">
        <v>43</v>
      </c>
      <c r="AG24" s="5" t="s">
        <v>54</v>
      </c>
      <c r="AH24" s="6">
        <v>10</v>
      </c>
      <c r="AI24" s="3" t="s">
        <v>1676</v>
      </c>
      <c r="AJ24" s="7" t="s">
        <v>1677</v>
      </c>
      <c r="AK24" s="5" t="s">
        <v>34</v>
      </c>
      <c r="AL24" s="3" t="s">
        <v>50</v>
      </c>
      <c r="AM24" s="3" t="s">
        <v>591</v>
      </c>
      <c r="AN24" s="3"/>
      <c r="AO24" s="3" t="s">
        <v>1098</v>
      </c>
      <c r="AP24" s="3"/>
      <c r="AQ24" s="3"/>
      <c r="AR24" s="18">
        <v>42859</v>
      </c>
      <c r="AS24" s="3"/>
      <c r="AT24" s="3">
        <f t="shared" si="0"/>
        <v>5</v>
      </c>
      <c r="AU24" s="3">
        <f t="shared" si="1"/>
        <v>4</v>
      </c>
      <c r="AV24" s="3" t="str">
        <f t="shared" si="2"/>
        <v>加虐</v>
      </c>
      <c r="AW24" s="3" t="str">
        <f t="shared" si="3"/>
        <v/>
      </c>
      <c r="AX24" s="3" t="str">
        <f t="shared" si="4"/>
        <v/>
      </c>
      <c r="AY24" s="3"/>
      <c r="AZ24" s="3" t="str">
        <f t="shared" si="5"/>
        <v>加虐</v>
      </c>
      <c r="BA24" s="19" t="s">
        <v>1155</v>
      </c>
      <c r="BB24" s="64" t="s">
        <v>0</v>
      </c>
      <c r="BC24">
        <v>23</v>
      </c>
      <c r="BD24" t="s">
        <v>158</v>
      </c>
      <c r="BE24" t="s">
        <v>40</v>
      </c>
      <c r="BF24" t="s">
        <v>230</v>
      </c>
    </row>
    <row r="25" spans="1:58">
      <c r="A25" t="str">
        <f t="shared" si="6"/>
        <v>|PT|&gt;||シールド数|&gt;||</v>
      </c>
      <c r="B25" t="s">
        <v>0</v>
      </c>
      <c r="C25" t="s">
        <v>81</v>
      </c>
      <c r="D25" t="s">
        <v>18</v>
      </c>
      <c r="E25" t="s">
        <v>81</v>
      </c>
      <c r="F25" t="s">
        <v>113</v>
      </c>
      <c r="G25" t="s">
        <v>81</v>
      </c>
      <c r="H25" t="str">
        <f>IF(R24=0,"",R24)</f>
        <v/>
      </c>
      <c r="I25" t="s">
        <v>81</v>
      </c>
      <c r="J25" t="s">
        <v>136</v>
      </c>
      <c r="K25" t="s">
        <v>81</v>
      </c>
      <c r="L25" t="s">
        <v>113</v>
      </c>
      <c r="M25" t="s">
        <v>81</v>
      </c>
      <c r="N25" t="str">
        <f>IF(R25=0,"",R25)</f>
        <v/>
      </c>
      <c r="O25" t="s">
        <v>81</v>
      </c>
      <c r="Q25" s="41" t="s">
        <v>19</v>
      </c>
      <c r="R25" s="34">
        <f>INDEX(AS:AS,W18+1)</f>
        <v>0</v>
      </c>
      <c r="S25" s="42"/>
      <c r="T25" s="42"/>
      <c r="U25" s="42"/>
      <c r="V25" s="43"/>
      <c r="W25" s="44"/>
      <c r="X25" s="45"/>
      <c r="Y25" s="55"/>
      <c r="Z25" s="55"/>
      <c r="AA25" s="56"/>
      <c r="AE25" s="48">
        <v>24</v>
      </c>
      <c r="AF25" s="3" t="s">
        <v>44</v>
      </c>
      <c r="AG25" s="5" t="s">
        <v>54</v>
      </c>
      <c r="AH25" s="6">
        <v>7</v>
      </c>
      <c r="AI25" s="3" t="s">
        <v>1678</v>
      </c>
      <c r="AJ25" s="7" t="s">
        <v>1679</v>
      </c>
      <c r="AK25" s="5" t="s">
        <v>131</v>
      </c>
      <c r="AL25" s="3"/>
      <c r="AM25" s="3"/>
      <c r="AN25" s="3"/>
      <c r="AO25" s="3" t="s">
        <v>1680</v>
      </c>
      <c r="AP25" s="3"/>
      <c r="AQ25" s="3"/>
      <c r="AR25" s="18"/>
      <c r="AS25" s="3"/>
      <c r="AT25" s="3" t="str">
        <f t="shared" si="0"/>
        <v/>
      </c>
      <c r="AU25" s="3" t="str">
        <f t="shared" si="1"/>
        <v/>
      </c>
      <c r="AV25" s="3" t="str">
        <f t="shared" si="2"/>
        <v>(あ</v>
      </c>
      <c r="AW25" s="3" t="str">
        <f t="shared" si="3"/>
        <v/>
      </c>
      <c r="AX25" s="3" t="str">
        <f t="shared" si="4"/>
        <v/>
      </c>
      <c r="AY25" s="3"/>
      <c r="AZ25" s="3" t="str">
        <f t="shared" si="5"/>
        <v>(あなたがコントロールする最初のクリーチャーに+2/+0の修整を与える。その後、対戦相手の最初のクリーチャーにX点のダメージを与える。Xはあなたの最初のクリーチャーのパワーに等しい。)</v>
      </c>
      <c r="BA25" s="19" t="s">
        <v>1681</v>
      </c>
      <c r="BB25" s="64" t="s">
        <v>0</v>
      </c>
      <c r="BC25">
        <v>24</v>
      </c>
      <c r="BD25" t="s">
        <v>233</v>
      </c>
      <c r="BE25" t="s">
        <v>40</v>
      </c>
      <c r="BF25" t="s">
        <v>234</v>
      </c>
    </row>
    <row r="26" spans="1:58">
      <c r="A26" t="str">
        <f t="shared" si="6"/>
        <v>&amp;br;&amp;br;</v>
      </c>
      <c r="B26" t="s">
        <v>0</v>
      </c>
      <c r="C26" t="s">
        <v>145</v>
      </c>
      <c r="R26"/>
      <c r="S26"/>
      <c r="T26"/>
      <c r="U26"/>
      <c r="V26"/>
      <c r="AE26" s="48">
        <v>25</v>
      </c>
      <c r="AF26" s="3" t="s">
        <v>44</v>
      </c>
      <c r="AG26" s="5" t="s">
        <v>54</v>
      </c>
      <c r="AH26" s="6">
        <v>12</v>
      </c>
      <c r="AI26" s="3" t="s">
        <v>1682</v>
      </c>
      <c r="AJ26" s="7" t="s">
        <v>1683</v>
      </c>
      <c r="AK26" s="5" t="s">
        <v>34</v>
      </c>
      <c r="AL26" s="3" t="s">
        <v>531</v>
      </c>
      <c r="AM26" s="3" t="s">
        <v>562</v>
      </c>
      <c r="AN26" s="3"/>
      <c r="AO26" s="3" t="s">
        <v>147</v>
      </c>
      <c r="AP26" s="3"/>
      <c r="AQ26" s="3"/>
      <c r="AR26" s="18">
        <v>42829</v>
      </c>
      <c r="AS26" s="3"/>
      <c r="AT26" s="3">
        <f t="shared" si="0"/>
        <v>4</v>
      </c>
      <c r="AU26" s="3">
        <f t="shared" si="1"/>
        <v>4</v>
      </c>
      <c r="AV26" s="3" t="str">
        <f t="shared" si="2"/>
        <v>到達</v>
      </c>
      <c r="AW26" s="3" t="str">
        <f t="shared" si="3"/>
        <v/>
      </c>
      <c r="AX26" s="3" t="str">
        <f t="shared" si="4"/>
        <v/>
      </c>
      <c r="AY26" s="3"/>
      <c r="AZ26" s="3" t="str">
        <f t="shared" si="5"/>
        <v>到達</v>
      </c>
      <c r="BA26" s="19" t="s">
        <v>0</v>
      </c>
      <c r="BB26" s="64" t="s">
        <v>0</v>
      </c>
      <c r="BC26">
        <v>25</v>
      </c>
      <c r="BD26" t="s">
        <v>241</v>
      </c>
      <c r="BE26" t="s">
        <v>40</v>
      </c>
      <c r="BF26" t="s">
        <v>242</v>
      </c>
    </row>
    <row r="27" spans="1:58">
      <c r="A27" t="str">
        <f t="shared" si="6"/>
        <v>#back(text=戻る,left)</v>
      </c>
      <c r="B27" t="s">
        <v>0</v>
      </c>
      <c r="C27" t="s">
        <v>153</v>
      </c>
      <c r="R27"/>
      <c r="S27"/>
      <c r="T27"/>
      <c r="U27"/>
      <c r="V27"/>
      <c r="AE27" s="48">
        <v>26</v>
      </c>
      <c r="AF27" s="3" t="s">
        <v>44</v>
      </c>
      <c r="AG27" s="5" t="s">
        <v>54</v>
      </c>
      <c r="AH27" s="6">
        <v>13</v>
      </c>
      <c r="AI27" s="3" t="s">
        <v>1684</v>
      </c>
      <c r="AJ27" s="7" t="s">
        <v>1685</v>
      </c>
      <c r="AK27" s="5" t="s">
        <v>34</v>
      </c>
      <c r="AL27" s="3" t="s">
        <v>35</v>
      </c>
      <c r="AM27" s="3" t="s">
        <v>657</v>
      </c>
      <c r="AN27" s="3"/>
      <c r="AO27" s="3" t="s">
        <v>1686</v>
      </c>
      <c r="AP27" s="3"/>
      <c r="AQ27" s="3"/>
      <c r="AR27" s="18">
        <v>42829</v>
      </c>
      <c r="AS27" s="3"/>
      <c r="AT27" s="3">
        <f t="shared" si="0"/>
        <v>4</v>
      </c>
      <c r="AU27" s="3">
        <f t="shared" si="1"/>
        <v>4</v>
      </c>
      <c r="AV27" s="3" t="str">
        <f t="shared" si="2"/>
        <v>(督</v>
      </c>
      <c r="AW27" s="3" t="str">
        <f t="shared" si="3"/>
        <v/>
      </c>
      <c r="AX27" s="3" t="str">
        <f t="shared" si="4"/>
        <v/>
      </c>
      <c r="AY27" s="3"/>
      <c r="AZ27" s="3" t="str">
        <f t="shared" si="5"/>
        <v>(督励3：ジェムを6つ緑に変換する。)</v>
      </c>
      <c r="BA27" s="19" t="s">
        <v>1687</v>
      </c>
      <c r="BB27" s="64" t="s">
        <v>0</v>
      </c>
      <c r="BC27">
        <v>26</v>
      </c>
      <c r="BD27" t="s">
        <v>245</v>
      </c>
      <c r="BE27" t="s">
        <v>40</v>
      </c>
      <c r="BF27" t="s">
        <v>246</v>
      </c>
    </row>
    <row r="28" spans="1:58">
      <c r="A28" t="str">
        <f t="shared" si="6"/>
        <v>&amp;br;</v>
      </c>
      <c r="B28" t="s">
        <v>0</v>
      </c>
      <c r="C28" t="s">
        <v>164</v>
      </c>
      <c r="R28"/>
      <c r="S28"/>
      <c r="T28"/>
      <c r="U28"/>
      <c r="V28"/>
      <c r="AE28" s="48">
        <v>27</v>
      </c>
      <c r="AF28" s="3" t="s">
        <v>44</v>
      </c>
      <c r="AG28" s="5" t="s">
        <v>56</v>
      </c>
      <c r="AH28" s="6">
        <v>11</v>
      </c>
      <c r="AI28" s="3" t="s">
        <v>1688</v>
      </c>
      <c r="AJ28" s="7" t="s">
        <v>1689</v>
      </c>
      <c r="AK28" s="5" t="s">
        <v>131</v>
      </c>
      <c r="AL28" s="3"/>
      <c r="AM28" s="3"/>
      <c r="AN28" s="3"/>
      <c r="AO28" s="3" t="s">
        <v>1690</v>
      </c>
      <c r="AP28" s="3"/>
      <c r="AQ28" s="3"/>
      <c r="AR28" s="18"/>
      <c r="AS28" s="3"/>
      <c r="AT28" s="3" t="str">
        <f t="shared" si="0"/>
        <v/>
      </c>
      <c r="AU28" s="3" t="str">
        <f t="shared" si="1"/>
        <v/>
      </c>
      <c r="AV28" s="3" t="str">
        <f t="shared" si="2"/>
        <v>(ジ</v>
      </c>
      <c r="AW28" s="3" t="str">
        <f t="shared" si="3"/>
        <v/>
      </c>
      <c r="AX28" s="3" t="str">
        <f t="shared" si="4"/>
        <v/>
      </c>
      <c r="AY28" s="3"/>
      <c r="AZ28" s="3" t="str">
        <f t="shared" si="5"/>
        <v>(ジェムを15個緑に変換する。あなたの墓地に砂漠呪文が3枚以上ある場合、4/4のゾンビトークンを2体召喚する。)</v>
      </c>
      <c r="BA28" s="19" t="s">
        <v>1691</v>
      </c>
      <c r="BB28" s="64" t="s">
        <v>0</v>
      </c>
      <c r="BC28">
        <v>27</v>
      </c>
      <c r="BD28" t="s">
        <v>201</v>
      </c>
      <c r="BE28" t="s">
        <v>40</v>
      </c>
      <c r="BF28" t="s">
        <v>249</v>
      </c>
    </row>
    <row r="29" spans="1:58">
      <c r="A29" t="str">
        <f t="shared" si="6"/>
        <v>#comment(above,nsize=[15],size=[30],num=[10])</v>
      </c>
      <c r="B29" t="s">
        <v>0</v>
      </c>
      <c r="C29" t="s">
        <v>173</v>
      </c>
      <c r="R29"/>
      <c r="S29"/>
      <c r="T29"/>
      <c r="U29"/>
      <c r="V29"/>
      <c r="AE29" s="48">
        <v>28</v>
      </c>
      <c r="AF29" s="3" t="s">
        <v>44</v>
      </c>
      <c r="AG29" s="5" t="s">
        <v>54</v>
      </c>
      <c r="AH29" s="6">
        <v>7</v>
      </c>
      <c r="AI29" s="3" t="s">
        <v>1692</v>
      </c>
      <c r="AJ29" s="7" t="s">
        <v>1693</v>
      </c>
      <c r="AK29" s="5" t="s">
        <v>131</v>
      </c>
      <c r="AL29" s="3"/>
      <c r="AM29" s="3"/>
      <c r="AN29" s="3"/>
      <c r="AO29" s="3" t="s">
        <v>1694</v>
      </c>
      <c r="AP29" s="3"/>
      <c r="AQ29" s="3"/>
      <c r="AR29" s="18"/>
      <c r="AS29" s="3"/>
      <c r="AT29" s="3" t="str">
        <f t="shared" si="0"/>
        <v/>
      </c>
      <c r="AU29" s="3" t="str">
        <f t="shared" si="1"/>
        <v/>
      </c>
      <c r="AV29" s="3" t="str">
        <f t="shared" si="2"/>
        <v>(対</v>
      </c>
      <c r="AW29" s="3" t="str">
        <f t="shared" si="3"/>
        <v/>
      </c>
      <c r="AX29" s="3" t="str">
        <f t="shared" si="4"/>
        <v/>
      </c>
      <c r="AY29" s="3"/>
      <c r="AZ29" s="3" t="str">
        <f t="shared" si="5"/>
        <v>(対戦相手がコントロールするサポートジェムを1つ破壊する。あなたは1枚カードを引く。)</v>
      </c>
      <c r="BA29" s="19" t="s">
        <v>1695</v>
      </c>
      <c r="BB29" s="64" t="s">
        <v>0</v>
      </c>
      <c r="BC29">
        <v>28</v>
      </c>
      <c r="BD29" t="s">
        <v>253</v>
      </c>
      <c r="BE29" t="s">
        <v>40</v>
      </c>
      <c r="BF29" t="s">
        <v>254</v>
      </c>
    </row>
    <row r="30" spans="1:58">
      <c r="A30" t="str">
        <f t="shared" si="6"/>
        <v>&amp;br;&amp;br;</v>
      </c>
      <c r="B30" t="s">
        <v>0</v>
      </c>
      <c r="C30" t="s">
        <v>145</v>
      </c>
      <c r="R30"/>
      <c r="S30"/>
      <c r="T30"/>
      <c r="U30"/>
      <c r="V30"/>
      <c r="AE30" s="48">
        <v>29</v>
      </c>
      <c r="AF30" s="3" t="s">
        <v>44</v>
      </c>
      <c r="AG30" s="5" t="s">
        <v>55</v>
      </c>
      <c r="AH30" s="6">
        <v>7</v>
      </c>
      <c r="AI30" s="3" t="s">
        <v>1696</v>
      </c>
      <c r="AJ30" s="7" t="s">
        <v>1697</v>
      </c>
      <c r="AK30" s="5" t="s">
        <v>131</v>
      </c>
      <c r="AL30" s="3"/>
      <c r="AM30" s="3"/>
      <c r="AN30" s="3"/>
      <c r="AO30" s="3" t="s">
        <v>2070</v>
      </c>
      <c r="AP30" s="3"/>
      <c r="AQ30" s="3"/>
      <c r="AR30" s="18"/>
      <c r="AS30" s="3"/>
      <c r="AT30" s="3" t="str">
        <f t="shared" si="0"/>
        <v/>
      </c>
      <c r="AU30" s="3" t="str">
        <f t="shared" si="1"/>
        <v/>
      </c>
      <c r="AV30" s="3" t="str">
        <f t="shared" si="2"/>
        <v>(7</v>
      </c>
      <c r="AW30" s="3" t="str">
        <f t="shared" si="3"/>
        <v/>
      </c>
      <c r="AX30" s="3" t="str">
        <f t="shared" si="4"/>
        <v/>
      </c>
      <c r="AY30" s="3"/>
      <c r="AZ30" s="3" t="str">
        <f t="shared" si="5"/>
        <v>(7/6のロナスの蛇トークンを1体召喚する。あなたの各手札はすべてのマナを失う。)</v>
      </c>
      <c r="BA30" s="19" t="s">
        <v>1699</v>
      </c>
      <c r="BB30" s="64" t="s">
        <v>0</v>
      </c>
      <c r="BC30">
        <v>29</v>
      </c>
      <c r="BD30" t="s">
        <v>259</v>
      </c>
      <c r="BE30" t="s">
        <v>40</v>
      </c>
      <c r="BF30" t="s">
        <v>260</v>
      </c>
    </row>
    <row r="31" spans="1:58">
      <c r="A31" t="str">
        <f t="shared" si="6"/>
        <v/>
      </c>
      <c r="B31" t="s">
        <v>0</v>
      </c>
      <c r="Q31" s="29"/>
      <c r="R31" s="30"/>
      <c r="S31" s="30"/>
      <c r="T31" s="30"/>
      <c r="U31" s="30"/>
      <c r="V31" s="31"/>
      <c r="W31" s="32">
        <v>3</v>
      </c>
      <c r="X31" s="29"/>
      <c r="Y31" s="50"/>
      <c r="Z31" s="50"/>
      <c r="AA31" s="51"/>
      <c r="AE31" s="48">
        <v>30</v>
      </c>
      <c r="AF31" s="3" t="s">
        <v>73</v>
      </c>
      <c r="AG31" s="5" t="s">
        <v>55</v>
      </c>
      <c r="AH31" s="6">
        <v>12</v>
      </c>
      <c r="AI31" s="3" t="s">
        <v>1700</v>
      </c>
      <c r="AJ31" s="7" t="s">
        <v>1701</v>
      </c>
      <c r="AK31" s="5" t="s">
        <v>131</v>
      </c>
      <c r="AL31" s="3" t="s">
        <v>995</v>
      </c>
      <c r="AM31" s="3"/>
      <c r="AN31" s="3"/>
      <c r="AO31" s="3" t="s">
        <v>1702</v>
      </c>
      <c r="AP31" s="3"/>
      <c r="AQ31" s="3"/>
      <c r="AR31" s="18"/>
      <c r="AS31" s="3"/>
      <c r="AT31" s="3" t="str">
        <f t="shared" si="0"/>
        <v/>
      </c>
      <c r="AU31" s="3" t="str">
        <f t="shared" si="1"/>
        <v/>
      </c>
      <c r="AV31" s="3" t="str">
        <f t="shared" si="2"/>
        <v>(最</v>
      </c>
      <c r="AW31" s="3" t="str">
        <f t="shared" si="3"/>
        <v/>
      </c>
      <c r="AX31" s="3" t="str">
        <f t="shared" si="4"/>
        <v/>
      </c>
      <c r="AY31" s="3"/>
      <c r="AZ31" s="3" t="str">
        <f t="shared" si="5"/>
        <v>(最後に追放されたあなたのカードを手札に加える。それは6マナを得る。)</v>
      </c>
      <c r="BA31" s="19" t="s">
        <v>1703</v>
      </c>
      <c r="BB31" s="64" t="s">
        <v>0</v>
      </c>
      <c r="BC31">
        <v>30</v>
      </c>
      <c r="BD31" t="s">
        <v>264</v>
      </c>
      <c r="BE31" t="s">
        <v>40</v>
      </c>
      <c r="BF31" t="s">
        <v>265</v>
      </c>
    </row>
    <row r="32" spans="1:58">
      <c r="A32" t="str">
        <f t="shared" si="6"/>
        <v>*啓示の刻/Hour of Revelation</v>
      </c>
      <c r="B32" t="s">
        <v>0</v>
      </c>
      <c r="C32" t="str">
        <f>"*"&amp;R32&amp;"/"&amp;T32</f>
        <v>*啓示の刻/Hour of Revelation</v>
      </c>
      <c r="Q32" s="33" t="s">
        <v>9</v>
      </c>
      <c r="R32" s="34" t="str">
        <f>INDEX(AI:AI,W31+1)</f>
        <v>啓示の刻</v>
      </c>
      <c r="S32" s="35" t="s">
        <v>10</v>
      </c>
      <c r="T32" s="34" t="str">
        <f>INDEX(AJ:AJ,W31+1)</f>
        <v>Hour of Revelation</v>
      </c>
      <c r="U32" s="35"/>
      <c r="V32" s="36"/>
      <c r="W32" s="37"/>
      <c r="X32" s="33"/>
      <c r="Y32" s="52"/>
      <c r="Z32" s="52"/>
      <c r="AA32" s="53"/>
      <c r="AE32" s="48">
        <v>31</v>
      </c>
      <c r="AF32" s="3" t="s">
        <v>73</v>
      </c>
      <c r="AG32" s="5" t="s">
        <v>55</v>
      </c>
      <c r="AH32" s="6">
        <v>11</v>
      </c>
      <c r="AI32" s="3" t="s">
        <v>1704</v>
      </c>
      <c r="AJ32" s="7" t="s">
        <v>1705</v>
      </c>
      <c r="AK32" s="5" t="s">
        <v>159</v>
      </c>
      <c r="AL32" s="3"/>
      <c r="AM32" s="3"/>
      <c r="AN32" s="3"/>
      <c r="AO32" s="3" t="s">
        <v>1706</v>
      </c>
      <c r="AP32" s="3"/>
      <c r="AQ32" s="3"/>
      <c r="AR32" s="18"/>
      <c r="AS32" s="3"/>
      <c r="AT32" s="3" t="str">
        <f t="shared" si="0"/>
        <v/>
      </c>
      <c r="AU32" s="3" t="str">
        <f t="shared" si="1"/>
        <v/>
      </c>
      <c r="AV32" s="3" t="str">
        <f t="shared" si="2"/>
        <v>(あ</v>
      </c>
      <c r="AW32" s="3" t="str">
        <f t="shared" si="3"/>
        <v/>
      </c>
      <c r="AX32" s="3" t="str">
        <f t="shared" si="4"/>
        <v/>
      </c>
      <c r="AY32" s="3"/>
      <c r="AZ32" s="3" t="str">
        <f t="shared" si="5"/>
        <v>(あなたのターン開始時、あなたの最後の墓地のクリーチャーを戦場に戻す。それはゾンビと速攻を得る。ターン終了時、それを追放する。)</v>
      </c>
      <c r="BA32" s="19" t="s">
        <v>1707</v>
      </c>
      <c r="BB32" s="64" t="s">
        <v>0</v>
      </c>
      <c r="BC32">
        <v>31</v>
      </c>
      <c r="BD32" t="s">
        <v>269</v>
      </c>
      <c r="BE32" t="s">
        <v>40</v>
      </c>
      <c r="BF32" t="s">
        <v>270</v>
      </c>
    </row>
    <row r="33" spans="1:58">
      <c r="A33" t="str">
        <f t="shared" si="6"/>
        <v>|LEFT:80|LEFT:100|LEFT:100|LEFT:100|LEFT:100|LEFT:100|c</v>
      </c>
      <c r="B33" t="s">
        <v>0</v>
      </c>
      <c r="C33" t="s">
        <v>81</v>
      </c>
      <c r="D33" s="26" t="str">
        <f>$Q$1</f>
        <v>LEFT:80</v>
      </c>
      <c r="E33" s="26" t="s">
        <v>81</v>
      </c>
      <c r="F33" s="26" t="str">
        <f t="shared" ref="F33:J33" si="11">$R$1</f>
        <v>LEFT:100</v>
      </c>
      <c r="G33" s="26" t="s">
        <v>81</v>
      </c>
      <c r="H33" s="26" t="str">
        <f t="shared" si="11"/>
        <v>LEFT:100</v>
      </c>
      <c r="I33" s="26" t="s">
        <v>81</v>
      </c>
      <c r="J33" s="26" t="str">
        <f t="shared" si="11"/>
        <v>LEFT:100</v>
      </c>
      <c r="K33" s="26" t="s">
        <v>81</v>
      </c>
      <c r="L33" s="26" t="str">
        <f>$R$1</f>
        <v>LEFT:100</v>
      </c>
      <c r="M33" s="26" t="s">
        <v>81</v>
      </c>
      <c r="N33" s="26" t="str">
        <f>$R$1</f>
        <v>LEFT:100</v>
      </c>
      <c r="O33" t="s">
        <v>81</v>
      </c>
      <c r="P33" t="s">
        <v>82</v>
      </c>
      <c r="Q33" s="38" t="s">
        <v>6</v>
      </c>
      <c r="R33" s="34" t="str">
        <f>INDEX(AF:AF,W31+1)</f>
        <v>白</v>
      </c>
      <c r="S33" s="39" t="s">
        <v>7</v>
      </c>
      <c r="T33" s="34" t="str">
        <f>INDEX(AG:AG,W31+1)</f>
        <v>神話レア</v>
      </c>
      <c r="U33" s="39" t="s">
        <v>8</v>
      </c>
      <c r="V33" s="34">
        <f>INDEX(AH:AH,W31+1)</f>
        <v>18</v>
      </c>
      <c r="W33" s="40"/>
      <c r="X33" s="34" t="str">
        <f>INDEX(AO:AO,W31+1)</f>
        <v>(各クリーチャーと各サポートを破壊する。)</v>
      </c>
      <c r="Y33" s="52"/>
      <c r="Z33" s="52"/>
      <c r="AA33" s="53"/>
      <c r="AE33" s="48">
        <v>32</v>
      </c>
      <c r="AF33" s="3" t="s">
        <v>73</v>
      </c>
      <c r="AG33" s="5" t="s">
        <v>55</v>
      </c>
      <c r="AH33" s="6">
        <v>16</v>
      </c>
      <c r="AI33" s="3" t="s">
        <v>1708</v>
      </c>
      <c r="AJ33" s="7" t="s">
        <v>1709</v>
      </c>
      <c r="AK33" s="5" t="s">
        <v>34</v>
      </c>
      <c r="AL33" s="3" t="s">
        <v>1710</v>
      </c>
      <c r="AM33" s="3"/>
      <c r="AN33" s="3"/>
      <c r="AO33" s="3" t="s">
        <v>1711</v>
      </c>
      <c r="AP33" s="3" t="s">
        <v>573</v>
      </c>
      <c r="AQ33" s="3"/>
      <c r="AR33" s="18">
        <v>42892</v>
      </c>
      <c r="AS33" s="3"/>
      <c r="AT33" s="3">
        <f t="shared" si="0"/>
        <v>6</v>
      </c>
      <c r="AU33" s="3">
        <f t="shared" si="1"/>
        <v>6</v>
      </c>
      <c r="AV33" s="3" t="str">
        <f t="shared" si="2"/>
        <v>(あ</v>
      </c>
      <c r="AW33" s="3" t="str">
        <f t="shared" si="3"/>
        <v/>
      </c>
      <c r="AX33" s="3" t="str">
        <f t="shared" si="4"/>
        <v/>
      </c>
      <c r="AY33" s="3"/>
      <c r="AZ33" s="3" t="str">
        <f t="shared" si="5"/>
        <v>(あなたがカードをサイクリングするたび、ターン終了時まで手札にあるこのカードのコストは4軽減される。)&amp;br;サイクリング4</v>
      </c>
      <c r="BA33" s="19" t="s">
        <v>1712</v>
      </c>
      <c r="BB33" s="64" t="s">
        <v>0</v>
      </c>
      <c r="BC33">
        <v>32</v>
      </c>
      <c r="BD33" t="s">
        <v>273</v>
      </c>
      <c r="BE33" t="s">
        <v>40</v>
      </c>
      <c r="BF33" t="s">
        <v>274</v>
      </c>
    </row>
    <row r="34" spans="1:58">
      <c r="A34" t="str">
        <f t="shared" si="6"/>
        <v>|色|白|レアリティ|神話レア|マナコスト|18|</v>
      </c>
      <c r="B34" t="s">
        <v>0</v>
      </c>
      <c r="C34" t="s">
        <v>81</v>
      </c>
      <c r="D34" s="27" t="s">
        <v>6</v>
      </c>
      <c r="E34" t="s">
        <v>81</v>
      </c>
      <c r="F34" t="str">
        <f>IF(R33=0,"",R33)</f>
        <v>白</v>
      </c>
      <c r="G34" t="s">
        <v>81</v>
      </c>
      <c r="H34" s="27" t="s">
        <v>93</v>
      </c>
      <c r="I34" t="s">
        <v>81</v>
      </c>
      <c r="J34" t="str">
        <f>IF(T33=0,"",T33)</f>
        <v>神話レア</v>
      </c>
      <c r="K34" t="s">
        <v>81</v>
      </c>
      <c r="L34" s="27" t="s">
        <v>94</v>
      </c>
      <c r="M34" t="s">
        <v>81</v>
      </c>
      <c r="N34">
        <f>IF(V33=0,"",V33)</f>
        <v>18</v>
      </c>
      <c r="O34" t="s">
        <v>81</v>
      </c>
      <c r="Q34" s="33" t="s">
        <v>11</v>
      </c>
      <c r="R34" s="34" t="str">
        <f>INDEX(AK:AK,W31+1)</f>
        <v>呪文</v>
      </c>
      <c r="S34" s="39" t="s">
        <v>95</v>
      </c>
      <c r="T34" s="34">
        <f>INDEX(AL:AL,W31+1)</f>
        <v>0</v>
      </c>
      <c r="U34" s="34">
        <f>INDEX(AM:AM,W31+1)</f>
        <v>0</v>
      </c>
      <c r="V34" s="34">
        <f>INDEX(AN:AN,W31+1)</f>
        <v>0</v>
      </c>
      <c r="W34" s="40"/>
      <c r="X34" s="34" t="str">
        <f>INDEX(AV:AV,W31+1)</f>
        <v>(各</v>
      </c>
      <c r="Y34" s="34" t="str">
        <f>INDEX(AW:AW,W31+1)</f>
        <v/>
      </c>
      <c r="Z34" s="34" t="str">
        <f>INDEX(AX:AX,W31+1)</f>
        <v/>
      </c>
      <c r="AA34" s="34">
        <f>INDEX(AY:AY,W31+1)</f>
        <v>0</v>
      </c>
      <c r="AE34" s="48">
        <v>33</v>
      </c>
      <c r="AF34" s="3" t="s">
        <v>73</v>
      </c>
      <c r="AG34" s="5" t="s">
        <v>55</v>
      </c>
      <c r="AH34" s="6">
        <v>9</v>
      </c>
      <c r="AI34" s="3" t="s">
        <v>1713</v>
      </c>
      <c r="AJ34" s="7" t="s">
        <v>1714</v>
      </c>
      <c r="AK34" s="5" t="s">
        <v>131</v>
      </c>
      <c r="AL34" s="3" t="s">
        <v>995</v>
      </c>
      <c r="AM34" s="3"/>
      <c r="AN34" s="3"/>
      <c r="AO34" s="3" t="s">
        <v>1715</v>
      </c>
      <c r="AP34" s="3"/>
      <c r="AQ34" s="3"/>
      <c r="AR34" s="18"/>
      <c r="AS34" s="3"/>
      <c r="AT34" s="3" t="str">
        <f t="shared" si="0"/>
        <v/>
      </c>
      <c r="AU34" s="3" t="str">
        <f t="shared" si="1"/>
        <v/>
      </c>
      <c r="AV34" s="3" t="str">
        <f t="shared" si="2"/>
        <v>(ク</v>
      </c>
      <c r="AW34" s="3" t="str">
        <f t="shared" si="3"/>
        <v/>
      </c>
      <c r="AX34" s="3" t="str">
        <f t="shared" si="4"/>
        <v/>
      </c>
      <c r="AY34" s="3"/>
      <c r="AZ34" s="3" t="str">
        <f t="shared" si="5"/>
        <v>(クリーチャー1体を対象とし、それに+X/+Xの修整を与える。Xはあなたの墓地にある砂漠・カードの総数に2を加えた数である。)</v>
      </c>
      <c r="BA34" s="19" t="s">
        <v>1716</v>
      </c>
      <c r="BB34" s="64" t="s">
        <v>0</v>
      </c>
      <c r="BC34">
        <v>33</v>
      </c>
      <c r="BD34" t="s">
        <v>277</v>
      </c>
      <c r="BE34" t="s">
        <v>40</v>
      </c>
      <c r="BF34" t="s">
        <v>278</v>
      </c>
    </row>
    <row r="35" spans="1:58">
      <c r="A35" t="str">
        <f t="shared" si="6"/>
        <v>|種別|呪文|サブタイプ||||</v>
      </c>
      <c r="B35" t="s">
        <v>0</v>
      </c>
      <c r="C35" t="s">
        <v>81</v>
      </c>
      <c r="D35" s="27" t="s">
        <v>11</v>
      </c>
      <c r="E35" t="s">
        <v>81</v>
      </c>
      <c r="F35" t="str">
        <f>IF(R34=0,"",R34)</f>
        <v>呪文</v>
      </c>
      <c r="G35" t="s">
        <v>81</v>
      </c>
      <c r="H35" s="27" t="s">
        <v>103</v>
      </c>
      <c r="I35" t="s">
        <v>81</v>
      </c>
      <c r="J35" t="str">
        <f>IF(T34=0,"",T34)</f>
        <v/>
      </c>
      <c r="K35" t="s">
        <v>81</v>
      </c>
      <c r="L35" t="str">
        <f>IF(U34=0,"",U34)</f>
        <v/>
      </c>
      <c r="M35" t="s">
        <v>81</v>
      </c>
      <c r="N35" t="str">
        <f>IF(V34=0,"",V34)</f>
        <v/>
      </c>
      <c r="O35" t="s">
        <v>81</v>
      </c>
      <c r="Q35" s="33" t="s">
        <v>104</v>
      </c>
      <c r="R35" s="34" t="str">
        <f>INDEX(AZ:AZ,W31+1)</f>
        <v>(各クリーチャーと各サポートを破壊する。)</v>
      </c>
      <c r="S35" s="35"/>
      <c r="T35" s="35"/>
      <c r="U35" s="35"/>
      <c r="V35" s="36"/>
      <c r="W35" s="40"/>
      <c r="X35" s="32"/>
      <c r="Y35" s="32"/>
      <c r="Z35" s="32"/>
      <c r="AA35" s="54"/>
      <c r="AE35" s="48">
        <v>34</v>
      </c>
      <c r="AF35" s="3" t="s">
        <v>73</v>
      </c>
      <c r="AG35" s="5" t="s">
        <v>55</v>
      </c>
      <c r="AH35" s="6">
        <v>8</v>
      </c>
      <c r="AI35" s="3" t="s">
        <v>1717</v>
      </c>
      <c r="AJ35" s="7" t="s">
        <v>1718</v>
      </c>
      <c r="AK35" s="5" t="s">
        <v>131</v>
      </c>
      <c r="AL35" s="3" t="s">
        <v>995</v>
      </c>
      <c r="AM35" s="3"/>
      <c r="AN35" s="3"/>
      <c r="AO35" s="3" t="s">
        <v>1719</v>
      </c>
      <c r="AP35" s="3"/>
      <c r="AQ35" s="3"/>
      <c r="AR35" s="18"/>
      <c r="AS35" s="3"/>
      <c r="AT35" s="3" t="str">
        <f t="shared" si="0"/>
        <v/>
      </c>
      <c r="AU35" s="3" t="str">
        <f t="shared" si="1"/>
        <v/>
      </c>
      <c r="AV35" s="3" t="str">
        <f t="shared" si="2"/>
        <v>(各</v>
      </c>
      <c r="AW35" s="3" t="str">
        <f t="shared" si="3"/>
        <v/>
      </c>
      <c r="AX35" s="3" t="str">
        <f t="shared" si="4"/>
        <v/>
      </c>
      <c r="AY35" s="3"/>
      <c r="AZ35" s="3" t="str">
        <f t="shared" si="5"/>
        <v>(各プレイヤーの墓地を追放する。)</v>
      </c>
      <c r="BA35" s="19" t="s">
        <v>1720</v>
      </c>
      <c r="BB35" s="64" t="s">
        <v>0</v>
      </c>
      <c r="BC35">
        <v>34</v>
      </c>
      <c r="BD35" t="s">
        <v>282</v>
      </c>
      <c r="BE35" t="s">
        <v>40</v>
      </c>
      <c r="BF35" t="s">
        <v>283</v>
      </c>
    </row>
    <row r="36" spans="1:58">
      <c r="A36" t="str">
        <f t="shared" si="6"/>
        <v>|テキスト|&gt;|&gt;|&gt;|&gt;|(各クリーチャーと各サポートを破壊する。)|</v>
      </c>
      <c r="B36" t="s">
        <v>0</v>
      </c>
      <c r="C36" t="s">
        <v>81</v>
      </c>
      <c r="D36" s="27" t="s">
        <v>104</v>
      </c>
      <c r="E36" t="s">
        <v>81</v>
      </c>
      <c r="F36" s="27" t="s">
        <v>113</v>
      </c>
      <c r="G36" t="s">
        <v>81</v>
      </c>
      <c r="H36" s="27" t="s">
        <v>113</v>
      </c>
      <c r="I36" t="s">
        <v>81</v>
      </c>
      <c r="J36" s="27" t="s">
        <v>113</v>
      </c>
      <c r="K36" t="s">
        <v>81</v>
      </c>
      <c r="L36" s="27" t="s">
        <v>113</v>
      </c>
      <c r="M36" t="s">
        <v>81</v>
      </c>
      <c r="N36" t="str">
        <f>IF(R35=0,"",R35)</f>
        <v>(各クリーチャーと各サポートを破壊する。)</v>
      </c>
      <c r="O36" t="s">
        <v>81</v>
      </c>
      <c r="Q36" s="38" t="s">
        <v>27</v>
      </c>
      <c r="R36" s="34" t="str">
        <f>INDEX(BA:BA,W31+1)</f>
        <v>Each creature and support is Destroyed.</v>
      </c>
      <c r="S36" s="33" t="s">
        <v>114</v>
      </c>
      <c r="T36" s="34" t="str">
        <f>IF(X36="","",X36&amp;IF(Y36="",""," "&amp;Y36)&amp;IF(Z36="",""," "&amp;Z36)&amp;IF(AA36="",""," "&amp;AA36))</f>
        <v/>
      </c>
      <c r="U36" s="35"/>
      <c r="V36" s="36"/>
      <c r="W36" s="40" t="s">
        <v>114</v>
      </c>
      <c r="X36" s="33" t="str">
        <f t="shared" ref="X36:AA36" si="12">IF(ISERROR(IF(LEN(X35)&gt;1,X35,VLOOKUP(X34,$AC:$AD,2,FALSE))),"",IF(LEN(X35)&gt;1,X35,VLOOKUP(X34,$AC:$AD,2,FALSE)))</f>
        <v/>
      </c>
      <c r="Y36" s="33" t="str">
        <f t="shared" si="12"/>
        <v/>
      </c>
      <c r="Z36" s="33" t="str">
        <f t="shared" si="12"/>
        <v/>
      </c>
      <c r="AA36" s="33" t="str">
        <f t="shared" si="12"/>
        <v> </v>
      </c>
      <c r="AE36" s="48">
        <v>35</v>
      </c>
      <c r="AF36" s="49"/>
      <c r="AG36" s="24"/>
      <c r="AH36" s="24"/>
      <c r="AI36" s="24"/>
      <c r="AJ36" s="24"/>
      <c r="AK36" s="24"/>
      <c r="AL36" s="24"/>
      <c r="AM36" s="24"/>
      <c r="AN36" s="24"/>
      <c r="AO36" s="24"/>
      <c r="AP36" s="24"/>
      <c r="AQ36" s="24"/>
      <c r="AR36" s="61"/>
      <c r="AS36" s="24"/>
      <c r="AT36" s="24"/>
      <c r="AU36" s="24"/>
      <c r="AV36" s="24"/>
      <c r="AW36" s="24"/>
      <c r="AX36" s="24"/>
      <c r="AY36" s="24"/>
      <c r="AZ36" s="24"/>
      <c r="BA36" s="54"/>
      <c r="BB36" s="64" t="s">
        <v>0</v>
      </c>
      <c r="BC36">
        <v>35</v>
      </c>
      <c r="BD36" t="s">
        <v>287</v>
      </c>
      <c r="BE36" t="s">
        <v>40</v>
      </c>
      <c r="BF36" t="s">
        <v>288</v>
      </c>
    </row>
    <row r="37" spans="1:58">
      <c r="A37" t="str">
        <f t="shared" si="6"/>
        <v>|英テキスト|&gt;|&gt;|&gt;|&gt;|Each creature and support is Destroyed.|</v>
      </c>
      <c r="B37" t="s">
        <v>0</v>
      </c>
      <c r="C37" t="s">
        <v>81</v>
      </c>
      <c r="D37" s="27" t="s">
        <v>125</v>
      </c>
      <c r="E37" t="s">
        <v>81</v>
      </c>
      <c r="F37" s="27" t="s">
        <v>113</v>
      </c>
      <c r="G37" t="s">
        <v>81</v>
      </c>
      <c r="H37" s="27" t="s">
        <v>113</v>
      </c>
      <c r="I37" t="s">
        <v>81</v>
      </c>
      <c r="J37" s="27" t="s">
        <v>113</v>
      </c>
      <c r="K37" t="s">
        <v>81</v>
      </c>
      <c r="L37" s="27" t="s">
        <v>113</v>
      </c>
      <c r="M37" t="s">
        <v>81</v>
      </c>
      <c r="N37" t="str">
        <f>IF(T36="","",T36&amp;"&amp;br;")&amp;IF(R36=0,"",R36)</f>
        <v>Each creature and support is Destroyed.</v>
      </c>
      <c r="O37" t="s">
        <v>81</v>
      </c>
      <c r="Q37" s="33" t="s">
        <v>18</v>
      </c>
      <c r="R37" s="34">
        <f>IF(INDEX(AT:AT,W31+1)="",0,INDEX(AT:AT,W31+1)&amp;"/"&amp;INDEX(AU:AU,W31+1))</f>
        <v>0</v>
      </c>
      <c r="S37" s="35"/>
      <c r="T37" s="35"/>
      <c r="U37" s="35"/>
      <c r="V37" s="36"/>
      <c r="W37" s="40"/>
      <c r="X37" s="33"/>
      <c r="Y37" s="52"/>
      <c r="Z37" s="52"/>
      <c r="AA37" s="53"/>
      <c r="AE37" s="48">
        <v>36</v>
      </c>
      <c r="AF37" s="49"/>
      <c r="AG37" s="24"/>
      <c r="AH37" s="24"/>
      <c r="AI37" s="24"/>
      <c r="AJ37" s="24"/>
      <c r="AK37" s="24"/>
      <c r="AL37" s="24"/>
      <c r="AM37" s="24"/>
      <c r="AN37" s="24"/>
      <c r="AO37" s="24"/>
      <c r="AP37" s="24"/>
      <c r="AQ37" s="24"/>
      <c r="AR37" s="61"/>
      <c r="AS37" s="24"/>
      <c r="AT37" s="24"/>
      <c r="AU37" s="24"/>
      <c r="AV37" s="24"/>
      <c r="AW37" s="24"/>
      <c r="AX37" s="24"/>
      <c r="AY37" s="24"/>
      <c r="AZ37" s="24"/>
      <c r="BA37" s="54"/>
      <c r="BB37" s="64" t="s">
        <v>0</v>
      </c>
      <c r="BC37">
        <v>36</v>
      </c>
      <c r="BD37" t="s">
        <v>292</v>
      </c>
      <c r="BE37" t="s">
        <v>40</v>
      </c>
      <c r="BF37" t="s">
        <v>293</v>
      </c>
    </row>
    <row r="38" spans="1:58">
      <c r="A38" t="str">
        <f t="shared" si="6"/>
        <v>|PT|&gt;||シールド数|&gt;||</v>
      </c>
      <c r="B38" t="s">
        <v>0</v>
      </c>
      <c r="C38" t="s">
        <v>81</v>
      </c>
      <c r="D38" t="s">
        <v>18</v>
      </c>
      <c r="E38" t="s">
        <v>81</v>
      </c>
      <c r="F38" t="s">
        <v>113</v>
      </c>
      <c r="G38" t="s">
        <v>81</v>
      </c>
      <c r="H38" t="str">
        <f>IF(R37=0,"",R37)</f>
        <v/>
      </c>
      <c r="I38" t="s">
        <v>81</v>
      </c>
      <c r="J38" t="s">
        <v>136</v>
      </c>
      <c r="K38" t="s">
        <v>81</v>
      </c>
      <c r="L38" t="s">
        <v>113</v>
      </c>
      <c r="M38" t="s">
        <v>81</v>
      </c>
      <c r="N38" t="str">
        <f>IF(R38=0,"",R38)</f>
        <v/>
      </c>
      <c r="O38" t="s">
        <v>81</v>
      </c>
      <c r="Q38" s="41" t="s">
        <v>19</v>
      </c>
      <c r="R38" s="34">
        <f>INDEX(AS:AS,W31+1)</f>
        <v>0</v>
      </c>
      <c r="S38" s="42"/>
      <c r="T38" s="42"/>
      <c r="U38" s="42"/>
      <c r="V38" s="43"/>
      <c r="W38" s="44"/>
      <c r="X38" s="45"/>
      <c r="Y38" s="55"/>
      <c r="Z38" s="55"/>
      <c r="AA38" s="56"/>
      <c r="AE38" s="48">
        <v>37</v>
      </c>
      <c r="AF38" s="49"/>
      <c r="AG38" s="24"/>
      <c r="AH38" s="24"/>
      <c r="AI38" s="24"/>
      <c r="AJ38" s="24"/>
      <c r="AK38" s="24"/>
      <c r="AL38" s="24"/>
      <c r="AM38" s="24"/>
      <c r="AN38" s="24"/>
      <c r="AO38" s="24"/>
      <c r="AP38" s="24"/>
      <c r="AQ38" s="24"/>
      <c r="AR38" s="61"/>
      <c r="AS38" s="24"/>
      <c r="AT38" s="24"/>
      <c r="AU38" s="24"/>
      <c r="AV38" s="24"/>
      <c r="AW38" s="24"/>
      <c r="AX38" s="24"/>
      <c r="AY38" s="24"/>
      <c r="AZ38" s="24"/>
      <c r="BA38" s="54"/>
      <c r="BB38" s="64" t="s">
        <v>0</v>
      </c>
      <c r="BC38">
        <v>37</v>
      </c>
      <c r="BD38" t="s">
        <v>297</v>
      </c>
      <c r="BE38" t="s">
        <v>40</v>
      </c>
      <c r="BF38" t="s">
        <v>298</v>
      </c>
    </row>
    <row r="39" spans="1:58">
      <c r="A39" t="str">
        <f t="shared" si="6"/>
        <v>&amp;br;&amp;br;</v>
      </c>
      <c r="B39" t="s">
        <v>0</v>
      </c>
      <c r="C39" t="s">
        <v>145</v>
      </c>
      <c r="R39"/>
      <c r="S39"/>
      <c r="T39"/>
      <c r="U39"/>
      <c r="V39"/>
      <c r="AE39" s="48">
        <v>38</v>
      </c>
      <c r="AF39" s="49"/>
      <c r="AG39" s="24"/>
      <c r="AH39" s="24"/>
      <c r="AI39" s="24"/>
      <c r="AJ39" s="24"/>
      <c r="AK39" s="24"/>
      <c r="AL39" s="24"/>
      <c r="AM39" s="24"/>
      <c r="AN39" s="24"/>
      <c r="AO39" s="24"/>
      <c r="AP39" s="24"/>
      <c r="AQ39" s="24"/>
      <c r="AR39" s="61"/>
      <c r="AS39" s="24"/>
      <c r="AT39" s="24"/>
      <c r="AU39" s="24"/>
      <c r="AV39" s="24"/>
      <c r="AW39" s="24"/>
      <c r="AX39" s="24"/>
      <c r="AY39" s="24"/>
      <c r="AZ39" s="24"/>
      <c r="BA39" s="54"/>
      <c r="BB39" s="64" t="s">
        <v>0</v>
      </c>
      <c r="BC39">
        <v>38</v>
      </c>
      <c r="BD39" t="s">
        <v>169</v>
      </c>
      <c r="BE39" t="s">
        <v>40</v>
      </c>
      <c r="BF39" t="s">
        <v>302</v>
      </c>
    </row>
    <row r="40" spans="1:58">
      <c r="A40" t="str">
        <f t="shared" si="6"/>
        <v>#back(text=戻る,left)</v>
      </c>
      <c r="B40" t="s">
        <v>0</v>
      </c>
      <c r="C40" t="s">
        <v>153</v>
      </c>
      <c r="R40"/>
      <c r="S40"/>
      <c r="T40"/>
      <c r="U40"/>
      <c r="V40"/>
      <c r="AE40" s="48">
        <v>39</v>
      </c>
      <c r="AF40" s="49"/>
      <c r="AG40" s="24"/>
      <c r="AH40" s="24"/>
      <c r="AI40" s="24"/>
      <c r="AJ40" s="24"/>
      <c r="AK40" s="24"/>
      <c r="AL40" s="24"/>
      <c r="AM40" s="24"/>
      <c r="AN40" s="24"/>
      <c r="AO40" s="24"/>
      <c r="AP40" s="24"/>
      <c r="AQ40" s="24"/>
      <c r="AR40" s="61"/>
      <c r="AS40" s="24"/>
      <c r="AT40" s="24"/>
      <c r="AU40" s="24"/>
      <c r="AV40" s="24"/>
      <c r="AW40" s="24"/>
      <c r="AX40" s="24"/>
      <c r="AY40" s="24"/>
      <c r="AZ40" s="24"/>
      <c r="BA40" s="54"/>
      <c r="BB40" s="64" t="s">
        <v>0</v>
      </c>
      <c r="BC40">
        <v>39</v>
      </c>
      <c r="BD40" t="s">
        <v>307</v>
      </c>
      <c r="BE40" t="s">
        <v>40</v>
      </c>
      <c r="BF40" t="s">
        <v>308</v>
      </c>
    </row>
    <row r="41" spans="1:58">
      <c r="A41" t="str">
        <f t="shared" si="6"/>
        <v>&amp;br;</v>
      </c>
      <c r="B41" t="s">
        <v>0</v>
      </c>
      <c r="C41" t="s">
        <v>164</v>
      </c>
      <c r="R41"/>
      <c r="S41"/>
      <c r="T41"/>
      <c r="U41"/>
      <c r="V41"/>
      <c r="AE41" s="48">
        <v>40</v>
      </c>
      <c r="AF41" s="49"/>
      <c r="AG41" s="24"/>
      <c r="AH41" s="24"/>
      <c r="AI41" s="24"/>
      <c r="AJ41" s="24"/>
      <c r="AK41" s="24"/>
      <c r="AL41" s="24"/>
      <c r="AM41" s="24"/>
      <c r="AN41" s="24"/>
      <c r="AO41" s="24"/>
      <c r="AP41" s="24"/>
      <c r="AQ41" s="24"/>
      <c r="AR41" s="61"/>
      <c r="AS41" s="24"/>
      <c r="AT41" s="24"/>
      <c r="AU41" s="24"/>
      <c r="AV41" s="24"/>
      <c r="AW41" s="24"/>
      <c r="AX41" s="24"/>
      <c r="AY41" s="24"/>
      <c r="AZ41" s="24"/>
      <c r="BA41" s="54"/>
      <c r="BB41" s="64" t="s">
        <v>0</v>
      </c>
      <c r="BC41">
        <v>40</v>
      </c>
      <c r="BD41" t="s">
        <v>130</v>
      </c>
      <c r="BE41" t="s">
        <v>40</v>
      </c>
      <c r="BF41" t="s">
        <v>314</v>
      </c>
    </row>
    <row r="42" spans="1:58">
      <c r="A42" t="str">
        <f t="shared" si="6"/>
        <v>#comment(above,nsize=[15],size=[30],num=[10])</v>
      </c>
      <c r="B42" t="s">
        <v>0</v>
      </c>
      <c r="C42" t="s">
        <v>173</v>
      </c>
      <c r="R42"/>
      <c r="S42"/>
      <c r="T42"/>
      <c r="U42"/>
      <c r="V42"/>
      <c r="AE42" s="48">
        <v>41</v>
      </c>
      <c r="AF42" s="49"/>
      <c r="AG42" s="24"/>
      <c r="AH42" s="24"/>
      <c r="AI42" s="24"/>
      <c r="AJ42" s="24"/>
      <c r="AK42" s="24"/>
      <c r="AL42" s="24"/>
      <c r="AM42" s="24"/>
      <c r="AN42" s="24"/>
      <c r="AO42" s="24"/>
      <c r="AP42" s="24"/>
      <c r="AQ42" s="24"/>
      <c r="AR42" s="61"/>
      <c r="AS42" s="24"/>
      <c r="AT42" s="24"/>
      <c r="AU42" s="24"/>
      <c r="AV42" s="24"/>
      <c r="AW42" s="24"/>
      <c r="AX42" s="24"/>
      <c r="AY42" s="24"/>
      <c r="AZ42" s="24"/>
      <c r="BA42" s="54"/>
      <c r="BB42" s="64" t="s">
        <v>0</v>
      </c>
      <c r="BC42">
        <v>41</v>
      </c>
      <c r="BD42" t="s">
        <v>318</v>
      </c>
      <c r="BE42" t="s">
        <v>40</v>
      </c>
      <c r="BF42" t="s">
        <v>319</v>
      </c>
    </row>
    <row r="43" spans="1:58">
      <c r="A43" t="str">
        <f t="shared" si="6"/>
        <v>&amp;br;&amp;br;</v>
      </c>
      <c r="B43" t="s">
        <v>0</v>
      </c>
      <c r="C43" t="s">
        <v>145</v>
      </c>
      <c r="R43"/>
      <c r="S43"/>
      <c r="T43"/>
      <c r="U43"/>
      <c r="V43"/>
      <c r="AE43" s="48">
        <v>42</v>
      </c>
      <c r="AF43" s="49"/>
      <c r="AG43" s="24"/>
      <c r="AH43" s="24"/>
      <c r="AI43" s="24"/>
      <c r="AJ43" s="24"/>
      <c r="AK43" s="24"/>
      <c r="AL43" s="24"/>
      <c r="AM43" s="24"/>
      <c r="AN43" s="24"/>
      <c r="AO43" s="24"/>
      <c r="AP43" s="24"/>
      <c r="AQ43" s="24"/>
      <c r="AR43" s="61"/>
      <c r="AS43" s="24"/>
      <c r="AT43" s="24"/>
      <c r="AU43" s="24"/>
      <c r="AV43" s="24"/>
      <c r="AW43" s="24"/>
      <c r="AX43" s="24"/>
      <c r="AY43" s="24"/>
      <c r="AZ43" s="24"/>
      <c r="BA43" s="54"/>
      <c r="BB43" s="64" t="s">
        <v>0</v>
      </c>
      <c r="BC43">
        <v>42</v>
      </c>
      <c r="BD43" t="s">
        <v>322</v>
      </c>
      <c r="BE43" t="s">
        <v>40</v>
      </c>
      <c r="BF43" t="s">
        <v>323</v>
      </c>
    </row>
    <row r="44" spans="1:58">
      <c r="A44" t="str">
        <f t="shared" si="6"/>
        <v/>
      </c>
      <c r="B44" t="s">
        <v>0</v>
      </c>
      <c r="Q44" s="29"/>
      <c r="R44" s="30"/>
      <c r="S44" s="30"/>
      <c r="T44" s="30"/>
      <c r="U44" s="30"/>
      <c r="V44" s="31"/>
      <c r="W44" s="32">
        <v>4</v>
      </c>
      <c r="X44" s="29"/>
      <c r="Y44" s="50"/>
      <c r="Z44" s="50"/>
      <c r="AA44" s="51"/>
      <c r="AE44" s="48">
        <v>43</v>
      </c>
      <c r="AF44" s="49"/>
      <c r="AG44" s="24"/>
      <c r="AH44" s="24"/>
      <c r="AI44" s="24"/>
      <c r="AJ44" s="24"/>
      <c r="AK44" s="24"/>
      <c r="AL44" s="24"/>
      <c r="AM44" s="24"/>
      <c r="AN44" s="24"/>
      <c r="AO44" s="24"/>
      <c r="AP44" s="24"/>
      <c r="AQ44" s="24"/>
      <c r="AR44" s="61"/>
      <c r="AS44" s="24"/>
      <c r="AT44" s="24"/>
      <c r="AU44" s="24"/>
      <c r="AV44" s="24"/>
      <c r="AW44" s="24"/>
      <c r="AX44" s="24"/>
      <c r="AY44" s="24"/>
      <c r="AZ44" s="24"/>
      <c r="BA44" s="54"/>
      <c r="BB44" s="64" t="s">
        <v>0</v>
      </c>
      <c r="BC44">
        <v>43</v>
      </c>
      <c r="BD44" t="s">
        <v>328</v>
      </c>
      <c r="BE44" t="s">
        <v>40</v>
      </c>
      <c r="BF44" t="s">
        <v>329</v>
      </c>
    </row>
    <row r="45" spans="1:58">
      <c r="A45" t="str">
        <f t="shared" si="6"/>
        <v>*オケチラ最後の慈悲/Oketra's Last Mercy</v>
      </c>
      <c r="B45" t="s">
        <v>0</v>
      </c>
      <c r="C45" t="str">
        <f>"*"&amp;R45&amp;"/"&amp;T45</f>
        <v>*オケチラ最後の慈悲/Oketra's Last Mercy</v>
      </c>
      <c r="Q45" s="33" t="s">
        <v>9</v>
      </c>
      <c r="R45" s="34" t="str">
        <f>INDEX(AI:AI,W44+1)</f>
        <v>オケチラ最後の慈悲</v>
      </c>
      <c r="S45" s="35" t="s">
        <v>10</v>
      </c>
      <c r="T45" s="34" t="str">
        <f>INDEX(AJ:AJ,W44+1)</f>
        <v>Oketra's Last Mercy</v>
      </c>
      <c r="U45" s="35"/>
      <c r="V45" s="36"/>
      <c r="W45" s="37"/>
      <c r="X45" s="33"/>
      <c r="Y45" s="52"/>
      <c r="Z45" s="52"/>
      <c r="AA45" s="53"/>
      <c r="AE45" s="48">
        <v>44</v>
      </c>
      <c r="AF45" s="49">
        <f t="shared" ref="AF45:AF51" si="13">AF44</f>
        <v>0</v>
      </c>
      <c r="AG45" s="24"/>
      <c r="AH45" s="24"/>
      <c r="AI45" s="24"/>
      <c r="AJ45" s="24"/>
      <c r="AK45" s="24"/>
      <c r="AL45" s="24"/>
      <c r="AM45" s="24"/>
      <c r="AN45" s="24"/>
      <c r="AO45" s="24"/>
      <c r="AP45" s="24"/>
      <c r="AQ45" s="24"/>
      <c r="AR45" s="61"/>
      <c r="AS45" s="24"/>
      <c r="AT45" s="24" t="str">
        <f t="shared" ref="AT45:AT51" si="14">IF(AR45&gt;1,MONTH(AR45),"")</f>
        <v/>
      </c>
      <c r="AU45" s="24" t="str">
        <f t="shared" ref="AU45:AU51" si="15">IF(AR45&gt;1,DAY(AR45),"")</f>
        <v/>
      </c>
      <c r="AV45" s="24" t="str">
        <f t="shared" ref="AV45:AV51" si="16">LEFT(AO45,2)</f>
        <v/>
      </c>
      <c r="AW45" s="24" t="str">
        <f t="shared" ref="AW45:AW51" si="17">IF(ISERROR(FIND(" ",AO45)),"",MID(AO45,FIND(" ",AO45)+1,2))</f>
        <v/>
      </c>
      <c r="AX45" s="24" t="str">
        <f t="shared" ref="AX45:AX51" si="18">IF(LEN(AW45)&gt;1,IF(ISERROR(FIND(" ",AO45,FIND(" ",AO45)+1)),"",MID(AO45,FIND(" ",AO45)+4,2)),"")</f>
        <v/>
      </c>
      <c r="AY45" s="24"/>
      <c r="AZ45" s="24" t="str">
        <f t="shared" ref="AZ45:AZ51" si="19">IF(AO45="","",AO45&amp;IF(AP45="","","&amp;br;"&amp;AP45)&amp;IF(AQ45="","","&amp;br;"&amp;AQ45))</f>
        <v/>
      </c>
      <c r="BA45" s="54" t="str">
        <f>IF(AJ45="","",VLOOKUP(AJ45,BD:BF,3,FALSE))</f>
        <v/>
      </c>
      <c r="BB45" s="64" t="s">
        <v>0</v>
      </c>
      <c r="BC45">
        <v>44</v>
      </c>
      <c r="BD45" t="s">
        <v>332</v>
      </c>
      <c r="BE45" t="s">
        <v>40</v>
      </c>
      <c r="BF45" t="s">
        <v>333</v>
      </c>
    </row>
    <row r="46" spans="1:58">
      <c r="A46" t="str">
        <f t="shared" si="6"/>
        <v>|LEFT:80|LEFT:100|LEFT:100|LEFT:100|LEFT:100|LEFT:100|c</v>
      </c>
      <c r="B46" t="s">
        <v>0</v>
      </c>
      <c r="C46" t="s">
        <v>81</v>
      </c>
      <c r="D46" s="26" t="str">
        <f>$Q$1</f>
        <v>LEFT:80</v>
      </c>
      <c r="E46" s="26" t="s">
        <v>81</v>
      </c>
      <c r="F46" s="26" t="str">
        <f t="shared" ref="F46:J46" si="20">$R$1</f>
        <v>LEFT:100</v>
      </c>
      <c r="G46" s="26" t="s">
        <v>81</v>
      </c>
      <c r="H46" s="26" t="str">
        <f t="shared" si="20"/>
        <v>LEFT:100</v>
      </c>
      <c r="I46" s="26" t="s">
        <v>81</v>
      </c>
      <c r="J46" s="26" t="str">
        <f t="shared" si="20"/>
        <v>LEFT:100</v>
      </c>
      <c r="K46" s="26" t="s">
        <v>81</v>
      </c>
      <c r="L46" s="26" t="str">
        <f>$R$1</f>
        <v>LEFT:100</v>
      </c>
      <c r="M46" s="26" t="s">
        <v>81</v>
      </c>
      <c r="N46" s="26" t="str">
        <f>$R$1</f>
        <v>LEFT:100</v>
      </c>
      <c r="O46" t="s">
        <v>81</v>
      </c>
      <c r="P46" t="s">
        <v>82</v>
      </c>
      <c r="Q46" s="38" t="s">
        <v>6</v>
      </c>
      <c r="R46" s="34" t="str">
        <f>INDEX(AF:AF,W44+1)</f>
        <v>白</v>
      </c>
      <c r="S46" s="39" t="s">
        <v>7</v>
      </c>
      <c r="T46" s="34" t="str">
        <f>INDEX(AG:AG,W44+1)</f>
        <v>レア</v>
      </c>
      <c r="U46" s="39" t="s">
        <v>8</v>
      </c>
      <c r="V46" s="34">
        <f>INDEX(AH:AH,W44+1)</f>
        <v>24</v>
      </c>
      <c r="W46" s="40"/>
      <c r="X46" s="34" t="str">
        <f>INDEX(AO:AO,W44+1)</f>
        <v>(あなたは最大値になるまで回復する。あなたの各手札はすべてのマナを失う。)</v>
      </c>
      <c r="Y46" s="52"/>
      <c r="Z46" s="52"/>
      <c r="AA46" s="53"/>
      <c r="AE46" s="48">
        <v>45</v>
      </c>
      <c r="AF46" s="49">
        <f t="shared" si="13"/>
        <v>0</v>
      </c>
      <c r="AG46" s="24"/>
      <c r="AH46" s="24"/>
      <c r="AI46" s="24"/>
      <c r="AJ46" s="24"/>
      <c r="AK46" s="24"/>
      <c r="AL46" s="24"/>
      <c r="AM46" s="24"/>
      <c r="AN46" s="24"/>
      <c r="AO46" s="24"/>
      <c r="AP46" s="24"/>
      <c r="AQ46" s="24"/>
      <c r="AR46" s="61"/>
      <c r="AS46" s="24"/>
      <c r="AT46" s="24" t="str">
        <f t="shared" si="14"/>
        <v/>
      </c>
      <c r="AU46" s="24" t="str">
        <f t="shared" si="15"/>
        <v/>
      </c>
      <c r="AV46" s="24" t="str">
        <f t="shared" si="16"/>
        <v/>
      </c>
      <c r="AW46" s="24" t="str">
        <f t="shared" si="17"/>
        <v/>
      </c>
      <c r="AX46" s="24" t="str">
        <f t="shared" si="18"/>
        <v/>
      </c>
      <c r="AY46" s="24"/>
      <c r="AZ46" s="24" t="str">
        <f t="shared" si="19"/>
        <v/>
      </c>
      <c r="BA46" s="54" t="str">
        <f>IF(AJ46="","",VLOOKUP(AJ46,BD:BF,3,FALSE))</f>
        <v/>
      </c>
      <c r="BB46" s="64" t="s">
        <v>0</v>
      </c>
      <c r="BC46">
        <v>45</v>
      </c>
      <c r="BD46" t="s">
        <v>338</v>
      </c>
      <c r="BE46" t="s">
        <v>40</v>
      </c>
      <c r="BF46" t="s">
        <v>339</v>
      </c>
    </row>
    <row r="47" spans="1:58">
      <c r="A47" t="str">
        <f t="shared" si="6"/>
        <v>|色|白|レアリティ|レア|マナコスト|24|</v>
      </c>
      <c r="B47" t="s">
        <v>0</v>
      </c>
      <c r="C47" t="s">
        <v>81</v>
      </c>
      <c r="D47" s="27" t="s">
        <v>6</v>
      </c>
      <c r="E47" t="s">
        <v>81</v>
      </c>
      <c r="F47" t="str">
        <f>IF(R46=0,"",R46)</f>
        <v>白</v>
      </c>
      <c r="G47" t="s">
        <v>81</v>
      </c>
      <c r="H47" s="27" t="s">
        <v>93</v>
      </c>
      <c r="I47" t="s">
        <v>81</v>
      </c>
      <c r="J47" t="str">
        <f>IF(T46=0,"",T46)</f>
        <v>レア</v>
      </c>
      <c r="K47" t="s">
        <v>81</v>
      </c>
      <c r="L47" s="27" t="s">
        <v>94</v>
      </c>
      <c r="M47" t="s">
        <v>81</v>
      </c>
      <c r="N47">
        <f>IF(V46=0,"",V46)</f>
        <v>24</v>
      </c>
      <c r="O47" t="s">
        <v>81</v>
      </c>
      <c r="Q47" s="33" t="s">
        <v>11</v>
      </c>
      <c r="R47" s="34" t="str">
        <f>INDEX(AK:AK,W44+1)</f>
        <v>呪文</v>
      </c>
      <c r="S47" s="39" t="s">
        <v>95</v>
      </c>
      <c r="T47" s="34">
        <f>INDEX(AL:AL,W44+1)</f>
        <v>0</v>
      </c>
      <c r="U47" s="34">
        <f>INDEX(AM:AM,W44+1)</f>
        <v>0</v>
      </c>
      <c r="V47" s="34">
        <f>INDEX(AN:AN,W44+1)</f>
        <v>0</v>
      </c>
      <c r="W47" s="40"/>
      <c r="X47" s="34" t="str">
        <f>INDEX(AV:AV,W44+1)</f>
        <v>(あ</v>
      </c>
      <c r="Y47" s="34" t="str">
        <f>INDEX(AW:AW,W44+1)</f>
        <v/>
      </c>
      <c r="Z47" s="34" t="str">
        <f>INDEX(AX:AX,W44+1)</f>
        <v/>
      </c>
      <c r="AA47" s="34">
        <f>INDEX(AY:AY,W44+1)</f>
        <v>0</v>
      </c>
      <c r="AE47" s="48">
        <v>46</v>
      </c>
      <c r="AF47" s="49">
        <f t="shared" si="13"/>
        <v>0</v>
      </c>
      <c r="AG47" s="24"/>
      <c r="AH47" s="24"/>
      <c r="AI47" s="24"/>
      <c r="AJ47" s="24"/>
      <c r="AK47" s="24"/>
      <c r="AL47" s="24"/>
      <c r="AM47" s="24"/>
      <c r="AN47" s="24"/>
      <c r="AO47" s="24"/>
      <c r="AP47" s="24"/>
      <c r="AQ47" s="24"/>
      <c r="AR47" s="61"/>
      <c r="AS47" s="24"/>
      <c r="AT47" s="24" t="str">
        <f t="shared" si="14"/>
        <v/>
      </c>
      <c r="AU47" s="24" t="str">
        <f t="shared" si="15"/>
        <v/>
      </c>
      <c r="AV47" s="24" t="str">
        <f t="shared" si="16"/>
        <v/>
      </c>
      <c r="AW47" s="24" t="str">
        <f t="shared" si="17"/>
        <v/>
      </c>
      <c r="AX47" s="24" t="str">
        <f t="shared" si="18"/>
        <v/>
      </c>
      <c r="AY47" s="24"/>
      <c r="AZ47" s="24" t="str">
        <f t="shared" si="19"/>
        <v/>
      </c>
      <c r="BA47" s="54" t="str">
        <f>IF(AJ47="","",VLOOKUP(AJ47,BD:BF,3,FALSE))</f>
        <v/>
      </c>
      <c r="BB47" s="64" t="s">
        <v>0</v>
      </c>
      <c r="BC47">
        <v>46</v>
      </c>
      <c r="BD47" t="s">
        <v>343</v>
      </c>
      <c r="BE47" t="s">
        <v>40</v>
      </c>
      <c r="BF47" t="s">
        <v>344</v>
      </c>
    </row>
    <row r="48" spans="1:58">
      <c r="A48" t="str">
        <f t="shared" si="6"/>
        <v>|種別|呪文|サブタイプ||||</v>
      </c>
      <c r="B48" t="s">
        <v>0</v>
      </c>
      <c r="C48" t="s">
        <v>81</v>
      </c>
      <c r="D48" s="27" t="s">
        <v>11</v>
      </c>
      <c r="E48" t="s">
        <v>81</v>
      </c>
      <c r="F48" t="str">
        <f>IF(R47=0,"",R47)</f>
        <v>呪文</v>
      </c>
      <c r="G48" t="s">
        <v>81</v>
      </c>
      <c r="H48" s="27" t="s">
        <v>103</v>
      </c>
      <c r="I48" t="s">
        <v>81</v>
      </c>
      <c r="J48" t="str">
        <f>IF(T47=0,"",T47)</f>
        <v/>
      </c>
      <c r="K48" t="s">
        <v>81</v>
      </c>
      <c r="L48" t="str">
        <f>IF(U47=0,"",U47)</f>
        <v/>
      </c>
      <c r="M48" t="s">
        <v>81</v>
      </c>
      <c r="N48" t="str">
        <f>IF(V47=0,"",V47)</f>
        <v/>
      </c>
      <c r="O48" t="s">
        <v>81</v>
      </c>
      <c r="Q48" s="33" t="s">
        <v>104</v>
      </c>
      <c r="R48" s="34" t="str">
        <f>INDEX(AZ:AZ,W44+1)</f>
        <v>(あなたは最大値になるまで回復する。あなたの各手札はすべてのマナを失う。)</v>
      </c>
      <c r="S48" s="35"/>
      <c r="T48" s="35"/>
      <c r="U48" s="35"/>
      <c r="V48" s="36"/>
      <c r="W48" s="40"/>
      <c r="X48" s="32"/>
      <c r="Y48" s="32"/>
      <c r="Z48" s="32"/>
      <c r="AA48" s="54"/>
      <c r="AE48" s="48">
        <v>47</v>
      </c>
      <c r="AF48" s="49">
        <f t="shared" si="13"/>
        <v>0</v>
      </c>
      <c r="AG48" s="24"/>
      <c r="AH48" s="24"/>
      <c r="AI48" s="24"/>
      <c r="AJ48" s="24"/>
      <c r="AK48" s="24"/>
      <c r="AL48" s="24"/>
      <c r="AM48" s="24"/>
      <c r="AN48" s="24"/>
      <c r="AO48" s="24"/>
      <c r="AP48" s="24"/>
      <c r="AQ48" s="24"/>
      <c r="AR48" s="61"/>
      <c r="AS48" s="24"/>
      <c r="AT48" s="24" t="str">
        <f t="shared" si="14"/>
        <v/>
      </c>
      <c r="AU48" s="24" t="str">
        <f t="shared" si="15"/>
        <v/>
      </c>
      <c r="AV48" s="24" t="str">
        <f t="shared" si="16"/>
        <v/>
      </c>
      <c r="AW48" s="24" t="str">
        <f t="shared" si="17"/>
        <v/>
      </c>
      <c r="AX48" s="24" t="str">
        <f t="shared" si="18"/>
        <v/>
      </c>
      <c r="AY48" s="24"/>
      <c r="AZ48" s="24" t="str">
        <f t="shared" si="19"/>
        <v/>
      </c>
      <c r="BA48" s="54" t="str">
        <f>IF(AJ48="","",VLOOKUP(AJ48,BD:BF,3,FALSE))</f>
        <v/>
      </c>
      <c r="BB48" s="64" t="s">
        <v>0</v>
      </c>
      <c r="BC48">
        <v>47</v>
      </c>
      <c r="BD48" t="s">
        <v>280</v>
      </c>
      <c r="BE48" t="s">
        <v>40</v>
      </c>
      <c r="BF48" t="s">
        <v>347</v>
      </c>
    </row>
    <row r="49" spans="1:58">
      <c r="A49" t="str">
        <f t="shared" si="6"/>
        <v>|テキスト|&gt;|&gt;|&gt;|&gt;|(あなたは最大値になるまで回復する。あなたの各手札はすべてのマナを失う。)|</v>
      </c>
      <c r="B49" t="s">
        <v>0</v>
      </c>
      <c r="C49" t="s">
        <v>81</v>
      </c>
      <c r="D49" s="27" t="s">
        <v>104</v>
      </c>
      <c r="E49" t="s">
        <v>81</v>
      </c>
      <c r="F49" s="27" t="s">
        <v>113</v>
      </c>
      <c r="G49" t="s">
        <v>81</v>
      </c>
      <c r="H49" s="27" t="s">
        <v>113</v>
      </c>
      <c r="I49" t="s">
        <v>81</v>
      </c>
      <c r="J49" s="27" t="s">
        <v>113</v>
      </c>
      <c r="K49" t="s">
        <v>81</v>
      </c>
      <c r="L49" s="27" t="s">
        <v>113</v>
      </c>
      <c r="M49" t="s">
        <v>81</v>
      </c>
      <c r="N49" t="str">
        <f>IF(R48=0,"",R48)</f>
        <v>(あなたは最大値になるまで回復する。あなたの各手札はすべてのマナを失う。)</v>
      </c>
      <c r="O49" t="s">
        <v>81</v>
      </c>
      <c r="Q49" s="38" t="s">
        <v>27</v>
      </c>
      <c r="R49" s="34" t="str">
        <f>INDEX(BA:BA,W44+1)</f>
        <v>You heal back to full life and each card in your hand is drained of all mana.</v>
      </c>
      <c r="S49" s="33" t="s">
        <v>114</v>
      </c>
      <c r="T49" s="34" t="str">
        <f>IF(X49="","",X49&amp;IF(Y49="",""," "&amp;Y49)&amp;IF(Z49="",""," "&amp;Z49)&amp;IF(AA49="",""," "&amp;AA49))</f>
        <v/>
      </c>
      <c r="U49" s="35"/>
      <c r="V49" s="36"/>
      <c r="W49" s="40" t="s">
        <v>114</v>
      </c>
      <c r="X49" s="33" t="str">
        <f t="shared" ref="X49:AA49" si="21">IF(ISERROR(IF(LEN(X48)&gt;1,X48,VLOOKUP(X47,$AC:$AD,2,FALSE))),"",IF(LEN(X48)&gt;1,X48,VLOOKUP(X47,$AC:$AD,2,FALSE)))</f>
        <v/>
      </c>
      <c r="Y49" s="33" t="str">
        <f t="shared" si="21"/>
        <v/>
      </c>
      <c r="Z49" s="33" t="str">
        <f t="shared" si="21"/>
        <v/>
      </c>
      <c r="AA49" s="33" t="str">
        <f t="shared" si="21"/>
        <v> </v>
      </c>
      <c r="AE49" s="48">
        <v>48</v>
      </c>
      <c r="AF49" s="49">
        <f t="shared" si="13"/>
        <v>0</v>
      </c>
      <c r="AG49" s="24"/>
      <c r="AH49" s="24"/>
      <c r="AI49" s="24"/>
      <c r="AJ49" s="24"/>
      <c r="AK49" s="24"/>
      <c r="AL49" s="24"/>
      <c r="AM49" s="24"/>
      <c r="AN49" s="24"/>
      <c r="AO49" s="24"/>
      <c r="AP49" s="24"/>
      <c r="AQ49" s="24"/>
      <c r="AR49" s="61"/>
      <c r="AS49" s="24"/>
      <c r="AT49" s="24" t="str">
        <f t="shared" si="14"/>
        <v/>
      </c>
      <c r="AU49" s="24" t="str">
        <f t="shared" si="15"/>
        <v/>
      </c>
      <c r="AV49" s="24" t="str">
        <f t="shared" si="16"/>
        <v/>
      </c>
      <c r="AW49" s="24" t="str">
        <f t="shared" si="17"/>
        <v/>
      </c>
      <c r="AX49" s="24" t="str">
        <f t="shared" si="18"/>
        <v/>
      </c>
      <c r="AY49" s="24"/>
      <c r="AZ49" s="24" t="str">
        <f t="shared" si="19"/>
        <v/>
      </c>
      <c r="BA49" s="54" t="str">
        <f>IF(AJ49="","",VLOOKUP(AJ49,BD:BF,3,FALSE))</f>
        <v/>
      </c>
      <c r="BB49" s="64" t="s">
        <v>0</v>
      </c>
      <c r="BC49">
        <v>48</v>
      </c>
      <c r="BD49" t="s">
        <v>353</v>
      </c>
      <c r="BE49" t="s">
        <v>40</v>
      </c>
      <c r="BF49" t="s">
        <v>354</v>
      </c>
    </row>
    <row r="50" spans="1:58">
      <c r="A50" t="str">
        <f t="shared" si="6"/>
        <v>|英テキスト|&gt;|&gt;|&gt;|&gt;|You heal back to full life and each card in your hand is drained of all mana.|</v>
      </c>
      <c r="B50" t="s">
        <v>0</v>
      </c>
      <c r="C50" t="s">
        <v>81</v>
      </c>
      <c r="D50" s="27" t="s">
        <v>125</v>
      </c>
      <c r="E50" t="s">
        <v>81</v>
      </c>
      <c r="F50" s="27" t="s">
        <v>113</v>
      </c>
      <c r="G50" t="s">
        <v>81</v>
      </c>
      <c r="H50" s="27" t="s">
        <v>113</v>
      </c>
      <c r="I50" t="s">
        <v>81</v>
      </c>
      <c r="J50" s="27" t="s">
        <v>113</v>
      </c>
      <c r="K50" t="s">
        <v>81</v>
      </c>
      <c r="L50" s="27" t="s">
        <v>113</v>
      </c>
      <c r="M50" t="s">
        <v>81</v>
      </c>
      <c r="N50" t="str">
        <f>IF(T49="","",T49&amp;"&amp;br;")&amp;IF(R49=0,"",R49)</f>
        <v>You heal back to full life and each card in your hand is drained of all mana.</v>
      </c>
      <c r="O50" t="s">
        <v>81</v>
      </c>
      <c r="Q50" s="33" t="s">
        <v>18</v>
      </c>
      <c r="R50" s="34">
        <f>IF(INDEX(AT:AT,W44+1)="",0,INDEX(AT:AT,W44+1)&amp;"/"&amp;INDEX(AU:AU,W44+1))</f>
        <v>0</v>
      </c>
      <c r="S50" s="35"/>
      <c r="T50" s="35"/>
      <c r="U50" s="35"/>
      <c r="V50" s="36"/>
      <c r="W50" s="40"/>
      <c r="X50" s="33"/>
      <c r="Y50" s="52"/>
      <c r="Z50" s="52"/>
      <c r="AA50" s="53"/>
      <c r="AE50" s="48">
        <v>49</v>
      </c>
      <c r="AF50" s="49">
        <f t="shared" si="13"/>
        <v>0</v>
      </c>
      <c r="AG50" s="24"/>
      <c r="AH50" s="24"/>
      <c r="AI50" s="24"/>
      <c r="AJ50" s="24"/>
      <c r="AK50" s="24"/>
      <c r="AL50" s="24"/>
      <c r="AM50" s="24"/>
      <c r="AN50" s="24"/>
      <c r="AO50" s="24"/>
      <c r="AP50" s="24"/>
      <c r="AQ50" s="24"/>
      <c r="AR50" s="61"/>
      <c r="AS50" s="24"/>
      <c r="AT50" s="24" t="str">
        <f t="shared" si="14"/>
        <v/>
      </c>
      <c r="AU50" s="24" t="str">
        <f t="shared" si="15"/>
        <v/>
      </c>
      <c r="AV50" s="24" t="str">
        <f t="shared" si="16"/>
        <v/>
      </c>
      <c r="AW50" s="24" t="str">
        <f t="shared" si="17"/>
        <v/>
      </c>
      <c r="AX50" s="24" t="str">
        <f t="shared" si="18"/>
        <v/>
      </c>
      <c r="AY50" s="24"/>
      <c r="AZ50" s="24" t="str">
        <f t="shared" si="19"/>
        <v/>
      </c>
      <c r="BA50" s="54" t="str">
        <f>IF(AJ50="","",VLOOKUP(AJ50,BD:BF,3,FALSE))</f>
        <v/>
      </c>
      <c r="BB50" s="64" t="s">
        <v>0</v>
      </c>
      <c r="BC50">
        <v>49</v>
      </c>
      <c r="BD50" t="s">
        <v>359</v>
      </c>
      <c r="BE50" t="s">
        <v>40</v>
      </c>
      <c r="BF50" t="s">
        <v>360</v>
      </c>
    </row>
    <row r="51" ht="14.25" spans="1:58">
      <c r="A51" t="str">
        <f t="shared" si="6"/>
        <v>|PT|&gt;||シールド数|&gt;||</v>
      </c>
      <c r="B51" t="s">
        <v>0</v>
      </c>
      <c r="C51" t="s">
        <v>81</v>
      </c>
      <c r="D51" t="s">
        <v>18</v>
      </c>
      <c r="E51" t="s">
        <v>81</v>
      </c>
      <c r="F51" t="s">
        <v>113</v>
      </c>
      <c r="G51" t="s">
        <v>81</v>
      </c>
      <c r="H51" t="str">
        <f>IF(R50=0,"",R50)</f>
        <v/>
      </c>
      <c r="I51" t="s">
        <v>81</v>
      </c>
      <c r="J51" t="s">
        <v>136</v>
      </c>
      <c r="K51" t="s">
        <v>81</v>
      </c>
      <c r="L51" t="s">
        <v>113</v>
      </c>
      <c r="M51" t="s">
        <v>81</v>
      </c>
      <c r="N51" t="str">
        <f>IF(R51=0,"",R51)</f>
        <v/>
      </c>
      <c r="O51" t="s">
        <v>81</v>
      </c>
      <c r="Q51" s="41" t="s">
        <v>19</v>
      </c>
      <c r="R51" s="34">
        <f>INDEX(AS:AS,W44+1)</f>
        <v>0</v>
      </c>
      <c r="S51" s="42"/>
      <c r="T51" s="42"/>
      <c r="U51" s="42"/>
      <c r="V51" s="43"/>
      <c r="W51" s="44"/>
      <c r="X51" s="45"/>
      <c r="Y51" s="55"/>
      <c r="Z51" s="55"/>
      <c r="AA51" s="56"/>
      <c r="AE51" s="57">
        <v>50</v>
      </c>
      <c r="AF51" s="58">
        <f t="shared" si="13"/>
        <v>0</v>
      </c>
      <c r="AG51" s="60"/>
      <c r="AH51" s="60"/>
      <c r="AI51" s="60"/>
      <c r="AJ51" s="60"/>
      <c r="AK51" s="60"/>
      <c r="AL51" s="60"/>
      <c r="AM51" s="60"/>
      <c r="AN51" s="60"/>
      <c r="AO51" s="60"/>
      <c r="AP51" s="60"/>
      <c r="AQ51" s="60"/>
      <c r="AR51" s="62"/>
      <c r="AS51" s="24"/>
      <c r="AT51" s="24" t="str">
        <f t="shared" si="14"/>
        <v/>
      </c>
      <c r="AU51" s="24" t="str">
        <f t="shared" si="15"/>
        <v/>
      </c>
      <c r="AV51" s="24" t="str">
        <f t="shared" si="16"/>
        <v/>
      </c>
      <c r="AW51" s="24" t="str">
        <f t="shared" si="17"/>
        <v/>
      </c>
      <c r="AX51" s="24" t="str">
        <f t="shared" si="18"/>
        <v/>
      </c>
      <c r="AY51" s="24"/>
      <c r="AZ51" s="60" t="str">
        <f t="shared" si="19"/>
        <v/>
      </c>
      <c r="BA51" s="65" t="str">
        <f>IF(AJ51="","",VLOOKUP(AJ51,BD:BF,3,FALSE))</f>
        <v/>
      </c>
      <c r="BB51" s="64" t="s">
        <v>0</v>
      </c>
      <c r="BC51">
        <v>50</v>
      </c>
      <c r="BD51" t="s">
        <v>361</v>
      </c>
      <c r="BE51" t="s">
        <v>40</v>
      </c>
      <c r="BF51" t="s">
        <v>362</v>
      </c>
    </row>
    <row r="52" spans="1:58">
      <c r="A52" t="str">
        <f t="shared" si="6"/>
        <v>&amp;br;&amp;br;</v>
      </c>
      <c r="B52" t="s">
        <v>0</v>
      </c>
      <c r="C52" t="s">
        <v>145</v>
      </c>
      <c r="R52"/>
      <c r="S52"/>
      <c r="T52"/>
      <c r="U52"/>
      <c r="V52"/>
      <c r="BB52" s="64" t="s">
        <v>0</v>
      </c>
      <c r="BC52">
        <v>51</v>
      </c>
      <c r="BD52" t="s">
        <v>363</v>
      </c>
      <c r="BE52" t="s">
        <v>40</v>
      </c>
      <c r="BF52" t="s">
        <v>364</v>
      </c>
    </row>
    <row r="53" spans="1:58">
      <c r="A53" t="str">
        <f t="shared" si="6"/>
        <v>#back(text=戻る,left)</v>
      </c>
      <c r="B53" t="s">
        <v>0</v>
      </c>
      <c r="C53" t="s">
        <v>153</v>
      </c>
      <c r="R53"/>
      <c r="S53"/>
      <c r="T53"/>
      <c r="U53"/>
      <c r="V53"/>
      <c r="BB53" s="64" t="s">
        <v>0</v>
      </c>
      <c r="BC53">
        <v>52</v>
      </c>
      <c r="BD53" t="s">
        <v>365</v>
      </c>
      <c r="BE53" t="s">
        <v>40</v>
      </c>
      <c r="BF53" t="s">
        <v>366</v>
      </c>
    </row>
    <row r="54" spans="1:58">
      <c r="A54" t="str">
        <f t="shared" si="6"/>
        <v>&amp;br;</v>
      </c>
      <c r="B54" t="s">
        <v>0</v>
      </c>
      <c r="C54" t="s">
        <v>164</v>
      </c>
      <c r="R54"/>
      <c r="S54"/>
      <c r="T54"/>
      <c r="U54"/>
      <c r="V54"/>
      <c r="BB54" s="64" t="s">
        <v>0</v>
      </c>
      <c r="BC54">
        <v>53</v>
      </c>
      <c r="BD54" t="s">
        <v>367</v>
      </c>
      <c r="BE54" t="s">
        <v>40</v>
      </c>
      <c r="BF54" t="s">
        <v>368</v>
      </c>
    </row>
    <row r="55" spans="1:58">
      <c r="A55" t="str">
        <f t="shared" si="6"/>
        <v>#comment(above,nsize=[15],size=[30],num=[10])</v>
      </c>
      <c r="B55" t="s">
        <v>0</v>
      </c>
      <c r="C55" t="s">
        <v>173</v>
      </c>
      <c r="R55"/>
      <c r="S55"/>
      <c r="T55"/>
      <c r="U55"/>
      <c r="V55"/>
      <c r="BB55" s="64" t="s">
        <v>0</v>
      </c>
      <c r="BC55">
        <v>54</v>
      </c>
      <c r="BD55" t="s">
        <v>285</v>
      </c>
      <c r="BE55" t="s">
        <v>40</v>
      </c>
      <c r="BF55" t="s">
        <v>369</v>
      </c>
    </row>
    <row r="56" spans="1:58">
      <c r="A56" t="str">
        <f t="shared" si="6"/>
        <v>&amp;br;&amp;br;</v>
      </c>
      <c r="B56" t="s">
        <v>0</v>
      </c>
      <c r="C56" t="s">
        <v>145</v>
      </c>
      <c r="R56"/>
      <c r="S56"/>
      <c r="T56"/>
      <c r="U56"/>
      <c r="V56"/>
      <c r="BB56" s="64" t="s">
        <v>0</v>
      </c>
      <c r="BC56">
        <v>55</v>
      </c>
      <c r="BD56" t="s">
        <v>141</v>
      </c>
      <c r="BE56" t="s">
        <v>40</v>
      </c>
      <c r="BF56" t="s">
        <v>370</v>
      </c>
    </row>
    <row r="57" spans="1:58">
      <c r="A57" t="str">
        <f t="shared" si="6"/>
        <v/>
      </c>
      <c r="B57" t="s">
        <v>0</v>
      </c>
      <c r="Q57" s="29"/>
      <c r="R57" s="30"/>
      <c r="S57" s="30"/>
      <c r="T57" s="30"/>
      <c r="U57" s="30"/>
      <c r="V57" s="31"/>
      <c r="W57" s="32">
        <v>5</v>
      </c>
      <c r="X57" s="29"/>
      <c r="Y57" s="50"/>
      <c r="Z57" s="50"/>
      <c r="AA57" s="51"/>
      <c r="BB57" s="64" t="s">
        <v>0</v>
      </c>
      <c r="BC57">
        <v>56</v>
      </c>
      <c r="BD57" t="s">
        <v>371</v>
      </c>
      <c r="BE57" t="s">
        <v>40</v>
      </c>
      <c r="BF57" t="s">
        <v>133</v>
      </c>
    </row>
    <row r="58" spans="1:58">
      <c r="A58" t="str">
        <f t="shared" si="6"/>
        <v>*救済の恩寵/Saving Grace</v>
      </c>
      <c r="B58" t="s">
        <v>0</v>
      </c>
      <c r="C58" t="str">
        <f>"*"&amp;R58&amp;"/"&amp;T58</f>
        <v>*救済の恩寵/Saving Grace</v>
      </c>
      <c r="Q58" s="33" t="s">
        <v>9</v>
      </c>
      <c r="R58" s="34" t="str">
        <f>INDEX(AI:AI,W57+1)</f>
        <v>救済の恩寵</v>
      </c>
      <c r="S58" s="35" t="s">
        <v>10</v>
      </c>
      <c r="T58" s="34" t="str">
        <f>INDEX(AJ:AJ,W57+1)</f>
        <v>Saving Grace</v>
      </c>
      <c r="U58" s="35"/>
      <c r="V58" s="36"/>
      <c r="W58" s="37"/>
      <c r="X58" s="33"/>
      <c r="Y58" s="52"/>
      <c r="Z58" s="52"/>
      <c r="AA58" s="53"/>
      <c r="BB58" s="64" t="s">
        <v>0</v>
      </c>
      <c r="BC58">
        <v>57</v>
      </c>
      <c r="BD58" t="s">
        <v>221</v>
      </c>
      <c r="BE58" t="s">
        <v>40</v>
      </c>
      <c r="BF58" t="s">
        <v>372</v>
      </c>
    </row>
    <row r="59" spans="1:58">
      <c r="A59" t="str">
        <f t="shared" si="6"/>
        <v>|LEFT:80|LEFT:100|LEFT:100|LEFT:100|LEFT:100|LEFT:100|c</v>
      </c>
      <c r="B59" t="s">
        <v>0</v>
      </c>
      <c r="C59" t="s">
        <v>81</v>
      </c>
      <c r="D59" s="26" t="str">
        <f>$Q$1</f>
        <v>LEFT:80</v>
      </c>
      <c r="E59" s="26" t="s">
        <v>81</v>
      </c>
      <c r="F59" s="26" t="str">
        <f t="shared" ref="F59:J59" si="22">$R$1</f>
        <v>LEFT:100</v>
      </c>
      <c r="G59" s="26" t="s">
        <v>81</v>
      </c>
      <c r="H59" s="26" t="str">
        <f t="shared" si="22"/>
        <v>LEFT:100</v>
      </c>
      <c r="I59" s="26" t="s">
        <v>81</v>
      </c>
      <c r="J59" s="26" t="str">
        <f t="shared" si="22"/>
        <v>LEFT:100</v>
      </c>
      <c r="K59" s="26" t="s">
        <v>81</v>
      </c>
      <c r="L59" s="26" t="str">
        <f>$R$1</f>
        <v>LEFT:100</v>
      </c>
      <c r="M59" s="26" t="s">
        <v>81</v>
      </c>
      <c r="N59" s="26" t="str">
        <f>$R$1</f>
        <v>LEFT:100</v>
      </c>
      <c r="O59" t="s">
        <v>81</v>
      </c>
      <c r="P59" t="s">
        <v>82</v>
      </c>
      <c r="Q59" s="38" t="s">
        <v>6</v>
      </c>
      <c r="R59" s="34" t="str">
        <f>INDEX(AF:AF,W57+1)</f>
        <v>白</v>
      </c>
      <c r="S59" s="39" t="s">
        <v>7</v>
      </c>
      <c r="T59" s="34" t="str">
        <f>INDEX(AG:AG,W57+1)</f>
        <v>アンコモン</v>
      </c>
      <c r="U59" s="39" t="s">
        <v>8</v>
      </c>
      <c r="V59" s="34">
        <f>INDEX(AH:AH,W57+1)</f>
        <v>6</v>
      </c>
      <c r="W59" s="40"/>
      <c r="X59" s="34" t="str">
        <f>INDEX(AO:AO,W57+1)</f>
        <v>(クリーチャー1体を対象とする。それは+0/+8の修整とディフェンダーを得る。)</v>
      </c>
      <c r="Y59" s="52"/>
      <c r="Z59" s="52"/>
      <c r="AA59" s="53"/>
      <c r="BB59" s="64" t="s">
        <v>0</v>
      </c>
      <c r="BC59">
        <v>58</v>
      </c>
      <c r="BD59" t="s">
        <v>373</v>
      </c>
      <c r="BE59" t="s">
        <v>40</v>
      </c>
      <c r="BF59" t="s">
        <v>374</v>
      </c>
    </row>
    <row r="60" spans="1:58">
      <c r="A60" t="str">
        <f t="shared" si="6"/>
        <v>|色|白|レアリティ|アンコモン|マナコスト|6|</v>
      </c>
      <c r="B60" t="s">
        <v>0</v>
      </c>
      <c r="C60" t="s">
        <v>81</v>
      </c>
      <c r="D60" s="27" t="s">
        <v>6</v>
      </c>
      <c r="E60" t="s">
        <v>81</v>
      </c>
      <c r="F60" t="str">
        <f>IF(R59=0,"",R59)</f>
        <v>白</v>
      </c>
      <c r="G60" t="s">
        <v>81</v>
      </c>
      <c r="H60" s="27" t="s">
        <v>93</v>
      </c>
      <c r="I60" t="s">
        <v>81</v>
      </c>
      <c r="J60" t="str">
        <f>IF(T59=0,"",T59)</f>
        <v>アンコモン</v>
      </c>
      <c r="K60" t="s">
        <v>81</v>
      </c>
      <c r="L60" s="27" t="s">
        <v>94</v>
      </c>
      <c r="M60" t="s">
        <v>81</v>
      </c>
      <c r="N60">
        <f>IF(V59=0,"",V59)</f>
        <v>6</v>
      </c>
      <c r="O60" t="s">
        <v>81</v>
      </c>
      <c r="Q60" s="33" t="s">
        <v>11</v>
      </c>
      <c r="R60" s="34" t="str">
        <f>INDEX(AK:AK,W57+1)</f>
        <v>呪文</v>
      </c>
      <c r="S60" s="39" t="s">
        <v>95</v>
      </c>
      <c r="T60" s="34">
        <f>INDEX(AL:AL,W57+1)</f>
        <v>0</v>
      </c>
      <c r="U60" s="34">
        <f>INDEX(AM:AM,W57+1)</f>
        <v>0</v>
      </c>
      <c r="V60" s="34">
        <f>INDEX(AN:AN,W57+1)</f>
        <v>0</v>
      </c>
      <c r="W60" s="40"/>
      <c r="X60" s="34" t="str">
        <f>INDEX(AV:AV,W57+1)</f>
        <v>(ク</v>
      </c>
      <c r="Y60" s="34" t="str">
        <f>INDEX(AW:AW,W57+1)</f>
        <v/>
      </c>
      <c r="Z60" s="34" t="str">
        <f>INDEX(AX:AX,W57+1)</f>
        <v/>
      </c>
      <c r="AA60" s="34">
        <f>INDEX(AY:AY,W57+1)</f>
        <v>0</v>
      </c>
      <c r="BB60" s="64" t="s">
        <v>0</v>
      </c>
      <c r="BC60">
        <v>59</v>
      </c>
      <c r="BD60" t="s">
        <v>375</v>
      </c>
      <c r="BE60" t="s">
        <v>40</v>
      </c>
      <c r="BF60" t="s">
        <v>376</v>
      </c>
    </row>
    <row r="61" spans="1:58">
      <c r="A61" t="str">
        <f t="shared" si="6"/>
        <v>|種別|呪文|サブタイプ||||</v>
      </c>
      <c r="B61" t="s">
        <v>0</v>
      </c>
      <c r="C61" t="s">
        <v>81</v>
      </c>
      <c r="D61" s="27" t="s">
        <v>11</v>
      </c>
      <c r="E61" t="s">
        <v>81</v>
      </c>
      <c r="F61" t="str">
        <f>IF(R60=0,"",R60)</f>
        <v>呪文</v>
      </c>
      <c r="G61" t="s">
        <v>81</v>
      </c>
      <c r="H61" s="27" t="s">
        <v>103</v>
      </c>
      <c r="I61" t="s">
        <v>81</v>
      </c>
      <c r="J61" t="str">
        <f>IF(T60=0,"",T60)</f>
        <v/>
      </c>
      <c r="K61" t="s">
        <v>81</v>
      </c>
      <c r="L61" t="str">
        <f>IF(U60=0,"",U60)</f>
        <v/>
      </c>
      <c r="M61" t="s">
        <v>81</v>
      </c>
      <c r="N61" t="str">
        <f>IF(V60=0,"",V60)</f>
        <v/>
      </c>
      <c r="O61" t="s">
        <v>81</v>
      </c>
      <c r="Q61" s="33" t="s">
        <v>104</v>
      </c>
      <c r="R61" s="34" t="str">
        <f>INDEX(AZ:AZ,W57+1)</f>
        <v>(クリーチャー1体を対象とする。それは+0/+8の修整とディフェンダーを得る。)</v>
      </c>
      <c r="S61" s="35"/>
      <c r="T61" s="35"/>
      <c r="U61" s="35"/>
      <c r="V61" s="36"/>
      <c r="W61" s="40"/>
      <c r="X61" s="32"/>
      <c r="Y61" s="32"/>
      <c r="Z61" s="32"/>
      <c r="AA61" s="54"/>
      <c r="BB61" s="64" t="s">
        <v>0</v>
      </c>
      <c r="BC61">
        <v>60</v>
      </c>
      <c r="BD61" t="s">
        <v>377</v>
      </c>
      <c r="BE61" t="s">
        <v>40</v>
      </c>
      <c r="BF61" t="s">
        <v>378</v>
      </c>
    </row>
    <row r="62" spans="1:58">
      <c r="A62" t="str">
        <f t="shared" si="6"/>
        <v>|テキスト|&gt;|&gt;|&gt;|&gt;|(クリーチャー1体を対象とする。それは+0/+8の修整とディフェンダーを得る。)|</v>
      </c>
      <c r="B62" t="s">
        <v>0</v>
      </c>
      <c r="C62" t="s">
        <v>81</v>
      </c>
      <c r="D62" s="27" t="s">
        <v>104</v>
      </c>
      <c r="E62" t="s">
        <v>81</v>
      </c>
      <c r="F62" s="27" t="s">
        <v>113</v>
      </c>
      <c r="G62" t="s">
        <v>81</v>
      </c>
      <c r="H62" s="27" t="s">
        <v>113</v>
      </c>
      <c r="I62" t="s">
        <v>81</v>
      </c>
      <c r="J62" s="27" t="s">
        <v>113</v>
      </c>
      <c r="K62" t="s">
        <v>81</v>
      </c>
      <c r="L62" s="27" t="s">
        <v>113</v>
      </c>
      <c r="M62" t="s">
        <v>81</v>
      </c>
      <c r="N62" t="str">
        <f>IF(R61=0,"",R61)</f>
        <v>(クリーチャー1体を対象とする。それは+0/+8の修整とディフェンダーを得る。)</v>
      </c>
      <c r="O62" t="s">
        <v>81</v>
      </c>
      <c r="Q62" s="38" t="s">
        <v>27</v>
      </c>
      <c r="R62" s="34" t="str">
        <f>INDEX(BA:BA,W57+1)</f>
        <v>Target creature gains +0/+8 and Defender.</v>
      </c>
      <c r="S62" s="33" t="s">
        <v>114</v>
      </c>
      <c r="T62" s="34" t="str">
        <f>IF(X62="","",X62&amp;IF(Y62="",""," "&amp;Y62)&amp;IF(Z62="",""," "&amp;Z62)&amp;IF(AA62="",""," "&amp;AA62))</f>
        <v/>
      </c>
      <c r="U62" s="35"/>
      <c r="V62" s="36"/>
      <c r="W62" s="40" t="s">
        <v>114</v>
      </c>
      <c r="X62" s="33" t="str">
        <f t="shared" ref="X62:AA62" si="23">IF(ISERROR(IF(LEN(X61)&gt;1,X61,VLOOKUP(X60,$AC:$AD,2,FALSE))),"",IF(LEN(X61)&gt;1,X61,VLOOKUP(X60,$AC:$AD,2,FALSE)))</f>
        <v/>
      </c>
      <c r="Y62" s="33" t="str">
        <f t="shared" si="23"/>
        <v/>
      </c>
      <c r="Z62" s="33" t="str">
        <f t="shared" si="23"/>
        <v/>
      </c>
      <c r="AA62" s="33" t="str">
        <f t="shared" si="23"/>
        <v> </v>
      </c>
      <c r="BB62" s="64" t="s">
        <v>0</v>
      </c>
      <c r="BC62">
        <v>61</v>
      </c>
      <c r="BD62" t="s">
        <v>325</v>
      </c>
      <c r="BE62" t="s">
        <v>40</v>
      </c>
      <c r="BF62" t="s">
        <v>379</v>
      </c>
    </row>
    <row r="63" spans="1:58">
      <c r="A63" t="str">
        <f t="shared" si="6"/>
        <v>|英テキスト|&gt;|&gt;|&gt;|&gt;|Target creature gains +0/+8 and Defender.|</v>
      </c>
      <c r="B63" t="s">
        <v>0</v>
      </c>
      <c r="C63" t="s">
        <v>81</v>
      </c>
      <c r="D63" s="27" t="s">
        <v>125</v>
      </c>
      <c r="E63" t="s">
        <v>81</v>
      </c>
      <c r="F63" s="27" t="s">
        <v>113</v>
      </c>
      <c r="G63" t="s">
        <v>81</v>
      </c>
      <c r="H63" s="27" t="s">
        <v>113</v>
      </c>
      <c r="I63" t="s">
        <v>81</v>
      </c>
      <c r="J63" s="27" t="s">
        <v>113</v>
      </c>
      <c r="K63" t="s">
        <v>81</v>
      </c>
      <c r="L63" s="27" t="s">
        <v>113</v>
      </c>
      <c r="M63" t="s">
        <v>81</v>
      </c>
      <c r="N63" t="str">
        <f>IF(T62="","",T62&amp;"&amp;br;")&amp;IF(R62=0,"",R62)</f>
        <v>Target creature gains +0/+8 and Defender.</v>
      </c>
      <c r="O63" t="s">
        <v>81</v>
      </c>
      <c r="Q63" s="33" t="s">
        <v>18</v>
      </c>
      <c r="R63" s="34">
        <f>IF(INDEX(AT:AT,W57+1)="",0,INDEX(AT:AT,W57+1)&amp;"/"&amp;INDEX(AU:AU,W57+1))</f>
        <v>0</v>
      </c>
      <c r="S63" s="35"/>
      <c r="T63" s="35"/>
      <c r="U63" s="35"/>
      <c r="V63" s="36"/>
      <c r="W63" s="40"/>
      <c r="X63" s="33"/>
      <c r="Y63" s="52"/>
      <c r="Z63" s="52"/>
      <c r="AA63" s="53"/>
      <c r="BB63" s="64" t="s">
        <v>0</v>
      </c>
      <c r="BC63">
        <v>62</v>
      </c>
      <c r="BD63" t="s">
        <v>380</v>
      </c>
      <c r="BE63" t="s">
        <v>40</v>
      </c>
      <c r="BF63" t="s">
        <v>381</v>
      </c>
    </row>
    <row r="64" spans="1:58">
      <c r="A64" t="str">
        <f t="shared" si="6"/>
        <v>|PT|&gt;||シールド数|&gt;||</v>
      </c>
      <c r="B64" t="s">
        <v>0</v>
      </c>
      <c r="C64" t="s">
        <v>81</v>
      </c>
      <c r="D64" t="s">
        <v>18</v>
      </c>
      <c r="E64" t="s">
        <v>81</v>
      </c>
      <c r="F64" t="s">
        <v>113</v>
      </c>
      <c r="G64" t="s">
        <v>81</v>
      </c>
      <c r="H64" t="str">
        <f>IF(R63=0,"",R63)</f>
        <v/>
      </c>
      <c r="I64" t="s">
        <v>81</v>
      </c>
      <c r="J64" t="s">
        <v>136</v>
      </c>
      <c r="K64" t="s">
        <v>81</v>
      </c>
      <c r="L64" t="s">
        <v>113</v>
      </c>
      <c r="M64" t="s">
        <v>81</v>
      </c>
      <c r="N64" t="str">
        <f>IF(R64=0,"",R64)</f>
        <v/>
      </c>
      <c r="O64" t="s">
        <v>81</v>
      </c>
      <c r="Q64" s="41" t="s">
        <v>19</v>
      </c>
      <c r="R64" s="34">
        <f>INDEX(AS:AS,W57+1)</f>
        <v>0</v>
      </c>
      <c r="S64" s="42"/>
      <c r="T64" s="42"/>
      <c r="U64" s="42"/>
      <c r="V64" s="43"/>
      <c r="W64" s="44"/>
      <c r="X64" s="45"/>
      <c r="Y64" s="55"/>
      <c r="Z64" s="55"/>
      <c r="AA64" s="56"/>
      <c r="BB64" s="64" t="s">
        <v>0</v>
      </c>
      <c r="BC64">
        <v>63</v>
      </c>
      <c r="BD64" t="s">
        <v>382</v>
      </c>
      <c r="BE64" t="s">
        <v>40</v>
      </c>
      <c r="BF64" t="s">
        <v>298</v>
      </c>
    </row>
    <row r="65" spans="1:58">
      <c r="A65" t="str">
        <f t="shared" si="6"/>
        <v>&amp;br;&amp;br;</v>
      </c>
      <c r="B65" t="s">
        <v>0</v>
      </c>
      <c r="C65" t="s">
        <v>145</v>
      </c>
      <c r="R65"/>
      <c r="S65"/>
      <c r="T65"/>
      <c r="U65"/>
      <c r="V65"/>
      <c r="BB65" s="64" t="s">
        <v>0</v>
      </c>
      <c r="BC65">
        <v>64</v>
      </c>
      <c r="BD65" t="s">
        <v>60</v>
      </c>
      <c r="BE65" t="s">
        <v>40</v>
      </c>
      <c r="BF65" t="s">
        <v>383</v>
      </c>
    </row>
    <row r="66" spans="1:58">
      <c r="A66" t="str">
        <f t="shared" si="6"/>
        <v>#back(text=戻る,left)</v>
      </c>
      <c r="B66" t="s">
        <v>0</v>
      </c>
      <c r="C66" t="s">
        <v>153</v>
      </c>
      <c r="R66"/>
      <c r="S66"/>
      <c r="T66"/>
      <c r="U66"/>
      <c r="V66"/>
      <c r="BB66" s="64" t="s">
        <v>0</v>
      </c>
      <c r="BC66">
        <v>65</v>
      </c>
      <c r="BD66" t="s">
        <v>384</v>
      </c>
      <c r="BE66" t="s">
        <v>40</v>
      </c>
      <c r="BF66" t="s">
        <v>385</v>
      </c>
    </row>
    <row r="67" spans="1:58">
      <c r="A67" t="str">
        <f t="shared" si="6"/>
        <v>&amp;br;</v>
      </c>
      <c r="B67" t="s">
        <v>0</v>
      </c>
      <c r="C67" t="s">
        <v>164</v>
      </c>
      <c r="R67"/>
      <c r="S67"/>
      <c r="T67"/>
      <c r="U67"/>
      <c r="V67"/>
      <c r="BB67" s="64" t="s">
        <v>0</v>
      </c>
      <c r="BC67">
        <v>66</v>
      </c>
      <c r="BD67" t="s">
        <v>386</v>
      </c>
      <c r="BE67" t="s">
        <v>40</v>
      </c>
      <c r="BF67" t="s">
        <v>387</v>
      </c>
    </row>
    <row r="68" spans="1:58">
      <c r="A68" t="str">
        <f t="shared" si="6"/>
        <v>#comment(above,nsize=[15],size=[30],num=[10])</v>
      </c>
      <c r="B68" t="s">
        <v>0</v>
      </c>
      <c r="C68" t="s">
        <v>173</v>
      </c>
      <c r="R68"/>
      <c r="S68"/>
      <c r="T68"/>
      <c r="U68"/>
      <c r="V68"/>
      <c r="BB68" s="64" t="s">
        <v>0</v>
      </c>
      <c r="BC68">
        <v>67</v>
      </c>
      <c r="BD68" t="s">
        <v>388</v>
      </c>
      <c r="BE68" t="s">
        <v>40</v>
      </c>
      <c r="BF68" t="s">
        <v>389</v>
      </c>
    </row>
    <row r="69" spans="1:58">
      <c r="A69" t="str">
        <f t="shared" si="6"/>
        <v>&amp;br;&amp;br;</v>
      </c>
      <c r="B69" t="s">
        <v>0</v>
      </c>
      <c r="C69" t="s">
        <v>145</v>
      </c>
      <c r="R69"/>
      <c r="S69"/>
      <c r="T69"/>
      <c r="U69"/>
      <c r="V69"/>
      <c r="BB69" s="64" t="s">
        <v>0</v>
      </c>
      <c r="BC69">
        <v>68</v>
      </c>
      <c r="BD69" t="s">
        <v>390</v>
      </c>
      <c r="BE69" t="s">
        <v>40</v>
      </c>
      <c r="BF69" t="s">
        <v>391</v>
      </c>
    </row>
    <row r="70" spans="1:58">
      <c r="A70" t="str">
        <f t="shared" ref="A70:A133" si="24">CONCATENATE(C70,D70,E70,F70,G70,H70,I70,J70,K70,L70,M70,N70,O70,P70)</f>
        <v/>
      </c>
      <c r="B70" t="s">
        <v>0</v>
      </c>
      <c r="Q70" s="29"/>
      <c r="R70" s="30"/>
      <c r="S70" s="30"/>
      <c r="T70" s="30"/>
      <c r="U70" s="30"/>
      <c r="V70" s="31"/>
      <c r="W70" s="32">
        <v>6</v>
      </c>
      <c r="X70" s="29"/>
      <c r="Y70" s="50"/>
      <c r="Z70" s="50"/>
      <c r="AA70" s="51"/>
      <c r="BB70" s="64" t="s">
        <v>0</v>
      </c>
      <c r="BC70">
        <v>69</v>
      </c>
      <c r="BD70" t="s">
        <v>392</v>
      </c>
      <c r="BE70" t="s">
        <v>40</v>
      </c>
      <c r="BF70" t="s">
        <v>393</v>
      </c>
    </row>
    <row r="71" spans="1:58">
      <c r="A71" t="str">
        <f t="shared" si="24"/>
        <v>*型破りな戦術/Unconventional Tactics</v>
      </c>
      <c r="B71" t="s">
        <v>0</v>
      </c>
      <c r="C71" t="str">
        <f>"*"&amp;R71&amp;"/"&amp;T71</f>
        <v>*型破りな戦術/Unconventional Tactics</v>
      </c>
      <c r="Q71" s="33" t="s">
        <v>9</v>
      </c>
      <c r="R71" s="34" t="str">
        <f>INDEX(AI:AI,W70+1)</f>
        <v>型破りな戦術</v>
      </c>
      <c r="S71" s="35" t="s">
        <v>10</v>
      </c>
      <c r="T71" s="34" t="str">
        <f>INDEX(AJ:AJ,W70+1)</f>
        <v>Unconventional Tactics</v>
      </c>
      <c r="U71" s="35"/>
      <c r="V71" s="36"/>
      <c r="W71" s="37"/>
      <c r="X71" s="33"/>
      <c r="Y71" s="52"/>
      <c r="Z71" s="52"/>
      <c r="AA71" s="53"/>
      <c r="BB71" s="64" t="s">
        <v>0</v>
      </c>
      <c r="BC71">
        <v>70</v>
      </c>
      <c r="BD71" t="s">
        <v>394</v>
      </c>
      <c r="BE71" t="s">
        <v>40</v>
      </c>
      <c r="BF71" t="s">
        <v>395</v>
      </c>
    </row>
    <row r="72" spans="1:58">
      <c r="A72" t="str">
        <f t="shared" si="24"/>
        <v>|LEFT:80|LEFT:100|LEFT:100|LEFT:100|LEFT:100|LEFT:100|c</v>
      </c>
      <c r="B72" t="s">
        <v>0</v>
      </c>
      <c r="C72" t="s">
        <v>81</v>
      </c>
      <c r="D72" s="26" t="str">
        <f>$Q$1</f>
        <v>LEFT:80</v>
      </c>
      <c r="E72" s="26" t="s">
        <v>81</v>
      </c>
      <c r="F72" s="26" t="str">
        <f t="shared" ref="F72:J72" si="25">$R$1</f>
        <v>LEFT:100</v>
      </c>
      <c r="G72" s="26" t="s">
        <v>81</v>
      </c>
      <c r="H72" s="26" t="str">
        <f t="shared" si="25"/>
        <v>LEFT:100</v>
      </c>
      <c r="I72" s="26" t="s">
        <v>81</v>
      </c>
      <c r="J72" s="26" t="str">
        <f t="shared" si="25"/>
        <v>LEFT:100</v>
      </c>
      <c r="K72" s="26" t="s">
        <v>81</v>
      </c>
      <c r="L72" s="26" t="str">
        <f>$R$1</f>
        <v>LEFT:100</v>
      </c>
      <c r="M72" s="26" t="s">
        <v>81</v>
      </c>
      <c r="N72" s="26" t="str">
        <f>$R$1</f>
        <v>LEFT:100</v>
      </c>
      <c r="O72" t="s">
        <v>81</v>
      </c>
      <c r="P72" t="s">
        <v>82</v>
      </c>
      <c r="Q72" s="38" t="s">
        <v>6</v>
      </c>
      <c r="R72" s="34" t="str">
        <f>INDEX(AF:AF,W70+1)</f>
        <v>白</v>
      </c>
      <c r="S72" s="39" t="s">
        <v>7</v>
      </c>
      <c r="T72" s="34" t="str">
        <f>INDEX(AG:AG,W70+1)</f>
        <v>アンコモン</v>
      </c>
      <c r="U72" s="39" t="s">
        <v>8</v>
      </c>
      <c r="V72" s="34">
        <f>INDEX(AH:AH,W70+1)</f>
        <v>13</v>
      </c>
      <c r="W72" s="40"/>
      <c r="X72" s="34" t="str">
        <f>INDEX(AO:AO,W70+1)</f>
        <v>(クリーチャー1体を対象とする。あなたの次のターン開始時までそれは+3/+3の修整を受けるとともに飛行とディフェンダーを得る。)</v>
      </c>
      <c r="Y72" s="52"/>
      <c r="Z72" s="52"/>
      <c r="AA72" s="53"/>
      <c r="BB72" s="64" t="s">
        <v>0</v>
      </c>
      <c r="BC72">
        <v>71</v>
      </c>
      <c r="BD72" t="s">
        <v>251</v>
      </c>
      <c r="BE72" t="s">
        <v>40</v>
      </c>
      <c r="BF72" t="s">
        <v>396</v>
      </c>
    </row>
    <row r="73" spans="1:58">
      <c r="A73" t="str">
        <f t="shared" si="24"/>
        <v>|色|白|レアリティ|アンコモン|マナコスト|13|</v>
      </c>
      <c r="B73" t="s">
        <v>0</v>
      </c>
      <c r="C73" t="s">
        <v>81</v>
      </c>
      <c r="D73" s="27" t="s">
        <v>6</v>
      </c>
      <c r="E73" t="s">
        <v>81</v>
      </c>
      <c r="F73" t="str">
        <f>IF(R72=0,"",R72)</f>
        <v>白</v>
      </c>
      <c r="G73" t="s">
        <v>81</v>
      </c>
      <c r="H73" s="27" t="s">
        <v>93</v>
      </c>
      <c r="I73" t="s">
        <v>81</v>
      </c>
      <c r="J73" t="str">
        <f>IF(T72=0,"",T72)</f>
        <v>アンコモン</v>
      </c>
      <c r="K73" t="s">
        <v>81</v>
      </c>
      <c r="L73" s="27" t="s">
        <v>94</v>
      </c>
      <c r="M73" t="s">
        <v>81</v>
      </c>
      <c r="N73">
        <f>IF(V72=0,"",V72)</f>
        <v>13</v>
      </c>
      <c r="O73" t="s">
        <v>81</v>
      </c>
      <c r="Q73" s="33" t="s">
        <v>11</v>
      </c>
      <c r="R73" s="34" t="str">
        <f>INDEX(AK:AK,W70+1)</f>
        <v>呪文</v>
      </c>
      <c r="S73" s="39" t="s">
        <v>95</v>
      </c>
      <c r="T73" s="34">
        <f>INDEX(AL:AL,W70+1)</f>
        <v>0</v>
      </c>
      <c r="U73" s="34">
        <f>INDEX(AM:AM,W70+1)</f>
        <v>0</v>
      </c>
      <c r="V73" s="34">
        <f>INDEX(AN:AN,W70+1)</f>
        <v>0</v>
      </c>
      <c r="W73" s="40"/>
      <c r="X73" s="34" t="str">
        <f>INDEX(AV:AV,W70+1)</f>
        <v>(ク</v>
      </c>
      <c r="Y73" s="34" t="str">
        <f>INDEX(AW:AW,W70+1)</f>
        <v/>
      </c>
      <c r="Z73" s="34" t="str">
        <f>INDEX(AX:AX,W70+1)</f>
        <v/>
      </c>
      <c r="AA73" s="34">
        <f>INDEX(AY:AY,W70+1)</f>
        <v>0</v>
      </c>
      <c r="BB73" s="64" t="s">
        <v>0</v>
      </c>
      <c r="BC73">
        <v>72</v>
      </c>
      <c r="BD73" t="s">
        <v>290</v>
      </c>
      <c r="BE73" t="s">
        <v>40</v>
      </c>
      <c r="BF73" t="s">
        <v>397</v>
      </c>
    </row>
    <row r="74" spans="1:58">
      <c r="A74" t="str">
        <f t="shared" si="24"/>
        <v>|種別|呪文|サブタイプ||||</v>
      </c>
      <c r="B74" t="s">
        <v>0</v>
      </c>
      <c r="C74" t="s">
        <v>81</v>
      </c>
      <c r="D74" s="27" t="s">
        <v>11</v>
      </c>
      <c r="E74" t="s">
        <v>81</v>
      </c>
      <c r="F74" t="str">
        <f>IF(R73=0,"",R73)</f>
        <v>呪文</v>
      </c>
      <c r="G74" t="s">
        <v>81</v>
      </c>
      <c r="H74" s="27" t="s">
        <v>103</v>
      </c>
      <c r="I74" t="s">
        <v>81</v>
      </c>
      <c r="J74" t="str">
        <f>IF(T73=0,"",T73)</f>
        <v/>
      </c>
      <c r="K74" t="s">
        <v>81</v>
      </c>
      <c r="L74" t="str">
        <f>IF(U73=0,"",U73)</f>
        <v/>
      </c>
      <c r="M74" t="s">
        <v>81</v>
      </c>
      <c r="N74" t="str">
        <f>IF(V73=0,"",V73)</f>
        <v/>
      </c>
      <c r="O74" t="s">
        <v>81</v>
      </c>
      <c r="Q74" s="33" t="s">
        <v>104</v>
      </c>
      <c r="R74" s="34" t="str">
        <f>INDEX(AZ:AZ,W70+1)</f>
        <v>(クリーチャー1体を対象とする。あなたの次のターン開始時までそれは+3/+3の修整を受けるとともに飛行とディフェンダーを得る。)&amp;br;(ゾンビがあなたのコントロール下で戦場に出るたび、これが墓地にあるならあなたの手札に戻す。)</v>
      </c>
      <c r="S74" s="35"/>
      <c r="T74" s="35"/>
      <c r="U74" s="35"/>
      <c r="V74" s="36"/>
      <c r="W74" s="40"/>
      <c r="X74" s="32"/>
      <c r="Y74" s="32"/>
      <c r="Z74" s="32"/>
      <c r="AA74" s="54"/>
      <c r="BB74" s="64" t="s">
        <v>0</v>
      </c>
      <c r="BC74">
        <v>73</v>
      </c>
      <c r="BD74" t="s">
        <v>398</v>
      </c>
      <c r="BE74" t="s">
        <v>40</v>
      </c>
      <c r="BF74" t="s">
        <v>399</v>
      </c>
    </row>
    <row r="75" spans="1:58">
      <c r="A75" t="str">
        <f t="shared" si="24"/>
        <v>|テキスト|&gt;|&gt;|&gt;|&gt;|(クリーチャー1体を対象とする。あなたの次のターン開始時までそれは+3/+3の修整を受けるとともに飛行とディフェンダーを得る。)&amp;br;(ゾンビがあなたのコントロール下で戦場に出るたび、これが墓地にあるならあなたの手札に戻す。)|</v>
      </c>
      <c r="B75" t="s">
        <v>0</v>
      </c>
      <c r="C75" t="s">
        <v>81</v>
      </c>
      <c r="D75" s="27" t="s">
        <v>104</v>
      </c>
      <c r="E75" t="s">
        <v>81</v>
      </c>
      <c r="F75" s="27" t="s">
        <v>113</v>
      </c>
      <c r="G75" t="s">
        <v>81</v>
      </c>
      <c r="H75" s="27" t="s">
        <v>113</v>
      </c>
      <c r="I75" t="s">
        <v>81</v>
      </c>
      <c r="J75" s="27" t="s">
        <v>113</v>
      </c>
      <c r="K75" t="s">
        <v>81</v>
      </c>
      <c r="L75" s="27" t="s">
        <v>113</v>
      </c>
      <c r="M75" t="s">
        <v>81</v>
      </c>
      <c r="N75" t="str">
        <f>IF(R74=0,"",R74)</f>
        <v>(クリーチャー1体を対象とする。あなたの次のターン開始時までそれは+3/+3の修整を受けるとともに飛行とディフェンダーを得る。)&amp;br;(ゾンビがあなたのコントロール下で戦場に出るたび、これが墓地にあるならあなたの手札に戻す。)</v>
      </c>
      <c r="O75" t="s">
        <v>81</v>
      </c>
      <c r="Q75" s="38" t="s">
        <v>27</v>
      </c>
      <c r="R75" s="34" t="str">
        <f>INDEX(BA:BA,W70+1)</f>
        <v>Target creature gains +3/+3, Flying and Defender until the beginning of your next turn. &amp;br;When a Zombie you control enters the battlefield, if this spell is in your graveyard, it is Returned to your hand.</v>
      </c>
      <c r="S75" s="35" t="s">
        <v>400</v>
      </c>
      <c r="T75" s="34" t="str">
        <f>IF(X75="","",X75&amp;IF(Y75="",""," "&amp;Y75)&amp;IF(Z75="",""," "&amp;Z75)&amp;IF(AA75="",""," "&amp;AA75))</f>
        <v/>
      </c>
      <c r="U75" s="35"/>
      <c r="V75" s="36"/>
      <c r="W75" s="40" t="s">
        <v>114</v>
      </c>
      <c r="X75" s="33" t="str">
        <f t="shared" ref="X75:AA75" si="26">IF(ISERROR(IF(LEN(X74)&gt;1,X74,VLOOKUP(X73,$AC:$AD,2,FALSE))),"",IF(LEN(X74)&gt;1,X74,VLOOKUP(X73,$AC:$AD,2,FALSE)))</f>
        <v/>
      </c>
      <c r="Y75" s="33" t="str">
        <f t="shared" si="26"/>
        <v/>
      </c>
      <c r="Z75" s="33" t="str">
        <f t="shared" si="26"/>
        <v/>
      </c>
      <c r="AA75" s="33" t="str">
        <f t="shared" si="26"/>
        <v> </v>
      </c>
      <c r="BB75" s="64" t="s">
        <v>0</v>
      </c>
      <c r="BC75">
        <v>74</v>
      </c>
      <c r="BD75" t="s">
        <v>401</v>
      </c>
      <c r="BE75" t="s">
        <v>40</v>
      </c>
      <c r="BF75" t="s">
        <v>402</v>
      </c>
    </row>
    <row r="76" spans="1:58">
      <c r="A76" t="str">
        <f t="shared" si="24"/>
        <v>|英テキスト|&gt;|&gt;|&gt;|&gt;|Target creature gains +3/+3, Flying and Defender until the beginning of your next turn. &amp;br;When a Zombie you control enters the battlefield, if this spell is in your graveyard, it is Returned to your hand.|</v>
      </c>
      <c r="B76" t="s">
        <v>0</v>
      </c>
      <c r="C76" t="s">
        <v>81</v>
      </c>
      <c r="D76" s="27" t="s">
        <v>125</v>
      </c>
      <c r="E76" t="s">
        <v>81</v>
      </c>
      <c r="F76" s="27" t="s">
        <v>113</v>
      </c>
      <c r="G76" t="s">
        <v>81</v>
      </c>
      <c r="H76" s="27" t="s">
        <v>113</v>
      </c>
      <c r="I76" t="s">
        <v>81</v>
      </c>
      <c r="J76" s="27" t="s">
        <v>113</v>
      </c>
      <c r="K76" t="s">
        <v>81</v>
      </c>
      <c r="L76" s="27" t="s">
        <v>113</v>
      </c>
      <c r="M76" t="s">
        <v>81</v>
      </c>
      <c r="N76" t="str">
        <f>IF(T75="","",T75&amp;"&amp;br;")&amp;IF(R75=0,"",R75)</f>
        <v>Target creature gains +3/+3, Flying and Defender until the beginning of your next turn. &amp;br;When a Zombie you control enters the battlefield, if this spell is in your graveyard, it is Returned to your hand.</v>
      </c>
      <c r="O76" t="s">
        <v>81</v>
      </c>
      <c r="Q76" s="33" t="s">
        <v>18</v>
      </c>
      <c r="R76" s="34">
        <f>IF(INDEX(AT:AT,W70+1)="",0,INDEX(AT:AT,W70+1)&amp;"/"&amp;INDEX(AU:AU,W70+1))</f>
        <v>0</v>
      </c>
      <c r="S76" s="35"/>
      <c r="T76" s="35"/>
      <c r="U76" s="35"/>
      <c r="V76" s="36"/>
      <c r="W76" s="40"/>
      <c r="X76" s="33"/>
      <c r="Y76" s="52"/>
      <c r="Z76" s="52"/>
      <c r="AA76" s="53"/>
      <c r="BB76" s="64" t="s">
        <v>0</v>
      </c>
      <c r="BC76">
        <v>75</v>
      </c>
      <c r="BD76" t="s">
        <v>403</v>
      </c>
      <c r="BE76" t="s">
        <v>40</v>
      </c>
      <c r="BF76" t="s">
        <v>404</v>
      </c>
    </row>
    <row r="77" spans="1:58">
      <c r="A77" t="str">
        <f t="shared" si="24"/>
        <v>|PT|&gt;||シールド数|&gt;||</v>
      </c>
      <c r="B77" t="s">
        <v>0</v>
      </c>
      <c r="C77" t="s">
        <v>81</v>
      </c>
      <c r="D77" t="s">
        <v>18</v>
      </c>
      <c r="E77" t="s">
        <v>81</v>
      </c>
      <c r="F77" t="s">
        <v>113</v>
      </c>
      <c r="G77" t="s">
        <v>81</v>
      </c>
      <c r="H77" t="str">
        <f>IF(R76=0,"",R76)</f>
        <v/>
      </c>
      <c r="I77" t="s">
        <v>81</v>
      </c>
      <c r="J77" t="s">
        <v>136</v>
      </c>
      <c r="K77" t="s">
        <v>81</v>
      </c>
      <c r="L77" t="s">
        <v>113</v>
      </c>
      <c r="M77" t="s">
        <v>81</v>
      </c>
      <c r="N77" t="str">
        <f>IF(R77=0,"",R77)</f>
        <v/>
      </c>
      <c r="O77" t="s">
        <v>81</v>
      </c>
      <c r="Q77" s="41" t="s">
        <v>19</v>
      </c>
      <c r="R77" s="34">
        <f>INDEX(AS:AS,W70+1)</f>
        <v>0</v>
      </c>
      <c r="S77" s="42"/>
      <c r="T77" s="42"/>
      <c r="U77" s="42"/>
      <c r="V77" s="43"/>
      <c r="W77" s="44"/>
      <c r="X77" s="45"/>
      <c r="Y77" s="55"/>
      <c r="Z77" s="55"/>
      <c r="AA77" s="56"/>
      <c r="BB77" s="64" t="s">
        <v>0</v>
      </c>
      <c r="BC77">
        <v>76</v>
      </c>
      <c r="BD77" t="s">
        <v>405</v>
      </c>
      <c r="BE77" t="s">
        <v>40</v>
      </c>
      <c r="BF77" t="s">
        <v>406</v>
      </c>
    </row>
    <row r="78" spans="1:58">
      <c r="A78" t="str">
        <f t="shared" si="24"/>
        <v>&amp;br;&amp;br;</v>
      </c>
      <c r="B78" t="s">
        <v>0</v>
      </c>
      <c r="C78" t="s">
        <v>145</v>
      </c>
      <c r="R78"/>
      <c r="S78"/>
      <c r="T78"/>
      <c r="U78"/>
      <c r="V78"/>
      <c r="BB78" s="64" t="s">
        <v>0</v>
      </c>
      <c r="BC78">
        <v>77</v>
      </c>
      <c r="BD78" t="s">
        <v>150</v>
      </c>
      <c r="BE78" t="s">
        <v>40</v>
      </c>
      <c r="BF78" t="s">
        <v>407</v>
      </c>
    </row>
    <row r="79" spans="1:58">
      <c r="A79" t="str">
        <f t="shared" si="24"/>
        <v>#back(text=戻る,left)</v>
      </c>
      <c r="B79" t="s">
        <v>0</v>
      </c>
      <c r="C79" t="s">
        <v>153</v>
      </c>
      <c r="R79"/>
      <c r="S79"/>
      <c r="T79"/>
      <c r="U79"/>
      <c r="V79"/>
      <c r="BB79" s="64" t="s">
        <v>0</v>
      </c>
      <c r="BC79">
        <v>78</v>
      </c>
      <c r="BD79" t="s">
        <v>408</v>
      </c>
      <c r="BE79" t="s">
        <v>40</v>
      </c>
      <c r="BF79" t="s">
        <v>409</v>
      </c>
    </row>
    <row r="80" spans="1:58">
      <c r="A80" t="str">
        <f t="shared" si="24"/>
        <v>&amp;br;</v>
      </c>
      <c r="B80" t="s">
        <v>0</v>
      </c>
      <c r="C80" t="s">
        <v>164</v>
      </c>
      <c r="R80"/>
      <c r="S80"/>
      <c r="T80"/>
      <c r="U80"/>
      <c r="V80"/>
      <c r="BB80" s="64" t="s">
        <v>0</v>
      </c>
      <c r="BC80">
        <v>79</v>
      </c>
      <c r="BD80" t="s">
        <v>349</v>
      </c>
      <c r="BE80" t="s">
        <v>40</v>
      </c>
      <c r="BF80" t="s">
        <v>410</v>
      </c>
    </row>
    <row r="81" spans="1:58">
      <c r="A81" t="str">
        <f t="shared" si="24"/>
        <v>#comment(above,nsize=[15],size=[30],num=[10])</v>
      </c>
      <c r="B81" t="s">
        <v>0</v>
      </c>
      <c r="C81" t="s">
        <v>173</v>
      </c>
      <c r="R81"/>
      <c r="S81"/>
      <c r="T81"/>
      <c r="U81"/>
      <c r="V81"/>
      <c r="BB81" s="64" t="s">
        <v>0</v>
      </c>
      <c r="BC81">
        <v>80</v>
      </c>
      <c r="BD81" t="s">
        <v>411</v>
      </c>
      <c r="BE81" t="s">
        <v>40</v>
      </c>
      <c r="BF81" t="s">
        <v>412</v>
      </c>
    </row>
    <row r="82" spans="1:58">
      <c r="A82" t="str">
        <f t="shared" si="24"/>
        <v>&amp;br;&amp;br;</v>
      </c>
      <c r="B82" t="s">
        <v>0</v>
      </c>
      <c r="C82" t="s">
        <v>145</v>
      </c>
      <c r="R82"/>
      <c r="S82"/>
      <c r="T82"/>
      <c r="U82"/>
      <c r="V82"/>
      <c r="BB82" s="64" t="s">
        <v>0</v>
      </c>
      <c r="BC82">
        <v>81</v>
      </c>
      <c r="BD82" t="s">
        <v>413</v>
      </c>
      <c r="BE82" t="s">
        <v>40</v>
      </c>
      <c r="BF82" t="s">
        <v>414</v>
      </c>
    </row>
    <row r="83" spans="1:58">
      <c r="A83" t="str">
        <f t="shared" si="24"/>
        <v/>
      </c>
      <c r="B83" t="s">
        <v>0</v>
      </c>
      <c r="Q83" s="29"/>
      <c r="R83" s="30"/>
      <c r="S83" s="30"/>
      <c r="T83" s="30"/>
      <c r="U83" s="30"/>
      <c r="V83" s="31"/>
      <c r="W83" s="32">
        <v>7</v>
      </c>
      <c r="X83" s="29"/>
      <c r="Y83" s="50"/>
      <c r="Z83" s="50"/>
      <c r="AA83" s="51"/>
      <c r="BB83" s="64" t="s">
        <v>0</v>
      </c>
      <c r="BC83">
        <v>82</v>
      </c>
      <c r="BD83" t="s">
        <v>304</v>
      </c>
      <c r="BE83" t="s">
        <v>40</v>
      </c>
      <c r="BF83" t="s">
        <v>415</v>
      </c>
    </row>
    <row r="84" spans="1:58">
      <c r="A84" t="str">
        <f t="shared" si="24"/>
        <v>*ジェイスの敗北/Jace's Defeat</v>
      </c>
      <c r="B84" t="s">
        <v>0</v>
      </c>
      <c r="C84" t="str">
        <f>"*"&amp;R84&amp;"/"&amp;T84</f>
        <v>*ジェイスの敗北/Jace's Defeat</v>
      </c>
      <c r="Q84" s="33" t="s">
        <v>9</v>
      </c>
      <c r="R84" s="34" t="str">
        <f>INDEX(AI:AI,W83+1)</f>
        <v>ジェイスの敗北</v>
      </c>
      <c r="S84" s="35" t="s">
        <v>10</v>
      </c>
      <c r="T84" s="34" t="str">
        <f>INDEX(AJ:AJ,W83+1)</f>
        <v>Jace's Defeat</v>
      </c>
      <c r="U84" s="35"/>
      <c r="V84" s="36"/>
      <c r="W84" s="37"/>
      <c r="X84" s="33"/>
      <c r="Y84" s="52"/>
      <c r="Z84" s="52"/>
      <c r="AA84" s="53"/>
      <c r="BB84" s="64" t="s">
        <v>0</v>
      </c>
      <c r="BC84">
        <v>83</v>
      </c>
      <c r="BD84" t="s">
        <v>416</v>
      </c>
      <c r="BE84" t="s">
        <v>40</v>
      </c>
      <c r="BF84" t="s">
        <v>417</v>
      </c>
    </row>
    <row r="85" spans="1:58">
      <c r="A85" t="str">
        <f t="shared" si="24"/>
        <v>|LEFT:80|LEFT:100|LEFT:100|LEFT:100|LEFT:100|LEFT:100|c</v>
      </c>
      <c r="B85" t="s">
        <v>0</v>
      </c>
      <c r="C85" t="s">
        <v>81</v>
      </c>
      <c r="D85" s="26" t="str">
        <f>$Q$1</f>
        <v>LEFT:80</v>
      </c>
      <c r="E85" s="26" t="s">
        <v>81</v>
      </c>
      <c r="F85" s="26" t="str">
        <f t="shared" ref="F85:J85" si="27">$R$1</f>
        <v>LEFT:100</v>
      </c>
      <c r="G85" s="26" t="s">
        <v>81</v>
      </c>
      <c r="H85" s="26" t="str">
        <f t="shared" si="27"/>
        <v>LEFT:100</v>
      </c>
      <c r="I85" s="26" t="s">
        <v>81</v>
      </c>
      <c r="J85" s="26" t="str">
        <f t="shared" si="27"/>
        <v>LEFT:100</v>
      </c>
      <c r="K85" s="26" t="s">
        <v>81</v>
      </c>
      <c r="L85" s="26" t="str">
        <f>$R$1</f>
        <v>LEFT:100</v>
      </c>
      <c r="M85" s="26" t="s">
        <v>81</v>
      </c>
      <c r="N85" s="26" t="str">
        <f>$R$1</f>
        <v>LEFT:100</v>
      </c>
      <c r="O85" t="s">
        <v>81</v>
      </c>
      <c r="P85" t="s">
        <v>82</v>
      </c>
      <c r="Q85" s="38" t="s">
        <v>6</v>
      </c>
      <c r="R85" s="34" t="str">
        <f>INDEX(AF:AF,W83+1)</f>
        <v>青</v>
      </c>
      <c r="S85" s="39" t="s">
        <v>7</v>
      </c>
      <c r="T85" s="34" t="str">
        <f>INDEX(AG:AG,W83+1)</f>
        <v>アンコモン</v>
      </c>
      <c r="U85" s="39" t="s">
        <v>8</v>
      </c>
      <c r="V85" s="34">
        <f>INDEX(AH:AH,W83+1)</f>
        <v>6</v>
      </c>
      <c r="W85" s="40"/>
      <c r="X85" s="34" t="str">
        <f>INDEX(AO:AO,W83+1)</f>
        <v>(対戦相手が次に唱える呪文を破壊する。それは何も誘発させない。その後、このサポートを破壊する。)</v>
      </c>
      <c r="Y85" s="52"/>
      <c r="Z85" s="52"/>
      <c r="AA85" s="53"/>
      <c r="BB85" s="64" t="s">
        <v>0</v>
      </c>
      <c r="BC85">
        <v>84</v>
      </c>
      <c r="BD85" t="s">
        <v>418</v>
      </c>
      <c r="BE85" t="s">
        <v>40</v>
      </c>
      <c r="BF85" t="s">
        <v>419</v>
      </c>
    </row>
    <row r="86" spans="1:58">
      <c r="A86" t="str">
        <f t="shared" si="24"/>
        <v>|色|青|レアリティ|アンコモン|マナコスト|6|</v>
      </c>
      <c r="B86" t="s">
        <v>0</v>
      </c>
      <c r="C86" t="s">
        <v>81</v>
      </c>
      <c r="D86" s="27" t="s">
        <v>6</v>
      </c>
      <c r="E86" t="s">
        <v>81</v>
      </c>
      <c r="F86" t="str">
        <f>IF(R85=0,"",R85)</f>
        <v>青</v>
      </c>
      <c r="G86" t="s">
        <v>81</v>
      </c>
      <c r="H86" s="27" t="s">
        <v>93</v>
      </c>
      <c r="I86" t="s">
        <v>81</v>
      </c>
      <c r="J86" t="str">
        <f>IF(T85=0,"",T85)</f>
        <v>アンコモン</v>
      </c>
      <c r="K86" t="s">
        <v>81</v>
      </c>
      <c r="L86" s="27" t="s">
        <v>94</v>
      </c>
      <c r="M86" t="s">
        <v>81</v>
      </c>
      <c r="N86">
        <f>IF(V85=0,"",V85)</f>
        <v>6</v>
      </c>
      <c r="O86" t="s">
        <v>81</v>
      </c>
      <c r="Q86" s="33" t="s">
        <v>11</v>
      </c>
      <c r="R86" s="34" t="str">
        <f>INDEX(AK:AK,W83+1)</f>
        <v>サポート</v>
      </c>
      <c r="S86" s="39" t="s">
        <v>95</v>
      </c>
      <c r="T86" s="34">
        <f>INDEX(AL:AL,W83+1)</f>
        <v>0</v>
      </c>
      <c r="U86" s="34">
        <f>INDEX(AM:AM,W83+1)</f>
        <v>0</v>
      </c>
      <c r="V86" s="34">
        <f>INDEX(AN:AN,W83+1)</f>
        <v>0</v>
      </c>
      <c r="W86" s="40"/>
      <c r="X86" s="34" t="str">
        <f>INDEX(AV:AV,W83+1)</f>
        <v>(対</v>
      </c>
      <c r="Y86" s="34" t="str">
        <f>INDEX(AW:AW,W83+1)</f>
        <v/>
      </c>
      <c r="Z86" s="34" t="str">
        <f>INDEX(AX:AX,W83+1)</f>
        <v/>
      </c>
      <c r="AA86" s="34">
        <f>INDEX(AY:AY,W83+1)</f>
        <v>0</v>
      </c>
      <c r="BB86" s="64" t="s">
        <v>0</v>
      </c>
      <c r="BC86">
        <v>85</v>
      </c>
      <c r="BD86" t="s">
        <v>420</v>
      </c>
      <c r="BE86" t="s">
        <v>40</v>
      </c>
      <c r="BF86" t="s">
        <v>421</v>
      </c>
    </row>
    <row r="87" spans="1:58">
      <c r="A87" t="str">
        <f t="shared" si="24"/>
        <v>|種別|サポート|サブタイプ||||</v>
      </c>
      <c r="B87" t="s">
        <v>0</v>
      </c>
      <c r="C87" t="s">
        <v>81</v>
      </c>
      <c r="D87" s="27" t="s">
        <v>11</v>
      </c>
      <c r="E87" t="s">
        <v>81</v>
      </c>
      <c r="F87" t="str">
        <f>IF(R86=0,"",R86)</f>
        <v>サポート</v>
      </c>
      <c r="G87" t="s">
        <v>81</v>
      </c>
      <c r="H87" s="27" t="s">
        <v>103</v>
      </c>
      <c r="I87" t="s">
        <v>81</v>
      </c>
      <c r="J87" t="str">
        <f>IF(T86=0,"",T86)</f>
        <v/>
      </c>
      <c r="K87" t="s">
        <v>81</v>
      </c>
      <c r="L87" t="str">
        <f>IF(U86=0,"",U86)</f>
        <v/>
      </c>
      <c r="M87" t="s">
        <v>81</v>
      </c>
      <c r="N87" t="str">
        <f>IF(V86=0,"",V86)</f>
        <v/>
      </c>
      <c r="O87" t="s">
        <v>81</v>
      </c>
      <c r="Q87" s="33" t="s">
        <v>104</v>
      </c>
      <c r="R87" s="34" t="str">
        <f>INDEX(AZ:AZ,W83+1)</f>
        <v>(対戦相手が次に唱える呪文を破壊する。それは何も誘発させない。その後、このサポートを破壊する。)</v>
      </c>
      <c r="S87" s="35"/>
      <c r="T87" s="35"/>
      <c r="U87" s="35"/>
      <c r="V87" s="36"/>
      <c r="W87" s="40"/>
      <c r="X87" s="32"/>
      <c r="Y87" s="32"/>
      <c r="Z87" s="32"/>
      <c r="AA87" s="54"/>
      <c r="BB87" s="64" t="s">
        <v>0</v>
      </c>
      <c r="BC87">
        <v>86</v>
      </c>
      <c r="BD87" t="s">
        <v>422</v>
      </c>
      <c r="BE87" t="s">
        <v>40</v>
      </c>
      <c r="BF87" t="s">
        <v>423</v>
      </c>
    </row>
    <row r="88" spans="1:58">
      <c r="A88" t="str">
        <f t="shared" si="24"/>
        <v>|テキスト|&gt;|&gt;|&gt;|&gt;|(対戦相手が次に唱える呪文を破壊する。それは何も誘発させない。その後、このサポートを破壊する。)|</v>
      </c>
      <c r="B88" t="s">
        <v>0</v>
      </c>
      <c r="C88" t="s">
        <v>81</v>
      </c>
      <c r="D88" s="27" t="s">
        <v>104</v>
      </c>
      <c r="E88" t="s">
        <v>81</v>
      </c>
      <c r="F88" s="27" t="s">
        <v>113</v>
      </c>
      <c r="G88" t="s">
        <v>81</v>
      </c>
      <c r="H88" s="27" t="s">
        <v>113</v>
      </c>
      <c r="I88" t="s">
        <v>81</v>
      </c>
      <c r="J88" s="27" t="s">
        <v>113</v>
      </c>
      <c r="K88" t="s">
        <v>81</v>
      </c>
      <c r="L88" s="27" t="s">
        <v>113</v>
      </c>
      <c r="M88" t="s">
        <v>81</v>
      </c>
      <c r="N88" t="str">
        <f>IF(R87=0,"",R87)</f>
        <v>(対戦相手が次に唱える呪文を破壊する。それは何も誘発させない。その後、このサポートを破壊する。)</v>
      </c>
      <c r="O88" t="s">
        <v>81</v>
      </c>
      <c r="Q88" s="38" t="s">
        <v>27</v>
      </c>
      <c r="R88" s="34" t="str">
        <f>INDEX(BA:BA,W83+1)</f>
        <v>The next spell your opponent casts is Destroyed and its effects do not trigger and this support is Destroyed.</v>
      </c>
      <c r="S88" s="35" t="s">
        <v>400</v>
      </c>
      <c r="T88" s="34" t="str">
        <f>IF(X88="","",X88&amp;IF(Y88="",""," "&amp;Y88)&amp;IF(Z88="",""," "&amp;Z88)&amp;IF(AA88="",""," "&amp;AA88))</f>
        <v/>
      </c>
      <c r="U88" s="35"/>
      <c r="V88" s="36"/>
      <c r="W88" s="40" t="s">
        <v>114</v>
      </c>
      <c r="X88" s="33" t="str">
        <f t="shared" ref="X88:AA88" si="28">IF(ISERROR(IF(LEN(X87)&gt;1,X87,VLOOKUP(X86,$AC:$AD,2,FALSE))),"",IF(LEN(X87)&gt;1,X87,VLOOKUP(X86,$AC:$AD,2,FALSE)))</f>
        <v/>
      </c>
      <c r="Y88" s="33" t="str">
        <f t="shared" si="28"/>
        <v/>
      </c>
      <c r="Z88" s="33" t="str">
        <f t="shared" si="28"/>
        <v/>
      </c>
      <c r="AA88" s="33" t="str">
        <f t="shared" si="28"/>
        <v> </v>
      </c>
      <c r="BB88" s="64" t="s">
        <v>0</v>
      </c>
      <c r="BC88">
        <v>87</v>
      </c>
      <c r="BD88" t="s">
        <v>424</v>
      </c>
      <c r="BE88" t="s">
        <v>40</v>
      </c>
      <c r="BF88" t="s">
        <v>425</v>
      </c>
    </row>
    <row r="89" spans="1:58">
      <c r="A89" t="str">
        <f t="shared" si="24"/>
        <v>|英テキスト|&gt;|&gt;|&gt;|&gt;|The next spell your opponent casts is Destroyed and its effects do not trigger and this support is Destroyed.|</v>
      </c>
      <c r="B89" t="s">
        <v>0</v>
      </c>
      <c r="C89" t="s">
        <v>81</v>
      </c>
      <c r="D89" s="27" t="s">
        <v>125</v>
      </c>
      <c r="E89" t="s">
        <v>81</v>
      </c>
      <c r="F89" s="27" t="s">
        <v>113</v>
      </c>
      <c r="G89" t="s">
        <v>81</v>
      </c>
      <c r="H89" s="27" t="s">
        <v>113</v>
      </c>
      <c r="I89" t="s">
        <v>81</v>
      </c>
      <c r="J89" s="27" t="s">
        <v>113</v>
      </c>
      <c r="K89" t="s">
        <v>81</v>
      </c>
      <c r="L89" s="27" t="s">
        <v>113</v>
      </c>
      <c r="M89" t="s">
        <v>81</v>
      </c>
      <c r="N89" t="str">
        <f>IF(T88="","",T88&amp;"&amp;br;")&amp;IF(R88=0,"",R88)</f>
        <v>The next spell your opponent casts is Destroyed and its effects do not trigger and this support is Destroyed.</v>
      </c>
      <c r="O89" t="s">
        <v>81</v>
      </c>
      <c r="Q89" s="33" t="s">
        <v>18</v>
      </c>
      <c r="R89" s="34">
        <f>IF(INDEX(AT:AT,W83+1)="",0,INDEX(AT:AT,W83+1)&amp;"/"&amp;INDEX(AU:AU,W83+1))</f>
        <v>0</v>
      </c>
      <c r="S89" s="35"/>
      <c r="T89" s="35"/>
      <c r="U89" s="35"/>
      <c r="V89" s="36"/>
      <c r="W89" s="40"/>
      <c r="X89" s="33"/>
      <c r="Y89" s="52"/>
      <c r="Z89" s="52"/>
      <c r="AA89" s="53"/>
      <c r="BB89" s="64" t="s">
        <v>0</v>
      </c>
      <c r="BC89">
        <v>88</v>
      </c>
      <c r="BD89" t="s">
        <v>426</v>
      </c>
      <c r="BE89" t="s">
        <v>40</v>
      </c>
      <c r="BF89" t="s">
        <v>427</v>
      </c>
    </row>
    <row r="90" spans="1:58">
      <c r="A90" t="str">
        <f t="shared" si="24"/>
        <v>|PT|&gt;||シールド数|&gt;||</v>
      </c>
      <c r="B90" t="s">
        <v>0</v>
      </c>
      <c r="C90" t="s">
        <v>81</v>
      </c>
      <c r="D90" t="s">
        <v>18</v>
      </c>
      <c r="E90" t="s">
        <v>81</v>
      </c>
      <c r="F90" t="s">
        <v>113</v>
      </c>
      <c r="G90" t="s">
        <v>81</v>
      </c>
      <c r="H90" t="str">
        <f>IF(R89=0,"",R89)</f>
        <v/>
      </c>
      <c r="I90" t="s">
        <v>81</v>
      </c>
      <c r="J90" t="s">
        <v>136</v>
      </c>
      <c r="K90" t="s">
        <v>81</v>
      </c>
      <c r="L90" t="s">
        <v>113</v>
      </c>
      <c r="M90" t="s">
        <v>81</v>
      </c>
      <c r="N90" t="str">
        <f>IF(R90=0,"",R90)</f>
        <v/>
      </c>
      <c r="O90" t="s">
        <v>81</v>
      </c>
      <c r="Q90" s="41" t="s">
        <v>19</v>
      </c>
      <c r="R90" s="34">
        <f>INDEX(AS:AS,W83+1)</f>
        <v>0</v>
      </c>
      <c r="S90" s="42"/>
      <c r="T90" s="42"/>
      <c r="U90" s="42"/>
      <c r="V90" s="43"/>
      <c r="W90" s="44"/>
      <c r="X90" s="45"/>
      <c r="Y90" s="55"/>
      <c r="Z90" s="55"/>
      <c r="AA90" s="56"/>
      <c r="BB90" s="64" t="s">
        <v>0</v>
      </c>
      <c r="BC90">
        <v>89</v>
      </c>
      <c r="BD90" t="s">
        <v>428</v>
      </c>
      <c r="BE90" t="s">
        <v>40</v>
      </c>
      <c r="BF90" t="s">
        <v>429</v>
      </c>
    </row>
    <row r="91" spans="1:58">
      <c r="A91" t="str">
        <f t="shared" si="24"/>
        <v>&amp;br;&amp;br;</v>
      </c>
      <c r="B91" t="s">
        <v>0</v>
      </c>
      <c r="C91" t="s">
        <v>145</v>
      </c>
      <c r="R91"/>
      <c r="S91"/>
      <c r="T91"/>
      <c r="U91"/>
      <c r="V91"/>
      <c r="BB91" s="64" t="s">
        <v>0</v>
      </c>
      <c r="BC91">
        <v>90</v>
      </c>
      <c r="BD91" t="s">
        <v>430</v>
      </c>
      <c r="BE91" t="s">
        <v>40</v>
      </c>
      <c r="BF91" t="s">
        <v>431</v>
      </c>
    </row>
    <row r="92" spans="1:58">
      <c r="A92" t="str">
        <f t="shared" si="24"/>
        <v>#back(text=戻る,left)</v>
      </c>
      <c r="B92" t="s">
        <v>0</v>
      </c>
      <c r="C92" t="s">
        <v>153</v>
      </c>
      <c r="R92"/>
      <c r="S92"/>
      <c r="T92"/>
      <c r="U92"/>
      <c r="V92"/>
      <c r="BB92" s="64" t="s">
        <v>0</v>
      </c>
      <c r="BC92">
        <v>91</v>
      </c>
      <c r="BD92" t="s">
        <v>335</v>
      </c>
      <c r="BE92" t="s">
        <v>40</v>
      </c>
      <c r="BF92" t="s">
        <v>432</v>
      </c>
    </row>
    <row r="93" spans="1:58">
      <c r="A93" t="str">
        <f t="shared" si="24"/>
        <v>&amp;br;</v>
      </c>
      <c r="B93" t="s">
        <v>0</v>
      </c>
      <c r="C93" t="s">
        <v>164</v>
      </c>
      <c r="R93"/>
      <c r="S93"/>
      <c r="T93"/>
      <c r="U93"/>
      <c r="V93"/>
      <c r="BB93" s="64" t="s">
        <v>0</v>
      </c>
      <c r="BC93">
        <v>92</v>
      </c>
      <c r="BD93" t="s">
        <v>433</v>
      </c>
      <c r="BE93" t="s">
        <v>40</v>
      </c>
      <c r="BF93" t="s">
        <v>434</v>
      </c>
    </row>
    <row r="94" spans="1:58">
      <c r="A94" t="str">
        <f t="shared" si="24"/>
        <v>#comment(above,nsize=[15],size=[30],num=[10])</v>
      </c>
      <c r="B94" t="s">
        <v>0</v>
      </c>
      <c r="C94" t="s">
        <v>173</v>
      </c>
      <c r="R94"/>
      <c r="S94"/>
      <c r="T94"/>
      <c r="U94"/>
      <c r="V94"/>
      <c r="BB94" s="64" t="s">
        <v>0</v>
      </c>
      <c r="BC94">
        <v>93</v>
      </c>
      <c r="BD94" t="s">
        <v>236</v>
      </c>
      <c r="BE94" t="s">
        <v>40</v>
      </c>
      <c r="BF94" t="s">
        <v>435</v>
      </c>
    </row>
    <row r="95" spans="1:58">
      <c r="A95" t="str">
        <f t="shared" si="24"/>
        <v>&amp;br;&amp;br;</v>
      </c>
      <c r="B95" t="s">
        <v>0</v>
      </c>
      <c r="C95" t="s">
        <v>145</v>
      </c>
      <c r="R95"/>
      <c r="S95"/>
      <c r="T95"/>
      <c r="U95"/>
      <c r="V95"/>
      <c r="BB95" s="64" t="s">
        <v>0</v>
      </c>
      <c r="BC95">
        <v>94</v>
      </c>
      <c r="BD95" t="s">
        <v>178</v>
      </c>
      <c r="BE95" t="s">
        <v>40</v>
      </c>
      <c r="BF95" t="s">
        <v>436</v>
      </c>
    </row>
    <row r="96" spans="1:58">
      <c r="A96" t="str">
        <f t="shared" si="24"/>
        <v/>
      </c>
      <c r="B96" t="s">
        <v>0</v>
      </c>
      <c r="Q96" s="29"/>
      <c r="R96" s="30"/>
      <c r="S96" s="30"/>
      <c r="T96" s="30"/>
      <c r="U96" s="30"/>
      <c r="V96" s="31"/>
      <c r="W96" s="32">
        <v>8</v>
      </c>
      <c r="X96" s="29"/>
      <c r="Y96" s="50"/>
      <c r="Z96" s="50"/>
      <c r="AA96" s="51"/>
      <c r="BB96" s="64" t="s">
        <v>0</v>
      </c>
      <c r="BC96">
        <v>95</v>
      </c>
      <c r="BD96" t="s">
        <v>437</v>
      </c>
      <c r="BE96" t="s">
        <v>40</v>
      </c>
      <c r="BF96" t="s">
        <v>438</v>
      </c>
    </row>
    <row r="97" spans="1:58">
      <c r="A97" t="str">
        <f t="shared" si="24"/>
        <v>*ケフネト最後の言葉/Kefnet's Last Word</v>
      </c>
      <c r="B97" t="s">
        <v>0</v>
      </c>
      <c r="C97" t="str">
        <f>"*"&amp;R97&amp;"/"&amp;T97</f>
        <v>*ケフネト最後の言葉/Kefnet's Last Word</v>
      </c>
      <c r="Q97" s="33" t="s">
        <v>9</v>
      </c>
      <c r="R97" s="34" t="str">
        <f>INDEX(AI:AI,W96+1)</f>
        <v>ケフネト最後の言葉</v>
      </c>
      <c r="S97" s="35" t="s">
        <v>10</v>
      </c>
      <c r="T97" s="34" t="str">
        <f>INDEX(AJ:AJ,W96+1)</f>
        <v>Kefnet's Last Word</v>
      </c>
      <c r="U97" s="35"/>
      <c r="V97" s="36"/>
      <c r="W97" s="37"/>
      <c r="X97" s="33"/>
      <c r="Y97" s="52"/>
      <c r="Z97" s="52"/>
      <c r="AA97" s="53"/>
      <c r="BB97" s="64" t="s">
        <v>0</v>
      </c>
      <c r="BC97">
        <v>96</v>
      </c>
      <c r="BD97" t="s">
        <v>439</v>
      </c>
      <c r="BE97" t="s">
        <v>40</v>
      </c>
      <c r="BF97" t="s">
        <v>440</v>
      </c>
    </row>
    <row r="98" spans="1:58">
      <c r="A98" t="str">
        <f t="shared" si="24"/>
        <v>|LEFT:80|LEFT:100|LEFT:100|LEFT:100|LEFT:100|LEFT:100|c</v>
      </c>
      <c r="B98" t="s">
        <v>0</v>
      </c>
      <c r="C98" t="s">
        <v>81</v>
      </c>
      <c r="D98" s="26" t="str">
        <f>$Q$1</f>
        <v>LEFT:80</v>
      </c>
      <c r="E98" s="26" t="s">
        <v>81</v>
      </c>
      <c r="F98" s="26" t="str">
        <f t="shared" ref="F98:J98" si="29">$R$1</f>
        <v>LEFT:100</v>
      </c>
      <c r="G98" s="26" t="s">
        <v>81</v>
      </c>
      <c r="H98" s="26" t="str">
        <f t="shared" si="29"/>
        <v>LEFT:100</v>
      </c>
      <c r="I98" s="26" t="s">
        <v>81</v>
      </c>
      <c r="J98" s="26" t="str">
        <f t="shared" si="29"/>
        <v>LEFT:100</v>
      </c>
      <c r="K98" s="26" t="s">
        <v>81</v>
      </c>
      <c r="L98" s="26" t="str">
        <f>$R$1</f>
        <v>LEFT:100</v>
      </c>
      <c r="M98" s="26" t="s">
        <v>81</v>
      </c>
      <c r="N98" s="26" t="str">
        <f>$R$1</f>
        <v>LEFT:100</v>
      </c>
      <c r="O98" t="s">
        <v>81</v>
      </c>
      <c r="P98" t="s">
        <v>82</v>
      </c>
      <c r="Q98" s="38" t="s">
        <v>6</v>
      </c>
      <c r="R98" s="34" t="str">
        <f>INDEX(AF:AF,W96+1)</f>
        <v>青</v>
      </c>
      <c r="S98" s="39" t="s">
        <v>7</v>
      </c>
      <c r="T98" s="34" t="str">
        <f>INDEX(AG:AG,W96+1)</f>
        <v>レア</v>
      </c>
      <c r="U98" s="39" t="s">
        <v>8</v>
      </c>
      <c r="V98" s="34">
        <f>INDEX(AH:AH,W96+1)</f>
        <v>11</v>
      </c>
      <c r="W98" s="40"/>
      <c r="X98" s="34" t="str">
        <f>INDEX(AO:AO,W96+1)</f>
        <v>(クリーチャー1体を対象とする。あなたがコントロールするクリーチャーの数が2体以下なら、それのコントロールを得る。あなたの各手札はすべてのマナを失う。)</v>
      </c>
      <c r="Y98" s="52"/>
      <c r="Z98" s="52"/>
      <c r="AA98" s="53"/>
      <c r="BB98" s="64" t="s">
        <v>0</v>
      </c>
      <c r="BC98">
        <v>97</v>
      </c>
      <c r="BD98" t="s">
        <v>441</v>
      </c>
      <c r="BE98" t="s">
        <v>40</v>
      </c>
      <c r="BF98" t="s">
        <v>442</v>
      </c>
    </row>
    <row r="99" spans="1:58">
      <c r="A99" t="str">
        <f t="shared" si="24"/>
        <v>|色|青|レアリティ|レア|マナコスト|11|</v>
      </c>
      <c r="B99" t="s">
        <v>0</v>
      </c>
      <c r="C99" t="s">
        <v>81</v>
      </c>
      <c r="D99" s="27" t="s">
        <v>6</v>
      </c>
      <c r="E99" t="s">
        <v>81</v>
      </c>
      <c r="F99" t="str">
        <f>IF(R98=0,"",R98)</f>
        <v>青</v>
      </c>
      <c r="G99" t="s">
        <v>81</v>
      </c>
      <c r="H99" s="27" t="s">
        <v>93</v>
      </c>
      <c r="I99" t="s">
        <v>81</v>
      </c>
      <c r="J99" t="str">
        <f>IF(T98=0,"",T98)</f>
        <v>レア</v>
      </c>
      <c r="K99" t="s">
        <v>81</v>
      </c>
      <c r="L99" s="27" t="s">
        <v>94</v>
      </c>
      <c r="M99" t="s">
        <v>81</v>
      </c>
      <c r="N99">
        <f>IF(V98=0,"",V98)</f>
        <v>11</v>
      </c>
      <c r="O99" t="s">
        <v>81</v>
      </c>
      <c r="Q99" s="33" t="s">
        <v>11</v>
      </c>
      <c r="R99" s="34" t="str">
        <f>INDEX(AK:AK,W96+1)</f>
        <v>呪文</v>
      </c>
      <c r="S99" s="39" t="s">
        <v>95</v>
      </c>
      <c r="T99" s="34">
        <f>INDEX(AL:AL,W96+1)</f>
        <v>0</v>
      </c>
      <c r="U99" s="34">
        <f>INDEX(AM:AM,W96+1)</f>
        <v>0</v>
      </c>
      <c r="V99" s="34">
        <f>INDEX(AN:AN,W96+1)</f>
        <v>0</v>
      </c>
      <c r="W99" s="40"/>
      <c r="X99" s="34" t="str">
        <f>INDEX(AV:AV,W96+1)</f>
        <v>(ク</v>
      </c>
      <c r="Y99" s="34" t="str">
        <f>INDEX(AW:AW,W96+1)</f>
        <v/>
      </c>
      <c r="Z99" s="34" t="str">
        <f>INDEX(AX:AX,W96+1)</f>
        <v/>
      </c>
      <c r="AA99" s="34">
        <f>INDEX(AY:AY,W96+1)</f>
        <v>0</v>
      </c>
      <c r="BB99" s="64" t="s">
        <v>0</v>
      </c>
      <c r="BC99">
        <v>98</v>
      </c>
      <c r="BD99" t="s">
        <v>443</v>
      </c>
      <c r="BE99" t="s">
        <v>40</v>
      </c>
      <c r="BF99" t="s">
        <v>444</v>
      </c>
    </row>
    <row r="100" spans="1:58">
      <c r="A100" t="str">
        <f t="shared" si="24"/>
        <v>|種別|呪文|サブタイプ||||</v>
      </c>
      <c r="B100" t="s">
        <v>0</v>
      </c>
      <c r="C100" t="s">
        <v>81</v>
      </c>
      <c r="D100" s="27" t="s">
        <v>11</v>
      </c>
      <c r="E100" t="s">
        <v>81</v>
      </c>
      <c r="F100" t="str">
        <f>IF(R99=0,"",R99)</f>
        <v>呪文</v>
      </c>
      <c r="G100" t="s">
        <v>81</v>
      </c>
      <c r="H100" s="27" t="s">
        <v>103</v>
      </c>
      <c r="I100" t="s">
        <v>81</v>
      </c>
      <c r="J100" t="str">
        <f>IF(T99=0,"",T99)</f>
        <v/>
      </c>
      <c r="K100" t="s">
        <v>81</v>
      </c>
      <c r="L100" t="str">
        <f>IF(U99=0,"",U99)</f>
        <v/>
      </c>
      <c r="M100" t="s">
        <v>81</v>
      </c>
      <c r="N100" t="str">
        <f>IF(V99=0,"",V99)</f>
        <v/>
      </c>
      <c r="O100" t="s">
        <v>81</v>
      </c>
      <c r="Q100" s="33" t="s">
        <v>104</v>
      </c>
      <c r="R100" s="34" t="str">
        <f>INDEX(AZ:AZ,W96+1)</f>
        <v>(クリーチャー1体を対象とする。あなたがコントロールするクリーチャーの数が2体以下なら、それのコントロールを得る。あなたの各手札はすべてのマナを失う。)</v>
      </c>
      <c r="S100" s="35"/>
      <c r="T100" s="35"/>
      <c r="U100" s="35"/>
      <c r="V100" s="36"/>
      <c r="W100" s="40"/>
      <c r="X100" s="32"/>
      <c r="Y100" s="32"/>
      <c r="Z100" s="32"/>
      <c r="AA100" s="54"/>
      <c r="BB100" s="64" t="s">
        <v>0</v>
      </c>
      <c r="BC100">
        <v>99</v>
      </c>
      <c r="BD100" t="s">
        <v>445</v>
      </c>
      <c r="BE100" t="s">
        <v>40</v>
      </c>
      <c r="BF100" t="s">
        <v>446</v>
      </c>
    </row>
    <row r="101" spans="1:58">
      <c r="A101" t="str">
        <f t="shared" si="24"/>
        <v>|テキスト|&gt;|&gt;|&gt;|&gt;|(クリーチャー1体を対象とする。あなたがコントロールするクリーチャーの数が2体以下なら、それのコントロールを得る。あなたの各手札はすべてのマナを失う。)|</v>
      </c>
      <c r="B101" t="s">
        <v>0</v>
      </c>
      <c r="C101" t="s">
        <v>81</v>
      </c>
      <c r="D101" s="27" t="s">
        <v>104</v>
      </c>
      <c r="E101" t="s">
        <v>81</v>
      </c>
      <c r="F101" s="27" t="s">
        <v>113</v>
      </c>
      <c r="G101" t="s">
        <v>81</v>
      </c>
      <c r="H101" s="27" t="s">
        <v>113</v>
      </c>
      <c r="I101" t="s">
        <v>81</v>
      </c>
      <c r="J101" s="27" t="s">
        <v>113</v>
      </c>
      <c r="K101" t="s">
        <v>81</v>
      </c>
      <c r="L101" s="27" t="s">
        <v>113</v>
      </c>
      <c r="M101" t="s">
        <v>81</v>
      </c>
      <c r="N101" t="str">
        <f>IF(R100=0,"",R100)</f>
        <v>(クリーチャー1体を対象とする。あなたがコントロールするクリーチャーの数が2体以下なら、それのコントロールを得る。あなたの各手札はすべてのマナを失う。)</v>
      </c>
      <c r="O101" t="s">
        <v>81</v>
      </c>
      <c r="Q101" s="38" t="s">
        <v>27</v>
      </c>
      <c r="R101" s="34" t="str">
        <f>INDEX(BA:BA,W96+1)</f>
        <v>If you control 2 or less creatures, target creature your opponent controls is controlled by you, then each card in your hand is fully drained of its mana.</v>
      </c>
      <c r="S101" s="35" t="s">
        <v>400</v>
      </c>
      <c r="T101" s="34" t="str">
        <f>IF(X101="","",X101&amp;IF(Y101="",""," "&amp;Y101)&amp;IF(Z101="",""," "&amp;Z101)&amp;IF(AA101="",""," "&amp;AA101))</f>
        <v/>
      </c>
      <c r="U101" s="35"/>
      <c r="V101" s="36"/>
      <c r="W101" s="40" t="s">
        <v>114</v>
      </c>
      <c r="X101" s="33" t="str">
        <f t="shared" ref="X101:AA101" si="30">IF(ISERROR(IF(LEN(X100)&gt;1,X100,VLOOKUP(X99,$AC:$AD,2,FALSE))),"",IF(LEN(X100)&gt;1,X100,VLOOKUP(X99,$AC:$AD,2,FALSE)))</f>
        <v/>
      </c>
      <c r="Y101" s="33" t="str">
        <f t="shared" si="30"/>
        <v/>
      </c>
      <c r="Z101" s="33" t="str">
        <f t="shared" si="30"/>
        <v/>
      </c>
      <c r="AA101" s="33" t="str">
        <f t="shared" si="30"/>
        <v> </v>
      </c>
      <c r="BB101" s="64" t="s">
        <v>0</v>
      </c>
      <c r="BC101">
        <v>100</v>
      </c>
      <c r="BD101" t="s">
        <v>447</v>
      </c>
      <c r="BE101" t="s">
        <v>40</v>
      </c>
      <c r="BF101" t="s">
        <v>448</v>
      </c>
    </row>
    <row r="102" spans="1:58">
      <c r="A102" t="str">
        <f t="shared" si="24"/>
        <v>|英テキスト|&gt;|&gt;|&gt;|&gt;|If you control 2 or less creatures, target creature your opponent controls is controlled by you, then each card in your hand is fully drained of its mana.|</v>
      </c>
      <c r="B102" t="s">
        <v>0</v>
      </c>
      <c r="C102" t="s">
        <v>81</v>
      </c>
      <c r="D102" s="27" t="s">
        <v>125</v>
      </c>
      <c r="E102" t="s">
        <v>81</v>
      </c>
      <c r="F102" s="27" t="s">
        <v>113</v>
      </c>
      <c r="G102" t="s">
        <v>81</v>
      </c>
      <c r="H102" s="27" t="s">
        <v>113</v>
      </c>
      <c r="I102" t="s">
        <v>81</v>
      </c>
      <c r="J102" s="27" t="s">
        <v>113</v>
      </c>
      <c r="K102" t="s">
        <v>81</v>
      </c>
      <c r="L102" s="27" t="s">
        <v>113</v>
      </c>
      <c r="M102" t="s">
        <v>81</v>
      </c>
      <c r="N102" t="str">
        <f>IF(T101="","",T101&amp;"&amp;br;")&amp;IF(R101=0,"",R101)</f>
        <v>If you control 2 or less creatures, target creature your opponent controls is controlled by you, then each card in your hand is fully drained of its mana.</v>
      </c>
      <c r="O102" t="s">
        <v>81</v>
      </c>
      <c r="Q102" s="33" t="s">
        <v>18</v>
      </c>
      <c r="R102" s="34">
        <f>IF(INDEX(AT:AT,W96+1)="",0,INDEX(AT:AT,W96+1)&amp;"/"&amp;INDEX(AU:AU,W96+1))</f>
        <v>0</v>
      </c>
      <c r="S102" s="35"/>
      <c r="T102" s="35"/>
      <c r="U102" s="35"/>
      <c r="V102" s="36"/>
      <c r="W102" s="40"/>
      <c r="X102" s="33"/>
      <c r="Y102" s="52"/>
      <c r="Z102" s="52"/>
      <c r="AA102" s="53"/>
      <c r="BB102" s="64" t="s">
        <v>0</v>
      </c>
      <c r="BC102">
        <v>101</v>
      </c>
      <c r="BD102" t="s">
        <v>449</v>
      </c>
      <c r="BE102" t="s">
        <v>40</v>
      </c>
      <c r="BF102" t="s">
        <v>133</v>
      </c>
    </row>
    <row r="103" spans="1:58">
      <c r="A103" t="str">
        <f t="shared" si="24"/>
        <v>|PT|&gt;||シールド数|&gt;||</v>
      </c>
      <c r="B103" t="s">
        <v>0</v>
      </c>
      <c r="C103" t="s">
        <v>81</v>
      </c>
      <c r="D103" t="s">
        <v>18</v>
      </c>
      <c r="E103" t="s">
        <v>81</v>
      </c>
      <c r="F103" t="s">
        <v>113</v>
      </c>
      <c r="G103" t="s">
        <v>81</v>
      </c>
      <c r="H103" t="str">
        <f>IF(R102=0,"",R102)</f>
        <v/>
      </c>
      <c r="I103" t="s">
        <v>81</v>
      </c>
      <c r="J103" t="s">
        <v>136</v>
      </c>
      <c r="K103" t="s">
        <v>81</v>
      </c>
      <c r="L103" t="s">
        <v>113</v>
      </c>
      <c r="M103" t="s">
        <v>81</v>
      </c>
      <c r="N103" t="str">
        <f>IF(R103=0,"",R103)</f>
        <v/>
      </c>
      <c r="O103" t="s">
        <v>81</v>
      </c>
      <c r="Q103" s="41" t="s">
        <v>19</v>
      </c>
      <c r="R103" s="34">
        <f>INDEX(AS:AS,W96+1)</f>
        <v>0</v>
      </c>
      <c r="S103" s="42"/>
      <c r="T103" s="42"/>
      <c r="U103" s="42"/>
      <c r="V103" s="43"/>
      <c r="W103" s="44"/>
      <c r="X103" s="45"/>
      <c r="Y103" s="55"/>
      <c r="Z103" s="55"/>
      <c r="AA103" s="56"/>
      <c r="BB103" s="64" t="s">
        <v>0</v>
      </c>
      <c r="BC103">
        <v>102</v>
      </c>
      <c r="BD103" t="s">
        <v>450</v>
      </c>
      <c r="BE103" t="s">
        <v>40</v>
      </c>
      <c r="BF103" t="s">
        <v>451</v>
      </c>
    </row>
    <row r="104" spans="1:58">
      <c r="A104" t="str">
        <f t="shared" si="24"/>
        <v>&amp;br;&amp;br;</v>
      </c>
      <c r="B104" t="s">
        <v>0</v>
      </c>
      <c r="C104" t="s">
        <v>145</v>
      </c>
      <c r="R104"/>
      <c r="S104"/>
      <c r="T104"/>
      <c r="U104"/>
      <c r="V104"/>
      <c r="BB104" s="64" t="s">
        <v>0</v>
      </c>
      <c r="BC104">
        <v>103</v>
      </c>
      <c r="BD104" t="s">
        <v>211</v>
      </c>
      <c r="BE104" t="s">
        <v>40</v>
      </c>
      <c r="BF104" t="s">
        <v>452</v>
      </c>
    </row>
    <row r="105" spans="1:58">
      <c r="A105" t="str">
        <f t="shared" si="24"/>
        <v>#back(text=戻る,left)</v>
      </c>
      <c r="B105" t="s">
        <v>0</v>
      </c>
      <c r="C105" t="s">
        <v>153</v>
      </c>
      <c r="R105"/>
      <c r="S105"/>
      <c r="T105"/>
      <c r="U105"/>
      <c r="V105"/>
      <c r="BB105" s="64" t="s">
        <v>0</v>
      </c>
      <c r="BC105">
        <v>104</v>
      </c>
      <c r="BD105" t="s">
        <v>193</v>
      </c>
      <c r="BE105" t="s">
        <v>40</v>
      </c>
      <c r="BF105" t="s">
        <v>453</v>
      </c>
    </row>
    <row r="106" spans="1:58">
      <c r="A106" t="str">
        <f t="shared" si="24"/>
        <v>&amp;br;</v>
      </c>
      <c r="B106" t="s">
        <v>0</v>
      </c>
      <c r="C106" t="s">
        <v>164</v>
      </c>
      <c r="R106"/>
      <c r="S106"/>
      <c r="T106"/>
      <c r="U106"/>
      <c r="V106"/>
      <c r="BB106" s="64" t="s">
        <v>0</v>
      </c>
      <c r="BC106">
        <v>105</v>
      </c>
      <c r="BD106" t="s">
        <v>68</v>
      </c>
      <c r="BE106" t="s">
        <v>40</v>
      </c>
      <c r="BF106" t="s">
        <v>454</v>
      </c>
    </row>
    <row r="107" spans="1:58">
      <c r="A107" t="str">
        <f t="shared" si="24"/>
        <v>#comment(above,nsize=[15],size=[30],num=[10])</v>
      </c>
      <c r="B107" t="s">
        <v>0</v>
      </c>
      <c r="C107" t="s">
        <v>173</v>
      </c>
      <c r="R107"/>
      <c r="S107"/>
      <c r="T107"/>
      <c r="U107"/>
      <c r="V107"/>
      <c r="BB107" s="64" t="s">
        <v>0</v>
      </c>
      <c r="BC107">
        <v>106</v>
      </c>
      <c r="BD107" t="s">
        <v>455</v>
      </c>
      <c r="BE107" t="s">
        <v>40</v>
      </c>
      <c r="BF107" t="s">
        <v>456</v>
      </c>
    </row>
    <row r="108" spans="1:58">
      <c r="A108" t="str">
        <f t="shared" si="24"/>
        <v>&amp;br;&amp;br;</v>
      </c>
      <c r="B108" t="s">
        <v>0</v>
      </c>
      <c r="C108" t="s">
        <v>145</v>
      </c>
      <c r="R108"/>
      <c r="S108"/>
      <c r="T108"/>
      <c r="U108"/>
      <c r="V108"/>
      <c r="BB108" s="64" t="s">
        <v>0</v>
      </c>
      <c r="BC108">
        <v>107</v>
      </c>
      <c r="BD108" t="s">
        <v>457</v>
      </c>
      <c r="BE108" t="s">
        <v>40</v>
      </c>
      <c r="BF108" t="s">
        <v>458</v>
      </c>
    </row>
    <row r="109" spans="1:58">
      <c r="A109" t="str">
        <f t="shared" si="24"/>
        <v/>
      </c>
      <c r="B109" t="s">
        <v>0</v>
      </c>
      <c r="Q109" s="29"/>
      <c r="R109" s="30"/>
      <c r="S109" s="30"/>
      <c r="T109" s="30"/>
      <c r="U109" s="30"/>
      <c r="V109" s="31"/>
      <c r="W109" s="32">
        <v>9</v>
      </c>
      <c r="X109" s="29"/>
      <c r="Y109" s="50"/>
      <c r="Z109" s="50"/>
      <c r="AA109" s="51"/>
      <c r="BB109" s="64" t="s">
        <v>0</v>
      </c>
      <c r="BC109">
        <v>108</v>
      </c>
      <c r="BD109" t="s">
        <v>459</v>
      </c>
      <c r="BE109" t="s">
        <v>40</v>
      </c>
      <c r="BF109" t="s">
        <v>460</v>
      </c>
    </row>
    <row r="110" spans="1:58">
      <c r="A110" t="str">
        <f t="shared" si="24"/>
        <v>*謎変化/Riddleform</v>
      </c>
      <c r="B110" t="s">
        <v>0</v>
      </c>
      <c r="C110" t="str">
        <f>"*"&amp;R110&amp;"/"&amp;T110</f>
        <v>*謎変化/Riddleform</v>
      </c>
      <c r="Q110" s="33" t="s">
        <v>9</v>
      </c>
      <c r="R110" s="34" t="str">
        <f>INDEX(AI:AI,W109+1)</f>
        <v>謎変化</v>
      </c>
      <c r="S110" s="35" t="s">
        <v>10</v>
      </c>
      <c r="T110" s="34" t="str">
        <f>INDEX(AJ:AJ,W109+1)</f>
        <v>Riddleform</v>
      </c>
      <c r="U110" s="35"/>
      <c r="V110" s="36"/>
      <c r="W110" s="37"/>
      <c r="X110" s="33"/>
      <c r="Y110" s="52"/>
      <c r="Z110" s="52"/>
      <c r="AA110" s="53"/>
      <c r="BB110" s="64" t="s">
        <v>0</v>
      </c>
      <c r="BC110">
        <v>109</v>
      </c>
      <c r="BD110" t="s">
        <v>77</v>
      </c>
      <c r="BE110" t="s">
        <v>40</v>
      </c>
      <c r="BF110" t="s">
        <v>461</v>
      </c>
    </row>
    <row r="111" spans="1:58">
      <c r="A111" t="str">
        <f t="shared" si="24"/>
        <v>|LEFT:80|LEFT:100|LEFT:100|LEFT:100|LEFT:100|LEFT:100|c</v>
      </c>
      <c r="B111" t="s">
        <v>0</v>
      </c>
      <c r="C111" t="s">
        <v>81</v>
      </c>
      <c r="D111" s="26" t="str">
        <f>$Q$1</f>
        <v>LEFT:80</v>
      </c>
      <c r="E111" s="26" t="s">
        <v>81</v>
      </c>
      <c r="F111" s="26" t="str">
        <f t="shared" ref="F111:J111" si="31">$R$1</f>
        <v>LEFT:100</v>
      </c>
      <c r="G111" s="26" t="s">
        <v>81</v>
      </c>
      <c r="H111" s="26" t="str">
        <f t="shared" si="31"/>
        <v>LEFT:100</v>
      </c>
      <c r="I111" s="26" t="s">
        <v>81</v>
      </c>
      <c r="J111" s="26" t="str">
        <f t="shared" si="31"/>
        <v>LEFT:100</v>
      </c>
      <c r="K111" s="26" t="s">
        <v>81</v>
      </c>
      <c r="L111" s="26" t="str">
        <f>$R$1</f>
        <v>LEFT:100</v>
      </c>
      <c r="M111" s="26" t="s">
        <v>81</v>
      </c>
      <c r="N111" s="26" t="str">
        <f>$R$1</f>
        <v>LEFT:100</v>
      </c>
      <c r="O111" t="s">
        <v>81</v>
      </c>
      <c r="P111" t="s">
        <v>82</v>
      </c>
      <c r="Q111" s="38" t="s">
        <v>6</v>
      </c>
      <c r="R111" s="34" t="str">
        <f>INDEX(AF:AF,W109+1)</f>
        <v>青</v>
      </c>
      <c r="S111" s="39" t="s">
        <v>7</v>
      </c>
      <c r="T111" s="34" t="str">
        <f>INDEX(AG:AG,W109+1)</f>
        <v>アンコモン</v>
      </c>
      <c r="U111" s="39" t="s">
        <v>8</v>
      </c>
      <c r="V111" s="34">
        <f>INDEX(AH:AH,W109+1)</f>
        <v>7</v>
      </c>
      <c r="W111" s="40"/>
      <c r="X111" s="34" t="str">
        <f>INDEX(AO:AO,W109+1)</f>
        <v>(あなたが呪文かサポートを唱えるたび、飛行と速攻を持つ1/1のスフィンクストークンを戦場に出す。ターン終了時にそれらを破壊する。)</v>
      </c>
      <c r="Y111" s="52"/>
      <c r="Z111" s="52"/>
      <c r="AA111" s="53"/>
      <c r="BB111" s="64" t="s">
        <v>0</v>
      </c>
      <c r="BC111">
        <v>110</v>
      </c>
      <c r="BD111" t="s">
        <v>462</v>
      </c>
      <c r="BE111" t="s">
        <v>40</v>
      </c>
      <c r="BF111" t="s">
        <v>463</v>
      </c>
    </row>
    <row r="112" spans="1:58">
      <c r="A112" t="str">
        <f t="shared" si="24"/>
        <v>|色|青|レアリティ|アンコモン|マナコスト|7|</v>
      </c>
      <c r="B112" t="s">
        <v>0</v>
      </c>
      <c r="C112" t="s">
        <v>81</v>
      </c>
      <c r="D112" s="27" t="s">
        <v>6</v>
      </c>
      <c r="E112" t="s">
        <v>81</v>
      </c>
      <c r="F112" t="str">
        <f>IF(R111=0,"",R111)</f>
        <v>青</v>
      </c>
      <c r="G112" t="s">
        <v>81</v>
      </c>
      <c r="H112" s="27" t="s">
        <v>93</v>
      </c>
      <c r="I112" t="s">
        <v>81</v>
      </c>
      <c r="J112" t="str">
        <f>IF(T111=0,"",T111)</f>
        <v>アンコモン</v>
      </c>
      <c r="K112" t="s">
        <v>81</v>
      </c>
      <c r="L112" s="27" t="s">
        <v>94</v>
      </c>
      <c r="M112" t="s">
        <v>81</v>
      </c>
      <c r="N112">
        <f>IF(V111=0,"",V111)</f>
        <v>7</v>
      </c>
      <c r="O112" t="s">
        <v>81</v>
      </c>
      <c r="Q112" s="33" t="s">
        <v>11</v>
      </c>
      <c r="R112" s="34" t="str">
        <f>INDEX(AK:AK,W109+1)</f>
        <v>サポート</v>
      </c>
      <c r="S112" s="39" t="s">
        <v>95</v>
      </c>
      <c r="T112" s="34">
        <f>INDEX(AL:AL,W109+1)</f>
        <v>0</v>
      </c>
      <c r="U112" s="34">
        <f>INDEX(AM:AM,W109+1)</f>
        <v>0</v>
      </c>
      <c r="V112" s="34">
        <f>INDEX(AN:AN,W109+1)</f>
        <v>0</v>
      </c>
      <c r="W112" s="40"/>
      <c r="X112" s="34" t="str">
        <f>INDEX(AV:AV,W109+1)</f>
        <v>(あ</v>
      </c>
      <c r="Y112" s="34" t="str">
        <f>INDEX(AW:AW,W109+1)</f>
        <v/>
      </c>
      <c r="Z112" s="34" t="str">
        <f>INDEX(AX:AX,W109+1)</f>
        <v/>
      </c>
      <c r="AA112" s="34">
        <f>INDEX(AY:AY,W109+1)</f>
        <v>0</v>
      </c>
      <c r="BB112" s="64" t="s">
        <v>0</v>
      </c>
      <c r="BC112">
        <v>111</v>
      </c>
      <c r="BD112" t="s">
        <v>464</v>
      </c>
      <c r="BE112" t="s">
        <v>40</v>
      </c>
      <c r="BF112" t="s">
        <v>465</v>
      </c>
    </row>
    <row r="113" spans="1:58">
      <c r="A113" t="str">
        <f t="shared" si="24"/>
        <v>|種別|サポート|サブタイプ||||</v>
      </c>
      <c r="B113" t="s">
        <v>0</v>
      </c>
      <c r="C113" t="s">
        <v>81</v>
      </c>
      <c r="D113" s="27" t="s">
        <v>11</v>
      </c>
      <c r="E113" t="s">
        <v>81</v>
      </c>
      <c r="F113" t="str">
        <f>IF(R112=0,"",R112)</f>
        <v>サポート</v>
      </c>
      <c r="G113" t="s">
        <v>81</v>
      </c>
      <c r="H113" s="27" t="s">
        <v>103</v>
      </c>
      <c r="I113" t="s">
        <v>81</v>
      </c>
      <c r="J113" t="str">
        <f>IF(T112=0,"",T112)</f>
        <v/>
      </c>
      <c r="K113" t="s">
        <v>81</v>
      </c>
      <c r="L113" t="str">
        <f>IF(U112=0,"",U112)</f>
        <v/>
      </c>
      <c r="M113" t="s">
        <v>81</v>
      </c>
      <c r="N113" t="str">
        <f>IF(V112=0,"",V112)</f>
        <v/>
      </c>
      <c r="O113" t="s">
        <v>81</v>
      </c>
      <c r="Q113" s="33" t="s">
        <v>104</v>
      </c>
      <c r="R113" s="34" t="str">
        <f>INDEX(AZ:AZ,W109+1)</f>
        <v>(あなたが呪文かサポートを唱えるたび、飛行と速攻を持つ1/1のスフィンクストークンを戦場に出す。ターン終了時にそれらを破壊する。)</v>
      </c>
      <c r="S113" s="35"/>
      <c r="T113" s="35"/>
      <c r="U113" s="35"/>
      <c r="V113" s="36"/>
      <c r="W113" s="40"/>
      <c r="X113" s="32"/>
      <c r="Y113" s="32"/>
      <c r="Z113" s="32"/>
      <c r="AA113" s="54"/>
      <c r="BB113" s="64" t="s">
        <v>0</v>
      </c>
      <c r="BC113">
        <v>112</v>
      </c>
      <c r="BD113" t="s">
        <v>256</v>
      </c>
      <c r="BE113" t="s">
        <v>40</v>
      </c>
      <c r="BF113" t="s">
        <v>466</v>
      </c>
    </row>
    <row r="114" spans="1:58">
      <c r="A114" t="str">
        <f t="shared" si="24"/>
        <v>|テキスト|&gt;|&gt;|&gt;|&gt;|(あなたが呪文かサポートを唱えるたび、飛行と速攻を持つ1/1のスフィンクストークンを戦場に出す。ターン終了時にそれらを破壊する。)|</v>
      </c>
      <c r="B114" t="s">
        <v>0</v>
      </c>
      <c r="C114" t="s">
        <v>81</v>
      </c>
      <c r="D114" s="27" t="s">
        <v>104</v>
      </c>
      <c r="E114" t="s">
        <v>81</v>
      </c>
      <c r="F114" s="27" t="s">
        <v>113</v>
      </c>
      <c r="G114" t="s">
        <v>81</v>
      </c>
      <c r="H114" s="27" t="s">
        <v>113</v>
      </c>
      <c r="I114" t="s">
        <v>81</v>
      </c>
      <c r="J114" s="27" t="s">
        <v>113</v>
      </c>
      <c r="K114" t="s">
        <v>81</v>
      </c>
      <c r="L114" s="27" t="s">
        <v>113</v>
      </c>
      <c r="M114" t="s">
        <v>81</v>
      </c>
      <c r="N114" t="str">
        <f>IF(R113=0,"",R113)</f>
        <v>(あなたが呪文かサポートを唱えるたび、飛行と速攻を持つ1/1のスフィンクストークンを戦場に出す。ターン終了時にそれらを破壊する。)</v>
      </c>
      <c r="O114" t="s">
        <v>81</v>
      </c>
      <c r="Q114" s="38" t="s">
        <v>27</v>
      </c>
      <c r="R114" s="34" t="str">
        <f>INDEX(BA:BA,W109+1)</f>
        <v>When you cast a spell or support, you summon 1 1/1 Sphinx token with Flying and Haste that is Destroyed at the end of your turn.</v>
      </c>
      <c r="S114" s="35" t="s">
        <v>400</v>
      </c>
      <c r="T114" s="34" t="str">
        <f>IF(X114="","",X114&amp;IF(Y114="",""," "&amp;Y114)&amp;IF(Z114="",""," "&amp;Z114)&amp;IF(AA114="",""," "&amp;AA114))</f>
        <v/>
      </c>
      <c r="U114" s="35"/>
      <c r="V114" s="36"/>
      <c r="W114" s="40" t="s">
        <v>114</v>
      </c>
      <c r="X114" s="33" t="str">
        <f t="shared" ref="X114:AA114" si="32">IF(ISERROR(IF(LEN(X113)&gt;1,X113,VLOOKUP(X112,$AC:$AD,2,FALSE))),"",IF(LEN(X113)&gt;1,X113,VLOOKUP(X112,$AC:$AD,2,FALSE)))</f>
        <v/>
      </c>
      <c r="Y114" s="33" t="str">
        <f t="shared" si="32"/>
        <v/>
      </c>
      <c r="Z114" s="33" t="str">
        <f t="shared" si="32"/>
        <v/>
      </c>
      <c r="AA114" s="33" t="str">
        <f t="shared" si="32"/>
        <v> </v>
      </c>
      <c r="BB114" s="64" t="s">
        <v>0</v>
      </c>
      <c r="BC114">
        <v>113</v>
      </c>
      <c r="BD114" t="s">
        <v>467</v>
      </c>
      <c r="BE114" t="s">
        <v>40</v>
      </c>
      <c r="BF114" t="s">
        <v>468</v>
      </c>
    </row>
    <row r="115" spans="1:58">
      <c r="A115" t="str">
        <f t="shared" si="24"/>
        <v>|英テキスト|&gt;|&gt;|&gt;|&gt;|When you cast a spell or support, you summon 1 1/1 Sphinx token with Flying and Haste that is Destroyed at the end of your turn.|</v>
      </c>
      <c r="B115" t="s">
        <v>0</v>
      </c>
      <c r="C115" t="s">
        <v>81</v>
      </c>
      <c r="D115" s="27" t="s">
        <v>125</v>
      </c>
      <c r="E115" t="s">
        <v>81</v>
      </c>
      <c r="F115" s="27" t="s">
        <v>113</v>
      </c>
      <c r="G115" t="s">
        <v>81</v>
      </c>
      <c r="H115" s="27" t="s">
        <v>113</v>
      </c>
      <c r="I115" t="s">
        <v>81</v>
      </c>
      <c r="J115" s="27" t="s">
        <v>113</v>
      </c>
      <c r="K115" t="s">
        <v>81</v>
      </c>
      <c r="L115" s="27" t="s">
        <v>113</v>
      </c>
      <c r="M115" t="s">
        <v>81</v>
      </c>
      <c r="N115" t="str">
        <f>IF(T114="","",T114&amp;"&amp;br;")&amp;IF(R114=0,"",R114)</f>
        <v>When you cast a spell or support, you summon 1 1/1 Sphinx token with Flying and Haste that is Destroyed at the end of your turn.</v>
      </c>
      <c r="O115" t="s">
        <v>81</v>
      </c>
      <c r="Q115" s="33" t="s">
        <v>18</v>
      </c>
      <c r="R115" s="34">
        <f>IF(INDEX(AT:AT,W109+1)="",0,INDEX(AT:AT,W109+1)&amp;"/"&amp;INDEX(AU:AU,W109+1))</f>
        <v>0</v>
      </c>
      <c r="S115" s="35"/>
      <c r="T115" s="35"/>
      <c r="U115" s="35"/>
      <c r="V115" s="36"/>
      <c r="W115" s="40"/>
      <c r="X115" s="33"/>
      <c r="Y115" s="52"/>
      <c r="Z115" s="52"/>
      <c r="AA115" s="53"/>
      <c r="BB115" s="64" t="s">
        <v>0</v>
      </c>
      <c r="BC115">
        <v>114</v>
      </c>
      <c r="BD115" t="s">
        <v>469</v>
      </c>
      <c r="BE115" t="s">
        <v>40</v>
      </c>
      <c r="BF115" t="s">
        <v>470</v>
      </c>
    </row>
    <row r="116" spans="1:58">
      <c r="A116" t="str">
        <f t="shared" si="24"/>
        <v>|PT|&gt;||シールド数|&gt;||</v>
      </c>
      <c r="B116" t="s">
        <v>0</v>
      </c>
      <c r="C116" t="s">
        <v>81</v>
      </c>
      <c r="D116" t="s">
        <v>18</v>
      </c>
      <c r="E116" t="s">
        <v>81</v>
      </c>
      <c r="F116" t="s">
        <v>113</v>
      </c>
      <c r="G116" t="s">
        <v>81</v>
      </c>
      <c r="H116" t="str">
        <f>IF(R115=0,"",R115)</f>
        <v/>
      </c>
      <c r="I116" t="s">
        <v>81</v>
      </c>
      <c r="J116" t="s">
        <v>136</v>
      </c>
      <c r="K116" t="s">
        <v>81</v>
      </c>
      <c r="L116" t="s">
        <v>113</v>
      </c>
      <c r="M116" t="s">
        <v>81</v>
      </c>
      <c r="N116" t="str">
        <f>IF(R116=0,"",R116)</f>
        <v/>
      </c>
      <c r="O116" t="s">
        <v>81</v>
      </c>
      <c r="Q116" s="41" t="s">
        <v>19</v>
      </c>
      <c r="R116" s="34">
        <f>INDEX(AS:AS,W109+1)</f>
        <v>0</v>
      </c>
      <c r="S116" s="42"/>
      <c r="T116" s="42"/>
      <c r="U116" s="42"/>
      <c r="V116" s="43"/>
      <c r="W116" s="44"/>
      <c r="X116" s="45"/>
      <c r="Y116" s="55"/>
      <c r="Z116" s="55"/>
      <c r="AA116" s="56"/>
      <c r="BB116" s="64" t="s">
        <v>0</v>
      </c>
      <c r="BC116">
        <v>115</v>
      </c>
      <c r="BD116" t="s">
        <v>471</v>
      </c>
      <c r="BE116" t="s">
        <v>40</v>
      </c>
      <c r="BF116" t="s">
        <v>472</v>
      </c>
    </row>
    <row r="117" spans="1:58">
      <c r="A117" t="str">
        <f t="shared" si="24"/>
        <v>&amp;br;&amp;br;</v>
      </c>
      <c r="B117" t="s">
        <v>0</v>
      </c>
      <c r="C117" t="s">
        <v>145</v>
      </c>
      <c r="R117"/>
      <c r="S117"/>
      <c r="T117"/>
      <c r="U117"/>
      <c r="V117"/>
      <c r="BB117" s="64" t="s">
        <v>0</v>
      </c>
      <c r="BC117">
        <v>116</v>
      </c>
      <c r="BD117" t="s">
        <v>473</v>
      </c>
      <c r="BE117" t="s">
        <v>40</v>
      </c>
      <c r="BF117" t="s">
        <v>474</v>
      </c>
    </row>
    <row r="118" spans="1:58">
      <c r="A118" t="str">
        <f t="shared" si="24"/>
        <v>#back(text=戻る,left)</v>
      </c>
      <c r="B118" t="s">
        <v>0</v>
      </c>
      <c r="C118" t="s">
        <v>153</v>
      </c>
      <c r="R118"/>
      <c r="S118"/>
      <c r="T118"/>
      <c r="U118"/>
      <c r="V118"/>
      <c r="BB118" s="64" t="s">
        <v>0</v>
      </c>
      <c r="BC118">
        <v>117</v>
      </c>
      <c r="BD118" t="s">
        <v>475</v>
      </c>
      <c r="BE118" t="s">
        <v>40</v>
      </c>
      <c r="BF118" t="s">
        <v>476</v>
      </c>
    </row>
    <row r="119" spans="1:58">
      <c r="A119" t="str">
        <f t="shared" si="24"/>
        <v>&amp;br;</v>
      </c>
      <c r="B119" t="s">
        <v>0</v>
      </c>
      <c r="C119" t="s">
        <v>164</v>
      </c>
      <c r="R119"/>
      <c r="S119"/>
      <c r="T119"/>
      <c r="U119"/>
      <c r="V119"/>
      <c r="BB119" s="64" t="s">
        <v>0</v>
      </c>
      <c r="BC119">
        <v>118</v>
      </c>
      <c r="BD119" t="s">
        <v>262</v>
      </c>
      <c r="BE119" t="s">
        <v>40</v>
      </c>
      <c r="BF119" t="s">
        <v>477</v>
      </c>
    </row>
    <row r="120" spans="1:58">
      <c r="A120" t="str">
        <f t="shared" si="24"/>
        <v>#comment(above,nsize=[15],size=[30],num=[10])</v>
      </c>
      <c r="B120" t="s">
        <v>0</v>
      </c>
      <c r="C120" t="s">
        <v>173</v>
      </c>
      <c r="R120"/>
      <c r="S120"/>
      <c r="T120"/>
      <c r="U120"/>
      <c r="V120"/>
      <c r="BB120" s="64" t="s">
        <v>0</v>
      </c>
      <c r="BC120">
        <v>119</v>
      </c>
      <c r="BD120" t="s">
        <v>478</v>
      </c>
      <c r="BE120" t="s">
        <v>40</v>
      </c>
      <c r="BF120" t="s">
        <v>479</v>
      </c>
    </row>
    <row r="121" spans="1:58">
      <c r="A121" t="str">
        <f t="shared" si="24"/>
        <v>&amp;br;&amp;br;</v>
      </c>
      <c r="B121" t="s">
        <v>0</v>
      </c>
      <c r="C121" t="s">
        <v>145</v>
      </c>
      <c r="R121"/>
      <c r="S121"/>
      <c r="T121"/>
      <c r="U121"/>
      <c r="V121"/>
      <c r="BB121" s="64" t="s">
        <v>0</v>
      </c>
      <c r="BC121">
        <v>120</v>
      </c>
      <c r="BD121" t="s">
        <v>480</v>
      </c>
      <c r="BE121" t="s">
        <v>40</v>
      </c>
      <c r="BF121" t="s">
        <v>481</v>
      </c>
    </row>
    <row r="122" spans="1:58">
      <c r="A122" t="str">
        <f t="shared" si="24"/>
        <v/>
      </c>
      <c r="B122" t="s">
        <v>0</v>
      </c>
      <c r="Q122" s="29"/>
      <c r="R122" s="30"/>
      <c r="S122" s="30"/>
      <c r="T122" s="30"/>
      <c r="U122" s="30"/>
      <c r="V122" s="31"/>
      <c r="W122" s="32">
        <v>10</v>
      </c>
      <c r="X122" s="29"/>
      <c r="Y122" s="50"/>
      <c r="Z122" s="50"/>
      <c r="AA122" s="51"/>
      <c r="BB122" s="64" t="s">
        <v>0</v>
      </c>
      <c r="BC122">
        <v>121</v>
      </c>
      <c r="BD122" t="s">
        <v>482</v>
      </c>
      <c r="BE122" t="s">
        <v>40</v>
      </c>
      <c r="BF122" t="s">
        <v>483</v>
      </c>
    </row>
    <row r="123" spans="1:58">
      <c r="A123" t="str">
        <f t="shared" si="24"/>
        <v>*呪文織りの永遠衆/Spellweaver Eternal</v>
      </c>
      <c r="B123" t="s">
        <v>0</v>
      </c>
      <c r="C123" t="str">
        <f>"*"&amp;R123&amp;"/"&amp;T123</f>
        <v>*呪文織りの永遠衆/Spellweaver Eternal</v>
      </c>
      <c r="Q123" s="33" t="s">
        <v>9</v>
      </c>
      <c r="R123" s="34" t="str">
        <f>INDEX(AI:AI,W122+1)</f>
        <v>呪文織りの永遠衆</v>
      </c>
      <c r="S123" s="35" t="s">
        <v>10</v>
      </c>
      <c r="T123" s="34" t="str">
        <f>INDEX(AJ:AJ,W122+1)</f>
        <v>Spellweaver Eternal</v>
      </c>
      <c r="U123" s="35"/>
      <c r="V123" s="36"/>
      <c r="W123" s="37"/>
      <c r="X123" s="33"/>
      <c r="Y123" s="52"/>
      <c r="Z123" s="52"/>
      <c r="AA123" s="53"/>
      <c r="BB123" s="64" t="s">
        <v>0</v>
      </c>
      <c r="BC123">
        <v>122</v>
      </c>
      <c r="BD123" t="s">
        <v>484</v>
      </c>
      <c r="BE123" t="s">
        <v>40</v>
      </c>
      <c r="BF123" t="s">
        <v>485</v>
      </c>
    </row>
    <row r="124" spans="1:58">
      <c r="A124" t="str">
        <f t="shared" si="24"/>
        <v>|LEFT:80|LEFT:100|LEFT:100|LEFT:100|LEFT:100|LEFT:100|c</v>
      </c>
      <c r="B124" t="s">
        <v>0</v>
      </c>
      <c r="C124" t="s">
        <v>81</v>
      </c>
      <c r="D124" s="26" t="str">
        <f>$Q$1</f>
        <v>LEFT:80</v>
      </c>
      <c r="E124" s="26" t="s">
        <v>81</v>
      </c>
      <c r="F124" s="26" t="str">
        <f t="shared" ref="F124:J124" si="33">$R$1</f>
        <v>LEFT:100</v>
      </c>
      <c r="G124" s="26" t="s">
        <v>81</v>
      </c>
      <c r="H124" s="26" t="str">
        <f t="shared" si="33"/>
        <v>LEFT:100</v>
      </c>
      <c r="I124" s="26" t="s">
        <v>81</v>
      </c>
      <c r="J124" s="26" t="str">
        <f t="shared" si="33"/>
        <v>LEFT:100</v>
      </c>
      <c r="K124" s="26" t="s">
        <v>81</v>
      </c>
      <c r="L124" s="26" t="str">
        <f>$R$1</f>
        <v>LEFT:100</v>
      </c>
      <c r="M124" s="26" t="s">
        <v>81</v>
      </c>
      <c r="N124" s="26" t="str">
        <f>$R$1</f>
        <v>LEFT:100</v>
      </c>
      <c r="O124" t="s">
        <v>81</v>
      </c>
      <c r="P124" t="s">
        <v>82</v>
      </c>
      <c r="Q124" s="38" t="s">
        <v>6</v>
      </c>
      <c r="R124" s="34" t="str">
        <f>INDEX(AF:AF,W122+1)</f>
        <v>青</v>
      </c>
      <c r="S124" s="39" t="s">
        <v>7</v>
      </c>
      <c r="T124" s="34" t="str">
        <f>INDEX(AG:AG,W122+1)</f>
        <v>アンコモン</v>
      </c>
      <c r="U124" s="39" t="s">
        <v>8</v>
      </c>
      <c r="V124" s="34">
        <f>INDEX(AH:AH,W122+1)</f>
        <v>8</v>
      </c>
      <c r="W124" s="40"/>
      <c r="X124" s="34" t="str">
        <f>INDEX(AO:AO,W122+1)</f>
        <v>(あなたが呪文を唱えるたび、ターン終了時までこれは+1/+1の修整を受ける。)</v>
      </c>
      <c r="Y124" s="52"/>
      <c r="Z124" s="52"/>
      <c r="AA124" s="53"/>
      <c r="BB124" s="64" t="s">
        <v>0</v>
      </c>
      <c r="BC124">
        <v>123</v>
      </c>
      <c r="BD124" t="s">
        <v>486</v>
      </c>
      <c r="BE124" t="s">
        <v>40</v>
      </c>
      <c r="BF124" t="s">
        <v>487</v>
      </c>
    </row>
    <row r="125" spans="1:58">
      <c r="A125" t="str">
        <f t="shared" si="24"/>
        <v>|色|青|レアリティ|アンコモン|マナコスト|8|</v>
      </c>
      <c r="B125" t="s">
        <v>0</v>
      </c>
      <c r="C125" t="s">
        <v>81</v>
      </c>
      <c r="D125" s="27" t="s">
        <v>6</v>
      </c>
      <c r="E125" t="s">
        <v>81</v>
      </c>
      <c r="F125" t="str">
        <f>IF(R124=0,"",R124)</f>
        <v>青</v>
      </c>
      <c r="G125" t="s">
        <v>81</v>
      </c>
      <c r="H125" s="27" t="s">
        <v>93</v>
      </c>
      <c r="I125" t="s">
        <v>81</v>
      </c>
      <c r="J125" t="str">
        <f>IF(T124=0,"",T124)</f>
        <v>アンコモン</v>
      </c>
      <c r="K125" t="s">
        <v>81</v>
      </c>
      <c r="L125" s="27" t="s">
        <v>94</v>
      </c>
      <c r="M125" t="s">
        <v>81</v>
      </c>
      <c r="N125">
        <f>IF(V124=0,"",V124)</f>
        <v>8</v>
      </c>
      <c r="O125" t="s">
        <v>81</v>
      </c>
      <c r="Q125" s="33" t="s">
        <v>11</v>
      </c>
      <c r="R125" s="34" t="str">
        <f>INDEX(AK:AK,W122+1)</f>
        <v>クリーチャー</v>
      </c>
      <c r="S125" s="39" t="s">
        <v>95</v>
      </c>
      <c r="T125" s="34" t="str">
        <f>INDEX(AL:AL,W122+1)</f>
        <v>ゾンビ</v>
      </c>
      <c r="U125" s="34" t="str">
        <f>INDEX(AM:AM,W122+1)</f>
        <v>ナーガ</v>
      </c>
      <c r="V125" s="34" t="str">
        <f>INDEX(AN:AN,W122+1)</f>
        <v>ウィザード</v>
      </c>
      <c r="W125" s="40"/>
      <c r="X125" s="34" t="str">
        <f>INDEX(AV:AV,W122+1)</f>
        <v>(あ</v>
      </c>
      <c r="Y125" s="34" t="str">
        <f>INDEX(AW:AW,W122+1)</f>
        <v/>
      </c>
      <c r="Z125" s="34" t="str">
        <f>INDEX(AX:AX,W122+1)</f>
        <v/>
      </c>
      <c r="AA125" s="34">
        <f>INDEX(AY:AY,W122+1)</f>
        <v>0</v>
      </c>
      <c r="BB125" s="64" t="s">
        <v>0</v>
      </c>
      <c r="BC125">
        <v>124</v>
      </c>
      <c r="BD125" t="s">
        <v>488</v>
      </c>
      <c r="BE125" t="s">
        <v>40</v>
      </c>
      <c r="BF125" t="s">
        <v>489</v>
      </c>
    </row>
    <row r="126" spans="1:58">
      <c r="A126" t="str">
        <f t="shared" si="24"/>
        <v>|種別|クリーチャー|サブタイプ|ゾンビ|ナーガ|ウィザード|</v>
      </c>
      <c r="B126" t="s">
        <v>0</v>
      </c>
      <c r="C126" t="s">
        <v>81</v>
      </c>
      <c r="D126" s="27" t="s">
        <v>11</v>
      </c>
      <c r="E126" t="s">
        <v>81</v>
      </c>
      <c r="F126" t="str">
        <f>IF(R125=0,"",R125)</f>
        <v>クリーチャー</v>
      </c>
      <c r="G126" t="s">
        <v>81</v>
      </c>
      <c r="H126" s="27" t="s">
        <v>103</v>
      </c>
      <c r="I126" t="s">
        <v>81</v>
      </c>
      <c r="J126" t="str">
        <f>IF(T125=0,"",T125)</f>
        <v>ゾンビ</v>
      </c>
      <c r="K126" t="s">
        <v>81</v>
      </c>
      <c r="L126" t="str">
        <f>IF(U125=0,"",U125)</f>
        <v>ナーガ</v>
      </c>
      <c r="M126" t="s">
        <v>81</v>
      </c>
      <c r="N126" t="str">
        <f>IF(V125=0,"",V125)</f>
        <v>ウィザード</v>
      </c>
      <c r="O126" t="s">
        <v>81</v>
      </c>
      <c r="Q126" s="33" t="s">
        <v>104</v>
      </c>
      <c r="R126" s="34" t="str">
        <f>INDEX(AZ:AZ,W122+1)</f>
        <v>(あなたが呪文を唱えるたび、ターン終了時までこれは+1/+1の修整を受ける。)&amp;br;加虐</v>
      </c>
      <c r="S126" s="35"/>
      <c r="T126" s="35"/>
      <c r="U126" s="35"/>
      <c r="V126" s="36"/>
      <c r="W126" s="40"/>
      <c r="X126" s="32"/>
      <c r="Y126" s="32"/>
      <c r="Z126" s="32"/>
      <c r="AA126" s="54"/>
      <c r="BB126" s="64" t="s">
        <v>0</v>
      </c>
      <c r="BC126">
        <v>125</v>
      </c>
      <c r="BD126" t="s">
        <v>490</v>
      </c>
      <c r="BE126" t="s">
        <v>40</v>
      </c>
      <c r="BF126" t="s">
        <v>491</v>
      </c>
    </row>
    <row r="127" spans="1:58">
      <c r="A127" t="str">
        <f t="shared" si="24"/>
        <v>|テキスト|&gt;|&gt;|&gt;|&gt;|(あなたが呪文を唱えるたび、ターン終了時までこれは+1/+1の修整を受ける。)&amp;br;加虐|</v>
      </c>
      <c r="B127" t="s">
        <v>0</v>
      </c>
      <c r="C127" t="s">
        <v>81</v>
      </c>
      <c r="D127" s="27" t="s">
        <v>104</v>
      </c>
      <c r="E127" t="s">
        <v>81</v>
      </c>
      <c r="F127" s="27" t="s">
        <v>113</v>
      </c>
      <c r="G127" t="s">
        <v>81</v>
      </c>
      <c r="H127" s="27" t="s">
        <v>113</v>
      </c>
      <c r="I127" t="s">
        <v>81</v>
      </c>
      <c r="J127" s="27" t="s">
        <v>113</v>
      </c>
      <c r="K127" t="s">
        <v>81</v>
      </c>
      <c r="L127" s="27" t="s">
        <v>113</v>
      </c>
      <c r="M127" t="s">
        <v>81</v>
      </c>
      <c r="N127" t="str">
        <f>IF(R126=0,"",R126)</f>
        <v>(あなたが呪文を唱えるたび、ターン終了時までこれは+1/+1の修整を受ける。)&amp;br;加虐</v>
      </c>
      <c r="O127" t="s">
        <v>81</v>
      </c>
      <c r="Q127" s="38" t="s">
        <v>27</v>
      </c>
      <c r="R127" s="34" t="str">
        <f>INDEX(BA:BA,W122+1)</f>
        <v>When you cast a spell, this creature gets +1/+1 until the end of your turn. &amp;br;Afflict.</v>
      </c>
      <c r="S127" s="35" t="s">
        <v>400</v>
      </c>
      <c r="T127" s="34" t="str">
        <f>IF(X127="","",X127&amp;IF(Y127="",""," "&amp;Y127)&amp;IF(Z127="",""," "&amp;Z127)&amp;IF(AA127="",""," "&amp;AA127))</f>
        <v/>
      </c>
      <c r="U127" s="35"/>
      <c r="V127" s="36"/>
      <c r="W127" s="40" t="s">
        <v>114</v>
      </c>
      <c r="X127" s="33" t="str">
        <f t="shared" ref="X127:AA127" si="34">IF(ISERROR(IF(LEN(X126)&gt;1,X126,VLOOKUP(X125,$AC:$AD,2,FALSE))),"",IF(LEN(X126)&gt;1,X126,VLOOKUP(X125,$AC:$AD,2,FALSE)))</f>
        <v/>
      </c>
      <c r="Y127" s="33" t="str">
        <f t="shared" si="34"/>
        <v/>
      </c>
      <c r="Z127" s="33" t="str">
        <f t="shared" si="34"/>
        <v/>
      </c>
      <c r="AA127" s="33" t="str">
        <f t="shared" si="34"/>
        <v> </v>
      </c>
      <c r="BB127" s="64" t="s">
        <v>0</v>
      </c>
      <c r="BC127">
        <v>126</v>
      </c>
      <c r="BD127" t="s">
        <v>87</v>
      </c>
      <c r="BE127" t="s">
        <v>40</v>
      </c>
      <c r="BF127" t="s">
        <v>492</v>
      </c>
    </row>
    <row r="128" spans="1:58">
      <c r="A128" t="str">
        <f t="shared" si="24"/>
        <v>|英テキスト|&gt;|&gt;|&gt;|&gt;|When you cast a spell, this creature gets +1/+1 until the end of your turn. &amp;br;Afflict.|</v>
      </c>
      <c r="B128" t="s">
        <v>0</v>
      </c>
      <c r="C128" t="s">
        <v>81</v>
      </c>
      <c r="D128" s="27" t="s">
        <v>125</v>
      </c>
      <c r="E128" t="s">
        <v>81</v>
      </c>
      <c r="F128" s="27" t="s">
        <v>113</v>
      </c>
      <c r="G128" t="s">
        <v>81</v>
      </c>
      <c r="H128" s="27" t="s">
        <v>113</v>
      </c>
      <c r="I128" t="s">
        <v>81</v>
      </c>
      <c r="J128" s="27" t="s">
        <v>113</v>
      </c>
      <c r="K128" t="s">
        <v>81</v>
      </c>
      <c r="L128" s="27" t="s">
        <v>113</v>
      </c>
      <c r="M128" t="s">
        <v>81</v>
      </c>
      <c r="N128" t="str">
        <f>IF(T127="","",T127&amp;"&amp;br;")&amp;IF(R127=0,"",R127)</f>
        <v>When you cast a spell, this creature gets +1/+1 until the end of your turn. &amp;br;Afflict.</v>
      </c>
      <c r="O128" t="s">
        <v>81</v>
      </c>
      <c r="Q128" s="33" t="s">
        <v>18</v>
      </c>
      <c r="R128" s="34" t="str">
        <f>IF(INDEX(AT:AT,W122+1)="",0,INDEX(AT:AT,W122+1)&amp;"/"&amp;INDEX(AU:AU,W122+1))</f>
        <v>3/2</v>
      </c>
      <c r="S128" s="35"/>
      <c r="T128" s="35"/>
      <c r="U128" s="35"/>
      <c r="V128" s="36"/>
      <c r="W128" s="40"/>
      <c r="X128" s="33"/>
      <c r="Y128" s="52"/>
      <c r="Z128" s="52"/>
      <c r="AA128" s="53"/>
      <c r="BB128" s="64" t="s">
        <v>0</v>
      </c>
      <c r="BC128">
        <v>127</v>
      </c>
      <c r="BD128" t="s">
        <v>267</v>
      </c>
      <c r="BE128" t="s">
        <v>40</v>
      </c>
      <c r="BF128" t="s">
        <v>112</v>
      </c>
    </row>
    <row r="129" spans="1:58">
      <c r="A129" t="str">
        <f t="shared" si="24"/>
        <v>|PT|&gt;|3/2|シールド数|&gt;||</v>
      </c>
      <c r="B129" t="s">
        <v>0</v>
      </c>
      <c r="C129" t="s">
        <v>81</v>
      </c>
      <c r="D129" t="s">
        <v>18</v>
      </c>
      <c r="E129" t="s">
        <v>81</v>
      </c>
      <c r="F129" t="s">
        <v>113</v>
      </c>
      <c r="G129" t="s">
        <v>81</v>
      </c>
      <c r="H129" t="str">
        <f>IF(R128=0,"",R128)</f>
        <v>3/2</v>
      </c>
      <c r="I129" t="s">
        <v>81</v>
      </c>
      <c r="J129" t="s">
        <v>136</v>
      </c>
      <c r="K129" t="s">
        <v>81</v>
      </c>
      <c r="L129" t="s">
        <v>113</v>
      </c>
      <c r="M129" t="s">
        <v>81</v>
      </c>
      <c r="N129" t="str">
        <f>IF(R129=0,"",R129)</f>
        <v/>
      </c>
      <c r="O129" t="s">
        <v>81</v>
      </c>
      <c r="Q129" s="41" t="s">
        <v>19</v>
      </c>
      <c r="R129" s="34">
        <f>INDEX(AS:AS,W122+1)</f>
        <v>0</v>
      </c>
      <c r="S129" s="42"/>
      <c r="T129" s="42"/>
      <c r="U129" s="42"/>
      <c r="V129" s="43"/>
      <c r="W129" s="44"/>
      <c r="X129" s="45"/>
      <c r="Y129" s="55"/>
      <c r="Z129" s="55"/>
      <c r="AA129" s="56"/>
      <c r="BB129" s="64" t="s">
        <v>0</v>
      </c>
      <c r="BC129">
        <v>128</v>
      </c>
      <c r="BD129" t="s">
        <v>493</v>
      </c>
      <c r="BE129" t="s">
        <v>40</v>
      </c>
      <c r="BF129" t="s">
        <v>494</v>
      </c>
    </row>
    <row r="130" spans="1:58">
      <c r="A130" t="str">
        <f t="shared" si="24"/>
        <v>&amp;br;&amp;br;</v>
      </c>
      <c r="B130" t="s">
        <v>0</v>
      </c>
      <c r="C130" t="s">
        <v>145</v>
      </c>
      <c r="R130"/>
      <c r="S130"/>
      <c r="T130"/>
      <c r="U130"/>
      <c r="V130"/>
      <c r="BB130" s="64" t="s">
        <v>0</v>
      </c>
      <c r="BC130">
        <v>129</v>
      </c>
      <c r="BD130" t="s">
        <v>100</v>
      </c>
      <c r="BE130" t="s">
        <v>40</v>
      </c>
      <c r="BF130" t="s">
        <v>133</v>
      </c>
    </row>
    <row r="131" spans="1:58">
      <c r="A131" t="str">
        <f t="shared" si="24"/>
        <v>#back(text=戻る,left)</v>
      </c>
      <c r="B131" t="s">
        <v>0</v>
      </c>
      <c r="C131" t="s">
        <v>153</v>
      </c>
      <c r="R131"/>
      <c r="S131"/>
      <c r="T131"/>
      <c r="U131"/>
      <c r="V131"/>
      <c r="BB131" s="64" t="s">
        <v>0</v>
      </c>
      <c r="BC131">
        <v>130</v>
      </c>
      <c r="BD131" t="s">
        <v>495</v>
      </c>
      <c r="BE131" t="s">
        <v>40</v>
      </c>
      <c r="BF131" t="s">
        <v>496</v>
      </c>
    </row>
    <row r="132" spans="1:58">
      <c r="A132" t="str">
        <f t="shared" si="24"/>
        <v>&amp;br;</v>
      </c>
      <c r="B132" t="s">
        <v>0</v>
      </c>
      <c r="C132" t="s">
        <v>164</v>
      </c>
      <c r="R132"/>
      <c r="S132"/>
      <c r="T132"/>
      <c r="U132"/>
      <c r="V132"/>
      <c r="BB132" s="64" t="s">
        <v>0</v>
      </c>
      <c r="BC132">
        <v>131</v>
      </c>
      <c r="BD132" t="s">
        <v>497</v>
      </c>
      <c r="BE132" t="s">
        <v>40</v>
      </c>
      <c r="BF132" t="s">
        <v>498</v>
      </c>
    </row>
    <row r="133" spans="1:58">
      <c r="A133" t="str">
        <f t="shared" si="24"/>
        <v>#comment(above,nsize=[15],size=[30],num=[10])</v>
      </c>
      <c r="B133" t="s">
        <v>0</v>
      </c>
      <c r="C133" t="s">
        <v>173</v>
      </c>
      <c r="R133"/>
      <c r="S133"/>
      <c r="T133"/>
      <c r="U133"/>
      <c r="V133"/>
      <c r="BB133" s="64" t="s">
        <v>0</v>
      </c>
      <c r="BC133">
        <v>132</v>
      </c>
      <c r="BD133" t="s">
        <v>341</v>
      </c>
      <c r="BE133" t="s">
        <v>40</v>
      </c>
      <c r="BF133" t="s">
        <v>499</v>
      </c>
    </row>
    <row r="134" spans="1:58">
      <c r="A134" t="str">
        <f t="shared" ref="A134:A197" si="35">CONCATENATE(C134,D134,E134,F134,G134,H134,I134,J134,K134,L134,M134,N134,O134,P134)</f>
        <v>&amp;br;&amp;br;</v>
      </c>
      <c r="B134" t="s">
        <v>0</v>
      </c>
      <c r="C134" t="s">
        <v>145</v>
      </c>
      <c r="R134"/>
      <c r="S134"/>
      <c r="T134"/>
      <c r="U134"/>
      <c r="V134"/>
      <c r="BB134" s="64" t="s">
        <v>0</v>
      </c>
      <c r="BC134">
        <v>133</v>
      </c>
      <c r="BD134" t="s">
        <v>226</v>
      </c>
      <c r="BE134" t="s">
        <v>40</v>
      </c>
      <c r="BF134" t="s">
        <v>500</v>
      </c>
    </row>
    <row r="135" spans="1:58">
      <c r="A135" t="str">
        <f t="shared" si="35"/>
        <v/>
      </c>
      <c r="B135" t="s">
        <v>0</v>
      </c>
      <c r="Q135" s="29"/>
      <c r="R135" s="30"/>
      <c r="S135" s="30"/>
      <c r="T135" s="30"/>
      <c r="U135" s="30"/>
      <c r="V135" s="31"/>
      <c r="W135" s="32">
        <v>11</v>
      </c>
      <c r="X135" s="29"/>
      <c r="Y135" s="50"/>
      <c r="Z135" s="50"/>
      <c r="AA135" s="51"/>
      <c r="BB135" s="64" t="s">
        <v>0</v>
      </c>
      <c r="BC135">
        <v>134</v>
      </c>
      <c r="BD135" t="s">
        <v>501</v>
      </c>
      <c r="BE135" t="s">
        <v>40</v>
      </c>
      <c r="BF135" t="s">
        <v>502</v>
      </c>
    </row>
    <row r="136" spans="1:58">
      <c r="A136" t="str">
        <f t="shared" si="35"/>
        <v>*縞カワヘビ/Striped Riverwinder</v>
      </c>
      <c r="B136" t="s">
        <v>0</v>
      </c>
      <c r="C136" t="str">
        <f>"*"&amp;R136&amp;"/"&amp;T136</f>
        <v>*縞カワヘビ/Striped Riverwinder</v>
      </c>
      <c r="Q136" s="33" t="s">
        <v>9</v>
      </c>
      <c r="R136" s="34" t="str">
        <f>INDEX(AI:AI,W135+1)</f>
        <v>縞カワヘビ</v>
      </c>
      <c r="S136" s="35" t="s">
        <v>10</v>
      </c>
      <c r="T136" s="34" t="str">
        <f>INDEX(AJ:AJ,W135+1)</f>
        <v>Striped Riverwinder</v>
      </c>
      <c r="U136" s="35"/>
      <c r="V136" s="36"/>
      <c r="W136" s="37"/>
      <c r="X136" s="33"/>
      <c r="Y136" s="52"/>
      <c r="Z136" s="52"/>
      <c r="AA136" s="53"/>
      <c r="BB136" s="64" t="s">
        <v>0</v>
      </c>
      <c r="BC136">
        <v>135</v>
      </c>
      <c r="BD136" t="s">
        <v>503</v>
      </c>
      <c r="BE136" t="s">
        <v>40</v>
      </c>
      <c r="BF136" t="s">
        <v>504</v>
      </c>
    </row>
    <row r="137" spans="1:58">
      <c r="A137" t="str">
        <f t="shared" si="35"/>
        <v>|LEFT:80|LEFT:100|LEFT:100|LEFT:100|LEFT:100|LEFT:100|c</v>
      </c>
      <c r="B137" t="s">
        <v>0</v>
      </c>
      <c r="C137" t="s">
        <v>81</v>
      </c>
      <c r="D137" s="26" t="str">
        <f>$Q$1</f>
        <v>LEFT:80</v>
      </c>
      <c r="E137" s="26" t="s">
        <v>81</v>
      </c>
      <c r="F137" s="26" t="str">
        <f t="shared" ref="F137:J137" si="36">$R$1</f>
        <v>LEFT:100</v>
      </c>
      <c r="G137" s="26" t="s">
        <v>81</v>
      </c>
      <c r="H137" s="26" t="str">
        <f t="shared" si="36"/>
        <v>LEFT:100</v>
      </c>
      <c r="I137" s="26" t="s">
        <v>81</v>
      </c>
      <c r="J137" s="26" t="str">
        <f t="shared" si="36"/>
        <v>LEFT:100</v>
      </c>
      <c r="K137" s="26" t="s">
        <v>81</v>
      </c>
      <c r="L137" s="26" t="str">
        <f>$R$1</f>
        <v>LEFT:100</v>
      </c>
      <c r="M137" s="26" t="s">
        <v>81</v>
      </c>
      <c r="N137" s="26" t="str">
        <f>$R$1</f>
        <v>LEFT:100</v>
      </c>
      <c r="O137" t="s">
        <v>81</v>
      </c>
      <c r="P137" t="s">
        <v>82</v>
      </c>
      <c r="Q137" s="38" t="s">
        <v>6</v>
      </c>
      <c r="R137" s="34" t="str">
        <f>INDEX(AF:AF,W135+1)</f>
        <v>青</v>
      </c>
      <c r="S137" s="39" t="s">
        <v>7</v>
      </c>
      <c r="T137" s="34" t="str">
        <f>INDEX(AG:AG,W135+1)</f>
        <v>アンコモン</v>
      </c>
      <c r="U137" s="39" t="s">
        <v>8</v>
      </c>
      <c r="V137" s="34">
        <f>INDEX(AH:AH,W135+1)</f>
        <v>10</v>
      </c>
      <c r="W137" s="40"/>
      <c r="X137" s="34" t="str">
        <f>INDEX(AO:AO,W135+1)</f>
        <v>呪禁</v>
      </c>
      <c r="Y137" s="52"/>
      <c r="Z137" s="52"/>
      <c r="AA137" s="53"/>
      <c r="BB137" s="64" t="s">
        <v>0</v>
      </c>
      <c r="BC137">
        <v>136</v>
      </c>
      <c r="BD137" t="s">
        <v>505</v>
      </c>
      <c r="BE137" t="s">
        <v>40</v>
      </c>
      <c r="BF137" t="s">
        <v>506</v>
      </c>
    </row>
    <row r="138" spans="1:58">
      <c r="A138" t="str">
        <f t="shared" si="35"/>
        <v>|色|青|レアリティ|アンコモン|マナコスト|10|</v>
      </c>
      <c r="B138" t="s">
        <v>0</v>
      </c>
      <c r="C138" t="s">
        <v>81</v>
      </c>
      <c r="D138" s="27" t="s">
        <v>6</v>
      </c>
      <c r="E138" t="s">
        <v>81</v>
      </c>
      <c r="F138" t="str">
        <f>IF(R137=0,"",R137)</f>
        <v>青</v>
      </c>
      <c r="G138" t="s">
        <v>81</v>
      </c>
      <c r="H138" s="27" t="s">
        <v>93</v>
      </c>
      <c r="I138" t="s">
        <v>81</v>
      </c>
      <c r="J138" t="str">
        <f>IF(T137=0,"",T137)</f>
        <v>アンコモン</v>
      </c>
      <c r="K138" t="s">
        <v>81</v>
      </c>
      <c r="L138" s="27" t="s">
        <v>94</v>
      </c>
      <c r="M138" t="s">
        <v>81</v>
      </c>
      <c r="N138">
        <f>IF(V137=0,"",V137)</f>
        <v>10</v>
      </c>
      <c r="O138" t="s">
        <v>81</v>
      </c>
      <c r="Q138" s="33" t="s">
        <v>11</v>
      </c>
      <c r="R138" s="34" t="str">
        <f>INDEX(AK:AK,W135+1)</f>
        <v>クリーチャー</v>
      </c>
      <c r="S138" s="39" t="s">
        <v>95</v>
      </c>
      <c r="T138" s="34" t="str">
        <f>INDEX(AL:AL,W135+1)</f>
        <v>海蛇</v>
      </c>
      <c r="U138" s="34">
        <f>INDEX(AM:AM,W135+1)</f>
        <v>0</v>
      </c>
      <c r="V138" s="34">
        <f>INDEX(AN:AN,W135+1)</f>
        <v>0</v>
      </c>
      <c r="W138" s="40"/>
      <c r="X138" s="34" t="str">
        <f>INDEX(AV:AV,W135+1)</f>
        <v>呪禁</v>
      </c>
      <c r="Y138" s="34" t="str">
        <f>INDEX(AW:AW,W135+1)</f>
        <v/>
      </c>
      <c r="Z138" s="34" t="str">
        <f>INDEX(AX:AX,W135+1)</f>
        <v/>
      </c>
      <c r="AA138" s="34">
        <f>INDEX(AY:AY,W135+1)</f>
        <v>0</v>
      </c>
      <c r="BB138" s="64" t="s">
        <v>0</v>
      </c>
      <c r="BC138">
        <v>137</v>
      </c>
      <c r="BD138" t="s">
        <v>109</v>
      </c>
      <c r="BE138" t="s">
        <v>40</v>
      </c>
      <c r="BF138" t="s">
        <v>402</v>
      </c>
    </row>
    <row r="139" spans="1:58">
      <c r="A139" t="str">
        <f t="shared" si="35"/>
        <v>|種別|クリーチャー|サブタイプ|海蛇|||</v>
      </c>
      <c r="B139" t="s">
        <v>0</v>
      </c>
      <c r="C139" t="s">
        <v>81</v>
      </c>
      <c r="D139" s="27" t="s">
        <v>11</v>
      </c>
      <c r="E139" t="s">
        <v>81</v>
      </c>
      <c r="F139" t="str">
        <f>IF(R138=0,"",R138)</f>
        <v>クリーチャー</v>
      </c>
      <c r="G139" t="s">
        <v>81</v>
      </c>
      <c r="H139" s="27" t="s">
        <v>103</v>
      </c>
      <c r="I139" t="s">
        <v>81</v>
      </c>
      <c r="J139" t="str">
        <f>IF(T138=0,"",T138)</f>
        <v>海蛇</v>
      </c>
      <c r="K139" t="s">
        <v>81</v>
      </c>
      <c r="L139" t="str">
        <f>IF(U138=0,"",U138)</f>
        <v/>
      </c>
      <c r="M139" t="s">
        <v>81</v>
      </c>
      <c r="N139" t="str">
        <f>IF(V138=0,"",V138)</f>
        <v/>
      </c>
      <c r="O139" t="s">
        <v>81</v>
      </c>
      <c r="Q139" s="33" t="s">
        <v>104</v>
      </c>
      <c r="R139" s="34" t="str">
        <f>INDEX(AZ:AZ,W135+1)</f>
        <v>呪禁&amp;br;サイクリング3</v>
      </c>
      <c r="S139" s="35"/>
      <c r="T139" s="35"/>
      <c r="U139" s="35"/>
      <c r="V139" s="36"/>
      <c r="W139" s="40"/>
      <c r="X139" s="32"/>
      <c r="Y139" s="32"/>
      <c r="Z139" s="32"/>
      <c r="AA139" s="54"/>
      <c r="BB139" s="64" t="s">
        <v>0</v>
      </c>
      <c r="BC139">
        <v>138</v>
      </c>
      <c r="BD139" t="s">
        <v>507</v>
      </c>
      <c r="BE139" t="s">
        <v>40</v>
      </c>
      <c r="BF139" t="s">
        <v>508</v>
      </c>
    </row>
    <row r="140" spans="1:58">
      <c r="A140" t="str">
        <f t="shared" si="35"/>
        <v>|テキスト|&gt;|&gt;|&gt;|&gt;|呪禁&amp;br;サイクリング3|</v>
      </c>
      <c r="B140" t="s">
        <v>0</v>
      </c>
      <c r="C140" t="s">
        <v>81</v>
      </c>
      <c r="D140" s="27" t="s">
        <v>104</v>
      </c>
      <c r="E140" t="s">
        <v>81</v>
      </c>
      <c r="F140" s="27" t="s">
        <v>113</v>
      </c>
      <c r="G140" t="s">
        <v>81</v>
      </c>
      <c r="H140" s="27" t="s">
        <v>113</v>
      </c>
      <c r="I140" t="s">
        <v>81</v>
      </c>
      <c r="J140" s="27" t="s">
        <v>113</v>
      </c>
      <c r="K140" t="s">
        <v>81</v>
      </c>
      <c r="L140" s="27" t="s">
        <v>113</v>
      </c>
      <c r="M140" t="s">
        <v>81</v>
      </c>
      <c r="N140" t="str">
        <f>IF(R139=0,"",R139)</f>
        <v>呪禁&amp;br;サイクリング3</v>
      </c>
      <c r="O140" t="s">
        <v>81</v>
      </c>
      <c r="Q140" s="38" t="s">
        <v>27</v>
      </c>
      <c r="R140" s="34" t="str">
        <f>INDEX(BA:BA,W135+1)</f>
        <v>Cycling 3</v>
      </c>
      <c r="S140" s="35" t="s">
        <v>400</v>
      </c>
      <c r="T140" s="34" t="str">
        <f>IF(X140="","",X140&amp;IF(Y140="",""," "&amp;Y140)&amp;IF(Z140="",""," "&amp;Z140)&amp;IF(AA140="",""," "&amp;AA140))</f>
        <v>Hexproof  </v>
      </c>
      <c r="U140" s="35"/>
      <c r="V140" s="36"/>
      <c r="W140" s="40" t="s">
        <v>114</v>
      </c>
      <c r="X140" s="33" t="str">
        <f t="shared" ref="X140:AA140" si="37">IF(ISERROR(IF(LEN(X139)&gt;1,X139,VLOOKUP(X138,$AC:$AD,2,FALSE))),"",IF(LEN(X139)&gt;1,X139,VLOOKUP(X138,$AC:$AD,2,FALSE)))</f>
        <v>Hexproof</v>
      </c>
      <c r="Y140" s="33" t="str">
        <f t="shared" si="37"/>
        <v/>
      </c>
      <c r="Z140" s="33" t="str">
        <f t="shared" si="37"/>
        <v/>
      </c>
      <c r="AA140" s="33" t="str">
        <f t="shared" si="37"/>
        <v> </v>
      </c>
      <c r="BB140" s="64" t="s">
        <v>0</v>
      </c>
      <c r="BC140">
        <v>139</v>
      </c>
      <c r="BD140" t="s">
        <v>356</v>
      </c>
      <c r="BE140" t="s">
        <v>40</v>
      </c>
      <c r="BF140" t="s">
        <v>509</v>
      </c>
    </row>
    <row r="141" spans="1:58">
      <c r="A141" t="str">
        <f t="shared" si="35"/>
        <v>|英テキスト|&gt;|&gt;|&gt;|&gt;|Hexproof  &amp;br;Cycling 3|</v>
      </c>
      <c r="B141" t="s">
        <v>0</v>
      </c>
      <c r="C141" t="s">
        <v>81</v>
      </c>
      <c r="D141" s="27" t="s">
        <v>125</v>
      </c>
      <c r="E141" t="s">
        <v>81</v>
      </c>
      <c r="F141" s="27" t="s">
        <v>113</v>
      </c>
      <c r="G141" t="s">
        <v>81</v>
      </c>
      <c r="H141" s="27" t="s">
        <v>113</v>
      </c>
      <c r="I141" t="s">
        <v>81</v>
      </c>
      <c r="J141" s="27" t="s">
        <v>113</v>
      </c>
      <c r="K141" t="s">
        <v>81</v>
      </c>
      <c r="L141" s="27" t="s">
        <v>113</v>
      </c>
      <c r="M141" t="s">
        <v>81</v>
      </c>
      <c r="N141" t="str">
        <f>IF(T140="","",T140&amp;"&amp;br;")&amp;IF(R140=0,"",R140)</f>
        <v>Hexproof  &amp;br;Cycling 3</v>
      </c>
      <c r="O141" t="s">
        <v>81</v>
      </c>
      <c r="Q141" s="33" t="s">
        <v>18</v>
      </c>
      <c r="R141" s="34" t="str">
        <f>IF(INDEX(AT:AT,W135+1)="",0,INDEX(AT:AT,W135+1)&amp;"/"&amp;INDEX(AU:AU,W135+1))</f>
        <v>5/5</v>
      </c>
      <c r="S141" s="35"/>
      <c r="T141" s="35"/>
      <c r="U141" s="35"/>
      <c r="V141" s="36"/>
      <c r="W141" s="40"/>
      <c r="X141" s="33"/>
      <c r="Y141" s="52"/>
      <c r="Z141" s="52"/>
      <c r="AA141" s="53"/>
      <c r="BB141" s="64" t="s">
        <v>0</v>
      </c>
      <c r="BC141">
        <v>140</v>
      </c>
      <c r="BD141" t="s">
        <v>510</v>
      </c>
      <c r="BE141" t="s">
        <v>40</v>
      </c>
      <c r="BF141" t="s">
        <v>511</v>
      </c>
    </row>
    <row r="142" spans="1:58">
      <c r="A142" t="str">
        <f t="shared" si="35"/>
        <v>|PT|&gt;|5/5|シールド数|&gt;||</v>
      </c>
      <c r="B142" t="s">
        <v>0</v>
      </c>
      <c r="C142" t="s">
        <v>81</v>
      </c>
      <c r="D142" t="s">
        <v>18</v>
      </c>
      <c r="E142" t="s">
        <v>81</v>
      </c>
      <c r="F142" t="s">
        <v>113</v>
      </c>
      <c r="G142" t="s">
        <v>81</v>
      </c>
      <c r="H142" t="str">
        <f>IF(R141=0,"",R141)</f>
        <v>5/5</v>
      </c>
      <c r="I142" t="s">
        <v>81</v>
      </c>
      <c r="J142" t="s">
        <v>136</v>
      </c>
      <c r="K142" t="s">
        <v>81</v>
      </c>
      <c r="L142" t="s">
        <v>113</v>
      </c>
      <c r="M142" t="s">
        <v>81</v>
      </c>
      <c r="N142" t="str">
        <f>IF(R142=0,"",R142)</f>
        <v/>
      </c>
      <c r="O142" t="s">
        <v>81</v>
      </c>
      <c r="Q142" s="41" t="s">
        <v>19</v>
      </c>
      <c r="R142" s="34">
        <f>INDEX(AS:AS,W135+1)</f>
        <v>0</v>
      </c>
      <c r="S142" s="42"/>
      <c r="T142" s="42"/>
      <c r="U142" s="42"/>
      <c r="V142" s="43"/>
      <c r="W142" s="44"/>
      <c r="X142" s="45"/>
      <c r="Y142" s="55"/>
      <c r="Z142" s="55"/>
      <c r="AA142" s="56"/>
      <c r="BB142" s="64" t="s">
        <v>0</v>
      </c>
      <c r="BC142">
        <v>141</v>
      </c>
      <c r="BD142" t="s">
        <v>310</v>
      </c>
      <c r="BE142" t="s">
        <v>40</v>
      </c>
      <c r="BF142" t="s">
        <v>512</v>
      </c>
    </row>
    <row r="143" spans="1:58">
      <c r="A143" t="str">
        <f t="shared" si="35"/>
        <v>&amp;br;&amp;br;</v>
      </c>
      <c r="B143" t="s">
        <v>0</v>
      </c>
      <c r="C143" t="s">
        <v>145</v>
      </c>
      <c r="R143"/>
      <c r="S143"/>
      <c r="T143"/>
      <c r="U143"/>
      <c r="V143"/>
      <c r="BB143" s="64" t="s">
        <v>0</v>
      </c>
      <c r="BC143">
        <v>142</v>
      </c>
      <c r="BD143" t="s">
        <v>513</v>
      </c>
      <c r="BE143" t="s">
        <v>40</v>
      </c>
      <c r="BF143" t="s">
        <v>514</v>
      </c>
    </row>
    <row r="144" spans="1:58">
      <c r="A144" t="str">
        <f t="shared" si="35"/>
        <v>#back(text=戻る,left)</v>
      </c>
      <c r="B144" t="s">
        <v>0</v>
      </c>
      <c r="C144" t="s">
        <v>153</v>
      </c>
      <c r="R144"/>
      <c r="S144"/>
      <c r="T144"/>
      <c r="U144"/>
      <c r="V144"/>
      <c r="BB144" s="64" t="s">
        <v>0</v>
      </c>
      <c r="BC144">
        <v>143</v>
      </c>
      <c r="BD144" t="s">
        <v>515</v>
      </c>
      <c r="BE144" t="s">
        <v>40</v>
      </c>
      <c r="BF144" t="s">
        <v>516</v>
      </c>
    </row>
    <row r="145" spans="1:58">
      <c r="A145" t="str">
        <f t="shared" si="35"/>
        <v>&amp;br;</v>
      </c>
      <c r="B145" t="s">
        <v>0</v>
      </c>
      <c r="C145" t="s">
        <v>164</v>
      </c>
      <c r="R145"/>
      <c r="S145"/>
      <c r="T145"/>
      <c r="U145"/>
      <c r="V145"/>
      <c r="BB145" s="64" t="s">
        <v>0</v>
      </c>
      <c r="BC145">
        <v>144</v>
      </c>
      <c r="BD145" t="s">
        <v>517</v>
      </c>
      <c r="BE145" t="s">
        <v>40</v>
      </c>
      <c r="BF145" t="s">
        <v>518</v>
      </c>
    </row>
    <row r="146" spans="1:58">
      <c r="A146" t="str">
        <f t="shared" si="35"/>
        <v>#comment(above,nsize=[15],size=[30],num=[10])</v>
      </c>
      <c r="B146" t="s">
        <v>0</v>
      </c>
      <c r="C146" t="s">
        <v>173</v>
      </c>
      <c r="R146"/>
      <c r="S146"/>
      <c r="T146"/>
      <c r="U146"/>
      <c r="V146"/>
      <c r="BB146" s="64" t="s">
        <v>0</v>
      </c>
      <c r="BC146">
        <v>145</v>
      </c>
      <c r="BD146" t="s">
        <v>519</v>
      </c>
      <c r="BE146" t="s">
        <v>40</v>
      </c>
      <c r="BF146" t="s">
        <v>520</v>
      </c>
    </row>
    <row r="147" spans="1:58">
      <c r="A147" t="str">
        <f t="shared" si="35"/>
        <v>&amp;br;&amp;br;</v>
      </c>
      <c r="B147" t="s">
        <v>0</v>
      </c>
      <c r="C147" t="s">
        <v>145</v>
      </c>
      <c r="R147"/>
      <c r="S147"/>
      <c r="T147"/>
      <c r="U147"/>
      <c r="V147"/>
      <c r="BB147" s="64" t="s">
        <v>0</v>
      </c>
      <c r="BC147">
        <v>146</v>
      </c>
      <c r="BD147" t="s">
        <v>295</v>
      </c>
      <c r="BE147" t="s">
        <v>40</v>
      </c>
      <c r="BF147" t="s">
        <v>521</v>
      </c>
    </row>
    <row r="148" spans="1:58">
      <c r="A148" t="str">
        <f t="shared" si="35"/>
        <v/>
      </c>
      <c r="B148" t="s">
        <v>0</v>
      </c>
      <c r="Q148" s="29"/>
      <c r="R148" s="30"/>
      <c r="S148" s="30"/>
      <c r="T148" s="30"/>
      <c r="U148" s="30"/>
      <c r="V148" s="31"/>
      <c r="W148" s="32">
        <v>12</v>
      </c>
      <c r="X148" s="29"/>
      <c r="Y148" s="50"/>
      <c r="Z148" s="50"/>
      <c r="AA148" s="51"/>
      <c r="BB148" s="64" t="s">
        <v>0</v>
      </c>
      <c r="BC148">
        <v>147</v>
      </c>
      <c r="BD148" t="s">
        <v>119</v>
      </c>
      <c r="BE148" t="s">
        <v>40</v>
      </c>
      <c r="BF148" t="s">
        <v>298</v>
      </c>
    </row>
    <row r="149" spans="1:58">
      <c r="A149" t="str">
        <f t="shared" si="35"/>
        <v>*禍鞭の懲罰者/Banewhip Punisher</v>
      </c>
      <c r="B149" t="s">
        <v>0</v>
      </c>
      <c r="C149" t="str">
        <f>"*"&amp;R149&amp;"/"&amp;T149</f>
        <v>*禍鞭の懲罰者/Banewhip Punisher</v>
      </c>
      <c r="Q149" s="33" t="s">
        <v>9</v>
      </c>
      <c r="R149" s="34" t="str">
        <f>INDEX(AI:AI,W148+1)</f>
        <v>禍鞭の懲罰者</v>
      </c>
      <c r="S149" s="35" t="s">
        <v>10</v>
      </c>
      <c r="T149" s="34" t="str">
        <f>INDEX(AJ:AJ,W148+1)</f>
        <v>Banewhip Punisher</v>
      </c>
      <c r="U149" s="35"/>
      <c r="V149" s="36"/>
      <c r="W149" s="37"/>
      <c r="X149" s="33"/>
      <c r="Y149" s="52"/>
      <c r="Z149" s="52"/>
      <c r="AA149" s="53"/>
      <c r="BB149" s="64" t="s">
        <v>0</v>
      </c>
      <c r="BC149">
        <v>148</v>
      </c>
      <c r="BD149" t="s">
        <v>316</v>
      </c>
      <c r="BE149" t="s">
        <v>40</v>
      </c>
      <c r="BF149" t="s">
        <v>522</v>
      </c>
    </row>
    <row r="150" spans="1:55">
      <c r="A150" t="str">
        <f t="shared" si="35"/>
        <v>|LEFT:80|LEFT:100|LEFT:100|LEFT:100|LEFT:100|LEFT:100|c</v>
      </c>
      <c r="B150" t="s">
        <v>0</v>
      </c>
      <c r="C150" t="s">
        <v>81</v>
      </c>
      <c r="D150" s="26" t="str">
        <f>$Q$1</f>
        <v>LEFT:80</v>
      </c>
      <c r="E150" s="26" t="s">
        <v>81</v>
      </c>
      <c r="F150" s="26" t="str">
        <f t="shared" ref="F150:J150" si="38">$R$1</f>
        <v>LEFT:100</v>
      </c>
      <c r="G150" s="26" t="s">
        <v>81</v>
      </c>
      <c r="H150" s="26" t="str">
        <f t="shared" si="38"/>
        <v>LEFT:100</v>
      </c>
      <c r="I150" s="26" t="s">
        <v>81</v>
      </c>
      <c r="J150" s="26" t="str">
        <f t="shared" si="38"/>
        <v>LEFT:100</v>
      </c>
      <c r="K150" s="26" t="s">
        <v>81</v>
      </c>
      <c r="L150" s="26" t="str">
        <f>$R$1</f>
        <v>LEFT:100</v>
      </c>
      <c r="M150" s="26" t="s">
        <v>81</v>
      </c>
      <c r="N150" s="26" t="str">
        <f>$R$1</f>
        <v>LEFT:100</v>
      </c>
      <c r="O150" t="s">
        <v>81</v>
      </c>
      <c r="P150" t="s">
        <v>82</v>
      </c>
      <c r="Q150" s="38" t="s">
        <v>6</v>
      </c>
      <c r="R150" s="34" t="str">
        <f>INDEX(AF:AF,W148+1)</f>
        <v>黒</v>
      </c>
      <c r="S150" s="39" t="s">
        <v>7</v>
      </c>
      <c r="T150" s="34" t="str">
        <f>INDEX(AG:AG,W148+1)</f>
        <v>アンコモン</v>
      </c>
      <c r="U150" s="39" t="s">
        <v>8</v>
      </c>
      <c r="V150" s="34">
        <f>INDEX(AH:AH,W148+1)</f>
        <v>12</v>
      </c>
      <c r="W150" s="40"/>
      <c r="X150" s="34" t="str">
        <f>INDEX(AO:AO,W148+1)</f>
        <v>ディフェンダー</v>
      </c>
      <c r="Y150" s="52"/>
      <c r="Z150" s="52"/>
      <c r="AA150" s="53"/>
      <c r="BB150" s="64" t="s">
        <v>0</v>
      </c>
      <c r="BC150">
        <v>149</v>
      </c>
    </row>
    <row r="151" spans="1:55">
      <c r="A151" t="str">
        <f t="shared" si="35"/>
        <v>|色|黒|レアリティ|アンコモン|マナコスト|12|</v>
      </c>
      <c r="B151" t="s">
        <v>0</v>
      </c>
      <c r="C151" t="s">
        <v>81</v>
      </c>
      <c r="D151" s="27" t="s">
        <v>6</v>
      </c>
      <c r="E151" t="s">
        <v>81</v>
      </c>
      <c r="F151" t="str">
        <f>IF(R150=0,"",R150)</f>
        <v>黒</v>
      </c>
      <c r="G151" t="s">
        <v>81</v>
      </c>
      <c r="H151" s="27" t="s">
        <v>93</v>
      </c>
      <c r="I151" t="s">
        <v>81</v>
      </c>
      <c r="J151" t="str">
        <f>IF(T150=0,"",T150)</f>
        <v>アンコモン</v>
      </c>
      <c r="K151" t="s">
        <v>81</v>
      </c>
      <c r="L151" s="27" t="s">
        <v>94</v>
      </c>
      <c r="M151" t="s">
        <v>81</v>
      </c>
      <c r="N151">
        <f>IF(V150=0,"",V150)</f>
        <v>12</v>
      </c>
      <c r="O151" t="s">
        <v>81</v>
      </c>
      <c r="Q151" s="33" t="s">
        <v>11</v>
      </c>
      <c r="R151" s="34" t="str">
        <f>INDEX(AK:AK,W148+1)</f>
        <v>クリーチャー</v>
      </c>
      <c r="S151" s="39" t="s">
        <v>95</v>
      </c>
      <c r="T151" s="34" t="str">
        <f>INDEX(AL:AL,W148+1)</f>
        <v>人間</v>
      </c>
      <c r="U151" s="34" t="str">
        <f>INDEX(AM:AM,W148+1)</f>
        <v>戦士</v>
      </c>
      <c r="V151" s="34">
        <f>INDEX(AN:AN,W148+1)</f>
        <v>0</v>
      </c>
      <c r="W151" s="40"/>
      <c r="X151" s="34" t="str">
        <f>INDEX(AV:AV,W148+1)</f>
        <v>ディ</v>
      </c>
      <c r="Y151" s="34" t="str">
        <f>INDEX(AW:AW,W148+1)</f>
        <v/>
      </c>
      <c r="Z151" s="34" t="str">
        <f>INDEX(AX:AX,W148+1)</f>
        <v/>
      </c>
      <c r="AA151" s="34">
        <f>INDEX(AY:AY,W148+1)</f>
        <v>0</v>
      </c>
      <c r="BB151" s="64" t="s">
        <v>0</v>
      </c>
      <c r="BC151">
        <v>150</v>
      </c>
    </row>
    <row r="152" spans="1:55">
      <c r="A152" t="str">
        <f t="shared" si="35"/>
        <v>|種別|クリーチャー|サブタイプ|人間|戦士||</v>
      </c>
      <c r="B152" t="s">
        <v>0</v>
      </c>
      <c r="C152" t="s">
        <v>81</v>
      </c>
      <c r="D152" s="27" t="s">
        <v>11</v>
      </c>
      <c r="E152" t="s">
        <v>81</v>
      </c>
      <c r="F152" t="str">
        <f>IF(R151=0,"",R151)</f>
        <v>クリーチャー</v>
      </c>
      <c r="G152" t="s">
        <v>81</v>
      </c>
      <c r="H152" s="27" t="s">
        <v>103</v>
      </c>
      <c r="I152" t="s">
        <v>81</v>
      </c>
      <c r="J152" t="str">
        <f>IF(T151=0,"",T151)</f>
        <v>人間</v>
      </c>
      <c r="K152" t="s">
        <v>81</v>
      </c>
      <c r="L152" t="str">
        <f>IF(U151=0,"",U151)</f>
        <v>戦士</v>
      </c>
      <c r="M152" t="s">
        <v>81</v>
      </c>
      <c r="N152" t="str">
        <f>IF(V151=0,"",V151)</f>
        <v/>
      </c>
      <c r="O152" t="s">
        <v>81</v>
      </c>
      <c r="Q152" s="33" t="s">
        <v>104</v>
      </c>
      <c r="R152" s="34" t="str">
        <f>INDEX(AZ:AZ,W148+1)</f>
        <v>ディフェンダー&amp;br;(このクリーチャーが戦場に出たとき、クリーチャー1体を対象とし、-1/-1の修整を与える。)&amp;br;(このクリーチャーが死亡したとき、対戦相手がコントロールする最初のクリーチャーを破壊する。)</v>
      </c>
      <c r="S152" s="35"/>
      <c r="T152" s="35"/>
      <c r="U152" s="35"/>
      <c r="V152" s="36"/>
      <c r="W152" s="40"/>
      <c r="X152" s="32"/>
      <c r="Y152" s="32"/>
      <c r="Z152" s="32"/>
      <c r="AA152" s="54"/>
      <c r="BB152" s="64" t="s">
        <v>0</v>
      </c>
      <c r="BC152">
        <v>151</v>
      </c>
    </row>
    <row r="153" spans="1:55">
      <c r="A153" t="str">
        <f t="shared" si="35"/>
        <v>|テキスト|&gt;|&gt;|&gt;|&gt;|ディフェンダー&amp;br;(このクリーチャーが戦場に出たとき、クリーチャー1体を対象とし、-1/-1の修整を与える。)&amp;br;(このクリーチャーが死亡したとき、対戦相手がコントロールする最初のクリーチャーを破壊する。)|</v>
      </c>
      <c r="B153" t="s">
        <v>0</v>
      </c>
      <c r="C153" t="s">
        <v>81</v>
      </c>
      <c r="D153" s="27" t="s">
        <v>104</v>
      </c>
      <c r="E153" t="s">
        <v>81</v>
      </c>
      <c r="F153" s="27" t="s">
        <v>113</v>
      </c>
      <c r="G153" t="s">
        <v>81</v>
      </c>
      <c r="H153" s="27" t="s">
        <v>113</v>
      </c>
      <c r="I153" t="s">
        <v>81</v>
      </c>
      <c r="J153" s="27" t="s">
        <v>113</v>
      </c>
      <c r="K153" t="s">
        <v>81</v>
      </c>
      <c r="L153" s="27" t="s">
        <v>113</v>
      </c>
      <c r="M153" t="s">
        <v>81</v>
      </c>
      <c r="N153" t="str">
        <f>IF(R152=0,"",R152)</f>
        <v>ディフェンダー&amp;br;(このクリーチャーが戦場に出たとき、クリーチャー1体を対象とし、-1/-1の修整を与える。)&amp;br;(このクリーチャーが死亡したとき、対戦相手がコントロールする最初のクリーチャーを破壊する。)</v>
      </c>
      <c r="O153" t="s">
        <v>81</v>
      </c>
      <c r="Q153" s="38" t="s">
        <v>27</v>
      </c>
      <c r="R153" s="34" t="str">
        <f>INDEX(BA:BA,W148+1)</f>
        <v>When this creature enters the battlefield, target creature gets -1/-1. &amp;br;When this creature dies, the first creature your opponent controls is destroyed.</v>
      </c>
      <c r="S153" s="35" t="s">
        <v>400</v>
      </c>
      <c r="T153" s="34" t="str">
        <f>IF(X153="","",X153&amp;IF(Y153="",""," "&amp;Y153)&amp;IF(Z153="",""," "&amp;Z153)&amp;IF(AA153="",""," "&amp;AA153))</f>
        <v>Defender  </v>
      </c>
      <c r="U153" s="35"/>
      <c r="V153" s="36"/>
      <c r="W153" s="40" t="s">
        <v>114</v>
      </c>
      <c r="X153" s="33" t="str">
        <f t="shared" ref="X153:AA153" si="39">IF(ISERROR(IF(LEN(X152)&gt;1,X152,VLOOKUP(X151,$AC:$AD,2,FALSE))),"",IF(LEN(X152)&gt;1,X152,VLOOKUP(X151,$AC:$AD,2,FALSE)))</f>
        <v>Defender</v>
      </c>
      <c r="Y153" s="33" t="str">
        <f t="shared" si="39"/>
        <v/>
      </c>
      <c r="Z153" s="33" t="str">
        <f t="shared" si="39"/>
        <v/>
      </c>
      <c r="AA153" s="33" t="str">
        <f t="shared" si="39"/>
        <v> </v>
      </c>
      <c r="BB153" s="64" t="s">
        <v>0</v>
      </c>
      <c r="BC153">
        <v>152</v>
      </c>
    </row>
    <row r="154" spans="1:55">
      <c r="A154" t="str">
        <f t="shared" si="35"/>
        <v>|英テキスト|&gt;|&gt;|&gt;|&gt;|Defender  &amp;br;When this creature enters the battlefield, target creature gets -1/-1. &amp;br;When this creature dies, the first creature your opponent controls is destroyed.|</v>
      </c>
      <c r="B154" t="s">
        <v>0</v>
      </c>
      <c r="C154" t="s">
        <v>81</v>
      </c>
      <c r="D154" s="27" t="s">
        <v>125</v>
      </c>
      <c r="E154" t="s">
        <v>81</v>
      </c>
      <c r="F154" s="27" t="s">
        <v>113</v>
      </c>
      <c r="G154" t="s">
        <v>81</v>
      </c>
      <c r="H154" s="27" t="s">
        <v>113</v>
      </c>
      <c r="I154" t="s">
        <v>81</v>
      </c>
      <c r="J154" s="27" t="s">
        <v>113</v>
      </c>
      <c r="K154" t="s">
        <v>81</v>
      </c>
      <c r="L154" s="27" t="s">
        <v>113</v>
      </c>
      <c r="M154" t="s">
        <v>81</v>
      </c>
      <c r="N154" t="str">
        <f>IF(T153="","",T153&amp;"&amp;br;")&amp;IF(R153=0,"",R153)</f>
        <v>Defender  &amp;br;When this creature enters the battlefield, target creature gets -1/-1. &amp;br;When this creature dies, the first creature your opponent controls is destroyed.</v>
      </c>
      <c r="O154" t="s">
        <v>81</v>
      </c>
      <c r="Q154" s="33" t="s">
        <v>18</v>
      </c>
      <c r="R154" s="34" t="str">
        <f>IF(INDEX(AT:AT,W148+1)="",0,INDEX(AT:AT,W148+1)&amp;"/"&amp;INDEX(AU:AU,W148+1))</f>
        <v>2/2</v>
      </c>
      <c r="S154" s="35"/>
      <c r="T154" s="35"/>
      <c r="U154" s="35"/>
      <c r="V154" s="36"/>
      <c r="W154" s="40"/>
      <c r="X154" s="33"/>
      <c r="Y154" s="52"/>
      <c r="Z154" s="52"/>
      <c r="AA154" s="53"/>
      <c r="BB154" s="64" t="s">
        <v>0</v>
      </c>
      <c r="BC154">
        <v>153</v>
      </c>
    </row>
    <row r="155" spans="1:55">
      <c r="A155" t="str">
        <f t="shared" si="35"/>
        <v>|PT|&gt;|2/2|シールド数|&gt;||</v>
      </c>
      <c r="B155" t="s">
        <v>0</v>
      </c>
      <c r="C155" t="s">
        <v>81</v>
      </c>
      <c r="D155" t="s">
        <v>18</v>
      </c>
      <c r="E155" t="s">
        <v>81</v>
      </c>
      <c r="F155" t="s">
        <v>113</v>
      </c>
      <c r="G155" t="s">
        <v>81</v>
      </c>
      <c r="H155" t="str">
        <f>IF(R154=0,"",R154)</f>
        <v>2/2</v>
      </c>
      <c r="I155" t="s">
        <v>81</v>
      </c>
      <c r="J155" t="s">
        <v>136</v>
      </c>
      <c r="K155" t="s">
        <v>81</v>
      </c>
      <c r="L155" t="s">
        <v>113</v>
      </c>
      <c r="M155" t="s">
        <v>81</v>
      </c>
      <c r="N155" t="str">
        <f>IF(R155=0,"",R155)</f>
        <v/>
      </c>
      <c r="O155" t="s">
        <v>81</v>
      </c>
      <c r="Q155" s="41" t="s">
        <v>19</v>
      </c>
      <c r="R155" s="34">
        <f>INDEX(AS:AS,W148+1)</f>
        <v>0</v>
      </c>
      <c r="S155" s="42"/>
      <c r="T155" s="42"/>
      <c r="U155" s="42"/>
      <c r="V155" s="43"/>
      <c r="W155" s="44"/>
      <c r="X155" s="45"/>
      <c r="Y155" s="55"/>
      <c r="Z155" s="55"/>
      <c r="AA155" s="56"/>
      <c r="BB155" s="64" t="s">
        <v>0</v>
      </c>
      <c r="BC155">
        <v>154</v>
      </c>
    </row>
    <row r="156" spans="1:55">
      <c r="A156" t="str">
        <f t="shared" si="35"/>
        <v>&amp;br;&amp;br;</v>
      </c>
      <c r="B156" t="s">
        <v>0</v>
      </c>
      <c r="C156" t="s">
        <v>145</v>
      </c>
      <c r="R156"/>
      <c r="S156"/>
      <c r="T156"/>
      <c r="U156"/>
      <c r="V156"/>
      <c r="BB156" s="64" t="s">
        <v>0</v>
      </c>
      <c r="BC156">
        <v>155</v>
      </c>
    </row>
    <row r="157" spans="1:55">
      <c r="A157" t="str">
        <f t="shared" si="35"/>
        <v>#back(text=戻る,left)</v>
      </c>
      <c r="B157" t="s">
        <v>0</v>
      </c>
      <c r="C157" t="s">
        <v>153</v>
      </c>
      <c r="R157"/>
      <c r="S157"/>
      <c r="T157"/>
      <c r="U157"/>
      <c r="V157"/>
      <c r="BB157" s="64" t="s">
        <v>0</v>
      </c>
      <c r="BC157">
        <v>156</v>
      </c>
    </row>
    <row r="158" spans="1:55">
      <c r="A158" t="str">
        <f t="shared" si="35"/>
        <v>&amp;br;</v>
      </c>
      <c r="B158" t="s">
        <v>0</v>
      </c>
      <c r="C158" t="s">
        <v>164</v>
      </c>
      <c r="R158"/>
      <c r="S158"/>
      <c r="T158"/>
      <c r="U158"/>
      <c r="V158"/>
      <c r="BB158" s="64" t="s">
        <v>0</v>
      </c>
      <c r="BC158">
        <v>157</v>
      </c>
    </row>
    <row r="159" spans="1:55">
      <c r="A159" t="str">
        <f t="shared" si="35"/>
        <v>#comment(above,nsize=[15],size=[30],num=[10])</v>
      </c>
      <c r="B159" t="s">
        <v>0</v>
      </c>
      <c r="C159" t="s">
        <v>173</v>
      </c>
      <c r="R159"/>
      <c r="S159"/>
      <c r="T159"/>
      <c r="U159"/>
      <c r="V159"/>
      <c r="BB159" s="64" t="s">
        <v>0</v>
      </c>
      <c r="BC159">
        <v>158</v>
      </c>
    </row>
    <row r="160" spans="1:55">
      <c r="A160" t="str">
        <f t="shared" si="35"/>
        <v>&amp;br;&amp;br;</v>
      </c>
      <c r="B160" t="s">
        <v>0</v>
      </c>
      <c r="C160" t="s">
        <v>145</v>
      </c>
      <c r="R160"/>
      <c r="S160"/>
      <c r="T160"/>
      <c r="U160"/>
      <c r="V160"/>
      <c r="BB160" s="64" t="s">
        <v>0</v>
      </c>
      <c r="BC160">
        <v>159</v>
      </c>
    </row>
    <row r="161" spans="1:55">
      <c r="A161" t="str">
        <f t="shared" si="35"/>
        <v/>
      </c>
      <c r="B161" t="s">
        <v>0</v>
      </c>
      <c r="Q161" s="29"/>
      <c r="R161" s="30"/>
      <c r="S161" s="30"/>
      <c r="T161" s="30"/>
      <c r="U161" s="30"/>
      <c r="V161" s="31"/>
      <c r="W161" s="32">
        <v>13</v>
      </c>
      <c r="X161" s="29"/>
      <c r="Y161" s="50"/>
      <c r="Z161" s="50"/>
      <c r="AA161" s="51"/>
      <c r="BB161" s="64" t="s">
        <v>0</v>
      </c>
      <c r="BC161">
        <v>160</v>
      </c>
    </row>
    <row r="162" spans="1:55">
      <c r="A162" t="str">
        <f t="shared" si="35"/>
        <v>*バントゥ最後の算段/Bontu's Last Reckoning</v>
      </c>
      <c r="B162" t="s">
        <v>0</v>
      </c>
      <c r="C162" t="str">
        <f>"*"&amp;R162&amp;"/"&amp;T162</f>
        <v>*バントゥ最後の算段/Bontu's Last Reckoning</v>
      </c>
      <c r="Q162" s="33" t="s">
        <v>9</v>
      </c>
      <c r="R162" s="34" t="str">
        <f>INDEX(AI:AI,W161+1)</f>
        <v>バントゥ最後の算段</v>
      </c>
      <c r="S162" s="35" t="s">
        <v>10</v>
      </c>
      <c r="T162" s="34" t="str">
        <f>INDEX(AJ:AJ,W161+1)</f>
        <v>Bontu's Last Reckoning</v>
      </c>
      <c r="U162" s="35"/>
      <c r="V162" s="36"/>
      <c r="W162" s="37"/>
      <c r="X162" s="33"/>
      <c r="Y162" s="52"/>
      <c r="Z162" s="52"/>
      <c r="AA162" s="53"/>
      <c r="BB162" s="64" t="s">
        <v>0</v>
      </c>
      <c r="BC162">
        <v>161</v>
      </c>
    </row>
    <row r="163" spans="1:55">
      <c r="A163" t="str">
        <f t="shared" si="35"/>
        <v>|LEFT:80|LEFT:100|LEFT:100|LEFT:100|LEFT:100|LEFT:100|c</v>
      </c>
      <c r="B163" t="s">
        <v>0</v>
      </c>
      <c r="C163" t="s">
        <v>81</v>
      </c>
      <c r="D163" s="26" t="str">
        <f>$Q$1</f>
        <v>LEFT:80</v>
      </c>
      <c r="E163" s="26" t="s">
        <v>81</v>
      </c>
      <c r="F163" s="26" t="str">
        <f t="shared" ref="F163:J163" si="40">$R$1</f>
        <v>LEFT:100</v>
      </c>
      <c r="G163" s="26" t="s">
        <v>81</v>
      </c>
      <c r="H163" s="26" t="str">
        <f t="shared" si="40"/>
        <v>LEFT:100</v>
      </c>
      <c r="I163" s="26" t="s">
        <v>81</v>
      </c>
      <c r="J163" s="26" t="str">
        <f t="shared" si="40"/>
        <v>LEFT:100</v>
      </c>
      <c r="K163" s="26" t="s">
        <v>81</v>
      </c>
      <c r="L163" s="26" t="str">
        <f>$R$1</f>
        <v>LEFT:100</v>
      </c>
      <c r="M163" s="26" t="s">
        <v>81</v>
      </c>
      <c r="N163" s="26" t="str">
        <f>$R$1</f>
        <v>LEFT:100</v>
      </c>
      <c r="O163" t="s">
        <v>81</v>
      </c>
      <c r="P163" t="s">
        <v>82</v>
      </c>
      <c r="Q163" s="38" t="s">
        <v>6</v>
      </c>
      <c r="R163" s="34" t="str">
        <f>INDEX(AF:AF,W161+1)</f>
        <v>黒</v>
      </c>
      <c r="S163" s="39" t="s">
        <v>7</v>
      </c>
      <c r="T163" s="34" t="str">
        <f>INDEX(AG:AG,W161+1)</f>
        <v>レア</v>
      </c>
      <c r="U163" s="39" t="s">
        <v>8</v>
      </c>
      <c r="V163" s="34">
        <f>INDEX(AH:AH,W161+1)</f>
        <v>12</v>
      </c>
      <c r="W163" s="40"/>
      <c r="X163" s="34" t="str">
        <f>INDEX(AO:AO,W161+1)</f>
        <v>(各クリーチャーを破壊する。あなたの各手札はすべてのマナを失う。)</v>
      </c>
      <c r="Y163" s="52"/>
      <c r="Z163" s="52"/>
      <c r="AA163" s="53"/>
      <c r="BB163" s="64" t="s">
        <v>0</v>
      </c>
      <c r="BC163">
        <v>162</v>
      </c>
    </row>
    <row r="164" spans="1:55">
      <c r="A164" t="str">
        <f t="shared" si="35"/>
        <v>|色|黒|レアリティ|レア|マナコスト|12|</v>
      </c>
      <c r="B164" t="s">
        <v>0</v>
      </c>
      <c r="C164" t="s">
        <v>81</v>
      </c>
      <c r="D164" s="27" t="s">
        <v>6</v>
      </c>
      <c r="E164" t="s">
        <v>81</v>
      </c>
      <c r="F164" t="str">
        <f>IF(R163=0,"",R163)</f>
        <v>黒</v>
      </c>
      <c r="G164" t="s">
        <v>81</v>
      </c>
      <c r="H164" s="27" t="s">
        <v>93</v>
      </c>
      <c r="I164" t="s">
        <v>81</v>
      </c>
      <c r="J164" t="str">
        <f>IF(T163=0,"",T163)</f>
        <v>レア</v>
      </c>
      <c r="K164" t="s">
        <v>81</v>
      </c>
      <c r="L164" s="27" t="s">
        <v>94</v>
      </c>
      <c r="M164" t="s">
        <v>81</v>
      </c>
      <c r="N164">
        <f>IF(V163=0,"",V163)</f>
        <v>12</v>
      </c>
      <c r="O164" t="s">
        <v>81</v>
      </c>
      <c r="Q164" s="33" t="s">
        <v>11</v>
      </c>
      <c r="R164" s="34" t="str">
        <f>INDEX(AK:AK,W161+1)</f>
        <v>呪文</v>
      </c>
      <c r="S164" s="39" t="s">
        <v>95</v>
      </c>
      <c r="T164" s="34">
        <f>INDEX(AL:AL,W161+1)</f>
        <v>0</v>
      </c>
      <c r="U164" s="34">
        <f>INDEX(AM:AM,W161+1)</f>
        <v>0</v>
      </c>
      <c r="V164" s="34">
        <f>INDEX(AN:AN,W161+1)</f>
        <v>0</v>
      </c>
      <c r="W164" s="40"/>
      <c r="X164" s="34" t="str">
        <f>INDEX(AV:AV,W161+1)</f>
        <v>(各</v>
      </c>
      <c r="Y164" s="34" t="str">
        <f>INDEX(AW:AW,W161+1)</f>
        <v/>
      </c>
      <c r="Z164" s="34" t="str">
        <f>INDEX(AX:AX,W161+1)</f>
        <v/>
      </c>
      <c r="AA164" s="34">
        <f>INDEX(AY:AY,W161+1)</f>
        <v>0</v>
      </c>
      <c r="BB164" s="64" t="s">
        <v>0</v>
      </c>
      <c r="BC164">
        <v>163</v>
      </c>
    </row>
    <row r="165" spans="1:55">
      <c r="A165" t="str">
        <f t="shared" si="35"/>
        <v>|種別|呪文|サブタイプ||||</v>
      </c>
      <c r="B165" t="s">
        <v>0</v>
      </c>
      <c r="C165" t="s">
        <v>81</v>
      </c>
      <c r="D165" s="27" t="s">
        <v>11</v>
      </c>
      <c r="E165" t="s">
        <v>81</v>
      </c>
      <c r="F165" t="str">
        <f>IF(R164=0,"",R164)</f>
        <v>呪文</v>
      </c>
      <c r="G165" t="s">
        <v>81</v>
      </c>
      <c r="H165" s="27" t="s">
        <v>103</v>
      </c>
      <c r="I165" t="s">
        <v>81</v>
      </c>
      <c r="J165" t="str">
        <f>IF(T164=0,"",T164)</f>
        <v/>
      </c>
      <c r="K165" t="s">
        <v>81</v>
      </c>
      <c r="L165" t="str">
        <f>IF(U164=0,"",U164)</f>
        <v/>
      </c>
      <c r="M165" t="s">
        <v>81</v>
      </c>
      <c r="N165" t="str">
        <f>IF(V164=0,"",V164)</f>
        <v/>
      </c>
      <c r="O165" t="s">
        <v>81</v>
      </c>
      <c r="Q165" s="33" t="s">
        <v>104</v>
      </c>
      <c r="R165" s="34" t="str">
        <f>INDEX(AZ:AZ,W161+1)</f>
        <v>(各クリーチャーを破壊する。あなたの各手札はすべてのマナを失う。)</v>
      </c>
      <c r="S165" s="35"/>
      <c r="T165" s="35"/>
      <c r="U165" s="35"/>
      <c r="V165" s="36"/>
      <c r="W165" s="40"/>
      <c r="X165" s="32"/>
      <c r="Y165" s="32"/>
      <c r="Z165" s="32"/>
      <c r="AA165" s="54"/>
      <c r="BB165" s="64" t="s">
        <v>0</v>
      </c>
      <c r="BC165">
        <v>164</v>
      </c>
    </row>
    <row r="166" spans="1:55">
      <c r="A166" t="str">
        <f t="shared" si="35"/>
        <v>|テキスト|&gt;|&gt;|&gt;|&gt;|(各クリーチャーを破壊する。あなたの各手札はすべてのマナを失う。)|</v>
      </c>
      <c r="B166" t="s">
        <v>0</v>
      </c>
      <c r="C166" t="s">
        <v>81</v>
      </c>
      <c r="D166" s="27" t="s">
        <v>104</v>
      </c>
      <c r="E166" t="s">
        <v>81</v>
      </c>
      <c r="F166" s="27" t="s">
        <v>113</v>
      </c>
      <c r="G166" t="s">
        <v>81</v>
      </c>
      <c r="H166" s="27" t="s">
        <v>113</v>
      </c>
      <c r="I166" t="s">
        <v>81</v>
      </c>
      <c r="J166" s="27" t="s">
        <v>113</v>
      </c>
      <c r="K166" t="s">
        <v>81</v>
      </c>
      <c r="L166" s="27" t="s">
        <v>113</v>
      </c>
      <c r="M166" t="s">
        <v>81</v>
      </c>
      <c r="N166" t="str">
        <f>IF(R165=0,"",R165)</f>
        <v>(各クリーチャーを破壊する。あなたの各手札はすべてのマナを失う。)</v>
      </c>
      <c r="O166" t="s">
        <v>81</v>
      </c>
      <c r="Q166" s="38" t="s">
        <v>27</v>
      </c>
      <c r="R166" s="34" t="str">
        <f>INDEX(BA:BA,W161+1)</f>
        <v>Each creature is Destroyed. Each card in your hand is fully drained of its mana.</v>
      </c>
      <c r="S166" s="35" t="s">
        <v>400</v>
      </c>
      <c r="T166" s="34" t="str">
        <f>IF(X166="","",X166&amp;IF(Y166="",""," "&amp;Y166)&amp;IF(Z166="",""," "&amp;Z166)&amp;IF(AA166="",""," "&amp;AA166))</f>
        <v/>
      </c>
      <c r="U166" s="35"/>
      <c r="V166" s="36"/>
      <c r="W166" s="40" t="s">
        <v>114</v>
      </c>
      <c r="X166" s="33" t="str">
        <f t="shared" ref="X166:AA166" si="41">IF(ISERROR(IF(LEN(X165)&gt;1,X165,VLOOKUP(X164,$AC:$AD,2,FALSE))),"",IF(LEN(X165)&gt;1,X165,VLOOKUP(X164,$AC:$AD,2,FALSE)))</f>
        <v/>
      </c>
      <c r="Y166" s="33" t="str">
        <f t="shared" si="41"/>
        <v/>
      </c>
      <c r="Z166" s="33" t="str">
        <f t="shared" si="41"/>
        <v/>
      </c>
      <c r="AA166" s="33" t="str">
        <f t="shared" si="41"/>
        <v> </v>
      </c>
      <c r="BB166" s="64" t="s">
        <v>0</v>
      </c>
      <c r="BC166">
        <v>165</v>
      </c>
    </row>
    <row r="167" spans="1:55">
      <c r="A167" t="str">
        <f t="shared" si="35"/>
        <v>|英テキスト|&gt;|&gt;|&gt;|&gt;|Each creature is Destroyed. Each card in your hand is fully drained of its mana.|</v>
      </c>
      <c r="B167" t="s">
        <v>0</v>
      </c>
      <c r="C167" t="s">
        <v>81</v>
      </c>
      <c r="D167" s="27" t="s">
        <v>125</v>
      </c>
      <c r="E167" t="s">
        <v>81</v>
      </c>
      <c r="F167" s="27" t="s">
        <v>113</v>
      </c>
      <c r="G167" t="s">
        <v>81</v>
      </c>
      <c r="H167" s="27" t="s">
        <v>113</v>
      </c>
      <c r="I167" t="s">
        <v>81</v>
      </c>
      <c r="J167" s="27" t="s">
        <v>113</v>
      </c>
      <c r="K167" t="s">
        <v>81</v>
      </c>
      <c r="L167" s="27" t="s">
        <v>113</v>
      </c>
      <c r="M167" t="s">
        <v>81</v>
      </c>
      <c r="N167" t="str">
        <f>IF(T166="","",T166&amp;"&amp;br;")&amp;IF(R166=0,"",R166)</f>
        <v>Each creature is Destroyed. Each card in your hand is fully drained of its mana.</v>
      </c>
      <c r="O167" t="s">
        <v>81</v>
      </c>
      <c r="Q167" s="33" t="s">
        <v>18</v>
      </c>
      <c r="R167" s="34">
        <f>IF(INDEX(AT:AT,W161+1)="",0,INDEX(AT:AT,W161+1)&amp;"/"&amp;INDEX(AU:AU,W161+1))</f>
        <v>0</v>
      </c>
      <c r="S167" s="35"/>
      <c r="T167" s="35"/>
      <c r="U167" s="35"/>
      <c r="V167" s="36"/>
      <c r="W167" s="40"/>
      <c r="X167" s="33"/>
      <c r="Y167" s="52"/>
      <c r="Z167" s="52"/>
      <c r="AA167" s="53"/>
      <c r="BB167" s="64" t="s">
        <v>0</v>
      </c>
      <c r="BC167">
        <v>166</v>
      </c>
    </row>
    <row r="168" spans="1:55">
      <c r="A168" t="str">
        <f t="shared" si="35"/>
        <v>|PT|&gt;||シールド数|&gt;||</v>
      </c>
      <c r="B168" t="s">
        <v>0</v>
      </c>
      <c r="C168" t="s">
        <v>81</v>
      </c>
      <c r="D168" t="s">
        <v>18</v>
      </c>
      <c r="E168" t="s">
        <v>81</v>
      </c>
      <c r="F168" t="s">
        <v>113</v>
      </c>
      <c r="G168" t="s">
        <v>81</v>
      </c>
      <c r="H168" t="str">
        <f>IF(R167=0,"",R167)</f>
        <v/>
      </c>
      <c r="I168" t="s">
        <v>81</v>
      </c>
      <c r="J168" t="s">
        <v>136</v>
      </c>
      <c r="K168" t="s">
        <v>81</v>
      </c>
      <c r="L168" t="s">
        <v>113</v>
      </c>
      <c r="M168" t="s">
        <v>81</v>
      </c>
      <c r="N168" t="str">
        <f>IF(R168=0,"",R168)</f>
        <v/>
      </c>
      <c r="O168" t="s">
        <v>81</v>
      </c>
      <c r="Q168" s="41" t="s">
        <v>19</v>
      </c>
      <c r="R168" s="34">
        <f>INDEX(AS:AS,W161+1)</f>
        <v>0</v>
      </c>
      <c r="S168" s="42"/>
      <c r="T168" s="42"/>
      <c r="U168" s="42"/>
      <c r="V168" s="43"/>
      <c r="W168" s="44"/>
      <c r="X168" s="45"/>
      <c r="Y168" s="55"/>
      <c r="Z168" s="55"/>
      <c r="AA168" s="56"/>
      <c r="BB168" s="64" t="s">
        <v>0</v>
      </c>
      <c r="BC168">
        <v>167</v>
      </c>
    </row>
    <row r="169" spans="1:55">
      <c r="A169" t="str">
        <f t="shared" si="35"/>
        <v>&amp;br;&amp;br;</v>
      </c>
      <c r="B169" t="s">
        <v>0</v>
      </c>
      <c r="C169" t="s">
        <v>145</v>
      </c>
      <c r="R169"/>
      <c r="S169"/>
      <c r="T169"/>
      <c r="U169"/>
      <c r="V169"/>
      <c r="BB169" s="64" t="s">
        <v>0</v>
      </c>
      <c r="BC169">
        <v>168</v>
      </c>
    </row>
    <row r="170" spans="1:55">
      <c r="A170" t="str">
        <f t="shared" si="35"/>
        <v>#back(text=戻る,left)</v>
      </c>
      <c r="B170" t="s">
        <v>0</v>
      </c>
      <c r="C170" t="s">
        <v>153</v>
      </c>
      <c r="R170"/>
      <c r="S170"/>
      <c r="T170"/>
      <c r="U170"/>
      <c r="V170"/>
      <c r="BB170" s="64" t="s">
        <v>0</v>
      </c>
      <c r="BC170">
        <v>169</v>
      </c>
    </row>
    <row r="171" spans="1:55">
      <c r="A171" t="str">
        <f t="shared" si="35"/>
        <v>&amp;br;</v>
      </c>
      <c r="B171" t="s">
        <v>0</v>
      </c>
      <c r="C171" t="s">
        <v>164</v>
      </c>
      <c r="R171"/>
      <c r="S171"/>
      <c r="T171"/>
      <c r="U171"/>
      <c r="V171"/>
      <c r="BB171" s="64" t="s">
        <v>0</v>
      </c>
      <c r="BC171">
        <v>170</v>
      </c>
    </row>
    <row r="172" spans="1:55">
      <c r="A172" t="str">
        <f t="shared" si="35"/>
        <v>#comment(above,nsize=[15],size=[30],num=[10])</v>
      </c>
      <c r="B172" t="s">
        <v>0</v>
      </c>
      <c r="C172" t="s">
        <v>173</v>
      </c>
      <c r="R172"/>
      <c r="S172"/>
      <c r="T172"/>
      <c r="U172"/>
      <c r="V172"/>
      <c r="BB172" s="64" t="s">
        <v>0</v>
      </c>
      <c r="BC172">
        <v>171</v>
      </c>
    </row>
    <row r="173" spans="1:55">
      <c r="A173" t="str">
        <f t="shared" si="35"/>
        <v>&amp;br;&amp;br;</v>
      </c>
      <c r="B173" t="s">
        <v>0</v>
      </c>
      <c r="C173" t="s">
        <v>145</v>
      </c>
      <c r="R173"/>
      <c r="S173"/>
      <c r="T173"/>
      <c r="U173"/>
      <c r="V173"/>
      <c r="BB173" s="64" t="s">
        <v>0</v>
      </c>
      <c r="BC173">
        <v>172</v>
      </c>
    </row>
    <row r="174" spans="1:55">
      <c r="A174" t="str">
        <f t="shared" si="35"/>
        <v/>
      </c>
      <c r="B174" t="s">
        <v>0</v>
      </c>
      <c r="Q174" s="29"/>
      <c r="R174" s="30"/>
      <c r="S174" s="30"/>
      <c r="T174" s="30"/>
      <c r="U174" s="30"/>
      <c r="V174" s="31"/>
      <c r="W174" s="32">
        <v>14</v>
      </c>
      <c r="X174" s="29"/>
      <c r="Y174" s="50"/>
      <c r="Z174" s="50"/>
      <c r="AA174" s="51"/>
      <c r="BB174" s="64" t="s">
        <v>0</v>
      </c>
      <c r="BC174">
        <v>173</v>
      </c>
    </row>
    <row r="175" spans="1:55">
      <c r="A175" t="str">
        <f t="shared" si="35"/>
        <v>*栄光の刻/Hour of Glory</v>
      </c>
      <c r="B175" t="s">
        <v>0</v>
      </c>
      <c r="C175" t="str">
        <f>"*"&amp;R175&amp;"/"&amp;T175</f>
        <v>*栄光の刻/Hour of Glory</v>
      </c>
      <c r="Q175" s="33" t="s">
        <v>9</v>
      </c>
      <c r="R175" s="34" t="str">
        <f>INDEX(AI:AI,W174+1)</f>
        <v>栄光の刻</v>
      </c>
      <c r="S175" s="35" t="s">
        <v>10</v>
      </c>
      <c r="T175" s="34" t="str">
        <f>INDEX(AJ:AJ,W174+1)</f>
        <v>Hour of Glory</v>
      </c>
      <c r="U175" s="35"/>
      <c r="V175" s="36"/>
      <c r="W175" s="37"/>
      <c r="X175" s="33"/>
      <c r="Y175" s="52"/>
      <c r="Z175" s="52"/>
      <c r="AA175" s="53"/>
      <c r="BB175" s="64" t="s">
        <v>0</v>
      </c>
      <c r="BC175">
        <v>174</v>
      </c>
    </row>
    <row r="176" spans="1:55">
      <c r="A176" t="str">
        <f t="shared" si="35"/>
        <v>|LEFT:80|LEFT:100|LEFT:100|LEFT:100|LEFT:100|LEFT:100|c</v>
      </c>
      <c r="B176" t="s">
        <v>0</v>
      </c>
      <c r="C176" t="s">
        <v>81</v>
      </c>
      <c r="D176" s="26" t="str">
        <f>$Q$1</f>
        <v>LEFT:80</v>
      </c>
      <c r="E176" s="26" t="s">
        <v>81</v>
      </c>
      <c r="F176" s="26" t="str">
        <f t="shared" ref="F176:J176" si="42">$R$1</f>
        <v>LEFT:100</v>
      </c>
      <c r="G176" s="26" t="s">
        <v>81</v>
      </c>
      <c r="H176" s="26" t="str">
        <f t="shared" si="42"/>
        <v>LEFT:100</v>
      </c>
      <c r="I176" s="26" t="s">
        <v>81</v>
      </c>
      <c r="J176" s="26" t="str">
        <f t="shared" si="42"/>
        <v>LEFT:100</v>
      </c>
      <c r="K176" s="26" t="s">
        <v>81</v>
      </c>
      <c r="L176" s="26" t="str">
        <f>$R$1</f>
        <v>LEFT:100</v>
      </c>
      <c r="M176" s="26" t="s">
        <v>81</v>
      </c>
      <c r="N176" s="26" t="str">
        <f>$R$1</f>
        <v>LEFT:100</v>
      </c>
      <c r="O176" t="s">
        <v>81</v>
      </c>
      <c r="P176" t="s">
        <v>82</v>
      </c>
      <c r="Q176" s="38" t="s">
        <v>6</v>
      </c>
      <c r="R176" s="34" t="str">
        <f>INDEX(AF:AF,W174+1)</f>
        <v>黒</v>
      </c>
      <c r="S176" s="39" t="s">
        <v>7</v>
      </c>
      <c r="T176" s="34" t="str">
        <f>INDEX(AG:AG,W174+1)</f>
        <v>神話レア</v>
      </c>
      <c r="U176" s="39" t="s">
        <v>8</v>
      </c>
      <c r="V176" s="34">
        <f>INDEX(AH:AH,W174+1)</f>
        <v>11</v>
      </c>
      <c r="W176" s="40"/>
      <c r="X176" s="34" t="str">
        <f>INDEX(AO:AO,W174+1)</f>
        <v>(クリーチャー1体を対象とし、それを追放する。そのクリーチャーのコントローラーにX点のダメージを与える。Xはそのクリーチャーの基本のパワーに等しい。)</v>
      </c>
      <c r="Y176" s="52"/>
      <c r="Z176" s="52"/>
      <c r="AA176" s="53"/>
      <c r="BB176" s="64" t="s">
        <v>0</v>
      </c>
      <c r="BC176">
        <v>175</v>
      </c>
    </row>
    <row r="177" spans="1:55">
      <c r="A177" t="str">
        <f t="shared" si="35"/>
        <v>|色|黒|レアリティ|神話レア|マナコスト|11|</v>
      </c>
      <c r="B177" t="s">
        <v>0</v>
      </c>
      <c r="C177" t="s">
        <v>81</v>
      </c>
      <c r="D177" s="27" t="s">
        <v>6</v>
      </c>
      <c r="E177" t="s">
        <v>81</v>
      </c>
      <c r="F177" t="str">
        <f>IF(R176=0,"",R176)</f>
        <v>黒</v>
      </c>
      <c r="G177" t="s">
        <v>81</v>
      </c>
      <c r="H177" s="27" t="s">
        <v>93</v>
      </c>
      <c r="I177" t="s">
        <v>81</v>
      </c>
      <c r="J177" t="str">
        <f>IF(T176=0,"",T176)</f>
        <v>神話レア</v>
      </c>
      <c r="K177" t="s">
        <v>81</v>
      </c>
      <c r="L177" s="27" t="s">
        <v>94</v>
      </c>
      <c r="M177" t="s">
        <v>81</v>
      </c>
      <c r="N177">
        <f>IF(V176=0,"",V176)</f>
        <v>11</v>
      </c>
      <c r="O177" t="s">
        <v>81</v>
      </c>
      <c r="Q177" s="33" t="s">
        <v>11</v>
      </c>
      <c r="R177" s="34" t="str">
        <f>INDEX(AK:AK,W174+1)</f>
        <v>呪文</v>
      </c>
      <c r="S177" s="39" t="s">
        <v>95</v>
      </c>
      <c r="T177" s="34">
        <f>INDEX(AL:AL,W174+1)</f>
        <v>0</v>
      </c>
      <c r="U177" s="34">
        <f>INDEX(AM:AM,W174+1)</f>
        <v>0</v>
      </c>
      <c r="V177" s="34">
        <f>INDEX(AN:AN,W174+1)</f>
        <v>0</v>
      </c>
      <c r="W177" s="40"/>
      <c r="X177" s="34" t="str">
        <f>INDEX(AV:AV,W174+1)</f>
        <v>(ク</v>
      </c>
      <c r="Y177" s="34" t="str">
        <f>INDEX(AW:AW,W174+1)</f>
        <v/>
      </c>
      <c r="Z177" s="34" t="str">
        <f>INDEX(AX:AX,W174+1)</f>
        <v/>
      </c>
      <c r="AA177" s="34">
        <f>INDEX(AY:AY,W174+1)</f>
        <v>0</v>
      </c>
      <c r="BB177" s="64" t="s">
        <v>0</v>
      </c>
      <c r="BC177">
        <v>176</v>
      </c>
    </row>
    <row r="178" spans="1:55">
      <c r="A178" t="str">
        <f t="shared" si="35"/>
        <v>|種別|呪文|サブタイプ||||</v>
      </c>
      <c r="B178" t="s">
        <v>0</v>
      </c>
      <c r="C178" t="s">
        <v>81</v>
      </c>
      <c r="D178" s="27" t="s">
        <v>11</v>
      </c>
      <c r="E178" t="s">
        <v>81</v>
      </c>
      <c r="F178" t="str">
        <f>IF(R177=0,"",R177)</f>
        <v>呪文</v>
      </c>
      <c r="G178" t="s">
        <v>81</v>
      </c>
      <c r="H178" s="27" t="s">
        <v>103</v>
      </c>
      <c r="I178" t="s">
        <v>81</v>
      </c>
      <c r="J178" t="str">
        <f>IF(T177=0,"",T177)</f>
        <v/>
      </c>
      <c r="K178" t="s">
        <v>81</v>
      </c>
      <c r="L178" t="str">
        <f>IF(U177=0,"",U177)</f>
        <v/>
      </c>
      <c r="M178" t="s">
        <v>81</v>
      </c>
      <c r="N178" t="str">
        <f>IF(V177=0,"",V177)</f>
        <v/>
      </c>
      <c r="O178" t="s">
        <v>81</v>
      </c>
      <c r="Q178" s="33" t="s">
        <v>104</v>
      </c>
      <c r="R178" s="34" t="str">
        <f>INDEX(AZ:AZ,W174+1)</f>
        <v>(クリーチャー1体を対象とし、それを追放する。そのクリーチャーのコントローラーにX点のダメージを与える。Xはそのクリーチャーの基本のパワーに等しい。)</v>
      </c>
      <c r="S178" s="35"/>
      <c r="T178" s="35"/>
      <c r="U178" s="35"/>
      <c r="V178" s="36"/>
      <c r="W178" s="40"/>
      <c r="X178" s="32"/>
      <c r="Y178" s="32"/>
      <c r="Z178" s="32"/>
      <c r="AA178" s="54"/>
      <c r="BB178" s="64" t="s">
        <v>0</v>
      </c>
      <c r="BC178">
        <v>177</v>
      </c>
    </row>
    <row r="179" spans="1:55">
      <c r="A179" t="str">
        <f t="shared" si="35"/>
        <v>|テキスト|&gt;|&gt;|&gt;|&gt;|(クリーチャー1体を対象とし、それを追放する。そのクリーチャーのコントローラーにX点のダメージを与える。Xはそのクリーチャーの基本のパワーに等しい。)|</v>
      </c>
      <c r="B179" t="s">
        <v>0</v>
      </c>
      <c r="C179" t="s">
        <v>81</v>
      </c>
      <c r="D179" s="27" t="s">
        <v>104</v>
      </c>
      <c r="E179" t="s">
        <v>81</v>
      </c>
      <c r="F179" s="27" t="s">
        <v>113</v>
      </c>
      <c r="G179" t="s">
        <v>81</v>
      </c>
      <c r="H179" s="27" t="s">
        <v>113</v>
      </c>
      <c r="I179" t="s">
        <v>81</v>
      </c>
      <c r="J179" s="27" t="s">
        <v>113</v>
      </c>
      <c r="K179" t="s">
        <v>81</v>
      </c>
      <c r="L179" s="27" t="s">
        <v>113</v>
      </c>
      <c r="M179" t="s">
        <v>81</v>
      </c>
      <c r="N179" t="str">
        <f>IF(R178=0,"",R178)</f>
        <v>(クリーチャー1体を対象とし、それを追放する。そのクリーチャーのコントローラーにX点のダメージを与える。Xはそのクリーチャーの基本のパワーに等しい。)</v>
      </c>
      <c r="O179" t="s">
        <v>81</v>
      </c>
      <c r="Q179" s="38" t="s">
        <v>27</v>
      </c>
      <c r="R179" s="34" t="str">
        <f>INDEX(BA:BA,W174+1)</f>
        <v>Target creature is Exiled. That creature's controller takes X damage, where X is equal to that creature's base Power.</v>
      </c>
      <c r="S179" s="35" t="s">
        <v>400</v>
      </c>
      <c r="T179" s="34" t="str">
        <f>IF(X179="","",X179&amp;IF(Y179="",""," "&amp;Y179)&amp;IF(Z179="",""," "&amp;Z179)&amp;IF(AA179="",""," "&amp;AA179))</f>
        <v/>
      </c>
      <c r="U179" s="35"/>
      <c r="V179" s="36"/>
      <c r="W179" s="40" t="s">
        <v>114</v>
      </c>
      <c r="X179" s="33" t="str">
        <f t="shared" ref="X179:AA179" si="43">IF(ISERROR(IF(LEN(X178)&gt;1,X178,VLOOKUP(X177,$AC:$AD,2,FALSE))),"",IF(LEN(X178)&gt;1,X178,VLOOKUP(X177,$AC:$AD,2,FALSE)))</f>
        <v/>
      </c>
      <c r="Y179" s="33" t="str">
        <f t="shared" si="43"/>
        <v/>
      </c>
      <c r="Z179" s="33" t="str">
        <f t="shared" si="43"/>
        <v/>
      </c>
      <c r="AA179" s="33" t="str">
        <f t="shared" si="43"/>
        <v> </v>
      </c>
      <c r="BB179" s="64" t="s">
        <v>0</v>
      </c>
      <c r="BC179">
        <v>178</v>
      </c>
    </row>
    <row r="180" spans="1:55">
      <c r="A180" t="str">
        <f t="shared" si="35"/>
        <v>|英テキスト|&gt;|&gt;|&gt;|&gt;|Target creature is Exiled. That creature's controller takes X damage, where X is equal to that creature's base Power.|</v>
      </c>
      <c r="B180" t="s">
        <v>0</v>
      </c>
      <c r="C180" t="s">
        <v>81</v>
      </c>
      <c r="D180" s="27" t="s">
        <v>125</v>
      </c>
      <c r="E180" t="s">
        <v>81</v>
      </c>
      <c r="F180" s="27" t="s">
        <v>113</v>
      </c>
      <c r="G180" t="s">
        <v>81</v>
      </c>
      <c r="H180" s="27" t="s">
        <v>113</v>
      </c>
      <c r="I180" t="s">
        <v>81</v>
      </c>
      <c r="J180" s="27" t="s">
        <v>113</v>
      </c>
      <c r="K180" t="s">
        <v>81</v>
      </c>
      <c r="L180" s="27" t="s">
        <v>113</v>
      </c>
      <c r="M180" t="s">
        <v>81</v>
      </c>
      <c r="N180" t="str">
        <f>IF(T179="","",T179&amp;"&amp;br;")&amp;IF(R179=0,"",R179)</f>
        <v>Target creature is Exiled. That creature's controller takes X damage, where X is equal to that creature's base Power.</v>
      </c>
      <c r="O180" t="s">
        <v>81</v>
      </c>
      <c r="Q180" s="33" t="s">
        <v>18</v>
      </c>
      <c r="R180" s="34">
        <f>IF(INDEX(AT:AT,W174+1)="",0,INDEX(AT:AT,W174+1)&amp;"/"&amp;INDEX(AU:AU,W174+1))</f>
        <v>0</v>
      </c>
      <c r="S180" s="35"/>
      <c r="T180" s="35"/>
      <c r="U180" s="35"/>
      <c r="V180" s="36"/>
      <c r="W180" s="40"/>
      <c r="X180" s="33"/>
      <c r="Y180" s="52"/>
      <c r="Z180" s="52"/>
      <c r="AA180" s="53"/>
      <c r="BB180" s="64" t="s">
        <v>0</v>
      </c>
      <c r="BC180">
        <v>179</v>
      </c>
    </row>
    <row r="181" spans="1:55">
      <c r="A181" t="str">
        <f t="shared" si="35"/>
        <v>|PT|&gt;||シールド数|&gt;||</v>
      </c>
      <c r="B181" t="s">
        <v>0</v>
      </c>
      <c r="C181" t="s">
        <v>81</v>
      </c>
      <c r="D181" t="s">
        <v>18</v>
      </c>
      <c r="E181" t="s">
        <v>81</v>
      </c>
      <c r="F181" t="s">
        <v>113</v>
      </c>
      <c r="G181" t="s">
        <v>81</v>
      </c>
      <c r="H181" t="str">
        <f>IF(R180=0,"",R180)</f>
        <v/>
      </c>
      <c r="I181" t="s">
        <v>81</v>
      </c>
      <c r="J181" t="s">
        <v>136</v>
      </c>
      <c r="K181" t="s">
        <v>81</v>
      </c>
      <c r="L181" t="s">
        <v>113</v>
      </c>
      <c r="M181" t="s">
        <v>81</v>
      </c>
      <c r="N181" t="str">
        <f>IF(R181=0,"",R181)</f>
        <v/>
      </c>
      <c r="O181" t="s">
        <v>81</v>
      </c>
      <c r="Q181" s="41" t="s">
        <v>19</v>
      </c>
      <c r="R181" s="34">
        <f>INDEX(AS:AS,W174+1)</f>
        <v>0</v>
      </c>
      <c r="S181" s="42"/>
      <c r="T181" s="42"/>
      <c r="U181" s="42"/>
      <c r="V181" s="43"/>
      <c r="W181" s="44"/>
      <c r="X181" s="45"/>
      <c r="Y181" s="55"/>
      <c r="Z181" s="55"/>
      <c r="AA181" s="56"/>
      <c r="BB181" s="64" t="s">
        <v>0</v>
      </c>
      <c r="BC181">
        <v>180</v>
      </c>
    </row>
    <row r="182" spans="1:55">
      <c r="A182" t="str">
        <f t="shared" si="35"/>
        <v>&amp;br;&amp;br;</v>
      </c>
      <c r="B182" t="s">
        <v>0</v>
      </c>
      <c r="C182" t="s">
        <v>145</v>
      </c>
      <c r="R182"/>
      <c r="S182"/>
      <c r="T182"/>
      <c r="U182"/>
      <c r="V182"/>
      <c r="BB182" s="64" t="s">
        <v>0</v>
      </c>
      <c r="BC182">
        <v>181</v>
      </c>
    </row>
    <row r="183" spans="1:55">
      <c r="A183" t="str">
        <f t="shared" si="35"/>
        <v>#back(text=戻る,left)</v>
      </c>
      <c r="B183" t="s">
        <v>0</v>
      </c>
      <c r="C183" t="s">
        <v>153</v>
      </c>
      <c r="R183"/>
      <c r="S183"/>
      <c r="T183"/>
      <c r="U183"/>
      <c r="V183"/>
      <c r="BB183" s="64" t="s">
        <v>0</v>
      </c>
      <c r="BC183">
        <v>182</v>
      </c>
    </row>
    <row r="184" spans="1:55">
      <c r="A184" t="str">
        <f t="shared" si="35"/>
        <v>&amp;br;</v>
      </c>
      <c r="B184" t="s">
        <v>0</v>
      </c>
      <c r="C184" t="s">
        <v>164</v>
      </c>
      <c r="R184"/>
      <c r="S184"/>
      <c r="T184"/>
      <c r="U184"/>
      <c r="V184"/>
      <c r="BB184" s="64" t="s">
        <v>0</v>
      </c>
      <c r="BC184">
        <v>183</v>
      </c>
    </row>
    <row r="185" spans="1:55">
      <c r="A185" t="str">
        <f t="shared" si="35"/>
        <v>#comment(above,nsize=[15],size=[30],num=[10])</v>
      </c>
      <c r="B185" t="s">
        <v>0</v>
      </c>
      <c r="C185" t="s">
        <v>173</v>
      </c>
      <c r="R185"/>
      <c r="S185"/>
      <c r="T185"/>
      <c r="U185"/>
      <c r="V185"/>
      <c r="BB185" s="64" t="s">
        <v>0</v>
      </c>
      <c r="BC185">
        <v>184</v>
      </c>
    </row>
    <row r="186" spans="1:55">
      <c r="A186" t="str">
        <f t="shared" si="35"/>
        <v>&amp;br;&amp;br;</v>
      </c>
      <c r="B186" t="s">
        <v>0</v>
      </c>
      <c r="C186" t="s">
        <v>145</v>
      </c>
      <c r="R186"/>
      <c r="S186"/>
      <c r="T186"/>
      <c r="U186"/>
      <c r="V186"/>
      <c r="BB186" s="64" t="s">
        <v>0</v>
      </c>
      <c r="BC186">
        <v>185</v>
      </c>
    </row>
    <row r="187" spans="1:55">
      <c r="A187" t="str">
        <f t="shared" si="35"/>
        <v/>
      </c>
      <c r="B187" t="s">
        <v>0</v>
      </c>
      <c r="Q187" s="29"/>
      <c r="R187" s="30"/>
      <c r="S187" s="30"/>
      <c r="T187" s="30"/>
      <c r="U187" s="30"/>
      <c r="V187" s="31"/>
      <c r="W187" s="32">
        <v>15</v>
      </c>
      <c r="X187" s="29"/>
      <c r="Y187" s="50"/>
      <c r="Z187" s="50"/>
      <c r="AA187" s="51"/>
      <c r="BB187" s="64" t="s">
        <v>0</v>
      </c>
      <c r="BC187">
        <v>186</v>
      </c>
    </row>
    <row r="188" spans="1:55">
      <c r="A188" t="str">
        <f t="shared" si="35"/>
        <v>*廃墟ネズミ/Ruin Rat</v>
      </c>
      <c r="B188" t="s">
        <v>0</v>
      </c>
      <c r="C188" t="str">
        <f>"*"&amp;R188&amp;"/"&amp;T188</f>
        <v>*廃墟ネズミ/Ruin Rat</v>
      </c>
      <c r="Q188" s="33" t="s">
        <v>9</v>
      </c>
      <c r="R188" s="34" t="str">
        <f>INDEX(AI:AI,W187+1)</f>
        <v>廃墟ネズミ</v>
      </c>
      <c r="S188" s="35" t="s">
        <v>10</v>
      </c>
      <c r="T188" s="34" t="str">
        <f>INDEX(AJ:AJ,W187+1)</f>
        <v>Ruin Rat</v>
      </c>
      <c r="U188" s="35"/>
      <c r="V188" s="36"/>
      <c r="W188" s="37"/>
      <c r="X188" s="33"/>
      <c r="Y188" s="52"/>
      <c r="Z188" s="52"/>
      <c r="AA188" s="53"/>
      <c r="BB188" s="64" t="s">
        <v>0</v>
      </c>
      <c r="BC188">
        <v>187</v>
      </c>
    </row>
    <row r="189" spans="1:55">
      <c r="A189" t="str">
        <f t="shared" si="35"/>
        <v>|LEFT:80|LEFT:100|LEFT:100|LEFT:100|LEFT:100|LEFT:100|c</v>
      </c>
      <c r="B189" t="s">
        <v>0</v>
      </c>
      <c r="C189" t="s">
        <v>81</v>
      </c>
      <c r="D189" s="26" t="str">
        <f>$Q$1</f>
        <v>LEFT:80</v>
      </c>
      <c r="E189" s="26" t="s">
        <v>81</v>
      </c>
      <c r="F189" s="26" t="str">
        <f t="shared" ref="F189:J189" si="44">$R$1</f>
        <v>LEFT:100</v>
      </c>
      <c r="G189" s="26" t="s">
        <v>81</v>
      </c>
      <c r="H189" s="26" t="str">
        <f t="shared" si="44"/>
        <v>LEFT:100</v>
      </c>
      <c r="I189" s="26" t="s">
        <v>81</v>
      </c>
      <c r="J189" s="26" t="str">
        <f t="shared" si="44"/>
        <v>LEFT:100</v>
      </c>
      <c r="K189" s="26" t="s">
        <v>81</v>
      </c>
      <c r="L189" s="26" t="str">
        <f>$R$1</f>
        <v>LEFT:100</v>
      </c>
      <c r="M189" s="26" t="s">
        <v>81</v>
      </c>
      <c r="N189" s="26" t="str">
        <f>$R$1</f>
        <v>LEFT:100</v>
      </c>
      <c r="O189" t="s">
        <v>81</v>
      </c>
      <c r="P189" t="s">
        <v>82</v>
      </c>
      <c r="Q189" s="38" t="s">
        <v>6</v>
      </c>
      <c r="R189" s="34" t="str">
        <f>INDEX(AF:AF,W187+1)</f>
        <v>黒</v>
      </c>
      <c r="S189" s="39" t="s">
        <v>7</v>
      </c>
      <c r="T189" s="34" t="str">
        <f>INDEX(AG:AG,W187+1)</f>
        <v>アンコモン</v>
      </c>
      <c r="U189" s="39" t="s">
        <v>8</v>
      </c>
      <c r="V189" s="34">
        <f>INDEX(AH:AH,W187+1)</f>
        <v>6</v>
      </c>
      <c r="W189" s="40"/>
      <c r="X189" s="34" t="str">
        <f>INDEX(AO:AO,W187+1)</f>
        <v>(このクリーチャーが死亡したとき、対戦相手の墓地にある最後に破壊された不朽か永遠か余波を持つカードを追放する。)</v>
      </c>
      <c r="Y189" s="52"/>
      <c r="Z189" s="52"/>
      <c r="AA189" s="53"/>
      <c r="BB189" s="64" t="s">
        <v>0</v>
      </c>
      <c r="BC189">
        <v>188</v>
      </c>
    </row>
    <row r="190" spans="1:55">
      <c r="A190" t="str">
        <f t="shared" si="35"/>
        <v>|色|黒|レアリティ|アンコモン|マナコスト|6|</v>
      </c>
      <c r="B190" t="s">
        <v>0</v>
      </c>
      <c r="C190" t="s">
        <v>81</v>
      </c>
      <c r="D190" s="27" t="s">
        <v>6</v>
      </c>
      <c r="E190" t="s">
        <v>81</v>
      </c>
      <c r="F190" t="str">
        <f>IF(R189=0,"",R189)</f>
        <v>黒</v>
      </c>
      <c r="G190" t="s">
        <v>81</v>
      </c>
      <c r="H190" s="27" t="s">
        <v>93</v>
      </c>
      <c r="I190" t="s">
        <v>81</v>
      </c>
      <c r="J190" t="str">
        <f>IF(T189=0,"",T189)</f>
        <v>アンコモン</v>
      </c>
      <c r="K190" t="s">
        <v>81</v>
      </c>
      <c r="L190" s="27" t="s">
        <v>94</v>
      </c>
      <c r="M190" t="s">
        <v>81</v>
      </c>
      <c r="N190">
        <f>IF(V189=0,"",V189)</f>
        <v>6</v>
      </c>
      <c r="O190" t="s">
        <v>81</v>
      </c>
      <c r="Q190" s="33" t="s">
        <v>11</v>
      </c>
      <c r="R190" s="34" t="str">
        <f>INDEX(AK:AK,W187+1)</f>
        <v>クリーチャー</v>
      </c>
      <c r="S190" s="39" t="s">
        <v>95</v>
      </c>
      <c r="T190" s="34" t="str">
        <f>INDEX(AL:AL,W187+1)</f>
        <v>ネズミ</v>
      </c>
      <c r="U190" s="34">
        <f>INDEX(AM:AM,W187+1)</f>
        <v>0</v>
      </c>
      <c r="V190" s="34">
        <f>INDEX(AN:AN,W187+1)</f>
        <v>0</v>
      </c>
      <c r="W190" s="40"/>
      <c r="X190" s="34" t="str">
        <f>INDEX(AV:AV,W187+1)</f>
        <v>(こ</v>
      </c>
      <c r="Y190" s="34" t="str">
        <f>INDEX(AW:AW,W187+1)</f>
        <v/>
      </c>
      <c r="Z190" s="34" t="str">
        <f>INDEX(AX:AX,W187+1)</f>
        <v/>
      </c>
      <c r="AA190" s="34">
        <f>INDEX(AY:AY,W187+1)</f>
        <v>0</v>
      </c>
      <c r="BB190" s="64" t="s">
        <v>0</v>
      </c>
      <c r="BC190">
        <v>189</v>
      </c>
    </row>
    <row r="191" spans="1:55">
      <c r="A191" t="str">
        <f t="shared" si="35"/>
        <v>|種別|クリーチャー|サブタイプ|ネズミ|||</v>
      </c>
      <c r="B191" t="s">
        <v>0</v>
      </c>
      <c r="C191" t="s">
        <v>81</v>
      </c>
      <c r="D191" s="27" t="s">
        <v>11</v>
      </c>
      <c r="E191" t="s">
        <v>81</v>
      </c>
      <c r="F191" t="str">
        <f>IF(R190=0,"",R190)</f>
        <v>クリーチャー</v>
      </c>
      <c r="G191" t="s">
        <v>81</v>
      </c>
      <c r="H191" s="27" t="s">
        <v>103</v>
      </c>
      <c r="I191" t="s">
        <v>81</v>
      </c>
      <c r="J191" t="str">
        <f>IF(T190=0,"",T190)</f>
        <v>ネズミ</v>
      </c>
      <c r="K191" t="s">
        <v>81</v>
      </c>
      <c r="L191" t="str">
        <f>IF(U190=0,"",U190)</f>
        <v/>
      </c>
      <c r="M191" t="s">
        <v>81</v>
      </c>
      <c r="N191" t="str">
        <f>IF(V190=0,"",V190)</f>
        <v/>
      </c>
      <c r="O191" t="s">
        <v>81</v>
      </c>
      <c r="Q191" s="33" t="s">
        <v>104</v>
      </c>
      <c r="R191" s="34" t="str">
        <f>INDEX(AZ:AZ,W187+1)</f>
        <v>(このクリーチャーが死亡したとき、対戦相手の墓地にある最後に破壊された不朽か永遠か余波を持つカードを追放する。)</v>
      </c>
      <c r="S191" s="35"/>
      <c r="T191" s="35"/>
      <c r="U191" s="35"/>
      <c r="V191" s="36"/>
      <c r="W191" s="40"/>
      <c r="X191" s="32"/>
      <c r="Y191" s="32"/>
      <c r="Z191" s="32"/>
      <c r="AA191" s="54"/>
      <c r="BB191" s="64" t="s">
        <v>0</v>
      </c>
      <c r="BC191">
        <v>190</v>
      </c>
    </row>
    <row r="192" spans="1:55">
      <c r="A192" t="str">
        <f t="shared" si="35"/>
        <v>|テキスト|&gt;|&gt;|&gt;|&gt;|(このクリーチャーが死亡したとき、対戦相手の墓地にある最後に破壊された不朽か永遠か余波を持つカードを追放する。)|</v>
      </c>
      <c r="B192" t="s">
        <v>0</v>
      </c>
      <c r="C192" t="s">
        <v>81</v>
      </c>
      <c r="D192" s="27" t="s">
        <v>104</v>
      </c>
      <c r="E192" t="s">
        <v>81</v>
      </c>
      <c r="F192" s="27" t="s">
        <v>113</v>
      </c>
      <c r="G192" t="s">
        <v>81</v>
      </c>
      <c r="H192" s="27" t="s">
        <v>113</v>
      </c>
      <c r="I192" t="s">
        <v>81</v>
      </c>
      <c r="J192" s="27" t="s">
        <v>113</v>
      </c>
      <c r="K192" t="s">
        <v>81</v>
      </c>
      <c r="L192" s="27" t="s">
        <v>113</v>
      </c>
      <c r="M192" t="s">
        <v>81</v>
      </c>
      <c r="N192" t="str">
        <f>IF(R191=0,"",R191)</f>
        <v>(このクリーチャーが死亡したとき、対戦相手の墓地にある最後に破壊された不朽か永遠か余波を持つカードを追放する。)</v>
      </c>
      <c r="O192" t="s">
        <v>81</v>
      </c>
      <c r="Q192" s="38" t="s">
        <v>27</v>
      </c>
      <c r="R192" s="34" t="str">
        <f>INDEX(BA:BA,W187+1)</f>
        <v>When this creature dies, the last card with Embalm, Eternalize, or Aftermath that entered your opponent's graveyard is Exiled.</v>
      </c>
      <c r="S192" s="35" t="s">
        <v>400</v>
      </c>
      <c r="T192" s="34" t="str">
        <f>IF(X192="","",X192&amp;IF(Y192="",""," "&amp;Y192)&amp;IF(Z192="",""," "&amp;Z192)&amp;IF(AA192="",""," "&amp;AA192))</f>
        <v/>
      </c>
      <c r="U192" s="35"/>
      <c r="V192" s="36"/>
      <c r="W192" s="40" t="s">
        <v>114</v>
      </c>
      <c r="X192" s="33" t="str">
        <f t="shared" ref="X192:AA192" si="45">IF(ISERROR(IF(LEN(X191)&gt;1,X191,VLOOKUP(X190,$AC:$AD,2,FALSE))),"",IF(LEN(X191)&gt;1,X191,VLOOKUP(X190,$AC:$AD,2,FALSE)))</f>
        <v/>
      </c>
      <c r="Y192" s="33" t="str">
        <f t="shared" si="45"/>
        <v/>
      </c>
      <c r="Z192" s="33" t="str">
        <f t="shared" si="45"/>
        <v/>
      </c>
      <c r="AA192" s="33" t="str">
        <f t="shared" si="45"/>
        <v> </v>
      </c>
      <c r="BB192" s="64" t="s">
        <v>0</v>
      </c>
      <c r="BC192">
        <v>191</v>
      </c>
    </row>
    <row r="193" spans="1:55">
      <c r="A193" t="str">
        <f t="shared" si="35"/>
        <v>|英テキスト|&gt;|&gt;|&gt;|&gt;|When this creature dies, the last card with Embalm, Eternalize, or Aftermath that entered your opponent's graveyard is Exiled.|</v>
      </c>
      <c r="B193" t="s">
        <v>0</v>
      </c>
      <c r="C193" t="s">
        <v>81</v>
      </c>
      <c r="D193" s="27" t="s">
        <v>125</v>
      </c>
      <c r="E193" t="s">
        <v>81</v>
      </c>
      <c r="F193" s="27" t="s">
        <v>113</v>
      </c>
      <c r="G193" t="s">
        <v>81</v>
      </c>
      <c r="H193" s="27" t="s">
        <v>113</v>
      </c>
      <c r="I193" t="s">
        <v>81</v>
      </c>
      <c r="J193" s="27" t="s">
        <v>113</v>
      </c>
      <c r="K193" t="s">
        <v>81</v>
      </c>
      <c r="L193" s="27" t="s">
        <v>113</v>
      </c>
      <c r="M193" t="s">
        <v>81</v>
      </c>
      <c r="N193" t="str">
        <f>IF(T192="","",T192&amp;"&amp;br;")&amp;IF(R192=0,"",R192)</f>
        <v>When this creature dies, the last card with Embalm, Eternalize, or Aftermath that entered your opponent's graveyard is Exiled.</v>
      </c>
      <c r="O193" t="s">
        <v>81</v>
      </c>
      <c r="Q193" s="33" t="s">
        <v>18</v>
      </c>
      <c r="R193" s="34" t="str">
        <f>IF(INDEX(AT:AT,W187+1)="",0,INDEX(AT:AT,W187+1)&amp;"/"&amp;INDEX(AU:AU,W187+1))</f>
        <v>1/1</v>
      </c>
      <c r="S193" s="35"/>
      <c r="T193" s="35"/>
      <c r="U193" s="35"/>
      <c r="V193" s="36"/>
      <c r="W193" s="40"/>
      <c r="X193" s="33"/>
      <c r="Y193" s="52"/>
      <c r="Z193" s="52"/>
      <c r="AA193" s="53"/>
      <c r="BB193" s="64" t="s">
        <v>0</v>
      </c>
      <c r="BC193">
        <v>192</v>
      </c>
    </row>
    <row r="194" spans="1:55">
      <c r="A194" t="str">
        <f t="shared" si="35"/>
        <v>|PT|&gt;|1/1|シールド数|&gt;||</v>
      </c>
      <c r="B194" t="s">
        <v>0</v>
      </c>
      <c r="C194" t="s">
        <v>81</v>
      </c>
      <c r="D194" t="s">
        <v>18</v>
      </c>
      <c r="E194" t="s">
        <v>81</v>
      </c>
      <c r="F194" t="s">
        <v>113</v>
      </c>
      <c r="G194" t="s">
        <v>81</v>
      </c>
      <c r="H194" t="str">
        <f>IF(R193=0,"",R193)</f>
        <v>1/1</v>
      </c>
      <c r="I194" t="s">
        <v>81</v>
      </c>
      <c r="J194" t="s">
        <v>136</v>
      </c>
      <c r="K194" t="s">
        <v>81</v>
      </c>
      <c r="L194" t="s">
        <v>113</v>
      </c>
      <c r="M194" t="s">
        <v>81</v>
      </c>
      <c r="N194" t="str">
        <f>IF(R194=0,"",R194)</f>
        <v/>
      </c>
      <c r="O194" t="s">
        <v>81</v>
      </c>
      <c r="Q194" s="41" t="s">
        <v>19</v>
      </c>
      <c r="R194" s="34">
        <f>INDEX(AS:AS,W187+1)</f>
        <v>0</v>
      </c>
      <c r="S194" s="42"/>
      <c r="T194" s="42"/>
      <c r="U194" s="42"/>
      <c r="V194" s="43"/>
      <c r="W194" s="44"/>
      <c r="X194" s="45"/>
      <c r="Y194" s="55"/>
      <c r="Z194" s="55"/>
      <c r="AA194" s="56"/>
      <c r="BB194" s="64" t="s">
        <v>0</v>
      </c>
      <c r="BC194">
        <v>193</v>
      </c>
    </row>
    <row r="195" spans="1:55">
      <c r="A195" t="str">
        <f t="shared" si="35"/>
        <v>&amp;br;&amp;br;</v>
      </c>
      <c r="B195" t="s">
        <v>0</v>
      </c>
      <c r="C195" t="s">
        <v>145</v>
      </c>
      <c r="R195"/>
      <c r="S195"/>
      <c r="T195"/>
      <c r="U195"/>
      <c r="V195"/>
      <c r="BB195" s="64" t="s">
        <v>0</v>
      </c>
      <c r="BC195">
        <v>194</v>
      </c>
    </row>
    <row r="196" spans="1:55">
      <c r="A196" t="str">
        <f t="shared" si="35"/>
        <v>#back(text=戻る,left)</v>
      </c>
      <c r="B196" t="s">
        <v>0</v>
      </c>
      <c r="C196" t="s">
        <v>153</v>
      </c>
      <c r="R196"/>
      <c r="S196"/>
      <c r="T196"/>
      <c r="U196"/>
      <c r="V196"/>
      <c r="BB196" s="64" t="s">
        <v>0</v>
      </c>
      <c r="BC196">
        <v>195</v>
      </c>
    </row>
    <row r="197" spans="1:55">
      <c r="A197" t="str">
        <f t="shared" si="35"/>
        <v>&amp;br;</v>
      </c>
      <c r="B197" t="s">
        <v>0</v>
      </c>
      <c r="C197" t="s">
        <v>164</v>
      </c>
      <c r="R197"/>
      <c r="S197"/>
      <c r="T197"/>
      <c r="U197"/>
      <c r="V197"/>
      <c r="BB197" s="64" t="s">
        <v>0</v>
      </c>
      <c r="BC197">
        <v>196</v>
      </c>
    </row>
    <row r="198" spans="1:55">
      <c r="A198" t="str">
        <f t="shared" ref="A198:A261" si="46">CONCATENATE(C198,D198,E198,F198,G198,H198,I198,J198,K198,L198,M198,N198,O198,P198)</f>
        <v>#comment(above,nsize=[15],size=[30],num=[10])</v>
      </c>
      <c r="B198" t="s">
        <v>0</v>
      </c>
      <c r="C198" t="s">
        <v>173</v>
      </c>
      <c r="R198"/>
      <c r="S198"/>
      <c r="T198"/>
      <c r="U198"/>
      <c r="V198"/>
      <c r="BB198" s="64" t="s">
        <v>0</v>
      </c>
      <c r="BC198">
        <v>197</v>
      </c>
    </row>
    <row r="199" spans="1:55">
      <c r="A199" t="str">
        <f t="shared" si="46"/>
        <v>&amp;br;&amp;br;</v>
      </c>
      <c r="B199" t="s">
        <v>0</v>
      </c>
      <c r="C199" t="s">
        <v>145</v>
      </c>
      <c r="R199"/>
      <c r="S199"/>
      <c r="T199"/>
      <c r="U199"/>
      <c r="V199"/>
      <c r="BB199" s="64" t="s">
        <v>0</v>
      </c>
      <c r="BC199">
        <v>198</v>
      </c>
    </row>
    <row r="200" spans="1:55">
      <c r="A200" t="str">
        <f t="shared" si="46"/>
        <v/>
      </c>
      <c r="B200" t="s">
        <v>0</v>
      </c>
      <c r="Q200" s="29"/>
      <c r="R200" s="30"/>
      <c r="S200" s="30"/>
      <c r="T200" s="30"/>
      <c r="U200" s="30"/>
      <c r="V200" s="31"/>
      <c r="W200" s="32">
        <v>16</v>
      </c>
      <c r="X200" s="29"/>
      <c r="Y200" s="50"/>
      <c r="Z200" s="50"/>
      <c r="AA200" s="51"/>
      <c r="BB200" s="64" t="s">
        <v>0</v>
      </c>
      <c r="BC200">
        <v>199</v>
      </c>
    </row>
    <row r="201" spans="1:55">
      <c r="A201" t="str">
        <f t="shared" si="46"/>
        <v>*スカラベの責め苦/Torment of Scarabs</v>
      </c>
      <c r="B201" t="s">
        <v>0</v>
      </c>
      <c r="C201" t="str">
        <f>"*"&amp;R201&amp;"/"&amp;T201</f>
        <v>*スカラベの責め苦/Torment of Scarabs</v>
      </c>
      <c r="Q201" s="33" t="s">
        <v>9</v>
      </c>
      <c r="R201" s="34" t="str">
        <f>INDEX(AI:AI,W200+1)</f>
        <v>スカラベの責め苦</v>
      </c>
      <c r="S201" s="35" t="s">
        <v>10</v>
      </c>
      <c r="T201" s="34" t="str">
        <f>INDEX(AJ:AJ,W200+1)</f>
        <v>Torment of Scarabs</v>
      </c>
      <c r="U201" s="35"/>
      <c r="V201" s="36"/>
      <c r="W201" s="37"/>
      <c r="X201" s="33"/>
      <c r="Y201" s="52"/>
      <c r="Z201" s="52"/>
      <c r="AA201" s="53"/>
      <c r="BB201" s="64" t="s">
        <v>0</v>
      </c>
      <c r="BC201">
        <v>200</v>
      </c>
    </row>
    <row r="202" spans="1:55">
      <c r="A202" t="str">
        <f t="shared" si="46"/>
        <v>|LEFT:80|LEFT:100|LEFT:100|LEFT:100|LEFT:100|LEFT:100|c</v>
      </c>
      <c r="B202" t="s">
        <v>0</v>
      </c>
      <c r="C202" t="s">
        <v>81</v>
      </c>
      <c r="D202" s="26" t="str">
        <f>$Q$1</f>
        <v>LEFT:80</v>
      </c>
      <c r="E202" s="26" t="s">
        <v>81</v>
      </c>
      <c r="F202" s="26" t="str">
        <f t="shared" ref="F202:J202" si="47">$R$1</f>
        <v>LEFT:100</v>
      </c>
      <c r="G202" s="26" t="s">
        <v>81</v>
      </c>
      <c r="H202" s="26" t="str">
        <f t="shared" si="47"/>
        <v>LEFT:100</v>
      </c>
      <c r="I202" s="26" t="s">
        <v>81</v>
      </c>
      <c r="J202" s="26" t="str">
        <f t="shared" si="47"/>
        <v>LEFT:100</v>
      </c>
      <c r="K202" s="26" t="s">
        <v>81</v>
      </c>
      <c r="L202" s="26" t="str">
        <f>$R$1</f>
        <v>LEFT:100</v>
      </c>
      <c r="M202" s="26" t="s">
        <v>81</v>
      </c>
      <c r="N202" s="26" t="str">
        <f>$R$1</f>
        <v>LEFT:100</v>
      </c>
      <c r="O202" t="s">
        <v>81</v>
      </c>
      <c r="P202" t="s">
        <v>82</v>
      </c>
      <c r="Q202" s="38" t="s">
        <v>6</v>
      </c>
      <c r="R202" s="34" t="str">
        <f>INDEX(AF:AF,W200+1)</f>
        <v>黒</v>
      </c>
      <c r="S202" s="39" t="s">
        <v>7</v>
      </c>
      <c r="T202" s="34" t="str">
        <f>INDEX(AG:AG,W200+1)</f>
        <v>アンコモン</v>
      </c>
      <c r="U202" s="39" t="s">
        <v>8</v>
      </c>
      <c r="V202" s="34">
        <f>INDEX(AH:AH,W200+1)</f>
        <v>14</v>
      </c>
      <c r="W202" s="40"/>
      <c r="X202" s="34" t="str">
        <f>INDEX(AO:AO,W200+1)</f>
        <v>(対戦相手のターン開始時に、対戦相手は3点のダメージを受ける。)</v>
      </c>
      <c r="Y202" s="52"/>
      <c r="Z202" s="52"/>
      <c r="AA202" s="53"/>
      <c r="BB202" s="64" t="s">
        <v>0</v>
      </c>
      <c r="BC202">
        <v>201</v>
      </c>
    </row>
    <row r="203" spans="1:55">
      <c r="A203" t="str">
        <f t="shared" si="46"/>
        <v>|色|黒|レアリティ|アンコモン|マナコスト|14|</v>
      </c>
      <c r="B203" t="s">
        <v>0</v>
      </c>
      <c r="C203" t="s">
        <v>81</v>
      </c>
      <c r="D203" s="27" t="s">
        <v>6</v>
      </c>
      <c r="E203" t="s">
        <v>81</v>
      </c>
      <c r="F203" t="str">
        <f>IF(R202=0,"",R202)</f>
        <v>黒</v>
      </c>
      <c r="G203" t="s">
        <v>81</v>
      </c>
      <c r="H203" s="27" t="s">
        <v>93</v>
      </c>
      <c r="I203" t="s">
        <v>81</v>
      </c>
      <c r="J203" t="str">
        <f>IF(T202=0,"",T202)</f>
        <v>アンコモン</v>
      </c>
      <c r="K203" t="s">
        <v>81</v>
      </c>
      <c r="L203" s="27" t="s">
        <v>94</v>
      </c>
      <c r="M203" t="s">
        <v>81</v>
      </c>
      <c r="N203">
        <f>IF(V202=0,"",V202)</f>
        <v>14</v>
      </c>
      <c r="O203" t="s">
        <v>81</v>
      </c>
      <c r="Q203" s="33" t="s">
        <v>11</v>
      </c>
      <c r="R203" s="34" t="str">
        <f>INDEX(AK:AK,W200+1)</f>
        <v>サポート</v>
      </c>
      <c r="S203" s="39" t="s">
        <v>95</v>
      </c>
      <c r="T203" s="34" t="str">
        <f>INDEX(AL:AL,W200+1)</f>
        <v>オーラ</v>
      </c>
      <c r="U203" s="34" t="str">
        <f>INDEX(AM:AM,W200+1)</f>
        <v>呪い</v>
      </c>
      <c r="V203" s="34">
        <f>INDEX(AN:AN,W200+1)</f>
        <v>0</v>
      </c>
      <c r="W203" s="40"/>
      <c r="X203" s="34" t="str">
        <f>INDEX(AV:AV,W200+1)</f>
        <v>(対</v>
      </c>
      <c r="Y203" s="34" t="str">
        <f>INDEX(AW:AW,W200+1)</f>
        <v/>
      </c>
      <c r="Z203" s="34" t="str">
        <f>INDEX(AX:AX,W200+1)</f>
        <v/>
      </c>
      <c r="AA203" s="34">
        <f>INDEX(AY:AY,W200+1)</f>
        <v>0</v>
      </c>
      <c r="BB203" s="64" t="s">
        <v>0</v>
      </c>
      <c r="BC203">
        <v>202</v>
      </c>
    </row>
    <row r="204" spans="1:55">
      <c r="A204" t="str">
        <f t="shared" si="46"/>
        <v>|種別|サポート|サブタイプ|オーラ|呪い||</v>
      </c>
      <c r="B204" t="s">
        <v>0</v>
      </c>
      <c r="C204" t="s">
        <v>81</v>
      </c>
      <c r="D204" s="27" t="s">
        <v>11</v>
      </c>
      <c r="E204" t="s">
        <v>81</v>
      </c>
      <c r="F204" t="str">
        <f>IF(R203=0,"",R203)</f>
        <v>サポート</v>
      </c>
      <c r="G204" t="s">
        <v>81</v>
      </c>
      <c r="H204" s="27" t="s">
        <v>103</v>
      </c>
      <c r="I204" t="s">
        <v>81</v>
      </c>
      <c r="J204" t="str">
        <f>IF(T203=0,"",T203)</f>
        <v>オーラ</v>
      </c>
      <c r="K204" t="s">
        <v>81</v>
      </c>
      <c r="L204" t="str">
        <f>IF(U203=0,"",U203)</f>
        <v>呪い</v>
      </c>
      <c r="M204" t="s">
        <v>81</v>
      </c>
      <c r="N204" t="str">
        <f>IF(V203=0,"",V203)</f>
        <v/>
      </c>
      <c r="O204" t="s">
        <v>81</v>
      </c>
      <c r="Q204" s="33" t="s">
        <v>104</v>
      </c>
      <c r="R204" s="34" t="str">
        <f>INDEX(AZ:AZ,W200+1)</f>
        <v>(対戦相手のターン開始時に、対戦相手は3点のダメージを受ける。)</v>
      </c>
      <c r="S204" s="35"/>
      <c r="T204" s="35"/>
      <c r="U204" s="35"/>
      <c r="V204" s="36"/>
      <c r="W204" s="40"/>
      <c r="X204" s="32"/>
      <c r="Y204" s="32"/>
      <c r="Z204" s="32"/>
      <c r="AA204" s="54"/>
      <c r="BB204" s="64" t="s">
        <v>0</v>
      </c>
      <c r="BC204">
        <v>203</v>
      </c>
    </row>
    <row r="205" spans="1:55">
      <c r="A205" t="str">
        <f t="shared" si="46"/>
        <v>|テキスト|&gt;|&gt;|&gt;|&gt;|(対戦相手のターン開始時に、対戦相手は3点のダメージを受ける。)|</v>
      </c>
      <c r="B205" t="s">
        <v>0</v>
      </c>
      <c r="C205" t="s">
        <v>81</v>
      </c>
      <c r="D205" s="27" t="s">
        <v>104</v>
      </c>
      <c r="E205" t="s">
        <v>81</v>
      </c>
      <c r="F205" s="27" t="s">
        <v>113</v>
      </c>
      <c r="G205" t="s">
        <v>81</v>
      </c>
      <c r="H205" s="27" t="s">
        <v>113</v>
      </c>
      <c r="I205" t="s">
        <v>81</v>
      </c>
      <c r="J205" s="27" t="s">
        <v>113</v>
      </c>
      <c r="K205" t="s">
        <v>81</v>
      </c>
      <c r="L205" s="27" t="s">
        <v>113</v>
      </c>
      <c r="M205" t="s">
        <v>81</v>
      </c>
      <c r="N205" t="str">
        <f>IF(R204=0,"",R204)</f>
        <v>(対戦相手のターン開始時に、対戦相手は3点のダメージを受ける。)</v>
      </c>
      <c r="O205" t="s">
        <v>81</v>
      </c>
      <c r="Q205" s="38" t="s">
        <v>27</v>
      </c>
      <c r="R205" s="34" t="str">
        <f>INDEX(BA:BA,W200+1)</f>
        <v>At the beginning of your opponent's turn, your opponent takes 3 damage.</v>
      </c>
      <c r="S205" s="35" t="s">
        <v>400</v>
      </c>
      <c r="T205" s="34" t="str">
        <f>IF(X205="","",X205&amp;IF(Y205="",""," "&amp;Y205)&amp;IF(Z205="",""," "&amp;Z205)&amp;IF(AA205="",""," "&amp;AA205))</f>
        <v/>
      </c>
      <c r="U205" s="35"/>
      <c r="V205" s="36"/>
      <c r="W205" s="40" t="s">
        <v>114</v>
      </c>
      <c r="X205" s="33" t="str">
        <f t="shared" ref="X205:AA205" si="48">IF(ISERROR(IF(LEN(X204)&gt;1,X204,VLOOKUP(X203,$AC:$AD,2,FALSE))),"",IF(LEN(X204)&gt;1,X204,VLOOKUP(X203,$AC:$AD,2,FALSE)))</f>
        <v/>
      </c>
      <c r="Y205" s="33" t="str">
        <f t="shared" si="48"/>
        <v/>
      </c>
      <c r="Z205" s="33" t="str">
        <f t="shared" si="48"/>
        <v/>
      </c>
      <c r="AA205" s="33" t="str">
        <f t="shared" si="48"/>
        <v> </v>
      </c>
      <c r="BB205" s="64" t="s">
        <v>0</v>
      </c>
      <c r="BC205">
        <v>204</v>
      </c>
    </row>
    <row r="206" spans="1:55">
      <c r="A206" t="str">
        <f t="shared" si="46"/>
        <v>|英テキスト|&gt;|&gt;|&gt;|&gt;|At the beginning of your opponent's turn, your opponent takes 3 damage.|</v>
      </c>
      <c r="B206" t="s">
        <v>0</v>
      </c>
      <c r="C206" t="s">
        <v>81</v>
      </c>
      <c r="D206" s="27" t="s">
        <v>125</v>
      </c>
      <c r="E206" t="s">
        <v>81</v>
      </c>
      <c r="F206" s="27" t="s">
        <v>113</v>
      </c>
      <c r="G206" t="s">
        <v>81</v>
      </c>
      <c r="H206" s="27" t="s">
        <v>113</v>
      </c>
      <c r="I206" t="s">
        <v>81</v>
      </c>
      <c r="J206" s="27" t="s">
        <v>113</v>
      </c>
      <c r="K206" t="s">
        <v>81</v>
      </c>
      <c r="L206" s="27" t="s">
        <v>113</v>
      </c>
      <c r="M206" t="s">
        <v>81</v>
      </c>
      <c r="N206" t="str">
        <f>IF(T205="","",T205&amp;"&amp;br;")&amp;IF(R205=0,"",R205)</f>
        <v>At the beginning of your opponent's turn, your opponent takes 3 damage.</v>
      </c>
      <c r="O206" t="s">
        <v>81</v>
      </c>
      <c r="Q206" s="33" t="s">
        <v>18</v>
      </c>
      <c r="R206" s="34">
        <f>IF(INDEX(AT:AT,W200+1)="",0,INDEX(AT:AT,W200+1)&amp;"/"&amp;INDEX(AU:AU,W200+1))</f>
        <v>0</v>
      </c>
      <c r="S206" s="35"/>
      <c r="T206" s="35"/>
      <c r="U206" s="35"/>
      <c r="V206" s="36"/>
      <c r="W206" s="40"/>
      <c r="X206" s="33"/>
      <c r="Y206" s="52"/>
      <c r="Z206" s="52"/>
      <c r="AA206" s="53"/>
      <c r="BB206" s="64" t="s">
        <v>0</v>
      </c>
      <c r="BC206">
        <v>205</v>
      </c>
    </row>
    <row r="207" spans="1:55">
      <c r="A207" t="str">
        <f t="shared" si="46"/>
        <v>|PT|&gt;||シールド数|&gt;||</v>
      </c>
      <c r="B207" t="s">
        <v>0</v>
      </c>
      <c r="C207" t="s">
        <v>81</v>
      </c>
      <c r="D207" t="s">
        <v>18</v>
      </c>
      <c r="E207" t="s">
        <v>81</v>
      </c>
      <c r="F207" t="s">
        <v>113</v>
      </c>
      <c r="G207" t="s">
        <v>81</v>
      </c>
      <c r="H207" t="str">
        <f>IF(R206=0,"",R206)</f>
        <v/>
      </c>
      <c r="I207" t="s">
        <v>81</v>
      </c>
      <c r="J207" t="s">
        <v>136</v>
      </c>
      <c r="K207" t="s">
        <v>81</v>
      </c>
      <c r="L207" t="s">
        <v>113</v>
      </c>
      <c r="M207" t="s">
        <v>81</v>
      </c>
      <c r="N207" t="str">
        <f>IF(R207=0,"",R207)</f>
        <v/>
      </c>
      <c r="O207" t="s">
        <v>81</v>
      </c>
      <c r="Q207" s="41" t="s">
        <v>19</v>
      </c>
      <c r="R207" s="34">
        <f>INDEX(AS:AS,W200+1)</f>
        <v>0</v>
      </c>
      <c r="S207" s="42"/>
      <c r="T207" s="42"/>
      <c r="U207" s="42"/>
      <c r="V207" s="43"/>
      <c r="W207" s="44"/>
      <c r="X207" s="45"/>
      <c r="Y207" s="55"/>
      <c r="Z207" s="55"/>
      <c r="AA207" s="56"/>
      <c r="BB207" s="64" t="s">
        <v>0</v>
      </c>
      <c r="BC207">
        <v>206</v>
      </c>
    </row>
    <row r="208" spans="1:55">
      <c r="A208" t="str">
        <f t="shared" si="46"/>
        <v>&amp;br;&amp;br;</v>
      </c>
      <c r="B208" t="s">
        <v>0</v>
      </c>
      <c r="C208" t="s">
        <v>145</v>
      </c>
      <c r="R208"/>
      <c r="S208"/>
      <c r="T208"/>
      <c r="U208"/>
      <c r="V208"/>
      <c r="BB208" s="64" t="s">
        <v>0</v>
      </c>
      <c r="BC208">
        <v>207</v>
      </c>
    </row>
    <row r="209" spans="1:55">
      <c r="A209" t="str">
        <f t="shared" si="46"/>
        <v>#back(text=戻る,left)</v>
      </c>
      <c r="B209" t="s">
        <v>0</v>
      </c>
      <c r="C209" t="s">
        <v>153</v>
      </c>
      <c r="R209"/>
      <c r="S209"/>
      <c r="T209"/>
      <c r="U209"/>
      <c r="V209"/>
      <c r="BB209" s="64" t="s">
        <v>0</v>
      </c>
      <c r="BC209">
        <v>208</v>
      </c>
    </row>
    <row r="210" spans="1:55">
      <c r="A210" t="str">
        <f t="shared" si="46"/>
        <v>&amp;br;</v>
      </c>
      <c r="B210" t="s">
        <v>0</v>
      </c>
      <c r="C210" t="s">
        <v>164</v>
      </c>
      <c r="R210"/>
      <c r="S210"/>
      <c r="T210"/>
      <c r="U210"/>
      <c r="V210"/>
      <c r="BB210" s="64" t="s">
        <v>0</v>
      </c>
      <c r="BC210">
        <v>209</v>
      </c>
    </row>
    <row r="211" spans="1:55">
      <c r="A211" t="str">
        <f t="shared" si="46"/>
        <v>#comment(above,nsize=[15],size=[30],num=[10])</v>
      </c>
      <c r="B211" t="s">
        <v>0</v>
      </c>
      <c r="C211" t="s">
        <v>173</v>
      </c>
      <c r="R211"/>
      <c r="S211"/>
      <c r="T211"/>
      <c r="U211"/>
      <c r="V211"/>
      <c r="BB211" s="64" t="s">
        <v>0</v>
      </c>
      <c r="BC211">
        <v>210</v>
      </c>
    </row>
    <row r="212" spans="1:55">
      <c r="A212" t="str">
        <f t="shared" si="46"/>
        <v>&amp;br;&amp;br;</v>
      </c>
      <c r="B212" t="s">
        <v>0</v>
      </c>
      <c r="C212" t="s">
        <v>145</v>
      </c>
      <c r="R212"/>
      <c r="S212"/>
      <c r="T212"/>
      <c r="U212"/>
      <c r="V212"/>
      <c r="BB212" s="64" t="s">
        <v>0</v>
      </c>
      <c r="BC212">
        <v>211</v>
      </c>
    </row>
    <row r="213" spans="1:55">
      <c r="A213" t="str">
        <f t="shared" si="46"/>
        <v/>
      </c>
      <c r="B213" t="s">
        <v>0</v>
      </c>
      <c r="Q213" s="29"/>
      <c r="R213" s="30"/>
      <c r="S213" s="30"/>
      <c r="T213" s="30"/>
      <c r="U213" s="30"/>
      <c r="V213" s="31"/>
      <c r="W213" s="32">
        <v>17</v>
      </c>
      <c r="X213" s="29"/>
      <c r="Y213" s="50"/>
      <c r="Z213" s="50"/>
      <c r="AA213" s="51"/>
      <c r="BB213" s="64" t="s">
        <v>0</v>
      </c>
      <c r="BC213">
        <v>212</v>
      </c>
    </row>
    <row r="214" spans="1:55">
      <c r="A214" t="str">
        <f t="shared" si="46"/>
        <v>*毒の責め苦/Torment of Venom</v>
      </c>
      <c r="B214" t="s">
        <v>0</v>
      </c>
      <c r="C214" t="str">
        <f>"*"&amp;R214&amp;"/"&amp;T214</f>
        <v>*毒の責め苦/Torment of Venom</v>
      </c>
      <c r="Q214" s="33" t="s">
        <v>9</v>
      </c>
      <c r="R214" s="34" t="str">
        <f>INDEX(AI:AI,W213+1)</f>
        <v>毒の責め苦</v>
      </c>
      <c r="S214" s="35" t="s">
        <v>10</v>
      </c>
      <c r="T214" s="34" t="str">
        <f>INDEX(AJ:AJ,W213+1)</f>
        <v>Torment of Venom</v>
      </c>
      <c r="U214" s="35"/>
      <c r="V214" s="36"/>
      <c r="W214" s="37"/>
      <c r="X214" s="33"/>
      <c r="Y214" s="52"/>
      <c r="Z214" s="52"/>
      <c r="AA214" s="53"/>
      <c r="BB214" s="64" t="s">
        <v>0</v>
      </c>
      <c r="BC214">
        <v>213</v>
      </c>
    </row>
    <row r="215" spans="1:55">
      <c r="A215" t="str">
        <f t="shared" si="46"/>
        <v>|LEFT:80|LEFT:100|LEFT:100|LEFT:100|LEFT:100|LEFT:100|c</v>
      </c>
      <c r="B215" t="s">
        <v>0</v>
      </c>
      <c r="C215" t="s">
        <v>81</v>
      </c>
      <c r="D215" s="26" t="str">
        <f>$Q$1</f>
        <v>LEFT:80</v>
      </c>
      <c r="E215" s="26" t="s">
        <v>81</v>
      </c>
      <c r="F215" s="26" t="str">
        <f t="shared" ref="F215:J215" si="49">$R$1</f>
        <v>LEFT:100</v>
      </c>
      <c r="G215" s="26" t="s">
        <v>81</v>
      </c>
      <c r="H215" s="26" t="str">
        <f t="shared" si="49"/>
        <v>LEFT:100</v>
      </c>
      <c r="I215" s="26" t="s">
        <v>81</v>
      </c>
      <c r="J215" s="26" t="str">
        <f t="shared" si="49"/>
        <v>LEFT:100</v>
      </c>
      <c r="K215" s="26" t="s">
        <v>81</v>
      </c>
      <c r="L215" s="26" t="str">
        <f>$R$1</f>
        <v>LEFT:100</v>
      </c>
      <c r="M215" s="26" t="s">
        <v>81</v>
      </c>
      <c r="N215" s="26" t="str">
        <f>$R$1</f>
        <v>LEFT:100</v>
      </c>
      <c r="O215" t="s">
        <v>81</v>
      </c>
      <c r="P215" t="s">
        <v>82</v>
      </c>
      <c r="Q215" s="38" t="s">
        <v>6</v>
      </c>
      <c r="R215" s="34" t="str">
        <f>INDEX(AF:AF,W213+1)</f>
        <v>黒</v>
      </c>
      <c r="S215" s="39" t="s">
        <v>7</v>
      </c>
      <c r="T215" s="34" t="str">
        <f>INDEX(AG:AG,W213+1)</f>
        <v>アンコモン</v>
      </c>
      <c r="U215" s="39" t="s">
        <v>8</v>
      </c>
      <c r="V215" s="34">
        <f>INDEX(AH:AH,W213+1)</f>
        <v>9</v>
      </c>
      <c r="W215" s="40"/>
      <c r="X215" s="34" t="str">
        <f>INDEX(AO:AO,W213+1)</f>
        <v>(対戦相手のクリーチャー1体を対象とし、それに-3/-3の修整を与える。対戦相手は3点のダメージを受ける。)</v>
      </c>
      <c r="Y215" s="52"/>
      <c r="Z215" s="52"/>
      <c r="AA215" s="53"/>
      <c r="BB215" s="64" t="s">
        <v>0</v>
      </c>
      <c r="BC215">
        <v>214</v>
      </c>
    </row>
    <row r="216" spans="1:55">
      <c r="A216" t="str">
        <f t="shared" si="46"/>
        <v>|色|黒|レアリティ|アンコモン|マナコスト|9|</v>
      </c>
      <c r="B216" t="s">
        <v>0</v>
      </c>
      <c r="C216" t="s">
        <v>81</v>
      </c>
      <c r="D216" s="27" t="s">
        <v>6</v>
      </c>
      <c r="E216" t="s">
        <v>81</v>
      </c>
      <c r="F216" t="str">
        <f>IF(R215=0,"",R215)</f>
        <v>黒</v>
      </c>
      <c r="G216" t="s">
        <v>81</v>
      </c>
      <c r="H216" s="27" t="s">
        <v>93</v>
      </c>
      <c r="I216" t="s">
        <v>81</v>
      </c>
      <c r="J216" t="str">
        <f>IF(T215=0,"",T215)</f>
        <v>アンコモン</v>
      </c>
      <c r="K216" t="s">
        <v>81</v>
      </c>
      <c r="L216" s="27" t="s">
        <v>94</v>
      </c>
      <c r="M216" t="s">
        <v>81</v>
      </c>
      <c r="N216">
        <f>IF(V215=0,"",V215)</f>
        <v>9</v>
      </c>
      <c r="O216" t="s">
        <v>81</v>
      </c>
      <c r="Q216" s="33" t="s">
        <v>11</v>
      </c>
      <c r="R216" s="34" t="str">
        <f>INDEX(AK:AK,W213+1)</f>
        <v>呪文</v>
      </c>
      <c r="S216" s="39" t="s">
        <v>95</v>
      </c>
      <c r="T216" s="34">
        <f>INDEX(AL:AL,W213+1)</f>
        <v>0</v>
      </c>
      <c r="U216" s="34">
        <f>INDEX(AM:AM,W213+1)</f>
        <v>0</v>
      </c>
      <c r="V216" s="34">
        <f>INDEX(AN:AN,W213+1)</f>
        <v>0</v>
      </c>
      <c r="W216" s="40"/>
      <c r="X216" s="34" t="str">
        <f>INDEX(AV:AV,W213+1)</f>
        <v>(対</v>
      </c>
      <c r="Y216" s="34" t="str">
        <f>INDEX(AW:AW,W213+1)</f>
        <v/>
      </c>
      <c r="Z216" s="34" t="str">
        <f>INDEX(AX:AX,W213+1)</f>
        <v/>
      </c>
      <c r="AA216" s="34">
        <f>INDEX(AY:AY,W213+1)</f>
        <v>0</v>
      </c>
      <c r="BB216" s="64" t="s">
        <v>0</v>
      </c>
      <c r="BC216">
        <v>215</v>
      </c>
    </row>
    <row r="217" spans="1:55">
      <c r="A217" t="str">
        <f t="shared" si="46"/>
        <v>|種別|呪文|サブタイプ||||</v>
      </c>
      <c r="B217" t="s">
        <v>0</v>
      </c>
      <c r="C217" t="s">
        <v>81</v>
      </c>
      <c r="D217" s="27" t="s">
        <v>11</v>
      </c>
      <c r="E217" t="s">
        <v>81</v>
      </c>
      <c r="F217" t="str">
        <f>IF(R216=0,"",R216)</f>
        <v>呪文</v>
      </c>
      <c r="G217" t="s">
        <v>81</v>
      </c>
      <c r="H217" s="27" t="s">
        <v>103</v>
      </c>
      <c r="I217" t="s">
        <v>81</v>
      </c>
      <c r="J217" t="str">
        <f>IF(T216=0,"",T216)</f>
        <v/>
      </c>
      <c r="K217" t="s">
        <v>81</v>
      </c>
      <c r="L217" t="str">
        <f>IF(U216=0,"",U216)</f>
        <v/>
      </c>
      <c r="M217" t="s">
        <v>81</v>
      </c>
      <c r="N217" t="str">
        <f>IF(V216=0,"",V216)</f>
        <v/>
      </c>
      <c r="O217" t="s">
        <v>81</v>
      </c>
      <c r="Q217" s="33" t="s">
        <v>104</v>
      </c>
      <c r="R217" s="34" t="str">
        <f>INDEX(AZ:AZ,W213+1)</f>
        <v>(対戦相手のクリーチャー1体を対象とし、それに-3/-3の修整を与える。対戦相手は3点のダメージを受ける。)</v>
      </c>
      <c r="S217" s="35"/>
      <c r="T217" s="35"/>
      <c r="U217" s="35"/>
      <c r="V217" s="36"/>
      <c r="W217" s="40"/>
      <c r="X217" s="32"/>
      <c r="Y217" s="32"/>
      <c r="Z217" s="32"/>
      <c r="AA217" s="54"/>
      <c r="BB217" s="64" t="s">
        <v>0</v>
      </c>
      <c r="BC217">
        <v>216</v>
      </c>
    </row>
    <row r="218" spans="1:55">
      <c r="A218" t="str">
        <f t="shared" si="46"/>
        <v>|テキスト|&gt;|&gt;|&gt;|&gt;|(対戦相手のクリーチャー1体を対象とし、それに-3/-3の修整を与える。対戦相手は3点のダメージを受ける。)|</v>
      </c>
      <c r="B218" t="s">
        <v>0</v>
      </c>
      <c r="C218" t="s">
        <v>81</v>
      </c>
      <c r="D218" s="27" t="s">
        <v>104</v>
      </c>
      <c r="E218" t="s">
        <v>81</v>
      </c>
      <c r="F218" s="27" t="s">
        <v>113</v>
      </c>
      <c r="G218" t="s">
        <v>81</v>
      </c>
      <c r="H218" s="27" t="s">
        <v>113</v>
      </c>
      <c r="I218" t="s">
        <v>81</v>
      </c>
      <c r="J218" s="27" t="s">
        <v>113</v>
      </c>
      <c r="K218" t="s">
        <v>81</v>
      </c>
      <c r="L218" s="27" t="s">
        <v>113</v>
      </c>
      <c r="M218" t="s">
        <v>81</v>
      </c>
      <c r="N218" t="str">
        <f>IF(R217=0,"",R217)</f>
        <v>(対戦相手のクリーチャー1体を対象とし、それに-3/-3の修整を与える。対戦相手は3点のダメージを受ける。)</v>
      </c>
      <c r="O218" t="s">
        <v>81</v>
      </c>
      <c r="Q218" s="38" t="s">
        <v>27</v>
      </c>
      <c r="R218" s="34" t="str">
        <f>INDEX(BA:BA,W213+1)</f>
        <v>Target creature your opponent controls gets -3/-3 and your opponent takes 3 damage.</v>
      </c>
      <c r="S218" s="35" t="s">
        <v>400</v>
      </c>
      <c r="T218" s="34" t="str">
        <f>IF(X218="","",X218&amp;IF(Y218="",""," "&amp;Y218)&amp;IF(Z218="",""," "&amp;Z218)&amp;IF(AA218="",""," "&amp;AA218))</f>
        <v/>
      </c>
      <c r="U218" s="35"/>
      <c r="V218" s="36"/>
      <c r="W218" s="40" t="s">
        <v>114</v>
      </c>
      <c r="X218" s="33" t="str">
        <f t="shared" ref="X218:AA218" si="50">IF(ISERROR(IF(LEN(X217)&gt;1,X217,VLOOKUP(X216,$AC:$AD,2,FALSE))),"",IF(LEN(X217)&gt;1,X217,VLOOKUP(X216,$AC:$AD,2,FALSE)))</f>
        <v/>
      </c>
      <c r="Y218" s="33" t="str">
        <f t="shared" si="50"/>
        <v/>
      </c>
      <c r="Z218" s="33" t="str">
        <f t="shared" si="50"/>
        <v/>
      </c>
      <c r="AA218" s="33" t="str">
        <f t="shared" si="50"/>
        <v> </v>
      </c>
      <c r="BB218" s="64" t="s">
        <v>0</v>
      </c>
      <c r="BC218">
        <v>217</v>
      </c>
    </row>
    <row r="219" spans="1:55">
      <c r="A219" t="str">
        <f t="shared" si="46"/>
        <v>|英テキスト|&gt;|&gt;|&gt;|&gt;|Target creature your opponent controls gets -3/-3 and your opponent takes 3 damage.|</v>
      </c>
      <c r="B219" t="s">
        <v>0</v>
      </c>
      <c r="C219" t="s">
        <v>81</v>
      </c>
      <c r="D219" s="27" t="s">
        <v>125</v>
      </c>
      <c r="E219" t="s">
        <v>81</v>
      </c>
      <c r="F219" s="27" t="s">
        <v>113</v>
      </c>
      <c r="G219" t="s">
        <v>81</v>
      </c>
      <c r="H219" s="27" t="s">
        <v>113</v>
      </c>
      <c r="I219" t="s">
        <v>81</v>
      </c>
      <c r="J219" s="27" t="s">
        <v>113</v>
      </c>
      <c r="K219" t="s">
        <v>81</v>
      </c>
      <c r="L219" s="27" t="s">
        <v>113</v>
      </c>
      <c r="M219" t="s">
        <v>81</v>
      </c>
      <c r="N219" t="str">
        <f>IF(T218="","",T218&amp;"&amp;br;")&amp;IF(R218=0,"",R218)</f>
        <v>Target creature your opponent controls gets -3/-3 and your opponent takes 3 damage.</v>
      </c>
      <c r="O219" t="s">
        <v>81</v>
      </c>
      <c r="Q219" s="33" t="s">
        <v>18</v>
      </c>
      <c r="R219" s="34">
        <f>IF(INDEX(AT:AT,W213+1)="",0,INDEX(AT:AT,W213+1)&amp;"/"&amp;INDEX(AU:AU,W213+1))</f>
        <v>0</v>
      </c>
      <c r="S219" s="35"/>
      <c r="T219" s="35"/>
      <c r="U219" s="35"/>
      <c r="V219" s="36"/>
      <c r="W219" s="40"/>
      <c r="X219" s="33"/>
      <c r="Y219" s="52"/>
      <c r="Z219" s="52"/>
      <c r="AA219" s="53"/>
      <c r="BB219" s="64" t="s">
        <v>0</v>
      </c>
      <c r="BC219">
        <v>218</v>
      </c>
    </row>
    <row r="220" spans="1:55">
      <c r="A220" t="str">
        <f t="shared" si="46"/>
        <v>|PT|&gt;||シールド数|&gt;||</v>
      </c>
      <c r="B220" t="s">
        <v>0</v>
      </c>
      <c r="C220" t="s">
        <v>81</v>
      </c>
      <c r="D220" t="s">
        <v>18</v>
      </c>
      <c r="E220" t="s">
        <v>81</v>
      </c>
      <c r="F220" t="s">
        <v>113</v>
      </c>
      <c r="G220" t="s">
        <v>81</v>
      </c>
      <c r="H220" t="str">
        <f>IF(R219=0,"",R219)</f>
        <v/>
      </c>
      <c r="I220" t="s">
        <v>81</v>
      </c>
      <c r="J220" t="s">
        <v>136</v>
      </c>
      <c r="K220" t="s">
        <v>81</v>
      </c>
      <c r="L220" t="s">
        <v>113</v>
      </c>
      <c r="M220" t="s">
        <v>81</v>
      </c>
      <c r="N220" t="str">
        <f>IF(R220=0,"",R220)</f>
        <v/>
      </c>
      <c r="O220" t="s">
        <v>81</v>
      </c>
      <c r="Q220" s="41" t="s">
        <v>19</v>
      </c>
      <c r="R220" s="34">
        <f>INDEX(AS:AS,W213+1)</f>
        <v>0</v>
      </c>
      <c r="S220" s="42"/>
      <c r="T220" s="42"/>
      <c r="U220" s="42"/>
      <c r="V220" s="43"/>
      <c r="W220" s="44"/>
      <c r="X220" s="45"/>
      <c r="Y220" s="55"/>
      <c r="Z220" s="55"/>
      <c r="AA220" s="56"/>
      <c r="BB220" s="64" t="s">
        <v>0</v>
      </c>
      <c r="BC220">
        <v>219</v>
      </c>
    </row>
    <row r="221" spans="1:55">
      <c r="A221" t="str">
        <f t="shared" si="46"/>
        <v>&amp;br;&amp;br;</v>
      </c>
      <c r="B221" t="s">
        <v>0</v>
      </c>
      <c r="C221" t="s">
        <v>145</v>
      </c>
      <c r="R221"/>
      <c r="S221"/>
      <c r="T221"/>
      <c r="U221"/>
      <c r="V221"/>
      <c r="BB221" s="64" t="s">
        <v>0</v>
      </c>
      <c r="BC221">
        <v>220</v>
      </c>
    </row>
    <row r="222" spans="1:55">
      <c r="A222" t="str">
        <f t="shared" si="46"/>
        <v>#back(text=戻る,left)</v>
      </c>
      <c r="B222" t="s">
        <v>0</v>
      </c>
      <c r="C222" t="s">
        <v>153</v>
      </c>
      <c r="R222"/>
      <c r="S222"/>
      <c r="T222"/>
      <c r="U222"/>
      <c r="V222"/>
      <c r="BB222" s="64" t="s">
        <v>0</v>
      </c>
      <c r="BC222">
        <v>221</v>
      </c>
    </row>
    <row r="223" spans="1:55">
      <c r="A223" t="str">
        <f t="shared" si="46"/>
        <v>&amp;br;</v>
      </c>
      <c r="B223" t="s">
        <v>0</v>
      </c>
      <c r="C223" t="s">
        <v>164</v>
      </c>
      <c r="R223"/>
      <c r="S223"/>
      <c r="T223"/>
      <c r="U223"/>
      <c r="V223"/>
      <c r="BB223" s="64" t="s">
        <v>0</v>
      </c>
      <c r="BC223">
        <v>222</v>
      </c>
    </row>
    <row r="224" spans="1:55">
      <c r="A224" t="str">
        <f t="shared" si="46"/>
        <v>#comment(above,nsize=[15],size=[30],num=[10])</v>
      </c>
      <c r="B224" t="s">
        <v>0</v>
      </c>
      <c r="C224" t="s">
        <v>173</v>
      </c>
      <c r="R224"/>
      <c r="S224"/>
      <c r="T224"/>
      <c r="U224"/>
      <c r="V224"/>
      <c r="BB224" s="64" t="s">
        <v>0</v>
      </c>
      <c r="BC224">
        <v>223</v>
      </c>
    </row>
    <row r="225" spans="1:55">
      <c r="A225" t="str">
        <f t="shared" si="46"/>
        <v>&amp;br;&amp;br;</v>
      </c>
      <c r="B225" t="s">
        <v>0</v>
      </c>
      <c r="C225" t="s">
        <v>145</v>
      </c>
      <c r="R225"/>
      <c r="S225"/>
      <c r="T225"/>
      <c r="U225"/>
      <c r="V225"/>
      <c r="BB225" s="64" t="s">
        <v>0</v>
      </c>
      <c r="BC225">
        <v>224</v>
      </c>
    </row>
    <row r="226" spans="1:55">
      <c r="A226" t="str">
        <f t="shared" si="46"/>
        <v/>
      </c>
      <c r="B226" t="s">
        <v>0</v>
      </c>
      <c r="Q226" s="29"/>
      <c r="R226" s="30"/>
      <c r="S226" s="30"/>
      <c r="T226" s="30"/>
      <c r="U226" s="30"/>
      <c r="V226" s="31"/>
      <c r="W226" s="32">
        <v>18</v>
      </c>
      <c r="X226" s="29"/>
      <c r="Y226" s="50"/>
      <c r="Z226" s="50"/>
      <c r="AA226" s="51"/>
      <c r="BB226" s="64" t="s">
        <v>0</v>
      </c>
      <c r="BC226">
        <v>225</v>
      </c>
    </row>
    <row r="227" spans="1:55">
      <c r="A227" t="str">
        <f t="shared" si="46"/>
        <v>*削剥/Abrade</v>
      </c>
      <c r="B227" t="s">
        <v>0</v>
      </c>
      <c r="C227" t="str">
        <f>"*"&amp;R227&amp;"/"&amp;T227</f>
        <v>*削剥/Abrade</v>
      </c>
      <c r="Q227" s="33" t="s">
        <v>9</v>
      </c>
      <c r="R227" s="34" t="str">
        <f>INDEX(AI:AI,W226+1)</f>
        <v>削剥</v>
      </c>
      <c r="S227" s="35" t="s">
        <v>10</v>
      </c>
      <c r="T227" s="34" t="str">
        <f>INDEX(AJ:AJ,W226+1)</f>
        <v>Abrade</v>
      </c>
      <c r="U227" s="35"/>
      <c r="V227" s="36"/>
      <c r="W227" s="37"/>
      <c r="X227" s="33"/>
      <c r="Y227" s="52"/>
      <c r="Z227" s="52"/>
      <c r="AA227" s="53"/>
      <c r="BB227" s="64" t="s">
        <v>0</v>
      </c>
      <c r="BC227">
        <v>226</v>
      </c>
    </row>
    <row r="228" spans="1:55">
      <c r="A228" t="str">
        <f t="shared" si="46"/>
        <v>|LEFT:80|LEFT:100|LEFT:100|LEFT:100|LEFT:100|LEFT:100|c</v>
      </c>
      <c r="B228" t="s">
        <v>0</v>
      </c>
      <c r="C228" t="s">
        <v>81</v>
      </c>
      <c r="D228" s="26" t="str">
        <f>$Q$1</f>
        <v>LEFT:80</v>
      </c>
      <c r="E228" s="26" t="s">
        <v>81</v>
      </c>
      <c r="F228" s="26" t="str">
        <f t="shared" ref="F228:J228" si="51">$R$1</f>
        <v>LEFT:100</v>
      </c>
      <c r="G228" s="26" t="s">
        <v>81</v>
      </c>
      <c r="H228" s="26" t="str">
        <f t="shared" si="51"/>
        <v>LEFT:100</v>
      </c>
      <c r="I228" s="26" t="s">
        <v>81</v>
      </c>
      <c r="J228" s="26" t="str">
        <f t="shared" si="51"/>
        <v>LEFT:100</v>
      </c>
      <c r="K228" s="26" t="s">
        <v>81</v>
      </c>
      <c r="L228" s="26" t="str">
        <f>$R$1</f>
        <v>LEFT:100</v>
      </c>
      <c r="M228" s="26" t="s">
        <v>81</v>
      </c>
      <c r="N228" s="26" t="str">
        <f>$R$1</f>
        <v>LEFT:100</v>
      </c>
      <c r="O228" t="s">
        <v>81</v>
      </c>
      <c r="P228" t="s">
        <v>82</v>
      </c>
      <c r="Q228" s="38" t="s">
        <v>6</v>
      </c>
      <c r="R228" s="34" t="str">
        <f>INDEX(AF:AF,W226+1)</f>
        <v>赤</v>
      </c>
      <c r="S228" s="39" t="s">
        <v>7</v>
      </c>
      <c r="T228" s="34" t="str">
        <f>INDEX(AG:AG,W226+1)</f>
        <v>アンコモン</v>
      </c>
      <c r="U228" s="39" t="s">
        <v>8</v>
      </c>
      <c r="V228" s="34">
        <f>INDEX(AH:AH,W226+1)</f>
        <v>13</v>
      </c>
      <c r="W228" s="40"/>
      <c r="X228" s="34" t="str">
        <f>INDEX(AO:AO,W226+1)</f>
        <v>(クリーチャー1体を対象とし、それに6点のダメージを与える。その後、対戦相手がコントロールするサポートを1つ破壊する。)</v>
      </c>
      <c r="Y228" s="52"/>
      <c r="Z228" s="52"/>
      <c r="AA228" s="53"/>
      <c r="BB228" s="64" t="s">
        <v>0</v>
      </c>
      <c r="BC228">
        <v>227</v>
      </c>
    </row>
    <row r="229" spans="1:55">
      <c r="A229" t="str">
        <f t="shared" si="46"/>
        <v>|色|赤|レアリティ|アンコモン|マナコスト|13|</v>
      </c>
      <c r="B229" t="s">
        <v>0</v>
      </c>
      <c r="C229" t="s">
        <v>81</v>
      </c>
      <c r="D229" s="27" t="s">
        <v>6</v>
      </c>
      <c r="E229" t="s">
        <v>81</v>
      </c>
      <c r="F229" t="str">
        <f>IF(R228=0,"",R228)</f>
        <v>赤</v>
      </c>
      <c r="G229" t="s">
        <v>81</v>
      </c>
      <c r="H229" s="27" t="s">
        <v>93</v>
      </c>
      <c r="I229" t="s">
        <v>81</v>
      </c>
      <c r="J229" t="str">
        <f>IF(T228=0,"",T228)</f>
        <v>アンコモン</v>
      </c>
      <c r="K229" t="s">
        <v>81</v>
      </c>
      <c r="L229" s="27" t="s">
        <v>94</v>
      </c>
      <c r="M229" t="s">
        <v>81</v>
      </c>
      <c r="N229">
        <f>IF(V228=0,"",V228)</f>
        <v>13</v>
      </c>
      <c r="O229" t="s">
        <v>81</v>
      </c>
      <c r="Q229" s="33" t="s">
        <v>11</v>
      </c>
      <c r="R229" s="34" t="str">
        <f>INDEX(AK:AK,W226+1)</f>
        <v>呪文</v>
      </c>
      <c r="S229" s="39" t="s">
        <v>95</v>
      </c>
      <c r="T229" s="34">
        <f>INDEX(AL:AL,W226+1)</f>
        <v>0</v>
      </c>
      <c r="U229" s="34">
        <f>INDEX(AM:AM,W226+1)</f>
        <v>0</v>
      </c>
      <c r="V229" s="34">
        <f>INDEX(AN:AN,W226+1)</f>
        <v>0</v>
      </c>
      <c r="W229" s="40"/>
      <c r="X229" s="34" t="str">
        <f>INDEX(AV:AV,W226+1)</f>
        <v>(ク</v>
      </c>
      <c r="Y229" s="34" t="str">
        <f>INDEX(AW:AW,W226+1)</f>
        <v/>
      </c>
      <c r="Z229" s="34" t="str">
        <f>INDEX(AX:AX,W226+1)</f>
        <v/>
      </c>
      <c r="AA229" s="34">
        <f>INDEX(AY:AY,W226+1)</f>
        <v>0</v>
      </c>
      <c r="BB229" s="64" t="s">
        <v>0</v>
      </c>
      <c r="BC229">
        <v>228</v>
      </c>
    </row>
    <row r="230" spans="1:55">
      <c r="A230" t="str">
        <f t="shared" si="46"/>
        <v>|種別|呪文|サブタイプ||||</v>
      </c>
      <c r="B230" t="s">
        <v>0</v>
      </c>
      <c r="C230" t="s">
        <v>81</v>
      </c>
      <c r="D230" s="27" t="s">
        <v>11</v>
      </c>
      <c r="E230" t="s">
        <v>81</v>
      </c>
      <c r="F230" t="str">
        <f>IF(R229=0,"",R229)</f>
        <v>呪文</v>
      </c>
      <c r="G230" t="s">
        <v>81</v>
      </c>
      <c r="H230" s="27" t="s">
        <v>103</v>
      </c>
      <c r="I230" t="s">
        <v>81</v>
      </c>
      <c r="J230" t="str">
        <f>IF(T229=0,"",T229)</f>
        <v/>
      </c>
      <c r="K230" t="s">
        <v>81</v>
      </c>
      <c r="L230" t="str">
        <f>IF(U229=0,"",U229)</f>
        <v/>
      </c>
      <c r="M230" t="s">
        <v>81</v>
      </c>
      <c r="N230" t="str">
        <f>IF(V229=0,"",V229)</f>
        <v/>
      </c>
      <c r="O230" t="s">
        <v>81</v>
      </c>
      <c r="Q230" s="33" t="s">
        <v>104</v>
      </c>
      <c r="R230" s="34" t="str">
        <f>INDEX(AZ:AZ,W226+1)</f>
        <v>(クリーチャー1体を対象とし、それに6点のダメージを与える。その後、対戦相手がコントロールするサポートを1つ破壊する。)</v>
      </c>
      <c r="S230" s="35"/>
      <c r="T230" s="35"/>
      <c r="U230" s="35"/>
      <c r="V230" s="36"/>
      <c r="W230" s="40"/>
      <c r="X230" s="32"/>
      <c r="Y230" s="32"/>
      <c r="Z230" s="32"/>
      <c r="AA230" s="54"/>
      <c r="BB230" s="64" t="s">
        <v>0</v>
      </c>
      <c r="BC230">
        <v>229</v>
      </c>
    </row>
    <row r="231" spans="1:55">
      <c r="A231" t="str">
        <f t="shared" si="46"/>
        <v>|テキスト|&gt;|&gt;|&gt;|&gt;|(クリーチャー1体を対象とし、それに6点のダメージを与える。その後、対戦相手がコントロールするサポートを1つ破壊する。)|</v>
      </c>
      <c r="B231" t="s">
        <v>0</v>
      </c>
      <c r="C231" t="s">
        <v>81</v>
      </c>
      <c r="D231" s="27" t="s">
        <v>104</v>
      </c>
      <c r="E231" t="s">
        <v>81</v>
      </c>
      <c r="F231" s="27" t="s">
        <v>113</v>
      </c>
      <c r="G231" t="s">
        <v>81</v>
      </c>
      <c r="H231" s="27" t="s">
        <v>113</v>
      </c>
      <c r="I231" t="s">
        <v>81</v>
      </c>
      <c r="J231" s="27" t="s">
        <v>113</v>
      </c>
      <c r="K231" t="s">
        <v>81</v>
      </c>
      <c r="L231" s="27" t="s">
        <v>113</v>
      </c>
      <c r="M231" t="s">
        <v>81</v>
      </c>
      <c r="N231" t="str">
        <f>IF(R230=0,"",R230)</f>
        <v>(クリーチャー1体を対象とし、それに6点のダメージを与える。その後、対戦相手がコントロールするサポートを1つ破壊する。)</v>
      </c>
      <c r="O231" t="s">
        <v>81</v>
      </c>
      <c r="Q231" s="38" t="s">
        <v>27</v>
      </c>
      <c r="R231" s="34" t="str">
        <f>INDEX(BA:BA,W226+1)</f>
        <v>Target creature takes 6 damage, then a support your opponent controls is Destroyed.</v>
      </c>
      <c r="S231" s="35" t="s">
        <v>400</v>
      </c>
      <c r="T231" s="34" t="str">
        <f>IF(X231="","",X231&amp;IF(Y231="",""," "&amp;Y231)&amp;IF(Z231="",""," "&amp;Z231)&amp;IF(AA231="",""," "&amp;AA231))</f>
        <v/>
      </c>
      <c r="U231" s="35"/>
      <c r="V231" s="36"/>
      <c r="W231" s="40" t="s">
        <v>114</v>
      </c>
      <c r="X231" s="33" t="str">
        <f t="shared" ref="X231:AA231" si="52">IF(ISERROR(IF(LEN(X230)&gt;1,X230,VLOOKUP(X229,$AC:$AD,2,FALSE))),"",IF(LEN(X230)&gt;1,X230,VLOOKUP(X229,$AC:$AD,2,FALSE)))</f>
        <v/>
      </c>
      <c r="Y231" s="33" t="str">
        <f t="shared" si="52"/>
        <v/>
      </c>
      <c r="Z231" s="33" t="str">
        <f t="shared" si="52"/>
        <v/>
      </c>
      <c r="AA231" s="33" t="str">
        <f t="shared" si="52"/>
        <v> </v>
      </c>
      <c r="BB231" s="64" t="s">
        <v>0</v>
      </c>
      <c r="BC231">
        <v>230</v>
      </c>
    </row>
    <row r="232" spans="1:55">
      <c r="A232" t="str">
        <f t="shared" si="46"/>
        <v>|英テキスト|&gt;|&gt;|&gt;|&gt;|Target creature takes 6 damage, then a support your opponent controls is Destroyed.|</v>
      </c>
      <c r="B232" t="s">
        <v>0</v>
      </c>
      <c r="C232" t="s">
        <v>81</v>
      </c>
      <c r="D232" s="27" t="s">
        <v>125</v>
      </c>
      <c r="E232" t="s">
        <v>81</v>
      </c>
      <c r="F232" s="27" t="s">
        <v>113</v>
      </c>
      <c r="G232" t="s">
        <v>81</v>
      </c>
      <c r="H232" s="27" t="s">
        <v>113</v>
      </c>
      <c r="I232" t="s">
        <v>81</v>
      </c>
      <c r="J232" s="27" t="s">
        <v>113</v>
      </c>
      <c r="K232" t="s">
        <v>81</v>
      </c>
      <c r="L232" s="27" t="s">
        <v>113</v>
      </c>
      <c r="M232" t="s">
        <v>81</v>
      </c>
      <c r="N232" t="str">
        <f>IF(T231="","",T231&amp;"&amp;br;")&amp;IF(R231=0,"",R231)</f>
        <v>Target creature takes 6 damage, then a support your opponent controls is Destroyed.</v>
      </c>
      <c r="O232" t="s">
        <v>81</v>
      </c>
      <c r="Q232" s="33" t="s">
        <v>18</v>
      </c>
      <c r="R232" s="34">
        <f>IF(INDEX(AT:AT,W226+1)="",0,INDEX(AT:AT,W226+1)&amp;"/"&amp;INDEX(AU:AU,W226+1))</f>
        <v>0</v>
      </c>
      <c r="S232" s="35"/>
      <c r="T232" s="35"/>
      <c r="U232" s="35"/>
      <c r="V232" s="36"/>
      <c r="W232" s="40"/>
      <c r="X232" s="33"/>
      <c r="Y232" s="52"/>
      <c r="Z232" s="52"/>
      <c r="AA232" s="53"/>
      <c r="BB232" s="64" t="s">
        <v>0</v>
      </c>
      <c r="BC232">
        <v>231</v>
      </c>
    </row>
    <row r="233" spans="1:55">
      <c r="A233" t="str">
        <f t="shared" si="46"/>
        <v>|PT|&gt;||シールド数|&gt;||</v>
      </c>
      <c r="B233" t="s">
        <v>0</v>
      </c>
      <c r="C233" t="s">
        <v>81</v>
      </c>
      <c r="D233" t="s">
        <v>18</v>
      </c>
      <c r="E233" t="s">
        <v>81</v>
      </c>
      <c r="F233" t="s">
        <v>113</v>
      </c>
      <c r="G233" t="s">
        <v>81</v>
      </c>
      <c r="H233" t="str">
        <f>IF(R232=0,"",R232)</f>
        <v/>
      </c>
      <c r="I233" t="s">
        <v>81</v>
      </c>
      <c r="J233" t="s">
        <v>136</v>
      </c>
      <c r="K233" t="s">
        <v>81</v>
      </c>
      <c r="L233" t="s">
        <v>113</v>
      </c>
      <c r="M233" t="s">
        <v>81</v>
      </c>
      <c r="N233" t="str">
        <f>IF(R233=0,"",R233)</f>
        <v/>
      </c>
      <c r="O233" t="s">
        <v>81</v>
      </c>
      <c r="Q233" s="41" t="s">
        <v>19</v>
      </c>
      <c r="R233" s="34">
        <f>INDEX(AS:AS,W226+1)</f>
        <v>0</v>
      </c>
      <c r="S233" s="42"/>
      <c r="T233" s="42"/>
      <c r="U233" s="42"/>
      <c r="V233" s="43"/>
      <c r="W233" s="44"/>
      <c r="X233" s="45"/>
      <c r="Y233" s="55"/>
      <c r="Z233" s="55"/>
      <c r="AA233" s="56"/>
      <c r="BB233" s="64" t="s">
        <v>0</v>
      </c>
      <c r="BC233">
        <v>232</v>
      </c>
    </row>
    <row r="234" spans="1:55">
      <c r="A234" t="str">
        <f t="shared" si="46"/>
        <v>&amp;br;&amp;br;</v>
      </c>
      <c r="B234" t="s">
        <v>0</v>
      </c>
      <c r="C234" t="s">
        <v>145</v>
      </c>
      <c r="R234"/>
      <c r="S234"/>
      <c r="T234"/>
      <c r="U234"/>
      <c r="V234"/>
      <c r="BB234" s="64" t="s">
        <v>0</v>
      </c>
      <c r="BC234">
        <v>233</v>
      </c>
    </row>
    <row r="235" spans="1:55">
      <c r="A235" t="str">
        <f t="shared" si="46"/>
        <v>#back(text=戻る,left)</v>
      </c>
      <c r="B235" t="s">
        <v>0</v>
      </c>
      <c r="C235" t="s">
        <v>153</v>
      </c>
      <c r="R235"/>
      <c r="S235"/>
      <c r="T235"/>
      <c r="U235"/>
      <c r="V235"/>
      <c r="BB235" s="64" t="s">
        <v>0</v>
      </c>
      <c r="BC235">
        <v>234</v>
      </c>
    </row>
    <row r="236" spans="1:55">
      <c r="A236" t="str">
        <f t="shared" si="46"/>
        <v>&amp;br;</v>
      </c>
      <c r="B236" t="s">
        <v>0</v>
      </c>
      <c r="C236" t="s">
        <v>164</v>
      </c>
      <c r="R236"/>
      <c r="S236"/>
      <c r="T236"/>
      <c r="U236"/>
      <c r="V236"/>
      <c r="BB236" s="64" t="s">
        <v>0</v>
      </c>
      <c r="BC236">
        <v>235</v>
      </c>
    </row>
    <row r="237" spans="1:55">
      <c r="A237" t="str">
        <f t="shared" si="46"/>
        <v>#comment(above,nsize=[15],size=[30],num=[10])</v>
      </c>
      <c r="B237" t="s">
        <v>0</v>
      </c>
      <c r="C237" t="s">
        <v>173</v>
      </c>
      <c r="R237"/>
      <c r="S237"/>
      <c r="T237"/>
      <c r="U237"/>
      <c r="V237"/>
      <c r="BB237" s="64" t="s">
        <v>0</v>
      </c>
      <c r="BC237">
        <v>236</v>
      </c>
    </row>
    <row r="238" spans="1:55">
      <c r="A238" t="str">
        <f t="shared" si="46"/>
        <v>&amp;br;&amp;br;</v>
      </c>
      <c r="B238" t="s">
        <v>0</v>
      </c>
      <c r="C238" t="s">
        <v>145</v>
      </c>
      <c r="R238"/>
      <c r="S238"/>
      <c r="T238"/>
      <c r="U238"/>
      <c r="V238"/>
      <c r="BB238" s="64" t="s">
        <v>0</v>
      </c>
      <c r="BC238">
        <v>237</v>
      </c>
    </row>
    <row r="239" spans="1:55">
      <c r="A239" t="str">
        <f t="shared" si="46"/>
        <v/>
      </c>
      <c r="B239" t="s">
        <v>0</v>
      </c>
      <c r="Q239" s="29"/>
      <c r="R239" s="30"/>
      <c r="S239" s="30"/>
      <c r="T239" s="30"/>
      <c r="U239" s="30"/>
      <c r="V239" s="31"/>
      <c r="W239" s="32">
        <v>19</v>
      </c>
      <c r="X239" s="29"/>
      <c r="Y239" s="50"/>
      <c r="Z239" s="50"/>
      <c r="AA239" s="51"/>
      <c r="BB239" s="64" t="s">
        <v>0</v>
      </c>
      <c r="BC239">
        <v>238</v>
      </c>
    </row>
    <row r="240" spans="1:54">
      <c r="A240" t="str">
        <f t="shared" si="46"/>
        <v>*火付け射手/Firebrand Archer</v>
      </c>
      <c r="B240" t="s">
        <v>0</v>
      </c>
      <c r="C240" t="str">
        <f>"*"&amp;R240&amp;"/"&amp;T240</f>
        <v>*火付け射手/Firebrand Archer</v>
      </c>
      <c r="Q240" s="33" t="s">
        <v>9</v>
      </c>
      <c r="R240" s="34" t="str">
        <f>INDEX(AI:AI,W239+1)</f>
        <v>火付け射手</v>
      </c>
      <c r="S240" s="35" t="s">
        <v>10</v>
      </c>
      <c r="T240" s="34" t="str">
        <f>INDEX(AJ:AJ,W239+1)</f>
        <v>Firebrand Archer</v>
      </c>
      <c r="U240" s="35"/>
      <c r="V240" s="36"/>
      <c r="W240" s="37"/>
      <c r="X240" s="33"/>
      <c r="Y240" s="52"/>
      <c r="Z240" s="52"/>
      <c r="AA240" s="53"/>
      <c r="BB240" s="64" t="s">
        <v>0</v>
      </c>
    </row>
    <row r="241" spans="1:54">
      <c r="A241" t="str">
        <f t="shared" si="46"/>
        <v>|LEFT:80|LEFT:100|LEFT:100|LEFT:100|LEFT:100|LEFT:100|c</v>
      </c>
      <c r="B241" t="s">
        <v>0</v>
      </c>
      <c r="C241" t="s">
        <v>81</v>
      </c>
      <c r="D241" s="26" t="str">
        <f>$Q$1</f>
        <v>LEFT:80</v>
      </c>
      <c r="E241" s="26" t="s">
        <v>81</v>
      </c>
      <c r="F241" s="26" t="str">
        <f t="shared" ref="F241:J241" si="53">$R$1</f>
        <v>LEFT:100</v>
      </c>
      <c r="G241" s="26" t="s">
        <v>81</v>
      </c>
      <c r="H241" s="26" t="str">
        <f t="shared" si="53"/>
        <v>LEFT:100</v>
      </c>
      <c r="I241" s="26" t="s">
        <v>81</v>
      </c>
      <c r="J241" s="26" t="str">
        <f t="shared" si="53"/>
        <v>LEFT:100</v>
      </c>
      <c r="K241" s="26" t="s">
        <v>81</v>
      </c>
      <c r="L241" s="26" t="str">
        <f>$R$1</f>
        <v>LEFT:100</v>
      </c>
      <c r="M241" s="26" t="s">
        <v>81</v>
      </c>
      <c r="N241" s="26" t="str">
        <f>$R$1</f>
        <v>LEFT:100</v>
      </c>
      <c r="O241" t="s">
        <v>81</v>
      </c>
      <c r="P241" t="s">
        <v>82</v>
      </c>
      <c r="Q241" s="38" t="s">
        <v>6</v>
      </c>
      <c r="R241" s="34" t="str">
        <f>INDEX(AF:AF,W239+1)</f>
        <v>赤</v>
      </c>
      <c r="S241" s="39" t="s">
        <v>7</v>
      </c>
      <c r="T241" s="34" t="str">
        <f>INDEX(AG:AG,W239+1)</f>
        <v>アンコモン</v>
      </c>
      <c r="U241" s="39" t="s">
        <v>8</v>
      </c>
      <c r="V241" s="34">
        <f>INDEX(AH:AH,W239+1)</f>
        <v>9</v>
      </c>
      <c r="W241" s="40"/>
      <c r="X241" s="34" t="str">
        <f>INDEX(AO:AO,W239+1)</f>
        <v>(あなたが呪文かサポートをを唱えるたび、対戦相手に2点のダメージを与える。)</v>
      </c>
      <c r="Y241" s="52"/>
      <c r="Z241" s="52"/>
      <c r="AA241" s="53"/>
      <c r="BB241" s="64" t="s">
        <v>0</v>
      </c>
    </row>
    <row r="242" spans="1:54">
      <c r="A242" t="str">
        <f t="shared" si="46"/>
        <v>|色|赤|レアリティ|アンコモン|マナコスト|9|</v>
      </c>
      <c r="B242" t="s">
        <v>0</v>
      </c>
      <c r="C242" t="s">
        <v>81</v>
      </c>
      <c r="D242" s="27" t="s">
        <v>6</v>
      </c>
      <c r="E242" t="s">
        <v>81</v>
      </c>
      <c r="F242" t="str">
        <f>IF(R241=0,"",R241)</f>
        <v>赤</v>
      </c>
      <c r="G242" t="s">
        <v>81</v>
      </c>
      <c r="H242" s="27" t="s">
        <v>93</v>
      </c>
      <c r="I242" t="s">
        <v>81</v>
      </c>
      <c r="J242" t="str">
        <f>IF(T241=0,"",T241)</f>
        <v>アンコモン</v>
      </c>
      <c r="K242" t="s">
        <v>81</v>
      </c>
      <c r="L242" s="27" t="s">
        <v>94</v>
      </c>
      <c r="M242" t="s">
        <v>81</v>
      </c>
      <c r="N242">
        <f>IF(V241=0,"",V241)</f>
        <v>9</v>
      </c>
      <c r="O242" t="s">
        <v>81</v>
      </c>
      <c r="Q242" s="33" t="s">
        <v>11</v>
      </c>
      <c r="R242" s="34" t="str">
        <f>INDEX(AK:AK,W239+1)</f>
        <v>クリーチャー</v>
      </c>
      <c r="S242" s="39" t="s">
        <v>95</v>
      </c>
      <c r="T242" s="34" t="str">
        <f>INDEX(AL:AL,W239+1)</f>
        <v>人間</v>
      </c>
      <c r="U242" s="34" t="str">
        <f>INDEX(AM:AM,W239+1)</f>
        <v>射手</v>
      </c>
      <c r="V242" s="34">
        <f>INDEX(AN:AN,W239+1)</f>
        <v>0</v>
      </c>
      <c r="W242" s="40"/>
      <c r="X242" s="34" t="str">
        <f>INDEX(AV:AV,W239+1)</f>
        <v>(あ</v>
      </c>
      <c r="Y242" s="34" t="str">
        <f>INDEX(AW:AW,W239+1)</f>
        <v/>
      </c>
      <c r="Z242" s="34" t="str">
        <f>INDEX(AX:AX,W239+1)</f>
        <v/>
      </c>
      <c r="AA242" s="34">
        <f>INDEX(AY:AY,W239+1)</f>
        <v>0</v>
      </c>
      <c r="BB242" s="64" t="s">
        <v>0</v>
      </c>
    </row>
    <row r="243" spans="1:54">
      <c r="A243" t="str">
        <f t="shared" si="46"/>
        <v>|種別|クリーチャー|サブタイプ|人間|射手||</v>
      </c>
      <c r="B243" t="s">
        <v>0</v>
      </c>
      <c r="C243" t="s">
        <v>81</v>
      </c>
      <c r="D243" s="27" t="s">
        <v>11</v>
      </c>
      <c r="E243" t="s">
        <v>81</v>
      </c>
      <c r="F243" t="str">
        <f>IF(R242=0,"",R242)</f>
        <v>クリーチャー</v>
      </c>
      <c r="G243" t="s">
        <v>81</v>
      </c>
      <c r="H243" s="27" t="s">
        <v>103</v>
      </c>
      <c r="I243" t="s">
        <v>81</v>
      </c>
      <c r="J243" t="str">
        <f>IF(T242=0,"",T242)</f>
        <v>人間</v>
      </c>
      <c r="K243" t="s">
        <v>81</v>
      </c>
      <c r="L243" t="str">
        <f>IF(U242=0,"",U242)</f>
        <v>射手</v>
      </c>
      <c r="M243" t="s">
        <v>81</v>
      </c>
      <c r="N243" t="str">
        <f>IF(V242=0,"",V242)</f>
        <v/>
      </c>
      <c r="O243" t="s">
        <v>81</v>
      </c>
      <c r="Q243" s="33" t="s">
        <v>104</v>
      </c>
      <c r="R243" s="34" t="str">
        <f>INDEX(AZ:AZ,W239+1)</f>
        <v>(あなたが呪文かサポートをを唱えるたび、対戦相手に2点のダメージを与える。)</v>
      </c>
      <c r="S243" s="35"/>
      <c r="T243" s="35"/>
      <c r="U243" s="35"/>
      <c r="V243" s="36"/>
      <c r="W243" s="40"/>
      <c r="X243" s="32"/>
      <c r="Y243" s="32"/>
      <c r="Z243" s="32"/>
      <c r="AA243" s="54"/>
      <c r="BB243" s="64" t="s">
        <v>0</v>
      </c>
    </row>
    <row r="244" spans="1:54">
      <c r="A244" t="str">
        <f t="shared" si="46"/>
        <v>|テキスト|&gt;|&gt;|&gt;|&gt;|(あなたが呪文かサポートをを唱えるたび、対戦相手に2点のダメージを与える。)|</v>
      </c>
      <c r="B244" t="s">
        <v>0</v>
      </c>
      <c r="C244" t="s">
        <v>81</v>
      </c>
      <c r="D244" s="27" t="s">
        <v>104</v>
      </c>
      <c r="E244" t="s">
        <v>81</v>
      </c>
      <c r="F244" s="27" t="s">
        <v>113</v>
      </c>
      <c r="G244" t="s">
        <v>81</v>
      </c>
      <c r="H244" s="27" t="s">
        <v>113</v>
      </c>
      <c r="I244" t="s">
        <v>81</v>
      </c>
      <c r="J244" s="27" t="s">
        <v>113</v>
      </c>
      <c r="K244" t="s">
        <v>81</v>
      </c>
      <c r="L244" s="27" t="s">
        <v>113</v>
      </c>
      <c r="M244" t="s">
        <v>81</v>
      </c>
      <c r="N244" t="str">
        <f>IF(R243=0,"",R243)</f>
        <v>(あなたが呪文かサポートをを唱えるたび、対戦相手に2点のダメージを与える。)</v>
      </c>
      <c r="O244" t="s">
        <v>81</v>
      </c>
      <c r="Q244" s="38" t="s">
        <v>27</v>
      </c>
      <c r="R244" s="34" t="str">
        <f>INDEX(BA:BA,W239+1)</f>
        <v>When you cast a spell or support, your opponent takes 2 damage.</v>
      </c>
      <c r="S244" s="35" t="s">
        <v>400</v>
      </c>
      <c r="T244" s="34" t="str">
        <f>IF(X244="","",X244&amp;IF(Y244="",""," "&amp;Y244)&amp;IF(Z244="",""," "&amp;Z244)&amp;IF(AA244="",""," "&amp;AA244))</f>
        <v/>
      </c>
      <c r="U244" s="35"/>
      <c r="V244" s="36"/>
      <c r="W244" s="40" t="s">
        <v>114</v>
      </c>
      <c r="X244" s="33" t="str">
        <f t="shared" ref="X244:AA244" si="54">IF(ISERROR(IF(LEN(X243)&gt;1,X243,VLOOKUP(X242,$AC:$AD,2,FALSE))),"",IF(LEN(X243)&gt;1,X243,VLOOKUP(X242,$AC:$AD,2,FALSE)))</f>
        <v/>
      </c>
      <c r="Y244" s="33" t="str">
        <f t="shared" si="54"/>
        <v/>
      </c>
      <c r="Z244" s="33" t="str">
        <f t="shared" si="54"/>
        <v/>
      </c>
      <c r="AA244" s="33" t="str">
        <f t="shared" si="54"/>
        <v> </v>
      </c>
      <c r="BB244" s="64" t="s">
        <v>0</v>
      </c>
    </row>
    <row r="245" spans="1:54">
      <c r="A245" t="str">
        <f t="shared" si="46"/>
        <v>|英テキスト|&gt;|&gt;|&gt;|&gt;|When you cast a spell or support, your opponent takes 2 damage.|</v>
      </c>
      <c r="B245" t="s">
        <v>0</v>
      </c>
      <c r="C245" t="s">
        <v>81</v>
      </c>
      <c r="D245" s="27" t="s">
        <v>125</v>
      </c>
      <c r="E245" t="s">
        <v>81</v>
      </c>
      <c r="F245" s="27" t="s">
        <v>113</v>
      </c>
      <c r="G245" t="s">
        <v>81</v>
      </c>
      <c r="H245" s="27" t="s">
        <v>113</v>
      </c>
      <c r="I245" t="s">
        <v>81</v>
      </c>
      <c r="J245" s="27" t="s">
        <v>113</v>
      </c>
      <c r="K245" t="s">
        <v>81</v>
      </c>
      <c r="L245" s="27" t="s">
        <v>113</v>
      </c>
      <c r="M245" t="s">
        <v>81</v>
      </c>
      <c r="N245" t="str">
        <f>IF(T244="","",T244&amp;"&amp;br;")&amp;IF(R244=0,"",R244)</f>
        <v>When you cast a spell or support, your opponent takes 2 damage.</v>
      </c>
      <c r="O245" t="s">
        <v>81</v>
      </c>
      <c r="Q245" s="33" t="s">
        <v>18</v>
      </c>
      <c r="R245" s="34" t="str">
        <f>IF(INDEX(AT:AT,W239+1)="",0,INDEX(AT:AT,W239+1)&amp;"/"&amp;INDEX(AU:AU,W239+1))</f>
        <v>3/2</v>
      </c>
      <c r="S245" s="35"/>
      <c r="T245" s="35"/>
      <c r="U245" s="35"/>
      <c r="V245" s="36"/>
      <c r="W245" s="40"/>
      <c r="X245" s="33"/>
      <c r="Y245" s="52"/>
      <c r="Z245" s="52"/>
      <c r="AA245" s="53"/>
      <c r="BB245" s="64" t="s">
        <v>0</v>
      </c>
    </row>
    <row r="246" spans="1:54">
      <c r="A246" t="str">
        <f t="shared" si="46"/>
        <v>|PT|&gt;|3/2|シールド数|&gt;||</v>
      </c>
      <c r="B246" t="s">
        <v>0</v>
      </c>
      <c r="C246" t="s">
        <v>81</v>
      </c>
      <c r="D246" t="s">
        <v>18</v>
      </c>
      <c r="E246" t="s">
        <v>81</v>
      </c>
      <c r="F246" t="s">
        <v>113</v>
      </c>
      <c r="G246" t="s">
        <v>81</v>
      </c>
      <c r="H246" t="str">
        <f>IF(R245=0,"",R245)</f>
        <v>3/2</v>
      </c>
      <c r="I246" t="s">
        <v>81</v>
      </c>
      <c r="J246" t="s">
        <v>136</v>
      </c>
      <c r="K246" t="s">
        <v>81</v>
      </c>
      <c r="L246" t="s">
        <v>113</v>
      </c>
      <c r="M246" t="s">
        <v>81</v>
      </c>
      <c r="N246" t="str">
        <f>IF(R246=0,"",R246)</f>
        <v/>
      </c>
      <c r="O246" t="s">
        <v>81</v>
      </c>
      <c r="Q246" s="41" t="s">
        <v>19</v>
      </c>
      <c r="R246" s="34">
        <f>INDEX(AS:AS,W239+1)</f>
        <v>0</v>
      </c>
      <c r="S246" s="42"/>
      <c r="T246" s="42"/>
      <c r="U246" s="42"/>
      <c r="V246" s="43"/>
      <c r="W246" s="44"/>
      <c r="X246" s="45"/>
      <c r="Y246" s="55"/>
      <c r="Z246" s="55"/>
      <c r="AA246" s="56"/>
      <c r="BB246" s="64" t="s">
        <v>0</v>
      </c>
    </row>
    <row r="247" spans="1:54">
      <c r="A247" t="str">
        <f t="shared" si="46"/>
        <v>&amp;br;&amp;br;</v>
      </c>
      <c r="B247" t="s">
        <v>0</v>
      </c>
      <c r="C247" t="s">
        <v>145</v>
      </c>
      <c r="R247"/>
      <c r="S247"/>
      <c r="T247"/>
      <c r="U247"/>
      <c r="V247"/>
      <c r="BB247" s="64" t="s">
        <v>0</v>
      </c>
    </row>
    <row r="248" spans="1:54">
      <c r="A248" t="str">
        <f t="shared" si="46"/>
        <v>#back(text=戻る,left)</v>
      </c>
      <c r="B248" t="s">
        <v>0</v>
      </c>
      <c r="C248" t="s">
        <v>153</v>
      </c>
      <c r="R248"/>
      <c r="S248"/>
      <c r="T248"/>
      <c r="U248"/>
      <c r="V248"/>
      <c r="BB248" s="64" t="s">
        <v>0</v>
      </c>
    </row>
    <row r="249" spans="1:54">
      <c r="A249" t="str">
        <f t="shared" si="46"/>
        <v>&amp;br;</v>
      </c>
      <c r="B249" t="s">
        <v>0</v>
      </c>
      <c r="C249" t="s">
        <v>164</v>
      </c>
      <c r="R249"/>
      <c r="S249"/>
      <c r="T249"/>
      <c r="U249"/>
      <c r="V249"/>
      <c r="BB249" s="64" t="s">
        <v>0</v>
      </c>
    </row>
    <row r="250" spans="1:54">
      <c r="A250" t="str">
        <f t="shared" si="46"/>
        <v>#comment(above,nsize=[15],size=[30],num=[10])</v>
      </c>
      <c r="B250" t="s">
        <v>0</v>
      </c>
      <c r="C250" t="s">
        <v>173</v>
      </c>
      <c r="R250"/>
      <c r="S250"/>
      <c r="T250"/>
      <c r="U250"/>
      <c r="V250"/>
      <c r="BB250" s="64" t="s">
        <v>0</v>
      </c>
    </row>
    <row r="251" spans="1:54">
      <c r="A251" t="str">
        <f t="shared" si="46"/>
        <v>&amp;br;&amp;br;</v>
      </c>
      <c r="B251" t="s">
        <v>0</v>
      </c>
      <c r="C251" t="s">
        <v>145</v>
      </c>
      <c r="R251"/>
      <c r="S251"/>
      <c r="T251"/>
      <c r="U251"/>
      <c r="V251"/>
      <c r="BB251" s="64" t="s">
        <v>0</v>
      </c>
    </row>
    <row r="252" spans="1:54">
      <c r="A252" t="str">
        <f t="shared" si="46"/>
        <v/>
      </c>
      <c r="B252" t="s">
        <v>0</v>
      </c>
      <c r="Q252" s="29"/>
      <c r="R252" s="30"/>
      <c r="S252" s="30"/>
      <c r="T252" s="30"/>
      <c r="U252" s="30"/>
      <c r="V252" s="31"/>
      <c r="W252" s="32">
        <v>20</v>
      </c>
      <c r="X252" s="29"/>
      <c r="Y252" s="50"/>
      <c r="Z252" s="50"/>
      <c r="AA252" s="51"/>
      <c r="BB252" s="64" t="s">
        <v>0</v>
      </c>
    </row>
    <row r="253" spans="1:54">
      <c r="A253" t="str">
        <f t="shared" si="46"/>
        <v>*花崗岩のタイタン/Granitic Titan</v>
      </c>
      <c r="B253" t="s">
        <v>0</v>
      </c>
      <c r="C253" t="str">
        <f>"*"&amp;R253&amp;"/"&amp;T253</f>
        <v>*花崗岩のタイタン/Granitic Titan</v>
      </c>
      <c r="Q253" s="33" t="s">
        <v>9</v>
      </c>
      <c r="R253" s="34" t="str">
        <f>INDEX(AI:AI,W252+1)</f>
        <v>花崗岩のタイタン</v>
      </c>
      <c r="S253" s="35" t="s">
        <v>10</v>
      </c>
      <c r="T253" s="34" t="str">
        <f>INDEX(AJ:AJ,W252+1)</f>
        <v>Granitic Titan</v>
      </c>
      <c r="U253" s="35"/>
      <c r="V253" s="36"/>
      <c r="W253" s="37"/>
      <c r="X253" s="33"/>
      <c r="Y253" s="52"/>
      <c r="Z253" s="52"/>
      <c r="AA253" s="53"/>
      <c r="BB253" s="64" t="s">
        <v>0</v>
      </c>
    </row>
    <row r="254" spans="1:54">
      <c r="A254" t="str">
        <f t="shared" si="46"/>
        <v>|LEFT:80|LEFT:100|LEFT:100|LEFT:100|LEFT:100|LEFT:100|c</v>
      </c>
      <c r="B254" t="s">
        <v>0</v>
      </c>
      <c r="C254" t="s">
        <v>81</v>
      </c>
      <c r="D254" s="26" t="str">
        <f>$Q$1</f>
        <v>LEFT:80</v>
      </c>
      <c r="E254" s="26" t="s">
        <v>81</v>
      </c>
      <c r="F254" s="26" t="str">
        <f t="shared" ref="F254:J254" si="55">$R$1</f>
        <v>LEFT:100</v>
      </c>
      <c r="G254" s="26" t="s">
        <v>81</v>
      </c>
      <c r="H254" s="26" t="str">
        <f t="shared" si="55"/>
        <v>LEFT:100</v>
      </c>
      <c r="I254" s="26" t="s">
        <v>81</v>
      </c>
      <c r="J254" s="26" t="str">
        <f t="shared" si="55"/>
        <v>LEFT:100</v>
      </c>
      <c r="K254" s="26" t="s">
        <v>81</v>
      </c>
      <c r="L254" s="26" t="str">
        <f>$R$1</f>
        <v>LEFT:100</v>
      </c>
      <c r="M254" s="26" t="s">
        <v>81</v>
      </c>
      <c r="N254" s="26" t="str">
        <f>$R$1</f>
        <v>LEFT:100</v>
      </c>
      <c r="O254" t="s">
        <v>81</v>
      </c>
      <c r="P254" t="s">
        <v>82</v>
      </c>
      <c r="Q254" s="38" t="s">
        <v>6</v>
      </c>
      <c r="R254" s="34" t="str">
        <f>INDEX(AF:AF,W252+1)</f>
        <v>赤</v>
      </c>
      <c r="S254" s="39" t="s">
        <v>7</v>
      </c>
      <c r="T254" s="34" t="str">
        <f>INDEX(AG:AG,W252+1)</f>
        <v>アンコモン</v>
      </c>
      <c r="U254" s="39" t="s">
        <v>8</v>
      </c>
      <c r="V254" s="34">
        <f>INDEX(AH:AH,W252+1)</f>
        <v>11</v>
      </c>
      <c r="W254" s="40"/>
      <c r="X254" s="34" t="str">
        <f>INDEX(AO:AO,W252+1)</f>
        <v>威迫</v>
      </c>
      <c r="Y254" s="52"/>
      <c r="Z254" s="52"/>
      <c r="AA254" s="53"/>
      <c r="BB254" s="64" t="s">
        <v>0</v>
      </c>
    </row>
    <row r="255" spans="1:54">
      <c r="A255" t="str">
        <f t="shared" si="46"/>
        <v>|色|赤|レアリティ|アンコモン|マナコスト|11|</v>
      </c>
      <c r="B255" t="s">
        <v>0</v>
      </c>
      <c r="C255" t="s">
        <v>81</v>
      </c>
      <c r="D255" s="27" t="s">
        <v>6</v>
      </c>
      <c r="E255" t="s">
        <v>81</v>
      </c>
      <c r="F255" t="str">
        <f>IF(R254=0,"",R254)</f>
        <v>赤</v>
      </c>
      <c r="G255" t="s">
        <v>81</v>
      </c>
      <c r="H255" s="27" t="s">
        <v>93</v>
      </c>
      <c r="I255" t="s">
        <v>81</v>
      </c>
      <c r="J255" t="str">
        <f>IF(T254=0,"",T254)</f>
        <v>アンコモン</v>
      </c>
      <c r="K255" t="s">
        <v>81</v>
      </c>
      <c r="L255" s="27" t="s">
        <v>94</v>
      </c>
      <c r="M255" t="s">
        <v>81</v>
      </c>
      <c r="N255">
        <f>IF(V254=0,"",V254)</f>
        <v>11</v>
      </c>
      <c r="O255" t="s">
        <v>81</v>
      </c>
      <c r="Q255" s="33" t="s">
        <v>11</v>
      </c>
      <c r="R255" s="34" t="str">
        <f>INDEX(AK:AK,W252+1)</f>
        <v>クリーチャー</v>
      </c>
      <c r="S255" s="39" t="s">
        <v>95</v>
      </c>
      <c r="T255" s="34" t="str">
        <f>INDEX(AL:AL,W252+1)</f>
        <v>エレメンタル</v>
      </c>
      <c r="U255" s="34">
        <f>INDEX(AM:AM,W252+1)</f>
        <v>0</v>
      </c>
      <c r="V255" s="34">
        <f>INDEX(AN:AN,W252+1)</f>
        <v>0</v>
      </c>
      <c r="W255" s="40"/>
      <c r="X255" s="34" t="str">
        <f>INDEX(AV:AV,W252+1)</f>
        <v>威迫</v>
      </c>
      <c r="Y255" s="34" t="str">
        <f>INDEX(AW:AW,W252+1)</f>
        <v/>
      </c>
      <c r="Z255" s="34" t="str">
        <f>INDEX(AX:AX,W252+1)</f>
        <v/>
      </c>
      <c r="AA255" s="34">
        <f>INDEX(AY:AY,W252+1)</f>
        <v>0</v>
      </c>
      <c r="BB255" s="64" t="s">
        <v>0</v>
      </c>
    </row>
    <row r="256" spans="1:54">
      <c r="A256" t="str">
        <f t="shared" si="46"/>
        <v>|種別|クリーチャー|サブタイプ|エレメンタル|||</v>
      </c>
      <c r="B256" t="s">
        <v>0</v>
      </c>
      <c r="C256" t="s">
        <v>81</v>
      </c>
      <c r="D256" s="27" t="s">
        <v>11</v>
      </c>
      <c r="E256" t="s">
        <v>81</v>
      </c>
      <c r="F256" t="str">
        <f>IF(R255=0,"",R255)</f>
        <v>クリーチャー</v>
      </c>
      <c r="G256" t="s">
        <v>81</v>
      </c>
      <c r="H256" s="27" t="s">
        <v>103</v>
      </c>
      <c r="I256" t="s">
        <v>81</v>
      </c>
      <c r="J256" t="str">
        <f>IF(T255=0,"",T255)</f>
        <v>エレメンタル</v>
      </c>
      <c r="K256" t="s">
        <v>81</v>
      </c>
      <c r="L256" t="str">
        <f>IF(U255=0,"",U255)</f>
        <v/>
      </c>
      <c r="M256" t="s">
        <v>81</v>
      </c>
      <c r="N256" t="str">
        <f>IF(V255=0,"",V255)</f>
        <v/>
      </c>
      <c r="O256" t="s">
        <v>81</v>
      </c>
      <c r="Q256" s="33" t="s">
        <v>104</v>
      </c>
      <c r="R256" s="34" t="str">
        <f>INDEX(AZ:AZ,W252+1)</f>
        <v>威迫&amp;br;サイクリング3</v>
      </c>
      <c r="S256" s="35"/>
      <c r="T256" s="35"/>
      <c r="U256" s="35"/>
      <c r="V256" s="36"/>
      <c r="W256" s="40"/>
      <c r="X256" s="32"/>
      <c r="Y256" s="32"/>
      <c r="Z256" s="32"/>
      <c r="AA256" s="54"/>
      <c r="BB256" s="64" t="s">
        <v>0</v>
      </c>
    </row>
    <row r="257" spans="1:54">
      <c r="A257" t="str">
        <f t="shared" si="46"/>
        <v>|テキスト|&gt;|&gt;|&gt;|&gt;|威迫&amp;br;サイクリング3|</v>
      </c>
      <c r="B257" t="s">
        <v>0</v>
      </c>
      <c r="C257" t="s">
        <v>81</v>
      </c>
      <c r="D257" s="27" t="s">
        <v>104</v>
      </c>
      <c r="E257" t="s">
        <v>81</v>
      </c>
      <c r="F257" s="27" t="s">
        <v>113</v>
      </c>
      <c r="G257" t="s">
        <v>81</v>
      </c>
      <c r="H257" s="27" t="s">
        <v>113</v>
      </c>
      <c r="I257" t="s">
        <v>81</v>
      </c>
      <c r="J257" s="27" t="s">
        <v>113</v>
      </c>
      <c r="K257" t="s">
        <v>81</v>
      </c>
      <c r="L257" s="27" t="s">
        <v>113</v>
      </c>
      <c r="M257" t="s">
        <v>81</v>
      </c>
      <c r="N257" t="str">
        <f>IF(R256=0,"",R256)</f>
        <v>威迫&amp;br;サイクリング3</v>
      </c>
      <c r="O257" t="s">
        <v>81</v>
      </c>
      <c r="Q257" s="38" t="s">
        <v>27</v>
      </c>
      <c r="R257" s="34" t="str">
        <f>INDEX(BA:BA,W252+1)</f>
        <v>Cycling 3.</v>
      </c>
      <c r="S257" s="35" t="s">
        <v>400</v>
      </c>
      <c r="T257" s="34" t="str">
        <f>IF(X257="","",X257&amp;IF(Y257="",""," "&amp;Y257)&amp;IF(Z257="",""," "&amp;Z257)&amp;IF(AA257="",""," "&amp;AA257))</f>
        <v>Menace  </v>
      </c>
      <c r="U257" s="35"/>
      <c r="V257" s="36"/>
      <c r="W257" s="40" t="s">
        <v>114</v>
      </c>
      <c r="X257" s="33" t="str">
        <f t="shared" ref="X257:AA257" si="56">IF(ISERROR(IF(LEN(X256)&gt;1,X256,VLOOKUP(X255,$AC:$AD,2,FALSE))),"",IF(LEN(X256)&gt;1,X256,VLOOKUP(X255,$AC:$AD,2,FALSE)))</f>
        <v>Menace</v>
      </c>
      <c r="Y257" s="33" t="str">
        <f t="shared" si="56"/>
        <v/>
      </c>
      <c r="Z257" s="33" t="str">
        <f t="shared" si="56"/>
        <v/>
      </c>
      <c r="AA257" s="33" t="str">
        <f t="shared" si="56"/>
        <v> </v>
      </c>
      <c r="BB257" s="64" t="s">
        <v>0</v>
      </c>
    </row>
    <row r="258" spans="1:54">
      <c r="A258" t="str">
        <f t="shared" si="46"/>
        <v>|英テキスト|&gt;|&gt;|&gt;|&gt;|Menace  &amp;br;Cycling 3.|</v>
      </c>
      <c r="B258" t="s">
        <v>0</v>
      </c>
      <c r="C258" t="s">
        <v>81</v>
      </c>
      <c r="D258" s="27" t="s">
        <v>125</v>
      </c>
      <c r="E258" t="s">
        <v>81</v>
      </c>
      <c r="F258" s="27" t="s">
        <v>113</v>
      </c>
      <c r="G258" t="s">
        <v>81</v>
      </c>
      <c r="H258" s="27" t="s">
        <v>113</v>
      </c>
      <c r="I258" t="s">
        <v>81</v>
      </c>
      <c r="J258" s="27" t="s">
        <v>113</v>
      </c>
      <c r="K258" t="s">
        <v>81</v>
      </c>
      <c r="L258" s="27" t="s">
        <v>113</v>
      </c>
      <c r="M258" t="s">
        <v>81</v>
      </c>
      <c r="N258" t="str">
        <f>IF(T257="","",T257&amp;"&amp;br;")&amp;IF(R257=0,"",R257)</f>
        <v>Menace  &amp;br;Cycling 3.</v>
      </c>
      <c r="O258" t="s">
        <v>81</v>
      </c>
      <c r="Q258" s="33" t="s">
        <v>18</v>
      </c>
      <c r="R258" s="34" t="str">
        <f>IF(INDEX(AT:AT,W252+1)="",0,INDEX(AT:AT,W252+1)&amp;"/"&amp;INDEX(AU:AU,W252+1))</f>
        <v>5/4</v>
      </c>
      <c r="S258" s="35"/>
      <c r="T258" s="35"/>
      <c r="U258" s="35"/>
      <c r="V258" s="36"/>
      <c r="W258" s="40"/>
      <c r="X258" s="33"/>
      <c r="Y258" s="52"/>
      <c r="Z258" s="52"/>
      <c r="AA258" s="53"/>
      <c r="BB258" s="64" t="s">
        <v>0</v>
      </c>
    </row>
    <row r="259" spans="1:54">
      <c r="A259" t="str">
        <f t="shared" si="46"/>
        <v>|PT|&gt;|5/4|シールド数|&gt;||</v>
      </c>
      <c r="B259" t="s">
        <v>0</v>
      </c>
      <c r="C259" t="s">
        <v>81</v>
      </c>
      <c r="D259" t="s">
        <v>18</v>
      </c>
      <c r="E259" t="s">
        <v>81</v>
      </c>
      <c r="F259" t="s">
        <v>113</v>
      </c>
      <c r="G259" t="s">
        <v>81</v>
      </c>
      <c r="H259" t="str">
        <f>IF(R258=0,"",R258)</f>
        <v>5/4</v>
      </c>
      <c r="I259" t="s">
        <v>81</v>
      </c>
      <c r="J259" t="s">
        <v>136</v>
      </c>
      <c r="K259" t="s">
        <v>81</v>
      </c>
      <c r="L259" t="s">
        <v>113</v>
      </c>
      <c r="M259" t="s">
        <v>81</v>
      </c>
      <c r="N259" t="str">
        <f>IF(R259=0,"",R259)</f>
        <v/>
      </c>
      <c r="O259" t="s">
        <v>81</v>
      </c>
      <c r="Q259" s="41" t="s">
        <v>19</v>
      </c>
      <c r="R259" s="34">
        <f>INDEX(AS:AS,W252+1)</f>
        <v>0</v>
      </c>
      <c r="S259" s="42"/>
      <c r="T259" s="42"/>
      <c r="U259" s="42"/>
      <c r="V259" s="43"/>
      <c r="W259" s="44"/>
      <c r="X259" s="45"/>
      <c r="Y259" s="55"/>
      <c r="Z259" s="55"/>
      <c r="AA259" s="56"/>
      <c r="BB259" s="64" t="s">
        <v>0</v>
      </c>
    </row>
    <row r="260" spans="1:54">
      <c r="A260" t="str">
        <f t="shared" si="46"/>
        <v>&amp;br;&amp;br;</v>
      </c>
      <c r="B260" t="s">
        <v>0</v>
      </c>
      <c r="C260" t="s">
        <v>145</v>
      </c>
      <c r="R260"/>
      <c r="S260"/>
      <c r="T260"/>
      <c r="U260"/>
      <c r="V260"/>
      <c r="BB260" s="64" t="s">
        <v>0</v>
      </c>
    </row>
    <row r="261" spans="1:54">
      <c r="A261" t="str">
        <f t="shared" si="46"/>
        <v>#back(text=戻る,left)</v>
      </c>
      <c r="B261" t="s">
        <v>0</v>
      </c>
      <c r="C261" t="s">
        <v>153</v>
      </c>
      <c r="R261"/>
      <c r="S261"/>
      <c r="T261"/>
      <c r="U261"/>
      <c r="V261"/>
      <c r="BB261" s="64" t="s">
        <v>0</v>
      </c>
    </row>
    <row r="262" spans="1:54">
      <c r="A262" t="str">
        <f t="shared" ref="A262:A325" si="57">CONCATENATE(C262,D262,E262,F262,G262,H262,I262,J262,K262,L262,M262,N262,O262,P262)</f>
        <v>&amp;br;</v>
      </c>
      <c r="B262" t="s">
        <v>0</v>
      </c>
      <c r="C262" t="s">
        <v>164</v>
      </c>
      <c r="R262"/>
      <c r="S262"/>
      <c r="T262"/>
      <c r="U262"/>
      <c r="V262"/>
      <c r="BB262" s="64" t="s">
        <v>0</v>
      </c>
    </row>
    <row r="263" spans="1:54">
      <c r="A263" t="str">
        <f t="shared" si="57"/>
        <v>#comment(above,nsize=[15],size=[30],num=[10])</v>
      </c>
      <c r="B263" t="s">
        <v>0</v>
      </c>
      <c r="C263" t="s">
        <v>173</v>
      </c>
      <c r="R263"/>
      <c r="S263"/>
      <c r="T263"/>
      <c r="U263"/>
      <c r="V263"/>
      <c r="BB263" s="64" t="s">
        <v>0</v>
      </c>
    </row>
    <row r="264" spans="1:54">
      <c r="A264" t="str">
        <f t="shared" si="57"/>
        <v>&amp;br;&amp;br;</v>
      </c>
      <c r="B264" t="s">
        <v>0</v>
      </c>
      <c r="C264" t="s">
        <v>145</v>
      </c>
      <c r="R264"/>
      <c r="S264"/>
      <c r="T264"/>
      <c r="U264"/>
      <c r="V264"/>
      <c r="BB264" s="64" t="s">
        <v>0</v>
      </c>
    </row>
    <row r="265" spans="1:54">
      <c r="A265" t="str">
        <f t="shared" si="57"/>
        <v/>
      </c>
      <c r="B265" t="s">
        <v>0</v>
      </c>
      <c r="Q265" s="29"/>
      <c r="R265" s="30"/>
      <c r="S265" s="30"/>
      <c r="T265" s="30"/>
      <c r="U265" s="30"/>
      <c r="V265" s="31"/>
      <c r="W265" s="32">
        <v>21</v>
      </c>
      <c r="X265" s="29"/>
      <c r="Y265" s="50"/>
      <c r="Z265" s="50"/>
      <c r="AA265" s="51"/>
      <c r="BB265" s="64" t="s">
        <v>0</v>
      </c>
    </row>
    <row r="266" spans="1:54">
      <c r="A266" t="str">
        <f t="shared" si="57"/>
        <v>*ハゾレトの終わりなき怒り/Hazoret's Undying Fury</v>
      </c>
      <c r="B266" t="s">
        <v>0</v>
      </c>
      <c r="C266" t="str">
        <f>"*"&amp;R266&amp;"/"&amp;T266</f>
        <v>*ハゾレトの終わりなき怒り/Hazoret's Undying Fury</v>
      </c>
      <c r="Q266" s="33" t="s">
        <v>9</v>
      </c>
      <c r="R266" s="34" t="str">
        <f>INDEX(AI:AI,W265+1)</f>
        <v>ハゾレトの終わりなき怒り</v>
      </c>
      <c r="S266" s="35" t="s">
        <v>10</v>
      </c>
      <c r="T266" s="34" t="str">
        <f>INDEX(AJ:AJ,W265+1)</f>
        <v>Hazoret's Undying Fury</v>
      </c>
      <c r="U266" s="35"/>
      <c r="V266" s="36"/>
      <c r="W266" s="37"/>
      <c r="X266" s="33"/>
      <c r="Y266" s="52"/>
      <c r="Z266" s="52"/>
      <c r="AA266" s="53"/>
      <c r="AC266" s="52"/>
      <c r="AD266" s="52"/>
      <c r="BB266" s="64" t="s">
        <v>0</v>
      </c>
    </row>
    <row r="267" spans="1:54">
      <c r="A267" t="str">
        <f t="shared" si="57"/>
        <v>|LEFT:80|LEFT:100|LEFT:100|LEFT:100|LEFT:100|LEFT:100|c</v>
      </c>
      <c r="B267" t="s">
        <v>0</v>
      </c>
      <c r="C267" t="s">
        <v>81</v>
      </c>
      <c r="D267" s="26" t="str">
        <f>$Q$1</f>
        <v>LEFT:80</v>
      </c>
      <c r="E267" s="26" t="s">
        <v>81</v>
      </c>
      <c r="F267" s="26" t="str">
        <f t="shared" ref="F267:J267" si="58">$R$1</f>
        <v>LEFT:100</v>
      </c>
      <c r="G267" s="26" t="s">
        <v>81</v>
      </c>
      <c r="H267" s="26" t="str">
        <f t="shared" si="58"/>
        <v>LEFT:100</v>
      </c>
      <c r="I267" s="26" t="s">
        <v>81</v>
      </c>
      <c r="J267" s="26" t="str">
        <f t="shared" si="58"/>
        <v>LEFT:100</v>
      </c>
      <c r="K267" s="26" t="s">
        <v>81</v>
      </c>
      <c r="L267" s="26" t="str">
        <f>$R$1</f>
        <v>LEFT:100</v>
      </c>
      <c r="M267" s="26" t="s">
        <v>81</v>
      </c>
      <c r="N267" s="26" t="str">
        <f>$R$1</f>
        <v>LEFT:100</v>
      </c>
      <c r="O267" t="s">
        <v>81</v>
      </c>
      <c r="P267" t="s">
        <v>82</v>
      </c>
      <c r="Q267" s="38" t="s">
        <v>6</v>
      </c>
      <c r="R267" s="34" t="str">
        <f>INDEX(AF:AF,W265+1)</f>
        <v>赤</v>
      </c>
      <c r="S267" s="39" t="s">
        <v>7</v>
      </c>
      <c r="T267" s="34" t="str">
        <f>INDEX(AG:AG,W265+1)</f>
        <v>レア</v>
      </c>
      <c r="U267" s="39" t="s">
        <v>8</v>
      </c>
      <c r="V267" s="34">
        <f>INDEX(AH:AH,W265+1)</f>
        <v>21</v>
      </c>
      <c r="W267" s="40"/>
      <c r="X267" s="34" t="str">
        <f>INDEX(AO:AO,W265+1)</f>
        <v>(ライブラリーから最初の呪文を4つ取ってくる。それらのコストは0になる。あなたの各手札はすべてのマナを失う。)</v>
      </c>
      <c r="Y267" s="52"/>
      <c r="Z267" s="52"/>
      <c r="AA267" s="53"/>
      <c r="AC267" s="35"/>
      <c r="AD267" s="35"/>
      <c r="BB267" s="64" t="s">
        <v>0</v>
      </c>
    </row>
    <row r="268" spans="1:54">
      <c r="A268" t="str">
        <f t="shared" si="57"/>
        <v>|色|赤|レアリティ|レア|マナコスト|21|</v>
      </c>
      <c r="B268" t="s">
        <v>0</v>
      </c>
      <c r="C268" t="s">
        <v>81</v>
      </c>
      <c r="D268" s="27" t="s">
        <v>6</v>
      </c>
      <c r="E268" t="s">
        <v>81</v>
      </c>
      <c r="F268" t="str">
        <f>IF(R267=0,"",R267)</f>
        <v>赤</v>
      </c>
      <c r="G268" t="s">
        <v>81</v>
      </c>
      <c r="H268" s="27" t="s">
        <v>93</v>
      </c>
      <c r="I268" t="s">
        <v>81</v>
      </c>
      <c r="J268" t="str">
        <f>IF(T267=0,"",T267)</f>
        <v>レア</v>
      </c>
      <c r="K268" t="s">
        <v>81</v>
      </c>
      <c r="L268" s="27" t="s">
        <v>94</v>
      </c>
      <c r="M268" t="s">
        <v>81</v>
      </c>
      <c r="N268">
        <f>IF(V267=0,"",V267)</f>
        <v>21</v>
      </c>
      <c r="O268" t="s">
        <v>81</v>
      </c>
      <c r="Q268" s="33" t="s">
        <v>11</v>
      </c>
      <c r="R268" s="34" t="str">
        <f>INDEX(AK:AK,W265+1)</f>
        <v>呪文</v>
      </c>
      <c r="S268" s="39" t="s">
        <v>95</v>
      </c>
      <c r="T268" s="34">
        <f>INDEX(AL:AL,W265+1)</f>
        <v>0</v>
      </c>
      <c r="U268" s="34">
        <f>INDEX(AM:AM,W265+1)</f>
        <v>0</v>
      </c>
      <c r="V268" s="34">
        <f>INDEX(AN:AN,W265+1)</f>
        <v>0</v>
      </c>
      <c r="W268" s="40"/>
      <c r="X268" s="34" t="str">
        <f>INDEX(AV:AV,W265+1)</f>
        <v>(ラ</v>
      </c>
      <c r="Y268" s="34" t="str">
        <f>INDEX(AW:AW,W265+1)</f>
        <v/>
      </c>
      <c r="Z268" s="34" t="str">
        <f>INDEX(AX:AX,W265+1)</f>
        <v/>
      </c>
      <c r="AA268" s="34">
        <f>INDEX(AY:AY,W265+1)</f>
        <v>0</v>
      </c>
      <c r="AC268" s="52"/>
      <c r="AD268" s="52"/>
      <c r="BB268" s="64" t="s">
        <v>0</v>
      </c>
    </row>
    <row r="269" spans="1:54">
      <c r="A269" t="str">
        <f t="shared" si="57"/>
        <v>|種別|呪文|サブタイプ||||</v>
      </c>
      <c r="B269" t="s">
        <v>0</v>
      </c>
      <c r="C269" t="s">
        <v>81</v>
      </c>
      <c r="D269" s="27" t="s">
        <v>11</v>
      </c>
      <c r="E269" t="s">
        <v>81</v>
      </c>
      <c r="F269" t="str">
        <f>IF(R268=0,"",R268)</f>
        <v>呪文</v>
      </c>
      <c r="G269" t="s">
        <v>81</v>
      </c>
      <c r="H269" s="27" t="s">
        <v>103</v>
      </c>
      <c r="I269" t="s">
        <v>81</v>
      </c>
      <c r="J269" t="str">
        <f>IF(T268=0,"",T268)</f>
        <v/>
      </c>
      <c r="K269" t="s">
        <v>81</v>
      </c>
      <c r="L269" t="str">
        <f>IF(U268=0,"",U268)</f>
        <v/>
      </c>
      <c r="M269" t="s">
        <v>81</v>
      </c>
      <c r="N269" t="str">
        <f>IF(V268=0,"",V268)</f>
        <v/>
      </c>
      <c r="O269" t="s">
        <v>81</v>
      </c>
      <c r="Q269" s="33" t="s">
        <v>104</v>
      </c>
      <c r="R269" s="34" t="str">
        <f>INDEX(AZ:AZ,W265+1)</f>
        <v>(ライブラリーから最初の呪文を4つ取ってくる。それらのコストは0になる。あなたの各手札はすべてのマナを失う。)</v>
      </c>
      <c r="S269" s="35"/>
      <c r="T269" s="35"/>
      <c r="U269" s="35"/>
      <c r="V269" s="36"/>
      <c r="W269" s="40"/>
      <c r="X269" s="32"/>
      <c r="Y269" s="32"/>
      <c r="Z269" s="32"/>
      <c r="AA269" s="54"/>
      <c r="AC269" s="52"/>
      <c r="AD269" s="52"/>
      <c r="BB269" s="64" t="s">
        <v>0</v>
      </c>
    </row>
    <row r="270" spans="1:54">
      <c r="A270" t="str">
        <f t="shared" si="57"/>
        <v>|テキスト|&gt;|&gt;|&gt;|&gt;|(ライブラリーから最初の呪文を4つ取ってくる。それらのコストは0になる。あなたの各手札はすべてのマナを失う。)|</v>
      </c>
      <c r="B270" t="s">
        <v>0</v>
      </c>
      <c r="C270" t="s">
        <v>81</v>
      </c>
      <c r="D270" s="27" t="s">
        <v>104</v>
      </c>
      <c r="E270" t="s">
        <v>81</v>
      </c>
      <c r="F270" s="27" t="s">
        <v>113</v>
      </c>
      <c r="G270" t="s">
        <v>81</v>
      </c>
      <c r="H270" s="27" t="s">
        <v>113</v>
      </c>
      <c r="I270" t="s">
        <v>81</v>
      </c>
      <c r="J270" s="27" t="s">
        <v>113</v>
      </c>
      <c r="K270" t="s">
        <v>81</v>
      </c>
      <c r="L270" s="27" t="s">
        <v>113</v>
      </c>
      <c r="M270" t="s">
        <v>81</v>
      </c>
      <c r="N270" t="str">
        <f>IF(R269=0,"",R269)</f>
        <v>(ライブラリーから最初の呪文を4つ取ってくる。それらのコストは0になる。あなたの各手札はすべてのマナを失う。)</v>
      </c>
      <c r="O270" t="s">
        <v>81</v>
      </c>
      <c r="Q270" s="38" t="s">
        <v>27</v>
      </c>
      <c r="R270" s="34" t="str">
        <f>INDEX(BA:BA,W265+1)</f>
        <v>You fetch the first 4 spells in your library, reduce their cost to 0, then each card in your hand is fully drained of its mana.</v>
      </c>
      <c r="S270" s="35" t="s">
        <v>400</v>
      </c>
      <c r="T270" s="34" t="str">
        <f>IF(X270="","",X270&amp;IF(Y270="",""," "&amp;Y270)&amp;IF(Z270="",""," "&amp;Z270)&amp;IF(AA270="",""," "&amp;AA270))</f>
        <v/>
      </c>
      <c r="U270" s="35"/>
      <c r="V270" s="36"/>
      <c r="W270" s="40" t="s">
        <v>114</v>
      </c>
      <c r="X270" s="33" t="str">
        <f t="shared" ref="X270:AA270" si="59">IF(ISERROR(IF(LEN(X269)&gt;1,X269,VLOOKUP(X268,$AC:$AD,2,FALSE))),"",IF(LEN(X269)&gt;1,X269,VLOOKUP(X268,$AC:$AD,2,FALSE)))</f>
        <v/>
      </c>
      <c r="Y270" s="33" t="str">
        <f t="shared" si="59"/>
        <v/>
      </c>
      <c r="Z270" s="33" t="str">
        <f t="shared" si="59"/>
        <v/>
      </c>
      <c r="AA270" s="33" t="str">
        <f t="shared" si="59"/>
        <v> </v>
      </c>
      <c r="AC270" s="52"/>
      <c r="AD270" s="52"/>
      <c r="BB270" s="64" t="s">
        <v>0</v>
      </c>
    </row>
    <row r="271" spans="1:54">
      <c r="A271" t="str">
        <f t="shared" si="57"/>
        <v>|英テキスト|&gt;|&gt;|&gt;|&gt;|You fetch the first 4 spells in your library, reduce their cost to 0, then each card in your hand is fully drained of its mana.|</v>
      </c>
      <c r="B271" t="s">
        <v>0</v>
      </c>
      <c r="C271" t="s">
        <v>81</v>
      </c>
      <c r="D271" s="27" t="s">
        <v>125</v>
      </c>
      <c r="E271" t="s">
        <v>81</v>
      </c>
      <c r="F271" s="27" t="s">
        <v>113</v>
      </c>
      <c r="G271" t="s">
        <v>81</v>
      </c>
      <c r="H271" s="27" t="s">
        <v>113</v>
      </c>
      <c r="I271" t="s">
        <v>81</v>
      </c>
      <c r="J271" s="27" t="s">
        <v>113</v>
      </c>
      <c r="K271" t="s">
        <v>81</v>
      </c>
      <c r="L271" s="27" t="s">
        <v>113</v>
      </c>
      <c r="M271" t="s">
        <v>81</v>
      </c>
      <c r="N271" t="str">
        <f>IF(T270="","",T270&amp;"&amp;br;")&amp;IF(R270=0,"",R270)</f>
        <v>You fetch the first 4 spells in your library, reduce their cost to 0, then each card in your hand is fully drained of its mana.</v>
      </c>
      <c r="O271" t="s">
        <v>81</v>
      </c>
      <c r="Q271" s="33" t="s">
        <v>18</v>
      </c>
      <c r="R271" s="34">
        <f>IF(INDEX(AT:AT,W265+1)="",0,INDEX(AT:AT,W265+1)&amp;"/"&amp;INDEX(AU:AU,W265+1))</f>
        <v>0</v>
      </c>
      <c r="S271" s="35"/>
      <c r="T271" s="35"/>
      <c r="U271" s="35"/>
      <c r="V271" s="36"/>
      <c r="W271" s="40"/>
      <c r="X271" s="33"/>
      <c r="Y271" s="52"/>
      <c r="Z271" s="52"/>
      <c r="AA271" s="53"/>
      <c r="AC271" s="52"/>
      <c r="AD271" s="52"/>
      <c r="BB271" s="64" t="s">
        <v>0</v>
      </c>
    </row>
    <row r="272" spans="1:54">
      <c r="A272" t="str">
        <f t="shared" si="57"/>
        <v>|PT|&gt;||シールド数|&gt;||</v>
      </c>
      <c r="B272" t="s">
        <v>0</v>
      </c>
      <c r="C272" t="s">
        <v>81</v>
      </c>
      <c r="D272" t="s">
        <v>18</v>
      </c>
      <c r="E272" t="s">
        <v>81</v>
      </c>
      <c r="F272" t="s">
        <v>113</v>
      </c>
      <c r="G272" t="s">
        <v>81</v>
      </c>
      <c r="H272" t="str">
        <f>IF(R271=0,"",R271)</f>
        <v/>
      </c>
      <c r="I272" t="s">
        <v>81</v>
      </c>
      <c r="J272" t="s">
        <v>136</v>
      </c>
      <c r="K272" t="s">
        <v>81</v>
      </c>
      <c r="L272" t="s">
        <v>113</v>
      </c>
      <c r="M272" t="s">
        <v>81</v>
      </c>
      <c r="N272" t="str">
        <f>IF(R272=0,"",R272)</f>
        <v/>
      </c>
      <c r="O272" t="s">
        <v>81</v>
      </c>
      <c r="Q272" s="41" t="s">
        <v>19</v>
      </c>
      <c r="R272" s="34">
        <f>INDEX(AS:AS,W265+1)</f>
        <v>0</v>
      </c>
      <c r="S272" s="42"/>
      <c r="T272" s="42"/>
      <c r="U272" s="42"/>
      <c r="V272" s="43"/>
      <c r="W272" s="44"/>
      <c r="X272" s="45"/>
      <c r="Y272" s="55"/>
      <c r="Z272" s="55"/>
      <c r="AA272" s="56"/>
      <c r="BB272" s="64" t="s">
        <v>0</v>
      </c>
    </row>
    <row r="273" spans="1:54">
      <c r="A273" t="str">
        <f t="shared" si="57"/>
        <v>&amp;br;&amp;br;</v>
      </c>
      <c r="B273" t="s">
        <v>0</v>
      </c>
      <c r="C273" t="s">
        <v>145</v>
      </c>
      <c r="R273"/>
      <c r="S273"/>
      <c r="T273"/>
      <c r="U273"/>
      <c r="V273"/>
      <c r="BB273" s="64" t="s">
        <v>0</v>
      </c>
    </row>
    <row r="274" spans="1:54">
      <c r="A274" t="str">
        <f t="shared" si="57"/>
        <v>#back(text=戻る,left)</v>
      </c>
      <c r="B274" t="s">
        <v>0</v>
      </c>
      <c r="C274" t="s">
        <v>153</v>
      </c>
      <c r="R274"/>
      <c r="S274"/>
      <c r="T274"/>
      <c r="U274"/>
      <c r="V274"/>
      <c r="BB274" s="64" t="s">
        <v>0</v>
      </c>
    </row>
    <row r="275" spans="1:54">
      <c r="A275" t="str">
        <f t="shared" si="57"/>
        <v>&amp;br;</v>
      </c>
      <c r="B275" t="s">
        <v>0</v>
      </c>
      <c r="C275" t="s">
        <v>164</v>
      </c>
      <c r="R275"/>
      <c r="S275"/>
      <c r="T275"/>
      <c r="U275"/>
      <c r="V275"/>
      <c r="BB275" s="64" t="s">
        <v>0</v>
      </c>
    </row>
    <row r="276" spans="1:54">
      <c r="A276" t="str">
        <f t="shared" si="57"/>
        <v>#comment(above,nsize=[15],size=[30],num=[10])</v>
      </c>
      <c r="B276" t="s">
        <v>0</v>
      </c>
      <c r="C276" t="s">
        <v>173</v>
      </c>
      <c r="R276"/>
      <c r="S276"/>
      <c r="T276"/>
      <c r="U276"/>
      <c r="V276"/>
      <c r="BB276" s="64" t="s">
        <v>0</v>
      </c>
    </row>
    <row r="277" spans="1:54">
      <c r="A277" t="str">
        <f t="shared" si="57"/>
        <v>&amp;br;&amp;br;</v>
      </c>
      <c r="B277" t="s">
        <v>0</v>
      </c>
      <c r="C277" t="s">
        <v>145</v>
      </c>
      <c r="R277"/>
      <c r="S277"/>
      <c r="T277"/>
      <c r="U277"/>
      <c r="V277"/>
      <c r="AC277" s="52"/>
      <c r="AD277" s="52"/>
      <c r="BB277" s="64" t="s">
        <v>0</v>
      </c>
    </row>
    <row r="278" spans="1:54">
      <c r="A278" t="str">
        <f t="shared" si="57"/>
        <v/>
      </c>
      <c r="B278" t="s">
        <v>0</v>
      </c>
      <c r="Q278" s="29"/>
      <c r="R278" s="30"/>
      <c r="S278" s="30"/>
      <c r="T278" s="30"/>
      <c r="U278" s="30"/>
      <c r="V278" s="31"/>
      <c r="W278" s="32">
        <v>22</v>
      </c>
      <c r="X278" s="29"/>
      <c r="Y278" s="50"/>
      <c r="Z278" s="50"/>
      <c r="AA278" s="51"/>
      <c r="AC278" s="52"/>
      <c r="AD278" s="52"/>
      <c r="BB278" s="64" t="s">
        <v>0</v>
      </c>
    </row>
    <row r="279" spans="1:54">
      <c r="A279" t="str">
        <f t="shared" si="57"/>
        <v>*破滅の刻/Hour of Devastation</v>
      </c>
      <c r="B279" t="s">
        <v>0</v>
      </c>
      <c r="C279" t="str">
        <f>"*"&amp;R279&amp;"/"&amp;T279</f>
        <v>*破滅の刻/Hour of Devastation</v>
      </c>
      <c r="Q279" s="33" t="s">
        <v>9</v>
      </c>
      <c r="R279" s="34" t="str">
        <f>INDEX(AI:AI,W278+1)</f>
        <v>破滅の刻</v>
      </c>
      <c r="S279" s="35" t="s">
        <v>10</v>
      </c>
      <c r="T279" s="34" t="str">
        <f>INDEX(AJ:AJ,W278+1)</f>
        <v>Hour of Devastation</v>
      </c>
      <c r="U279" s="35"/>
      <c r="V279" s="36"/>
      <c r="W279" s="37"/>
      <c r="X279" s="33"/>
      <c r="Y279" s="52"/>
      <c r="Z279" s="52"/>
      <c r="AA279" s="53"/>
      <c r="AC279" s="52"/>
      <c r="AD279" s="52"/>
      <c r="BB279" s="64" t="s">
        <v>0</v>
      </c>
    </row>
    <row r="280" spans="1:54">
      <c r="A280" t="str">
        <f t="shared" si="57"/>
        <v>|LEFT:80|LEFT:100|LEFT:100|LEFT:100|LEFT:100|LEFT:100|c</v>
      </c>
      <c r="B280" t="s">
        <v>0</v>
      </c>
      <c r="C280" t="s">
        <v>81</v>
      </c>
      <c r="D280" s="26" t="str">
        <f>$Q$1</f>
        <v>LEFT:80</v>
      </c>
      <c r="E280" s="26" t="s">
        <v>81</v>
      </c>
      <c r="F280" s="26" t="str">
        <f t="shared" ref="F280:J280" si="60">$R$1</f>
        <v>LEFT:100</v>
      </c>
      <c r="G280" s="26" t="s">
        <v>81</v>
      </c>
      <c r="H280" s="26" t="str">
        <f t="shared" si="60"/>
        <v>LEFT:100</v>
      </c>
      <c r="I280" s="26" t="s">
        <v>81</v>
      </c>
      <c r="J280" s="26" t="str">
        <f t="shared" si="60"/>
        <v>LEFT:100</v>
      </c>
      <c r="K280" s="26" t="s">
        <v>81</v>
      </c>
      <c r="L280" s="26" t="str">
        <f>$R$1</f>
        <v>LEFT:100</v>
      </c>
      <c r="M280" s="26" t="s">
        <v>81</v>
      </c>
      <c r="N280" s="26" t="str">
        <f>$R$1</f>
        <v>LEFT:100</v>
      </c>
      <c r="O280" t="s">
        <v>81</v>
      </c>
      <c r="P280" t="s">
        <v>82</v>
      </c>
      <c r="Q280" s="38" t="s">
        <v>6</v>
      </c>
      <c r="R280" s="34" t="str">
        <f>INDEX(AF:AF,W278+1)</f>
        <v>赤</v>
      </c>
      <c r="S280" s="39" t="s">
        <v>7</v>
      </c>
      <c r="T280" s="34" t="str">
        <f>INDEX(AG:AG,W278+1)</f>
        <v>神話レア</v>
      </c>
      <c r="U280" s="39" t="s">
        <v>8</v>
      </c>
      <c r="V280" s="34">
        <f>INDEX(AH:AH,W278+1)</f>
        <v>15</v>
      </c>
      <c r="W280" s="40"/>
      <c r="X280" s="34" t="str">
        <f>INDEX(AO:AO,W278+1)</f>
        <v>(対戦相手がコントロールする各クリーチャーはダメージ軽減を失う。対戦相手と対戦相手がコントロールする各クリーチャーに12点のダメージを与える。)</v>
      </c>
      <c r="Y280" s="52"/>
      <c r="Z280" s="52"/>
      <c r="AA280" s="53"/>
      <c r="AC280" s="35"/>
      <c r="AD280" s="35"/>
      <c r="BB280" s="64" t="s">
        <v>0</v>
      </c>
    </row>
    <row r="281" spans="1:54">
      <c r="A281" t="str">
        <f t="shared" si="57"/>
        <v>|色|赤|レアリティ|神話レア|マナコスト|15|</v>
      </c>
      <c r="B281" t="s">
        <v>0</v>
      </c>
      <c r="C281" t="s">
        <v>81</v>
      </c>
      <c r="D281" s="27" t="s">
        <v>6</v>
      </c>
      <c r="E281" t="s">
        <v>81</v>
      </c>
      <c r="F281" t="str">
        <f>IF(R280=0,"",R280)</f>
        <v>赤</v>
      </c>
      <c r="G281" t="s">
        <v>81</v>
      </c>
      <c r="H281" s="27" t="s">
        <v>93</v>
      </c>
      <c r="I281" t="s">
        <v>81</v>
      </c>
      <c r="J281" t="str">
        <f>IF(T280=0,"",T280)</f>
        <v>神話レア</v>
      </c>
      <c r="K281" t="s">
        <v>81</v>
      </c>
      <c r="L281" s="27" t="s">
        <v>94</v>
      </c>
      <c r="M281" t="s">
        <v>81</v>
      </c>
      <c r="N281">
        <f>IF(V280=0,"",V280)</f>
        <v>15</v>
      </c>
      <c r="O281" t="s">
        <v>81</v>
      </c>
      <c r="Q281" s="33" t="s">
        <v>11</v>
      </c>
      <c r="R281" s="34" t="str">
        <f>INDEX(AK:AK,W278+1)</f>
        <v>呪文</v>
      </c>
      <c r="S281" s="39" t="s">
        <v>95</v>
      </c>
      <c r="T281" s="34">
        <f>INDEX(AL:AL,W278+1)</f>
        <v>0</v>
      </c>
      <c r="U281" s="34">
        <f>INDEX(AM:AM,W278+1)</f>
        <v>0</v>
      </c>
      <c r="V281" s="34">
        <f>INDEX(AN:AN,W278+1)</f>
        <v>0</v>
      </c>
      <c r="W281" s="40"/>
      <c r="X281" s="34" t="str">
        <f>INDEX(AV:AV,W278+1)</f>
        <v>(対</v>
      </c>
      <c r="Y281" s="34" t="str">
        <f>INDEX(AW:AW,W278+1)</f>
        <v/>
      </c>
      <c r="Z281" s="34" t="str">
        <f>INDEX(AX:AX,W278+1)</f>
        <v/>
      </c>
      <c r="AA281" s="34">
        <f>INDEX(AY:AY,W278+1)</f>
        <v>0</v>
      </c>
      <c r="AC281" s="52"/>
      <c r="AD281" s="52"/>
      <c r="BB281" s="64" t="s">
        <v>0</v>
      </c>
    </row>
    <row r="282" spans="1:54">
      <c r="A282" t="str">
        <f t="shared" si="57"/>
        <v>|種別|呪文|サブタイプ||||</v>
      </c>
      <c r="B282" t="s">
        <v>0</v>
      </c>
      <c r="C282" t="s">
        <v>81</v>
      </c>
      <c r="D282" s="27" t="s">
        <v>11</v>
      </c>
      <c r="E282" t="s">
        <v>81</v>
      </c>
      <c r="F282" t="str">
        <f>IF(R281=0,"",R281)</f>
        <v>呪文</v>
      </c>
      <c r="G282" t="s">
        <v>81</v>
      </c>
      <c r="H282" s="27" t="s">
        <v>103</v>
      </c>
      <c r="I282" t="s">
        <v>81</v>
      </c>
      <c r="J282" t="str">
        <f>IF(T281=0,"",T281)</f>
        <v/>
      </c>
      <c r="K282" t="s">
        <v>81</v>
      </c>
      <c r="L282" t="str">
        <f>IF(U281=0,"",U281)</f>
        <v/>
      </c>
      <c r="M282" t="s">
        <v>81</v>
      </c>
      <c r="N282" t="str">
        <f>IF(V281=0,"",V281)</f>
        <v/>
      </c>
      <c r="O282" t="s">
        <v>81</v>
      </c>
      <c r="Q282" s="33" t="s">
        <v>104</v>
      </c>
      <c r="R282" s="34" t="str">
        <f>INDEX(AZ:AZ,W278+1)</f>
        <v>(対戦相手がコントロールする各クリーチャーはダメージ軽減を失う。対戦相手と対戦相手がコントロールする各クリーチャーに12点のダメージを与える。)</v>
      </c>
      <c r="S282" s="35"/>
      <c r="T282" s="35"/>
      <c r="U282" s="35"/>
      <c r="V282" s="36"/>
      <c r="W282" s="40"/>
      <c r="X282" s="32"/>
      <c r="Y282" s="32"/>
      <c r="Z282" s="32"/>
      <c r="AA282" s="54"/>
      <c r="AC282" s="52"/>
      <c r="AD282" s="52"/>
      <c r="BB282" s="64" t="s">
        <v>0</v>
      </c>
    </row>
    <row r="283" spans="1:54">
      <c r="A283" t="str">
        <f t="shared" si="57"/>
        <v>|テキスト|&gt;|&gt;|&gt;|&gt;|(対戦相手がコントロールする各クリーチャーはダメージ軽減を失う。対戦相手と対戦相手がコントロールする各クリーチャーに12点のダメージを与える。)|</v>
      </c>
      <c r="B283" t="s">
        <v>0</v>
      </c>
      <c r="C283" t="s">
        <v>81</v>
      </c>
      <c r="D283" s="27" t="s">
        <v>104</v>
      </c>
      <c r="E283" t="s">
        <v>81</v>
      </c>
      <c r="F283" s="27" t="s">
        <v>113</v>
      </c>
      <c r="G283" t="s">
        <v>81</v>
      </c>
      <c r="H283" s="27" t="s">
        <v>113</v>
      </c>
      <c r="I283" t="s">
        <v>81</v>
      </c>
      <c r="J283" s="27" t="s">
        <v>113</v>
      </c>
      <c r="K283" t="s">
        <v>81</v>
      </c>
      <c r="L283" s="27" t="s">
        <v>113</v>
      </c>
      <c r="M283" t="s">
        <v>81</v>
      </c>
      <c r="N283" t="str">
        <f>IF(R282=0,"",R282)</f>
        <v>(対戦相手がコントロールする各クリーチャーはダメージ軽減を失う。対戦相手と対戦相手がコントロールする各クリーチャーに12点のダメージを与える。)</v>
      </c>
      <c r="O283" t="s">
        <v>81</v>
      </c>
      <c r="Q283" s="38" t="s">
        <v>27</v>
      </c>
      <c r="R283" s="34" t="str">
        <f>INDEX(BA:BA,W278+1)</f>
        <v>Each creature your opponent controls loses Prevent Damage, then your opponent and each creature your opponent controls takes 12 damage.</v>
      </c>
      <c r="S283" s="35" t="s">
        <v>400</v>
      </c>
      <c r="T283" s="34" t="str">
        <f>IF(X283="","",X283&amp;IF(Y283="",""," "&amp;Y283)&amp;IF(Z283="",""," "&amp;Z283)&amp;IF(AA283="",""," "&amp;AA283))</f>
        <v/>
      </c>
      <c r="U283" s="35"/>
      <c r="V283" s="36"/>
      <c r="W283" s="40" t="s">
        <v>114</v>
      </c>
      <c r="X283" s="33" t="str">
        <f t="shared" ref="X283:AA283" si="61">IF(ISERROR(IF(LEN(X282)&gt;1,X282,VLOOKUP(X281,$AC:$AD,2,FALSE))),"",IF(LEN(X282)&gt;1,X282,VLOOKUP(X281,$AC:$AD,2,FALSE)))</f>
        <v/>
      </c>
      <c r="Y283" s="33" t="str">
        <f t="shared" si="61"/>
        <v/>
      </c>
      <c r="Z283" s="33" t="str">
        <f t="shared" si="61"/>
        <v/>
      </c>
      <c r="AA283" s="33" t="str">
        <f t="shared" si="61"/>
        <v> </v>
      </c>
      <c r="AC283" s="52"/>
      <c r="AD283" s="52"/>
      <c r="BB283" s="64" t="s">
        <v>0</v>
      </c>
    </row>
    <row r="284" spans="1:54">
      <c r="A284" t="str">
        <f t="shared" si="57"/>
        <v>|英テキスト|&gt;|&gt;|&gt;|&gt;|Each creature your opponent controls loses Prevent Damage, then your opponent and each creature your opponent controls takes 12 damage.|</v>
      </c>
      <c r="B284" t="s">
        <v>0</v>
      </c>
      <c r="C284" t="s">
        <v>81</v>
      </c>
      <c r="D284" s="27" t="s">
        <v>125</v>
      </c>
      <c r="E284" t="s">
        <v>81</v>
      </c>
      <c r="F284" s="27" t="s">
        <v>113</v>
      </c>
      <c r="G284" t="s">
        <v>81</v>
      </c>
      <c r="H284" s="27" t="s">
        <v>113</v>
      </c>
      <c r="I284" t="s">
        <v>81</v>
      </c>
      <c r="J284" s="27" t="s">
        <v>113</v>
      </c>
      <c r="K284" t="s">
        <v>81</v>
      </c>
      <c r="L284" s="27" t="s">
        <v>113</v>
      </c>
      <c r="M284" t="s">
        <v>81</v>
      </c>
      <c r="N284" t="str">
        <f>IF(T283="","",T283&amp;"&amp;br;")&amp;IF(R283=0,"",R283)</f>
        <v>Each creature your opponent controls loses Prevent Damage, then your opponent and each creature your opponent controls takes 12 damage.</v>
      </c>
      <c r="O284" t="s">
        <v>81</v>
      </c>
      <c r="Q284" s="33" t="s">
        <v>18</v>
      </c>
      <c r="R284" s="34">
        <f>IF(INDEX(AT:AT,W278+1)="",0,INDEX(AT:AT,W278+1)&amp;"/"&amp;INDEX(AU:AU,W278+1))</f>
        <v>0</v>
      </c>
      <c r="S284" s="35"/>
      <c r="T284" s="35"/>
      <c r="U284" s="35"/>
      <c r="V284" s="36"/>
      <c r="W284" s="40"/>
      <c r="X284" s="33"/>
      <c r="Y284" s="52"/>
      <c r="Z284" s="52"/>
      <c r="AA284" s="53"/>
      <c r="AC284" s="52"/>
      <c r="AD284" s="52"/>
      <c r="BB284" s="64" t="s">
        <v>0</v>
      </c>
    </row>
    <row r="285" spans="1:54">
      <c r="A285" t="str">
        <f t="shared" si="57"/>
        <v>|PT|&gt;||シールド数|&gt;||</v>
      </c>
      <c r="B285" t="s">
        <v>0</v>
      </c>
      <c r="C285" t="s">
        <v>81</v>
      </c>
      <c r="D285" t="s">
        <v>18</v>
      </c>
      <c r="E285" t="s">
        <v>81</v>
      </c>
      <c r="F285" t="s">
        <v>113</v>
      </c>
      <c r="G285" t="s">
        <v>81</v>
      </c>
      <c r="H285" t="str">
        <f>IF(R284=0,"",R284)</f>
        <v/>
      </c>
      <c r="I285" t="s">
        <v>81</v>
      </c>
      <c r="J285" t="s">
        <v>136</v>
      </c>
      <c r="K285" t="s">
        <v>81</v>
      </c>
      <c r="L285" t="s">
        <v>113</v>
      </c>
      <c r="M285" t="s">
        <v>81</v>
      </c>
      <c r="N285" t="str">
        <f>IF(R285=0,"",R285)</f>
        <v/>
      </c>
      <c r="O285" t="s">
        <v>81</v>
      </c>
      <c r="Q285" s="41" t="s">
        <v>19</v>
      </c>
      <c r="R285" s="34">
        <f>INDEX(AS:AS,W278+1)</f>
        <v>0</v>
      </c>
      <c r="S285" s="42"/>
      <c r="T285" s="42"/>
      <c r="U285" s="42"/>
      <c r="V285" s="43"/>
      <c r="W285" s="44"/>
      <c r="X285" s="45"/>
      <c r="Y285" s="55"/>
      <c r="Z285" s="55"/>
      <c r="AA285" s="56"/>
      <c r="BB285" s="64" t="s">
        <v>0</v>
      </c>
    </row>
    <row r="286" spans="1:54">
      <c r="A286" t="str">
        <f t="shared" si="57"/>
        <v>&amp;br;&amp;br;</v>
      </c>
      <c r="B286" t="s">
        <v>0</v>
      </c>
      <c r="C286" t="s">
        <v>145</v>
      </c>
      <c r="R286"/>
      <c r="S286"/>
      <c r="T286"/>
      <c r="U286"/>
      <c r="V286"/>
      <c r="BB286" s="64" t="s">
        <v>0</v>
      </c>
    </row>
    <row r="287" spans="1:54">
      <c r="A287" t="str">
        <f t="shared" si="57"/>
        <v>#back(text=戻る,left)</v>
      </c>
      <c r="B287" t="s">
        <v>0</v>
      </c>
      <c r="C287" t="s">
        <v>153</v>
      </c>
      <c r="R287"/>
      <c r="S287"/>
      <c r="T287"/>
      <c r="U287"/>
      <c r="V287"/>
      <c r="BB287" s="64" t="s">
        <v>0</v>
      </c>
    </row>
    <row r="288" spans="1:54">
      <c r="A288" t="str">
        <f t="shared" si="57"/>
        <v>&amp;br;</v>
      </c>
      <c r="B288" t="s">
        <v>0</v>
      </c>
      <c r="C288" t="s">
        <v>164</v>
      </c>
      <c r="R288"/>
      <c r="S288"/>
      <c r="T288"/>
      <c r="U288"/>
      <c r="V288"/>
      <c r="BB288" s="64" t="s">
        <v>0</v>
      </c>
    </row>
    <row r="289" spans="1:54">
      <c r="A289" t="str">
        <f t="shared" si="57"/>
        <v>#comment(above,nsize=[15],size=[30],num=[10])</v>
      </c>
      <c r="B289" t="s">
        <v>0</v>
      </c>
      <c r="C289" t="s">
        <v>173</v>
      </c>
      <c r="R289"/>
      <c r="S289"/>
      <c r="T289"/>
      <c r="U289"/>
      <c r="V289"/>
      <c r="BB289" s="64" t="s">
        <v>0</v>
      </c>
    </row>
    <row r="290" spans="1:54">
      <c r="A290" t="str">
        <f t="shared" si="57"/>
        <v>&amp;br;&amp;br;</v>
      </c>
      <c r="B290" t="s">
        <v>0</v>
      </c>
      <c r="C290" t="s">
        <v>145</v>
      </c>
      <c r="R290"/>
      <c r="S290"/>
      <c r="T290"/>
      <c r="U290"/>
      <c r="V290"/>
      <c r="AC290" s="52"/>
      <c r="AD290" s="52"/>
      <c r="BB290" s="64" t="s">
        <v>0</v>
      </c>
    </row>
    <row r="291" spans="1:54">
      <c r="A291" t="str">
        <f t="shared" si="57"/>
        <v/>
      </c>
      <c r="B291" t="s">
        <v>0</v>
      </c>
      <c r="Q291" s="29"/>
      <c r="R291" s="30"/>
      <c r="S291" s="30"/>
      <c r="T291" s="30"/>
      <c r="U291" s="30"/>
      <c r="V291" s="31"/>
      <c r="W291" s="32">
        <v>23</v>
      </c>
      <c r="X291" s="29"/>
      <c r="Y291" s="50"/>
      <c r="Z291" s="50"/>
      <c r="AA291" s="51"/>
      <c r="AC291" s="52"/>
      <c r="AD291" s="52"/>
      <c r="BB291" s="64" t="s">
        <v>0</v>
      </c>
    </row>
    <row r="292" spans="1:54">
      <c r="A292" t="str">
        <f t="shared" si="57"/>
        <v>*マンティコアの永遠衆/Manticore Eternal</v>
      </c>
      <c r="B292" t="s">
        <v>0</v>
      </c>
      <c r="C292" t="str">
        <f>"*"&amp;R292&amp;"/"&amp;T292</f>
        <v>*マンティコアの永遠衆/Manticore Eternal</v>
      </c>
      <c r="Q292" s="33" t="s">
        <v>9</v>
      </c>
      <c r="R292" s="34" t="str">
        <f>INDEX(AI:AI,W291+1)</f>
        <v>マンティコアの永遠衆</v>
      </c>
      <c r="S292" s="35" t="s">
        <v>10</v>
      </c>
      <c r="T292" s="34" t="str">
        <f>INDEX(AJ:AJ,W291+1)</f>
        <v>Manticore Eternal</v>
      </c>
      <c r="U292" s="35"/>
      <c r="V292" s="36"/>
      <c r="W292" s="37"/>
      <c r="X292" s="33"/>
      <c r="Y292" s="52"/>
      <c r="Z292" s="52"/>
      <c r="AA292" s="53"/>
      <c r="AC292" s="52"/>
      <c r="AD292" s="52"/>
      <c r="BB292" s="64" t="s">
        <v>0</v>
      </c>
    </row>
    <row r="293" spans="1:54">
      <c r="A293" t="str">
        <f t="shared" si="57"/>
        <v>|LEFT:80|LEFT:100|LEFT:100|LEFT:100|LEFT:100|LEFT:100|c</v>
      </c>
      <c r="B293" t="s">
        <v>0</v>
      </c>
      <c r="C293" t="s">
        <v>81</v>
      </c>
      <c r="D293" s="26" t="str">
        <f>$Q$1</f>
        <v>LEFT:80</v>
      </c>
      <c r="E293" s="26" t="s">
        <v>81</v>
      </c>
      <c r="F293" s="26" t="str">
        <f t="shared" ref="F293:J293" si="62">$R$1</f>
        <v>LEFT:100</v>
      </c>
      <c r="G293" s="26" t="s">
        <v>81</v>
      </c>
      <c r="H293" s="26" t="str">
        <f t="shared" si="62"/>
        <v>LEFT:100</v>
      </c>
      <c r="I293" s="26" t="s">
        <v>81</v>
      </c>
      <c r="J293" s="26" t="str">
        <f t="shared" si="62"/>
        <v>LEFT:100</v>
      </c>
      <c r="K293" s="26" t="s">
        <v>81</v>
      </c>
      <c r="L293" s="26" t="str">
        <f>$R$1</f>
        <v>LEFT:100</v>
      </c>
      <c r="M293" s="26" t="s">
        <v>81</v>
      </c>
      <c r="N293" s="26" t="str">
        <f>$R$1</f>
        <v>LEFT:100</v>
      </c>
      <c r="O293" t="s">
        <v>81</v>
      </c>
      <c r="P293" t="s">
        <v>82</v>
      </c>
      <c r="Q293" s="38" t="s">
        <v>6</v>
      </c>
      <c r="R293" s="34" t="str">
        <f>INDEX(AF:AF,W291+1)</f>
        <v>赤</v>
      </c>
      <c r="S293" s="39" t="s">
        <v>7</v>
      </c>
      <c r="T293" s="34" t="str">
        <f>INDEX(AG:AG,W291+1)</f>
        <v>アンコモン</v>
      </c>
      <c r="U293" s="39" t="s">
        <v>8</v>
      </c>
      <c r="V293" s="34">
        <f>INDEX(AH:AH,W291+1)</f>
        <v>10</v>
      </c>
      <c r="W293" s="40"/>
      <c r="X293" s="34" t="str">
        <f>INDEX(AO:AO,W291+1)</f>
        <v>加虐</v>
      </c>
      <c r="Y293" s="52"/>
      <c r="Z293" s="52"/>
      <c r="AA293" s="53"/>
      <c r="AC293" s="35"/>
      <c r="AD293" s="35"/>
      <c r="BB293" s="64" t="s">
        <v>0</v>
      </c>
    </row>
    <row r="294" spans="1:54">
      <c r="A294" t="str">
        <f t="shared" si="57"/>
        <v>|色|赤|レアリティ|アンコモン|マナコスト|10|</v>
      </c>
      <c r="B294" t="s">
        <v>0</v>
      </c>
      <c r="C294" t="s">
        <v>81</v>
      </c>
      <c r="D294" s="27" t="s">
        <v>6</v>
      </c>
      <c r="E294" t="s">
        <v>81</v>
      </c>
      <c r="F294" t="str">
        <f>IF(R293=0,"",R293)</f>
        <v>赤</v>
      </c>
      <c r="G294" t="s">
        <v>81</v>
      </c>
      <c r="H294" s="27" t="s">
        <v>93</v>
      </c>
      <c r="I294" t="s">
        <v>81</v>
      </c>
      <c r="J294" t="str">
        <f>IF(T293=0,"",T293)</f>
        <v>アンコモン</v>
      </c>
      <c r="K294" t="s">
        <v>81</v>
      </c>
      <c r="L294" s="27" t="s">
        <v>94</v>
      </c>
      <c r="M294" t="s">
        <v>81</v>
      </c>
      <c r="N294">
        <f>IF(V293=0,"",V293)</f>
        <v>10</v>
      </c>
      <c r="O294" t="s">
        <v>81</v>
      </c>
      <c r="Q294" s="33" t="s">
        <v>11</v>
      </c>
      <c r="R294" s="34" t="str">
        <f>INDEX(AK:AK,W291+1)</f>
        <v>クリーチャー</v>
      </c>
      <c r="S294" s="39" t="s">
        <v>95</v>
      </c>
      <c r="T294" s="34" t="str">
        <f>INDEX(AL:AL,W291+1)</f>
        <v>ゾンビ</v>
      </c>
      <c r="U294" s="34" t="str">
        <f>INDEX(AM:AM,W291+1)</f>
        <v>マンティコア</v>
      </c>
      <c r="V294" s="34">
        <f>INDEX(AN:AN,W291+1)</f>
        <v>0</v>
      </c>
      <c r="W294" s="40"/>
      <c r="X294" s="34" t="str">
        <f>INDEX(AV:AV,W291+1)</f>
        <v>加虐</v>
      </c>
      <c r="Y294" s="34" t="str">
        <f>INDEX(AW:AW,W291+1)</f>
        <v/>
      </c>
      <c r="Z294" s="34" t="str">
        <f>INDEX(AX:AX,W291+1)</f>
        <v/>
      </c>
      <c r="AA294" s="34">
        <f>INDEX(AY:AY,W291+1)</f>
        <v>0</v>
      </c>
      <c r="AC294" s="52"/>
      <c r="AD294" s="52"/>
      <c r="BB294" s="64" t="s">
        <v>0</v>
      </c>
    </row>
    <row r="295" spans="1:54">
      <c r="A295" t="str">
        <f t="shared" si="57"/>
        <v>|種別|クリーチャー|サブタイプ|ゾンビ|マンティコア||</v>
      </c>
      <c r="B295" t="s">
        <v>0</v>
      </c>
      <c r="C295" t="s">
        <v>81</v>
      </c>
      <c r="D295" s="27" t="s">
        <v>11</v>
      </c>
      <c r="E295" t="s">
        <v>81</v>
      </c>
      <c r="F295" t="str">
        <f>IF(R294=0,"",R294)</f>
        <v>クリーチャー</v>
      </c>
      <c r="G295" t="s">
        <v>81</v>
      </c>
      <c r="H295" s="27" t="s">
        <v>103</v>
      </c>
      <c r="I295" t="s">
        <v>81</v>
      </c>
      <c r="J295" t="str">
        <f>IF(T294=0,"",T294)</f>
        <v>ゾンビ</v>
      </c>
      <c r="K295" t="s">
        <v>81</v>
      </c>
      <c r="L295" t="str">
        <f>IF(U294=0,"",U294)</f>
        <v>マンティコア</v>
      </c>
      <c r="M295" t="s">
        <v>81</v>
      </c>
      <c r="N295" t="str">
        <f>IF(V294=0,"",V294)</f>
        <v/>
      </c>
      <c r="O295" t="s">
        <v>81</v>
      </c>
      <c r="Q295" s="33" t="s">
        <v>104</v>
      </c>
      <c r="R295" s="34" t="str">
        <f>INDEX(AZ:AZ,W291+1)</f>
        <v>加虐</v>
      </c>
      <c r="S295" s="35"/>
      <c r="T295" s="35"/>
      <c r="U295" s="35"/>
      <c r="V295" s="36"/>
      <c r="W295" s="40"/>
      <c r="X295" s="32"/>
      <c r="Y295" s="32"/>
      <c r="Z295" s="32"/>
      <c r="AA295" s="54"/>
      <c r="AC295" s="52"/>
      <c r="AD295" s="52"/>
      <c r="BB295" s="64" t="s">
        <v>0</v>
      </c>
    </row>
    <row r="296" spans="1:54">
      <c r="A296" t="str">
        <f t="shared" si="57"/>
        <v>|テキスト|&gt;|&gt;|&gt;|&gt;|加虐|</v>
      </c>
      <c r="B296" t="s">
        <v>0</v>
      </c>
      <c r="C296" t="s">
        <v>81</v>
      </c>
      <c r="D296" s="27" t="s">
        <v>104</v>
      </c>
      <c r="E296" t="s">
        <v>81</v>
      </c>
      <c r="F296" s="27" t="s">
        <v>113</v>
      </c>
      <c r="G296" t="s">
        <v>81</v>
      </c>
      <c r="H296" s="27" t="s">
        <v>113</v>
      </c>
      <c r="I296" t="s">
        <v>81</v>
      </c>
      <c r="J296" s="27" t="s">
        <v>113</v>
      </c>
      <c r="K296" t="s">
        <v>81</v>
      </c>
      <c r="L296" s="27" t="s">
        <v>113</v>
      </c>
      <c r="M296" t="s">
        <v>81</v>
      </c>
      <c r="N296" t="str">
        <f>IF(R295=0,"",R295)</f>
        <v>加虐</v>
      </c>
      <c r="O296" t="s">
        <v>81</v>
      </c>
      <c r="Q296" s="38" t="s">
        <v>27</v>
      </c>
      <c r="R296" s="34" t="str">
        <f>INDEX(BA:BA,W291+1)</f>
        <v>Afflict.</v>
      </c>
      <c r="S296" s="35" t="s">
        <v>400</v>
      </c>
      <c r="T296" s="34" t="str">
        <f>IF(X296="","",X296&amp;IF(Y296="",""," "&amp;Y296)&amp;IF(Z296="",""," "&amp;Z296)&amp;IF(AA296="",""," "&amp;AA296))</f>
        <v/>
      </c>
      <c r="U296" s="35"/>
      <c r="V296" s="36"/>
      <c r="W296" s="40" t="s">
        <v>114</v>
      </c>
      <c r="X296" s="33" t="str">
        <f t="shared" ref="X296:AA296" si="63">IF(ISERROR(IF(LEN(X295)&gt;1,X295,VLOOKUP(X294,$AC:$AD,2,FALSE))),"",IF(LEN(X295)&gt;1,X295,VLOOKUP(X294,$AC:$AD,2,FALSE)))</f>
        <v/>
      </c>
      <c r="Y296" s="33" t="str">
        <f t="shared" si="63"/>
        <v/>
      </c>
      <c r="Z296" s="33" t="str">
        <f t="shared" si="63"/>
        <v/>
      </c>
      <c r="AA296" s="33" t="str">
        <f t="shared" si="63"/>
        <v> </v>
      </c>
      <c r="AC296" s="52"/>
      <c r="AD296" s="52"/>
      <c r="BB296" s="64" t="s">
        <v>0</v>
      </c>
    </row>
    <row r="297" spans="1:54">
      <c r="A297" t="str">
        <f t="shared" si="57"/>
        <v>|英テキスト|&gt;|&gt;|&gt;|&gt;|Afflict.|</v>
      </c>
      <c r="B297" t="s">
        <v>0</v>
      </c>
      <c r="C297" t="s">
        <v>81</v>
      </c>
      <c r="D297" s="27" t="s">
        <v>125</v>
      </c>
      <c r="E297" t="s">
        <v>81</v>
      </c>
      <c r="F297" s="27" t="s">
        <v>113</v>
      </c>
      <c r="G297" t="s">
        <v>81</v>
      </c>
      <c r="H297" s="27" t="s">
        <v>113</v>
      </c>
      <c r="I297" t="s">
        <v>81</v>
      </c>
      <c r="J297" s="27" t="s">
        <v>113</v>
      </c>
      <c r="K297" t="s">
        <v>81</v>
      </c>
      <c r="L297" s="27" t="s">
        <v>113</v>
      </c>
      <c r="M297" t="s">
        <v>81</v>
      </c>
      <c r="N297" t="str">
        <f>IF(T296="","",T296&amp;"&amp;br;")&amp;IF(R296=0,"",R296)</f>
        <v>Afflict.</v>
      </c>
      <c r="O297" t="s">
        <v>81</v>
      </c>
      <c r="Q297" s="33" t="s">
        <v>18</v>
      </c>
      <c r="R297" s="34" t="str">
        <f>IF(INDEX(AT:AT,W291+1)="",0,INDEX(AT:AT,W291+1)&amp;"/"&amp;INDEX(AU:AU,W291+1))</f>
        <v>5/4</v>
      </c>
      <c r="S297" s="35"/>
      <c r="T297" s="35"/>
      <c r="U297" s="35"/>
      <c r="V297" s="36"/>
      <c r="W297" s="40"/>
      <c r="X297" s="33"/>
      <c r="Y297" s="52"/>
      <c r="Z297" s="52"/>
      <c r="AA297" s="53"/>
      <c r="AC297" s="52"/>
      <c r="AD297" s="52"/>
      <c r="BB297" s="64" t="s">
        <v>0</v>
      </c>
    </row>
    <row r="298" spans="1:54">
      <c r="A298" t="str">
        <f t="shared" si="57"/>
        <v>|PT|&gt;|5/4|シールド数|&gt;||</v>
      </c>
      <c r="B298" t="s">
        <v>0</v>
      </c>
      <c r="C298" t="s">
        <v>81</v>
      </c>
      <c r="D298" t="s">
        <v>18</v>
      </c>
      <c r="E298" t="s">
        <v>81</v>
      </c>
      <c r="F298" t="s">
        <v>113</v>
      </c>
      <c r="G298" t="s">
        <v>81</v>
      </c>
      <c r="H298" t="str">
        <f>IF(R297=0,"",R297)</f>
        <v>5/4</v>
      </c>
      <c r="I298" t="s">
        <v>81</v>
      </c>
      <c r="J298" t="s">
        <v>136</v>
      </c>
      <c r="K298" t="s">
        <v>81</v>
      </c>
      <c r="L298" t="s">
        <v>113</v>
      </c>
      <c r="M298" t="s">
        <v>81</v>
      </c>
      <c r="N298" t="str">
        <f>IF(R298=0,"",R298)</f>
        <v/>
      </c>
      <c r="O298" t="s">
        <v>81</v>
      </c>
      <c r="Q298" s="41" t="s">
        <v>19</v>
      </c>
      <c r="R298" s="34">
        <f>INDEX(AS:AS,W291+1)</f>
        <v>0</v>
      </c>
      <c r="S298" s="42"/>
      <c r="T298" s="42"/>
      <c r="U298" s="42"/>
      <c r="V298" s="43"/>
      <c r="W298" s="44"/>
      <c r="X298" s="45"/>
      <c r="Y298" s="55"/>
      <c r="Z298" s="55"/>
      <c r="AA298" s="56"/>
      <c r="BB298" s="64" t="s">
        <v>0</v>
      </c>
    </row>
    <row r="299" spans="1:54">
      <c r="A299" t="str">
        <f t="shared" si="57"/>
        <v>&amp;br;&amp;br;</v>
      </c>
      <c r="B299" t="s">
        <v>0</v>
      </c>
      <c r="C299" t="s">
        <v>145</v>
      </c>
      <c r="R299"/>
      <c r="S299"/>
      <c r="T299"/>
      <c r="U299"/>
      <c r="V299"/>
      <c r="BB299" s="64" t="s">
        <v>0</v>
      </c>
    </row>
    <row r="300" spans="1:54">
      <c r="A300" t="str">
        <f t="shared" si="57"/>
        <v>#back(text=戻る,left)</v>
      </c>
      <c r="B300" t="s">
        <v>0</v>
      </c>
      <c r="C300" t="s">
        <v>153</v>
      </c>
      <c r="R300"/>
      <c r="S300"/>
      <c r="T300"/>
      <c r="U300"/>
      <c r="V300"/>
      <c r="BB300" s="64" t="s">
        <v>0</v>
      </c>
    </row>
    <row r="301" spans="1:54">
      <c r="A301" t="str">
        <f t="shared" si="57"/>
        <v>&amp;br;</v>
      </c>
      <c r="B301" t="s">
        <v>0</v>
      </c>
      <c r="C301" t="s">
        <v>164</v>
      </c>
      <c r="R301"/>
      <c r="S301"/>
      <c r="T301"/>
      <c r="U301"/>
      <c r="V301"/>
      <c r="BB301" s="64" t="s">
        <v>0</v>
      </c>
    </row>
    <row r="302" spans="1:54">
      <c r="A302" t="str">
        <f t="shared" si="57"/>
        <v>#comment(above,nsize=[15],size=[30],num=[10])</v>
      </c>
      <c r="B302" t="s">
        <v>0</v>
      </c>
      <c r="C302" t="s">
        <v>173</v>
      </c>
      <c r="R302"/>
      <c r="S302"/>
      <c r="T302"/>
      <c r="U302"/>
      <c r="V302"/>
      <c r="BB302" s="64" t="s">
        <v>0</v>
      </c>
    </row>
    <row r="303" spans="1:54">
      <c r="A303" t="str">
        <f t="shared" si="57"/>
        <v>&amp;br;&amp;br;</v>
      </c>
      <c r="B303" t="s">
        <v>0</v>
      </c>
      <c r="C303" t="s">
        <v>145</v>
      </c>
      <c r="R303"/>
      <c r="S303"/>
      <c r="T303"/>
      <c r="U303"/>
      <c r="V303"/>
      <c r="AC303" s="52"/>
      <c r="AD303" s="52"/>
      <c r="BB303" s="64" t="s">
        <v>0</v>
      </c>
    </row>
    <row r="304" spans="1:54">
      <c r="A304" t="str">
        <f t="shared" si="57"/>
        <v/>
      </c>
      <c r="B304" t="s">
        <v>0</v>
      </c>
      <c r="Q304" s="29"/>
      <c r="R304" s="30"/>
      <c r="S304" s="30"/>
      <c r="T304" s="30"/>
      <c r="U304" s="30"/>
      <c r="V304" s="31"/>
      <c r="W304" s="32">
        <v>24</v>
      </c>
      <c r="X304" s="29"/>
      <c r="Y304" s="50"/>
      <c r="Z304" s="50"/>
      <c r="AA304" s="51"/>
      <c r="AC304" s="52"/>
      <c r="AD304" s="52"/>
      <c r="BB304" s="64" t="s">
        <v>0</v>
      </c>
    </row>
    <row r="305" spans="1:54">
      <c r="A305" t="str">
        <f t="shared" si="57"/>
        <v>*待ち伏せ/Ambuscade</v>
      </c>
      <c r="B305" t="s">
        <v>0</v>
      </c>
      <c r="C305" t="str">
        <f>"*"&amp;R305&amp;"/"&amp;T305</f>
        <v>*待ち伏せ/Ambuscade</v>
      </c>
      <c r="Q305" s="33" t="s">
        <v>9</v>
      </c>
      <c r="R305" s="34" t="str">
        <f>INDEX(AI:AI,W304+1)</f>
        <v>待ち伏せ</v>
      </c>
      <c r="S305" s="35" t="s">
        <v>10</v>
      </c>
      <c r="T305" s="34" t="str">
        <f>INDEX(AJ:AJ,W304+1)</f>
        <v>Ambuscade</v>
      </c>
      <c r="U305" s="35"/>
      <c r="V305" s="36"/>
      <c r="W305" s="37"/>
      <c r="X305" s="33"/>
      <c r="Y305" s="52"/>
      <c r="Z305" s="52"/>
      <c r="AA305" s="53"/>
      <c r="AC305" s="52"/>
      <c r="AD305" s="52"/>
      <c r="BB305" s="64" t="s">
        <v>0</v>
      </c>
    </row>
    <row r="306" spans="1:54">
      <c r="A306" t="str">
        <f t="shared" si="57"/>
        <v>|LEFT:80|LEFT:100|LEFT:100|LEFT:100|LEFT:100|LEFT:100|c</v>
      </c>
      <c r="B306" t="s">
        <v>0</v>
      </c>
      <c r="C306" t="s">
        <v>81</v>
      </c>
      <c r="D306" s="26" t="str">
        <f>$Q$1</f>
        <v>LEFT:80</v>
      </c>
      <c r="E306" s="26" t="s">
        <v>81</v>
      </c>
      <c r="F306" s="26" t="str">
        <f t="shared" ref="F306:J306" si="64">$R$1</f>
        <v>LEFT:100</v>
      </c>
      <c r="G306" s="26" t="s">
        <v>81</v>
      </c>
      <c r="H306" s="26" t="str">
        <f t="shared" si="64"/>
        <v>LEFT:100</v>
      </c>
      <c r="I306" s="26" t="s">
        <v>81</v>
      </c>
      <c r="J306" s="26" t="str">
        <f t="shared" si="64"/>
        <v>LEFT:100</v>
      </c>
      <c r="K306" s="26" t="s">
        <v>81</v>
      </c>
      <c r="L306" s="26" t="str">
        <f>$R$1</f>
        <v>LEFT:100</v>
      </c>
      <c r="M306" s="26" t="s">
        <v>81</v>
      </c>
      <c r="N306" s="26" t="str">
        <f>$R$1</f>
        <v>LEFT:100</v>
      </c>
      <c r="O306" t="s">
        <v>81</v>
      </c>
      <c r="P306" t="s">
        <v>82</v>
      </c>
      <c r="Q306" s="38" t="s">
        <v>6</v>
      </c>
      <c r="R306" s="34" t="str">
        <f>INDEX(AF:AF,W304+1)</f>
        <v>緑</v>
      </c>
      <c r="S306" s="39" t="s">
        <v>7</v>
      </c>
      <c r="T306" s="34" t="str">
        <f>INDEX(AG:AG,W304+1)</f>
        <v>アンコモン</v>
      </c>
      <c r="U306" s="39" t="s">
        <v>8</v>
      </c>
      <c r="V306" s="34">
        <f>INDEX(AH:AH,W304+1)</f>
        <v>7</v>
      </c>
      <c r="W306" s="40"/>
      <c r="X306" s="34" t="str">
        <f>INDEX(AO:AO,W304+1)</f>
        <v>(あなたがコントロールする最初のクリーチャーに+2/+0の修整を与える。その後、対戦相手の最初のクリーチャーにX点のダメージを与える。Xはあなたの最初のクリーチャーのパワーに等しい。)</v>
      </c>
      <c r="Y306" s="52"/>
      <c r="Z306" s="52"/>
      <c r="AA306" s="53"/>
      <c r="AC306" s="35"/>
      <c r="AD306" s="35"/>
      <c r="BB306" s="64" t="s">
        <v>0</v>
      </c>
    </row>
    <row r="307" spans="1:54">
      <c r="A307" t="str">
        <f t="shared" si="57"/>
        <v>|色|緑|レアリティ|アンコモン|マナコスト|7|</v>
      </c>
      <c r="B307" t="s">
        <v>0</v>
      </c>
      <c r="C307" t="s">
        <v>81</v>
      </c>
      <c r="D307" s="27" t="s">
        <v>6</v>
      </c>
      <c r="E307" t="s">
        <v>81</v>
      </c>
      <c r="F307" t="str">
        <f>IF(R306=0,"",R306)</f>
        <v>緑</v>
      </c>
      <c r="G307" t="s">
        <v>81</v>
      </c>
      <c r="H307" s="27" t="s">
        <v>93</v>
      </c>
      <c r="I307" t="s">
        <v>81</v>
      </c>
      <c r="J307" t="str">
        <f>IF(T306=0,"",T306)</f>
        <v>アンコモン</v>
      </c>
      <c r="K307" t="s">
        <v>81</v>
      </c>
      <c r="L307" s="27" t="s">
        <v>94</v>
      </c>
      <c r="M307" t="s">
        <v>81</v>
      </c>
      <c r="N307">
        <f>IF(V306=0,"",V306)</f>
        <v>7</v>
      </c>
      <c r="O307" t="s">
        <v>81</v>
      </c>
      <c r="Q307" s="33" t="s">
        <v>11</v>
      </c>
      <c r="R307" s="34" t="str">
        <f>INDEX(AK:AK,W304+1)</f>
        <v>呪文</v>
      </c>
      <c r="S307" s="39" t="s">
        <v>95</v>
      </c>
      <c r="T307" s="34">
        <f>INDEX(AL:AL,W304+1)</f>
        <v>0</v>
      </c>
      <c r="U307" s="34">
        <f>INDEX(AM:AM,W304+1)</f>
        <v>0</v>
      </c>
      <c r="V307" s="34">
        <f>INDEX(AN:AN,W304+1)</f>
        <v>0</v>
      </c>
      <c r="W307" s="40"/>
      <c r="X307" s="34" t="str">
        <f>INDEX(AV:AV,W304+1)</f>
        <v>(あ</v>
      </c>
      <c r="Y307" s="34" t="str">
        <f>INDEX(AW:AW,W304+1)</f>
        <v/>
      </c>
      <c r="Z307" s="34" t="str">
        <f>INDEX(AX:AX,W304+1)</f>
        <v/>
      </c>
      <c r="AA307" s="34">
        <f>INDEX(AY:AY,W304+1)</f>
        <v>0</v>
      </c>
      <c r="AC307" s="52"/>
      <c r="AD307" s="52"/>
      <c r="BB307" s="64" t="s">
        <v>0</v>
      </c>
    </row>
    <row r="308" spans="1:54">
      <c r="A308" t="str">
        <f t="shared" si="57"/>
        <v>|種別|呪文|サブタイプ||||</v>
      </c>
      <c r="B308" t="s">
        <v>0</v>
      </c>
      <c r="C308" t="s">
        <v>81</v>
      </c>
      <c r="D308" s="27" t="s">
        <v>11</v>
      </c>
      <c r="E308" t="s">
        <v>81</v>
      </c>
      <c r="F308" t="str">
        <f>IF(R307=0,"",R307)</f>
        <v>呪文</v>
      </c>
      <c r="G308" t="s">
        <v>81</v>
      </c>
      <c r="H308" s="27" t="s">
        <v>103</v>
      </c>
      <c r="I308" t="s">
        <v>81</v>
      </c>
      <c r="J308" t="str">
        <f>IF(T307=0,"",T307)</f>
        <v/>
      </c>
      <c r="K308" t="s">
        <v>81</v>
      </c>
      <c r="L308" t="str">
        <f>IF(U307=0,"",U307)</f>
        <v/>
      </c>
      <c r="M308" t="s">
        <v>81</v>
      </c>
      <c r="N308" t="str">
        <f>IF(V307=0,"",V307)</f>
        <v/>
      </c>
      <c r="O308" t="s">
        <v>81</v>
      </c>
      <c r="Q308" s="33" t="s">
        <v>104</v>
      </c>
      <c r="R308" s="34" t="str">
        <f>INDEX(AZ:AZ,W304+1)</f>
        <v>(あなたがコントロールする最初のクリーチャーに+2/+0の修整を与える。その後、対戦相手の最初のクリーチャーにX点のダメージを与える。Xはあなたの最初のクリーチャーのパワーに等しい。)</v>
      </c>
      <c r="S308" s="35"/>
      <c r="T308" s="35"/>
      <c r="U308" s="35"/>
      <c r="V308" s="36"/>
      <c r="W308" s="40"/>
      <c r="X308" s="32"/>
      <c r="Y308" s="32"/>
      <c r="Z308" s="32"/>
      <c r="AA308" s="54"/>
      <c r="AC308" s="52"/>
      <c r="AD308" s="52"/>
      <c r="BB308" s="64" t="s">
        <v>0</v>
      </c>
    </row>
    <row r="309" spans="1:54">
      <c r="A309" t="str">
        <f t="shared" si="57"/>
        <v>|テキスト|&gt;|&gt;|&gt;|&gt;|(あなたがコントロールする最初のクリーチャーに+2/+0の修整を与える。その後、対戦相手の最初のクリーチャーにX点のダメージを与える。Xはあなたの最初のクリーチャーのパワーに等しい。)|</v>
      </c>
      <c r="B309" t="s">
        <v>0</v>
      </c>
      <c r="C309" t="s">
        <v>81</v>
      </c>
      <c r="D309" s="27" t="s">
        <v>104</v>
      </c>
      <c r="E309" t="s">
        <v>81</v>
      </c>
      <c r="F309" s="27" t="s">
        <v>113</v>
      </c>
      <c r="G309" t="s">
        <v>81</v>
      </c>
      <c r="H309" s="27" t="s">
        <v>113</v>
      </c>
      <c r="I309" t="s">
        <v>81</v>
      </c>
      <c r="J309" s="27" t="s">
        <v>113</v>
      </c>
      <c r="K309" t="s">
        <v>81</v>
      </c>
      <c r="L309" s="27" t="s">
        <v>113</v>
      </c>
      <c r="M309" t="s">
        <v>81</v>
      </c>
      <c r="N309" t="str">
        <f>IF(R308=0,"",R308)</f>
        <v>(あなたがコントロールする最初のクリーチャーに+2/+0の修整を与える。その後、対戦相手の最初のクリーチャーにX点のダメージを与える。Xはあなたの最初のクリーチャーのパワーに等しい。)</v>
      </c>
      <c r="O309" t="s">
        <v>81</v>
      </c>
      <c r="Q309" s="38" t="s">
        <v>27</v>
      </c>
      <c r="R309" s="34" t="str">
        <f>INDEX(BA:BA,W304+1)</f>
        <v>The first creature you control gets +2/0 then the first creature your opponent controls takes X damage, where X is the initial creature's Power.</v>
      </c>
      <c r="S309" s="35" t="s">
        <v>400</v>
      </c>
      <c r="T309" s="34" t="str">
        <f>IF(X309="","",X309&amp;IF(Y309="",""," "&amp;Y309)&amp;IF(Z309="",""," "&amp;Z309)&amp;IF(AA309="",""," "&amp;AA309))</f>
        <v/>
      </c>
      <c r="U309" s="35"/>
      <c r="V309" s="36"/>
      <c r="W309" s="40" t="s">
        <v>114</v>
      </c>
      <c r="X309" s="33" t="str">
        <f t="shared" ref="X309:AA309" si="65">IF(ISERROR(IF(LEN(X308)&gt;1,X308,VLOOKUP(X307,$AC:$AD,2,FALSE))),"",IF(LEN(X308)&gt;1,X308,VLOOKUP(X307,$AC:$AD,2,FALSE)))</f>
        <v/>
      </c>
      <c r="Y309" s="33" t="str">
        <f t="shared" si="65"/>
        <v/>
      </c>
      <c r="Z309" s="33" t="str">
        <f t="shared" si="65"/>
        <v/>
      </c>
      <c r="AA309" s="33" t="str">
        <f t="shared" si="65"/>
        <v> </v>
      </c>
      <c r="AC309" s="52"/>
      <c r="AD309" s="52"/>
      <c r="BB309" s="64" t="s">
        <v>0</v>
      </c>
    </row>
    <row r="310" spans="1:54">
      <c r="A310" t="str">
        <f t="shared" si="57"/>
        <v>|英テキスト|&gt;|&gt;|&gt;|&gt;|The first creature you control gets +2/0 then the first creature your opponent controls takes X damage, where X is the initial creature's Power.|</v>
      </c>
      <c r="B310" t="s">
        <v>0</v>
      </c>
      <c r="C310" t="s">
        <v>81</v>
      </c>
      <c r="D310" s="27" t="s">
        <v>125</v>
      </c>
      <c r="E310" t="s">
        <v>81</v>
      </c>
      <c r="F310" s="27" t="s">
        <v>113</v>
      </c>
      <c r="G310" t="s">
        <v>81</v>
      </c>
      <c r="H310" s="27" t="s">
        <v>113</v>
      </c>
      <c r="I310" t="s">
        <v>81</v>
      </c>
      <c r="J310" s="27" t="s">
        <v>113</v>
      </c>
      <c r="K310" t="s">
        <v>81</v>
      </c>
      <c r="L310" s="27" t="s">
        <v>113</v>
      </c>
      <c r="M310" t="s">
        <v>81</v>
      </c>
      <c r="N310" t="str">
        <f>IF(T309="","",T309&amp;"&amp;br;")&amp;IF(R309=0,"",R309)</f>
        <v>The first creature you control gets +2/0 then the first creature your opponent controls takes X damage, where X is the initial creature's Power.</v>
      </c>
      <c r="O310" t="s">
        <v>81</v>
      </c>
      <c r="Q310" s="33" t="s">
        <v>18</v>
      </c>
      <c r="R310" s="34">
        <f>IF(INDEX(AT:AT,W304+1)="",0,INDEX(AT:AT,W304+1)&amp;"/"&amp;INDEX(AU:AU,W304+1))</f>
        <v>0</v>
      </c>
      <c r="S310" s="35"/>
      <c r="T310" s="35"/>
      <c r="U310" s="35"/>
      <c r="V310" s="36"/>
      <c r="W310" s="40"/>
      <c r="X310" s="33"/>
      <c r="Y310" s="52"/>
      <c r="Z310" s="52"/>
      <c r="AA310" s="53"/>
      <c r="AC310" s="52"/>
      <c r="AD310" s="52"/>
      <c r="BB310" s="64" t="s">
        <v>0</v>
      </c>
    </row>
    <row r="311" spans="1:54">
      <c r="A311" t="str">
        <f t="shared" si="57"/>
        <v>|PT|&gt;||シールド数|&gt;||</v>
      </c>
      <c r="B311" t="s">
        <v>0</v>
      </c>
      <c r="C311" t="s">
        <v>81</v>
      </c>
      <c r="D311" t="s">
        <v>18</v>
      </c>
      <c r="E311" t="s">
        <v>81</v>
      </c>
      <c r="F311" t="s">
        <v>113</v>
      </c>
      <c r="G311" t="s">
        <v>81</v>
      </c>
      <c r="H311" t="str">
        <f>IF(R310=0,"",R310)</f>
        <v/>
      </c>
      <c r="I311" t="s">
        <v>81</v>
      </c>
      <c r="J311" t="s">
        <v>136</v>
      </c>
      <c r="K311" t="s">
        <v>81</v>
      </c>
      <c r="L311" t="s">
        <v>113</v>
      </c>
      <c r="M311" t="s">
        <v>81</v>
      </c>
      <c r="N311" t="str">
        <f>IF(R311=0,"",R311)</f>
        <v/>
      </c>
      <c r="O311" t="s">
        <v>81</v>
      </c>
      <c r="Q311" s="41" t="s">
        <v>19</v>
      </c>
      <c r="R311" s="34">
        <f>INDEX(AS:AS,W304+1)</f>
        <v>0</v>
      </c>
      <c r="S311" s="42"/>
      <c r="T311" s="42"/>
      <c r="U311" s="42"/>
      <c r="V311" s="43"/>
      <c r="W311" s="44"/>
      <c r="X311" s="45"/>
      <c r="Y311" s="55"/>
      <c r="Z311" s="55"/>
      <c r="AA311" s="56"/>
      <c r="BB311" s="64" t="s">
        <v>0</v>
      </c>
    </row>
    <row r="312" spans="1:54">
      <c r="A312" t="str">
        <f t="shared" si="57"/>
        <v>&amp;br;&amp;br;</v>
      </c>
      <c r="B312" t="s">
        <v>0</v>
      </c>
      <c r="C312" t="s">
        <v>145</v>
      </c>
      <c r="R312"/>
      <c r="S312"/>
      <c r="T312"/>
      <c r="U312"/>
      <c r="V312"/>
      <c r="BB312" s="64" t="s">
        <v>0</v>
      </c>
    </row>
    <row r="313" spans="1:54">
      <c r="A313" t="str">
        <f t="shared" si="57"/>
        <v>#back(text=戻る,left)</v>
      </c>
      <c r="B313" t="s">
        <v>0</v>
      </c>
      <c r="C313" t="s">
        <v>153</v>
      </c>
      <c r="R313"/>
      <c r="S313"/>
      <c r="T313"/>
      <c r="U313"/>
      <c r="V313"/>
      <c r="BB313" s="64" t="s">
        <v>0</v>
      </c>
    </row>
    <row r="314" spans="1:54">
      <c r="A314" t="str">
        <f t="shared" si="57"/>
        <v>&amp;br;</v>
      </c>
      <c r="B314" t="s">
        <v>0</v>
      </c>
      <c r="C314" t="s">
        <v>164</v>
      </c>
      <c r="R314"/>
      <c r="S314"/>
      <c r="T314"/>
      <c r="U314"/>
      <c r="V314"/>
      <c r="BB314" s="64" t="s">
        <v>0</v>
      </c>
    </row>
    <row r="315" spans="1:54">
      <c r="A315" t="str">
        <f t="shared" si="57"/>
        <v>#comment(above,nsize=[15],size=[30],num=[10])</v>
      </c>
      <c r="B315" t="s">
        <v>0</v>
      </c>
      <c r="C315" t="s">
        <v>173</v>
      </c>
      <c r="R315"/>
      <c r="S315"/>
      <c r="T315"/>
      <c r="U315"/>
      <c r="V315"/>
      <c r="BB315" s="64" t="s">
        <v>0</v>
      </c>
    </row>
    <row r="316" spans="1:54">
      <c r="A316" t="str">
        <f t="shared" si="57"/>
        <v>&amp;br;&amp;br;</v>
      </c>
      <c r="B316" t="s">
        <v>0</v>
      </c>
      <c r="C316" t="s">
        <v>145</v>
      </c>
      <c r="R316"/>
      <c r="S316"/>
      <c r="T316"/>
      <c r="U316"/>
      <c r="V316"/>
      <c r="AC316" s="52"/>
      <c r="AD316" s="52"/>
      <c r="BB316" s="64" t="s">
        <v>0</v>
      </c>
    </row>
    <row r="317" spans="1:54">
      <c r="A317" t="str">
        <f t="shared" si="57"/>
        <v/>
      </c>
      <c r="B317" t="s">
        <v>0</v>
      </c>
      <c r="Q317" s="29"/>
      <c r="R317" s="30"/>
      <c r="S317" s="30"/>
      <c r="T317" s="30"/>
      <c r="U317" s="30"/>
      <c r="V317" s="31"/>
      <c r="W317" s="32">
        <v>25</v>
      </c>
      <c r="X317" s="29"/>
      <c r="Y317" s="50"/>
      <c r="Z317" s="50"/>
      <c r="AA317" s="51"/>
      <c r="AC317" s="52"/>
      <c r="AD317" s="52"/>
      <c r="BB317" s="64" t="s">
        <v>0</v>
      </c>
    </row>
    <row r="318" spans="1:54">
      <c r="A318" t="str">
        <f t="shared" si="57"/>
        <v>*苦弓の名射手/Bitterbow Sharpshooters</v>
      </c>
      <c r="B318" t="s">
        <v>0</v>
      </c>
      <c r="C318" t="str">
        <f>"*"&amp;R318&amp;"/"&amp;T318</f>
        <v>*苦弓の名射手/Bitterbow Sharpshooters</v>
      </c>
      <c r="Q318" s="33" t="s">
        <v>9</v>
      </c>
      <c r="R318" s="34" t="str">
        <f>INDEX(AI:AI,W317+1)</f>
        <v>苦弓の名射手</v>
      </c>
      <c r="S318" s="35" t="s">
        <v>10</v>
      </c>
      <c r="T318" s="34" t="str">
        <f>INDEX(AJ:AJ,W317+1)</f>
        <v>Bitterbow Sharpshooters</v>
      </c>
      <c r="U318" s="35"/>
      <c r="V318" s="36"/>
      <c r="W318" s="37"/>
      <c r="X318" s="33"/>
      <c r="Y318" s="52"/>
      <c r="Z318" s="52"/>
      <c r="AA318" s="53"/>
      <c r="AC318" s="52"/>
      <c r="AD318" s="52"/>
      <c r="BB318" s="64" t="s">
        <v>0</v>
      </c>
    </row>
    <row r="319" spans="1:54">
      <c r="A319" t="str">
        <f t="shared" si="57"/>
        <v>|LEFT:80|LEFT:100|LEFT:100|LEFT:100|LEFT:100|LEFT:100|c</v>
      </c>
      <c r="B319" t="s">
        <v>0</v>
      </c>
      <c r="C319" t="s">
        <v>81</v>
      </c>
      <c r="D319" s="26" t="str">
        <f>$Q$1</f>
        <v>LEFT:80</v>
      </c>
      <c r="E319" s="26" t="s">
        <v>81</v>
      </c>
      <c r="F319" s="26" t="str">
        <f t="shared" ref="F319:J319" si="66">$R$1</f>
        <v>LEFT:100</v>
      </c>
      <c r="G319" s="26" t="s">
        <v>81</v>
      </c>
      <c r="H319" s="26" t="str">
        <f t="shared" si="66"/>
        <v>LEFT:100</v>
      </c>
      <c r="I319" s="26" t="s">
        <v>81</v>
      </c>
      <c r="J319" s="26" t="str">
        <f t="shared" si="66"/>
        <v>LEFT:100</v>
      </c>
      <c r="K319" s="26" t="s">
        <v>81</v>
      </c>
      <c r="L319" s="26" t="str">
        <f>$R$1</f>
        <v>LEFT:100</v>
      </c>
      <c r="M319" s="26" t="s">
        <v>81</v>
      </c>
      <c r="N319" s="26" t="str">
        <f>$R$1</f>
        <v>LEFT:100</v>
      </c>
      <c r="O319" t="s">
        <v>81</v>
      </c>
      <c r="P319" t="s">
        <v>82</v>
      </c>
      <c r="Q319" s="38" t="s">
        <v>6</v>
      </c>
      <c r="R319" s="34" t="str">
        <f>INDEX(AF:AF,W317+1)</f>
        <v>緑</v>
      </c>
      <c r="S319" s="39" t="s">
        <v>7</v>
      </c>
      <c r="T319" s="34" t="str">
        <f>INDEX(AG:AG,W317+1)</f>
        <v>アンコモン</v>
      </c>
      <c r="U319" s="39" t="s">
        <v>8</v>
      </c>
      <c r="V319" s="34">
        <f>INDEX(AH:AH,W317+1)</f>
        <v>12</v>
      </c>
      <c r="W319" s="40"/>
      <c r="X319" s="34" t="str">
        <f>INDEX(AO:AO,W317+1)</f>
        <v>到達</v>
      </c>
      <c r="Y319" s="52"/>
      <c r="Z319" s="52"/>
      <c r="AA319" s="53"/>
      <c r="AC319" s="35"/>
      <c r="AD319" s="35"/>
      <c r="BB319" s="64" t="s">
        <v>0</v>
      </c>
    </row>
    <row r="320" spans="1:54">
      <c r="A320" t="str">
        <f t="shared" si="57"/>
        <v>|色|緑|レアリティ|アンコモン|マナコスト|12|</v>
      </c>
      <c r="B320" t="s">
        <v>0</v>
      </c>
      <c r="C320" t="s">
        <v>81</v>
      </c>
      <c r="D320" s="27" t="s">
        <v>6</v>
      </c>
      <c r="E320" t="s">
        <v>81</v>
      </c>
      <c r="F320" t="str">
        <f>IF(R319=0,"",R319)</f>
        <v>緑</v>
      </c>
      <c r="G320" t="s">
        <v>81</v>
      </c>
      <c r="H320" s="27" t="s">
        <v>93</v>
      </c>
      <c r="I320" t="s">
        <v>81</v>
      </c>
      <c r="J320" t="str">
        <f>IF(T319=0,"",T319)</f>
        <v>アンコモン</v>
      </c>
      <c r="K320" t="s">
        <v>81</v>
      </c>
      <c r="L320" s="27" t="s">
        <v>94</v>
      </c>
      <c r="M320" t="s">
        <v>81</v>
      </c>
      <c r="N320">
        <f>IF(V319=0,"",V319)</f>
        <v>12</v>
      </c>
      <c r="O320" t="s">
        <v>81</v>
      </c>
      <c r="Q320" s="33" t="s">
        <v>11</v>
      </c>
      <c r="R320" s="34" t="str">
        <f>INDEX(AK:AK,W317+1)</f>
        <v>クリーチャー</v>
      </c>
      <c r="S320" s="39" t="s">
        <v>95</v>
      </c>
      <c r="T320" s="34" t="str">
        <f>INDEX(AL:AL,W317+1)</f>
        <v>ジャッカル</v>
      </c>
      <c r="U320" s="34" t="str">
        <f>INDEX(AM:AM,W317+1)</f>
        <v>射手</v>
      </c>
      <c r="V320" s="34">
        <f>INDEX(AN:AN,W317+1)</f>
        <v>0</v>
      </c>
      <c r="W320" s="40"/>
      <c r="X320" s="34" t="str">
        <f>INDEX(AV:AV,W317+1)</f>
        <v>到達</v>
      </c>
      <c r="Y320" s="34" t="str">
        <f>INDEX(AW:AW,W317+1)</f>
        <v/>
      </c>
      <c r="Z320" s="34" t="str">
        <f>INDEX(AX:AX,W317+1)</f>
        <v/>
      </c>
      <c r="AA320" s="34">
        <f>INDEX(AY:AY,W317+1)</f>
        <v>0</v>
      </c>
      <c r="AC320" s="52"/>
      <c r="AD320" s="52"/>
      <c r="BB320" s="64" t="s">
        <v>0</v>
      </c>
    </row>
    <row r="321" spans="1:54">
      <c r="A321" t="str">
        <f t="shared" si="57"/>
        <v>|種別|クリーチャー|サブタイプ|ジャッカル|射手||</v>
      </c>
      <c r="B321" t="s">
        <v>0</v>
      </c>
      <c r="C321" t="s">
        <v>81</v>
      </c>
      <c r="D321" s="27" t="s">
        <v>11</v>
      </c>
      <c r="E321" t="s">
        <v>81</v>
      </c>
      <c r="F321" t="str">
        <f>IF(R320=0,"",R320)</f>
        <v>クリーチャー</v>
      </c>
      <c r="G321" t="s">
        <v>81</v>
      </c>
      <c r="H321" s="27" t="s">
        <v>103</v>
      </c>
      <c r="I321" t="s">
        <v>81</v>
      </c>
      <c r="J321" t="str">
        <f>IF(T320=0,"",T320)</f>
        <v>ジャッカル</v>
      </c>
      <c r="K321" t="s">
        <v>81</v>
      </c>
      <c r="L321" t="str">
        <f>IF(U320=0,"",U320)</f>
        <v>射手</v>
      </c>
      <c r="M321" t="s">
        <v>81</v>
      </c>
      <c r="N321" t="str">
        <f>IF(V320=0,"",V320)</f>
        <v/>
      </c>
      <c r="O321" t="s">
        <v>81</v>
      </c>
      <c r="Q321" s="33" t="s">
        <v>104</v>
      </c>
      <c r="R321" s="34" t="str">
        <f>INDEX(AZ:AZ,W317+1)</f>
        <v>到達</v>
      </c>
      <c r="S321" s="35"/>
      <c r="T321" s="35"/>
      <c r="U321" s="35"/>
      <c r="V321" s="36"/>
      <c r="W321" s="40"/>
      <c r="X321" s="32"/>
      <c r="Y321" s="32"/>
      <c r="Z321" s="32"/>
      <c r="AA321" s="54"/>
      <c r="AC321" s="52"/>
      <c r="AD321" s="52"/>
      <c r="BB321" s="64" t="s">
        <v>0</v>
      </c>
    </row>
    <row r="322" spans="1:54">
      <c r="A322" t="str">
        <f t="shared" si="57"/>
        <v>|テキスト|&gt;|&gt;|&gt;|&gt;|到達|</v>
      </c>
      <c r="B322" t="s">
        <v>0</v>
      </c>
      <c r="C322" t="s">
        <v>81</v>
      </c>
      <c r="D322" s="27" t="s">
        <v>104</v>
      </c>
      <c r="E322" t="s">
        <v>81</v>
      </c>
      <c r="F322" s="27" t="s">
        <v>113</v>
      </c>
      <c r="G322" t="s">
        <v>81</v>
      </c>
      <c r="H322" s="27" t="s">
        <v>113</v>
      </c>
      <c r="I322" t="s">
        <v>81</v>
      </c>
      <c r="J322" s="27" t="s">
        <v>113</v>
      </c>
      <c r="K322" t="s">
        <v>81</v>
      </c>
      <c r="L322" s="27" t="s">
        <v>113</v>
      </c>
      <c r="M322" t="s">
        <v>81</v>
      </c>
      <c r="N322" t="str">
        <f>IF(R321=0,"",R321)</f>
        <v>到達</v>
      </c>
      <c r="O322" t="s">
        <v>81</v>
      </c>
      <c r="Q322" s="38" t="s">
        <v>27</v>
      </c>
      <c r="R322" s="34" t="str">
        <f>INDEX(BA:BA,W317+1)</f>
        <v> </v>
      </c>
      <c r="S322" s="35" t="s">
        <v>400</v>
      </c>
      <c r="T322" s="34" t="str">
        <f>IF(X322="","",X322&amp;IF(Y322="",""," "&amp;Y322)&amp;IF(Z322="",""," "&amp;Z322)&amp;IF(AA322="",""," "&amp;AA322))</f>
        <v>Reach  </v>
      </c>
      <c r="U322" s="35"/>
      <c r="V322" s="36"/>
      <c r="W322" s="40" t="s">
        <v>114</v>
      </c>
      <c r="X322" s="33" t="str">
        <f t="shared" ref="X322:AA322" si="67">IF(ISERROR(IF(LEN(X321)&gt;1,X321,VLOOKUP(X320,$AC:$AD,2,FALSE))),"",IF(LEN(X321)&gt;1,X321,VLOOKUP(X320,$AC:$AD,2,FALSE)))</f>
        <v>Reach</v>
      </c>
      <c r="Y322" s="33" t="str">
        <f t="shared" si="67"/>
        <v/>
      </c>
      <c r="Z322" s="33" t="str">
        <f t="shared" si="67"/>
        <v/>
      </c>
      <c r="AA322" s="33" t="str">
        <f t="shared" si="67"/>
        <v> </v>
      </c>
      <c r="AC322" s="52"/>
      <c r="AD322" s="52"/>
      <c r="BB322" s="64" t="s">
        <v>0</v>
      </c>
    </row>
    <row r="323" spans="1:54">
      <c r="A323" t="str">
        <f t="shared" si="57"/>
        <v>|英テキスト|&gt;|&gt;|&gt;|&gt;|Reach  &amp;br; |</v>
      </c>
      <c r="B323" t="s">
        <v>0</v>
      </c>
      <c r="C323" t="s">
        <v>81</v>
      </c>
      <c r="D323" s="27" t="s">
        <v>125</v>
      </c>
      <c r="E323" t="s">
        <v>81</v>
      </c>
      <c r="F323" s="27" t="s">
        <v>113</v>
      </c>
      <c r="G323" t="s">
        <v>81</v>
      </c>
      <c r="H323" s="27" t="s">
        <v>113</v>
      </c>
      <c r="I323" t="s">
        <v>81</v>
      </c>
      <c r="J323" s="27" t="s">
        <v>113</v>
      </c>
      <c r="K323" t="s">
        <v>81</v>
      </c>
      <c r="L323" s="27" t="s">
        <v>113</v>
      </c>
      <c r="M323" t="s">
        <v>81</v>
      </c>
      <c r="N323" t="str">
        <f>IF(T322="","",T322&amp;"&amp;br;")&amp;IF(R322=0,"",R322)</f>
        <v>Reach  &amp;br; </v>
      </c>
      <c r="O323" t="s">
        <v>81</v>
      </c>
      <c r="Q323" s="33" t="s">
        <v>18</v>
      </c>
      <c r="R323" s="34" t="str">
        <f>IF(INDEX(AT:AT,W317+1)="",0,INDEX(AT:AT,W317+1)&amp;"/"&amp;INDEX(AU:AU,W317+1))</f>
        <v>4/4</v>
      </c>
      <c r="S323" s="35"/>
      <c r="T323" s="35"/>
      <c r="U323" s="35"/>
      <c r="V323" s="36"/>
      <c r="W323" s="40"/>
      <c r="X323" s="33"/>
      <c r="Y323" s="52"/>
      <c r="Z323" s="52"/>
      <c r="AA323" s="53"/>
      <c r="AC323" s="52"/>
      <c r="AD323" s="52"/>
      <c r="BB323" s="64" t="s">
        <v>0</v>
      </c>
    </row>
    <row r="324" spans="1:54">
      <c r="A324" t="str">
        <f t="shared" si="57"/>
        <v>|PT|&gt;|4/4|シールド数|&gt;||</v>
      </c>
      <c r="B324" t="s">
        <v>0</v>
      </c>
      <c r="C324" t="s">
        <v>81</v>
      </c>
      <c r="D324" t="s">
        <v>18</v>
      </c>
      <c r="E324" t="s">
        <v>81</v>
      </c>
      <c r="F324" t="s">
        <v>113</v>
      </c>
      <c r="G324" t="s">
        <v>81</v>
      </c>
      <c r="H324" t="str">
        <f>IF(R323=0,"",R323)</f>
        <v>4/4</v>
      </c>
      <c r="I324" t="s">
        <v>81</v>
      </c>
      <c r="J324" t="s">
        <v>136</v>
      </c>
      <c r="K324" t="s">
        <v>81</v>
      </c>
      <c r="L324" t="s">
        <v>113</v>
      </c>
      <c r="M324" t="s">
        <v>81</v>
      </c>
      <c r="N324" t="str">
        <f>IF(R324=0,"",R324)</f>
        <v/>
      </c>
      <c r="O324" t="s">
        <v>81</v>
      </c>
      <c r="Q324" s="41" t="s">
        <v>19</v>
      </c>
      <c r="R324" s="34">
        <f>INDEX(AS:AS,W317+1)</f>
        <v>0</v>
      </c>
      <c r="S324" s="42"/>
      <c r="T324" s="42"/>
      <c r="U324" s="42"/>
      <c r="V324" s="43"/>
      <c r="W324" s="44"/>
      <c r="X324" s="45"/>
      <c r="Y324" s="55"/>
      <c r="Z324" s="55"/>
      <c r="AA324" s="56"/>
      <c r="BB324" s="64" t="s">
        <v>0</v>
      </c>
    </row>
    <row r="325" spans="1:54">
      <c r="A325" t="str">
        <f t="shared" si="57"/>
        <v>&amp;br;&amp;br;</v>
      </c>
      <c r="B325" t="s">
        <v>0</v>
      </c>
      <c r="C325" t="s">
        <v>145</v>
      </c>
      <c r="R325"/>
      <c r="S325"/>
      <c r="T325"/>
      <c r="U325"/>
      <c r="V325"/>
      <c r="BB325" s="64" t="s">
        <v>0</v>
      </c>
    </row>
    <row r="326" spans="1:54">
      <c r="A326" t="str">
        <f t="shared" ref="A326:A389" si="68">CONCATENATE(C326,D326,E326,F326,G326,H326,I326,J326,K326,L326,M326,N326,O326,P326)</f>
        <v>#back(text=戻る,left)</v>
      </c>
      <c r="B326" t="s">
        <v>0</v>
      </c>
      <c r="C326" t="s">
        <v>153</v>
      </c>
      <c r="R326"/>
      <c r="S326"/>
      <c r="T326"/>
      <c r="U326"/>
      <c r="V326"/>
      <c r="BB326" s="64" t="s">
        <v>0</v>
      </c>
    </row>
    <row r="327" spans="1:54">
      <c r="A327" t="str">
        <f t="shared" si="68"/>
        <v>&amp;br;</v>
      </c>
      <c r="B327" t="s">
        <v>0</v>
      </c>
      <c r="C327" t="s">
        <v>164</v>
      </c>
      <c r="R327"/>
      <c r="S327"/>
      <c r="T327"/>
      <c r="U327"/>
      <c r="V327"/>
      <c r="BB327" s="64" t="s">
        <v>0</v>
      </c>
    </row>
    <row r="328" spans="1:54">
      <c r="A328" t="str">
        <f t="shared" si="68"/>
        <v>#comment(above,nsize=[15],size=[30],num=[10])</v>
      </c>
      <c r="B328" t="s">
        <v>0</v>
      </c>
      <c r="C328" t="s">
        <v>173</v>
      </c>
      <c r="R328"/>
      <c r="S328"/>
      <c r="T328"/>
      <c r="U328"/>
      <c r="V328"/>
      <c r="BB328" s="64" t="s">
        <v>0</v>
      </c>
    </row>
    <row r="329" spans="1:54">
      <c r="A329" t="str">
        <f t="shared" si="68"/>
        <v>&amp;br;&amp;br;</v>
      </c>
      <c r="B329" t="s">
        <v>0</v>
      </c>
      <c r="C329" t="s">
        <v>145</v>
      </c>
      <c r="R329"/>
      <c r="S329"/>
      <c r="T329"/>
      <c r="U329"/>
      <c r="V329"/>
      <c r="AC329" s="52"/>
      <c r="AD329" s="52"/>
      <c r="BB329" s="64" t="s">
        <v>0</v>
      </c>
    </row>
    <row r="330" spans="1:54">
      <c r="A330" t="str">
        <f t="shared" si="68"/>
        <v/>
      </c>
      <c r="B330" t="s">
        <v>0</v>
      </c>
      <c r="Q330" s="29"/>
      <c r="R330" s="30"/>
      <c r="S330" s="30"/>
      <c r="T330" s="30"/>
      <c r="U330" s="30"/>
      <c r="V330" s="31"/>
      <c r="W330" s="32">
        <v>26</v>
      </c>
      <c r="X330" s="29"/>
      <c r="Y330" s="50"/>
      <c r="Z330" s="50"/>
      <c r="AA330" s="51"/>
      <c r="AC330" s="52"/>
      <c r="AD330" s="52"/>
      <c r="BB330" s="64" t="s">
        <v>0</v>
      </c>
    </row>
    <row r="331" spans="1:54">
      <c r="A331" t="str">
        <f t="shared" si="68"/>
        <v>*希望守り/Hope Tender</v>
      </c>
      <c r="B331" t="s">
        <v>0</v>
      </c>
      <c r="C331" t="str">
        <f>"*"&amp;R331&amp;"/"&amp;T331</f>
        <v>*希望守り/Hope Tender</v>
      </c>
      <c r="Q331" s="33" t="s">
        <v>9</v>
      </c>
      <c r="R331" s="34" t="str">
        <f>INDEX(AI:AI,W330+1)</f>
        <v>希望守り</v>
      </c>
      <c r="S331" s="35" t="s">
        <v>10</v>
      </c>
      <c r="T331" s="34" t="str">
        <f>INDEX(AJ:AJ,W330+1)</f>
        <v>Hope Tender</v>
      </c>
      <c r="U331" s="35"/>
      <c r="V331" s="36"/>
      <c r="W331" s="37"/>
      <c r="X331" s="33"/>
      <c r="Y331" s="52"/>
      <c r="Z331" s="52"/>
      <c r="AA331" s="53"/>
      <c r="AC331" s="52"/>
      <c r="AD331" s="52"/>
      <c r="BB331" s="64" t="s">
        <v>0</v>
      </c>
    </row>
    <row r="332" spans="1:54">
      <c r="A332" t="str">
        <f t="shared" si="68"/>
        <v>|LEFT:80|LEFT:100|LEFT:100|LEFT:100|LEFT:100|LEFT:100|c</v>
      </c>
      <c r="B332" t="s">
        <v>0</v>
      </c>
      <c r="C332" t="s">
        <v>81</v>
      </c>
      <c r="D332" s="26" t="str">
        <f>$Q$1</f>
        <v>LEFT:80</v>
      </c>
      <c r="E332" s="26" t="s">
        <v>81</v>
      </c>
      <c r="F332" s="26" t="str">
        <f t="shared" ref="F332:J332" si="69">$R$1</f>
        <v>LEFT:100</v>
      </c>
      <c r="G332" s="26" t="s">
        <v>81</v>
      </c>
      <c r="H332" s="26" t="str">
        <f t="shared" si="69"/>
        <v>LEFT:100</v>
      </c>
      <c r="I332" s="26" t="s">
        <v>81</v>
      </c>
      <c r="J332" s="26" t="str">
        <f t="shared" si="69"/>
        <v>LEFT:100</v>
      </c>
      <c r="K332" s="26" t="s">
        <v>81</v>
      </c>
      <c r="L332" s="26" t="str">
        <f>$R$1</f>
        <v>LEFT:100</v>
      </c>
      <c r="M332" s="26" t="s">
        <v>81</v>
      </c>
      <c r="N332" s="26" t="str">
        <f>$R$1</f>
        <v>LEFT:100</v>
      </c>
      <c r="O332" t="s">
        <v>81</v>
      </c>
      <c r="P332" t="s">
        <v>82</v>
      </c>
      <c r="Q332" s="38" t="s">
        <v>6</v>
      </c>
      <c r="R332" s="34" t="str">
        <f>INDEX(AF:AF,W330+1)</f>
        <v>緑</v>
      </c>
      <c r="S332" s="39" t="s">
        <v>7</v>
      </c>
      <c r="T332" s="34" t="str">
        <f>INDEX(AG:AG,W330+1)</f>
        <v>アンコモン</v>
      </c>
      <c r="U332" s="39" t="s">
        <v>8</v>
      </c>
      <c r="V332" s="34">
        <f>INDEX(AH:AH,W330+1)</f>
        <v>13</v>
      </c>
      <c r="W332" s="40"/>
      <c r="X332" s="34" t="str">
        <f>INDEX(AO:AO,W330+1)</f>
        <v>(督励3：ジェムを6つ緑に変換する。)</v>
      </c>
      <c r="Y332" s="52"/>
      <c r="Z332" s="52"/>
      <c r="AA332" s="53"/>
      <c r="AC332" s="35"/>
      <c r="AD332" s="35"/>
      <c r="BB332" s="64" t="s">
        <v>0</v>
      </c>
    </row>
    <row r="333" spans="1:54">
      <c r="A333" t="str">
        <f t="shared" si="68"/>
        <v>|色|緑|レアリティ|アンコモン|マナコスト|13|</v>
      </c>
      <c r="B333" t="s">
        <v>0</v>
      </c>
      <c r="C333" t="s">
        <v>81</v>
      </c>
      <c r="D333" s="27" t="s">
        <v>6</v>
      </c>
      <c r="E333" t="s">
        <v>81</v>
      </c>
      <c r="F333" t="str">
        <f>IF(R332=0,"",R332)</f>
        <v>緑</v>
      </c>
      <c r="G333" t="s">
        <v>81</v>
      </c>
      <c r="H333" s="27" t="s">
        <v>93</v>
      </c>
      <c r="I333" t="s">
        <v>81</v>
      </c>
      <c r="J333" t="str">
        <f>IF(T332=0,"",T332)</f>
        <v>アンコモン</v>
      </c>
      <c r="K333" t="s">
        <v>81</v>
      </c>
      <c r="L333" s="27" t="s">
        <v>94</v>
      </c>
      <c r="M333" t="s">
        <v>81</v>
      </c>
      <c r="N333">
        <f>IF(V332=0,"",V332)</f>
        <v>13</v>
      </c>
      <c r="O333" t="s">
        <v>81</v>
      </c>
      <c r="Q333" s="33" t="s">
        <v>11</v>
      </c>
      <c r="R333" s="34" t="str">
        <f>INDEX(AK:AK,W330+1)</f>
        <v>クリーチャー</v>
      </c>
      <c r="S333" s="39" t="s">
        <v>95</v>
      </c>
      <c r="T333" s="34" t="str">
        <f>INDEX(AL:AL,W330+1)</f>
        <v>人間</v>
      </c>
      <c r="U333" s="34" t="str">
        <f>INDEX(AM:AM,W330+1)</f>
        <v>ドルイド</v>
      </c>
      <c r="V333" s="34">
        <f>INDEX(AN:AN,W330+1)</f>
        <v>0</v>
      </c>
      <c r="W333" s="40"/>
      <c r="X333" s="34" t="str">
        <f>INDEX(AV:AV,W330+1)</f>
        <v>(督</v>
      </c>
      <c r="Y333" s="34" t="str">
        <f>INDEX(AW:AW,W330+1)</f>
        <v/>
      </c>
      <c r="Z333" s="34" t="str">
        <f>INDEX(AX:AX,W330+1)</f>
        <v/>
      </c>
      <c r="AA333" s="34">
        <f>INDEX(AY:AY,W330+1)</f>
        <v>0</v>
      </c>
      <c r="AC333" s="52"/>
      <c r="AD333" s="52"/>
      <c r="BB333" s="64" t="s">
        <v>0</v>
      </c>
    </row>
    <row r="334" spans="1:54">
      <c r="A334" t="str">
        <f t="shared" si="68"/>
        <v>|種別|クリーチャー|サブタイプ|人間|ドルイド||</v>
      </c>
      <c r="B334" t="s">
        <v>0</v>
      </c>
      <c r="C334" t="s">
        <v>81</v>
      </c>
      <c r="D334" s="27" t="s">
        <v>11</v>
      </c>
      <c r="E334" t="s">
        <v>81</v>
      </c>
      <c r="F334" t="str">
        <f>IF(R333=0,"",R333)</f>
        <v>クリーチャー</v>
      </c>
      <c r="G334" t="s">
        <v>81</v>
      </c>
      <c r="H334" s="27" t="s">
        <v>103</v>
      </c>
      <c r="I334" t="s">
        <v>81</v>
      </c>
      <c r="J334" t="str">
        <f>IF(T333=0,"",T333)</f>
        <v>人間</v>
      </c>
      <c r="K334" t="s">
        <v>81</v>
      </c>
      <c r="L334" t="str">
        <f>IF(U333=0,"",U333)</f>
        <v>ドルイド</v>
      </c>
      <c r="M334" t="s">
        <v>81</v>
      </c>
      <c r="N334" t="str">
        <f>IF(V333=0,"",V333)</f>
        <v/>
      </c>
      <c r="O334" t="s">
        <v>81</v>
      </c>
      <c r="Q334" s="33" t="s">
        <v>104</v>
      </c>
      <c r="R334" s="34" t="str">
        <f>INDEX(AZ:AZ,W330+1)</f>
        <v>(督励3：ジェムを6つ緑に変換する。)</v>
      </c>
      <c r="S334" s="35"/>
      <c r="T334" s="35"/>
      <c r="U334" s="35"/>
      <c r="V334" s="36"/>
      <c r="W334" s="40"/>
      <c r="X334" s="32"/>
      <c r="Y334" s="32"/>
      <c r="Z334" s="32"/>
      <c r="AA334" s="54"/>
      <c r="AC334" s="52"/>
      <c r="AD334" s="52"/>
      <c r="BB334" s="64" t="s">
        <v>0</v>
      </c>
    </row>
    <row r="335" spans="1:54">
      <c r="A335" t="str">
        <f t="shared" si="68"/>
        <v>|テキスト|&gt;|&gt;|&gt;|&gt;|(督励3：ジェムを6つ緑に変換する。)|</v>
      </c>
      <c r="B335" t="s">
        <v>0</v>
      </c>
      <c r="C335" t="s">
        <v>81</v>
      </c>
      <c r="D335" s="27" t="s">
        <v>104</v>
      </c>
      <c r="E335" t="s">
        <v>81</v>
      </c>
      <c r="F335" s="27" t="s">
        <v>113</v>
      </c>
      <c r="G335" t="s">
        <v>81</v>
      </c>
      <c r="H335" s="27" t="s">
        <v>113</v>
      </c>
      <c r="I335" t="s">
        <v>81</v>
      </c>
      <c r="J335" s="27" t="s">
        <v>113</v>
      </c>
      <c r="K335" t="s">
        <v>81</v>
      </c>
      <c r="L335" s="27" t="s">
        <v>113</v>
      </c>
      <c r="M335" t="s">
        <v>81</v>
      </c>
      <c r="N335" t="str">
        <f>IF(R334=0,"",R334)</f>
        <v>(督励3：ジェムを6つ緑に変換する。)</v>
      </c>
      <c r="O335" t="s">
        <v>81</v>
      </c>
      <c r="Q335" s="38" t="s">
        <v>27</v>
      </c>
      <c r="R335" s="34" t="str">
        <f>INDEX(BA:BA,W330+1)</f>
        <v>Exert 3: You convert 6 gems to green.</v>
      </c>
      <c r="S335" s="35" t="s">
        <v>400</v>
      </c>
      <c r="T335" s="34" t="str">
        <f>IF(X335="","",X335&amp;IF(Y335="",""," "&amp;Y335)&amp;IF(Z335="",""," "&amp;Z335)&amp;IF(AA335="",""," "&amp;AA335))</f>
        <v/>
      </c>
      <c r="U335" s="35"/>
      <c r="V335" s="36"/>
      <c r="W335" s="40" t="s">
        <v>114</v>
      </c>
      <c r="X335" s="33" t="str">
        <f t="shared" ref="X335:AA335" si="70">IF(ISERROR(IF(LEN(X334)&gt;1,X334,VLOOKUP(X333,$AC:$AD,2,FALSE))),"",IF(LEN(X334)&gt;1,X334,VLOOKUP(X333,$AC:$AD,2,FALSE)))</f>
        <v/>
      </c>
      <c r="Y335" s="33" t="str">
        <f t="shared" si="70"/>
        <v/>
      </c>
      <c r="Z335" s="33" t="str">
        <f t="shared" si="70"/>
        <v/>
      </c>
      <c r="AA335" s="33" t="str">
        <f t="shared" si="70"/>
        <v> </v>
      </c>
      <c r="AC335" s="52"/>
      <c r="AD335" s="52"/>
      <c r="BB335" s="64" t="s">
        <v>0</v>
      </c>
    </row>
    <row r="336" spans="1:54">
      <c r="A336" t="str">
        <f t="shared" si="68"/>
        <v>|英テキスト|&gt;|&gt;|&gt;|&gt;|Exert 3: You convert 6 gems to green.|</v>
      </c>
      <c r="B336" t="s">
        <v>0</v>
      </c>
      <c r="C336" t="s">
        <v>81</v>
      </c>
      <c r="D336" s="27" t="s">
        <v>125</v>
      </c>
      <c r="E336" t="s">
        <v>81</v>
      </c>
      <c r="F336" s="27" t="s">
        <v>113</v>
      </c>
      <c r="G336" t="s">
        <v>81</v>
      </c>
      <c r="H336" s="27" t="s">
        <v>113</v>
      </c>
      <c r="I336" t="s">
        <v>81</v>
      </c>
      <c r="J336" s="27" t="s">
        <v>113</v>
      </c>
      <c r="K336" t="s">
        <v>81</v>
      </c>
      <c r="L336" s="27" t="s">
        <v>113</v>
      </c>
      <c r="M336" t="s">
        <v>81</v>
      </c>
      <c r="N336" t="str">
        <f>IF(T335="","",T335&amp;"&amp;br;")&amp;IF(R335=0,"",R335)</f>
        <v>Exert 3: You convert 6 gems to green.</v>
      </c>
      <c r="O336" t="s">
        <v>81</v>
      </c>
      <c r="Q336" s="33" t="s">
        <v>18</v>
      </c>
      <c r="R336" s="34" t="str">
        <f>IF(INDEX(AT:AT,W330+1)="",0,INDEX(AT:AT,W330+1)&amp;"/"&amp;INDEX(AU:AU,W330+1))</f>
        <v>4/4</v>
      </c>
      <c r="S336" s="35"/>
      <c r="T336" s="35"/>
      <c r="U336" s="35"/>
      <c r="V336" s="36"/>
      <c r="W336" s="40"/>
      <c r="X336" s="33"/>
      <c r="Y336" s="52"/>
      <c r="Z336" s="52"/>
      <c r="AA336" s="53"/>
      <c r="AC336" s="52"/>
      <c r="AD336" s="52"/>
      <c r="BB336" s="64" t="s">
        <v>0</v>
      </c>
    </row>
    <row r="337" spans="1:54">
      <c r="A337" t="str">
        <f t="shared" si="68"/>
        <v>|PT|&gt;|4/4|シールド数|&gt;||</v>
      </c>
      <c r="B337" t="s">
        <v>0</v>
      </c>
      <c r="C337" t="s">
        <v>81</v>
      </c>
      <c r="D337" t="s">
        <v>18</v>
      </c>
      <c r="E337" t="s">
        <v>81</v>
      </c>
      <c r="F337" t="s">
        <v>113</v>
      </c>
      <c r="G337" t="s">
        <v>81</v>
      </c>
      <c r="H337" t="str">
        <f>IF(R336=0,"",R336)</f>
        <v>4/4</v>
      </c>
      <c r="I337" t="s">
        <v>81</v>
      </c>
      <c r="J337" t="s">
        <v>136</v>
      </c>
      <c r="K337" t="s">
        <v>81</v>
      </c>
      <c r="L337" t="s">
        <v>113</v>
      </c>
      <c r="M337" t="s">
        <v>81</v>
      </c>
      <c r="N337" t="str">
        <f>IF(R337=0,"",R337)</f>
        <v/>
      </c>
      <c r="O337" t="s">
        <v>81</v>
      </c>
      <c r="Q337" s="41" t="s">
        <v>19</v>
      </c>
      <c r="R337" s="34">
        <f>INDEX(AS:AS,W330+1)</f>
        <v>0</v>
      </c>
      <c r="S337" s="42"/>
      <c r="T337" s="42"/>
      <c r="U337" s="42"/>
      <c r="V337" s="43"/>
      <c r="W337" s="44"/>
      <c r="X337" s="45"/>
      <c r="Y337" s="55"/>
      <c r="Z337" s="55"/>
      <c r="AA337" s="56"/>
      <c r="BB337" s="64" t="s">
        <v>0</v>
      </c>
    </row>
    <row r="338" spans="1:54">
      <c r="A338" t="str">
        <f t="shared" si="68"/>
        <v>&amp;br;&amp;br;</v>
      </c>
      <c r="B338" t="s">
        <v>0</v>
      </c>
      <c r="C338" t="s">
        <v>145</v>
      </c>
      <c r="R338"/>
      <c r="S338"/>
      <c r="T338"/>
      <c r="U338"/>
      <c r="V338"/>
      <c r="BB338" s="64" t="s">
        <v>0</v>
      </c>
    </row>
    <row r="339" spans="1:54">
      <c r="A339" t="str">
        <f t="shared" si="68"/>
        <v>#back(text=戻る,left)</v>
      </c>
      <c r="B339" t="s">
        <v>0</v>
      </c>
      <c r="C339" t="s">
        <v>153</v>
      </c>
      <c r="R339"/>
      <c r="S339"/>
      <c r="T339"/>
      <c r="U339"/>
      <c r="V339"/>
      <c r="BB339" s="64" t="s">
        <v>0</v>
      </c>
    </row>
    <row r="340" spans="1:54">
      <c r="A340" t="str">
        <f t="shared" si="68"/>
        <v>&amp;br;</v>
      </c>
      <c r="B340" t="s">
        <v>0</v>
      </c>
      <c r="C340" t="s">
        <v>164</v>
      </c>
      <c r="R340"/>
      <c r="S340"/>
      <c r="T340"/>
      <c r="U340"/>
      <c r="V340"/>
      <c r="BB340" s="64" t="s">
        <v>0</v>
      </c>
    </row>
    <row r="341" spans="1:54">
      <c r="A341" t="str">
        <f t="shared" si="68"/>
        <v>#comment(above,nsize=[15],size=[30],num=[10])</v>
      </c>
      <c r="B341" t="s">
        <v>0</v>
      </c>
      <c r="C341" t="s">
        <v>173</v>
      </c>
      <c r="R341"/>
      <c r="S341"/>
      <c r="T341"/>
      <c r="U341"/>
      <c r="V341"/>
      <c r="BB341" s="64" t="s">
        <v>0</v>
      </c>
    </row>
    <row r="342" spans="1:54">
      <c r="A342" t="str">
        <f t="shared" si="68"/>
        <v>&amp;br;&amp;br;</v>
      </c>
      <c r="B342" t="s">
        <v>0</v>
      </c>
      <c r="C342" t="s">
        <v>145</v>
      </c>
      <c r="R342"/>
      <c r="S342"/>
      <c r="T342"/>
      <c r="U342"/>
      <c r="V342"/>
      <c r="AC342" s="52"/>
      <c r="AD342" s="52"/>
      <c r="BB342" s="64" t="s">
        <v>0</v>
      </c>
    </row>
    <row r="343" spans="1:54">
      <c r="A343" t="str">
        <f t="shared" si="68"/>
        <v/>
      </c>
      <c r="B343" t="s">
        <v>0</v>
      </c>
      <c r="Q343" s="29"/>
      <c r="R343" s="30"/>
      <c r="S343" s="30"/>
      <c r="T343" s="30"/>
      <c r="U343" s="30"/>
      <c r="V343" s="31"/>
      <c r="W343" s="32">
        <v>27</v>
      </c>
      <c r="X343" s="29"/>
      <c r="Y343" s="50"/>
      <c r="Z343" s="50"/>
      <c r="AA343" s="51"/>
      <c r="AC343" s="52"/>
      <c r="AD343" s="52"/>
      <c r="BB343" s="64" t="s">
        <v>0</v>
      </c>
    </row>
    <row r="344" spans="1:54">
      <c r="A344" t="str">
        <f t="shared" si="68"/>
        <v>*約束の刻/Hour of Promise</v>
      </c>
      <c r="B344" t="s">
        <v>0</v>
      </c>
      <c r="C344" t="str">
        <f>"*"&amp;R344&amp;"/"&amp;T344</f>
        <v>*約束の刻/Hour of Promise</v>
      </c>
      <c r="Q344" s="33" t="s">
        <v>9</v>
      </c>
      <c r="R344" s="34" t="str">
        <f>INDEX(AI:AI,W343+1)</f>
        <v>約束の刻</v>
      </c>
      <c r="S344" s="35" t="s">
        <v>10</v>
      </c>
      <c r="T344" s="34" t="str">
        <f>INDEX(AJ:AJ,W343+1)</f>
        <v>Hour of Promise</v>
      </c>
      <c r="U344" s="35"/>
      <c r="V344" s="36"/>
      <c r="W344" s="37"/>
      <c r="X344" s="33"/>
      <c r="Y344" s="52"/>
      <c r="Z344" s="52"/>
      <c r="AA344" s="53"/>
      <c r="AC344" s="52"/>
      <c r="AD344" s="52"/>
      <c r="BB344" s="64" t="s">
        <v>0</v>
      </c>
    </row>
    <row r="345" spans="1:54">
      <c r="A345" t="str">
        <f t="shared" si="68"/>
        <v>|LEFT:80|LEFT:100|LEFT:100|LEFT:100|LEFT:100|LEFT:100|c</v>
      </c>
      <c r="B345" t="s">
        <v>0</v>
      </c>
      <c r="C345" t="s">
        <v>81</v>
      </c>
      <c r="D345" s="26" t="str">
        <f>$Q$1</f>
        <v>LEFT:80</v>
      </c>
      <c r="E345" s="26" t="s">
        <v>81</v>
      </c>
      <c r="F345" s="26" t="str">
        <f t="shared" ref="F345:J345" si="71">$R$1</f>
        <v>LEFT:100</v>
      </c>
      <c r="G345" s="26" t="s">
        <v>81</v>
      </c>
      <c r="H345" s="26" t="str">
        <f t="shared" si="71"/>
        <v>LEFT:100</v>
      </c>
      <c r="I345" s="26" t="s">
        <v>81</v>
      </c>
      <c r="J345" s="26" t="str">
        <f t="shared" si="71"/>
        <v>LEFT:100</v>
      </c>
      <c r="K345" s="26" t="s">
        <v>81</v>
      </c>
      <c r="L345" s="26" t="str">
        <f>$R$1</f>
        <v>LEFT:100</v>
      </c>
      <c r="M345" s="26" t="s">
        <v>81</v>
      </c>
      <c r="N345" s="26" t="str">
        <f>$R$1</f>
        <v>LEFT:100</v>
      </c>
      <c r="O345" t="s">
        <v>81</v>
      </c>
      <c r="P345" t="s">
        <v>82</v>
      </c>
      <c r="Q345" s="38" t="s">
        <v>6</v>
      </c>
      <c r="R345" s="34" t="str">
        <f>INDEX(AF:AF,W343+1)</f>
        <v>緑</v>
      </c>
      <c r="S345" s="39" t="s">
        <v>7</v>
      </c>
      <c r="T345" s="34" t="str">
        <f>INDEX(AG:AG,W343+1)</f>
        <v>神話レア</v>
      </c>
      <c r="U345" s="39" t="s">
        <v>8</v>
      </c>
      <c r="V345" s="34">
        <f>INDEX(AH:AH,W343+1)</f>
        <v>11</v>
      </c>
      <c r="W345" s="40"/>
      <c r="X345" s="34" t="str">
        <f>INDEX(AO:AO,W343+1)</f>
        <v>(ジェムを15個緑に変換する。あなたの墓地に砂漠呪文が3枚以上ある場合、4/4のゾンビトークンを2体召喚する。)</v>
      </c>
      <c r="Y345" s="52"/>
      <c r="Z345" s="52"/>
      <c r="AA345" s="53"/>
      <c r="AC345" s="35"/>
      <c r="AD345" s="35"/>
      <c r="BB345" s="64" t="s">
        <v>0</v>
      </c>
    </row>
    <row r="346" spans="1:54">
      <c r="A346" t="str">
        <f t="shared" si="68"/>
        <v>|色|緑|レアリティ|神話レア|マナコスト|11|</v>
      </c>
      <c r="B346" t="s">
        <v>0</v>
      </c>
      <c r="C346" t="s">
        <v>81</v>
      </c>
      <c r="D346" s="27" t="s">
        <v>6</v>
      </c>
      <c r="E346" t="s">
        <v>81</v>
      </c>
      <c r="F346" t="str">
        <f>IF(R345=0,"",R345)</f>
        <v>緑</v>
      </c>
      <c r="G346" t="s">
        <v>81</v>
      </c>
      <c r="H346" s="27" t="s">
        <v>93</v>
      </c>
      <c r="I346" t="s">
        <v>81</v>
      </c>
      <c r="J346" t="str">
        <f>IF(T345=0,"",T345)</f>
        <v>神話レア</v>
      </c>
      <c r="K346" t="s">
        <v>81</v>
      </c>
      <c r="L346" s="27" t="s">
        <v>94</v>
      </c>
      <c r="M346" t="s">
        <v>81</v>
      </c>
      <c r="N346">
        <f>IF(V345=0,"",V345)</f>
        <v>11</v>
      </c>
      <c r="O346" t="s">
        <v>81</v>
      </c>
      <c r="Q346" s="33" t="s">
        <v>11</v>
      </c>
      <c r="R346" s="34" t="str">
        <f>INDEX(AK:AK,W343+1)</f>
        <v>呪文</v>
      </c>
      <c r="S346" s="39" t="s">
        <v>95</v>
      </c>
      <c r="T346" s="34">
        <f>INDEX(AL:AL,W343+1)</f>
        <v>0</v>
      </c>
      <c r="U346" s="34">
        <f>INDEX(AM:AM,W343+1)</f>
        <v>0</v>
      </c>
      <c r="V346" s="34">
        <f>INDEX(AN:AN,W343+1)</f>
        <v>0</v>
      </c>
      <c r="W346" s="40"/>
      <c r="X346" s="34" t="str">
        <f>INDEX(AV:AV,W343+1)</f>
        <v>(ジ</v>
      </c>
      <c r="Y346" s="34" t="str">
        <f>INDEX(AW:AW,W343+1)</f>
        <v/>
      </c>
      <c r="Z346" s="34" t="str">
        <f>INDEX(AX:AX,W343+1)</f>
        <v/>
      </c>
      <c r="AA346" s="34">
        <f>INDEX(AY:AY,W343+1)</f>
        <v>0</v>
      </c>
      <c r="AC346" s="52"/>
      <c r="AD346" s="52"/>
      <c r="BB346" s="64" t="s">
        <v>0</v>
      </c>
    </row>
    <row r="347" spans="1:54">
      <c r="A347" t="str">
        <f t="shared" si="68"/>
        <v>|種別|呪文|サブタイプ||||</v>
      </c>
      <c r="B347" t="s">
        <v>0</v>
      </c>
      <c r="C347" t="s">
        <v>81</v>
      </c>
      <c r="D347" s="27" t="s">
        <v>11</v>
      </c>
      <c r="E347" t="s">
        <v>81</v>
      </c>
      <c r="F347" t="str">
        <f>IF(R346=0,"",R346)</f>
        <v>呪文</v>
      </c>
      <c r="G347" t="s">
        <v>81</v>
      </c>
      <c r="H347" s="27" t="s">
        <v>103</v>
      </c>
      <c r="I347" t="s">
        <v>81</v>
      </c>
      <c r="J347" t="str">
        <f>IF(T346=0,"",T346)</f>
        <v/>
      </c>
      <c r="K347" t="s">
        <v>81</v>
      </c>
      <c r="L347" t="str">
        <f>IF(U346=0,"",U346)</f>
        <v/>
      </c>
      <c r="M347" t="s">
        <v>81</v>
      </c>
      <c r="N347" t="str">
        <f>IF(V346=0,"",V346)</f>
        <v/>
      </c>
      <c r="O347" t="s">
        <v>81</v>
      </c>
      <c r="Q347" s="33" t="s">
        <v>104</v>
      </c>
      <c r="R347" s="34" t="str">
        <f>INDEX(AZ:AZ,W343+1)</f>
        <v>(ジェムを15個緑に変換する。あなたの墓地に砂漠呪文が3枚以上ある場合、4/4のゾンビトークンを2体召喚する。)</v>
      </c>
      <c r="S347" s="35"/>
      <c r="T347" s="35"/>
      <c r="U347" s="35"/>
      <c r="V347" s="36"/>
      <c r="W347" s="40"/>
      <c r="X347" s="32"/>
      <c r="Y347" s="32"/>
      <c r="Z347" s="32"/>
      <c r="AA347" s="54"/>
      <c r="AC347" s="52"/>
      <c r="AD347" s="52"/>
      <c r="BB347" s="64" t="s">
        <v>0</v>
      </c>
    </row>
    <row r="348" spans="1:54">
      <c r="A348" t="str">
        <f t="shared" si="68"/>
        <v>|テキスト|&gt;|&gt;|&gt;|&gt;|(ジェムを15個緑に変換する。あなたの墓地に砂漠呪文が3枚以上ある場合、4/4のゾンビトークンを2体召喚する。)|</v>
      </c>
      <c r="B348" t="s">
        <v>0</v>
      </c>
      <c r="C348" t="s">
        <v>81</v>
      </c>
      <c r="D348" s="27" t="s">
        <v>104</v>
      </c>
      <c r="E348" t="s">
        <v>81</v>
      </c>
      <c r="F348" s="27" t="s">
        <v>113</v>
      </c>
      <c r="G348" t="s">
        <v>81</v>
      </c>
      <c r="H348" s="27" t="s">
        <v>113</v>
      </c>
      <c r="I348" t="s">
        <v>81</v>
      </c>
      <c r="J348" s="27" t="s">
        <v>113</v>
      </c>
      <c r="K348" t="s">
        <v>81</v>
      </c>
      <c r="L348" s="27" t="s">
        <v>113</v>
      </c>
      <c r="M348" t="s">
        <v>81</v>
      </c>
      <c r="N348" t="str">
        <f>IF(R347=0,"",R347)</f>
        <v>(ジェムを15個緑に変換する。あなたの墓地に砂漠呪文が3枚以上ある場合、4/4のゾンビトークンを2体召喚する。)</v>
      </c>
      <c r="O348" t="s">
        <v>81</v>
      </c>
      <c r="Q348" s="38" t="s">
        <v>27</v>
      </c>
      <c r="R348" s="34" t="str">
        <f>INDEX(BA:BA,W343+1)</f>
        <v>You convert 15 gems to green gems. If 3 or more Desert spells are in your graveyard, you summon 2 4/4 Zombie tokens.</v>
      </c>
      <c r="S348" s="35" t="s">
        <v>400</v>
      </c>
      <c r="T348" s="34" t="str">
        <f>IF(X348="","",X348&amp;IF(Y348="",""," "&amp;Y348)&amp;IF(Z348="",""," "&amp;Z348)&amp;IF(AA348="",""," "&amp;AA348))</f>
        <v/>
      </c>
      <c r="U348" s="35"/>
      <c r="V348" s="36"/>
      <c r="W348" s="40" t="s">
        <v>114</v>
      </c>
      <c r="X348" s="33" t="str">
        <f t="shared" ref="X348:AA348" si="72">IF(ISERROR(IF(LEN(X347)&gt;1,X347,VLOOKUP(X346,$AC:$AD,2,FALSE))),"",IF(LEN(X347)&gt;1,X347,VLOOKUP(X346,$AC:$AD,2,FALSE)))</f>
        <v/>
      </c>
      <c r="Y348" s="33" t="str">
        <f t="shared" si="72"/>
        <v/>
      </c>
      <c r="Z348" s="33" t="str">
        <f t="shared" si="72"/>
        <v/>
      </c>
      <c r="AA348" s="33" t="str">
        <f t="shared" si="72"/>
        <v> </v>
      </c>
      <c r="AC348" s="52"/>
      <c r="AD348" s="52"/>
      <c r="BB348" s="64" t="s">
        <v>0</v>
      </c>
    </row>
    <row r="349" spans="1:54">
      <c r="A349" t="str">
        <f t="shared" si="68"/>
        <v>|英テキスト|&gt;|&gt;|&gt;|&gt;|You convert 15 gems to green gems. If 3 or more Desert spells are in your graveyard, you summon 2 4/4 Zombie tokens.|</v>
      </c>
      <c r="B349" t="s">
        <v>0</v>
      </c>
      <c r="C349" t="s">
        <v>81</v>
      </c>
      <c r="D349" s="27" t="s">
        <v>125</v>
      </c>
      <c r="E349" t="s">
        <v>81</v>
      </c>
      <c r="F349" s="27" t="s">
        <v>113</v>
      </c>
      <c r="G349" t="s">
        <v>81</v>
      </c>
      <c r="H349" s="27" t="s">
        <v>113</v>
      </c>
      <c r="I349" t="s">
        <v>81</v>
      </c>
      <c r="J349" s="27" t="s">
        <v>113</v>
      </c>
      <c r="K349" t="s">
        <v>81</v>
      </c>
      <c r="L349" s="27" t="s">
        <v>113</v>
      </c>
      <c r="M349" t="s">
        <v>81</v>
      </c>
      <c r="N349" t="str">
        <f>IF(T348="","",T348&amp;"&amp;br;")&amp;IF(R348=0,"",R348)</f>
        <v>You convert 15 gems to green gems. If 3 or more Desert spells are in your graveyard, you summon 2 4/4 Zombie tokens.</v>
      </c>
      <c r="O349" t="s">
        <v>81</v>
      </c>
      <c r="Q349" s="33" t="s">
        <v>18</v>
      </c>
      <c r="R349" s="34">
        <f>IF(INDEX(AT:AT,W343+1)="",0,INDEX(AT:AT,W343+1)&amp;"/"&amp;INDEX(AU:AU,W343+1))</f>
        <v>0</v>
      </c>
      <c r="S349" s="35"/>
      <c r="T349" s="35"/>
      <c r="U349" s="35"/>
      <c r="V349" s="36"/>
      <c r="W349" s="40"/>
      <c r="X349" s="33"/>
      <c r="Y349" s="52"/>
      <c r="Z349" s="52"/>
      <c r="AA349" s="53"/>
      <c r="AC349" s="52"/>
      <c r="AD349" s="52"/>
      <c r="BB349" s="64" t="s">
        <v>0</v>
      </c>
    </row>
    <row r="350" spans="1:54">
      <c r="A350" t="str">
        <f t="shared" si="68"/>
        <v>|PT|&gt;||シールド数|&gt;||</v>
      </c>
      <c r="B350" t="s">
        <v>0</v>
      </c>
      <c r="C350" t="s">
        <v>81</v>
      </c>
      <c r="D350" t="s">
        <v>18</v>
      </c>
      <c r="E350" t="s">
        <v>81</v>
      </c>
      <c r="F350" t="s">
        <v>113</v>
      </c>
      <c r="G350" t="s">
        <v>81</v>
      </c>
      <c r="H350" t="str">
        <f>IF(R349=0,"",R349)</f>
        <v/>
      </c>
      <c r="I350" t="s">
        <v>81</v>
      </c>
      <c r="J350" t="s">
        <v>136</v>
      </c>
      <c r="K350" t="s">
        <v>81</v>
      </c>
      <c r="L350" t="s">
        <v>113</v>
      </c>
      <c r="M350" t="s">
        <v>81</v>
      </c>
      <c r="N350" t="str">
        <f>IF(R350=0,"",R350)</f>
        <v/>
      </c>
      <c r="O350" t="s">
        <v>81</v>
      </c>
      <c r="Q350" s="41" t="s">
        <v>19</v>
      </c>
      <c r="R350" s="34">
        <f>INDEX(AS:AS,W343+1)</f>
        <v>0</v>
      </c>
      <c r="S350" s="42"/>
      <c r="T350" s="42"/>
      <c r="U350" s="42"/>
      <c r="V350" s="43"/>
      <c r="W350" s="44"/>
      <c r="X350" s="45"/>
      <c r="Y350" s="55"/>
      <c r="Z350" s="55"/>
      <c r="AA350" s="56"/>
      <c r="BB350" s="64" t="s">
        <v>0</v>
      </c>
    </row>
    <row r="351" spans="1:54">
      <c r="A351" t="str">
        <f t="shared" si="68"/>
        <v>&amp;br;&amp;br;</v>
      </c>
      <c r="B351" t="s">
        <v>0</v>
      </c>
      <c r="C351" t="s">
        <v>145</v>
      </c>
      <c r="R351"/>
      <c r="S351"/>
      <c r="T351"/>
      <c r="U351"/>
      <c r="V351"/>
      <c r="BB351" s="64" t="s">
        <v>0</v>
      </c>
    </row>
    <row r="352" spans="1:54">
      <c r="A352" t="str">
        <f t="shared" si="68"/>
        <v>#back(text=戻る,left)</v>
      </c>
      <c r="B352" t="s">
        <v>0</v>
      </c>
      <c r="C352" t="s">
        <v>153</v>
      </c>
      <c r="R352"/>
      <c r="S352"/>
      <c r="T352"/>
      <c r="U352"/>
      <c r="V352"/>
      <c r="BB352" s="64" t="s">
        <v>0</v>
      </c>
    </row>
    <row r="353" spans="1:54">
      <c r="A353" t="str">
        <f t="shared" si="68"/>
        <v>&amp;br;</v>
      </c>
      <c r="B353" t="s">
        <v>0</v>
      </c>
      <c r="C353" t="s">
        <v>164</v>
      </c>
      <c r="R353"/>
      <c r="S353"/>
      <c r="T353"/>
      <c r="U353"/>
      <c r="V353"/>
      <c r="BB353" s="64" t="s">
        <v>0</v>
      </c>
    </row>
    <row r="354" spans="1:54">
      <c r="A354" t="str">
        <f t="shared" si="68"/>
        <v>#comment(above,nsize=[15],size=[30],num=[10])</v>
      </c>
      <c r="B354" t="s">
        <v>0</v>
      </c>
      <c r="C354" t="s">
        <v>173</v>
      </c>
      <c r="R354"/>
      <c r="S354"/>
      <c r="T354"/>
      <c r="U354"/>
      <c r="V354"/>
      <c r="BB354" s="64" t="s">
        <v>0</v>
      </c>
    </row>
    <row r="355" spans="1:54">
      <c r="A355" t="str">
        <f t="shared" si="68"/>
        <v>&amp;br;&amp;br;</v>
      </c>
      <c r="B355" t="s">
        <v>0</v>
      </c>
      <c r="C355" t="s">
        <v>145</v>
      </c>
      <c r="R355"/>
      <c r="S355"/>
      <c r="T355"/>
      <c r="U355"/>
      <c r="V355"/>
      <c r="AC355" s="52"/>
      <c r="AD355" s="52"/>
      <c r="BB355" s="64" t="s">
        <v>0</v>
      </c>
    </row>
    <row r="356" spans="1:54">
      <c r="A356" t="str">
        <f t="shared" si="68"/>
        <v/>
      </c>
      <c r="B356" t="s">
        <v>0</v>
      </c>
      <c r="Q356" s="29"/>
      <c r="R356" s="30"/>
      <c r="S356" s="30"/>
      <c r="T356" s="30"/>
      <c r="U356" s="30"/>
      <c r="V356" s="31"/>
      <c r="W356" s="32">
        <v>28</v>
      </c>
      <c r="X356" s="29"/>
      <c r="Y356" s="50"/>
      <c r="Z356" s="50"/>
      <c r="AA356" s="51"/>
      <c r="AC356" s="52"/>
      <c r="AD356" s="52"/>
      <c r="BB356" s="64" t="s">
        <v>0</v>
      </c>
    </row>
    <row r="357" spans="1:54">
      <c r="A357" t="str">
        <f t="shared" si="68"/>
        <v>*ニッサの敗北/Nissa's Defeat</v>
      </c>
      <c r="B357" t="s">
        <v>0</v>
      </c>
      <c r="C357" t="str">
        <f>"*"&amp;R357&amp;"/"&amp;T357</f>
        <v>*ニッサの敗北/Nissa's Defeat</v>
      </c>
      <c r="Q357" s="33" t="s">
        <v>9</v>
      </c>
      <c r="R357" s="34" t="str">
        <f>INDEX(AI:AI,W356+1)</f>
        <v>ニッサの敗北</v>
      </c>
      <c r="S357" s="35" t="s">
        <v>10</v>
      </c>
      <c r="T357" s="34" t="str">
        <f>INDEX(AJ:AJ,W356+1)</f>
        <v>Nissa's Defeat</v>
      </c>
      <c r="U357" s="35"/>
      <c r="V357" s="36"/>
      <c r="W357" s="37"/>
      <c r="X357" s="33"/>
      <c r="Y357" s="52"/>
      <c r="Z357" s="52"/>
      <c r="AA357" s="53"/>
      <c r="AC357" s="52"/>
      <c r="AD357" s="52"/>
      <c r="BB357" s="64" t="s">
        <v>0</v>
      </c>
    </row>
    <row r="358" spans="1:54">
      <c r="A358" t="str">
        <f t="shared" si="68"/>
        <v>|LEFT:80|LEFT:100|LEFT:100|LEFT:100|LEFT:100|LEFT:100|c</v>
      </c>
      <c r="B358" t="s">
        <v>0</v>
      </c>
      <c r="C358" t="s">
        <v>81</v>
      </c>
      <c r="D358" s="26" t="str">
        <f>$Q$1</f>
        <v>LEFT:80</v>
      </c>
      <c r="E358" s="26" t="s">
        <v>81</v>
      </c>
      <c r="F358" s="26" t="str">
        <f t="shared" ref="F358:J358" si="73">$R$1</f>
        <v>LEFT:100</v>
      </c>
      <c r="G358" s="26" t="s">
        <v>81</v>
      </c>
      <c r="H358" s="26" t="str">
        <f t="shared" si="73"/>
        <v>LEFT:100</v>
      </c>
      <c r="I358" s="26" t="s">
        <v>81</v>
      </c>
      <c r="J358" s="26" t="str">
        <f t="shared" si="73"/>
        <v>LEFT:100</v>
      </c>
      <c r="K358" s="26" t="s">
        <v>81</v>
      </c>
      <c r="L358" s="26" t="str">
        <f>$R$1</f>
        <v>LEFT:100</v>
      </c>
      <c r="M358" s="26" t="s">
        <v>81</v>
      </c>
      <c r="N358" s="26" t="str">
        <f>$R$1</f>
        <v>LEFT:100</v>
      </c>
      <c r="O358" t="s">
        <v>81</v>
      </c>
      <c r="P358" t="s">
        <v>82</v>
      </c>
      <c r="Q358" s="38" t="s">
        <v>6</v>
      </c>
      <c r="R358" s="34" t="str">
        <f>INDEX(AF:AF,W356+1)</f>
        <v>緑</v>
      </c>
      <c r="S358" s="39" t="s">
        <v>7</v>
      </c>
      <c r="T358" s="34" t="str">
        <f>INDEX(AG:AG,W356+1)</f>
        <v>アンコモン</v>
      </c>
      <c r="U358" s="39" t="s">
        <v>8</v>
      </c>
      <c r="V358" s="34">
        <f>INDEX(AH:AH,W356+1)</f>
        <v>7</v>
      </c>
      <c r="W358" s="40"/>
      <c r="X358" s="34" t="str">
        <f>INDEX(AO:AO,W356+1)</f>
        <v>(対戦相手がコントロールするサポートジェムを1つ破壊する。あなたは1枚カードを引く。)</v>
      </c>
      <c r="Y358" s="52"/>
      <c r="Z358" s="52"/>
      <c r="AA358" s="53"/>
      <c r="AC358" s="35"/>
      <c r="AD358" s="35"/>
      <c r="BB358" s="64" t="s">
        <v>0</v>
      </c>
    </row>
    <row r="359" spans="1:54">
      <c r="A359" t="str">
        <f t="shared" si="68"/>
        <v>|色|緑|レアリティ|アンコモン|マナコスト|7|</v>
      </c>
      <c r="B359" t="s">
        <v>0</v>
      </c>
      <c r="C359" t="s">
        <v>81</v>
      </c>
      <c r="D359" s="27" t="s">
        <v>6</v>
      </c>
      <c r="E359" t="s">
        <v>81</v>
      </c>
      <c r="F359" t="str">
        <f>IF(R358=0,"",R358)</f>
        <v>緑</v>
      </c>
      <c r="G359" t="s">
        <v>81</v>
      </c>
      <c r="H359" s="27" t="s">
        <v>93</v>
      </c>
      <c r="I359" t="s">
        <v>81</v>
      </c>
      <c r="J359" t="str">
        <f>IF(T358=0,"",T358)</f>
        <v>アンコモン</v>
      </c>
      <c r="K359" t="s">
        <v>81</v>
      </c>
      <c r="L359" s="27" t="s">
        <v>94</v>
      </c>
      <c r="M359" t="s">
        <v>81</v>
      </c>
      <c r="N359">
        <f>IF(V358=0,"",V358)</f>
        <v>7</v>
      </c>
      <c r="O359" t="s">
        <v>81</v>
      </c>
      <c r="Q359" s="33" t="s">
        <v>11</v>
      </c>
      <c r="R359" s="34" t="str">
        <f>INDEX(AK:AK,W356+1)</f>
        <v>呪文</v>
      </c>
      <c r="S359" s="39" t="s">
        <v>95</v>
      </c>
      <c r="T359" s="34">
        <f>INDEX(AL:AL,W356+1)</f>
        <v>0</v>
      </c>
      <c r="U359" s="34">
        <f>INDEX(AM:AM,W356+1)</f>
        <v>0</v>
      </c>
      <c r="V359" s="34">
        <f>INDEX(AN:AN,W356+1)</f>
        <v>0</v>
      </c>
      <c r="W359" s="40"/>
      <c r="X359" s="34" t="str">
        <f>INDEX(AV:AV,W356+1)</f>
        <v>(対</v>
      </c>
      <c r="Y359" s="34" t="str">
        <f>INDEX(AW:AW,W356+1)</f>
        <v/>
      </c>
      <c r="Z359" s="34" t="str">
        <f>INDEX(AX:AX,W356+1)</f>
        <v/>
      </c>
      <c r="AA359" s="34">
        <f>INDEX(AY:AY,W356+1)</f>
        <v>0</v>
      </c>
      <c r="AC359" s="52"/>
      <c r="AD359" s="52"/>
      <c r="BB359" s="64" t="s">
        <v>0</v>
      </c>
    </row>
    <row r="360" spans="1:54">
      <c r="A360" t="str">
        <f t="shared" si="68"/>
        <v>|種別|呪文|サブタイプ||||</v>
      </c>
      <c r="B360" t="s">
        <v>0</v>
      </c>
      <c r="C360" t="s">
        <v>81</v>
      </c>
      <c r="D360" s="27" t="s">
        <v>11</v>
      </c>
      <c r="E360" t="s">
        <v>81</v>
      </c>
      <c r="F360" t="str">
        <f>IF(R359=0,"",R359)</f>
        <v>呪文</v>
      </c>
      <c r="G360" t="s">
        <v>81</v>
      </c>
      <c r="H360" s="27" t="s">
        <v>103</v>
      </c>
      <c r="I360" t="s">
        <v>81</v>
      </c>
      <c r="J360" t="str">
        <f>IF(T359=0,"",T359)</f>
        <v/>
      </c>
      <c r="K360" t="s">
        <v>81</v>
      </c>
      <c r="L360" t="str">
        <f>IF(U359=0,"",U359)</f>
        <v/>
      </c>
      <c r="M360" t="s">
        <v>81</v>
      </c>
      <c r="N360" t="str">
        <f>IF(V359=0,"",V359)</f>
        <v/>
      </c>
      <c r="O360" t="s">
        <v>81</v>
      </c>
      <c r="Q360" s="33" t="s">
        <v>104</v>
      </c>
      <c r="R360" s="34" t="str">
        <f>INDEX(AZ:AZ,W356+1)</f>
        <v>(対戦相手がコントロールするサポートジェムを1つ破壊する。あなたは1枚カードを引く。)</v>
      </c>
      <c r="S360" s="35"/>
      <c r="T360" s="35"/>
      <c r="U360" s="35"/>
      <c r="V360" s="36"/>
      <c r="W360" s="40"/>
      <c r="X360" s="32"/>
      <c r="Y360" s="32"/>
      <c r="Z360" s="32"/>
      <c r="AA360" s="54"/>
      <c r="AC360" s="52"/>
      <c r="AD360" s="52"/>
      <c r="BB360" s="64" t="s">
        <v>0</v>
      </c>
    </row>
    <row r="361" spans="1:54">
      <c r="A361" t="str">
        <f t="shared" si="68"/>
        <v>|テキスト|&gt;|&gt;|&gt;|&gt;|(対戦相手がコントロールするサポートジェムを1つ破壊する。あなたは1枚カードを引く。)|</v>
      </c>
      <c r="B361" t="s">
        <v>0</v>
      </c>
      <c r="C361" t="s">
        <v>81</v>
      </c>
      <c r="D361" s="27" t="s">
        <v>104</v>
      </c>
      <c r="E361" t="s">
        <v>81</v>
      </c>
      <c r="F361" s="27" t="s">
        <v>113</v>
      </c>
      <c r="G361" t="s">
        <v>81</v>
      </c>
      <c r="H361" s="27" t="s">
        <v>113</v>
      </c>
      <c r="I361" t="s">
        <v>81</v>
      </c>
      <c r="J361" s="27" t="s">
        <v>113</v>
      </c>
      <c r="K361" t="s">
        <v>81</v>
      </c>
      <c r="L361" s="27" t="s">
        <v>113</v>
      </c>
      <c r="M361" t="s">
        <v>81</v>
      </c>
      <c r="N361" t="str">
        <f>IF(R360=0,"",R360)</f>
        <v>(対戦相手がコントロールするサポートジェムを1つ破壊する。あなたは1枚カードを引く。)</v>
      </c>
      <c r="O361" t="s">
        <v>81</v>
      </c>
      <c r="Q361" s="38" t="s">
        <v>27</v>
      </c>
      <c r="R361" s="34" t="str">
        <f>INDEX(BA:BA,W356+1)</f>
        <v>A support gem your opponent controls is Destroyed then you draw 1 card.</v>
      </c>
      <c r="S361" s="35" t="s">
        <v>400</v>
      </c>
      <c r="T361" s="34" t="str">
        <f>IF(X361="","",X361&amp;IF(Y361="",""," "&amp;Y361)&amp;IF(Z361="",""," "&amp;Z361)&amp;IF(AA361="",""," "&amp;AA361))</f>
        <v/>
      </c>
      <c r="U361" s="35"/>
      <c r="V361" s="36"/>
      <c r="W361" s="40" t="s">
        <v>114</v>
      </c>
      <c r="X361" s="33" t="str">
        <f t="shared" ref="X361:AA361" si="74">IF(ISERROR(IF(LEN(X360)&gt;1,X360,VLOOKUP(X359,$AC:$AD,2,FALSE))),"",IF(LEN(X360)&gt;1,X360,VLOOKUP(X359,$AC:$AD,2,FALSE)))</f>
        <v/>
      </c>
      <c r="Y361" s="33" t="str">
        <f t="shared" si="74"/>
        <v/>
      </c>
      <c r="Z361" s="33" t="str">
        <f t="shared" si="74"/>
        <v/>
      </c>
      <c r="AA361" s="33" t="str">
        <f t="shared" si="74"/>
        <v> </v>
      </c>
      <c r="AC361" s="52"/>
      <c r="AD361" s="52"/>
      <c r="BB361" s="64" t="s">
        <v>0</v>
      </c>
    </row>
    <row r="362" spans="1:54">
      <c r="A362" t="str">
        <f t="shared" si="68"/>
        <v>|英テキスト|&gt;|&gt;|&gt;|&gt;|A support gem your opponent controls is Destroyed then you draw 1 card.|</v>
      </c>
      <c r="B362" t="s">
        <v>0</v>
      </c>
      <c r="C362" t="s">
        <v>81</v>
      </c>
      <c r="D362" s="27" t="s">
        <v>125</v>
      </c>
      <c r="E362" t="s">
        <v>81</v>
      </c>
      <c r="F362" s="27" t="s">
        <v>113</v>
      </c>
      <c r="G362" t="s">
        <v>81</v>
      </c>
      <c r="H362" s="27" t="s">
        <v>113</v>
      </c>
      <c r="I362" t="s">
        <v>81</v>
      </c>
      <c r="J362" s="27" t="s">
        <v>113</v>
      </c>
      <c r="K362" t="s">
        <v>81</v>
      </c>
      <c r="L362" s="27" t="s">
        <v>113</v>
      </c>
      <c r="M362" t="s">
        <v>81</v>
      </c>
      <c r="N362" t="str">
        <f>IF(T361="","",T361&amp;"&amp;br;")&amp;IF(R361=0,"",R361)</f>
        <v>A support gem your opponent controls is Destroyed then you draw 1 card.</v>
      </c>
      <c r="O362" t="s">
        <v>81</v>
      </c>
      <c r="Q362" s="33" t="s">
        <v>18</v>
      </c>
      <c r="R362" s="34">
        <f>IF(INDEX(AT:AT,W356+1)="",0,INDEX(AT:AT,W356+1)&amp;"/"&amp;INDEX(AU:AU,W356+1))</f>
        <v>0</v>
      </c>
      <c r="S362" s="35"/>
      <c r="T362" s="35"/>
      <c r="U362" s="35"/>
      <c r="V362" s="36"/>
      <c r="W362" s="40"/>
      <c r="X362" s="33"/>
      <c r="Y362" s="52"/>
      <c r="Z362" s="52"/>
      <c r="AA362" s="53"/>
      <c r="AC362" s="52"/>
      <c r="AD362" s="52"/>
      <c r="BB362" s="64" t="s">
        <v>0</v>
      </c>
    </row>
    <row r="363" spans="1:54">
      <c r="A363" t="str">
        <f t="shared" si="68"/>
        <v>|PT|&gt;||シールド数|&gt;||</v>
      </c>
      <c r="B363" t="s">
        <v>0</v>
      </c>
      <c r="C363" t="s">
        <v>81</v>
      </c>
      <c r="D363" t="s">
        <v>18</v>
      </c>
      <c r="E363" t="s">
        <v>81</v>
      </c>
      <c r="F363" t="s">
        <v>113</v>
      </c>
      <c r="G363" t="s">
        <v>81</v>
      </c>
      <c r="H363" t="str">
        <f>IF(R362=0,"",R362)</f>
        <v/>
      </c>
      <c r="I363" t="s">
        <v>81</v>
      </c>
      <c r="J363" t="s">
        <v>136</v>
      </c>
      <c r="K363" t="s">
        <v>81</v>
      </c>
      <c r="L363" t="s">
        <v>113</v>
      </c>
      <c r="M363" t="s">
        <v>81</v>
      </c>
      <c r="N363" t="str">
        <f>IF(R363=0,"",R363)</f>
        <v/>
      </c>
      <c r="O363" t="s">
        <v>81</v>
      </c>
      <c r="Q363" s="41" t="s">
        <v>19</v>
      </c>
      <c r="R363" s="34">
        <f>INDEX(AS:AS,W356+1)</f>
        <v>0</v>
      </c>
      <c r="S363" s="42"/>
      <c r="T363" s="42"/>
      <c r="U363" s="42"/>
      <c r="V363" s="43"/>
      <c r="W363" s="44"/>
      <c r="X363" s="45"/>
      <c r="Y363" s="55"/>
      <c r="Z363" s="55"/>
      <c r="AA363" s="56"/>
      <c r="BB363" s="64" t="s">
        <v>0</v>
      </c>
    </row>
    <row r="364" spans="1:54">
      <c r="A364" t="str">
        <f t="shared" si="68"/>
        <v>&amp;br;&amp;br;</v>
      </c>
      <c r="B364" t="s">
        <v>0</v>
      </c>
      <c r="C364" t="s">
        <v>145</v>
      </c>
      <c r="R364"/>
      <c r="S364"/>
      <c r="T364"/>
      <c r="U364"/>
      <c r="V364"/>
      <c r="BB364" s="64" t="s">
        <v>0</v>
      </c>
    </row>
    <row r="365" spans="1:54">
      <c r="A365" t="str">
        <f t="shared" si="68"/>
        <v>#back(text=戻る,left)</v>
      </c>
      <c r="B365" t="s">
        <v>0</v>
      </c>
      <c r="C365" t="s">
        <v>153</v>
      </c>
      <c r="R365"/>
      <c r="S365"/>
      <c r="T365"/>
      <c r="U365"/>
      <c r="V365"/>
      <c r="BB365" s="64" t="s">
        <v>0</v>
      </c>
    </row>
    <row r="366" spans="1:54">
      <c r="A366" t="str">
        <f t="shared" si="68"/>
        <v>&amp;br;</v>
      </c>
      <c r="B366" t="s">
        <v>0</v>
      </c>
      <c r="C366" t="s">
        <v>164</v>
      </c>
      <c r="R366"/>
      <c r="S366"/>
      <c r="T366"/>
      <c r="U366"/>
      <c r="V366"/>
      <c r="BB366" s="64" t="s">
        <v>0</v>
      </c>
    </row>
    <row r="367" spans="1:54">
      <c r="A367" t="str">
        <f t="shared" si="68"/>
        <v>#comment(above,nsize=[15],size=[30],num=[10])</v>
      </c>
      <c r="B367" t="s">
        <v>0</v>
      </c>
      <c r="C367" t="s">
        <v>173</v>
      </c>
      <c r="R367"/>
      <c r="S367"/>
      <c r="T367"/>
      <c r="U367"/>
      <c r="V367"/>
      <c r="BB367" s="64" t="s">
        <v>0</v>
      </c>
    </row>
    <row r="368" spans="1:54">
      <c r="A368" t="str">
        <f t="shared" si="68"/>
        <v>&amp;br;&amp;br;</v>
      </c>
      <c r="B368" t="s">
        <v>0</v>
      </c>
      <c r="C368" t="s">
        <v>145</v>
      </c>
      <c r="R368"/>
      <c r="S368"/>
      <c r="T368"/>
      <c r="U368"/>
      <c r="V368"/>
      <c r="AC368" s="52"/>
      <c r="AD368" s="52"/>
      <c r="BB368" s="64" t="s">
        <v>0</v>
      </c>
    </row>
    <row r="369" spans="1:54">
      <c r="A369" t="str">
        <f t="shared" si="68"/>
        <v/>
      </c>
      <c r="B369" t="s">
        <v>0</v>
      </c>
      <c r="Q369" s="29"/>
      <c r="R369" s="30"/>
      <c r="S369" s="30"/>
      <c r="T369" s="30"/>
      <c r="U369" s="30"/>
      <c r="V369" s="31"/>
      <c r="W369" s="32">
        <v>29</v>
      </c>
      <c r="X369" s="29"/>
      <c r="Y369" s="50"/>
      <c r="Z369" s="50"/>
      <c r="AA369" s="51"/>
      <c r="AC369" s="52"/>
      <c r="AD369" s="52"/>
      <c r="BB369" s="64" t="s">
        <v>0</v>
      </c>
    </row>
    <row r="370" spans="1:54">
      <c r="A370" t="str">
        <f t="shared" si="68"/>
        <v>*ロナス最後の抵抗/Rhonas's Last Stand</v>
      </c>
      <c r="B370" t="s">
        <v>0</v>
      </c>
      <c r="C370" t="str">
        <f>"*"&amp;R370&amp;"/"&amp;T370</f>
        <v>*ロナス最後の抵抗/Rhonas's Last Stand</v>
      </c>
      <c r="Q370" s="33" t="s">
        <v>9</v>
      </c>
      <c r="R370" s="34" t="str">
        <f>INDEX(AI:AI,W369+1)</f>
        <v>ロナス最後の抵抗</v>
      </c>
      <c r="S370" s="35" t="s">
        <v>10</v>
      </c>
      <c r="T370" s="34" t="str">
        <f>INDEX(AJ:AJ,W369+1)</f>
        <v>Rhonas's Last Stand</v>
      </c>
      <c r="U370" s="35"/>
      <c r="V370" s="36"/>
      <c r="W370" s="37"/>
      <c r="X370" s="33"/>
      <c r="Y370" s="52"/>
      <c r="Z370" s="52"/>
      <c r="AA370" s="53"/>
      <c r="AC370" s="52"/>
      <c r="AD370" s="52"/>
      <c r="BB370" s="64" t="s">
        <v>0</v>
      </c>
    </row>
    <row r="371" spans="1:54">
      <c r="A371" t="str">
        <f t="shared" si="68"/>
        <v>|LEFT:80|LEFT:100|LEFT:100|LEFT:100|LEFT:100|LEFT:100|c</v>
      </c>
      <c r="B371" t="s">
        <v>0</v>
      </c>
      <c r="C371" t="s">
        <v>81</v>
      </c>
      <c r="D371" s="26" t="str">
        <f>$Q$1</f>
        <v>LEFT:80</v>
      </c>
      <c r="E371" s="26" t="s">
        <v>81</v>
      </c>
      <c r="F371" s="26" t="str">
        <f t="shared" ref="F371:J371" si="75">$R$1</f>
        <v>LEFT:100</v>
      </c>
      <c r="G371" s="26" t="s">
        <v>81</v>
      </c>
      <c r="H371" s="26" t="str">
        <f t="shared" si="75"/>
        <v>LEFT:100</v>
      </c>
      <c r="I371" s="26" t="s">
        <v>81</v>
      </c>
      <c r="J371" s="26" t="str">
        <f t="shared" si="75"/>
        <v>LEFT:100</v>
      </c>
      <c r="K371" s="26" t="s">
        <v>81</v>
      </c>
      <c r="L371" s="26" t="str">
        <f>$R$1</f>
        <v>LEFT:100</v>
      </c>
      <c r="M371" s="26" t="s">
        <v>81</v>
      </c>
      <c r="N371" s="26" t="str">
        <f>$R$1</f>
        <v>LEFT:100</v>
      </c>
      <c r="O371" t="s">
        <v>81</v>
      </c>
      <c r="P371" t="s">
        <v>82</v>
      </c>
      <c r="Q371" s="38" t="s">
        <v>6</v>
      </c>
      <c r="R371" s="34" t="str">
        <f>INDEX(AF:AF,W369+1)</f>
        <v>緑</v>
      </c>
      <c r="S371" s="39" t="s">
        <v>7</v>
      </c>
      <c r="T371" s="34" t="str">
        <f>INDEX(AG:AG,W369+1)</f>
        <v>レア</v>
      </c>
      <c r="U371" s="39" t="s">
        <v>8</v>
      </c>
      <c r="V371" s="34">
        <f>INDEX(AH:AH,W369+1)</f>
        <v>7</v>
      </c>
      <c r="W371" s="40"/>
      <c r="X371" s="34" t="str">
        <f>INDEX(AO:AO,W369+1)</f>
        <v>(7/6のロナスの蛇トークンを1体召喚する。あなたの各手札はすべてのマナを失う。)</v>
      </c>
      <c r="Y371" s="52"/>
      <c r="Z371" s="52"/>
      <c r="AA371" s="53"/>
      <c r="AC371" s="35"/>
      <c r="AD371" s="35"/>
      <c r="BB371" s="64" t="s">
        <v>0</v>
      </c>
    </row>
    <row r="372" spans="1:54">
      <c r="A372" t="str">
        <f t="shared" si="68"/>
        <v>|色|緑|レアリティ|レア|マナコスト|7|</v>
      </c>
      <c r="B372" t="s">
        <v>0</v>
      </c>
      <c r="C372" t="s">
        <v>81</v>
      </c>
      <c r="D372" s="27" t="s">
        <v>6</v>
      </c>
      <c r="E372" t="s">
        <v>81</v>
      </c>
      <c r="F372" t="str">
        <f>IF(R371=0,"",R371)</f>
        <v>緑</v>
      </c>
      <c r="G372" t="s">
        <v>81</v>
      </c>
      <c r="H372" s="27" t="s">
        <v>93</v>
      </c>
      <c r="I372" t="s">
        <v>81</v>
      </c>
      <c r="J372" t="str">
        <f>IF(T371=0,"",T371)</f>
        <v>レア</v>
      </c>
      <c r="K372" t="s">
        <v>81</v>
      </c>
      <c r="L372" s="27" t="s">
        <v>94</v>
      </c>
      <c r="M372" t="s">
        <v>81</v>
      </c>
      <c r="N372">
        <f>IF(V371=0,"",V371)</f>
        <v>7</v>
      </c>
      <c r="O372" t="s">
        <v>81</v>
      </c>
      <c r="Q372" s="33" t="s">
        <v>11</v>
      </c>
      <c r="R372" s="34" t="str">
        <f>INDEX(AK:AK,W369+1)</f>
        <v>呪文</v>
      </c>
      <c r="S372" s="39" t="s">
        <v>95</v>
      </c>
      <c r="T372" s="34">
        <f>INDEX(AL:AL,W369+1)</f>
        <v>0</v>
      </c>
      <c r="U372" s="34">
        <f>INDEX(AM:AM,W369+1)</f>
        <v>0</v>
      </c>
      <c r="V372" s="34">
        <f>INDEX(AN:AN,W369+1)</f>
        <v>0</v>
      </c>
      <c r="W372" s="40"/>
      <c r="X372" s="34" t="str">
        <f>INDEX(AV:AV,W369+1)</f>
        <v>(7</v>
      </c>
      <c r="Y372" s="34" t="str">
        <f>INDEX(AW:AW,W369+1)</f>
        <v/>
      </c>
      <c r="Z372" s="34" t="str">
        <f>INDEX(AX:AX,W369+1)</f>
        <v/>
      </c>
      <c r="AA372" s="34">
        <f>INDEX(AY:AY,W369+1)</f>
        <v>0</v>
      </c>
      <c r="AC372" s="52"/>
      <c r="AD372" s="52"/>
      <c r="BB372" s="64" t="s">
        <v>0</v>
      </c>
    </row>
    <row r="373" spans="1:54">
      <c r="A373" t="str">
        <f t="shared" si="68"/>
        <v>|種別|呪文|サブタイプ||||</v>
      </c>
      <c r="B373" t="s">
        <v>0</v>
      </c>
      <c r="C373" t="s">
        <v>81</v>
      </c>
      <c r="D373" s="27" t="s">
        <v>11</v>
      </c>
      <c r="E373" t="s">
        <v>81</v>
      </c>
      <c r="F373" t="str">
        <f>IF(R372=0,"",R372)</f>
        <v>呪文</v>
      </c>
      <c r="G373" t="s">
        <v>81</v>
      </c>
      <c r="H373" s="27" t="s">
        <v>103</v>
      </c>
      <c r="I373" t="s">
        <v>81</v>
      </c>
      <c r="J373" t="str">
        <f>IF(T372=0,"",T372)</f>
        <v/>
      </c>
      <c r="K373" t="s">
        <v>81</v>
      </c>
      <c r="L373" t="str">
        <f>IF(U372=0,"",U372)</f>
        <v/>
      </c>
      <c r="M373" t="s">
        <v>81</v>
      </c>
      <c r="N373" t="str">
        <f>IF(V372=0,"",V372)</f>
        <v/>
      </c>
      <c r="O373" t="s">
        <v>81</v>
      </c>
      <c r="Q373" s="33" t="s">
        <v>104</v>
      </c>
      <c r="R373" s="34" t="str">
        <f>INDEX(AZ:AZ,W369+1)</f>
        <v>(7/6のロナスの蛇トークンを1体召喚する。あなたの各手札はすべてのマナを失う。)</v>
      </c>
      <c r="S373" s="35"/>
      <c r="T373" s="35"/>
      <c r="U373" s="35"/>
      <c r="V373" s="36"/>
      <c r="W373" s="40"/>
      <c r="X373" s="32"/>
      <c r="Y373" s="32"/>
      <c r="Z373" s="32"/>
      <c r="AA373" s="54"/>
      <c r="AC373" s="52"/>
      <c r="AD373" s="52"/>
      <c r="BB373" s="64" t="s">
        <v>0</v>
      </c>
    </row>
    <row r="374" spans="1:54">
      <c r="A374" t="str">
        <f t="shared" si="68"/>
        <v>|テキスト|&gt;|&gt;|&gt;|&gt;|(7/6のロナスの蛇トークンを1体召喚する。あなたの各手札はすべてのマナを失う。)|</v>
      </c>
      <c r="B374" t="s">
        <v>0</v>
      </c>
      <c r="C374" t="s">
        <v>81</v>
      </c>
      <c r="D374" s="27" t="s">
        <v>104</v>
      </c>
      <c r="E374" t="s">
        <v>81</v>
      </c>
      <c r="F374" s="27" t="s">
        <v>113</v>
      </c>
      <c r="G374" t="s">
        <v>81</v>
      </c>
      <c r="H374" s="27" t="s">
        <v>113</v>
      </c>
      <c r="I374" t="s">
        <v>81</v>
      </c>
      <c r="J374" s="27" t="s">
        <v>113</v>
      </c>
      <c r="K374" t="s">
        <v>81</v>
      </c>
      <c r="L374" s="27" t="s">
        <v>113</v>
      </c>
      <c r="M374" t="s">
        <v>81</v>
      </c>
      <c r="N374" t="str">
        <f>IF(R373=0,"",R373)</f>
        <v>(7/6のロナスの蛇トークンを1体召喚する。あなたの各手札はすべてのマナを失う。)</v>
      </c>
      <c r="O374" t="s">
        <v>81</v>
      </c>
      <c r="Q374" s="38" t="s">
        <v>27</v>
      </c>
      <c r="R374" s="34" t="str">
        <f>INDEX(BA:BA,W369+1)</f>
        <v>You summon 1 7/6 Rhonas' Snake token, then each card in your hand is fully drained of its mana.</v>
      </c>
      <c r="S374" s="35" t="s">
        <v>400</v>
      </c>
      <c r="T374" s="34" t="str">
        <f>IF(X374="","",X374&amp;IF(Y374="",""," "&amp;Y374)&amp;IF(Z374="",""," "&amp;Z374)&amp;IF(AA374="",""," "&amp;AA374))</f>
        <v/>
      </c>
      <c r="U374" s="35"/>
      <c r="V374" s="36"/>
      <c r="W374" s="40" t="s">
        <v>114</v>
      </c>
      <c r="X374" s="33" t="str">
        <f t="shared" ref="X374:AA374" si="76">IF(ISERROR(IF(LEN(X373)&gt;1,X373,VLOOKUP(X372,$AC:$AD,2,FALSE))),"",IF(LEN(X373)&gt;1,X373,VLOOKUP(X372,$AC:$AD,2,FALSE)))</f>
        <v/>
      </c>
      <c r="Y374" s="33" t="str">
        <f t="shared" si="76"/>
        <v/>
      </c>
      <c r="Z374" s="33" t="str">
        <f t="shared" si="76"/>
        <v/>
      </c>
      <c r="AA374" s="33" t="str">
        <f t="shared" si="76"/>
        <v> </v>
      </c>
      <c r="AC374" s="52"/>
      <c r="AD374" s="52"/>
      <c r="BB374" s="64" t="s">
        <v>0</v>
      </c>
    </row>
    <row r="375" spans="1:54">
      <c r="A375" t="str">
        <f t="shared" si="68"/>
        <v>|英テキスト|&gt;|&gt;|&gt;|&gt;|You summon 1 7/6 Rhonas' Snake token, then each card in your hand is fully drained of its mana.|</v>
      </c>
      <c r="B375" t="s">
        <v>0</v>
      </c>
      <c r="C375" t="s">
        <v>81</v>
      </c>
      <c r="D375" s="27" t="s">
        <v>125</v>
      </c>
      <c r="E375" t="s">
        <v>81</v>
      </c>
      <c r="F375" s="27" t="s">
        <v>113</v>
      </c>
      <c r="G375" t="s">
        <v>81</v>
      </c>
      <c r="H375" s="27" t="s">
        <v>113</v>
      </c>
      <c r="I375" t="s">
        <v>81</v>
      </c>
      <c r="J375" s="27" t="s">
        <v>113</v>
      </c>
      <c r="K375" t="s">
        <v>81</v>
      </c>
      <c r="L375" s="27" t="s">
        <v>113</v>
      </c>
      <c r="M375" t="s">
        <v>81</v>
      </c>
      <c r="N375" t="str">
        <f>IF(T374="","",T374&amp;"&amp;br;")&amp;IF(R374=0,"",R374)</f>
        <v>You summon 1 7/6 Rhonas' Snake token, then each card in your hand is fully drained of its mana.</v>
      </c>
      <c r="O375" t="s">
        <v>81</v>
      </c>
      <c r="Q375" s="33" t="s">
        <v>18</v>
      </c>
      <c r="R375" s="34">
        <f>IF(INDEX(AT:AT,W369+1)="",0,INDEX(AT:AT,W369+1)&amp;"/"&amp;INDEX(AU:AU,W369+1))</f>
        <v>0</v>
      </c>
      <c r="S375" s="35"/>
      <c r="T375" s="35"/>
      <c r="U375" s="35"/>
      <c r="V375" s="36"/>
      <c r="W375" s="40"/>
      <c r="X375" s="33"/>
      <c r="Y375" s="52"/>
      <c r="Z375" s="52"/>
      <c r="AA375" s="53"/>
      <c r="AC375" s="52"/>
      <c r="AD375" s="52"/>
      <c r="BB375" s="64" t="s">
        <v>0</v>
      </c>
    </row>
    <row r="376" spans="1:54">
      <c r="A376" t="str">
        <f t="shared" si="68"/>
        <v>|PT|&gt;||シールド数|&gt;||</v>
      </c>
      <c r="B376" t="s">
        <v>0</v>
      </c>
      <c r="C376" t="s">
        <v>81</v>
      </c>
      <c r="D376" t="s">
        <v>18</v>
      </c>
      <c r="E376" t="s">
        <v>81</v>
      </c>
      <c r="F376" t="s">
        <v>113</v>
      </c>
      <c r="G376" t="s">
        <v>81</v>
      </c>
      <c r="H376" t="str">
        <f>IF(R375=0,"",R375)</f>
        <v/>
      </c>
      <c r="I376" t="s">
        <v>81</v>
      </c>
      <c r="J376" t="s">
        <v>136</v>
      </c>
      <c r="K376" t="s">
        <v>81</v>
      </c>
      <c r="L376" t="s">
        <v>113</v>
      </c>
      <c r="M376" t="s">
        <v>81</v>
      </c>
      <c r="N376" t="str">
        <f>IF(R376=0,"",R376)</f>
        <v/>
      </c>
      <c r="O376" t="s">
        <v>81</v>
      </c>
      <c r="Q376" s="41" t="s">
        <v>19</v>
      </c>
      <c r="R376" s="34">
        <f>INDEX(AS:AS,W369+1)</f>
        <v>0</v>
      </c>
      <c r="S376" s="42"/>
      <c r="T376" s="42"/>
      <c r="U376" s="42"/>
      <c r="V376" s="43"/>
      <c r="W376" s="44"/>
      <c r="X376" s="45"/>
      <c r="Y376" s="55"/>
      <c r="Z376" s="55"/>
      <c r="AA376" s="56"/>
      <c r="BB376" s="64" t="s">
        <v>0</v>
      </c>
    </row>
    <row r="377" spans="1:54">
      <c r="A377" t="str">
        <f t="shared" si="68"/>
        <v>&amp;br;&amp;br;</v>
      </c>
      <c r="B377" t="s">
        <v>0</v>
      </c>
      <c r="C377" t="s">
        <v>145</v>
      </c>
      <c r="R377"/>
      <c r="S377"/>
      <c r="T377"/>
      <c r="U377"/>
      <c r="V377"/>
      <c r="BB377" s="64" t="s">
        <v>0</v>
      </c>
    </row>
    <row r="378" spans="1:54">
      <c r="A378" t="str">
        <f t="shared" si="68"/>
        <v>#back(text=戻る,left)</v>
      </c>
      <c r="B378" t="s">
        <v>0</v>
      </c>
      <c r="C378" t="s">
        <v>153</v>
      </c>
      <c r="R378"/>
      <c r="S378"/>
      <c r="T378"/>
      <c r="U378"/>
      <c r="V378"/>
      <c r="BB378" s="64" t="s">
        <v>0</v>
      </c>
    </row>
    <row r="379" spans="1:54">
      <c r="A379" t="str">
        <f t="shared" si="68"/>
        <v>&amp;br;</v>
      </c>
      <c r="B379" t="s">
        <v>0</v>
      </c>
      <c r="C379" t="s">
        <v>164</v>
      </c>
      <c r="R379"/>
      <c r="S379"/>
      <c r="T379"/>
      <c r="U379"/>
      <c r="V379"/>
      <c r="BB379" s="64" t="s">
        <v>0</v>
      </c>
    </row>
    <row r="380" spans="1:54">
      <c r="A380" t="str">
        <f t="shared" si="68"/>
        <v>#comment(above,nsize=[15],size=[30],num=[10])</v>
      </c>
      <c r="B380" t="s">
        <v>0</v>
      </c>
      <c r="C380" t="s">
        <v>173</v>
      </c>
      <c r="R380"/>
      <c r="S380"/>
      <c r="T380"/>
      <c r="U380"/>
      <c r="V380"/>
      <c r="BB380" s="64" t="s">
        <v>0</v>
      </c>
    </row>
    <row r="381" spans="1:54">
      <c r="A381" t="str">
        <f t="shared" si="68"/>
        <v>&amp;br;&amp;br;</v>
      </c>
      <c r="B381" t="s">
        <v>0</v>
      </c>
      <c r="C381" t="s">
        <v>145</v>
      </c>
      <c r="R381"/>
      <c r="S381"/>
      <c r="T381"/>
      <c r="U381"/>
      <c r="V381"/>
      <c r="AC381" s="52"/>
      <c r="AD381" s="52"/>
      <c r="BB381" s="64" t="s">
        <v>0</v>
      </c>
    </row>
    <row r="382" spans="1:54">
      <c r="A382" t="str">
        <f t="shared" si="68"/>
        <v/>
      </c>
      <c r="B382" t="s">
        <v>0</v>
      </c>
      <c r="Q382" s="29"/>
      <c r="R382" s="30"/>
      <c r="S382" s="30"/>
      <c r="T382" s="30"/>
      <c r="U382" s="30"/>
      <c r="V382" s="31"/>
      <c r="W382" s="32">
        <v>30</v>
      </c>
      <c r="X382" s="29"/>
      <c r="Y382" s="50"/>
      <c r="Z382" s="50"/>
      <c r="AA382" s="51"/>
      <c r="AC382" s="52"/>
      <c r="AD382" s="52"/>
      <c r="BB382" s="64" t="s">
        <v>0</v>
      </c>
    </row>
    <row r="383" spans="1:54">
      <c r="A383" t="str">
        <f t="shared" si="68"/>
        <v>*終わりなき砂漠/Endless Sands</v>
      </c>
      <c r="B383" t="s">
        <v>0</v>
      </c>
      <c r="C383" t="str">
        <f>"*"&amp;R383&amp;"/"&amp;T383</f>
        <v>*終わりなき砂漠/Endless Sands</v>
      </c>
      <c r="Q383" s="33" t="s">
        <v>9</v>
      </c>
      <c r="R383" s="34" t="str">
        <f>INDEX(AI:AI,W382+1)</f>
        <v>終わりなき砂漠</v>
      </c>
      <c r="S383" s="35" t="s">
        <v>10</v>
      </c>
      <c r="T383" s="34" t="str">
        <f>INDEX(AJ:AJ,W382+1)</f>
        <v>Endless Sands</v>
      </c>
      <c r="U383" s="35"/>
      <c r="V383" s="36"/>
      <c r="W383" s="37"/>
      <c r="X383" s="33"/>
      <c r="Y383" s="52"/>
      <c r="Z383" s="52"/>
      <c r="AA383" s="53"/>
      <c r="AC383" s="52"/>
      <c r="AD383" s="52"/>
      <c r="BB383" s="64" t="s">
        <v>0</v>
      </c>
    </row>
    <row r="384" spans="1:54">
      <c r="A384" t="str">
        <f t="shared" si="68"/>
        <v>|LEFT:80|LEFT:100|LEFT:100|LEFT:100|LEFT:100|LEFT:100|c</v>
      </c>
      <c r="B384" t="s">
        <v>0</v>
      </c>
      <c r="C384" t="s">
        <v>81</v>
      </c>
      <c r="D384" s="26" t="str">
        <f>$Q$1</f>
        <v>LEFT:80</v>
      </c>
      <c r="E384" s="26" t="s">
        <v>81</v>
      </c>
      <c r="F384" s="26" t="str">
        <f t="shared" ref="F384:J384" si="77">$R$1</f>
        <v>LEFT:100</v>
      </c>
      <c r="G384" s="26" t="s">
        <v>81</v>
      </c>
      <c r="H384" s="26" t="str">
        <f t="shared" si="77"/>
        <v>LEFT:100</v>
      </c>
      <c r="I384" s="26" t="s">
        <v>81</v>
      </c>
      <c r="J384" s="26" t="str">
        <f t="shared" si="77"/>
        <v>LEFT:100</v>
      </c>
      <c r="K384" s="26" t="s">
        <v>81</v>
      </c>
      <c r="L384" s="26" t="str">
        <f>$R$1</f>
        <v>LEFT:100</v>
      </c>
      <c r="M384" s="26" t="s">
        <v>81</v>
      </c>
      <c r="N384" s="26" t="str">
        <f>$R$1</f>
        <v>LEFT:100</v>
      </c>
      <c r="O384" t="s">
        <v>81</v>
      </c>
      <c r="P384" t="s">
        <v>82</v>
      </c>
      <c r="Q384" s="38" t="s">
        <v>6</v>
      </c>
      <c r="R384" s="34" t="str">
        <f>INDEX(AF:AF,W382+1)</f>
        <v>無色</v>
      </c>
      <c r="S384" s="39" t="s">
        <v>7</v>
      </c>
      <c r="T384" s="34" t="str">
        <f>INDEX(AG:AG,W382+1)</f>
        <v>レア</v>
      </c>
      <c r="U384" s="39" t="s">
        <v>8</v>
      </c>
      <c r="V384" s="34">
        <f>INDEX(AH:AH,W382+1)</f>
        <v>12</v>
      </c>
      <c r="W384" s="40"/>
      <c r="X384" s="34" t="str">
        <f>INDEX(AO:AO,W382+1)</f>
        <v>(最後に追放されたあなたのカードを手札に加える。それは6マナを得る。)</v>
      </c>
      <c r="Y384" s="52"/>
      <c r="Z384" s="52"/>
      <c r="AA384" s="53"/>
      <c r="AC384" s="35"/>
      <c r="AD384" s="35"/>
      <c r="BB384" s="64" t="s">
        <v>0</v>
      </c>
    </row>
    <row r="385" spans="1:54">
      <c r="A385" t="str">
        <f t="shared" si="68"/>
        <v>|色|無色|レアリティ|レア|マナコスト|12|</v>
      </c>
      <c r="B385" t="s">
        <v>0</v>
      </c>
      <c r="C385" t="s">
        <v>81</v>
      </c>
      <c r="D385" s="27" t="s">
        <v>6</v>
      </c>
      <c r="E385" t="s">
        <v>81</v>
      </c>
      <c r="F385" t="str">
        <f>IF(R384=0,"",R384)</f>
        <v>無色</v>
      </c>
      <c r="G385" t="s">
        <v>81</v>
      </c>
      <c r="H385" s="27" t="s">
        <v>93</v>
      </c>
      <c r="I385" t="s">
        <v>81</v>
      </c>
      <c r="J385" t="str">
        <f>IF(T384=0,"",T384)</f>
        <v>レア</v>
      </c>
      <c r="K385" t="s">
        <v>81</v>
      </c>
      <c r="L385" s="27" t="s">
        <v>94</v>
      </c>
      <c r="M385" t="s">
        <v>81</v>
      </c>
      <c r="N385">
        <f>IF(V384=0,"",V384)</f>
        <v>12</v>
      </c>
      <c r="O385" t="s">
        <v>81</v>
      </c>
      <c r="Q385" s="33" t="s">
        <v>11</v>
      </c>
      <c r="R385" s="34" t="str">
        <f>INDEX(AK:AK,W382+1)</f>
        <v>呪文</v>
      </c>
      <c r="S385" s="39" t="s">
        <v>95</v>
      </c>
      <c r="T385" s="34" t="str">
        <f>INDEX(AL:AL,W382+1)</f>
        <v>砂漠</v>
      </c>
      <c r="U385" s="34">
        <f>INDEX(AM:AM,W382+1)</f>
        <v>0</v>
      </c>
      <c r="V385" s="34">
        <f>INDEX(AN:AN,W382+1)</f>
        <v>0</v>
      </c>
      <c r="W385" s="40"/>
      <c r="X385" s="34" t="str">
        <f>INDEX(AV:AV,W382+1)</f>
        <v>(最</v>
      </c>
      <c r="Y385" s="34" t="str">
        <f>INDEX(AW:AW,W382+1)</f>
        <v/>
      </c>
      <c r="Z385" s="34" t="str">
        <f>INDEX(AX:AX,W382+1)</f>
        <v/>
      </c>
      <c r="AA385" s="34">
        <f>INDEX(AY:AY,W382+1)</f>
        <v>0</v>
      </c>
      <c r="AC385" s="52"/>
      <c r="AD385" s="52"/>
      <c r="BB385" s="64" t="s">
        <v>0</v>
      </c>
    </row>
    <row r="386" spans="1:54">
      <c r="A386" t="str">
        <f t="shared" si="68"/>
        <v>|種別|呪文|サブタイプ|砂漠|||</v>
      </c>
      <c r="B386" t="s">
        <v>0</v>
      </c>
      <c r="C386" t="s">
        <v>81</v>
      </c>
      <c r="D386" s="27" t="s">
        <v>11</v>
      </c>
      <c r="E386" t="s">
        <v>81</v>
      </c>
      <c r="F386" t="str">
        <f>IF(R385=0,"",R385)</f>
        <v>呪文</v>
      </c>
      <c r="G386" t="s">
        <v>81</v>
      </c>
      <c r="H386" s="27" t="s">
        <v>103</v>
      </c>
      <c r="I386" t="s">
        <v>81</v>
      </c>
      <c r="J386" t="str">
        <f>IF(T385=0,"",T385)</f>
        <v>砂漠</v>
      </c>
      <c r="K386" t="s">
        <v>81</v>
      </c>
      <c r="L386" t="str">
        <f>IF(U385=0,"",U385)</f>
        <v/>
      </c>
      <c r="M386" t="s">
        <v>81</v>
      </c>
      <c r="N386" t="str">
        <f>IF(V385=0,"",V385)</f>
        <v/>
      </c>
      <c r="O386" t="s">
        <v>81</v>
      </c>
      <c r="Q386" s="33" t="s">
        <v>104</v>
      </c>
      <c r="R386" s="34" t="str">
        <f>INDEX(AZ:AZ,W382+1)</f>
        <v>(最後に追放されたあなたのカードを手札に加える。それは6マナを得る。)</v>
      </c>
      <c r="S386" s="35"/>
      <c r="T386" s="35"/>
      <c r="U386" s="35"/>
      <c r="V386" s="36"/>
      <c r="W386" s="40"/>
      <c r="X386" s="32"/>
      <c r="Y386" s="32"/>
      <c r="Z386" s="32"/>
      <c r="AA386" s="54"/>
      <c r="AC386" s="52"/>
      <c r="AD386" s="52"/>
      <c r="BB386" s="64" t="s">
        <v>0</v>
      </c>
    </row>
    <row r="387" spans="1:54">
      <c r="A387" t="str">
        <f t="shared" si="68"/>
        <v>|テキスト|&gt;|&gt;|&gt;|&gt;|(最後に追放されたあなたのカードを手札に加える。それは6マナを得る。)|</v>
      </c>
      <c r="B387" t="s">
        <v>0</v>
      </c>
      <c r="C387" t="s">
        <v>81</v>
      </c>
      <c r="D387" s="27" t="s">
        <v>104</v>
      </c>
      <c r="E387" t="s">
        <v>81</v>
      </c>
      <c r="F387" s="27" t="s">
        <v>113</v>
      </c>
      <c r="G387" t="s">
        <v>81</v>
      </c>
      <c r="H387" s="27" t="s">
        <v>113</v>
      </c>
      <c r="I387" t="s">
        <v>81</v>
      </c>
      <c r="J387" s="27" t="s">
        <v>113</v>
      </c>
      <c r="K387" t="s">
        <v>81</v>
      </c>
      <c r="L387" s="27" t="s">
        <v>113</v>
      </c>
      <c r="M387" t="s">
        <v>81</v>
      </c>
      <c r="N387" t="str">
        <f>IF(R386=0,"",R386)</f>
        <v>(最後に追放されたあなたのカードを手札に加える。それは6マナを得る。)</v>
      </c>
      <c r="O387" t="s">
        <v>81</v>
      </c>
      <c r="Q387" s="38" t="s">
        <v>27</v>
      </c>
      <c r="R387" s="34" t="str">
        <f>INDEX(BA:BA,W382+1)</f>
        <v>The last card you Exiled is Returned to your hand and then gains 6 mana.</v>
      </c>
      <c r="S387" s="35" t="s">
        <v>400</v>
      </c>
      <c r="T387" s="34" t="str">
        <f>IF(X387="","",X387&amp;IF(Y387="",""," "&amp;Y387)&amp;IF(Z387="",""," "&amp;Z387)&amp;IF(AA387="",""," "&amp;AA387))</f>
        <v/>
      </c>
      <c r="U387" s="35"/>
      <c r="V387" s="36"/>
      <c r="W387" s="40" t="s">
        <v>114</v>
      </c>
      <c r="X387" s="33" t="str">
        <f t="shared" ref="X387:AA387" si="78">IF(ISERROR(IF(LEN(X386)&gt;1,X386,VLOOKUP(X385,$AC:$AD,2,FALSE))),"",IF(LEN(X386)&gt;1,X386,VLOOKUP(X385,$AC:$AD,2,FALSE)))</f>
        <v/>
      </c>
      <c r="Y387" s="33" t="str">
        <f t="shared" si="78"/>
        <v/>
      </c>
      <c r="Z387" s="33" t="str">
        <f t="shared" si="78"/>
        <v/>
      </c>
      <c r="AA387" s="33" t="str">
        <f t="shared" si="78"/>
        <v> </v>
      </c>
      <c r="AC387" s="52"/>
      <c r="AD387" s="52"/>
      <c r="BB387" s="64" t="s">
        <v>0</v>
      </c>
    </row>
    <row r="388" spans="1:54">
      <c r="A388" t="str">
        <f t="shared" si="68"/>
        <v>|英テキスト|&gt;|&gt;|&gt;|&gt;|The last card you Exiled is Returned to your hand and then gains 6 mana.|</v>
      </c>
      <c r="B388" t="s">
        <v>0</v>
      </c>
      <c r="C388" t="s">
        <v>81</v>
      </c>
      <c r="D388" s="27" t="s">
        <v>125</v>
      </c>
      <c r="E388" t="s">
        <v>81</v>
      </c>
      <c r="F388" s="27" t="s">
        <v>113</v>
      </c>
      <c r="G388" t="s">
        <v>81</v>
      </c>
      <c r="H388" s="27" t="s">
        <v>113</v>
      </c>
      <c r="I388" t="s">
        <v>81</v>
      </c>
      <c r="J388" s="27" t="s">
        <v>113</v>
      </c>
      <c r="K388" t="s">
        <v>81</v>
      </c>
      <c r="L388" s="27" t="s">
        <v>113</v>
      </c>
      <c r="M388" t="s">
        <v>81</v>
      </c>
      <c r="N388" t="str">
        <f>IF(T387="","",T387&amp;"&amp;br;")&amp;IF(R387=0,"",R387)</f>
        <v>The last card you Exiled is Returned to your hand and then gains 6 mana.</v>
      </c>
      <c r="O388" t="s">
        <v>81</v>
      </c>
      <c r="Q388" s="33" t="s">
        <v>18</v>
      </c>
      <c r="R388" s="34">
        <f>IF(INDEX(AT:AT,W382+1)="",0,INDEX(AT:AT,W382+1)&amp;"/"&amp;INDEX(AU:AU,W382+1))</f>
        <v>0</v>
      </c>
      <c r="S388" s="35"/>
      <c r="T388" s="35"/>
      <c r="U388" s="35"/>
      <c r="V388" s="36"/>
      <c r="W388" s="40"/>
      <c r="X388" s="33"/>
      <c r="Y388" s="52"/>
      <c r="Z388" s="52"/>
      <c r="AA388" s="53"/>
      <c r="AC388" s="52"/>
      <c r="AD388" s="52"/>
      <c r="BB388" s="64" t="s">
        <v>0</v>
      </c>
    </row>
    <row r="389" spans="1:54">
      <c r="A389" t="str">
        <f t="shared" si="68"/>
        <v>|PT|&gt;||シールド数|&gt;||</v>
      </c>
      <c r="B389" t="s">
        <v>0</v>
      </c>
      <c r="C389" t="s">
        <v>81</v>
      </c>
      <c r="D389" t="s">
        <v>18</v>
      </c>
      <c r="E389" t="s">
        <v>81</v>
      </c>
      <c r="F389" t="s">
        <v>113</v>
      </c>
      <c r="G389" t="s">
        <v>81</v>
      </c>
      <c r="H389" t="str">
        <f>IF(R388=0,"",R388)</f>
        <v/>
      </c>
      <c r="I389" t="s">
        <v>81</v>
      </c>
      <c r="J389" t="s">
        <v>136</v>
      </c>
      <c r="K389" t="s">
        <v>81</v>
      </c>
      <c r="L389" t="s">
        <v>113</v>
      </c>
      <c r="M389" t="s">
        <v>81</v>
      </c>
      <c r="N389" t="str">
        <f>IF(R389=0,"",R389)</f>
        <v/>
      </c>
      <c r="O389" t="s">
        <v>81</v>
      </c>
      <c r="Q389" s="41" t="s">
        <v>19</v>
      </c>
      <c r="R389" s="34">
        <f>INDEX(AS:AS,W382+1)</f>
        <v>0</v>
      </c>
      <c r="S389" s="42"/>
      <c r="T389" s="42"/>
      <c r="U389" s="42"/>
      <c r="V389" s="43"/>
      <c r="W389" s="44"/>
      <c r="X389" s="45"/>
      <c r="Y389" s="55"/>
      <c r="Z389" s="55"/>
      <c r="AA389" s="56"/>
      <c r="BB389" s="64" t="s">
        <v>0</v>
      </c>
    </row>
    <row r="390" spans="1:54">
      <c r="A390" t="str">
        <f t="shared" ref="A390:A453" si="79">CONCATENATE(C390,D390,E390,F390,G390,H390,I390,J390,K390,L390,M390,N390,O390,P390)</f>
        <v>&amp;br;&amp;br;</v>
      </c>
      <c r="B390" t="s">
        <v>0</v>
      </c>
      <c r="C390" t="s">
        <v>145</v>
      </c>
      <c r="R390"/>
      <c r="S390"/>
      <c r="T390"/>
      <c r="U390"/>
      <c r="V390"/>
      <c r="BB390" s="64" t="s">
        <v>0</v>
      </c>
    </row>
    <row r="391" spans="1:54">
      <c r="A391" t="str">
        <f t="shared" si="79"/>
        <v>#back(text=戻る,left)</v>
      </c>
      <c r="B391" t="s">
        <v>0</v>
      </c>
      <c r="C391" t="s">
        <v>153</v>
      </c>
      <c r="R391"/>
      <c r="S391"/>
      <c r="T391"/>
      <c r="U391"/>
      <c r="V391"/>
      <c r="BB391" s="64" t="s">
        <v>0</v>
      </c>
    </row>
    <row r="392" spans="1:54">
      <c r="A392" t="str">
        <f t="shared" si="79"/>
        <v>&amp;br;</v>
      </c>
      <c r="B392" t="s">
        <v>0</v>
      </c>
      <c r="C392" t="s">
        <v>164</v>
      </c>
      <c r="R392"/>
      <c r="S392"/>
      <c r="T392"/>
      <c r="U392"/>
      <c r="V392"/>
      <c r="BB392" s="64" t="s">
        <v>0</v>
      </c>
    </row>
    <row r="393" spans="1:54">
      <c r="A393" t="str">
        <f t="shared" si="79"/>
        <v>#comment(above,nsize=[15],size=[30],num=[10])</v>
      </c>
      <c r="B393" t="s">
        <v>0</v>
      </c>
      <c r="C393" t="s">
        <v>173</v>
      </c>
      <c r="R393"/>
      <c r="S393"/>
      <c r="T393"/>
      <c r="U393"/>
      <c r="V393"/>
      <c r="BB393" s="64" t="s">
        <v>0</v>
      </c>
    </row>
    <row r="394" spans="1:54">
      <c r="A394" t="str">
        <f t="shared" si="79"/>
        <v>&amp;br;&amp;br;</v>
      </c>
      <c r="B394" t="s">
        <v>0</v>
      </c>
      <c r="C394" t="s">
        <v>145</v>
      </c>
      <c r="R394"/>
      <c r="S394"/>
      <c r="T394"/>
      <c r="U394"/>
      <c r="V394"/>
      <c r="AC394" s="52"/>
      <c r="AD394" s="52"/>
      <c r="BB394" s="64" t="s">
        <v>0</v>
      </c>
    </row>
    <row r="395" spans="1:54">
      <c r="A395" t="str">
        <f t="shared" si="79"/>
        <v/>
      </c>
      <c r="B395" t="s">
        <v>0</v>
      </c>
      <c r="Q395" s="29"/>
      <c r="R395" s="30"/>
      <c r="S395" s="30"/>
      <c r="T395" s="30"/>
      <c r="U395" s="30"/>
      <c r="V395" s="31"/>
      <c r="W395" s="32">
        <v>31</v>
      </c>
      <c r="X395" s="29"/>
      <c r="Y395" s="50"/>
      <c r="Z395" s="50"/>
      <c r="AA395" s="51"/>
      <c r="AC395" s="52"/>
      <c r="AD395" s="52"/>
      <c r="BB395" s="64" t="s">
        <v>0</v>
      </c>
    </row>
    <row r="396" spans="1:54">
      <c r="A396" t="str">
        <f t="shared" si="79"/>
        <v>*王神の贈り物/God-Pharaoh's Gift</v>
      </c>
      <c r="B396" t="s">
        <v>0</v>
      </c>
      <c r="C396" t="str">
        <f>"*"&amp;R396&amp;"/"&amp;T396</f>
        <v>*王神の贈り物/God-Pharaoh's Gift</v>
      </c>
      <c r="Q396" s="33" t="s">
        <v>9</v>
      </c>
      <c r="R396" s="34" t="str">
        <f>INDEX(AI:AI,W395+1)</f>
        <v>王神の贈り物</v>
      </c>
      <c r="S396" s="35" t="s">
        <v>10</v>
      </c>
      <c r="T396" s="34" t="str">
        <f>INDEX(AJ:AJ,W395+1)</f>
        <v>God-Pharaoh's Gift</v>
      </c>
      <c r="U396" s="35"/>
      <c r="V396" s="36"/>
      <c r="W396" s="37"/>
      <c r="X396" s="33"/>
      <c r="Y396" s="52"/>
      <c r="Z396" s="52"/>
      <c r="AA396" s="53"/>
      <c r="AC396" s="52"/>
      <c r="AD396" s="52"/>
      <c r="BB396" s="64" t="s">
        <v>0</v>
      </c>
    </row>
    <row r="397" spans="1:54">
      <c r="A397" t="str">
        <f t="shared" si="79"/>
        <v>|LEFT:80|LEFT:100|LEFT:100|LEFT:100|LEFT:100|LEFT:100|c</v>
      </c>
      <c r="B397" t="s">
        <v>0</v>
      </c>
      <c r="C397" t="s">
        <v>81</v>
      </c>
      <c r="D397" s="26" t="str">
        <f>$Q$1</f>
        <v>LEFT:80</v>
      </c>
      <c r="E397" s="26" t="s">
        <v>81</v>
      </c>
      <c r="F397" s="26" t="str">
        <f t="shared" ref="F397:J397" si="80">$R$1</f>
        <v>LEFT:100</v>
      </c>
      <c r="G397" s="26" t="s">
        <v>81</v>
      </c>
      <c r="H397" s="26" t="str">
        <f t="shared" si="80"/>
        <v>LEFT:100</v>
      </c>
      <c r="I397" s="26" t="s">
        <v>81</v>
      </c>
      <c r="J397" s="26" t="str">
        <f t="shared" si="80"/>
        <v>LEFT:100</v>
      </c>
      <c r="K397" s="26" t="s">
        <v>81</v>
      </c>
      <c r="L397" s="26" t="str">
        <f>$R$1</f>
        <v>LEFT:100</v>
      </c>
      <c r="M397" s="26" t="s">
        <v>81</v>
      </c>
      <c r="N397" s="26" t="str">
        <f>$R$1</f>
        <v>LEFT:100</v>
      </c>
      <c r="O397" t="s">
        <v>81</v>
      </c>
      <c r="P397" t="s">
        <v>82</v>
      </c>
      <c r="Q397" s="38" t="s">
        <v>6</v>
      </c>
      <c r="R397" s="34" t="str">
        <f>INDEX(AF:AF,W395+1)</f>
        <v>無色</v>
      </c>
      <c r="S397" s="39" t="s">
        <v>7</v>
      </c>
      <c r="T397" s="34" t="str">
        <f>INDEX(AG:AG,W395+1)</f>
        <v>レア</v>
      </c>
      <c r="U397" s="39" t="s">
        <v>8</v>
      </c>
      <c r="V397" s="34">
        <f>INDEX(AH:AH,W395+1)</f>
        <v>11</v>
      </c>
      <c r="W397" s="40"/>
      <c r="X397" s="34" t="str">
        <f>INDEX(AO:AO,W395+1)</f>
        <v>(あなたのターン開始時、あなたの最後の墓地のクリーチャーを戦場に戻す。それはゾンビと速攻を得る。ターン終了時、それを追放する。)</v>
      </c>
      <c r="Y397" s="52"/>
      <c r="Z397" s="52"/>
      <c r="AA397" s="53"/>
      <c r="AC397" s="35"/>
      <c r="AD397" s="35"/>
      <c r="BB397" s="64" t="s">
        <v>0</v>
      </c>
    </row>
    <row r="398" spans="1:54">
      <c r="A398" t="str">
        <f t="shared" si="79"/>
        <v>|色|無色|レアリティ|レア|マナコスト|11|</v>
      </c>
      <c r="B398" t="s">
        <v>0</v>
      </c>
      <c r="C398" t="s">
        <v>81</v>
      </c>
      <c r="D398" s="27" t="s">
        <v>6</v>
      </c>
      <c r="E398" t="s">
        <v>81</v>
      </c>
      <c r="F398" t="str">
        <f>IF(R397=0,"",R397)</f>
        <v>無色</v>
      </c>
      <c r="G398" t="s">
        <v>81</v>
      </c>
      <c r="H398" s="27" t="s">
        <v>93</v>
      </c>
      <c r="I398" t="s">
        <v>81</v>
      </c>
      <c r="J398" t="str">
        <f>IF(T397=0,"",T397)</f>
        <v>レア</v>
      </c>
      <c r="K398" t="s">
        <v>81</v>
      </c>
      <c r="L398" s="27" t="s">
        <v>94</v>
      </c>
      <c r="M398" t="s">
        <v>81</v>
      </c>
      <c r="N398">
        <f>IF(V397=0,"",V397)</f>
        <v>11</v>
      </c>
      <c r="O398" t="s">
        <v>81</v>
      </c>
      <c r="Q398" s="33" t="s">
        <v>11</v>
      </c>
      <c r="R398" s="34" t="str">
        <f>INDEX(AK:AK,W395+1)</f>
        <v>サポート</v>
      </c>
      <c r="S398" s="39" t="s">
        <v>95</v>
      </c>
      <c r="T398" s="34">
        <f>INDEX(AL:AL,W395+1)</f>
        <v>0</v>
      </c>
      <c r="U398" s="34">
        <f>INDEX(AM:AM,W395+1)</f>
        <v>0</v>
      </c>
      <c r="V398" s="34">
        <f>INDEX(AN:AN,W395+1)</f>
        <v>0</v>
      </c>
      <c r="W398" s="40"/>
      <c r="X398" s="34" t="str">
        <f>INDEX(AV:AV,W395+1)</f>
        <v>(あ</v>
      </c>
      <c r="Y398" s="34" t="str">
        <f>INDEX(AW:AW,W395+1)</f>
        <v/>
      </c>
      <c r="Z398" s="34" t="str">
        <f>INDEX(AX:AX,W395+1)</f>
        <v/>
      </c>
      <c r="AA398" s="34">
        <f>INDEX(AY:AY,W395+1)</f>
        <v>0</v>
      </c>
      <c r="AC398" s="52"/>
      <c r="AD398" s="52"/>
      <c r="BB398" s="64" t="s">
        <v>0</v>
      </c>
    </row>
    <row r="399" spans="1:54">
      <c r="A399" t="str">
        <f t="shared" si="79"/>
        <v>|種別|サポート|サブタイプ||||</v>
      </c>
      <c r="B399" t="s">
        <v>0</v>
      </c>
      <c r="C399" t="s">
        <v>81</v>
      </c>
      <c r="D399" s="27" t="s">
        <v>11</v>
      </c>
      <c r="E399" t="s">
        <v>81</v>
      </c>
      <c r="F399" t="str">
        <f>IF(R398=0,"",R398)</f>
        <v>サポート</v>
      </c>
      <c r="G399" t="s">
        <v>81</v>
      </c>
      <c r="H399" s="27" t="s">
        <v>103</v>
      </c>
      <c r="I399" t="s">
        <v>81</v>
      </c>
      <c r="J399" t="str">
        <f>IF(T398=0,"",T398)</f>
        <v/>
      </c>
      <c r="K399" t="s">
        <v>81</v>
      </c>
      <c r="L399" t="str">
        <f>IF(U398=0,"",U398)</f>
        <v/>
      </c>
      <c r="M399" t="s">
        <v>81</v>
      </c>
      <c r="N399" t="str">
        <f>IF(V398=0,"",V398)</f>
        <v/>
      </c>
      <c r="O399" t="s">
        <v>81</v>
      </c>
      <c r="Q399" s="33" t="s">
        <v>104</v>
      </c>
      <c r="R399" s="34" t="str">
        <f>INDEX(AZ:AZ,W395+1)</f>
        <v>(あなたのターン開始時、あなたの最後の墓地のクリーチャーを戦場に戻す。それはゾンビと速攻を得る。ターン終了時、それを追放する。)</v>
      </c>
      <c r="S399" s="35"/>
      <c r="T399" s="35"/>
      <c r="U399" s="35"/>
      <c r="V399" s="36"/>
      <c r="W399" s="40"/>
      <c r="X399" s="32"/>
      <c r="Y399" s="32"/>
      <c r="Z399" s="32"/>
      <c r="AA399" s="54"/>
      <c r="AC399" s="52"/>
      <c r="AD399" s="52"/>
      <c r="BB399" s="64" t="s">
        <v>0</v>
      </c>
    </row>
    <row r="400" spans="1:54">
      <c r="A400" t="str">
        <f t="shared" si="79"/>
        <v>|テキスト|&gt;|&gt;|&gt;|&gt;|(あなたのターン開始時、あなたの最後の墓地のクリーチャーを戦場に戻す。それはゾンビと速攻を得る。ターン終了時、それを追放する。)|</v>
      </c>
      <c r="B400" t="s">
        <v>0</v>
      </c>
      <c r="C400" t="s">
        <v>81</v>
      </c>
      <c r="D400" s="27" t="s">
        <v>104</v>
      </c>
      <c r="E400" t="s">
        <v>81</v>
      </c>
      <c r="F400" s="27" t="s">
        <v>113</v>
      </c>
      <c r="G400" t="s">
        <v>81</v>
      </c>
      <c r="H400" s="27" t="s">
        <v>113</v>
      </c>
      <c r="I400" t="s">
        <v>81</v>
      </c>
      <c r="J400" s="27" t="s">
        <v>113</v>
      </c>
      <c r="K400" t="s">
        <v>81</v>
      </c>
      <c r="L400" s="27" t="s">
        <v>113</v>
      </c>
      <c r="M400" t="s">
        <v>81</v>
      </c>
      <c r="N400" t="str">
        <f>IF(R399=0,"",R399)</f>
        <v>(あなたのターン開始時、あなたの最後の墓地のクリーチャーを戦場に戻す。それはゾンビと速攻を得る。ターン終了時、それを追放する。)</v>
      </c>
      <c r="O400" t="s">
        <v>81</v>
      </c>
      <c r="Q400" s="38" t="s">
        <v>27</v>
      </c>
      <c r="R400" s="34" t="str">
        <f>INDEX(BA:BA,W395+1)</f>
        <v>At the beginning of your turn, the last creature that entered your graveyard is Returned to the battlefield and gains Zombie and Haste. At the end of your turn, that creature is Exiled.</v>
      </c>
      <c r="S400" s="35" t="s">
        <v>400</v>
      </c>
      <c r="T400" s="34" t="str">
        <f>IF(X400="","",X400&amp;IF(Y400="",""," "&amp;Y400)&amp;IF(Z400="",""," "&amp;Z400)&amp;IF(AA400="",""," "&amp;AA400))</f>
        <v/>
      </c>
      <c r="U400" s="35"/>
      <c r="V400" s="36"/>
      <c r="W400" s="40" t="s">
        <v>114</v>
      </c>
      <c r="X400" s="33" t="str">
        <f t="shared" ref="X400:AA400" si="81">IF(ISERROR(IF(LEN(X399)&gt;1,X399,VLOOKUP(X398,$AC:$AD,2,FALSE))),"",IF(LEN(X399)&gt;1,X399,VLOOKUP(X398,$AC:$AD,2,FALSE)))</f>
        <v/>
      </c>
      <c r="Y400" s="33" t="str">
        <f t="shared" si="81"/>
        <v/>
      </c>
      <c r="Z400" s="33" t="str">
        <f t="shared" si="81"/>
        <v/>
      </c>
      <c r="AA400" s="33" t="str">
        <f t="shared" si="81"/>
        <v> </v>
      </c>
      <c r="AC400" s="52"/>
      <c r="AD400" s="52"/>
      <c r="BB400" s="64" t="s">
        <v>0</v>
      </c>
    </row>
    <row r="401" spans="1:54">
      <c r="A401" t="str">
        <f t="shared" si="79"/>
        <v>|英テキスト|&gt;|&gt;|&gt;|&gt;|At the beginning of your turn, the last creature that entered your graveyard is Returned to the battlefield and gains Zombie and Haste. At the end of your turn, that creature is Exiled.|</v>
      </c>
      <c r="B401" t="s">
        <v>0</v>
      </c>
      <c r="C401" t="s">
        <v>81</v>
      </c>
      <c r="D401" s="27" t="s">
        <v>125</v>
      </c>
      <c r="E401" t="s">
        <v>81</v>
      </c>
      <c r="F401" s="27" t="s">
        <v>113</v>
      </c>
      <c r="G401" t="s">
        <v>81</v>
      </c>
      <c r="H401" s="27" t="s">
        <v>113</v>
      </c>
      <c r="I401" t="s">
        <v>81</v>
      </c>
      <c r="J401" s="27" t="s">
        <v>113</v>
      </c>
      <c r="K401" t="s">
        <v>81</v>
      </c>
      <c r="L401" s="27" t="s">
        <v>113</v>
      </c>
      <c r="M401" t="s">
        <v>81</v>
      </c>
      <c r="N401" t="str">
        <f>IF(T400="","",T400&amp;"&amp;br;")&amp;IF(R400=0,"",R400)</f>
        <v>At the beginning of your turn, the last creature that entered your graveyard is Returned to the battlefield and gains Zombie and Haste. At the end of your turn, that creature is Exiled.</v>
      </c>
      <c r="O401" t="s">
        <v>81</v>
      </c>
      <c r="Q401" s="33" t="s">
        <v>18</v>
      </c>
      <c r="R401" s="34">
        <f>IF(INDEX(AT:AT,W395+1)="",0,INDEX(AT:AT,W395+1)&amp;"/"&amp;INDEX(AU:AU,W395+1))</f>
        <v>0</v>
      </c>
      <c r="S401" s="35"/>
      <c r="T401" s="35"/>
      <c r="U401" s="35"/>
      <c r="V401" s="36"/>
      <c r="W401" s="40"/>
      <c r="X401" s="33"/>
      <c r="Y401" s="52"/>
      <c r="Z401" s="52"/>
      <c r="AA401" s="53"/>
      <c r="AC401" s="52"/>
      <c r="AD401" s="52"/>
      <c r="BB401" s="64" t="s">
        <v>0</v>
      </c>
    </row>
    <row r="402" spans="1:54">
      <c r="A402" t="str">
        <f t="shared" si="79"/>
        <v>|PT|&gt;||シールド数|&gt;||</v>
      </c>
      <c r="B402" t="s">
        <v>0</v>
      </c>
      <c r="C402" t="s">
        <v>81</v>
      </c>
      <c r="D402" t="s">
        <v>18</v>
      </c>
      <c r="E402" t="s">
        <v>81</v>
      </c>
      <c r="F402" t="s">
        <v>113</v>
      </c>
      <c r="G402" t="s">
        <v>81</v>
      </c>
      <c r="H402" t="str">
        <f>IF(R401=0,"",R401)</f>
        <v/>
      </c>
      <c r="I402" t="s">
        <v>81</v>
      </c>
      <c r="J402" t="s">
        <v>136</v>
      </c>
      <c r="K402" t="s">
        <v>81</v>
      </c>
      <c r="L402" t="s">
        <v>113</v>
      </c>
      <c r="M402" t="s">
        <v>81</v>
      </c>
      <c r="N402" t="str">
        <f>IF(R402=0,"",R402)</f>
        <v/>
      </c>
      <c r="O402" t="s">
        <v>81</v>
      </c>
      <c r="Q402" s="41" t="s">
        <v>19</v>
      </c>
      <c r="R402" s="34">
        <f>INDEX(AS:AS,W395+1)</f>
        <v>0</v>
      </c>
      <c r="S402" s="42"/>
      <c r="T402" s="42"/>
      <c r="U402" s="42"/>
      <c r="V402" s="43"/>
      <c r="W402" s="44"/>
      <c r="X402" s="45"/>
      <c r="Y402" s="55"/>
      <c r="Z402" s="55"/>
      <c r="AA402" s="56"/>
      <c r="BB402" s="64" t="s">
        <v>0</v>
      </c>
    </row>
    <row r="403" spans="1:54">
      <c r="A403" t="str">
        <f t="shared" si="79"/>
        <v>&amp;br;&amp;br;</v>
      </c>
      <c r="B403" t="s">
        <v>0</v>
      </c>
      <c r="C403" t="s">
        <v>145</v>
      </c>
      <c r="R403"/>
      <c r="S403"/>
      <c r="T403"/>
      <c r="U403"/>
      <c r="V403"/>
      <c r="BB403" s="64" t="s">
        <v>0</v>
      </c>
    </row>
    <row r="404" spans="1:54">
      <c r="A404" t="str">
        <f t="shared" si="79"/>
        <v>#back(text=戻る,left)</v>
      </c>
      <c r="B404" t="s">
        <v>0</v>
      </c>
      <c r="C404" t="s">
        <v>153</v>
      </c>
      <c r="R404"/>
      <c r="S404"/>
      <c r="T404"/>
      <c r="U404"/>
      <c r="V404"/>
      <c r="BB404" s="64" t="s">
        <v>0</v>
      </c>
    </row>
    <row r="405" spans="1:54">
      <c r="A405" t="str">
        <f t="shared" si="79"/>
        <v>&amp;br;</v>
      </c>
      <c r="B405" t="s">
        <v>0</v>
      </c>
      <c r="C405" t="s">
        <v>164</v>
      </c>
      <c r="R405"/>
      <c r="S405"/>
      <c r="T405"/>
      <c r="U405"/>
      <c r="V405"/>
      <c r="BB405" s="64" t="s">
        <v>0</v>
      </c>
    </row>
    <row r="406" spans="1:54">
      <c r="A406" t="str">
        <f t="shared" si="79"/>
        <v>#comment(above,nsize=[15],size=[30],num=[10])</v>
      </c>
      <c r="B406" t="s">
        <v>0</v>
      </c>
      <c r="C406" t="s">
        <v>173</v>
      </c>
      <c r="R406"/>
      <c r="S406"/>
      <c r="T406"/>
      <c r="U406"/>
      <c r="V406"/>
      <c r="BB406" s="64" t="s">
        <v>0</v>
      </c>
    </row>
    <row r="407" spans="1:54">
      <c r="A407" t="str">
        <f t="shared" si="79"/>
        <v>&amp;br;&amp;br;</v>
      </c>
      <c r="B407" t="s">
        <v>0</v>
      </c>
      <c r="C407" t="s">
        <v>145</v>
      </c>
      <c r="R407"/>
      <c r="S407"/>
      <c r="T407"/>
      <c r="U407"/>
      <c r="V407"/>
      <c r="AC407" s="52"/>
      <c r="AD407" s="52"/>
      <c r="BB407" s="64" t="s">
        <v>0</v>
      </c>
    </row>
    <row r="408" spans="1:54">
      <c r="A408" t="str">
        <f t="shared" si="79"/>
        <v/>
      </c>
      <c r="B408" t="s">
        <v>0</v>
      </c>
      <c r="Q408" s="29"/>
      <c r="R408" s="30"/>
      <c r="S408" s="30"/>
      <c r="T408" s="30"/>
      <c r="U408" s="30"/>
      <c r="V408" s="31"/>
      <c r="W408" s="32">
        <v>32</v>
      </c>
      <c r="X408" s="29"/>
      <c r="Y408" s="50"/>
      <c r="Z408" s="50"/>
      <c r="AA408" s="51"/>
      <c r="AC408" s="52"/>
      <c r="AD408" s="52"/>
      <c r="BB408" s="64" t="s">
        <v>0</v>
      </c>
    </row>
    <row r="409" spans="1:54">
      <c r="A409" t="str">
        <f t="shared" si="79"/>
        <v>*虚ろな者/Hollow One</v>
      </c>
      <c r="B409" t="s">
        <v>0</v>
      </c>
      <c r="C409" t="str">
        <f>"*"&amp;R409&amp;"/"&amp;T409</f>
        <v>*虚ろな者/Hollow One</v>
      </c>
      <c r="Q409" s="33" t="s">
        <v>9</v>
      </c>
      <c r="R409" s="34" t="str">
        <f>INDEX(AI:AI,W408+1)</f>
        <v>虚ろな者</v>
      </c>
      <c r="S409" s="35" t="s">
        <v>10</v>
      </c>
      <c r="T409" s="34" t="str">
        <f>INDEX(AJ:AJ,W408+1)</f>
        <v>Hollow One</v>
      </c>
      <c r="U409" s="35"/>
      <c r="V409" s="36"/>
      <c r="W409" s="37"/>
      <c r="X409" s="33"/>
      <c r="Y409" s="52"/>
      <c r="Z409" s="52"/>
      <c r="AA409" s="53"/>
      <c r="AC409" s="52"/>
      <c r="AD409" s="52"/>
      <c r="BB409" s="64" t="s">
        <v>0</v>
      </c>
    </row>
    <row r="410" spans="1:54">
      <c r="A410" t="str">
        <f t="shared" si="79"/>
        <v>|LEFT:80|LEFT:100|LEFT:100|LEFT:100|LEFT:100|LEFT:100|c</v>
      </c>
      <c r="B410" t="s">
        <v>0</v>
      </c>
      <c r="C410" t="s">
        <v>81</v>
      </c>
      <c r="D410" s="26" t="str">
        <f>$Q$1</f>
        <v>LEFT:80</v>
      </c>
      <c r="E410" s="26" t="s">
        <v>81</v>
      </c>
      <c r="F410" s="26" t="str">
        <f t="shared" ref="F410:J410" si="82">$R$1</f>
        <v>LEFT:100</v>
      </c>
      <c r="G410" s="26" t="s">
        <v>81</v>
      </c>
      <c r="H410" s="26" t="str">
        <f t="shared" si="82"/>
        <v>LEFT:100</v>
      </c>
      <c r="I410" s="26" t="s">
        <v>81</v>
      </c>
      <c r="J410" s="26" t="str">
        <f t="shared" si="82"/>
        <v>LEFT:100</v>
      </c>
      <c r="K410" s="26" t="s">
        <v>81</v>
      </c>
      <c r="L410" s="26" t="str">
        <f>$R$1</f>
        <v>LEFT:100</v>
      </c>
      <c r="M410" s="26" t="s">
        <v>81</v>
      </c>
      <c r="N410" s="26" t="str">
        <f>$R$1</f>
        <v>LEFT:100</v>
      </c>
      <c r="O410" t="s">
        <v>81</v>
      </c>
      <c r="P410" t="s">
        <v>82</v>
      </c>
      <c r="Q410" s="38" t="s">
        <v>6</v>
      </c>
      <c r="R410" s="34" t="str">
        <f>INDEX(AF:AF,W408+1)</f>
        <v>無色</v>
      </c>
      <c r="S410" s="39" t="s">
        <v>7</v>
      </c>
      <c r="T410" s="34" t="str">
        <f>INDEX(AG:AG,W408+1)</f>
        <v>レア</v>
      </c>
      <c r="U410" s="39" t="s">
        <v>8</v>
      </c>
      <c r="V410" s="34">
        <f>INDEX(AH:AH,W408+1)</f>
        <v>16</v>
      </c>
      <c r="W410" s="40"/>
      <c r="X410" s="34" t="str">
        <f>INDEX(AO:AO,W408+1)</f>
        <v>(あなたがカードをサイクリングするたび、ターン終了時まで手札にあるこのカードのコストは4軽減される。)</v>
      </c>
      <c r="Y410" s="52"/>
      <c r="Z410" s="52"/>
      <c r="AA410" s="53"/>
      <c r="AC410" s="35"/>
      <c r="AD410" s="35"/>
      <c r="BB410" s="64" t="s">
        <v>0</v>
      </c>
    </row>
    <row r="411" spans="1:54">
      <c r="A411" t="str">
        <f t="shared" si="79"/>
        <v>|色|無色|レアリティ|レア|マナコスト|16|</v>
      </c>
      <c r="B411" t="s">
        <v>0</v>
      </c>
      <c r="C411" t="s">
        <v>81</v>
      </c>
      <c r="D411" s="27" t="s">
        <v>6</v>
      </c>
      <c r="E411" t="s">
        <v>81</v>
      </c>
      <c r="F411" t="str">
        <f>IF(R410=0,"",R410)</f>
        <v>無色</v>
      </c>
      <c r="G411" t="s">
        <v>81</v>
      </c>
      <c r="H411" s="27" t="s">
        <v>93</v>
      </c>
      <c r="I411" t="s">
        <v>81</v>
      </c>
      <c r="J411" t="str">
        <f>IF(T410=0,"",T410)</f>
        <v>レア</v>
      </c>
      <c r="K411" t="s">
        <v>81</v>
      </c>
      <c r="L411" s="27" t="s">
        <v>94</v>
      </c>
      <c r="M411" t="s">
        <v>81</v>
      </c>
      <c r="N411">
        <f>IF(V410=0,"",V410)</f>
        <v>16</v>
      </c>
      <c r="O411" t="s">
        <v>81</v>
      </c>
      <c r="Q411" s="33" t="s">
        <v>11</v>
      </c>
      <c r="R411" s="34" t="str">
        <f>INDEX(AK:AK,W408+1)</f>
        <v>クリーチャー</v>
      </c>
      <c r="S411" s="39" t="s">
        <v>95</v>
      </c>
      <c r="T411" s="34" t="str">
        <f>INDEX(AL:AL,W408+1)</f>
        <v>ゴーレム</v>
      </c>
      <c r="U411" s="34">
        <f>INDEX(AM:AM,W408+1)</f>
        <v>0</v>
      </c>
      <c r="V411" s="34">
        <f>INDEX(AN:AN,W408+1)</f>
        <v>0</v>
      </c>
      <c r="W411" s="40"/>
      <c r="X411" s="34" t="str">
        <f>INDEX(AV:AV,W408+1)</f>
        <v>(あ</v>
      </c>
      <c r="Y411" s="34" t="str">
        <f>INDEX(AW:AW,W408+1)</f>
        <v/>
      </c>
      <c r="Z411" s="34" t="str">
        <f>INDEX(AX:AX,W408+1)</f>
        <v/>
      </c>
      <c r="AA411" s="34">
        <f>INDEX(AY:AY,W408+1)</f>
        <v>0</v>
      </c>
      <c r="AC411" s="52"/>
      <c r="AD411" s="52"/>
      <c r="BB411" s="64" t="s">
        <v>0</v>
      </c>
    </row>
    <row r="412" spans="1:54">
      <c r="A412" t="str">
        <f t="shared" si="79"/>
        <v>|種別|クリーチャー|サブタイプ|ゴーレム|||</v>
      </c>
      <c r="B412" t="s">
        <v>0</v>
      </c>
      <c r="C412" t="s">
        <v>81</v>
      </c>
      <c r="D412" s="27" t="s">
        <v>11</v>
      </c>
      <c r="E412" t="s">
        <v>81</v>
      </c>
      <c r="F412" t="str">
        <f>IF(R411=0,"",R411)</f>
        <v>クリーチャー</v>
      </c>
      <c r="G412" t="s">
        <v>81</v>
      </c>
      <c r="H412" s="27" t="s">
        <v>103</v>
      </c>
      <c r="I412" t="s">
        <v>81</v>
      </c>
      <c r="J412" t="str">
        <f>IF(T411=0,"",T411)</f>
        <v>ゴーレム</v>
      </c>
      <c r="K412" t="s">
        <v>81</v>
      </c>
      <c r="L412" t="str">
        <f>IF(U411=0,"",U411)</f>
        <v/>
      </c>
      <c r="M412" t="s">
        <v>81</v>
      </c>
      <c r="N412" t="str">
        <f>IF(V411=0,"",V411)</f>
        <v/>
      </c>
      <c r="O412" t="s">
        <v>81</v>
      </c>
      <c r="Q412" s="33" t="s">
        <v>104</v>
      </c>
      <c r="R412" s="34" t="str">
        <f>INDEX(AZ:AZ,W408+1)</f>
        <v>(あなたがカードをサイクリングするたび、ターン終了時まで手札にあるこのカードのコストは4軽減される。)&amp;br;サイクリング4</v>
      </c>
      <c r="S412" s="35"/>
      <c r="T412" s="35"/>
      <c r="U412" s="35"/>
      <c r="V412" s="36"/>
      <c r="W412" s="40"/>
      <c r="X412" s="32"/>
      <c r="Y412" s="32"/>
      <c r="Z412" s="32"/>
      <c r="AA412" s="54"/>
      <c r="AC412" s="52"/>
      <c r="AD412" s="52"/>
      <c r="BB412" s="64" t="s">
        <v>0</v>
      </c>
    </row>
    <row r="413" spans="1:54">
      <c r="A413" t="str">
        <f t="shared" si="79"/>
        <v>|テキスト|&gt;|&gt;|&gt;|&gt;|(あなたがカードをサイクリングするたび、ターン終了時まで手札にあるこのカードのコストは4軽減される。)&amp;br;サイクリング4|</v>
      </c>
      <c r="B413" t="s">
        <v>0</v>
      </c>
      <c r="C413" t="s">
        <v>81</v>
      </c>
      <c r="D413" s="27" t="s">
        <v>104</v>
      </c>
      <c r="E413" t="s">
        <v>81</v>
      </c>
      <c r="F413" s="27" t="s">
        <v>113</v>
      </c>
      <c r="G413" t="s">
        <v>81</v>
      </c>
      <c r="H413" s="27" t="s">
        <v>113</v>
      </c>
      <c r="I413" t="s">
        <v>81</v>
      </c>
      <c r="J413" s="27" t="s">
        <v>113</v>
      </c>
      <c r="K413" t="s">
        <v>81</v>
      </c>
      <c r="L413" s="27" t="s">
        <v>113</v>
      </c>
      <c r="M413" t="s">
        <v>81</v>
      </c>
      <c r="N413" t="str">
        <f>IF(R412=0,"",R412)</f>
        <v>(あなたがカードをサイクリングするたび、ターン終了時まで手札にあるこのカードのコストは4軽減される。)&amp;br;サイクリング4</v>
      </c>
      <c r="O413" t="s">
        <v>81</v>
      </c>
      <c r="Q413" s="38" t="s">
        <v>27</v>
      </c>
      <c r="R413" s="34" t="str">
        <f>INDEX(BA:BA,W408+1)</f>
        <v>When you cycle a card, this creature's cost is reduced by 4 until the end of your turn. &amp;br;Cycling 4.</v>
      </c>
      <c r="S413" s="35" t="s">
        <v>400</v>
      </c>
      <c r="T413" s="34" t="str">
        <f>IF(X413="","",X413&amp;IF(Y413="",""," "&amp;Y413)&amp;IF(Z413="",""," "&amp;Z413)&amp;IF(AA413="",""," "&amp;AA413))</f>
        <v/>
      </c>
      <c r="U413" s="35"/>
      <c r="V413" s="36"/>
      <c r="W413" s="40" t="s">
        <v>114</v>
      </c>
      <c r="X413" s="33" t="str">
        <f t="shared" ref="X413:AA413" si="83">IF(ISERROR(IF(LEN(X412)&gt;1,X412,VLOOKUP(X411,$AC:$AD,2,FALSE))),"",IF(LEN(X412)&gt;1,X412,VLOOKUP(X411,$AC:$AD,2,FALSE)))</f>
        <v/>
      </c>
      <c r="Y413" s="33" t="str">
        <f t="shared" si="83"/>
        <v/>
      </c>
      <c r="Z413" s="33" t="str">
        <f t="shared" si="83"/>
        <v/>
      </c>
      <c r="AA413" s="33" t="str">
        <f t="shared" si="83"/>
        <v> </v>
      </c>
      <c r="AC413" s="52"/>
      <c r="AD413" s="52"/>
      <c r="BB413" s="64" t="s">
        <v>0</v>
      </c>
    </row>
    <row r="414" spans="1:54">
      <c r="A414" t="str">
        <f t="shared" si="79"/>
        <v>|英テキスト|&gt;|&gt;|&gt;|&gt;|When you cycle a card, this creature's cost is reduced by 4 until the end of your turn. &amp;br;Cycling 4.|</v>
      </c>
      <c r="B414" t="s">
        <v>0</v>
      </c>
      <c r="C414" t="s">
        <v>81</v>
      </c>
      <c r="D414" s="27" t="s">
        <v>125</v>
      </c>
      <c r="E414" t="s">
        <v>81</v>
      </c>
      <c r="F414" s="27" t="s">
        <v>113</v>
      </c>
      <c r="G414" t="s">
        <v>81</v>
      </c>
      <c r="H414" s="27" t="s">
        <v>113</v>
      </c>
      <c r="I414" t="s">
        <v>81</v>
      </c>
      <c r="J414" s="27" t="s">
        <v>113</v>
      </c>
      <c r="K414" t="s">
        <v>81</v>
      </c>
      <c r="L414" s="27" t="s">
        <v>113</v>
      </c>
      <c r="M414" t="s">
        <v>81</v>
      </c>
      <c r="N414" t="str">
        <f>IF(T413="","",T413&amp;"&amp;br;")&amp;IF(R413=0,"",R413)</f>
        <v>When you cycle a card, this creature's cost is reduced by 4 until the end of your turn. &amp;br;Cycling 4.</v>
      </c>
      <c r="O414" t="s">
        <v>81</v>
      </c>
      <c r="Q414" s="33" t="s">
        <v>18</v>
      </c>
      <c r="R414" s="34" t="str">
        <f>IF(INDEX(AT:AT,W408+1)="",0,INDEX(AT:AT,W408+1)&amp;"/"&amp;INDEX(AU:AU,W408+1))</f>
        <v>6/6</v>
      </c>
      <c r="S414" s="35"/>
      <c r="T414" s="35"/>
      <c r="U414" s="35"/>
      <c r="V414" s="36"/>
      <c r="W414" s="40"/>
      <c r="X414" s="33"/>
      <c r="Y414" s="52"/>
      <c r="Z414" s="52"/>
      <c r="AA414" s="53"/>
      <c r="AC414" s="52"/>
      <c r="AD414" s="52"/>
      <c r="BB414" s="64" t="s">
        <v>0</v>
      </c>
    </row>
    <row r="415" spans="1:54">
      <c r="A415" t="str">
        <f t="shared" si="79"/>
        <v>|PT|&gt;|6/6|シールド数|&gt;||</v>
      </c>
      <c r="B415" t="s">
        <v>0</v>
      </c>
      <c r="C415" t="s">
        <v>81</v>
      </c>
      <c r="D415" t="s">
        <v>18</v>
      </c>
      <c r="E415" t="s">
        <v>81</v>
      </c>
      <c r="F415" t="s">
        <v>113</v>
      </c>
      <c r="G415" t="s">
        <v>81</v>
      </c>
      <c r="H415" t="str">
        <f>IF(R414=0,"",R414)</f>
        <v>6/6</v>
      </c>
      <c r="I415" t="s">
        <v>81</v>
      </c>
      <c r="J415" t="s">
        <v>136</v>
      </c>
      <c r="K415" t="s">
        <v>81</v>
      </c>
      <c r="L415" t="s">
        <v>113</v>
      </c>
      <c r="M415" t="s">
        <v>81</v>
      </c>
      <c r="N415" t="str">
        <f>IF(R415=0,"",R415)</f>
        <v/>
      </c>
      <c r="O415" t="s">
        <v>81</v>
      </c>
      <c r="Q415" s="41" t="s">
        <v>19</v>
      </c>
      <c r="R415" s="34">
        <f>INDEX(AS:AS,W408+1)</f>
        <v>0</v>
      </c>
      <c r="S415" s="42"/>
      <c r="T415" s="42"/>
      <c r="U415" s="42"/>
      <c r="V415" s="43"/>
      <c r="W415" s="44"/>
      <c r="X415" s="45"/>
      <c r="Y415" s="55"/>
      <c r="Z415" s="55"/>
      <c r="AA415" s="56"/>
      <c r="BB415" s="64" t="s">
        <v>0</v>
      </c>
    </row>
    <row r="416" spans="1:54">
      <c r="A416" t="str">
        <f t="shared" si="79"/>
        <v>&amp;br;&amp;br;</v>
      </c>
      <c r="B416" t="s">
        <v>0</v>
      </c>
      <c r="C416" t="s">
        <v>145</v>
      </c>
      <c r="R416"/>
      <c r="S416"/>
      <c r="T416"/>
      <c r="U416"/>
      <c r="V416"/>
      <c r="BB416" s="64" t="s">
        <v>0</v>
      </c>
    </row>
    <row r="417" spans="1:54">
      <c r="A417" t="str">
        <f t="shared" si="79"/>
        <v>#back(text=戻る,left)</v>
      </c>
      <c r="B417" t="s">
        <v>0</v>
      </c>
      <c r="C417" t="s">
        <v>153</v>
      </c>
      <c r="R417"/>
      <c r="S417"/>
      <c r="T417"/>
      <c r="U417"/>
      <c r="V417"/>
      <c r="BB417" s="64" t="s">
        <v>0</v>
      </c>
    </row>
    <row r="418" spans="1:54">
      <c r="A418" t="str">
        <f t="shared" si="79"/>
        <v>&amp;br;</v>
      </c>
      <c r="B418" t="s">
        <v>0</v>
      </c>
      <c r="C418" t="s">
        <v>164</v>
      </c>
      <c r="R418"/>
      <c r="S418"/>
      <c r="T418"/>
      <c r="U418"/>
      <c r="V418"/>
      <c r="BB418" s="64" t="s">
        <v>0</v>
      </c>
    </row>
    <row r="419" spans="1:54">
      <c r="A419" t="str">
        <f t="shared" si="79"/>
        <v>#comment(above,nsize=[15],size=[30],num=[10])</v>
      </c>
      <c r="B419" t="s">
        <v>0</v>
      </c>
      <c r="C419" t="s">
        <v>173</v>
      </c>
      <c r="R419"/>
      <c r="S419"/>
      <c r="T419"/>
      <c r="U419"/>
      <c r="V419"/>
      <c r="BB419" s="64" t="s">
        <v>0</v>
      </c>
    </row>
    <row r="420" spans="1:54">
      <c r="A420" t="str">
        <f t="shared" si="79"/>
        <v>&amp;br;&amp;br;</v>
      </c>
      <c r="B420" t="s">
        <v>0</v>
      </c>
      <c r="C420" t="s">
        <v>145</v>
      </c>
      <c r="R420"/>
      <c r="S420"/>
      <c r="T420"/>
      <c r="U420"/>
      <c r="V420"/>
      <c r="AC420" s="52"/>
      <c r="AD420" s="52"/>
      <c r="BB420" s="64" t="s">
        <v>0</v>
      </c>
    </row>
    <row r="421" spans="1:54">
      <c r="A421" t="str">
        <f t="shared" si="79"/>
        <v/>
      </c>
      <c r="B421" t="s">
        <v>0</v>
      </c>
      <c r="Q421" s="29"/>
      <c r="R421" s="30"/>
      <c r="S421" s="30"/>
      <c r="T421" s="30"/>
      <c r="U421" s="30"/>
      <c r="V421" s="31"/>
      <c r="W421" s="32">
        <v>33</v>
      </c>
      <c r="X421" s="29"/>
      <c r="Y421" s="50"/>
      <c r="Z421" s="50"/>
      <c r="AA421" s="51"/>
      <c r="AC421" s="52"/>
      <c r="AD421" s="52"/>
      <c r="BB421" s="64" t="s">
        <v>0</v>
      </c>
    </row>
    <row r="422" spans="1:54">
      <c r="A422" t="str">
        <f t="shared" si="79"/>
        <v>*敵意ある砂漠/Hostile Desert</v>
      </c>
      <c r="B422" t="s">
        <v>0</v>
      </c>
      <c r="C422" t="str">
        <f>"*"&amp;R422&amp;"/"&amp;T422</f>
        <v>*敵意ある砂漠/Hostile Desert</v>
      </c>
      <c r="Q422" s="33" t="s">
        <v>9</v>
      </c>
      <c r="R422" s="34" t="str">
        <f>INDEX(AI:AI,W421+1)</f>
        <v>敵意ある砂漠</v>
      </c>
      <c r="S422" s="35" t="s">
        <v>10</v>
      </c>
      <c r="T422" s="34" t="str">
        <f>INDEX(AJ:AJ,W421+1)</f>
        <v>Hostile Desert</v>
      </c>
      <c r="U422" s="35"/>
      <c r="V422" s="36"/>
      <c r="W422" s="37"/>
      <c r="X422" s="33"/>
      <c r="Y422" s="52"/>
      <c r="Z422" s="52"/>
      <c r="AA422" s="53"/>
      <c r="AC422" s="52"/>
      <c r="AD422" s="52"/>
      <c r="BB422" s="64" t="s">
        <v>0</v>
      </c>
    </row>
    <row r="423" spans="1:54">
      <c r="A423" t="str">
        <f t="shared" si="79"/>
        <v>|LEFT:80|LEFT:100|LEFT:100|LEFT:100|LEFT:100|LEFT:100|c</v>
      </c>
      <c r="B423" t="s">
        <v>0</v>
      </c>
      <c r="C423" t="s">
        <v>81</v>
      </c>
      <c r="D423" s="26" t="str">
        <f>$Q$1</f>
        <v>LEFT:80</v>
      </c>
      <c r="E423" s="26" t="s">
        <v>81</v>
      </c>
      <c r="F423" s="26" t="str">
        <f t="shared" ref="F423:J423" si="84">$R$1</f>
        <v>LEFT:100</v>
      </c>
      <c r="G423" s="26" t="s">
        <v>81</v>
      </c>
      <c r="H423" s="26" t="str">
        <f t="shared" si="84"/>
        <v>LEFT:100</v>
      </c>
      <c r="I423" s="26" t="s">
        <v>81</v>
      </c>
      <c r="J423" s="26" t="str">
        <f t="shared" si="84"/>
        <v>LEFT:100</v>
      </c>
      <c r="K423" s="26" t="s">
        <v>81</v>
      </c>
      <c r="L423" s="26" t="str">
        <f>$R$1</f>
        <v>LEFT:100</v>
      </c>
      <c r="M423" s="26" t="s">
        <v>81</v>
      </c>
      <c r="N423" s="26" t="str">
        <f>$R$1</f>
        <v>LEFT:100</v>
      </c>
      <c r="O423" t="s">
        <v>81</v>
      </c>
      <c r="P423" t="s">
        <v>82</v>
      </c>
      <c r="Q423" s="38" t="s">
        <v>6</v>
      </c>
      <c r="R423" s="34" t="str">
        <f>INDEX(AF:AF,W421+1)</f>
        <v>無色</v>
      </c>
      <c r="S423" s="39" t="s">
        <v>7</v>
      </c>
      <c r="T423" s="34" t="str">
        <f>INDEX(AG:AG,W421+1)</f>
        <v>レア</v>
      </c>
      <c r="U423" s="39" t="s">
        <v>8</v>
      </c>
      <c r="V423" s="34">
        <f>INDEX(AH:AH,W421+1)</f>
        <v>9</v>
      </c>
      <c r="W423" s="40"/>
      <c r="X423" s="34" t="str">
        <f>INDEX(AO:AO,W421+1)</f>
        <v>(クリーチャー1体を対象とし、それに+X/+Xの修整を与える。Xはあなたの墓地にある砂漠・カードの総数に2を加えた数である。)</v>
      </c>
      <c r="Y423" s="52"/>
      <c r="Z423" s="52"/>
      <c r="AA423" s="53"/>
      <c r="AC423" s="35"/>
      <c r="AD423" s="35"/>
      <c r="BB423" s="64" t="s">
        <v>0</v>
      </c>
    </row>
    <row r="424" spans="1:54">
      <c r="A424" t="str">
        <f t="shared" si="79"/>
        <v>|色|無色|レアリティ|レア|マナコスト|9|</v>
      </c>
      <c r="B424" t="s">
        <v>0</v>
      </c>
      <c r="C424" t="s">
        <v>81</v>
      </c>
      <c r="D424" s="27" t="s">
        <v>6</v>
      </c>
      <c r="E424" t="s">
        <v>81</v>
      </c>
      <c r="F424" t="str">
        <f>IF(R423=0,"",R423)</f>
        <v>無色</v>
      </c>
      <c r="G424" t="s">
        <v>81</v>
      </c>
      <c r="H424" s="27" t="s">
        <v>93</v>
      </c>
      <c r="I424" t="s">
        <v>81</v>
      </c>
      <c r="J424" t="str">
        <f>IF(T423=0,"",T423)</f>
        <v>レア</v>
      </c>
      <c r="K424" t="s">
        <v>81</v>
      </c>
      <c r="L424" s="27" t="s">
        <v>94</v>
      </c>
      <c r="M424" t="s">
        <v>81</v>
      </c>
      <c r="N424">
        <f>IF(V423=0,"",V423)</f>
        <v>9</v>
      </c>
      <c r="O424" t="s">
        <v>81</v>
      </c>
      <c r="Q424" s="33" t="s">
        <v>11</v>
      </c>
      <c r="R424" s="34" t="str">
        <f>INDEX(AK:AK,W421+1)</f>
        <v>呪文</v>
      </c>
      <c r="S424" s="39" t="s">
        <v>95</v>
      </c>
      <c r="T424" s="34" t="str">
        <f>INDEX(AL:AL,W421+1)</f>
        <v>砂漠</v>
      </c>
      <c r="U424" s="34">
        <f>INDEX(AM:AM,W421+1)</f>
        <v>0</v>
      </c>
      <c r="V424" s="34">
        <f>INDEX(AN:AN,W421+1)</f>
        <v>0</v>
      </c>
      <c r="W424" s="40"/>
      <c r="X424" s="34" t="str">
        <f>INDEX(AV:AV,W421+1)</f>
        <v>(ク</v>
      </c>
      <c r="Y424" s="34" t="str">
        <f>INDEX(AW:AW,W421+1)</f>
        <v/>
      </c>
      <c r="Z424" s="34" t="str">
        <f>INDEX(AX:AX,W421+1)</f>
        <v/>
      </c>
      <c r="AA424" s="34">
        <f>INDEX(AY:AY,W421+1)</f>
        <v>0</v>
      </c>
      <c r="AC424" s="52"/>
      <c r="AD424" s="52"/>
      <c r="BB424" s="64" t="s">
        <v>0</v>
      </c>
    </row>
    <row r="425" spans="1:54">
      <c r="A425" t="str">
        <f t="shared" si="79"/>
        <v>|種別|呪文|サブタイプ|砂漠|||</v>
      </c>
      <c r="B425" t="s">
        <v>0</v>
      </c>
      <c r="C425" t="s">
        <v>81</v>
      </c>
      <c r="D425" s="27" t="s">
        <v>11</v>
      </c>
      <c r="E425" t="s">
        <v>81</v>
      </c>
      <c r="F425" t="str">
        <f>IF(R424=0,"",R424)</f>
        <v>呪文</v>
      </c>
      <c r="G425" t="s">
        <v>81</v>
      </c>
      <c r="H425" s="27" t="s">
        <v>103</v>
      </c>
      <c r="I425" t="s">
        <v>81</v>
      </c>
      <c r="J425" t="str">
        <f>IF(T424=0,"",T424)</f>
        <v>砂漠</v>
      </c>
      <c r="K425" t="s">
        <v>81</v>
      </c>
      <c r="L425" t="str">
        <f>IF(U424=0,"",U424)</f>
        <v/>
      </c>
      <c r="M425" t="s">
        <v>81</v>
      </c>
      <c r="N425" t="str">
        <f>IF(V424=0,"",V424)</f>
        <v/>
      </c>
      <c r="O425" t="s">
        <v>81</v>
      </c>
      <c r="Q425" s="33" t="s">
        <v>104</v>
      </c>
      <c r="R425" s="34" t="str">
        <f>INDEX(AZ:AZ,W421+1)</f>
        <v>(クリーチャー1体を対象とし、それに+X/+Xの修整を与える。Xはあなたの墓地にある砂漠・カードの総数に2を加えた数である。)</v>
      </c>
      <c r="S425" s="35"/>
      <c r="T425" s="35"/>
      <c r="U425" s="35"/>
      <c r="V425" s="36"/>
      <c r="W425" s="40"/>
      <c r="X425" s="32"/>
      <c r="Y425" s="32"/>
      <c r="Z425" s="32"/>
      <c r="AA425" s="54"/>
      <c r="AC425" s="52"/>
      <c r="AD425" s="52"/>
      <c r="BB425" s="64" t="s">
        <v>0</v>
      </c>
    </row>
    <row r="426" spans="1:54">
      <c r="A426" t="str">
        <f t="shared" si="79"/>
        <v>|テキスト|&gt;|&gt;|&gt;|&gt;|(クリーチャー1体を対象とし、それに+X/+Xの修整を与える。Xはあなたの墓地にある砂漠・カードの総数に2を加えた数である。)|</v>
      </c>
      <c r="B426" t="s">
        <v>0</v>
      </c>
      <c r="C426" t="s">
        <v>81</v>
      </c>
      <c r="D426" s="27" t="s">
        <v>104</v>
      </c>
      <c r="E426" t="s">
        <v>81</v>
      </c>
      <c r="F426" s="27" t="s">
        <v>113</v>
      </c>
      <c r="G426" t="s">
        <v>81</v>
      </c>
      <c r="H426" s="27" t="s">
        <v>113</v>
      </c>
      <c r="I426" t="s">
        <v>81</v>
      </c>
      <c r="J426" s="27" t="s">
        <v>113</v>
      </c>
      <c r="K426" t="s">
        <v>81</v>
      </c>
      <c r="L426" s="27" t="s">
        <v>113</v>
      </c>
      <c r="M426" t="s">
        <v>81</v>
      </c>
      <c r="N426" t="str">
        <f>IF(R425=0,"",R425)</f>
        <v>(クリーチャー1体を対象とし、それに+X/+Xの修整を与える。Xはあなたの墓地にある砂漠・カードの総数に2を加えた数である。)</v>
      </c>
      <c r="O426" t="s">
        <v>81</v>
      </c>
      <c r="Q426" s="38" t="s">
        <v>27</v>
      </c>
      <c r="R426" s="34" t="str">
        <f>INDEX(BA:BA,W421+1)</f>
        <v>Target creature gets +X/+X, where X is the number of Deserts in your graveyard multiplied by 2.</v>
      </c>
      <c r="S426" s="35" t="s">
        <v>400</v>
      </c>
      <c r="T426" s="34" t="str">
        <f>IF(X426="","",X426&amp;IF(Y426="",""," "&amp;Y426)&amp;IF(Z426="",""," "&amp;Z426)&amp;IF(AA426="",""," "&amp;AA426))</f>
        <v/>
      </c>
      <c r="U426" s="35"/>
      <c r="V426" s="36"/>
      <c r="W426" s="40" t="s">
        <v>114</v>
      </c>
      <c r="X426" s="33" t="str">
        <f t="shared" ref="X426:AA426" si="85">IF(ISERROR(IF(LEN(X425)&gt;1,X425,VLOOKUP(X424,$AC:$AD,2,FALSE))),"",IF(LEN(X425)&gt;1,X425,VLOOKUP(X424,$AC:$AD,2,FALSE)))</f>
        <v/>
      </c>
      <c r="Y426" s="33" t="str">
        <f t="shared" si="85"/>
        <v/>
      </c>
      <c r="Z426" s="33" t="str">
        <f t="shared" si="85"/>
        <v/>
      </c>
      <c r="AA426" s="33" t="str">
        <f t="shared" si="85"/>
        <v> </v>
      </c>
      <c r="AC426" s="52"/>
      <c r="AD426" s="52"/>
      <c r="BB426" s="64" t="s">
        <v>0</v>
      </c>
    </row>
    <row r="427" spans="1:54">
      <c r="A427" t="str">
        <f t="shared" si="79"/>
        <v>|英テキスト|&gt;|&gt;|&gt;|&gt;|Target creature gets +X/+X, where X is the number of Deserts in your graveyard multiplied by 2.|</v>
      </c>
      <c r="B427" t="s">
        <v>0</v>
      </c>
      <c r="C427" t="s">
        <v>81</v>
      </c>
      <c r="D427" s="27" t="s">
        <v>125</v>
      </c>
      <c r="E427" t="s">
        <v>81</v>
      </c>
      <c r="F427" s="27" t="s">
        <v>113</v>
      </c>
      <c r="G427" t="s">
        <v>81</v>
      </c>
      <c r="H427" s="27" t="s">
        <v>113</v>
      </c>
      <c r="I427" t="s">
        <v>81</v>
      </c>
      <c r="J427" s="27" t="s">
        <v>113</v>
      </c>
      <c r="K427" t="s">
        <v>81</v>
      </c>
      <c r="L427" s="27" t="s">
        <v>113</v>
      </c>
      <c r="M427" t="s">
        <v>81</v>
      </c>
      <c r="N427" t="str">
        <f>IF(T426="","",T426&amp;"&amp;br;")&amp;IF(R426=0,"",R426)</f>
        <v>Target creature gets +X/+X, where X is the number of Deserts in your graveyard multiplied by 2.</v>
      </c>
      <c r="O427" t="s">
        <v>81</v>
      </c>
      <c r="Q427" s="33" t="s">
        <v>18</v>
      </c>
      <c r="R427" s="34">
        <f>IF(INDEX(AT:AT,W421+1)="",0,INDEX(AT:AT,W421+1)&amp;"/"&amp;INDEX(AU:AU,W421+1))</f>
        <v>0</v>
      </c>
      <c r="S427" s="35"/>
      <c r="T427" s="35"/>
      <c r="U427" s="35"/>
      <c r="V427" s="36"/>
      <c r="W427" s="40"/>
      <c r="X427" s="33"/>
      <c r="Y427" s="52"/>
      <c r="Z427" s="52"/>
      <c r="AA427" s="53"/>
      <c r="AC427" s="52"/>
      <c r="AD427" s="52"/>
      <c r="BB427" s="64" t="s">
        <v>0</v>
      </c>
    </row>
    <row r="428" spans="1:54">
      <c r="A428" t="str">
        <f t="shared" si="79"/>
        <v>|PT|&gt;||シールド数|&gt;||</v>
      </c>
      <c r="B428" t="s">
        <v>0</v>
      </c>
      <c r="C428" t="s">
        <v>81</v>
      </c>
      <c r="D428" t="s">
        <v>18</v>
      </c>
      <c r="E428" t="s">
        <v>81</v>
      </c>
      <c r="F428" t="s">
        <v>113</v>
      </c>
      <c r="G428" t="s">
        <v>81</v>
      </c>
      <c r="H428" t="str">
        <f>IF(R427=0,"",R427)</f>
        <v/>
      </c>
      <c r="I428" t="s">
        <v>81</v>
      </c>
      <c r="J428" t="s">
        <v>136</v>
      </c>
      <c r="K428" t="s">
        <v>81</v>
      </c>
      <c r="L428" t="s">
        <v>113</v>
      </c>
      <c r="M428" t="s">
        <v>81</v>
      </c>
      <c r="N428" t="str">
        <f>IF(R428=0,"",R428)</f>
        <v/>
      </c>
      <c r="O428" t="s">
        <v>81</v>
      </c>
      <c r="Q428" s="41" t="s">
        <v>19</v>
      </c>
      <c r="R428" s="34">
        <f>INDEX(AS:AS,W421+1)</f>
        <v>0</v>
      </c>
      <c r="S428" s="42"/>
      <c r="T428" s="42"/>
      <c r="U428" s="42"/>
      <c r="V428" s="43"/>
      <c r="W428" s="44"/>
      <c r="X428" s="45"/>
      <c r="Y428" s="55"/>
      <c r="Z428" s="55"/>
      <c r="AA428" s="56"/>
      <c r="BB428" s="64" t="s">
        <v>0</v>
      </c>
    </row>
    <row r="429" spans="1:54">
      <c r="A429" t="str">
        <f t="shared" si="79"/>
        <v>&amp;br;&amp;br;</v>
      </c>
      <c r="B429" t="s">
        <v>0</v>
      </c>
      <c r="C429" t="s">
        <v>145</v>
      </c>
      <c r="R429"/>
      <c r="S429"/>
      <c r="T429"/>
      <c r="U429"/>
      <c r="V429"/>
      <c r="BB429" s="64" t="s">
        <v>0</v>
      </c>
    </row>
    <row r="430" spans="1:54">
      <c r="A430" t="str">
        <f t="shared" si="79"/>
        <v>#back(text=戻る,left)</v>
      </c>
      <c r="B430" t="s">
        <v>0</v>
      </c>
      <c r="C430" t="s">
        <v>153</v>
      </c>
      <c r="R430"/>
      <c r="S430"/>
      <c r="T430"/>
      <c r="U430"/>
      <c r="V430"/>
      <c r="BB430" s="64" t="s">
        <v>0</v>
      </c>
    </row>
    <row r="431" spans="1:54">
      <c r="A431" t="str">
        <f t="shared" si="79"/>
        <v>&amp;br;</v>
      </c>
      <c r="B431" t="s">
        <v>0</v>
      </c>
      <c r="C431" t="s">
        <v>164</v>
      </c>
      <c r="R431"/>
      <c r="S431"/>
      <c r="T431"/>
      <c r="U431"/>
      <c r="V431"/>
      <c r="BB431" s="64" t="s">
        <v>0</v>
      </c>
    </row>
    <row r="432" spans="1:54">
      <c r="A432" t="str">
        <f t="shared" si="79"/>
        <v>#comment(above,nsize=[15],size=[30],num=[10])</v>
      </c>
      <c r="B432" t="s">
        <v>0</v>
      </c>
      <c r="C432" t="s">
        <v>173</v>
      </c>
      <c r="R432"/>
      <c r="S432"/>
      <c r="T432"/>
      <c r="U432"/>
      <c r="V432"/>
      <c r="BB432" s="64" t="s">
        <v>0</v>
      </c>
    </row>
    <row r="433" spans="1:54">
      <c r="A433" t="str">
        <f t="shared" si="79"/>
        <v>&amp;br;&amp;br;</v>
      </c>
      <c r="B433" t="s">
        <v>0</v>
      </c>
      <c r="C433" t="s">
        <v>145</v>
      </c>
      <c r="R433"/>
      <c r="S433"/>
      <c r="T433"/>
      <c r="U433"/>
      <c r="V433"/>
      <c r="AC433" s="52"/>
      <c r="AD433" s="52"/>
      <c r="BB433" s="64" t="s">
        <v>0</v>
      </c>
    </row>
    <row r="434" spans="1:54">
      <c r="A434" t="str">
        <f t="shared" si="79"/>
        <v/>
      </c>
      <c r="B434" t="s">
        <v>0</v>
      </c>
      <c r="Q434" s="29"/>
      <c r="R434" s="30"/>
      <c r="S434" s="30"/>
      <c r="T434" s="30"/>
      <c r="U434" s="30"/>
      <c r="V434" s="31"/>
      <c r="W434" s="32">
        <v>34</v>
      </c>
      <c r="X434" s="29"/>
      <c r="Y434" s="50"/>
      <c r="Z434" s="50"/>
      <c r="AA434" s="51"/>
      <c r="AC434" s="52"/>
      <c r="AD434" s="52"/>
      <c r="BB434" s="64" t="s">
        <v>0</v>
      </c>
    </row>
    <row r="435" spans="1:54">
      <c r="A435" t="str">
        <f t="shared" si="79"/>
        <v>*屍肉あさりの地/Scavenger Grounds</v>
      </c>
      <c r="B435" t="s">
        <v>0</v>
      </c>
      <c r="C435" t="str">
        <f>"*"&amp;R435&amp;"/"&amp;T435</f>
        <v>*屍肉あさりの地/Scavenger Grounds</v>
      </c>
      <c r="Q435" s="33" t="s">
        <v>9</v>
      </c>
      <c r="R435" s="34" t="str">
        <f>INDEX(AI:AI,W434+1)</f>
        <v>屍肉あさりの地</v>
      </c>
      <c r="S435" s="35" t="s">
        <v>10</v>
      </c>
      <c r="T435" s="34" t="str">
        <f>INDEX(AJ:AJ,W434+1)</f>
        <v>Scavenger Grounds</v>
      </c>
      <c r="U435" s="35"/>
      <c r="V435" s="36"/>
      <c r="W435" s="37"/>
      <c r="X435" s="33"/>
      <c r="Y435" s="52"/>
      <c r="Z435" s="52"/>
      <c r="AA435" s="53"/>
      <c r="AC435" s="52"/>
      <c r="AD435" s="52"/>
      <c r="BB435" s="64" t="s">
        <v>0</v>
      </c>
    </row>
    <row r="436" spans="1:54">
      <c r="A436" t="str">
        <f t="shared" si="79"/>
        <v>|LEFT:80|LEFT:100|LEFT:100|LEFT:100|LEFT:100|LEFT:100|c</v>
      </c>
      <c r="B436" t="s">
        <v>0</v>
      </c>
      <c r="C436" t="s">
        <v>81</v>
      </c>
      <c r="D436" s="26" t="str">
        <f>$Q$1</f>
        <v>LEFT:80</v>
      </c>
      <c r="E436" s="26" t="s">
        <v>81</v>
      </c>
      <c r="F436" s="26" t="str">
        <f t="shared" ref="F436:J436" si="86">$R$1</f>
        <v>LEFT:100</v>
      </c>
      <c r="G436" s="26" t="s">
        <v>81</v>
      </c>
      <c r="H436" s="26" t="str">
        <f t="shared" si="86"/>
        <v>LEFT:100</v>
      </c>
      <c r="I436" s="26" t="s">
        <v>81</v>
      </c>
      <c r="J436" s="26" t="str">
        <f t="shared" si="86"/>
        <v>LEFT:100</v>
      </c>
      <c r="K436" s="26" t="s">
        <v>81</v>
      </c>
      <c r="L436" s="26" t="str">
        <f>$R$1</f>
        <v>LEFT:100</v>
      </c>
      <c r="M436" s="26" t="s">
        <v>81</v>
      </c>
      <c r="N436" s="26" t="str">
        <f>$R$1</f>
        <v>LEFT:100</v>
      </c>
      <c r="O436" t="s">
        <v>81</v>
      </c>
      <c r="P436" t="s">
        <v>82</v>
      </c>
      <c r="Q436" s="38" t="s">
        <v>6</v>
      </c>
      <c r="R436" s="34" t="str">
        <f>INDEX(AF:AF,W434+1)</f>
        <v>無色</v>
      </c>
      <c r="S436" s="39" t="s">
        <v>7</v>
      </c>
      <c r="T436" s="34" t="str">
        <f>INDEX(AG:AG,W434+1)</f>
        <v>レア</v>
      </c>
      <c r="U436" s="39" t="s">
        <v>8</v>
      </c>
      <c r="V436" s="34">
        <f>INDEX(AH:AH,W434+1)</f>
        <v>8</v>
      </c>
      <c r="W436" s="40"/>
      <c r="X436" s="34" t="str">
        <f>INDEX(AO:AO,W434+1)</f>
        <v>(各プレイヤーの墓地を追放する。)</v>
      </c>
      <c r="Y436" s="52"/>
      <c r="Z436" s="52"/>
      <c r="AA436" s="53"/>
      <c r="AC436" s="35"/>
      <c r="AD436" s="35"/>
      <c r="BB436" s="64" t="s">
        <v>0</v>
      </c>
    </row>
    <row r="437" spans="1:54">
      <c r="A437" t="str">
        <f t="shared" si="79"/>
        <v>|色|無色|レアリティ|レア|マナコスト|8|</v>
      </c>
      <c r="B437" t="s">
        <v>0</v>
      </c>
      <c r="C437" t="s">
        <v>81</v>
      </c>
      <c r="D437" s="27" t="s">
        <v>6</v>
      </c>
      <c r="E437" t="s">
        <v>81</v>
      </c>
      <c r="F437" t="str">
        <f>IF(R436=0,"",R436)</f>
        <v>無色</v>
      </c>
      <c r="G437" t="s">
        <v>81</v>
      </c>
      <c r="H437" s="27" t="s">
        <v>93</v>
      </c>
      <c r="I437" t="s">
        <v>81</v>
      </c>
      <c r="J437" t="str">
        <f>IF(T436=0,"",T436)</f>
        <v>レア</v>
      </c>
      <c r="K437" t="s">
        <v>81</v>
      </c>
      <c r="L437" s="27" t="s">
        <v>94</v>
      </c>
      <c r="M437" t="s">
        <v>81</v>
      </c>
      <c r="N437">
        <f>IF(V436=0,"",V436)</f>
        <v>8</v>
      </c>
      <c r="O437" t="s">
        <v>81</v>
      </c>
      <c r="Q437" s="33" t="s">
        <v>11</v>
      </c>
      <c r="R437" s="34" t="str">
        <f>INDEX(AK:AK,W434+1)</f>
        <v>呪文</v>
      </c>
      <c r="S437" s="39" t="s">
        <v>95</v>
      </c>
      <c r="T437" s="34" t="str">
        <f>INDEX(AL:AL,W434+1)</f>
        <v>砂漠</v>
      </c>
      <c r="U437" s="34">
        <f>INDEX(AM:AM,W434+1)</f>
        <v>0</v>
      </c>
      <c r="V437" s="34">
        <f>INDEX(AN:AN,W434+1)</f>
        <v>0</v>
      </c>
      <c r="W437" s="40"/>
      <c r="X437" s="34" t="str">
        <f>INDEX(AV:AV,W434+1)</f>
        <v>(各</v>
      </c>
      <c r="Y437" s="34" t="str">
        <f>INDEX(AW:AW,W434+1)</f>
        <v/>
      </c>
      <c r="Z437" s="34" t="str">
        <f>INDEX(AX:AX,W434+1)</f>
        <v/>
      </c>
      <c r="AA437" s="34">
        <f>INDEX(AY:AY,W434+1)</f>
        <v>0</v>
      </c>
      <c r="AC437" s="52"/>
      <c r="AD437" s="52"/>
      <c r="BB437" s="64" t="s">
        <v>0</v>
      </c>
    </row>
    <row r="438" spans="1:54">
      <c r="A438" t="str">
        <f t="shared" si="79"/>
        <v>|種別|呪文|サブタイプ|砂漠|||</v>
      </c>
      <c r="B438" t="s">
        <v>0</v>
      </c>
      <c r="C438" t="s">
        <v>81</v>
      </c>
      <c r="D438" s="27" t="s">
        <v>11</v>
      </c>
      <c r="E438" t="s">
        <v>81</v>
      </c>
      <c r="F438" t="str">
        <f>IF(R437=0,"",R437)</f>
        <v>呪文</v>
      </c>
      <c r="G438" t="s">
        <v>81</v>
      </c>
      <c r="H438" s="27" t="s">
        <v>103</v>
      </c>
      <c r="I438" t="s">
        <v>81</v>
      </c>
      <c r="J438" t="str">
        <f>IF(T437=0,"",T437)</f>
        <v>砂漠</v>
      </c>
      <c r="K438" t="s">
        <v>81</v>
      </c>
      <c r="L438" t="str">
        <f>IF(U437=0,"",U437)</f>
        <v/>
      </c>
      <c r="M438" t="s">
        <v>81</v>
      </c>
      <c r="N438" t="str">
        <f>IF(V437=0,"",V437)</f>
        <v/>
      </c>
      <c r="O438" t="s">
        <v>81</v>
      </c>
      <c r="Q438" s="33" t="s">
        <v>104</v>
      </c>
      <c r="R438" s="34" t="str">
        <f>INDEX(AZ:AZ,W434+1)</f>
        <v>(各プレイヤーの墓地を追放する。)</v>
      </c>
      <c r="S438" s="35"/>
      <c r="T438" s="35"/>
      <c r="U438" s="35"/>
      <c r="V438" s="36"/>
      <c r="W438" s="40"/>
      <c r="X438" s="32"/>
      <c r="Y438" s="32"/>
      <c r="Z438" s="32"/>
      <c r="AA438" s="54"/>
      <c r="AC438" s="52"/>
      <c r="AD438" s="52"/>
      <c r="BB438" s="64" t="s">
        <v>0</v>
      </c>
    </row>
    <row r="439" spans="1:54">
      <c r="A439" t="str">
        <f t="shared" si="79"/>
        <v>|テキスト|&gt;|&gt;|&gt;|&gt;|(各プレイヤーの墓地を追放する。)|</v>
      </c>
      <c r="B439" t="s">
        <v>0</v>
      </c>
      <c r="C439" t="s">
        <v>81</v>
      </c>
      <c r="D439" s="27" t="s">
        <v>104</v>
      </c>
      <c r="E439" t="s">
        <v>81</v>
      </c>
      <c r="F439" s="27" t="s">
        <v>113</v>
      </c>
      <c r="G439" t="s">
        <v>81</v>
      </c>
      <c r="H439" s="27" t="s">
        <v>113</v>
      </c>
      <c r="I439" t="s">
        <v>81</v>
      </c>
      <c r="J439" s="27" t="s">
        <v>113</v>
      </c>
      <c r="K439" t="s">
        <v>81</v>
      </c>
      <c r="L439" s="27" t="s">
        <v>113</v>
      </c>
      <c r="M439" t="s">
        <v>81</v>
      </c>
      <c r="N439" t="str">
        <f>IF(R438=0,"",R438)</f>
        <v>(各プレイヤーの墓地を追放する。)</v>
      </c>
      <c r="O439" t="s">
        <v>81</v>
      </c>
      <c r="Q439" s="38" t="s">
        <v>27</v>
      </c>
      <c r="R439" s="34" t="str">
        <f>INDEX(BA:BA,W434+1)</f>
        <v>Each card in each player's graveyard is Exiled.</v>
      </c>
      <c r="S439" s="35" t="s">
        <v>400</v>
      </c>
      <c r="T439" s="34" t="str">
        <f>IF(X439="","",X439&amp;IF(Y439="",""," "&amp;Y439)&amp;IF(Z439="",""," "&amp;Z439)&amp;IF(AA439="",""," "&amp;AA439))</f>
        <v/>
      </c>
      <c r="U439" s="35"/>
      <c r="V439" s="36"/>
      <c r="W439" s="40" t="s">
        <v>114</v>
      </c>
      <c r="X439" s="33" t="str">
        <f t="shared" ref="X439:AA439" si="87">IF(ISERROR(IF(LEN(X438)&gt;1,X438,VLOOKUP(X437,$AC:$AD,2,FALSE))),"",IF(LEN(X438)&gt;1,X438,VLOOKUP(X437,$AC:$AD,2,FALSE)))</f>
        <v/>
      </c>
      <c r="Y439" s="33" t="str">
        <f t="shared" si="87"/>
        <v/>
      </c>
      <c r="Z439" s="33" t="str">
        <f t="shared" si="87"/>
        <v/>
      </c>
      <c r="AA439" s="33" t="str">
        <f t="shared" si="87"/>
        <v> </v>
      </c>
      <c r="AC439" s="52"/>
      <c r="AD439" s="52"/>
      <c r="BB439" s="64" t="s">
        <v>0</v>
      </c>
    </row>
    <row r="440" spans="1:54">
      <c r="A440" t="str">
        <f t="shared" si="79"/>
        <v>|英テキスト|&gt;|&gt;|&gt;|&gt;|Each card in each player's graveyard is Exiled.|</v>
      </c>
      <c r="B440" t="s">
        <v>0</v>
      </c>
      <c r="C440" t="s">
        <v>81</v>
      </c>
      <c r="D440" s="27" t="s">
        <v>125</v>
      </c>
      <c r="E440" t="s">
        <v>81</v>
      </c>
      <c r="F440" s="27" t="s">
        <v>113</v>
      </c>
      <c r="G440" t="s">
        <v>81</v>
      </c>
      <c r="H440" s="27" t="s">
        <v>113</v>
      </c>
      <c r="I440" t="s">
        <v>81</v>
      </c>
      <c r="J440" s="27" t="s">
        <v>113</v>
      </c>
      <c r="K440" t="s">
        <v>81</v>
      </c>
      <c r="L440" s="27" t="s">
        <v>113</v>
      </c>
      <c r="M440" t="s">
        <v>81</v>
      </c>
      <c r="N440" t="str">
        <f>IF(T439="","",T439&amp;"&amp;br;")&amp;IF(R439=0,"",R439)</f>
        <v>Each card in each player's graveyard is Exiled.</v>
      </c>
      <c r="O440" t="s">
        <v>81</v>
      </c>
      <c r="Q440" s="33" t="s">
        <v>18</v>
      </c>
      <c r="R440" s="34">
        <f>IF(INDEX(AT:AT,W434+1)="",0,INDEX(AT:AT,W434+1)&amp;"/"&amp;INDEX(AU:AU,W434+1))</f>
        <v>0</v>
      </c>
      <c r="S440" s="35"/>
      <c r="T440" s="35"/>
      <c r="U440" s="35"/>
      <c r="V440" s="36"/>
      <c r="W440" s="40"/>
      <c r="X440" s="33"/>
      <c r="Y440" s="52"/>
      <c r="Z440" s="52"/>
      <c r="AA440" s="53"/>
      <c r="AC440" s="52"/>
      <c r="AD440" s="52"/>
      <c r="BB440" s="64" t="s">
        <v>0</v>
      </c>
    </row>
    <row r="441" spans="1:54">
      <c r="A441" t="str">
        <f t="shared" si="79"/>
        <v>|PT|&gt;||シールド数|&gt;||</v>
      </c>
      <c r="B441" t="s">
        <v>0</v>
      </c>
      <c r="C441" t="s">
        <v>81</v>
      </c>
      <c r="D441" t="s">
        <v>18</v>
      </c>
      <c r="E441" t="s">
        <v>81</v>
      </c>
      <c r="F441" t="s">
        <v>113</v>
      </c>
      <c r="G441" t="s">
        <v>81</v>
      </c>
      <c r="H441" t="str">
        <f>IF(R440=0,"",R440)</f>
        <v/>
      </c>
      <c r="I441" t="s">
        <v>81</v>
      </c>
      <c r="J441" t="s">
        <v>136</v>
      </c>
      <c r="K441" t="s">
        <v>81</v>
      </c>
      <c r="L441" t="s">
        <v>113</v>
      </c>
      <c r="M441" t="s">
        <v>81</v>
      </c>
      <c r="N441" t="str">
        <f>IF(R441=0,"",R441)</f>
        <v/>
      </c>
      <c r="O441" t="s">
        <v>81</v>
      </c>
      <c r="Q441" s="41" t="s">
        <v>19</v>
      </c>
      <c r="R441" s="34">
        <f>INDEX(AS:AS,W434+1)</f>
        <v>0</v>
      </c>
      <c r="S441" s="42"/>
      <c r="T441" s="42"/>
      <c r="U441" s="42"/>
      <c r="V441" s="43"/>
      <c r="W441" s="44"/>
      <c r="X441" s="45"/>
      <c r="Y441" s="55"/>
      <c r="Z441" s="55"/>
      <c r="AA441" s="56"/>
      <c r="BB441" s="64" t="s">
        <v>0</v>
      </c>
    </row>
    <row r="442" spans="1:54">
      <c r="A442" t="str">
        <f t="shared" si="79"/>
        <v>&amp;br;&amp;br;</v>
      </c>
      <c r="B442" t="s">
        <v>0</v>
      </c>
      <c r="C442" t="s">
        <v>145</v>
      </c>
      <c r="R442"/>
      <c r="S442"/>
      <c r="T442"/>
      <c r="U442"/>
      <c r="V442"/>
      <c r="BB442" s="64" t="s">
        <v>0</v>
      </c>
    </row>
    <row r="443" spans="1:54">
      <c r="A443" t="str">
        <f t="shared" si="79"/>
        <v>#back(text=戻る,left)</v>
      </c>
      <c r="B443" t="s">
        <v>0</v>
      </c>
      <c r="C443" t="s">
        <v>153</v>
      </c>
      <c r="R443"/>
      <c r="S443"/>
      <c r="T443"/>
      <c r="U443"/>
      <c r="V443"/>
      <c r="BB443" s="64" t="s">
        <v>0</v>
      </c>
    </row>
    <row r="444" spans="1:54">
      <c r="A444" t="str">
        <f t="shared" si="79"/>
        <v>&amp;br;</v>
      </c>
      <c r="B444" t="s">
        <v>0</v>
      </c>
      <c r="C444" t="s">
        <v>164</v>
      </c>
      <c r="R444"/>
      <c r="S444"/>
      <c r="T444"/>
      <c r="U444"/>
      <c r="V444"/>
      <c r="BB444" s="64" t="s">
        <v>0</v>
      </c>
    </row>
    <row r="445" spans="1:54">
      <c r="A445" t="str">
        <f t="shared" si="79"/>
        <v>#comment(above,nsize=[15],size=[30],num=[10])</v>
      </c>
      <c r="B445" t="s">
        <v>0</v>
      </c>
      <c r="C445" t="s">
        <v>173</v>
      </c>
      <c r="R445"/>
      <c r="S445"/>
      <c r="T445"/>
      <c r="U445"/>
      <c r="V445"/>
      <c r="BB445" s="64" t="s">
        <v>0</v>
      </c>
    </row>
    <row r="446" spans="1:54">
      <c r="A446" t="str">
        <f t="shared" si="79"/>
        <v>&amp;br;&amp;br;</v>
      </c>
      <c r="B446" t="s">
        <v>0</v>
      </c>
      <c r="C446" t="s">
        <v>145</v>
      </c>
      <c r="R446"/>
      <c r="S446"/>
      <c r="T446"/>
      <c r="U446"/>
      <c r="V446"/>
      <c r="AC446" s="52"/>
      <c r="AD446" s="52"/>
      <c r="BB446" s="64" t="s">
        <v>0</v>
      </c>
    </row>
    <row r="447" spans="1:54">
      <c r="A447" t="str">
        <f t="shared" si="79"/>
        <v/>
      </c>
      <c r="B447" t="s">
        <v>0</v>
      </c>
      <c r="Q447" s="29"/>
      <c r="R447" s="30"/>
      <c r="S447" s="30"/>
      <c r="T447" s="30"/>
      <c r="U447" s="30"/>
      <c r="V447" s="31"/>
      <c r="W447" s="32">
        <v>35</v>
      </c>
      <c r="X447" s="29"/>
      <c r="Y447" s="50"/>
      <c r="Z447" s="50"/>
      <c r="AA447" s="51"/>
      <c r="AC447" s="52"/>
      <c r="AD447" s="52"/>
      <c r="BB447" s="64" t="s">
        <v>0</v>
      </c>
    </row>
    <row r="448" spans="1:54">
      <c r="A448" t="str">
        <f t="shared" si="79"/>
        <v>*0/0</v>
      </c>
      <c r="B448" t="s">
        <v>0</v>
      </c>
      <c r="C448" t="str">
        <f>"*"&amp;R448&amp;"/"&amp;T448</f>
        <v>*0/0</v>
      </c>
      <c r="Q448" s="33" t="s">
        <v>9</v>
      </c>
      <c r="R448" s="34">
        <f>INDEX(AI:AI,W447+1)</f>
        <v>0</v>
      </c>
      <c r="S448" s="35" t="s">
        <v>10</v>
      </c>
      <c r="T448" s="34">
        <f>INDEX(AJ:AJ,W447+1)</f>
        <v>0</v>
      </c>
      <c r="U448" s="35"/>
      <c r="V448" s="36"/>
      <c r="W448" s="37"/>
      <c r="X448" s="33"/>
      <c r="Y448" s="52"/>
      <c r="Z448" s="52"/>
      <c r="AA448" s="53"/>
      <c r="AC448" s="52"/>
      <c r="AD448" s="52"/>
      <c r="BB448" s="64" t="s">
        <v>0</v>
      </c>
    </row>
    <row r="449" spans="1:54">
      <c r="A449" t="str">
        <f t="shared" si="79"/>
        <v>|LEFT:80|LEFT:100|LEFT:100|LEFT:100|LEFT:100|LEFT:100|c</v>
      </c>
      <c r="B449" t="s">
        <v>0</v>
      </c>
      <c r="C449" t="s">
        <v>81</v>
      </c>
      <c r="D449" s="26" t="str">
        <f>$Q$1</f>
        <v>LEFT:80</v>
      </c>
      <c r="E449" s="26" t="s">
        <v>81</v>
      </c>
      <c r="F449" s="26" t="str">
        <f t="shared" ref="F449:J449" si="88">$R$1</f>
        <v>LEFT:100</v>
      </c>
      <c r="G449" s="26" t="s">
        <v>81</v>
      </c>
      <c r="H449" s="26" t="str">
        <f t="shared" si="88"/>
        <v>LEFT:100</v>
      </c>
      <c r="I449" s="26" t="s">
        <v>81</v>
      </c>
      <c r="J449" s="26" t="str">
        <f t="shared" si="88"/>
        <v>LEFT:100</v>
      </c>
      <c r="K449" s="26" t="s">
        <v>81</v>
      </c>
      <c r="L449" s="26" t="str">
        <f>$R$1</f>
        <v>LEFT:100</v>
      </c>
      <c r="M449" s="26" t="s">
        <v>81</v>
      </c>
      <c r="N449" s="26" t="str">
        <f>$R$1</f>
        <v>LEFT:100</v>
      </c>
      <c r="O449" t="s">
        <v>81</v>
      </c>
      <c r="P449" t="s">
        <v>82</v>
      </c>
      <c r="Q449" s="38" t="s">
        <v>6</v>
      </c>
      <c r="R449" s="34">
        <f>INDEX(AF:AF,W447+1)</f>
        <v>0</v>
      </c>
      <c r="S449" s="39" t="s">
        <v>7</v>
      </c>
      <c r="T449" s="34">
        <f>INDEX(AG:AG,W447+1)</f>
        <v>0</v>
      </c>
      <c r="U449" s="39" t="s">
        <v>8</v>
      </c>
      <c r="V449" s="34">
        <f>INDEX(AH:AH,W447+1)</f>
        <v>0</v>
      </c>
      <c r="W449" s="40"/>
      <c r="X449" s="34">
        <f>INDEX(AO:AO,W447+1)</f>
        <v>0</v>
      </c>
      <c r="Y449" s="52"/>
      <c r="Z449" s="52"/>
      <c r="AA449" s="53"/>
      <c r="AC449" s="35"/>
      <c r="AD449" s="35"/>
      <c r="BB449" s="64" t="s">
        <v>0</v>
      </c>
    </row>
    <row r="450" spans="1:54">
      <c r="A450" t="str">
        <f t="shared" si="79"/>
        <v>|色||レアリティ||マナコスト||</v>
      </c>
      <c r="B450" t="s">
        <v>0</v>
      </c>
      <c r="C450" t="s">
        <v>81</v>
      </c>
      <c r="D450" s="27" t="s">
        <v>6</v>
      </c>
      <c r="E450" t="s">
        <v>81</v>
      </c>
      <c r="F450" t="str">
        <f>IF(R449=0,"",R449)</f>
        <v/>
      </c>
      <c r="G450" t="s">
        <v>81</v>
      </c>
      <c r="H450" s="27" t="s">
        <v>93</v>
      </c>
      <c r="I450" t="s">
        <v>81</v>
      </c>
      <c r="J450" t="str">
        <f>IF(T449=0,"",T449)</f>
        <v/>
      </c>
      <c r="K450" t="s">
        <v>81</v>
      </c>
      <c r="L450" s="27" t="s">
        <v>94</v>
      </c>
      <c r="M450" t="s">
        <v>81</v>
      </c>
      <c r="N450" t="str">
        <f>IF(V449=0,"",V449)</f>
        <v/>
      </c>
      <c r="O450" t="s">
        <v>81</v>
      </c>
      <c r="Q450" s="33" t="s">
        <v>11</v>
      </c>
      <c r="R450" s="34">
        <f>INDEX(AK:AK,W447+1)</f>
        <v>0</v>
      </c>
      <c r="S450" s="39" t="s">
        <v>95</v>
      </c>
      <c r="T450" s="34">
        <f>INDEX(AL:AL,W447+1)</f>
        <v>0</v>
      </c>
      <c r="U450" s="34">
        <f>INDEX(AM:AM,W447+1)</f>
        <v>0</v>
      </c>
      <c r="V450" s="34">
        <f>INDEX(AN:AN,W447+1)</f>
        <v>0</v>
      </c>
      <c r="W450" s="40"/>
      <c r="X450" s="34">
        <f>INDEX(AV:AV,W447+1)</f>
        <v>0</v>
      </c>
      <c r="Y450" s="34">
        <f>INDEX(AW:AW,W447+1)</f>
        <v>0</v>
      </c>
      <c r="Z450" s="34">
        <f>INDEX(AX:AX,W447+1)</f>
        <v>0</v>
      </c>
      <c r="AA450" s="34">
        <f>INDEX(AY:AY,W447+1)</f>
        <v>0</v>
      </c>
      <c r="AC450" s="52"/>
      <c r="AD450" s="52"/>
      <c r="BB450" s="64" t="s">
        <v>0</v>
      </c>
    </row>
    <row r="451" spans="1:54">
      <c r="A451" t="str">
        <f t="shared" si="79"/>
        <v>|種別||サブタイプ||||</v>
      </c>
      <c r="B451" t="s">
        <v>0</v>
      </c>
      <c r="C451" t="s">
        <v>81</v>
      </c>
      <c r="D451" s="27" t="s">
        <v>11</v>
      </c>
      <c r="E451" t="s">
        <v>81</v>
      </c>
      <c r="F451" t="str">
        <f>IF(R450=0,"",R450)</f>
        <v/>
      </c>
      <c r="G451" t="s">
        <v>81</v>
      </c>
      <c r="H451" s="27" t="s">
        <v>103</v>
      </c>
      <c r="I451" t="s">
        <v>81</v>
      </c>
      <c r="J451" t="str">
        <f>IF(T450=0,"",T450)</f>
        <v/>
      </c>
      <c r="K451" t="s">
        <v>81</v>
      </c>
      <c r="L451" t="str">
        <f>IF(U450=0,"",U450)</f>
        <v/>
      </c>
      <c r="M451" t="s">
        <v>81</v>
      </c>
      <c r="N451" t="str">
        <f>IF(V450=0,"",V450)</f>
        <v/>
      </c>
      <c r="O451" t="s">
        <v>81</v>
      </c>
      <c r="Q451" s="33" t="s">
        <v>104</v>
      </c>
      <c r="R451" s="34">
        <f>INDEX(AZ:AZ,W447+1)</f>
        <v>0</v>
      </c>
      <c r="S451" s="35"/>
      <c r="T451" s="35"/>
      <c r="U451" s="35"/>
      <c r="V451" s="36"/>
      <c r="W451" s="40"/>
      <c r="X451" s="32"/>
      <c r="Y451" s="32"/>
      <c r="Z451" s="32"/>
      <c r="AA451" s="54"/>
      <c r="AC451" s="52"/>
      <c r="AD451" s="52"/>
      <c r="BB451" s="64" t="s">
        <v>0</v>
      </c>
    </row>
    <row r="452" spans="1:54">
      <c r="A452" t="str">
        <f t="shared" si="79"/>
        <v>|テキスト|&gt;|&gt;|&gt;|&gt;||</v>
      </c>
      <c r="B452" t="s">
        <v>0</v>
      </c>
      <c r="C452" t="s">
        <v>81</v>
      </c>
      <c r="D452" s="27" t="s">
        <v>104</v>
      </c>
      <c r="E452" t="s">
        <v>81</v>
      </c>
      <c r="F452" s="27" t="s">
        <v>113</v>
      </c>
      <c r="G452" t="s">
        <v>81</v>
      </c>
      <c r="H452" s="27" t="s">
        <v>113</v>
      </c>
      <c r="I452" t="s">
        <v>81</v>
      </c>
      <c r="J452" s="27" t="s">
        <v>113</v>
      </c>
      <c r="K452" t="s">
        <v>81</v>
      </c>
      <c r="L452" s="27" t="s">
        <v>113</v>
      </c>
      <c r="M452" t="s">
        <v>81</v>
      </c>
      <c r="N452" t="str">
        <f>IF(R451=0,"",R451)</f>
        <v/>
      </c>
      <c r="O452" t="s">
        <v>81</v>
      </c>
      <c r="Q452" s="38" t="s">
        <v>27</v>
      </c>
      <c r="R452" s="34">
        <f>INDEX(BA:BA,W447+1)</f>
        <v>0</v>
      </c>
      <c r="S452" s="35" t="s">
        <v>400</v>
      </c>
      <c r="T452" s="34" t="str">
        <f>IF(X452="","",X452&amp;IF(Y452="",""," "&amp;Y452)&amp;IF(Z452="",""," "&amp;Z452)&amp;IF(AA452="",""," "&amp;AA452))</f>
        <v>       </v>
      </c>
      <c r="U452" s="35"/>
      <c r="V452" s="36"/>
      <c r="W452" s="40" t="s">
        <v>114</v>
      </c>
      <c r="X452" s="33" t="str">
        <f t="shared" ref="X452:AA452" si="89">IF(ISERROR(IF(LEN(X451)&gt;1,X451,VLOOKUP(X450,$AC:$AD,2,FALSE))),"",IF(LEN(X451)&gt;1,X451,VLOOKUP(X450,$AC:$AD,2,FALSE)))</f>
        <v> </v>
      </c>
      <c r="Y452" s="33" t="str">
        <f t="shared" si="89"/>
        <v> </v>
      </c>
      <c r="Z452" s="33" t="str">
        <f t="shared" si="89"/>
        <v> </v>
      </c>
      <c r="AA452" s="33" t="str">
        <f t="shared" si="89"/>
        <v> </v>
      </c>
      <c r="AC452" s="52"/>
      <c r="AD452" s="52"/>
      <c r="BB452" s="64" t="s">
        <v>0</v>
      </c>
    </row>
    <row r="453" spans="1:54">
      <c r="A453" t="str">
        <f t="shared" si="79"/>
        <v>|英テキスト|&gt;|&gt;|&gt;|&gt;|       &amp;br;|</v>
      </c>
      <c r="B453" t="s">
        <v>0</v>
      </c>
      <c r="C453" t="s">
        <v>81</v>
      </c>
      <c r="D453" s="27" t="s">
        <v>125</v>
      </c>
      <c r="E453" t="s">
        <v>81</v>
      </c>
      <c r="F453" s="27" t="s">
        <v>113</v>
      </c>
      <c r="G453" t="s">
        <v>81</v>
      </c>
      <c r="H453" s="27" t="s">
        <v>113</v>
      </c>
      <c r="I453" t="s">
        <v>81</v>
      </c>
      <c r="J453" s="27" t="s">
        <v>113</v>
      </c>
      <c r="K453" t="s">
        <v>81</v>
      </c>
      <c r="L453" s="27" t="s">
        <v>113</v>
      </c>
      <c r="M453" t="s">
        <v>81</v>
      </c>
      <c r="N453" t="str">
        <f>IF(T452="","",T452&amp;"&amp;br;")&amp;IF(R452=0,"",R452)</f>
        <v>       &amp;br;</v>
      </c>
      <c r="O453" t="s">
        <v>81</v>
      </c>
      <c r="Q453" s="33" t="s">
        <v>18</v>
      </c>
      <c r="R453" s="34">
        <f>IF(INDEX(AT:AT,W447+1)="",0,INDEX(AT:AT,W447+1)&amp;"/"&amp;INDEX(AU:AU,W447+1))</f>
        <v>0</v>
      </c>
      <c r="S453" s="35"/>
      <c r="T453" s="35"/>
      <c r="U453" s="35"/>
      <c r="V453" s="36"/>
      <c r="W453" s="40"/>
      <c r="X453" s="33"/>
      <c r="Y453" s="52"/>
      <c r="Z453" s="52"/>
      <c r="AA453" s="53"/>
      <c r="AC453" s="52"/>
      <c r="AD453" s="52"/>
      <c r="BB453" s="64" t="s">
        <v>0</v>
      </c>
    </row>
    <row r="454" spans="1:54">
      <c r="A454" t="str">
        <f t="shared" ref="A454:A517" si="90">CONCATENATE(C454,D454,E454,F454,G454,H454,I454,J454,K454,L454,M454,N454,O454,P454)</f>
        <v>|PT|&gt;||シールド数|&gt;||</v>
      </c>
      <c r="B454" t="s">
        <v>0</v>
      </c>
      <c r="C454" t="s">
        <v>81</v>
      </c>
      <c r="D454" t="s">
        <v>18</v>
      </c>
      <c r="E454" t="s">
        <v>81</v>
      </c>
      <c r="F454" t="s">
        <v>113</v>
      </c>
      <c r="G454" t="s">
        <v>81</v>
      </c>
      <c r="H454" t="str">
        <f>IF(R453=0,"",R453)</f>
        <v/>
      </c>
      <c r="I454" t="s">
        <v>81</v>
      </c>
      <c r="J454" t="s">
        <v>136</v>
      </c>
      <c r="K454" t="s">
        <v>81</v>
      </c>
      <c r="L454" t="s">
        <v>113</v>
      </c>
      <c r="M454" t="s">
        <v>81</v>
      </c>
      <c r="N454" t="str">
        <f>IF(R454=0,"",R454)</f>
        <v/>
      </c>
      <c r="O454" t="s">
        <v>81</v>
      </c>
      <c r="Q454" s="41" t="s">
        <v>19</v>
      </c>
      <c r="R454" s="34">
        <f>INDEX(AS:AS,W447+1)</f>
        <v>0</v>
      </c>
      <c r="S454" s="42"/>
      <c r="T454" s="42"/>
      <c r="U454" s="42"/>
      <c r="V454" s="43"/>
      <c r="W454" s="44"/>
      <c r="X454" s="45"/>
      <c r="Y454" s="55"/>
      <c r="Z454" s="55"/>
      <c r="AA454" s="56"/>
      <c r="BB454" s="64" t="s">
        <v>0</v>
      </c>
    </row>
    <row r="455" spans="1:54">
      <c r="A455" t="str">
        <f t="shared" si="90"/>
        <v>&amp;br;&amp;br;</v>
      </c>
      <c r="B455" t="s">
        <v>0</v>
      </c>
      <c r="C455" t="s">
        <v>145</v>
      </c>
      <c r="R455"/>
      <c r="S455"/>
      <c r="T455"/>
      <c r="U455"/>
      <c r="V455"/>
      <c r="BB455" s="64" t="s">
        <v>0</v>
      </c>
    </row>
    <row r="456" spans="1:54">
      <c r="A456" t="str">
        <f t="shared" si="90"/>
        <v>#back(text=戻る,left)</v>
      </c>
      <c r="B456" t="s">
        <v>0</v>
      </c>
      <c r="C456" t="s">
        <v>153</v>
      </c>
      <c r="R456"/>
      <c r="S456"/>
      <c r="T456"/>
      <c r="U456"/>
      <c r="V456"/>
      <c r="BB456" s="64" t="s">
        <v>0</v>
      </c>
    </row>
    <row r="457" spans="1:54">
      <c r="A457" t="str">
        <f t="shared" si="90"/>
        <v>&amp;br;</v>
      </c>
      <c r="B457" t="s">
        <v>0</v>
      </c>
      <c r="C457" t="s">
        <v>164</v>
      </c>
      <c r="R457"/>
      <c r="S457"/>
      <c r="T457"/>
      <c r="U457"/>
      <c r="V457"/>
      <c r="BB457" s="64" t="s">
        <v>0</v>
      </c>
    </row>
    <row r="458" spans="1:54">
      <c r="A458" t="str">
        <f t="shared" si="90"/>
        <v>#comment(above,nsize=[15],size=[30],num=[10])</v>
      </c>
      <c r="B458" t="s">
        <v>0</v>
      </c>
      <c r="C458" t="s">
        <v>173</v>
      </c>
      <c r="R458"/>
      <c r="S458"/>
      <c r="T458"/>
      <c r="U458"/>
      <c r="V458"/>
      <c r="BB458" s="64" t="s">
        <v>0</v>
      </c>
    </row>
    <row r="459" spans="1:54">
      <c r="A459" t="str">
        <f t="shared" si="90"/>
        <v>&amp;br;&amp;br;</v>
      </c>
      <c r="B459" t="s">
        <v>0</v>
      </c>
      <c r="C459" t="s">
        <v>145</v>
      </c>
      <c r="R459"/>
      <c r="S459"/>
      <c r="T459"/>
      <c r="U459"/>
      <c r="V459"/>
      <c r="AC459" s="52"/>
      <c r="AD459" s="52"/>
      <c r="BB459" s="64" t="s">
        <v>0</v>
      </c>
    </row>
    <row r="460" spans="1:54">
      <c r="A460" t="str">
        <f t="shared" si="90"/>
        <v/>
      </c>
      <c r="B460" t="s">
        <v>0</v>
      </c>
      <c r="Q460" s="29"/>
      <c r="R460" s="30"/>
      <c r="S460" s="30"/>
      <c r="T460" s="30"/>
      <c r="U460" s="30"/>
      <c r="V460" s="31"/>
      <c r="W460" s="32">
        <v>36</v>
      </c>
      <c r="X460" s="29"/>
      <c r="Y460" s="50"/>
      <c r="Z460" s="50"/>
      <c r="AA460" s="51"/>
      <c r="AC460" s="52"/>
      <c r="AD460" s="52"/>
      <c r="BB460" s="64" t="s">
        <v>0</v>
      </c>
    </row>
    <row r="461" spans="1:54">
      <c r="A461" t="str">
        <f t="shared" si="90"/>
        <v>*0/0</v>
      </c>
      <c r="B461" t="s">
        <v>0</v>
      </c>
      <c r="C461" t="str">
        <f>"*"&amp;R461&amp;"/"&amp;T461</f>
        <v>*0/0</v>
      </c>
      <c r="Q461" s="33" t="s">
        <v>9</v>
      </c>
      <c r="R461" s="34">
        <f>INDEX(AI:AI,W460+1)</f>
        <v>0</v>
      </c>
      <c r="S461" s="35" t="s">
        <v>10</v>
      </c>
      <c r="T461" s="34">
        <f>INDEX(AJ:AJ,W460+1)</f>
        <v>0</v>
      </c>
      <c r="U461" s="35"/>
      <c r="V461" s="36"/>
      <c r="W461" s="37"/>
      <c r="X461" s="33"/>
      <c r="Y461" s="52"/>
      <c r="Z461" s="52"/>
      <c r="AA461" s="53"/>
      <c r="AC461" s="52"/>
      <c r="AD461" s="52"/>
      <c r="BB461" s="64" t="s">
        <v>0</v>
      </c>
    </row>
    <row r="462" spans="1:54">
      <c r="A462" t="str">
        <f t="shared" si="90"/>
        <v>|LEFT:80|LEFT:100|LEFT:100|LEFT:100|LEFT:100|LEFT:100|c</v>
      </c>
      <c r="B462" t="s">
        <v>0</v>
      </c>
      <c r="C462" t="s">
        <v>81</v>
      </c>
      <c r="D462" s="26" t="str">
        <f>$Q$1</f>
        <v>LEFT:80</v>
      </c>
      <c r="E462" s="26" t="s">
        <v>81</v>
      </c>
      <c r="F462" s="26" t="str">
        <f t="shared" ref="F462:J462" si="91">$R$1</f>
        <v>LEFT:100</v>
      </c>
      <c r="G462" s="26" t="s">
        <v>81</v>
      </c>
      <c r="H462" s="26" t="str">
        <f t="shared" si="91"/>
        <v>LEFT:100</v>
      </c>
      <c r="I462" s="26" t="s">
        <v>81</v>
      </c>
      <c r="J462" s="26" t="str">
        <f t="shared" si="91"/>
        <v>LEFT:100</v>
      </c>
      <c r="K462" s="26" t="s">
        <v>81</v>
      </c>
      <c r="L462" s="26" t="str">
        <f>$R$1</f>
        <v>LEFT:100</v>
      </c>
      <c r="M462" s="26" t="s">
        <v>81</v>
      </c>
      <c r="N462" s="26" t="str">
        <f>$R$1</f>
        <v>LEFT:100</v>
      </c>
      <c r="O462" t="s">
        <v>81</v>
      </c>
      <c r="P462" t="s">
        <v>82</v>
      </c>
      <c r="Q462" s="38" t="s">
        <v>6</v>
      </c>
      <c r="R462" s="34">
        <f>INDEX(AF:AF,W460+1)</f>
        <v>0</v>
      </c>
      <c r="S462" s="39" t="s">
        <v>7</v>
      </c>
      <c r="T462" s="34">
        <f>INDEX(AG:AG,W460+1)</f>
        <v>0</v>
      </c>
      <c r="U462" s="39" t="s">
        <v>8</v>
      </c>
      <c r="V462" s="34">
        <f>INDEX(AH:AH,W460+1)</f>
        <v>0</v>
      </c>
      <c r="W462" s="40"/>
      <c r="X462" s="34">
        <f>INDEX(AO:AO,W460+1)</f>
        <v>0</v>
      </c>
      <c r="Y462" s="52"/>
      <c r="Z462" s="52"/>
      <c r="AA462" s="53"/>
      <c r="AC462" s="35"/>
      <c r="AD462" s="35"/>
      <c r="BB462" s="64" t="s">
        <v>0</v>
      </c>
    </row>
    <row r="463" spans="1:54">
      <c r="A463" t="str">
        <f t="shared" si="90"/>
        <v>|色||レアリティ||マナコスト||</v>
      </c>
      <c r="B463" t="s">
        <v>0</v>
      </c>
      <c r="C463" t="s">
        <v>81</v>
      </c>
      <c r="D463" s="27" t="s">
        <v>6</v>
      </c>
      <c r="E463" t="s">
        <v>81</v>
      </c>
      <c r="F463" t="str">
        <f>IF(R462=0,"",R462)</f>
        <v/>
      </c>
      <c r="G463" t="s">
        <v>81</v>
      </c>
      <c r="H463" s="27" t="s">
        <v>93</v>
      </c>
      <c r="I463" t="s">
        <v>81</v>
      </c>
      <c r="J463" t="str">
        <f>IF(T462=0,"",T462)</f>
        <v/>
      </c>
      <c r="K463" t="s">
        <v>81</v>
      </c>
      <c r="L463" s="27" t="s">
        <v>94</v>
      </c>
      <c r="M463" t="s">
        <v>81</v>
      </c>
      <c r="N463" t="str">
        <f>IF(V462=0,"",V462)</f>
        <v/>
      </c>
      <c r="O463" t="s">
        <v>81</v>
      </c>
      <c r="Q463" s="33" t="s">
        <v>11</v>
      </c>
      <c r="R463" s="34">
        <f>INDEX(AK:AK,W460+1)</f>
        <v>0</v>
      </c>
      <c r="S463" s="39" t="s">
        <v>95</v>
      </c>
      <c r="T463" s="34">
        <f>INDEX(AL:AL,W460+1)</f>
        <v>0</v>
      </c>
      <c r="U463" s="34">
        <f>INDEX(AM:AM,W460+1)</f>
        <v>0</v>
      </c>
      <c r="V463" s="34">
        <f>INDEX(AN:AN,W460+1)</f>
        <v>0</v>
      </c>
      <c r="W463" s="40"/>
      <c r="X463" s="34">
        <f>INDEX(AV:AV,W460+1)</f>
        <v>0</v>
      </c>
      <c r="Y463" s="34">
        <f>INDEX(AW:AW,W460+1)</f>
        <v>0</v>
      </c>
      <c r="Z463" s="34">
        <f>INDEX(AX:AX,W460+1)</f>
        <v>0</v>
      </c>
      <c r="AA463" s="34">
        <f>INDEX(AY:AY,W460+1)</f>
        <v>0</v>
      </c>
      <c r="AC463" s="52"/>
      <c r="AD463" s="52"/>
      <c r="BB463" s="64" t="s">
        <v>0</v>
      </c>
    </row>
    <row r="464" spans="1:54">
      <c r="A464" t="str">
        <f t="shared" si="90"/>
        <v>|種別||サブタイプ||||</v>
      </c>
      <c r="B464" t="s">
        <v>0</v>
      </c>
      <c r="C464" t="s">
        <v>81</v>
      </c>
      <c r="D464" s="27" t="s">
        <v>11</v>
      </c>
      <c r="E464" t="s">
        <v>81</v>
      </c>
      <c r="F464" t="str">
        <f>IF(R463=0,"",R463)</f>
        <v/>
      </c>
      <c r="G464" t="s">
        <v>81</v>
      </c>
      <c r="H464" s="27" t="s">
        <v>103</v>
      </c>
      <c r="I464" t="s">
        <v>81</v>
      </c>
      <c r="J464" t="str">
        <f>IF(T463=0,"",T463)</f>
        <v/>
      </c>
      <c r="K464" t="s">
        <v>81</v>
      </c>
      <c r="L464" t="str">
        <f>IF(U463=0,"",U463)</f>
        <v/>
      </c>
      <c r="M464" t="s">
        <v>81</v>
      </c>
      <c r="N464" t="str">
        <f>IF(V463=0,"",V463)</f>
        <v/>
      </c>
      <c r="O464" t="s">
        <v>81</v>
      </c>
      <c r="Q464" s="33" t="s">
        <v>104</v>
      </c>
      <c r="R464" s="34">
        <f>INDEX(AZ:AZ,W460+1)</f>
        <v>0</v>
      </c>
      <c r="S464" s="35"/>
      <c r="T464" s="35"/>
      <c r="U464" s="35"/>
      <c r="V464" s="36"/>
      <c r="W464" s="40"/>
      <c r="X464" s="32"/>
      <c r="Y464" s="32"/>
      <c r="Z464" s="32"/>
      <c r="AA464" s="54"/>
      <c r="AC464" s="52"/>
      <c r="AD464" s="52"/>
      <c r="BB464" s="64" t="s">
        <v>0</v>
      </c>
    </row>
    <row r="465" spans="1:54">
      <c r="A465" t="str">
        <f t="shared" si="90"/>
        <v>|テキスト|&gt;|&gt;|&gt;|&gt;||</v>
      </c>
      <c r="B465" t="s">
        <v>0</v>
      </c>
      <c r="C465" t="s">
        <v>81</v>
      </c>
      <c r="D465" s="27" t="s">
        <v>104</v>
      </c>
      <c r="E465" t="s">
        <v>81</v>
      </c>
      <c r="F465" s="27" t="s">
        <v>113</v>
      </c>
      <c r="G465" t="s">
        <v>81</v>
      </c>
      <c r="H465" s="27" t="s">
        <v>113</v>
      </c>
      <c r="I465" t="s">
        <v>81</v>
      </c>
      <c r="J465" s="27" t="s">
        <v>113</v>
      </c>
      <c r="K465" t="s">
        <v>81</v>
      </c>
      <c r="L465" s="27" t="s">
        <v>113</v>
      </c>
      <c r="M465" t="s">
        <v>81</v>
      </c>
      <c r="N465" t="str">
        <f>IF(R464=0,"",R464)</f>
        <v/>
      </c>
      <c r="O465" t="s">
        <v>81</v>
      </c>
      <c r="Q465" s="38" t="s">
        <v>27</v>
      </c>
      <c r="R465" s="34">
        <f>INDEX(BA:BA,W460+1)</f>
        <v>0</v>
      </c>
      <c r="S465" s="35" t="s">
        <v>400</v>
      </c>
      <c r="T465" s="34" t="str">
        <f>IF(X465="","",X465&amp;IF(Y465="",""," "&amp;Y465)&amp;IF(Z465="",""," "&amp;Z465)&amp;IF(AA465="",""," "&amp;AA465))</f>
        <v>       </v>
      </c>
      <c r="U465" s="35"/>
      <c r="V465" s="36"/>
      <c r="W465" s="40" t="s">
        <v>114</v>
      </c>
      <c r="X465" s="33" t="str">
        <f t="shared" ref="X465:AA465" si="92">IF(ISERROR(IF(LEN(X464)&gt;1,X464,VLOOKUP(X463,$AC:$AD,2,FALSE))),"",IF(LEN(X464)&gt;1,X464,VLOOKUP(X463,$AC:$AD,2,FALSE)))</f>
        <v> </v>
      </c>
      <c r="Y465" s="33" t="str">
        <f t="shared" si="92"/>
        <v> </v>
      </c>
      <c r="Z465" s="33" t="str">
        <f t="shared" si="92"/>
        <v> </v>
      </c>
      <c r="AA465" s="33" t="str">
        <f t="shared" si="92"/>
        <v> </v>
      </c>
      <c r="AC465" s="52"/>
      <c r="AD465" s="52"/>
      <c r="BB465" s="64" t="s">
        <v>0</v>
      </c>
    </row>
    <row r="466" spans="1:54">
      <c r="A466" t="str">
        <f t="shared" si="90"/>
        <v>|英テキスト|&gt;|&gt;|&gt;|&gt;|       &amp;br;|</v>
      </c>
      <c r="B466" t="s">
        <v>0</v>
      </c>
      <c r="C466" t="s">
        <v>81</v>
      </c>
      <c r="D466" s="27" t="s">
        <v>125</v>
      </c>
      <c r="E466" t="s">
        <v>81</v>
      </c>
      <c r="F466" s="27" t="s">
        <v>113</v>
      </c>
      <c r="G466" t="s">
        <v>81</v>
      </c>
      <c r="H466" s="27" t="s">
        <v>113</v>
      </c>
      <c r="I466" t="s">
        <v>81</v>
      </c>
      <c r="J466" s="27" t="s">
        <v>113</v>
      </c>
      <c r="K466" t="s">
        <v>81</v>
      </c>
      <c r="L466" s="27" t="s">
        <v>113</v>
      </c>
      <c r="M466" t="s">
        <v>81</v>
      </c>
      <c r="N466" t="str">
        <f>IF(T465="","",T465&amp;"&amp;br;")&amp;IF(R465=0,"",R465)</f>
        <v>       &amp;br;</v>
      </c>
      <c r="O466" t="s">
        <v>81</v>
      </c>
      <c r="Q466" s="33" t="s">
        <v>18</v>
      </c>
      <c r="R466" s="34">
        <f>IF(INDEX(AT:AT,W460+1)="",0,INDEX(AT:AT,W460+1)&amp;"/"&amp;INDEX(AU:AU,W460+1))</f>
        <v>0</v>
      </c>
      <c r="S466" s="35"/>
      <c r="T466" s="35"/>
      <c r="U466" s="35"/>
      <c r="V466" s="36"/>
      <c r="W466" s="40"/>
      <c r="X466" s="33"/>
      <c r="Y466" s="52"/>
      <c r="Z466" s="52"/>
      <c r="AA466" s="53"/>
      <c r="AC466" s="52"/>
      <c r="AD466" s="52"/>
      <c r="BB466" s="64" t="s">
        <v>0</v>
      </c>
    </row>
    <row r="467" spans="1:54">
      <c r="A467" t="str">
        <f t="shared" si="90"/>
        <v>|PT|&gt;||シールド数|&gt;||</v>
      </c>
      <c r="B467" t="s">
        <v>0</v>
      </c>
      <c r="C467" t="s">
        <v>81</v>
      </c>
      <c r="D467" t="s">
        <v>18</v>
      </c>
      <c r="E467" t="s">
        <v>81</v>
      </c>
      <c r="F467" t="s">
        <v>113</v>
      </c>
      <c r="G467" t="s">
        <v>81</v>
      </c>
      <c r="H467" t="str">
        <f>IF(R466=0,"",R466)</f>
        <v/>
      </c>
      <c r="I467" t="s">
        <v>81</v>
      </c>
      <c r="J467" t="s">
        <v>136</v>
      </c>
      <c r="K467" t="s">
        <v>81</v>
      </c>
      <c r="L467" t="s">
        <v>113</v>
      </c>
      <c r="M467" t="s">
        <v>81</v>
      </c>
      <c r="N467" t="str">
        <f>IF(R467=0,"",R467)</f>
        <v/>
      </c>
      <c r="O467" t="s">
        <v>81</v>
      </c>
      <c r="Q467" s="41" t="s">
        <v>19</v>
      </c>
      <c r="R467" s="34">
        <f>INDEX(AS:AS,W460+1)</f>
        <v>0</v>
      </c>
      <c r="S467" s="42"/>
      <c r="T467" s="42"/>
      <c r="U467" s="42"/>
      <c r="V467" s="43"/>
      <c r="W467" s="44"/>
      <c r="X467" s="45"/>
      <c r="Y467" s="55"/>
      <c r="Z467" s="55"/>
      <c r="AA467" s="56"/>
      <c r="BB467" s="64" t="s">
        <v>0</v>
      </c>
    </row>
    <row r="468" spans="1:54">
      <c r="A468" t="str">
        <f t="shared" si="90"/>
        <v>&amp;br;&amp;br;</v>
      </c>
      <c r="B468" t="s">
        <v>0</v>
      </c>
      <c r="C468" t="s">
        <v>145</v>
      </c>
      <c r="R468"/>
      <c r="S468"/>
      <c r="T468"/>
      <c r="U468"/>
      <c r="V468"/>
      <c r="BB468" s="64" t="s">
        <v>0</v>
      </c>
    </row>
    <row r="469" spans="1:54">
      <c r="A469" t="str">
        <f t="shared" si="90"/>
        <v>#back(text=戻る,left)</v>
      </c>
      <c r="B469" t="s">
        <v>0</v>
      </c>
      <c r="C469" t="s">
        <v>153</v>
      </c>
      <c r="R469"/>
      <c r="S469"/>
      <c r="T469"/>
      <c r="U469"/>
      <c r="V469"/>
      <c r="BB469" s="64" t="s">
        <v>0</v>
      </c>
    </row>
    <row r="470" spans="1:54">
      <c r="A470" t="str">
        <f t="shared" si="90"/>
        <v>&amp;br;</v>
      </c>
      <c r="B470" t="s">
        <v>0</v>
      </c>
      <c r="C470" t="s">
        <v>164</v>
      </c>
      <c r="R470"/>
      <c r="S470"/>
      <c r="T470"/>
      <c r="U470"/>
      <c r="V470"/>
      <c r="BB470" s="64" t="s">
        <v>0</v>
      </c>
    </row>
    <row r="471" spans="1:54">
      <c r="A471" t="str">
        <f t="shared" si="90"/>
        <v>#comment(above,nsize=[15],size=[30],num=[10])</v>
      </c>
      <c r="B471" t="s">
        <v>0</v>
      </c>
      <c r="C471" t="s">
        <v>173</v>
      </c>
      <c r="R471"/>
      <c r="S471"/>
      <c r="T471"/>
      <c r="U471"/>
      <c r="V471"/>
      <c r="BB471" s="64" t="s">
        <v>0</v>
      </c>
    </row>
    <row r="472" spans="1:54">
      <c r="A472" t="str">
        <f t="shared" si="90"/>
        <v>&amp;br;&amp;br;</v>
      </c>
      <c r="B472" t="s">
        <v>0</v>
      </c>
      <c r="C472" t="s">
        <v>145</v>
      </c>
      <c r="R472"/>
      <c r="S472"/>
      <c r="T472"/>
      <c r="U472"/>
      <c r="V472"/>
      <c r="AC472" s="52"/>
      <c r="AD472" s="52"/>
      <c r="BB472" s="64" t="s">
        <v>0</v>
      </c>
    </row>
    <row r="473" spans="1:54">
      <c r="A473" t="str">
        <f t="shared" si="90"/>
        <v/>
      </c>
      <c r="B473" t="s">
        <v>0</v>
      </c>
      <c r="Q473" s="29"/>
      <c r="R473" s="30"/>
      <c r="S473" s="30"/>
      <c r="T473" s="30"/>
      <c r="U473" s="30"/>
      <c r="V473" s="31"/>
      <c r="W473" s="32">
        <v>37</v>
      </c>
      <c r="X473" s="29"/>
      <c r="Y473" s="50"/>
      <c r="Z473" s="50"/>
      <c r="AA473" s="51"/>
      <c r="AC473" s="52"/>
      <c r="AD473" s="52"/>
      <c r="BB473" s="64" t="s">
        <v>0</v>
      </c>
    </row>
    <row r="474" spans="1:54">
      <c r="A474" t="str">
        <f t="shared" si="90"/>
        <v>*0/0</v>
      </c>
      <c r="B474" t="s">
        <v>0</v>
      </c>
      <c r="C474" t="str">
        <f>"*"&amp;R474&amp;"/"&amp;T474</f>
        <v>*0/0</v>
      </c>
      <c r="Q474" s="33" t="s">
        <v>9</v>
      </c>
      <c r="R474" s="34">
        <f>INDEX(AI:AI,W473+1)</f>
        <v>0</v>
      </c>
      <c r="S474" s="35" t="s">
        <v>10</v>
      </c>
      <c r="T474" s="34">
        <f>INDEX(AJ:AJ,W473+1)</f>
        <v>0</v>
      </c>
      <c r="U474" s="35"/>
      <c r="V474" s="36"/>
      <c r="W474" s="37"/>
      <c r="X474" s="33"/>
      <c r="Y474" s="52"/>
      <c r="Z474" s="52"/>
      <c r="AA474" s="53"/>
      <c r="AC474" s="52"/>
      <c r="AD474" s="52"/>
      <c r="BB474" s="64" t="s">
        <v>0</v>
      </c>
    </row>
    <row r="475" spans="1:54">
      <c r="A475" t="str">
        <f t="shared" si="90"/>
        <v>|LEFT:80|LEFT:100|LEFT:100|LEFT:100|LEFT:100|LEFT:100|c</v>
      </c>
      <c r="B475" t="s">
        <v>0</v>
      </c>
      <c r="C475" t="s">
        <v>81</v>
      </c>
      <c r="D475" s="26" t="str">
        <f>$Q$1</f>
        <v>LEFT:80</v>
      </c>
      <c r="E475" s="26" t="s">
        <v>81</v>
      </c>
      <c r="F475" s="26" t="str">
        <f t="shared" ref="F475:J475" si="93">$R$1</f>
        <v>LEFT:100</v>
      </c>
      <c r="G475" s="26" t="s">
        <v>81</v>
      </c>
      <c r="H475" s="26" t="str">
        <f t="shared" si="93"/>
        <v>LEFT:100</v>
      </c>
      <c r="I475" s="26" t="s">
        <v>81</v>
      </c>
      <c r="J475" s="26" t="str">
        <f t="shared" si="93"/>
        <v>LEFT:100</v>
      </c>
      <c r="K475" s="26" t="s">
        <v>81</v>
      </c>
      <c r="L475" s="26" t="str">
        <f>$R$1</f>
        <v>LEFT:100</v>
      </c>
      <c r="M475" s="26" t="s">
        <v>81</v>
      </c>
      <c r="N475" s="26" t="str">
        <f>$R$1</f>
        <v>LEFT:100</v>
      </c>
      <c r="O475" t="s">
        <v>81</v>
      </c>
      <c r="P475" t="s">
        <v>82</v>
      </c>
      <c r="Q475" s="38" t="s">
        <v>6</v>
      </c>
      <c r="R475" s="34">
        <f>INDEX(AF:AF,W473+1)</f>
        <v>0</v>
      </c>
      <c r="S475" s="39" t="s">
        <v>7</v>
      </c>
      <c r="T475" s="34">
        <f>INDEX(AG:AG,W473+1)</f>
        <v>0</v>
      </c>
      <c r="U475" s="39" t="s">
        <v>8</v>
      </c>
      <c r="V475" s="34">
        <f>INDEX(AH:AH,W473+1)</f>
        <v>0</v>
      </c>
      <c r="W475" s="40"/>
      <c r="X475" s="34">
        <f>INDEX(AO:AO,W473+1)</f>
        <v>0</v>
      </c>
      <c r="Y475" s="52"/>
      <c r="Z475" s="52"/>
      <c r="AA475" s="53"/>
      <c r="AC475" s="35"/>
      <c r="AD475" s="35"/>
      <c r="BB475" s="64" t="s">
        <v>0</v>
      </c>
    </row>
    <row r="476" spans="1:54">
      <c r="A476" t="str">
        <f t="shared" si="90"/>
        <v>|色||レアリティ||マナコスト||</v>
      </c>
      <c r="B476" t="s">
        <v>0</v>
      </c>
      <c r="C476" t="s">
        <v>81</v>
      </c>
      <c r="D476" s="27" t="s">
        <v>6</v>
      </c>
      <c r="E476" t="s">
        <v>81</v>
      </c>
      <c r="F476" t="str">
        <f>IF(R475=0,"",R475)</f>
        <v/>
      </c>
      <c r="G476" t="s">
        <v>81</v>
      </c>
      <c r="H476" s="27" t="s">
        <v>93</v>
      </c>
      <c r="I476" t="s">
        <v>81</v>
      </c>
      <c r="J476" t="str">
        <f>IF(T475=0,"",T475)</f>
        <v/>
      </c>
      <c r="K476" t="s">
        <v>81</v>
      </c>
      <c r="L476" s="27" t="s">
        <v>94</v>
      </c>
      <c r="M476" t="s">
        <v>81</v>
      </c>
      <c r="N476" t="str">
        <f>IF(V475=0,"",V475)</f>
        <v/>
      </c>
      <c r="O476" t="s">
        <v>81</v>
      </c>
      <c r="Q476" s="33" t="s">
        <v>11</v>
      </c>
      <c r="R476" s="34">
        <f>INDEX(AK:AK,W473+1)</f>
        <v>0</v>
      </c>
      <c r="S476" s="39" t="s">
        <v>95</v>
      </c>
      <c r="T476" s="34">
        <f>INDEX(AL:AL,W473+1)</f>
        <v>0</v>
      </c>
      <c r="U476" s="34">
        <f>INDEX(AM:AM,W473+1)</f>
        <v>0</v>
      </c>
      <c r="V476" s="34">
        <f>INDEX(AN:AN,W473+1)</f>
        <v>0</v>
      </c>
      <c r="W476" s="40"/>
      <c r="X476" s="34">
        <f>INDEX(AV:AV,W473+1)</f>
        <v>0</v>
      </c>
      <c r="Y476" s="34">
        <f>INDEX(AW:AW,W473+1)</f>
        <v>0</v>
      </c>
      <c r="Z476" s="34">
        <f>INDEX(AX:AX,W473+1)</f>
        <v>0</v>
      </c>
      <c r="AA476" s="34">
        <f>INDEX(AY:AY,W473+1)</f>
        <v>0</v>
      </c>
      <c r="AC476" s="52"/>
      <c r="AD476" s="52"/>
      <c r="BB476" s="64" t="s">
        <v>0</v>
      </c>
    </row>
    <row r="477" spans="1:54">
      <c r="A477" t="str">
        <f t="shared" si="90"/>
        <v>|種別||サブタイプ||||</v>
      </c>
      <c r="B477" t="s">
        <v>0</v>
      </c>
      <c r="C477" t="s">
        <v>81</v>
      </c>
      <c r="D477" s="27" t="s">
        <v>11</v>
      </c>
      <c r="E477" t="s">
        <v>81</v>
      </c>
      <c r="F477" t="str">
        <f>IF(R476=0,"",R476)</f>
        <v/>
      </c>
      <c r="G477" t="s">
        <v>81</v>
      </c>
      <c r="H477" s="27" t="s">
        <v>103</v>
      </c>
      <c r="I477" t="s">
        <v>81</v>
      </c>
      <c r="J477" t="str">
        <f>IF(T476=0,"",T476)</f>
        <v/>
      </c>
      <c r="K477" t="s">
        <v>81</v>
      </c>
      <c r="L477" t="str">
        <f>IF(U476=0,"",U476)</f>
        <v/>
      </c>
      <c r="M477" t="s">
        <v>81</v>
      </c>
      <c r="N477" t="str">
        <f>IF(V476=0,"",V476)</f>
        <v/>
      </c>
      <c r="O477" t="s">
        <v>81</v>
      </c>
      <c r="Q477" s="33" t="s">
        <v>104</v>
      </c>
      <c r="R477" s="34">
        <f>INDEX(AZ:AZ,W473+1)</f>
        <v>0</v>
      </c>
      <c r="S477" s="35"/>
      <c r="T477" s="35"/>
      <c r="U477" s="35"/>
      <c r="V477" s="36"/>
      <c r="W477" s="40"/>
      <c r="X477" s="32"/>
      <c r="Y477" s="32"/>
      <c r="Z477" s="32"/>
      <c r="AA477" s="54"/>
      <c r="AC477" s="52"/>
      <c r="AD477" s="52"/>
      <c r="BB477" s="64" t="s">
        <v>0</v>
      </c>
    </row>
    <row r="478" spans="1:54">
      <c r="A478" t="str">
        <f t="shared" si="90"/>
        <v>|テキスト|&gt;|&gt;|&gt;|&gt;||</v>
      </c>
      <c r="B478" t="s">
        <v>0</v>
      </c>
      <c r="C478" t="s">
        <v>81</v>
      </c>
      <c r="D478" s="27" t="s">
        <v>104</v>
      </c>
      <c r="E478" t="s">
        <v>81</v>
      </c>
      <c r="F478" s="27" t="s">
        <v>113</v>
      </c>
      <c r="G478" t="s">
        <v>81</v>
      </c>
      <c r="H478" s="27" t="s">
        <v>113</v>
      </c>
      <c r="I478" t="s">
        <v>81</v>
      </c>
      <c r="J478" s="27" t="s">
        <v>113</v>
      </c>
      <c r="K478" t="s">
        <v>81</v>
      </c>
      <c r="L478" s="27" t="s">
        <v>113</v>
      </c>
      <c r="M478" t="s">
        <v>81</v>
      </c>
      <c r="N478" t="str">
        <f>IF(R477=0,"",R477)</f>
        <v/>
      </c>
      <c r="O478" t="s">
        <v>81</v>
      </c>
      <c r="Q478" s="38" t="s">
        <v>27</v>
      </c>
      <c r="R478" s="34">
        <f>INDEX(BA:BA,W473+1)</f>
        <v>0</v>
      </c>
      <c r="S478" s="35" t="s">
        <v>400</v>
      </c>
      <c r="T478" s="34" t="str">
        <f>IF(X478="","",X478&amp;IF(Y478="",""," "&amp;Y478)&amp;IF(Z478="",""," "&amp;Z478)&amp;IF(AA478="",""," "&amp;AA478))</f>
        <v>       </v>
      </c>
      <c r="U478" s="35"/>
      <c r="V478" s="36"/>
      <c r="W478" s="40" t="s">
        <v>114</v>
      </c>
      <c r="X478" s="33" t="str">
        <f t="shared" ref="X478:AA478" si="94">IF(ISERROR(IF(LEN(X477)&gt;1,X477,VLOOKUP(X476,$AC:$AD,2,FALSE))),"",IF(LEN(X477)&gt;1,X477,VLOOKUP(X476,$AC:$AD,2,FALSE)))</f>
        <v> </v>
      </c>
      <c r="Y478" s="33" t="str">
        <f t="shared" si="94"/>
        <v> </v>
      </c>
      <c r="Z478" s="33" t="str">
        <f t="shared" si="94"/>
        <v> </v>
      </c>
      <c r="AA478" s="33" t="str">
        <f t="shared" si="94"/>
        <v> </v>
      </c>
      <c r="AC478" s="52"/>
      <c r="AD478" s="52"/>
      <c r="BB478" s="64" t="s">
        <v>0</v>
      </c>
    </row>
    <row r="479" spans="1:54">
      <c r="A479" t="str">
        <f t="shared" si="90"/>
        <v>|英テキスト|&gt;|&gt;|&gt;|&gt;|       &amp;br;|</v>
      </c>
      <c r="B479" t="s">
        <v>0</v>
      </c>
      <c r="C479" t="s">
        <v>81</v>
      </c>
      <c r="D479" s="27" t="s">
        <v>125</v>
      </c>
      <c r="E479" t="s">
        <v>81</v>
      </c>
      <c r="F479" s="27" t="s">
        <v>113</v>
      </c>
      <c r="G479" t="s">
        <v>81</v>
      </c>
      <c r="H479" s="27" t="s">
        <v>113</v>
      </c>
      <c r="I479" t="s">
        <v>81</v>
      </c>
      <c r="J479" s="27" t="s">
        <v>113</v>
      </c>
      <c r="K479" t="s">
        <v>81</v>
      </c>
      <c r="L479" s="27" t="s">
        <v>113</v>
      </c>
      <c r="M479" t="s">
        <v>81</v>
      </c>
      <c r="N479" t="str">
        <f>IF(T478="","",T478&amp;"&amp;br;")&amp;IF(R478=0,"",R478)</f>
        <v>       &amp;br;</v>
      </c>
      <c r="O479" t="s">
        <v>81</v>
      </c>
      <c r="Q479" s="33" t="s">
        <v>18</v>
      </c>
      <c r="R479" s="34">
        <f>IF(INDEX(AT:AT,W473+1)="",0,INDEX(AT:AT,W473+1)&amp;"/"&amp;INDEX(AU:AU,W473+1))</f>
        <v>0</v>
      </c>
      <c r="S479" s="35"/>
      <c r="T479" s="35"/>
      <c r="U479" s="35"/>
      <c r="V479" s="36"/>
      <c r="W479" s="40"/>
      <c r="X479" s="33"/>
      <c r="Y479" s="52"/>
      <c r="Z479" s="52"/>
      <c r="AA479" s="53"/>
      <c r="AC479" s="52"/>
      <c r="AD479" s="52"/>
      <c r="BB479" s="64" t="s">
        <v>0</v>
      </c>
    </row>
    <row r="480" spans="1:54">
      <c r="A480" t="str">
        <f t="shared" si="90"/>
        <v>|PT|&gt;||シールド数|&gt;||</v>
      </c>
      <c r="B480" t="s">
        <v>0</v>
      </c>
      <c r="C480" t="s">
        <v>81</v>
      </c>
      <c r="D480" t="s">
        <v>18</v>
      </c>
      <c r="E480" t="s">
        <v>81</v>
      </c>
      <c r="F480" t="s">
        <v>113</v>
      </c>
      <c r="G480" t="s">
        <v>81</v>
      </c>
      <c r="H480" t="str">
        <f>IF(R479=0,"",R479)</f>
        <v/>
      </c>
      <c r="I480" t="s">
        <v>81</v>
      </c>
      <c r="J480" t="s">
        <v>136</v>
      </c>
      <c r="K480" t="s">
        <v>81</v>
      </c>
      <c r="L480" t="s">
        <v>113</v>
      </c>
      <c r="M480" t="s">
        <v>81</v>
      </c>
      <c r="N480" t="str">
        <f>IF(R480=0,"",R480)</f>
        <v/>
      </c>
      <c r="O480" t="s">
        <v>81</v>
      </c>
      <c r="Q480" s="41" t="s">
        <v>19</v>
      </c>
      <c r="R480" s="34">
        <f>INDEX(AS:AS,W473+1)</f>
        <v>0</v>
      </c>
      <c r="S480" s="42"/>
      <c r="T480" s="42"/>
      <c r="U480" s="42"/>
      <c r="V480" s="43"/>
      <c r="W480" s="44"/>
      <c r="X480" s="45"/>
      <c r="Y480" s="55"/>
      <c r="Z480" s="55"/>
      <c r="AA480" s="56"/>
      <c r="BB480" s="64" t="s">
        <v>0</v>
      </c>
    </row>
    <row r="481" spans="1:54">
      <c r="A481" t="str">
        <f t="shared" si="90"/>
        <v>&amp;br;&amp;br;</v>
      </c>
      <c r="B481" t="s">
        <v>0</v>
      </c>
      <c r="C481" t="s">
        <v>145</v>
      </c>
      <c r="R481"/>
      <c r="S481"/>
      <c r="T481"/>
      <c r="U481"/>
      <c r="V481"/>
      <c r="BB481" s="64" t="s">
        <v>0</v>
      </c>
    </row>
    <row r="482" spans="1:54">
      <c r="A482" t="str">
        <f t="shared" si="90"/>
        <v>#back(text=戻る,left)</v>
      </c>
      <c r="B482" t="s">
        <v>0</v>
      </c>
      <c r="C482" t="s">
        <v>153</v>
      </c>
      <c r="R482"/>
      <c r="S482"/>
      <c r="T482"/>
      <c r="U482"/>
      <c r="V482"/>
      <c r="BB482" s="64" t="s">
        <v>0</v>
      </c>
    </row>
    <row r="483" spans="1:54">
      <c r="A483" t="str">
        <f t="shared" si="90"/>
        <v>&amp;br;</v>
      </c>
      <c r="B483" t="s">
        <v>0</v>
      </c>
      <c r="C483" t="s">
        <v>164</v>
      </c>
      <c r="R483"/>
      <c r="S483"/>
      <c r="T483"/>
      <c r="U483"/>
      <c r="V483"/>
      <c r="BB483" s="64" t="s">
        <v>0</v>
      </c>
    </row>
    <row r="484" spans="1:54">
      <c r="A484" t="str">
        <f t="shared" si="90"/>
        <v>#comment(above,nsize=[15],size=[30],num=[10])</v>
      </c>
      <c r="B484" t="s">
        <v>0</v>
      </c>
      <c r="C484" t="s">
        <v>173</v>
      </c>
      <c r="R484"/>
      <c r="S484"/>
      <c r="T484"/>
      <c r="U484"/>
      <c r="V484"/>
      <c r="BB484" s="64" t="s">
        <v>0</v>
      </c>
    </row>
    <row r="485" spans="1:54">
      <c r="A485" t="str">
        <f t="shared" si="90"/>
        <v>&amp;br;&amp;br;</v>
      </c>
      <c r="B485" t="s">
        <v>0</v>
      </c>
      <c r="C485" t="s">
        <v>145</v>
      </c>
      <c r="R485"/>
      <c r="S485"/>
      <c r="T485"/>
      <c r="U485"/>
      <c r="V485"/>
      <c r="AC485" s="52"/>
      <c r="AD485" s="52"/>
      <c r="BB485" s="64" t="s">
        <v>0</v>
      </c>
    </row>
    <row r="486" spans="1:54">
      <c r="A486" t="str">
        <f t="shared" si="90"/>
        <v/>
      </c>
      <c r="B486" t="s">
        <v>0</v>
      </c>
      <c r="Q486" s="29"/>
      <c r="R486" s="30"/>
      <c r="S486" s="30"/>
      <c r="T486" s="30"/>
      <c r="U486" s="30"/>
      <c r="V486" s="31"/>
      <c r="W486" s="32">
        <v>38</v>
      </c>
      <c r="X486" s="29"/>
      <c r="Y486" s="50"/>
      <c r="Z486" s="50"/>
      <c r="AA486" s="51"/>
      <c r="AC486" s="52"/>
      <c r="AD486" s="52"/>
      <c r="BB486" s="64" t="s">
        <v>0</v>
      </c>
    </row>
    <row r="487" spans="1:54">
      <c r="A487" t="str">
        <f t="shared" si="90"/>
        <v>*0/0</v>
      </c>
      <c r="B487" t="s">
        <v>0</v>
      </c>
      <c r="C487" t="str">
        <f>"*"&amp;R487&amp;"/"&amp;T487</f>
        <v>*0/0</v>
      </c>
      <c r="Q487" s="33" t="s">
        <v>9</v>
      </c>
      <c r="R487" s="34">
        <f>INDEX(AI:AI,W486+1)</f>
        <v>0</v>
      </c>
      <c r="S487" s="35" t="s">
        <v>10</v>
      </c>
      <c r="T487" s="34">
        <f>INDEX(AJ:AJ,W486+1)</f>
        <v>0</v>
      </c>
      <c r="U487" s="35"/>
      <c r="V487" s="36"/>
      <c r="W487" s="37"/>
      <c r="X487" s="33"/>
      <c r="Y487" s="52"/>
      <c r="Z487" s="52"/>
      <c r="AA487" s="53"/>
      <c r="AC487" s="52"/>
      <c r="AD487" s="52"/>
      <c r="BB487" s="64" t="s">
        <v>0</v>
      </c>
    </row>
    <row r="488" spans="1:54">
      <c r="A488" t="str">
        <f t="shared" si="90"/>
        <v>|LEFT:80|LEFT:100|LEFT:100|LEFT:100|LEFT:100|LEFT:100|c</v>
      </c>
      <c r="B488" t="s">
        <v>0</v>
      </c>
      <c r="C488" t="s">
        <v>81</v>
      </c>
      <c r="D488" s="26" t="str">
        <f>$Q$1</f>
        <v>LEFT:80</v>
      </c>
      <c r="E488" s="26" t="s">
        <v>81</v>
      </c>
      <c r="F488" s="26" t="str">
        <f t="shared" ref="F488:J488" si="95">$R$1</f>
        <v>LEFT:100</v>
      </c>
      <c r="G488" s="26" t="s">
        <v>81</v>
      </c>
      <c r="H488" s="26" t="str">
        <f t="shared" si="95"/>
        <v>LEFT:100</v>
      </c>
      <c r="I488" s="26" t="s">
        <v>81</v>
      </c>
      <c r="J488" s="26" t="str">
        <f t="shared" si="95"/>
        <v>LEFT:100</v>
      </c>
      <c r="K488" s="26" t="s">
        <v>81</v>
      </c>
      <c r="L488" s="26" t="str">
        <f>$R$1</f>
        <v>LEFT:100</v>
      </c>
      <c r="M488" s="26" t="s">
        <v>81</v>
      </c>
      <c r="N488" s="26" t="str">
        <f>$R$1</f>
        <v>LEFT:100</v>
      </c>
      <c r="O488" t="s">
        <v>81</v>
      </c>
      <c r="P488" t="s">
        <v>82</v>
      </c>
      <c r="Q488" s="38" t="s">
        <v>6</v>
      </c>
      <c r="R488" s="34">
        <f>INDEX(AF:AF,W486+1)</f>
        <v>0</v>
      </c>
      <c r="S488" s="39" t="s">
        <v>7</v>
      </c>
      <c r="T488" s="34">
        <f>INDEX(AG:AG,W486+1)</f>
        <v>0</v>
      </c>
      <c r="U488" s="39" t="s">
        <v>8</v>
      </c>
      <c r="V488" s="34">
        <f>INDEX(AH:AH,W486+1)</f>
        <v>0</v>
      </c>
      <c r="W488" s="40"/>
      <c r="X488" s="34">
        <f>INDEX(AO:AO,W486+1)</f>
        <v>0</v>
      </c>
      <c r="Y488" s="52"/>
      <c r="Z488" s="52"/>
      <c r="AA488" s="53"/>
      <c r="AC488" s="35"/>
      <c r="AD488" s="35"/>
      <c r="BB488" s="64" t="s">
        <v>0</v>
      </c>
    </row>
    <row r="489" spans="1:54">
      <c r="A489" t="str">
        <f t="shared" si="90"/>
        <v>|色||レアリティ||マナコスト||</v>
      </c>
      <c r="B489" t="s">
        <v>0</v>
      </c>
      <c r="C489" t="s">
        <v>81</v>
      </c>
      <c r="D489" s="27" t="s">
        <v>6</v>
      </c>
      <c r="E489" t="s">
        <v>81</v>
      </c>
      <c r="F489" t="str">
        <f>IF(R488=0,"",R488)</f>
        <v/>
      </c>
      <c r="G489" t="s">
        <v>81</v>
      </c>
      <c r="H489" s="27" t="s">
        <v>93</v>
      </c>
      <c r="I489" t="s">
        <v>81</v>
      </c>
      <c r="J489" t="str">
        <f>IF(T488=0,"",T488)</f>
        <v/>
      </c>
      <c r="K489" t="s">
        <v>81</v>
      </c>
      <c r="L489" s="27" t="s">
        <v>94</v>
      </c>
      <c r="M489" t="s">
        <v>81</v>
      </c>
      <c r="N489" t="str">
        <f>IF(V488=0,"",V488)</f>
        <v/>
      </c>
      <c r="O489" t="s">
        <v>81</v>
      </c>
      <c r="Q489" s="33" t="s">
        <v>11</v>
      </c>
      <c r="R489" s="34">
        <f>INDEX(AK:AK,W486+1)</f>
        <v>0</v>
      </c>
      <c r="S489" s="39" t="s">
        <v>95</v>
      </c>
      <c r="T489" s="34">
        <f>INDEX(AL:AL,W486+1)</f>
        <v>0</v>
      </c>
      <c r="U489" s="34">
        <f>INDEX(AM:AM,W486+1)</f>
        <v>0</v>
      </c>
      <c r="V489" s="34">
        <f>INDEX(AN:AN,W486+1)</f>
        <v>0</v>
      </c>
      <c r="W489" s="40"/>
      <c r="X489" s="34">
        <f>INDEX(AV:AV,W486+1)</f>
        <v>0</v>
      </c>
      <c r="Y489" s="34">
        <f>INDEX(AW:AW,W486+1)</f>
        <v>0</v>
      </c>
      <c r="Z489" s="34">
        <f>INDEX(AX:AX,W486+1)</f>
        <v>0</v>
      </c>
      <c r="AA489" s="34">
        <f>INDEX(AY:AY,W486+1)</f>
        <v>0</v>
      </c>
      <c r="AC489" s="52"/>
      <c r="AD489" s="52"/>
      <c r="BB489" s="64" t="s">
        <v>0</v>
      </c>
    </row>
    <row r="490" spans="1:54">
      <c r="A490" t="str">
        <f t="shared" si="90"/>
        <v>|種別||サブタイプ||||</v>
      </c>
      <c r="B490" t="s">
        <v>0</v>
      </c>
      <c r="C490" t="s">
        <v>81</v>
      </c>
      <c r="D490" s="27" t="s">
        <v>11</v>
      </c>
      <c r="E490" t="s">
        <v>81</v>
      </c>
      <c r="F490" t="str">
        <f>IF(R489=0,"",R489)</f>
        <v/>
      </c>
      <c r="G490" t="s">
        <v>81</v>
      </c>
      <c r="H490" s="27" t="s">
        <v>103</v>
      </c>
      <c r="I490" t="s">
        <v>81</v>
      </c>
      <c r="J490" t="str">
        <f>IF(T489=0,"",T489)</f>
        <v/>
      </c>
      <c r="K490" t="s">
        <v>81</v>
      </c>
      <c r="L490" t="str">
        <f>IF(U489=0,"",U489)</f>
        <v/>
      </c>
      <c r="M490" t="s">
        <v>81</v>
      </c>
      <c r="N490" t="str">
        <f>IF(V489=0,"",V489)</f>
        <v/>
      </c>
      <c r="O490" t="s">
        <v>81</v>
      </c>
      <c r="Q490" s="33" t="s">
        <v>104</v>
      </c>
      <c r="R490" s="34">
        <f>INDEX(AZ:AZ,W486+1)</f>
        <v>0</v>
      </c>
      <c r="S490" s="35"/>
      <c r="T490" s="35"/>
      <c r="U490" s="35"/>
      <c r="V490" s="36"/>
      <c r="W490" s="40"/>
      <c r="X490" s="32"/>
      <c r="Y490" s="32"/>
      <c r="Z490" s="32"/>
      <c r="AA490" s="54"/>
      <c r="AC490" s="52"/>
      <c r="AD490" s="52"/>
      <c r="BB490" s="64" t="s">
        <v>0</v>
      </c>
    </row>
    <row r="491" spans="1:54">
      <c r="A491" t="str">
        <f t="shared" si="90"/>
        <v>|テキスト|&gt;|&gt;|&gt;|&gt;||</v>
      </c>
      <c r="B491" t="s">
        <v>0</v>
      </c>
      <c r="C491" t="s">
        <v>81</v>
      </c>
      <c r="D491" s="27" t="s">
        <v>104</v>
      </c>
      <c r="E491" t="s">
        <v>81</v>
      </c>
      <c r="F491" s="27" t="s">
        <v>113</v>
      </c>
      <c r="G491" t="s">
        <v>81</v>
      </c>
      <c r="H491" s="27" t="s">
        <v>113</v>
      </c>
      <c r="I491" t="s">
        <v>81</v>
      </c>
      <c r="J491" s="27" t="s">
        <v>113</v>
      </c>
      <c r="K491" t="s">
        <v>81</v>
      </c>
      <c r="L491" s="27" t="s">
        <v>113</v>
      </c>
      <c r="M491" t="s">
        <v>81</v>
      </c>
      <c r="N491" t="str">
        <f>IF(R490=0,"",R490)</f>
        <v/>
      </c>
      <c r="O491" t="s">
        <v>81</v>
      </c>
      <c r="Q491" s="38" t="s">
        <v>27</v>
      </c>
      <c r="R491" s="34">
        <f>INDEX(BA:BA,W486+1)</f>
        <v>0</v>
      </c>
      <c r="S491" s="35" t="s">
        <v>400</v>
      </c>
      <c r="T491" s="34" t="str">
        <f>IF(X491="","",X491&amp;IF(Y491="",""," "&amp;Y491)&amp;IF(Z491="",""," "&amp;Z491)&amp;IF(AA491="",""," "&amp;AA491))</f>
        <v>       </v>
      </c>
      <c r="U491" s="35"/>
      <c r="V491" s="36"/>
      <c r="W491" s="40" t="s">
        <v>114</v>
      </c>
      <c r="X491" s="33" t="str">
        <f t="shared" ref="X491:AA491" si="96">IF(ISERROR(IF(LEN(X490)&gt;1,X490,VLOOKUP(X489,$AC:$AD,2,FALSE))),"",IF(LEN(X490)&gt;1,X490,VLOOKUP(X489,$AC:$AD,2,FALSE)))</f>
        <v> </v>
      </c>
      <c r="Y491" s="33" t="str">
        <f t="shared" si="96"/>
        <v> </v>
      </c>
      <c r="Z491" s="33" t="str">
        <f t="shared" si="96"/>
        <v> </v>
      </c>
      <c r="AA491" s="33" t="str">
        <f t="shared" si="96"/>
        <v> </v>
      </c>
      <c r="AC491" s="52"/>
      <c r="AD491" s="52"/>
      <c r="BB491" s="64" t="s">
        <v>0</v>
      </c>
    </row>
    <row r="492" spans="1:54">
      <c r="A492" t="str">
        <f t="shared" si="90"/>
        <v>|英テキスト|&gt;|&gt;|&gt;|&gt;|       &amp;br;|</v>
      </c>
      <c r="B492" t="s">
        <v>0</v>
      </c>
      <c r="C492" t="s">
        <v>81</v>
      </c>
      <c r="D492" s="27" t="s">
        <v>125</v>
      </c>
      <c r="E492" t="s">
        <v>81</v>
      </c>
      <c r="F492" s="27" t="s">
        <v>113</v>
      </c>
      <c r="G492" t="s">
        <v>81</v>
      </c>
      <c r="H492" s="27" t="s">
        <v>113</v>
      </c>
      <c r="I492" t="s">
        <v>81</v>
      </c>
      <c r="J492" s="27" t="s">
        <v>113</v>
      </c>
      <c r="K492" t="s">
        <v>81</v>
      </c>
      <c r="L492" s="27" t="s">
        <v>113</v>
      </c>
      <c r="M492" t="s">
        <v>81</v>
      </c>
      <c r="N492" t="str">
        <f>IF(T491="","",T491&amp;"&amp;br;")&amp;IF(R491=0,"",R491)</f>
        <v>       &amp;br;</v>
      </c>
      <c r="O492" t="s">
        <v>81</v>
      </c>
      <c r="Q492" s="33" t="s">
        <v>18</v>
      </c>
      <c r="R492" s="34">
        <f>IF(INDEX(AT:AT,W486+1)="",0,INDEX(AT:AT,W486+1)&amp;"/"&amp;INDEX(AU:AU,W486+1))</f>
        <v>0</v>
      </c>
      <c r="S492" s="35"/>
      <c r="T492" s="35"/>
      <c r="U492" s="35"/>
      <c r="V492" s="36"/>
      <c r="W492" s="40"/>
      <c r="X492" s="33"/>
      <c r="Y492" s="52"/>
      <c r="Z492" s="52"/>
      <c r="AA492" s="53"/>
      <c r="AC492" s="52"/>
      <c r="AD492" s="52"/>
      <c r="BB492" s="64" t="s">
        <v>0</v>
      </c>
    </row>
    <row r="493" spans="1:54">
      <c r="A493" t="str">
        <f t="shared" si="90"/>
        <v>|PT|&gt;||シールド数|&gt;||</v>
      </c>
      <c r="B493" t="s">
        <v>0</v>
      </c>
      <c r="C493" t="s">
        <v>81</v>
      </c>
      <c r="D493" t="s">
        <v>18</v>
      </c>
      <c r="E493" t="s">
        <v>81</v>
      </c>
      <c r="F493" t="s">
        <v>113</v>
      </c>
      <c r="G493" t="s">
        <v>81</v>
      </c>
      <c r="H493" t="str">
        <f>IF(R492=0,"",R492)</f>
        <v/>
      </c>
      <c r="I493" t="s">
        <v>81</v>
      </c>
      <c r="J493" t="s">
        <v>136</v>
      </c>
      <c r="K493" t="s">
        <v>81</v>
      </c>
      <c r="L493" t="s">
        <v>113</v>
      </c>
      <c r="M493" t="s">
        <v>81</v>
      </c>
      <c r="N493" t="str">
        <f>IF(R493=0,"",R493)</f>
        <v/>
      </c>
      <c r="O493" t="s">
        <v>81</v>
      </c>
      <c r="Q493" s="41" t="s">
        <v>19</v>
      </c>
      <c r="R493" s="34">
        <f>INDEX(AS:AS,W486+1)</f>
        <v>0</v>
      </c>
      <c r="S493" s="42"/>
      <c r="T493" s="42"/>
      <c r="U493" s="42"/>
      <c r="V493" s="43"/>
      <c r="W493" s="44"/>
      <c r="X493" s="45"/>
      <c r="Y493" s="55"/>
      <c r="Z493" s="55"/>
      <c r="AA493" s="56"/>
      <c r="BB493" s="64" t="s">
        <v>0</v>
      </c>
    </row>
    <row r="494" spans="1:54">
      <c r="A494" t="str">
        <f t="shared" si="90"/>
        <v>&amp;br;&amp;br;</v>
      </c>
      <c r="B494" t="s">
        <v>0</v>
      </c>
      <c r="C494" t="s">
        <v>145</v>
      </c>
      <c r="R494"/>
      <c r="S494"/>
      <c r="T494"/>
      <c r="U494"/>
      <c r="V494"/>
      <c r="BB494" s="64" t="s">
        <v>0</v>
      </c>
    </row>
    <row r="495" spans="1:54">
      <c r="A495" t="str">
        <f t="shared" si="90"/>
        <v>#back(text=戻る,left)</v>
      </c>
      <c r="B495" t="s">
        <v>0</v>
      </c>
      <c r="C495" t="s">
        <v>153</v>
      </c>
      <c r="R495"/>
      <c r="S495"/>
      <c r="T495"/>
      <c r="U495"/>
      <c r="V495"/>
      <c r="BB495" s="64" t="s">
        <v>0</v>
      </c>
    </row>
    <row r="496" spans="1:54">
      <c r="A496" t="str">
        <f t="shared" si="90"/>
        <v>&amp;br;</v>
      </c>
      <c r="B496" t="s">
        <v>0</v>
      </c>
      <c r="C496" t="s">
        <v>164</v>
      </c>
      <c r="R496"/>
      <c r="S496"/>
      <c r="T496"/>
      <c r="U496"/>
      <c r="V496"/>
      <c r="BB496" s="64" t="s">
        <v>0</v>
      </c>
    </row>
    <row r="497" spans="1:54">
      <c r="A497" t="str">
        <f t="shared" si="90"/>
        <v>#comment(above,nsize=[15],size=[30],num=[10])</v>
      </c>
      <c r="B497" t="s">
        <v>0</v>
      </c>
      <c r="C497" t="s">
        <v>173</v>
      </c>
      <c r="R497"/>
      <c r="S497"/>
      <c r="T497"/>
      <c r="U497"/>
      <c r="V497"/>
      <c r="BB497" s="64" t="s">
        <v>0</v>
      </c>
    </row>
    <row r="498" spans="1:54">
      <c r="A498" t="str">
        <f t="shared" si="90"/>
        <v>&amp;br;&amp;br;</v>
      </c>
      <c r="B498" t="s">
        <v>0</v>
      </c>
      <c r="C498" t="s">
        <v>145</v>
      </c>
      <c r="R498"/>
      <c r="S498"/>
      <c r="T498"/>
      <c r="U498"/>
      <c r="V498"/>
      <c r="AC498" s="52"/>
      <c r="AD498" s="52"/>
      <c r="BB498" s="64" t="s">
        <v>0</v>
      </c>
    </row>
    <row r="499" spans="1:54">
      <c r="A499" t="str">
        <f t="shared" si="90"/>
        <v/>
      </c>
      <c r="B499" t="s">
        <v>0</v>
      </c>
      <c r="Q499" s="29"/>
      <c r="R499" s="30"/>
      <c r="S499" s="30"/>
      <c r="T499" s="30"/>
      <c r="U499" s="30"/>
      <c r="V499" s="31"/>
      <c r="W499" s="32">
        <v>39</v>
      </c>
      <c r="X499" s="29"/>
      <c r="Y499" s="50"/>
      <c r="Z499" s="50"/>
      <c r="AA499" s="51"/>
      <c r="AC499" s="52"/>
      <c r="AD499" s="52"/>
      <c r="BB499" s="64" t="s">
        <v>0</v>
      </c>
    </row>
    <row r="500" spans="1:54">
      <c r="A500" t="str">
        <f t="shared" si="90"/>
        <v>*0/0</v>
      </c>
      <c r="B500" t="s">
        <v>0</v>
      </c>
      <c r="C500" t="str">
        <f>"*"&amp;R500&amp;"/"&amp;T500</f>
        <v>*0/0</v>
      </c>
      <c r="Q500" s="33" t="s">
        <v>9</v>
      </c>
      <c r="R500" s="34">
        <f>INDEX(AI:AI,W499+1)</f>
        <v>0</v>
      </c>
      <c r="S500" s="35" t="s">
        <v>10</v>
      </c>
      <c r="T500" s="34">
        <f>INDEX(AJ:AJ,W499+1)</f>
        <v>0</v>
      </c>
      <c r="U500" s="35"/>
      <c r="V500" s="36"/>
      <c r="W500" s="37"/>
      <c r="X500" s="33"/>
      <c r="Y500" s="52"/>
      <c r="Z500" s="52"/>
      <c r="AA500" s="53"/>
      <c r="AC500" s="52"/>
      <c r="AD500" s="52"/>
      <c r="BB500" s="64" t="s">
        <v>0</v>
      </c>
    </row>
    <row r="501" spans="1:54">
      <c r="A501" t="str">
        <f t="shared" si="90"/>
        <v>|LEFT:80|LEFT:100|LEFT:100|LEFT:100|LEFT:100|LEFT:100|c</v>
      </c>
      <c r="B501" t="s">
        <v>0</v>
      </c>
      <c r="C501" t="s">
        <v>81</v>
      </c>
      <c r="D501" s="26" t="str">
        <f>$Q$1</f>
        <v>LEFT:80</v>
      </c>
      <c r="E501" s="26" t="s">
        <v>81</v>
      </c>
      <c r="F501" s="26" t="str">
        <f t="shared" ref="F501:J501" si="97">$R$1</f>
        <v>LEFT:100</v>
      </c>
      <c r="G501" s="26" t="s">
        <v>81</v>
      </c>
      <c r="H501" s="26" t="str">
        <f t="shared" si="97"/>
        <v>LEFT:100</v>
      </c>
      <c r="I501" s="26" t="s">
        <v>81</v>
      </c>
      <c r="J501" s="26" t="str">
        <f t="shared" si="97"/>
        <v>LEFT:100</v>
      </c>
      <c r="K501" s="26" t="s">
        <v>81</v>
      </c>
      <c r="L501" s="26" t="str">
        <f>$R$1</f>
        <v>LEFT:100</v>
      </c>
      <c r="M501" s="26" t="s">
        <v>81</v>
      </c>
      <c r="N501" s="26" t="str">
        <f>$R$1</f>
        <v>LEFT:100</v>
      </c>
      <c r="O501" t="s">
        <v>81</v>
      </c>
      <c r="P501" t="s">
        <v>82</v>
      </c>
      <c r="Q501" s="38" t="s">
        <v>6</v>
      </c>
      <c r="R501" s="34">
        <f>INDEX(AF:AF,W499+1)</f>
        <v>0</v>
      </c>
      <c r="S501" s="39" t="s">
        <v>7</v>
      </c>
      <c r="T501" s="34">
        <f>INDEX(AG:AG,W499+1)</f>
        <v>0</v>
      </c>
      <c r="U501" s="39" t="s">
        <v>8</v>
      </c>
      <c r="V501" s="34">
        <f>INDEX(AH:AH,W499+1)</f>
        <v>0</v>
      </c>
      <c r="W501" s="40"/>
      <c r="X501" s="34">
        <f>INDEX(AO:AO,W499+1)</f>
        <v>0</v>
      </c>
      <c r="Y501" s="52"/>
      <c r="Z501" s="52"/>
      <c r="AA501" s="53"/>
      <c r="AC501" s="35"/>
      <c r="AD501" s="35"/>
      <c r="BB501" s="64" t="s">
        <v>0</v>
      </c>
    </row>
    <row r="502" spans="1:54">
      <c r="A502" t="str">
        <f t="shared" si="90"/>
        <v>|色||レアリティ||マナコスト||</v>
      </c>
      <c r="B502" t="s">
        <v>0</v>
      </c>
      <c r="C502" t="s">
        <v>81</v>
      </c>
      <c r="D502" s="27" t="s">
        <v>6</v>
      </c>
      <c r="E502" t="s">
        <v>81</v>
      </c>
      <c r="F502" t="str">
        <f>IF(R501=0,"",R501)</f>
        <v/>
      </c>
      <c r="G502" t="s">
        <v>81</v>
      </c>
      <c r="H502" s="27" t="s">
        <v>93</v>
      </c>
      <c r="I502" t="s">
        <v>81</v>
      </c>
      <c r="J502" t="str">
        <f>IF(T501=0,"",T501)</f>
        <v/>
      </c>
      <c r="K502" t="s">
        <v>81</v>
      </c>
      <c r="L502" s="27" t="s">
        <v>94</v>
      </c>
      <c r="M502" t="s">
        <v>81</v>
      </c>
      <c r="N502" t="str">
        <f>IF(V501=0,"",V501)</f>
        <v/>
      </c>
      <c r="O502" t="s">
        <v>81</v>
      </c>
      <c r="Q502" s="33" t="s">
        <v>11</v>
      </c>
      <c r="R502" s="34">
        <f>INDEX(AK:AK,W499+1)</f>
        <v>0</v>
      </c>
      <c r="S502" s="39" t="s">
        <v>95</v>
      </c>
      <c r="T502" s="34">
        <f>INDEX(AL:AL,W499+1)</f>
        <v>0</v>
      </c>
      <c r="U502" s="34">
        <f>INDEX(AM:AM,W499+1)</f>
        <v>0</v>
      </c>
      <c r="V502" s="34">
        <f>INDEX(AN:AN,W499+1)</f>
        <v>0</v>
      </c>
      <c r="W502" s="40"/>
      <c r="X502" s="34">
        <f>INDEX(AV:AV,W499+1)</f>
        <v>0</v>
      </c>
      <c r="Y502" s="34">
        <f>INDEX(AW:AW,W499+1)</f>
        <v>0</v>
      </c>
      <c r="Z502" s="34">
        <f>INDEX(AX:AX,W499+1)</f>
        <v>0</v>
      </c>
      <c r="AA502" s="34">
        <f>INDEX(AY:AY,W499+1)</f>
        <v>0</v>
      </c>
      <c r="AC502" s="52"/>
      <c r="AD502" s="52"/>
      <c r="BB502" s="64" t="s">
        <v>0</v>
      </c>
    </row>
    <row r="503" spans="1:54">
      <c r="A503" t="str">
        <f t="shared" si="90"/>
        <v>|種別||サブタイプ||||</v>
      </c>
      <c r="B503" t="s">
        <v>0</v>
      </c>
      <c r="C503" t="s">
        <v>81</v>
      </c>
      <c r="D503" s="27" t="s">
        <v>11</v>
      </c>
      <c r="E503" t="s">
        <v>81</v>
      </c>
      <c r="F503" t="str">
        <f>IF(R502=0,"",R502)</f>
        <v/>
      </c>
      <c r="G503" t="s">
        <v>81</v>
      </c>
      <c r="H503" s="27" t="s">
        <v>103</v>
      </c>
      <c r="I503" t="s">
        <v>81</v>
      </c>
      <c r="J503" t="str">
        <f>IF(T502=0,"",T502)</f>
        <v/>
      </c>
      <c r="K503" t="s">
        <v>81</v>
      </c>
      <c r="L503" t="str">
        <f>IF(U502=0,"",U502)</f>
        <v/>
      </c>
      <c r="M503" t="s">
        <v>81</v>
      </c>
      <c r="N503" t="str">
        <f>IF(V502=0,"",V502)</f>
        <v/>
      </c>
      <c r="O503" t="s">
        <v>81</v>
      </c>
      <c r="Q503" s="33" t="s">
        <v>104</v>
      </c>
      <c r="R503" s="34">
        <f>INDEX(AZ:AZ,W499+1)</f>
        <v>0</v>
      </c>
      <c r="S503" s="35"/>
      <c r="T503" s="35"/>
      <c r="U503" s="35"/>
      <c r="V503" s="36"/>
      <c r="W503" s="40"/>
      <c r="X503" s="32"/>
      <c r="Y503" s="32"/>
      <c r="Z503" s="32"/>
      <c r="AA503" s="54"/>
      <c r="AC503" s="52"/>
      <c r="AD503" s="52"/>
      <c r="BB503" s="64" t="s">
        <v>0</v>
      </c>
    </row>
    <row r="504" spans="1:54">
      <c r="A504" t="str">
        <f t="shared" si="90"/>
        <v>|テキスト|&gt;|&gt;|&gt;|&gt;||</v>
      </c>
      <c r="B504" t="s">
        <v>0</v>
      </c>
      <c r="C504" t="s">
        <v>81</v>
      </c>
      <c r="D504" s="27" t="s">
        <v>104</v>
      </c>
      <c r="E504" t="s">
        <v>81</v>
      </c>
      <c r="F504" s="27" t="s">
        <v>113</v>
      </c>
      <c r="G504" t="s">
        <v>81</v>
      </c>
      <c r="H504" s="27" t="s">
        <v>113</v>
      </c>
      <c r="I504" t="s">
        <v>81</v>
      </c>
      <c r="J504" s="27" t="s">
        <v>113</v>
      </c>
      <c r="K504" t="s">
        <v>81</v>
      </c>
      <c r="L504" s="27" t="s">
        <v>113</v>
      </c>
      <c r="M504" t="s">
        <v>81</v>
      </c>
      <c r="N504" t="str">
        <f>IF(R503=0,"",R503)</f>
        <v/>
      </c>
      <c r="O504" t="s">
        <v>81</v>
      </c>
      <c r="Q504" s="38" t="s">
        <v>27</v>
      </c>
      <c r="R504" s="34">
        <f>INDEX(BA:BA,W499+1)</f>
        <v>0</v>
      </c>
      <c r="S504" s="35" t="s">
        <v>400</v>
      </c>
      <c r="T504" s="34" t="str">
        <f>IF(X504="","",X504&amp;IF(Y504="",""," "&amp;Y504)&amp;IF(Z504="",""," "&amp;Z504)&amp;IF(AA504="",""," "&amp;AA504))</f>
        <v>       </v>
      </c>
      <c r="U504" s="35"/>
      <c r="V504" s="36"/>
      <c r="W504" s="40" t="s">
        <v>114</v>
      </c>
      <c r="X504" s="33" t="str">
        <f t="shared" ref="X504:AA504" si="98">IF(ISERROR(IF(LEN(X503)&gt;1,X503,VLOOKUP(X502,$AC:$AD,2,FALSE))),"",IF(LEN(X503)&gt;1,X503,VLOOKUP(X502,$AC:$AD,2,FALSE)))</f>
        <v> </v>
      </c>
      <c r="Y504" s="33" t="str">
        <f t="shared" si="98"/>
        <v> </v>
      </c>
      <c r="Z504" s="33" t="str">
        <f t="shared" si="98"/>
        <v> </v>
      </c>
      <c r="AA504" s="33" t="str">
        <f t="shared" si="98"/>
        <v> </v>
      </c>
      <c r="AC504" s="52"/>
      <c r="AD504" s="52"/>
      <c r="BB504" s="64" t="s">
        <v>0</v>
      </c>
    </row>
    <row r="505" spans="1:54">
      <c r="A505" t="str">
        <f t="shared" si="90"/>
        <v>|英テキスト|&gt;|&gt;|&gt;|&gt;|       &amp;br;|</v>
      </c>
      <c r="B505" t="s">
        <v>0</v>
      </c>
      <c r="C505" t="s">
        <v>81</v>
      </c>
      <c r="D505" s="27" t="s">
        <v>125</v>
      </c>
      <c r="E505" t="s">
        <v>81</v>
      </c>
      <c r="F505" s="27" t="s">
        <v>113</v>
      </c>
      <c r="G505" t="s">
        <v>81</v>
      </c>
      <c r="H505" s="27" t="s">
        <v>113</v>
      </c>
      <c r="I505" t="s">
        <v>81</v>
      </c>
      <c r="J505" s="27" t="s">
        <v>113</v>
      </c>
      <c r="K505" t="s">
        <v>81</v>
      </c>
      <c r="L505" s="27" t="s">
        <v>113</v>
      </c>
      <c r="M505" t="s">
        <v>81</v>
      </c>
      <c r="N505" t="str">
        <f>IF(T504="","",T504&amp;"&amp;br;")&amp;IF(R504=0,"",R504)</f>
        <v>       &amp;br;</v>
      </c>
      <c r="O505" t="s">
        <v>81</v>
      </c>
      <c r="Q505" s="33" t="s">
        <v>18</v>
      </c>
      <c r="R505" s="34">
        <f>IF(INDEX(AT:AT,W499+1)="",0,INDEX(AT:AT,W499+1)&amp;"/"&amp;INDEX(AU:AU,W499+1))</f>
        <v>0</v>
      </c>
      <c r="S505" s="35"/>
      <c r="T505" s="35"/>
      <c r="U505" s="35"/>
      <c r="V505" s="36"/>
      <c r="W505" s="40"/>
      <c r="X505" s="33"/>
      <c r="Y505" s="52"/>
      <c r="Z505" s="52"/>
      <c r="AA505" s="53"/>
      <c r="AC505" s="52"/>
      <c r="AD505" s="52"/>
      <c r="BB505" s="64" t="s">
        <v>0</v>
      </c>
    </row>
    <row r="506" spans="1:54">
      <c r="A506" t="str">
        <f t="shared" si="90"/>
        <v>|PT|&gt;||シールド数|&gt;||</v>
      </c>
      <c r="B506" t="s">
        <v>0</v>
      </c>
      <c r="C506" t="s">
        <v>81</v>
      </c>
      <c r="D506" t="s">
        <v>18</v>
      </c>
      <c r="E506" t="s">
        <v>81</v>
      </c>
      <c r="F506" t="s">
        <v>113</v>
      </c>
      <c r="G506" t="s">
        <v>81</v>
      </c>
      <c r="H506" t="str">
        <f>IF(R505=0,"",R505)</f>
        <v/>
      </c>
      <c r="I506" t="s">
        <v>81</v>
      </c>
      <c r="J506" t="s">
        <v>136</v>
      </c>
      <c r="K506" t="s">
        <v>81</v>
      </c>
      <c r="L506" t="s">
        <v>113</v>
      </c>
      <c r="M506" t="s">
        <v>81</v>
      </c>
      <c r="N506" t="str">
        <f>IF(R506=0,"",R506)</f>
        <v/>
      </c>
      <c r="O506" t="s">
        <v>81</v>
      </c>
      <c r="Q506" s="41" t="s">
        <v>19</v>
      </c>
      <c r="R506" s="34">
        <f>INDEX(AS:AS,W499+1)</f>
        <v>0</v>
      </c>
      <c r="S506" s="42"/>
      <c r="T506" s="42"/>
      <c r="U506" s="42"/>
      <c r="V506" s="43"/>
      <c r="W506" s="44"/>
      <c r="X506" s="45"/>
      <c r="Y506" s="55"/>
      <c r="Z506" s="55"/>
      <c r="AA506" s="56"/>
      <c r="BB506" s="64" t="s">
        <v>0</v>
      </c>
    </row>
    <row r="507" spans="1:54">
      <c r="A507" t="str">
        <f t="shared" si="90"/>
        <v>&amp;br;&amp;br;</v>
      </c>
      <c r="B507" t="s">
        <v>0</v>
      </c>
      <c r="C507" t="s">
        <v>145</v>
      </c>
      <c r="R507"/>
      <c r="S507"/>
      <c r="T507"/>
      <c r="U507"/>
      <c r="V507"/>
      <c r="BB507" s="64" t="s">
        <v>0</v>
      </c>
    </row>
    <row r="508" spans="1:54">
      <c r="A508" t="str">
        <f t="shared" si="90"/>
        <v>#back(text=戻る,left)</v>
      </c>
      <c r="B508" t="s">
        <v>0</v>
      </c>
      <c r="C508" t="s">
        <v>153</v>
      </c>
      <c r="R508"/>
      <c r="S508"/>
      <c r="T508"/>
      <c r="U508"/>
      <c r="V508"/>
      <c r="BB508" s="64" t="s">
        <v>0</v>
      </c>
    </row>
    <row r="509" spans="1:54">
      <c r="A509" t="str">
        <f t="shared" si="90"/>
        <v>&amp;br;</v>
      </c>
      <c r="B509" t="s">
        <v>0</v>
      </c>
      <c r="C509" t="s">
        <v>164</v>
      </c>
      <c r="R509"/>
      <c r="S509"/>
      <c r="T509"/>
      <c r="U509"/>
      <c r="V509"/>
      <c r="BB509" s="64" t="s">
        <v>0</v>
      </c>
    </row>
    <row r="510" spans="1:54">
      <c r="A510" t="str">
        <f t="shared" si="90"/>
        <v>#comment(above,nsize=[15],size=[30],num=[10])</v>
      </c>
      <c r="B510" t="s">
        <v>0</v>
      </c>
      <c r="C510" t="s">
        <v>173</v>
      </c>
      <c r="R510"/>
      <c r="S510"/>
      <c r="T510"/>
      <c r="U510"/>
      <c r="V510"/>
      <c r="BB510" s="64" t="s">
        <v>0</v>
      </c>
    </row>
    <row r="511" spans="1:54">
      <c r="A511" t="str">
        <f t="shared" si="90"/>
        <v>&amp;br;&amp;br;</v>
      </c>
      <c r="B511" t="s">
        <v>0</v>
      </c>
      <c r="C511" t="s">
        <v>145</v>
      </c>
      <c r="R511"/>
      <c r="S511"/>
      <c r="T511"/>
      <c r="U511"/>
      <c r="V511"/>
      <c r="AC511" s="52"/>
      <c r="AD511" s="52"/>
      <c r="BB511" s="64" t="s">
        <v>0</v>
      </c>
    </row>
    <row r="512" spans="1:54">
      <c r="A512" t="str">
        <f t="shared" si="90"/>
        <v/>
      </c>
      <c r="B512" t="s">
        <v>0</v>
      </c>
      <c r="Q512" s="29"/>
      <c r="R512" s="30"/>
      <c r="S512" s="30"/>
      <c r="T512" s="30"/>
      <c r="U512" s="30"/>
      <c r="V512" s="31"/>
      <c r="W512" s="32">
        <v>40</v>
      </c>
      <c r="X512" s="29"/>
      <c r="Y512" s="50"/>
      <c r="Z512" s="50"/>
      <c r="AA512" s="51"/>
      <c r="AC512" s="52"/>
      <c r="AD512" s="52"/>
      <c r="BB512" s="64" t="s">
        <v>0</v>
      </c>
    </row>
    <row r="513" spans="1:54">
      <c r="A513" t="str">
        <f t="shared" si="90"/>
        <v>*0/0</v>
      </c>
      <c r="B513" t="s">
        <v>0</v>
      </c>
      <c r="C513" t="str">
        <f>"*"&amp;R513&amp;"/"&amp;T513</f>
        <v>*0/0</v>
      </c>
      <c r="Q513" s="33" t="s">
        <v>9</v>
      </c>
      <c r="R513" s="34">
        <f>INDEX(AI:AI,W512+1)</f>
        <v>0</v>
      </c>
      <c r="S513" s="35" t="s">
        <v>10</v>
      </c>
      <c r="T513" s="34">
        <f>INDEX(AJ:AJ,W512+1)</f>
        <v>0</v>
      </c>
      <c r="U513" s="35"/>
      <c r="V513" s="36"/>
      <c r="W513" s="37"/>
      <c r="X513" s="33"/>
      <c r="Y513" s="52"/>
      <c r="Z513" s="52"/>
      <c r="AA513" s="53"/>
      <c r="AC513" s="52"/>
      <c r="AD513" s="52"/>
      <c r="BB513" s="64" t="s">
        <v>0</v>
      </c>
    </row>
    <row r="514" spans="1:54">
      <c r="A514" t="str">
        <f t="shared" si="90"/>
        <v>|LEFT:80|LEFT:100|LEFT:100|LEFT:100|LEFT:100|LEFT:100|c</v>
      </c>
      <c r="B514" t="s">
        <v>0</v>
      </c>
      <c r="C514" t="s">
        <v>81</v>
      </c>
      <c r="D514" s="26" t="str">
        <f>$Q$1</f>
        <v>LEFT:80</v>
      </c>
      <c r="E514" s="26" t="s">
        <v>81</v>
      </c>
      <c r="F514" s="26" t="str">
        <f t="shared" ref="F514:J514" si="99">$R$1</f>
        <v>LEFT:100</v>
      </c>
      <c r="G514" s="26" t="s">
        <v>81</v>
      </c>
      <c r="H514" s="26" t="str">
        <f t="shared" si="99"/>
        <v>LEFT:100</v>
      </c>
      <c r="I514" s="26" t="s">
        <v>81</v>
      </c>
      <c r="J514" s="26" t="str">
        <f t="shared" si="99"/>
        <v>LEFT:100</v>
      </c>
      <c r="K514" s="26" t="s">
        <v>81</v>
      </c>
      <c r="L514" s="26" t="str">
        <f>$R$1</f>
        <v>LEFT:100</v>
      </c>
      <c r="M514" s="26" t="s">
        <v>81</v>
      </c>
      <c r="N514" s="26" t="str">
        <f>$R$1</f>
        <v>LEFT:100</v>
      </c>
      <c r="O514" t="s">
        <v>81</v>
      </c>
      <c r="P514" t="s">
        <v>82</v>
      </c>
      <c r="Q514" s="38" t="s">
        <v>6</v>
      </c>
      <c r="R514" s="34">
        <f>INDEX(AF:AF,W512+1)</f>
        <v>0</v>
      </c>
      <c r="S514" s="39" t="s">
        <v>7</v>
      </c>
      <c r="T514" s="34">
        <f>INDEX(AG:AG,W512+1)</f>
        <v>0</v>
      </c>
      <c r="U514" s="39" t="s">
        <v>8</v>
      </c>
      <c r="V514" s="34">
        <f>INDEX(AH:AH,W512+1)</f>
        <v>0</v>
      </c>
      <c r="W514" s="40"/>
      <c r="X514" s="34">
        <f>INDEX(AO:AO,W512+1)</f>
        <v>0</v>
      </c>
      <c r="Y514" s="52"/>
      <c r="Z514" s="52"/>
      <c r="AA514" s="53"/>
      <c r="AC514" s="35"/>
      <c r="AD514" s="35"/>
      <c r="BB514" s="64" t="s">
        <v>0</v>
      </c>
    </row>
    <row r="515" spans="1:54">
      <c r="A515" t="str">
        <f t="shared" si="90"/>
        <v>|色||レアリティ||マナコスト||</v>
      </c>
      <c r="B515" t="s">
        <v>0</v>
      </c>
      <c r="C515" t="s">
        <v>81</v>
      </c>
      <c r="D515" s="27" t="s">
        <v>6</v>
      </c>
      <c r="E515" t="s">
        <v>81</v>
      </c>
      <c r="F515" t="str">
        <f>IF(R514=0,"",R514)</f>
        <v/>
      </c>
      <c r="G515" t="s">
        <v>81</v>
      </c>
      <c r="H515" s="27" t="s">
        <v>93</v>
      </c>
      <c r="I515" t="s">
        <v>81</v>
      </c>
      <c r="J515" t="str">
        <f>IF(T514=0,"",T514)</f>
        <v/>
      </c>
      <c r="K515" t="s">
        <v>81</v>
      </c>
      <c r="L515" s="27" t="s">
        <v>94</v>
      </c>
      <c r="M515" t="s">
        <v>81</v>
      </c>
      <c r="N515" t="str">
        <f>IF(V514=0,"",V514)</f>
        <v/>
      </c>
      <c r="O515" t="s">
        <v>81</v>
      </c>
      <c r="Q515" s="33" t="s">
        <v>11</v>
      </c>
      <c r="R515" s="34">
        <f>INDEX(AK:AK,W512+1)</f>
        <v>0</v>
      </c>
      <c r="S515" s="39" t="s">
        <v>95</v>
      </c>
      <c r="T515" s="34">
        <f>INDEX(AL:AL,W512+1)</f>
        <v>0</v>
      </c>
      <c r="U515" s="34">
        <f>INDEX(AM:AM,W512+1)</f>
        <v>0</v>
      </c>
      <c r="V515" s="34">
        <f>INDEX(AN:AN,W512+1)</f>
        <v>0</v>
      </c>
      <c r="W515" s="40"/>
      <c r="X515" s="34">
        <f>INDEX(AV:AV,W512+1)</f>
        <v>0</v>
      </c>
      <c r="Y515" s="34">
        <f>INDEX(AW:AW,W512+1)</f>
        <v>0</v>
      </c>
      <c r="Z515" s="34">
        <f>INDEX(AX:AX,W512+1)</f>
        <v>0</v>
      </c>
      <c r="AA515" s="34">
        <f>INDEX(AY:AY,W512+1)</f>
        <v>0</v>
      </c>
      <c r="AC515" s="52"/>
      <c r="AD515" s="52"/>
      <c r="BB515" s="64" t="s">
        <v>0</v>
      </c>
    </row>
    <row r="516" spans="1:54">
      <c r="A516" t="str">
        <f t="shared" si="90"/>
        <v>|種別||サブタイプ||||</v>
      </c>
      <c r="B516" t="s">
        <v>0</v>
      </c>
      <c r="C516" t="s">
        <v>81</v>
      </c>
      <c r="D516" s="27" t="s">
        <v>11</v>
      </c>
      <c r="E516" t="s">
        <v>81</v>
      </c>
      <c r="F516" t="str">
        <f>IF(R515=0,"",R515)</f>
        <v/>
      </c>
      <c r="G516" t="s">
        <v>81</v>
      </c>
      <c r="H516" s="27" t="s">
        <v>103</v>
      </c>
      <c r="I516" t="s">
        <v>81</v>
      </c>
      <c r="J516" t="str">
        <f>IF(T515=0,"",T515)</f>
        <v/>
      </c>
      <c r="K516" t="s">
        <v>81</v>
      </c>
      <c r="L516" t="str">
        <f>IF(U515=0,"",U515)</f>
        <v/>
      </c>
      <c r="M516" t="s">
        <v>81</v>
      </c>
      <c r="N516" t="str">
        <f>IF(V515=0,"",V515)</f>
        <v/>
      </c>
      <c r="O516" t="s">
        <v>81</v>
      </c>
      <c r="Q516" s="33" t="s">
        <v>104</v>
      </c>
      <c r="R516" s="34">
        <f>INDEX(AZ:AZ,W512+1)</f>
        <v>0</v>
      </c>
      <c r="S516" s="35"/>
      <c r="T516" s="35"/>
      <c r="U516" s="35"/>
      <c r="V516" s="36"/>
      <c r="W516" s="40"/>
      <c r="X516" s="32"/>
      <c r="Y516" s="32"/>
      <c r="Z516" s="32"/>
      <c r="AA516" s="54"/>
      <c r="AC516" s="52"/>
      <c r="AD516" s="52"/>
      <c r="BB516" s="64" t="s">
        <v>0</v>
      </c>
    </row>
    <row r="517" spans="1:54">
      <c r="A517" t="str">
        <f t="shared" si="90"/>
        <v>|テキスト|&gt;|&gt;|&gt;|&gt;||</v>
      </c>
      <c r="B517" t="s">
        <v>0</v>
      </c>
      <c r="C517" t="s">
        <v>81</v>
      </c>
      <c r="D517" s="27" t="s">
        <v>104</v>
      </c>
      <c r="E517" t="s">
        <v>81</v>
      </c>
      <c r="F517" s="27" t="s">
        <v>113</v>
      </c>
      <c r="G517" t="s">
        <v>81</v>
      </c>
      <c r="H517" s="27" t="s">
        <v>113</v>
      </c>
      <c r="I517" t="s">
        <v>81</v>
      </c>
      <c r="J517" s="27" t="s">
        <v>113</v>
      </c>
      <c r="K517" t="s">
        <v>81</v>
      </c>
      <c r="L517" s="27" t="s">
        <v>113</v>
      </c>
      <c r="M517" t="s">
        <v>81</v>
      </c>
      <c r="N517" t="str">
        <f>IF(R516=0,"",R516)</f>
        <v/>
      </c>
      <c r="O517" t="s">
        <v>81</v>
      </c>
      <c r="Q517" s="38" t="s">
        <v>27</v>
      </c>
      <c r="R517" s="34">
        <f>INDEX(BA:BA,W512+1)</f>
        <v>0</v>
      </c>
      <c r="S517" s="35" t="s">
        <v>400</v>
      </c>
      <c r="T517" s="34" t="str">
        <f>IF(X517="","",X517&amp;IF(Y517="",""," "&amp;Y517)&amp;IF(Z517="",""," "&amp;Z517)&amp;IF(AA517="",""," "&amp;AA517))</f>
        <v>       </v>
      </c>
      <c r="U517" s="35"/>
      <c r="V517" s="36"/>
      <c r="W517" s="40" t="s">
        <v>114</v>
      </c>
      <c r="X517" s="33" t="str">
        <f t="shared" ref="X517:AA517" si="100">IF(ISERROR(IF(LEN(X516)&gt;1,X516,VLOOKUP(X515,$AC:$AD,2,FALSE))),"",IF(LEN(X516)&gt;1,X516,VLOOKUP(X515,$AC:$AD,2,FALSE)))</f>
        <v> </v>
      </c>
      <c r="Y517" s="33" t="str">
        <f t="shared" si="100"/>
        <v> </v>
      </c>
      <c r="Z517" s="33" t="str">
        <f t="shared" si="100"/>
        <v> </v>
      </c>
      <c r="AA517" s="33" t="str">
        <f t="shared" si="100"/>
        <v> </v>
      </c>
      <c r="AC517" s="52"/>
      <c r="AD517" s="52"/>
      <c r="BB517" s="64" t="s">
        <v>0</v>
      </c>
    </row>
    <row r="518" spans="1:54">
      <c r="A518" t="str">
        <f t="shared" ref="A518:A581" si="101">CONCATENATE(C518,D518,E518,F518,G518,H518,I518,J518,K518,L518,M518,N518,O518,P518)</f>
        <v>|英テキスト|&gt;|&gt;|&gt;|&gt;|       &amp;br;|</v>
      </c>
      <c r="B518" t="s">
        <v>0</v>
      </c>
      <c r="C518" t="s">
        <v>81</v>
      </c>
      <c r="D518" s="27" t="s">
        <v>125</v>
      </c>
      <c r="E518" t="s">
        <v>81</v>
      </c>
      <c r="F518" s="27" t="s">
        <v>113</v>
      </c>
      <c r="G518" t="s">
        <v>81</v>
      </c>
      <c r="H518" s="27" t="s">
        <v>113</v>
      </c>
      <c r="I518" t="s">
        <v>81</v>
      </c>
      <c r="J518" s="27" t="s">
        <v>113</v>
      </c>
      <c r="K518" t="s">
        <v>81</v>
      </c>
      <c r="L518" s="27" t="s">
        <v>113</v>
      </c>
      <c r="M518" t="s">
        <v>81</v>
      </c>
      <c r="N518" t="str">
        <f>IF(T517="","",T517&amp;"&amp;br;")&amp;IF(R517=0,"",R517)</f>
        <v>       &amp;br;</v>
      </c>
      <c r="O518" t="s">
        <v>81</v>
      </c>
      <c r="Q518" s="33" t="s">
        <v>18</v>
      </c>
      <c r="R518" s="34">
        <f>IF(INDEX(AT:AT,W512+1)="",0,INDEX(AT:AT,W512+1)&amp;"/"&amp;INDEX(AU:AU,W512+1))</f>
        <v>0</v>
      </c>
      <c r="S518" s="35"/>
      <c r="T518" s="35"/>
      <c r="U518" s="35"/>
      <c r="V518" s="36"/>
      <c r="W518" s="40"/>
      <c r="X518" s="33"/>
      <c r="Y518" s="52"/>
      <c r="Z518" s="52"/>
      <c r="AA518" s="53"/>
      <c r="AC518" s="52"/>
      <c r="AD518" s="52"/>
      <c r="BB518" s="64" t="s">
        <v>0</v>
      </c>
    </row>
    <row r="519" spans="1:54">
      <c r="A519" t="str">
        <f t="shared" si="101"/>
        <v>|PT|&gt;||シールド数|&gt;||</v>
      </c>
      <c r="B519" t="s">
        <v>0</v>
      </c>
      <c r="C519" t="s">
        <v>81</v>
      </c>
      <c r="D519" t="s">
        <v>18</v>
      </c>
      <c r="E519" t="s">
        <v>81</v>
      </c>
      <c r="F519" t="s">
        <v>113</v>
      </c>
      <c r="G519" t="s">
        <v>81</v>
      </c>
      <c r="H519" t="str">
        <f>IF(R518=0,"",R518)</f>
        <v/>
      </c>
      <c r="I519" t="s">
        <v>81</v>
      </c>
      <c r="J519" t="s">
        <v>136</v>
      </c>
      <c r="K519" t="s">
        <v>81</v>
      </c>
      <c r="L519" t="s">
        <v>113</v>
      </c>
      <c r="M519" t="s">
        <v>81</v>
      </c>
      <c r="N519" t="str">
        <f>IF(R519=0,"",R519)</f>
        <v/>
      </c>
      <c r="O519" t="s">
        <v>81</v>
      </c>
      <c r="Q519" s="41" t="s">
        <v>19</v>
      </c>
      <c r="R519" s="34">
        <f>INDEX(AS:AS,W512+1)</f>
        <v>0</v>
      </c>
      <c r="S519" s="42"/>
      <c r="T519" s="42"/>
      <c r="U519" s="42"/>
      <c r="V519" s="43"/>
      <c r="W519" s="44"/>
      <c r="X519" s="45"/>
      <c r="Y519" s="55"/>
      <c r="Z519" s="55"/>
      <c r="AA519" s="56"/>
      <c r="BB519" s="64" t="s">
        <v>0</v>
      </c>
    </row>
    <row r="520" spans="1:54">
      <c r="A520" t="str">
        <f t="shared" si="101"/>
        <v>&amp;br;&amp;br;</v>
      </c>
      <c r="B520" t="s">
        <v>0</v>
      </c>
      <c r="C520" t="s">
        <v>145</v>
      </c>
      <c r="R520"/>
      <c r="S520"/>
      <c r="T520"/>
      <c r="U520"/>
      <c r="V520"/>
      <c r="BB520" s="64" t="s">
        <v>0</v>
      </c>
    </row>
    <row r="521" spans="1:54">
      <c r="A521" t="str">
        <f t="shared" si="101"/>
        <v>#back(text=戻る,left)</v>
      </c>
      <c r="B521" t="s">
        <v>0</v>
      </c>
      <c r="C521" t="s">
        <v>153</v>
      </c>
      <c r="R521"/>
      <c r="S521"/>
      <c r="T521"/>
      <c r="U521"/>
      <c r="V521"/>
      <c r="BB521" s="64" t="s">
        <v>0</v>
      </c>
    </row>
    <row r="522" spans="1:54">
      <c r="A522" t="str">
        <f t="shared" si="101"/>
        <v>&amp;br;</v>
      </c>
      <c r="B522" t="s">
        <v>0</v>
      </c>
      <c r="C522" t="s">
        <v>164</v>
      </c>
      <c r="R522"/>
      <c r="S522"/>
      <c r="T522"/>
      <c r="U522"/>
      <c r="V522"/>
      <c r="BB522" s="64" t="s">
        <v>0</v>
      </c>
    </row>
    <row r="523" spans="1:54">
      <c r="A523" t="str">
        <f t="shared" si="101"/>
        <v>#comment(above,nsize=[15],size=[30],num=[10])</v>
      </c>
      <c r="B523" t="s">
        <v>0</v>
      </c>
      <c r="C523" t="s">
        <v>173</v>
      </c>
      <c r="R523"/>
      <c r="S523"/>
      <c r="T523"/>
      <c r="U523"/>
      <c r="V523"/>
      <c r="BB523" s="64" t="s">
        <v>0</v>
      </c>
    </row>
    <row r="524" spans="1:54">
      <c r="A524" t="str">
        <f t="shared" si="101"/>
        <v>&amp;br;&amp;br;</v>
      </c>
      <c r="B524" t="s">
        <v>0</v>
      </c>
      <c r="C524" t="s">
        <v>145</v>
      </c>
      <c r="R524"/>
      <c r="S524"/>
      <c r="T524"/>
      <c r="U524"/>
      <c r="V524"/>
      <c r="AC524" s="52"/>
      <c r="AD524" s="52"/>
      <c r="BB524" s="64" t="s">
        <v>0</v>
      </c>
    </row>
    <row r="525" spans="1:54">
      <c r="A525" t="str">
        <f t="shared" si="101"/>
        <v/>
      </c>
      <c r="B525" t="s">
        <v>0</v>
      </c>
      <c r="Q525" s="29"/>
      <c r="R525" s="30"/>
      <c r="S525" s="30"/>
      <c r="T525" s="30"/>
      <c r="U525" s="30"/>
      <c r="V525" s="31"/>
      <c r="W525" s="32">
        <v>41</v>
      </c>
      <c r="X525" s="29"/>
      <c r="Y525" s="50"/>
      <c r="Z525" s="50"/>
      <c r="AA525" s="51"/>
      <c r="AC525" s="52"/>
      <c r="AD525" s="52"/>
      <c r="BB525" s="64" t="s">
        <v>0</v>
      </c>
    </row>
    <row r="526" spans="1:54">
      <c r="A526" t="str">
        <f t="shared" si="101"/>
        <v>*0/0</v>
      </c>
      <c r="B526" t="s">
        <v>0</v>
      </c>
      <c r="C526" t="str">
        <f>"*"&amp;R526&amp;"/"&amp;T526</f>
        <v>*0/0</v>
      </c>
      <c r="Q526" s="33" t="s">
        <v>9</v>
      </c>
      <c r="R526" s="34">
        <f>INDEX(AI:AI,W525+1)</f>
        <v>0</v>
      </c>
      <c r="S526" s="35" t="s">
        <v>10</v>
      </c>
      <c r="T526" s="34">
        <f>INDEX(AJ:AJ,W525+1)</f>
        <v>0</v>
      </c>
      <c r="U526" s="35"/>
      <c r="V526" s="36"/>
      <c r="W526" s="37"/>
      <c r="X526" s="33"/>
      <c r="Y526" s="52"/>
      <c r="Z526" s="52"/>
      <c r="AA526" s="53"/>
      <c r="AC526" s="52"/>
      <c r="AD526" s="52"/>
      <c r="BB526" s="64" t="s">
        <v>0</v>
      </c>
    </row>
    <row r="527" spans="1:54">
      <c r="A527" t="str">
        <f t="shared" si="101"/>
        <v>|LEFT:80|LEFT:100|LEFT:100|LEFT:100|LEFT:100|LEFT:100|c</v>
      </c>
      <c r="B527" t="s">
        <v>0</v>
      </c>
      <c r="C527" t="s">
        <v>81</v>
      </c>
      <c r="D527" s="26" t="str">
        <f>$Q$1</f>
        <v>LEFT:80</v>
      </c>
      <c r="E527" s="26" t="s">
        <v>81</v>
      </c>
      <c r="F527" s="26" t="str">
        <f t="shared" ref="F527:J527" si="102">$R$1</f>
        <v>LEFT:100</v>
      </c>
      <c r="G527" s="26" t="s">
        <v>81</v>
      </c>
      <c r="H527" s="26" t="str">
        <f t="shared" si="102"/>
        <v>LEFT:100</v>
      </c>
      <c r="I527" s="26" t="s">
        <v>81</v>
      </c>
      <c r="J527" s="26" t="str">
        <f t="shared" si="102"/>
        <v>LEFT:100</v>
      </c>
      <c r="K527" s="26" t="s">
        <v>81</v>
      </c>
      <c r="L527" s="26" t="str">
        <f>$R$1</f>
        <v>LEFT:100</v>
      </c>
      <c r="M527" s="26" t="s">
        <v>81</v>
      </c>
      <c r="N527" s="26" t="str">
        <f>$R$1</f>
        <v>LEFT:100</v>
      </c>
      <c r="O527" t="s">
        <v>81</v>
      </c>
      <c r="P527" t="s">
        <v>82</v>
      </c>
      <c r="Q527" s="38" t="s">
        <v>6</v>
      </c>
      <c r="R527" s="34">
        <f>INDEX(AF:AF,W525+1)</f>
        <v>0</v>
      </c>
      <c r="S527" s="39" t="s">
        <v>7</v>
      </c>
      <c r="T527" s="34">
        <f>INDEX(AG:AG,W525+1)</f>
        <v>0</v>
      </c>
      <c r="U527" s="39" t="s">
        <v>8</v>
      </c>
      <c r="V527" s="34">
        <f>INDEX(AH:AH,W525+1)</f>
        <v>0</v>
      </c>
      <c r="W527" s="40"/>
      <c r="X527" s="34">
        <f>INDEX(AO:AO,W525+1)</f>
        <v>0</v>
      </c>
      <c r="Y527" s="52"/>
      <c r="Z527" s="52"/>
      <c r="AA527" s="53"/>
      <c r="AC527" s="35"/>
      <c r="AD527" s="35"/>
      <c r="BB527" s="64" t="s">
        <v>0</v>
      </c>
    </row>
    <row r="528" spans="1:54">
      <c r="A528" t="str">
        <f t="shared" si="101"/>
        <v>|色||レアリティ||マナコスト||</v>
      </c>
      <c r="B528" t="s">
        <v>0</v>
      </c>
      <c r="C528" t="s">
        <v>81</v>
      </c>
      <c r="D528" s="27" t="s">
        <v>6</v>
      </c>
      <c r="E528" t="s">
        <v>81</v>
      </c>
      <c r="F528" t="str">
        <f>IF(R527=0,"",R527)</f>
        <v/>
      </c>
      <c r="G528" t="s">
        <v>81</v>
      </c>
      <c r="H528" s="27" t="s">
        <v>93</v>
      </c>
      <c r="I528" t="s">
        <v>81</v>
      </c>
      <c r="J528" t="str">
        <f>IF(T527=0,"",T527)</f>
        <v/>
      </c>
      <c r="K528" t="s">
        <v>81</v>
      </c>
      <c r="L528" s="27" t="s">
        <v>94</v>
      </c>
      <c r="M528" t="s">
        <v>81</v>
      </c>
      <c r="N528" t="str">
        <f>IF(V527=0,"",V527)</f>
        <v/>
      </c>
      <c r="O528" t="s">
        <v>81</v>
      </c>
      <c r="Q528" s="33" t="s">
        <v>11</v>
      </c>
      <c r="R528" s="34">
        <f>INDEX(AK:AK,W525+1)</f>
        <v>0</v>
      </c>
      <c r="S528" s="39" t="s">
        <v>95</v>
      </c>
      <c r="T528" s="34">
        <f>INDEX(AL:AL,W525+1)</f>
        <v>0</v>
      </c>
      <c r="U528" s="34">
        <f>INDEX(AM:AM,W525+1)</f>
        <v>0</v>
      </c>
      <c r="V528" s="34">
        <f>INDEX(AN:AN,W525+1)</f>
        <v>0</v>
      </c>
      <c r="W528" s="40"/>
      <c r="X528" s="34">
        <f>INDEX(AV:AV,W525+1)</f>
        <v>0</v>
      </c>
      <c r="Y528" s="34">
        <f>INDEX(AW:AW,W525+1)</f>
        <v>0</v>
      </c>
      <c r="Z528" s="34">
        <f>INDEX(AX:AX,W525+1)</f>
        <v>0</v>
      </c>
      <c r="AA528" s="34">
        <f>INDEX(AY:AY,W525+1)</f>
        <v>0</v>
      </c>
      <c r="AC528" s="52"/>
      <c r="AD528" s="52"/>
      <c r="BB528" s="64" t="s">
        <v>0</v>
      </c>
    </row>
    <row r="529" spans="1:54">
      <c r="A529" t="str">
        <f t="shared" si="101"/>
        <v>|種別||サブタイプ||||</v>
      </c>
      <c r="B529" t="s">
        <v>0</v>
      </c>
      <c r="C529" t="s">
        <v>81</v>
      </c>
      <c r="D529" s="27" t="s">
        <v>11</v>
      </c>
      <c r="E529" t="s">
        <v>81</v>
      </c>
      <c r="F529" t="str">
        <f>IF(R528=0,"",R528)</f>
        <v/>
      </c>
      <c r="G529" t="s">
        <v>81</v>
      </c>
      <c r="H529" s="27" t="s">
        <v>103</v>
      </c>
      <c r="I529" t="s">
        <v>81</v>
      </c>
      <c r="J529" t="str">
        <f>IF(T528=0,"",T528)</f>
        <v/>
      </c>
      <c r="K529" t="s">
        <v>81</v>
      </c>
      <c r="L529" t="str">
        <f>IF(U528=0,"",U528)</f>
        <v/>
      </c>
      <c r="M529" t="s">
        <v>81</v>
      </c>
      <c r="N529" t="str">
        <f>IF(V528=0,"",V528)</f>
        <v/>
      </c>
      <c r="O529" t="s">
        <v>81</v>
      </c>
      <c r="Q529" s="33" t="s">
        <v>104</v>
      </c>
      <c r="R529" s="34">
        <f>INDEX(AZ:AZ,W525+1)</f>
        <v>0</v>
      </c>
      <c r="S529" s="35"/>
      <c r="T529" s="35"/>
      <c r="U529" s="35"/>
      <c r="V529" s="36"/>
      <c r="W529" s="40"/>
      <c r="X529" s="32"/>
      <c r="Y529" s="32"/>
      <c r="Z529" s="32"/>
      <c r="AA529" s="54"/>
      <c r="AC529" s="52"/>
      <c r="AD529" s="52"/>
      <c r="BB529" s="64" t="s">
        <v>0</v>
      </c>
    </row>
    <row r="530" spans="1:54">
      <c r="A530" t="str">
        <f t="shared" si="101"/>
        <v>|テキスト|&gt;|&gt;|&gt;|&gt;||</v>
      </c>
      <c r="B530" t="s">
        <v>0</v>
      </c>
      <c r="C530" t="s">
        <v>81</v>
      </c>
      <c r="D530" s="27" t="s">
        <v>104</v>
      </c>
      <c r="E530" t="s">
        <v>81</v>
      </c>
      <c r="F530" s="27" t="s">
        <v>113</v>
      </c>
      <c r="G530" t="s">
        <v>81</v>
      </c>
      <c r="H530" s="27" t="s">
        <v>113</v>
      </c>
      <c r="I530" t="s">
        <v>81</v>
      </c>
      <c r="J530" s="27" t="s">
        <v>113</v>
      </c>
      <c r="K530" t="s">
        <v>81</v>
      </c>
      <c r="L530" s="27" t="s">
        <v>113</v>
      </c>
      <c r="M530" t="s">
        <v>81</v>
      </c>
      <c r="N530" t="str">
        <f>IF(R529=0,"",R529)</f>
        <v/>
      </c>
      <c r="O530" t="s">
        <v>81</v>
      </c>
      <c r="Q530" s="38" t="s">
        <v>27</v>
      </c>
      <c r="R530" s="34">
        <f>INDEX(BA:BA,W525+1)</f>
        <v>0</v>
      </c>
      <c r="S530" s="35" t="s">
        <v>400</v>
      </c>
      <c r="T530" s="34" t="str">
        <f>IF(X530="","",X530&amp;IF(Y530="",""," "&amp;Y530)&amp;IF(Z530="",""," "&amp;Z530)&amp;IF(AA530="",""," "&amp;AA530))</f>
        <v>       </v>
      </c>
      <c r="U530" s="35"/>
      <c r="V530" s="36"/>
      <c r="W530" s="40" t="s">
        <v>114</v>
      </c>
      <c r="X530" s="33" t="str">
        <f t="shared" ref="X530:AA530" si="103">IF(ISERROR(IF(LEN(X529)&gt;1,X529,VLOOKUP(X528,$AC:$AD,2,FALSE))),"",IF(LEN(X529)&gt;1,X529,VLOOKUP(X528,$AC:$AD,2,FALSE)))</f>
        <v> </v>
      </c>
      <c r="Y530" s="33" t="str">
        <f t="shared" si="103"/>
        <v> </v>
      </c>
      <c r="Z530" s="33" t="str">
        <f t="shared" si="103"/>
        <v> </v>
      </c>
      <c r="AA530" s="33" t="str">
        <f t="shared" si="103"/>
        <v> </v>
      </c>
      <c r="AC530" s="52"/>
      <c r="AD530" s="52"/>
      <c r="BB530" s="64" t="s">
        <v>0</v>
      </c>
    </row>
    <row r="531" spans="1:54">
      <c r="A531" t="str">
        <f t="shared" si="101"/>
        <v>|英テキスト|&gt;|&gt;|&gt;|&gt;|       &amp;br;|</v>
      </c>
      <c r="B531" t="s">
        <v>0</v>
      </c>
      <c r="C531" t="s">
        <v>81</v>
      </c>
      <c r="D531" s="27" t="s">
        <v>125</v>
      </c>
      <c r="E531" t="s">
        <v>81</v>
      </c>
      <c r="F531" s="27" t="s">
        <v>113</v>
      </c>
      <c r="G531" t="s">
        <v>81</v>
      </c>
      <c r="H531" s="27" t="s">
        <v>113</v>
      </c>
      <c r="I531" t="s">
        <v>81</v>
      </c>
      <c r="J531" s="27" t="s">
        <v>113</v>
      </c>
      <c r="K531" t="s">
        <v>81</v>
      </c>
      <c r="L531" s="27" t="s">
        <v>113</v>
      </c>
      <c r="M531" t="s">
        <v>81</v>
      </c>
      <c r="N531" t="str">
        <f>IF(T530="","",T530&amp;"&amp;br;")&amp;IF(R530=0,"",R530)</f>
        <v>       &amp;br;</v>
      </c>
      <c r="O531" t="s">
        <v>81</v>
      </c>
      <c r="Q531" s="33" t="s">
        <v>18</v>
      </c>
      <c r="R531" s="34">
        <f>IF(INDEX(AT:AT,W525+1)="",0,INDEX(AT:AT,W525+1)&amp;"/"&amp;INDEX(AU:AU,W525+1))</f>
        <v>0</v>
      </c>
      <c r="S531" s="35"/>
      <c r="T531" s="35"/>
      <c r="U531" s="35"/>
      <c r="V531" s="36"/>
      <c r="W531" s="40"/>
      <c r="X531" s="33"/>
      <c r="Y531" s="52"/>
      <c r="Z531" s="52"/>
      <c r="AA531" s="53"/>
      <c r="AC531" s="52"/>
      <c r="AD531" s="52"/>
      <c r="BB531" s="64" t="s">
        <v>0</v>
      </c>
    </row>
    <row r="532" spans="1:54">
      <c r="A532" t="str">
        <f t="shared" si="101"/>
        <v>|PT|&gt;||シールド数|&gt;||</v>
      </c>
      <c r="B532" t="s">
        <v>0</v>
      </c>
      <c r="C532" t="s">
        <v>81</v>
      </c>
      <c r="D532" t="s">
        <v>18</v>
      </c>
      <c r="E532" t="s">
        <v>81</v>
      </c>
      <c r="F532" t="s">
        <v>113</v>
      </c>
      <c r="G532" t="s">
        <v>81</v>
      </c>
      <c r="H532" t="str">
        <f>IF(R531=0,"",R531)</f>
        <v/>
      </c>
      <c r="I532" t="s">
        <v>81</v>
      </c>
      <c r="J532" t="s">
        <v>136</v>
      </c>
      <c r="K532" t="s">
        <v>81</v>
      </c>
      <c r="L532" t="s">
        <v>113</v>
      </c>
      <c r="M532" t="s">
        <v>81</v>
      </c>
      <c r="N532" t="str">
        <f>IF(R532=0,"",R532)</f>
        <v/>
      </c>
      <c r="O532" t="s">
        <v>81</v>
      </c>
      <c r="Q532" s="41" t="s">
        <v>19</v>
      </c>
      <c r="R532" s="34">
        <f>INDEX(AS:AS,W525+1)</f>
        <v>0</v>
      </c>
      <c r="S532" s="42"/>
      <c r="T532" s="42"/>
      <c r="U532" s="42"/>
      <c r="V532" s="43"/>
      <c r="W532" s="44"/>
      <c r="X532" s="45"/>
      <c r="Y532" s="55"/>
      <c r="Z532" s="55"/>
      <c r="AA532" s="56"/>
      <c r="BB532" s="64" t="s">
        <v>0</v>
      </c>
    </row>
    <row r="533" spans="1:54">
      <c r="A533" t="str">
        <f t="shared" si="101"/>
        <v>&amp;br;&amp;br;</v>
      </c>
      <c r="B533" t="s">
        <v>0</v>
      </c>
      <c r="C533" t="s">
        <v>145</v>
      </c>
      <c r="R533"/>
      <c r="S533"/>
      <c r="T533"/>
      <c r="U533"/>
      <c r="V533"/>
      <c r="BB533" s="64" t="s">
        <v>0</v>
      </c>
    </row>
    <row r="534" spans="1:54">
      <c r="A534" t="str">
        <f t="shared" si="101"/>
        <v>#back(text=戻る,left)</v>
      </c>
      <c r="B534" t="s">
        <v>0</v>
      </c>
      <c r="C534" t="s">
        <v>153</v>
      </c>
      <c r="R534"/>
      <c r="S534"/>
      <c r="T534"/>
      <c r="U534"/>
      <c r="V534"/>
      <c r="BB534" s="64" t="s">
        <v>0</v>
      </c>
    </row>
    <row r="535" spans="1:54">
      <c r="A535" t="str">
        <f t="shared" si="101"/>
        <v>&amp;br;</v>
      </c>
      <c r="B535" t="s">
        <v>0</v>
      </c>
      <c r="C535" t="s">
        <v>164</v>
      </c>
      <c r="R535"/>
      <c r="S535"/>
      <c r="T535"/>
      <c r="U535"/>
      <c r="V535"/>
      <c r="BB535" s="64" t="s">
        <v>0</v>
      </c>
    </row>
    <row r="536" spans="1:54">
      <c r="A536" t="str">
        <f t="shared" si="101"/>
        <v>#comment(above,nsize=[15],size=[30],num=[10])</v>
      </c>
      <c r="B536" t="s">
        <v>0</v>
      </c>
      <c r="C536" t="s">
        <v>173</v>
      </c>
      <c r="R536"/>
      <c r="S536"/>
      <c r="T536"/>
      <c r="U536"/>
      <c r="V536"/>
      <c r="BB536" s="64" t="s">
        <v>0</v>
      </c>
    </row>
    <row r="537" spans="1:54">
      <c r="A537" t="str">
        <f t="shared" si="101"/>
        <v>&amp;br;&amp;br;</v>
      </c>
      <c r="B537" t="s">
        <v>0</v>
      </c>
      <c r="C537" t="s">
        <v>145</v>
      </c>
      <c r="R537"/>
      <c r="S537"/>
      <c r="T537"/>
      <c r="U537"/>
      <c r="V537"/>
      <c r="AC537" s="52"/>
      <c r="AD537" s="52"/>
      <c r="BB537" s="64" t="s">
        <v>0</v>
      </c>
    </row>
    <row r="538" spans="1:54">
      <c r="A538" t="str">
        <f t="shared" si="101"/>
        <v/>
      </c>
      <c r="B538" t="s">
        <v>0</v>
      </c>
      <c r="Q538" s="29"/>
      <c r="R538" s="30"/>
      <c r="S538" s="30"/>
      <c r="T538" s="30"/>
      <c r="U538" s="30"/>
      <c r="V538" s="31"/>
      <c r="W538" s="32">
        <v>42</v>
      </c>
      <c r="X538" s="29"/>
      <c r="Y538" s="50"/>
      <c r="Z538" s="50"/>
      <c r="AA538" s="51"/>
      <c r="AC538" s="52"/>
      <c r="AD538" s="52"/>
      <c r="BB538" s="64" t="s">
        <v>0</v>
      </c>
    </row>
    <row r="539" spans="1:54">
      <c r="A539" t="str">
        <f t="shared" si="101"/>
        <v>*0/0</v>
      </c>
      <c r="B539" t="s">
        <v>0</v>
      </c>
      <c r="C539" t="str">
        <f>"*"&amp;R539&amp;"/"&amp;T539</f>
        <v>*0/0</v>
      </c>
      <c r="Q539" s="33" t="s">
        <v>9</v>
      </c>
      <c r="R539" s="34">
        <f>INDEX(AI:AI,W538+1)</f>
        <v>0</v>
      </c>
      <c r="S539" s="35" t="s">
        <v>10</v>
      </c>
      <c r="T539" s="34">
        <f>INDEX(AJ:AJ,W538+1)</f>
        <v>0</v>
      </c>
      <c r="U539" s="35"/>
      <c r="V539" s="36"/>
      <c r="W539" s="37"/>
      <c r="X539" s="33"/>
      <c r="Y539" s="52"/>
      <c r="Z539" s="52"/>
      <c r="AA539" s="53"/>
      <c r="AC539" s="52"/>
      <c r="AD539" s="52"/>
      <c r="BB539" s="64" t="s">
        <v>0</v>
      </c>
    </row>
    <row r="540" spans="1:54">
      <c r="A540" t="str">
        <f t="shared" si="101"/>
        <v>|LEFT:80|LEFT:100|LEFT:100|LEFT:100|LEFT:100|LEFT:100|c</v>
      </c>
      <c r="B540" t="s">
        <v>0</v>
      </c>
      <c r="C540" t="s">
        <v>81</v>
      </c>
      <c r="D540" s="26" t="str">
        <f>$Q$1</f>
        <v>LEFT:80</v>
      </c>
      <c r="E540" s="26" t="s">
        <v>81</v>
      </c>
      <c r="F540" s="26" t="str">
        <f t="shared" ref="F540:J540" si="104">$R$1</f>
        <v>LEFT:100</v>
      </c>
      <c r="G540" s="26" t="s">
        <v>81</v>
      </c>
      <c r="H540" s="26" t="str">
        <f t="shared" si="104"/>
        <v>LEFT:100</v>
      </c>
      <c r="I540" s="26" t="s">
        <v>81</v>
      </c>
      <c r="J540" s="26" t="str">
        <f t="shared" si="104"/>
        <v>LEFT:100</v>
      </c>
      <c r="K540" s="26" t="s">
        <v>81</v>
      </c>
      <c r="L540" s="26" t="str">
        <f>$R$1</f>
        <v>LEFT:100</v>
      </c>
      <c r="M540" s="26" t="s">
        <v>81</v>
      </c>
      <c r="N540" s="26" t="str">
        <f>$R$1</f>
        <v>LEFT:100</v>
      </c>
      <c r="O540" t="s">
        <v>81</v>
      </c>
      <c r="P540" t="s">
        <v>82</v>
      </c>
      <c r="Q540" s="38" t="s">
        <v>6</v>
      </c>
      <c r="R540" s="34">
        <f>INDEX(AF:AF,W538+1)</f>
        <v>0</v>
      </c>
      <c r="S540" s="39" t="s">
        <v>7</v>
      </c>
      <c r="T540" s="34">
        <f>INDEX(AG:AG,W538+1)</f>
        <v>0</v>
      </c>
      <c r="U540" s="39" t="s">
        <v>8</v>
      </c>
      <c r="V540" s="34">
        <f>INDEX(AH:AH,W538+1)</f>
        <v>0</v>
      </c>
      <c r="W540" s="40"/>
      <c r="X540" s="34">
        <f>INDEX(AO:AO,W538+1)</f>
        <v>0</v>
      </c>
      <c r="Y540" s="52"/>
      <c r="Z540" s="52"/>
      <c r="AA540" s="53"/>
      <c r="AC540" s="35"/>
      <c r="AD540" s="35"/>
      <c r="BB540" s="64" t="s">
        <v>0</v>
      </c>
    </row>
    <row r="541" spans="1:54">
      <c r="A541" t="str">
        <f t="shared" si="101"/>
        <v>|色||レアリティ||マナコスト||</v>
      </c>
      <c r="B541" t="s">
        <v>0</v>
      </c>
      <c r="C541" t="s">
        <v>81</v>
      </c>
      <c r="D541" s="27" t="s">
        <v>6</v>
      </c>
      <c r="E541" t="s">
        <v>81</v>
      </c>
      <c r="F541" t="str">
        <f>IF(R540=0,"",R540)</f>
        <v/>
      </c>
      <c r="G541" t="s">
        <v>81</v>
      </c>
      <c r="H541" s="27" t="s">
        <v>93</v>
      </c>
      <c r="I541" t="s">
        <v>81</v>
      </c>
      <c r="J541" t="str">
        <f>IF(T540=0,"",T540)</f>
        <v/>
      </c>
      <c r="K541" t="s">
        <v>81</v>
      </c>
      <c r="L541" s="27" t="s">
        <v>94</v>
      </c>
      <c r="M541" t="s">
        <v>81</v>
      </c>
      <c r="N541" t="str">
        <f>IF(V540=0,"",V540)</f>
        <v/>
      </c>
      <c r="O541" t="s">
        <v>81</v>
      </c>
      <c r="Q541" s="33" t="s">
        <v>11</v>
      </c>
      <c r="R541" s="34">
        <f>INDEX(AK:AK,W538+1)</f>
        <v>0</v>
      </c>
      <c r="S541" s="39" t="s">
        <v>95</v>
      </c>
      <c r="T541" s="34">
        <f>INDEX(AL:AL,W538+1)</f>
        <v>0</v>
      </c>
      <c r="U541" s="34">
        <f>INDEX(AM:AM,W538+1)</f>
        <v>0</v>
      </c>
      <c r="V541" s="34">
        <f>INDEX(AN:AN,W538+1)</f>
        <v>0</v>
      </c>
      <c r="W541" s="40"/>
      <c r="X541" s="34">
        <f>INDEX(AV:AV,W538+1)</f>
        <v>0</v>
      </c>
      <c r="Y541" s="34">
        <f>INDEX(AW:AW,W538+1)</f>
        <v>0</v>
      </c>
      <c r="Z541" s="34">
        <f>INDEX(AX:AX,W538+1)</f>
        <v>0</v>
      </c>
      <c r="AA541" s="34">
        <f>INDEX(AY:AY,W538+1)</f>
        <v>0</v>
      </c>
      <c r="AC541" s="52"/>
      <c r="AD541" s="52"/>
      <c r="BB541" s="64" t="s">
        <v>0</v>
      </c>
    </row>
    <row r="542" spans="1:54">
      <c r="A542" t="str">
        <f t="shared" si="101"/>
        <v>|種別||サブタイプ||||</v>
      </c>
      <c r="B542" t="s">
        <v>0</v>
      </c>
      <c r="C542" t="s">
        <v>81</v>
      </c>
      <c r="D542" s="27" t="s">
        <v>11</v>
      </c>
      <c r="E542" t="s">
        <v>81</v>
      </c>
      <c r="F542" t="str">
        <f>IF(R541=0,"",R541)</f>
        <v/>
      </c>
      <c r="G542" t="s">
        <v>81</v>
      </c>
      <c r="H542" s="27" t="s">
        <v>103</v>
      </c>
      <c r="I542" t="s">
        <v>81</v>
      </c>
      <c r="J542" t="str">
        <f>IF(T541=0,"",T541)</f>
        <v/>
      </c>
      <c r="K542" t="s">
        <v>81</v>
      </c>
      <c r="L542" t="str">
        <f>IF(U541=0,"",U541)</f>
        <v/>
      </c>
      <c r="M542" t="s">
        <v>81</v>
      </c>
      <c r="N542" t="str">
        <f>IF(V541=0,"",V541)</f>
        <v/>
      </c>
      <c r="O542" t="s">
        <v>81</v>
      </c>
      <c r="Q542" s="33" t="s">
        <v>104</v>
      </c>
      <c r="R542" s="34">
        <f>INDEX(AZ:AZ,W538+1)</f>
        <v>0</v>
      </c>
      <c r="S542" s="35"/>
      <c r="T542" s="35"/>
      <c r="U542" s="35"/>
      <c r="V542" s="36"/>
      <c r="W542" s="40"/>
      <c r="X542" s="32"/>
      <c r="Y542" s="32"/>
      <c r="Z542" s="32"/>
      <c r="AA542" s="54"/>
      <c r="AC542" s="52"/>
      <c r="AD542" s="52"/>
      <c r="BB542" s="64" t="s">
        <v>0</v>
      </c>
    </row>
    <row r="543" spans="1:54">
      <c r="A543" t="str">
        <f t="shared" si="101"/>
        <v>|テキスト|&gt;|&gt;|&gt;|&gt;||</v>
      </c>
      <c r="B543" t="s">
        <v>0</v>
      </c>
      <c r="C543" t="s">
        <v>81</v>
      </c>
      <c r="D543" s="27" t="s">
        <v>104</v>
      </c>
      <c r="E543" t="s">
        <v>81</v>
      </c>
      <c r="F543" s="27" t="s">
        <v>113</v>
      </c>
      <c r="G543" t="s">
        <v>81</v>
      </c>
      <c r="H543" s="27" t="s">
        <v>113</v>
      </c>
      <c r="I543" t="s">
        <v>81</v>
      </c>
      <c r="J543" s="27" t="s">
        <v>113</v>
      </c>
      <c r="K543" t="s">
        <v>81</v>
      </c>
      <c r="L543" s="27" t="s">
        <v>113</v>
      </c>
      <c r="M543" t="s">
        <v>81</v>
      </c>
      <c r="N543" t="str">
        <f>IF(R542=0,"",R542)</f>
        <v/>
      </c>
      <c r="O543" t="s">
        <v>81</v>
      </c>
      <c r="Q543" s="38" t="s">
        <v>27</v>
      </c>
      <c r="R543" s="34">
        <f>INDEX(BA:BA,W538+1)</f>
        <v>0</v>
      </c>
      <c r="S543" s="35" t="s">
        <v>400</v>
      </c>
      <c r="T543" s="34" t="str">
        <f>IF(X543="","",X543&amp;IF(Y543="",""," "&amp;Y543)&amp;IF(Z543="",""," "&amp;Z543)&amp;IF(AA543="",""," "&amp;AA543))</f>
        <v>       </v>
      </c>
      <c r="U543" s="35"/>
      <c r="V543" s="36"/>
      <c r="W543" s="40" t="s">
        <v>114</v>
      </c>
      <c r="X543" s="33" t="str">
        <f t="shared" ref="X543:AA543" si="105">IF(ISERROR(IF(LEN(X542)&gt;1,X542,VLOOKUP(X541,$AC:$AD,2,FALSE))),"",IF(LEN(X542)&gt;1,X542,VLOOKUP(X541,$AC:$AD,2,FALSE)))</f>
        <v> </v>
      </c>
      <c r="Y543" s="33" t="str">
        <f t="shared" si="105"/>
        <v> </v>
      </c>
      <c r="Z543" s="33" t="str">
        <f t="shared" si="105"/>
        <v> </v>
      </c>
      <c r="AA543" s="33" t="str">
        <f t="shared" si="105"/>
        <v> </v>
      </c>
      <c r="AC543" s="52"/>
      <c r="AD543" s="52"/>
      <c r="BB543" s="64" t="s">
        <v>0</v>
      </c>
    </row>
    <row r="544" spans="1:54">
      <c r="A544" t="str">
        <f t="shared" si="101"/>
        <v>|英テキスト|&gt;|&gt;|&gt;|&gt;|       &amp;br;|</v>
      </c>
      <c r="B544" t="s">
        <v>0</v>
      </c>
      <c r="C544" t="s">
        <v>81</v>
      </c>
      <c r="D544" s="27" t="s">
        <v>125</v>
      </c>
      <c r="E544" t="s">
        <v>81</v>
      </c>
      <c r="F544" s="27" t="s">
        <v>113</v>
      </c>
      <c r="G544" t="s">
        <v>81</v>
      </c>
      <c r="H544" s="27" t="s">
        <v>113</v>
      </c>
      <c r="I544" t="s">
        <v>81</v>
      </c>
      <c r="J544" s="27" t="s">
        <v>113</v>
      </c>
      <c r="K544" t="s">
        <v>81</v>
      </c>
      <c r="L544" s="27" t="s">
        <v>113</v>
      </c>
      <c r="M544" t="s">
        <v>81</v>
      </c>
      <c r="N544" t="str">
        <f>IF(T543="","",T543&amp;"&amp;br;")&amp;IF(R543=0,"",R543)</f>
        <v>       &amp;br;</v>
      </c>
      <c r="O544" t="s">
        <v>81</v>
      </c>
      <c r="Q544" s="33" t="s">
        <v>18</v>
      </c>
      <c r="R544" s="34">
        <f>IF(INDEX(AT:AT,W538+1)="",0,INDEX(AT:AT,W538+1)&amp;"/"&amp;INDEX(AU:AU,W538+1))</f>
        <v>0</v>
      </c>
      <c r="S544" s="35"/>
      <c r="T544" s="35"/>
      <c r="U544" s="35"/>
      <c r="V544" s="36"/>
      <c r="W544" s="40"/>
      <c r="X544" s="33"/>
      <c r="Y544" s="52"/>
      <c r="Z544" s="52"/>
      <c r="AA544" s="53"/>
      <c r="AC544" s="52"/>
      <c r="AD544" s="52"/>
      <c r="BB544" s="64" t="s">
        <v>0</v>
      </c>
    </row>
    <row r="545" spans="1:54">
      <c r="A545" t="str">
        <f t="shared" si="101"/>
        <v>|PT|&gt;||シールド数|&gt;||</v>
      </c>
      <c r="B545" t="s">
        <v>0</v>
      </c>
      <c r="C545" t="s">
        <v>81</v>
      </c>
      <c r="D545" t="s">
        <v>18</v>
      </c>
      <c r="E545" t="s">
        <v>81</v>
      </c>
      <c r="F545" t="s">
        <v>113</v>
      </c>
      <c r="G545" t="s">
        <v>81</v>
      </c>
      <c r="H545" t="str">
        <f>IF(R544=0,"",R544)</f>
        <v/>
      </c>
      <c r="I545" t="s">
        <v>81</v>
      </c>
      <c r="J545" t="s">
        <v>136</v>
      </c>
      <c r="K545" t="s">
        <v>81</v>
      </c>
      <c r="L545" t="s">
        <v>113</v>
      </c>
      <c r="M545" t="s">
        <v>81</v>
      </c>
      <c r="N545" t="str">
        <f>IF(R545=0,"",R545)</f>
        <v/>
      </c>
      <c r="O545" t="s">
        <v>81</v>
      </c>
      <c r="Q545" s="41" t="s">
        <v>19</v>
      </c>
      <c r="R545" s="34">
        <f>INDEX(AS:AS,W538+1)</f>
        <v>0</v>
      </c>
      <c r="S545" s="42"/>
      <c r="T545" s="42"/>
      <c r="U545" s="42"/>
      <c r="V545" s="43"/>
      <c r="W545" s="44"/>
      <c r="X545" s="45"/>
      <c r="Y545" s="55"/>
      <c r="Z545" s="55"/>
      <c r="AA545" s="56"/>
      <c r="BB545" s="64" t="s">
        <v>0</v>
      </c>
    </row>
    <row r="546" spans="1:54">
      <c r="A546" t="str">
        <f t="shared" si="101"/>
        <v>&amp;br;&amp;br;</v>
      </c>
      <c r="B546" t="s">
        <v>0</v>
      </c>
      <c r="C546" t="s">
        <v>145</v>
      </c>
      <c r="R546"/>
      <c r="S546"/>
      <c r="T546"/>
      <c r="U546"/>
      <c r="V546"/>
      <c r="BB546" s="64" t="s">
        <v>0</v>
      </c>
    </row>
    <row r="547" spans="1:54">
      <c r="A547" t="str">
        <f t="shared" si="101"/>
        <v>#back(text=戻る,left)</v>
      </c>
      <c r="B547" t="s">
        <v>0</v>
      </c>
      <c r="C547" t="s">
        <v>153</v>
      </c>
      <c r="R547"/>
      <c r="S547"/>
      <c r="T547"/>
      <c r="U547"/>
      <c r="V547"/>
      <c r="BB547" s="64" t="s">
        <v>0</v>
      </c>
    </row>
    <row r="548" spans="1:54">
      <c r="A548" t="str">
        <f t="shared" si="101"/>
        <v>&amp;br;</v>
      </c>
      <c r="B548" t="s">
        <v>0</v>
      </c>
      <c r="C548" t="s">
        <v>164</v>
      </c>
      <c r="R548"/>
      <c r="S548"/>
      <c r="T548"/>
      <c r="U548"/>
      <c r="V548"/>
      <c r="BB548" s="64" t="s">
        <v>0</v>
      </c>
    </row>
    <row r="549" spans="1:54">
      <c r="A549" t="str">
        <f t="shared" si="101"/>
        <v>#comment(above,nsize=[15],size=[30],num=[10])</v>
      </c>
      <c r="B549" t="s">
        <v>0</v>
      </c>
      <c r="C549" t="s">
        <v>173</v>
      </c>
      <c r="R549"/>
      <c r="S549"/>
      <c r="T549"/>
      <c r="U549"/>
      <c r="V549"/>
      <c r="BB549" s="64" t="s">
        <v>0</v>
      </c>
    </row>
    <row r="550" spans="1:54">
      <c r="A550" t="str">
        <f t="shared" si="101"/>
        <v>&amp;br;&amp;br;</v>
      </c>
      <c r="B550" t="s">
        <v>0</v>
      </c>
      <c r="C550" t="s">
        <v>145</v>
      </c>
      <c r="R550"/>
      <c r="S550"/>
      <c r="T550"/>
      <c r="U550"/>
      <c r="V550"/>
      <c r="AC550" s="52"/>
      <c r="AD550" s="52"/>
      <c r="BB550" s="64" t="s">
        <v>0</v>
      </c>
    </row>
    <row r="551" spans="1:54">
      <c r="A551" t="str">
        <f t="shared" si="101"/>
        <v/>
      </c>
      <c r="B551" t="s">
        <v>0</v>
      </c>
      <c r="Q551" s="29"/>
      <c r="R551" s="30"/>
      <c r="S551" s="30"/>
      <c r="T551" s="30"/>
      <c r="U551" s="30"/>
      <c r="V551" s="31"/>
      <c r="W551" s="32">
        <v>43</v>
      </c>
      <c r="X551" s="29"/>
      <c r="Y551" s="50"/>
      <c r="Z551" s="50"/>
      <c r="AA551" s="51"/>
      <c r="AC551" s="52"/>
      <c r="AD551" s="52"/>
      <c r="BB551" s="64" t="s">
        <v>0</v>
      </c>
    </row>
    <row r="552" spans="1:54">
      <c r="A552" t="str">
        <f t="shared" si="101"/>
        <v>*0/0</v>
      </c>
      <c r="B552" t="s">
        <v>0</v>
      </c>
      <c r="C552" t="str">
        <f>"*"&amp;R552&amp;"/"&amp;T552</f>
        <v>*0/0</v>
      </c>
      <c r="Q552" s="33" t="s">
        <v>9</v>
      </c>
      <c r="R552" s="34">
        <f>INDEX(AI:AI,W551+1)</f>
        <v>0</v>
      </c>
      <c r="S552" s="35" t="s">
        <v>10</v>
      </c>
      <c r="T552" s="34">
        <f>INDEX(AJ:AJ,W551+1)</f>
        <v>0</v>
      </c>
      <c r="U552" s="35"/>
      <c r="V552" s="36"/>
      <c r="W552" s="37"/>
      <c r="X552" s="33"/>
      <c r="Y552" s="52"/>
      <c r="Z552" s="52"/>
      <c r="AA552" s="53"/>
      <c r="AC552" s="52"/>
      <c r="AD552" s="52"/>
      <c r="BB552" s="64" t="s">
        <v>0</v>
      </c>
    </row>
    <row r="553" spans="1:54">
      <c r="A553" t="str">
        <f t="shared" si="101"/>
        <v>|LEFT:80|LEFT:100|LEFT:100|LEFT:100|LEFT:100|LEFT:100|c</v>
      </c>
      <c r="B553" t="s">
        <v>0</v>
      </c>
      <c r="C553" t="s">
        <v>81</v>
      </c>
      <c r="D553" s="26" t="str">
        <f>$Q$1</f>
        <v>LEFT:80</v>
      </c>
      <c r="E553" s="26" t="s">
        <v>81</v>
      </c>
      <c r="F553" s="26" t="str">
        <f t="shared" ref="F553:J553" si="106">$R$1</f>
        <v>LEFT:100</v>
      </c>
      <c r="G553" s="26" t="s">
        <v>81</v>
      </c>
      <c r="H553" s="26" t="str">
        <f t="shared" si="106"/>
        <v>LEFT:100</v>
      </c>
      <c r="I553" s="26" t="s">
        <v>81</v>
      </c>
      <c r="J553" s="26" t="str">
        <f t="shared" si="106"/>
        <v>LEFT:100</v>
      </c>
      <c r="K553" s="26" t="s">
        <v>81</v>
      </c>
      <c r="L553" s="26" t="str">
        <f>$R$1</f>
        <v>LEFT:100</v>
      </c>
      <c r="M553" s="26" t="s">
        <v>81</v>
      </c>
      <c r="N553" s="26" t="str">
        <f>$R$1</f>
        <v>LEFT:100</v>
      </c>
      <c r="O553" t="s">
        <v>81</v>
      </c>
      <c r="P553" t="s">
        <v>82</v>
      </c>
      <c r="Q553" s="38" t="s">
        <v>6</v>
      </c>
      <c r="R553" s="34">
        <f>INDEX(AF:AF,W551+1)</f>
        <v>0</v>
      </c>
      <c r="S553" s="39" t="s">
        <v>7</v>
      </c>
      <c r="T553" s="34">
        <f>INDEX(AG:AG,W551+1)</f>
        <v>0</v>
      </c>
      <c r="U553" s="39" t="s">
        <v>8</v>
      </c>
      <c r="V553" s="34">
        <f>INDEX(AH:AH,W551+1)</f>
        <v>0</v>
      </c>
      <c r="W553" s="40"/>
      <c r="X553" s="34">
        <f>INDEX(AO:AO,W551+1)</f>
        <v>0</v>
      </c>
      <c r="Y553" s="52"/>
      <c r="Z553" s="52"/>
      <c r="AA553" s="53"/>
      <c r="AC553" s="35"/>
      <c r="AD553" s="35"/>
      <c r="BB553" s="64" t="s">
        <v>0</v>
      </c>
    </row>
    <row r="554" spans="1:54">
      <c r="A554" t="str">
        <f t="shared" si="101"/>
        <v>|色||レアリティ||マナコスト||</v>
      </c>
      <c r="B554" t="s">
        <v>0</v>
      </c>
      <c r="C554" t="s">
        <v>81</v>
      </c>
      <c r="D554" s="27" t="s">
        <v>6</v>
      </c>
      <c r="E554" t="s">
        <v>81</v>
      </c>
      <c r="F554" t="str">
        <f>IF(R553=0,"",R553)</f>
        <v/>
      </c>
      <c r="G554" t="s">
        <v>81</v>
      </c>
      <c r="H554" s="27" t="s">
        <v>93</v>
      </c>
      <c r="I554" t="s">
        <v>81</v>
      </c>
      <c r="J554" t="str">
        <f>IF(T553=0,"",T553)</f>
        <v/>
      </c>
      <c r="K554" t="s">
        <v>81</v>
      </c>
      <c r="L554" s="27" t="s">
        <v>94</v>
      </c>
      <c r="M554" t="s">
        <v>81</v>
      </c>
      <c r="N554" t="str">
        <f>IF(V553=0,"",V553)</f>
        <v/>
      </c>
      <c r="O554" t="s">
        <v>81</v>
      </c>
      <c r="Q554" s="33" t="s">
        <v>11</v>
      </c>
      <c r="R554" s="34">
        <f>INDEX(AK:AK,W551+1)</f>
        <v>0</v>
      </c>
      <c r="S554" s="39" t="s">
        <v>95</v>
      </c>
      <c r="T554" s="34">
        <f>INDEX(AL:AL,W551+1)</f>
        <v>0</v>
      </c>
      <c r="U554" s="34">
        <f>INDEX(AM:AM,W551+1)</f>
        <v>0</v>
      </c>
      <c r="V554" s="34">
        <f>INDEX(AN:AN,W551+1)</f>
        <v>0</v>
      </c>
      <c r="W554" s="40"/>
      <c r="X554" s="34">
        <f>INDEX(AV:AV,W551+1)</f>
        <v>0</v>
      </c>
      <c r="Y554" s="34">
        <f>INDEX(AW:AW,W551+1)</f>
        <v>0</v>
      </c>
      <c r="Z554" s="34">
        <f>INDEX(AX:AX,W551+1)</f>
        <v>0</v>
      </c>
      <c r="AA554" s="34">
        <f>INDEX(AY:AY,W551+1)</f>
        <v>0</v>
      </c>
      <c r="AC554" s="52"/>
      <c r="AD554" s="52"/>
      <c r="BB554" s="64" t="s">
        <v>0</v>
      </c>
    </row>
    <row r="555" spans="1:54">
      <c r="A555" t="str">
        <f t="shared" si="101"/>
        <v>|種別||サブタイプ||||</v>
      </c>
      <c r="B555" t="s">
        <v>0</v>
      </c>
      <c r="C555" t="s">
        <v>81</v>
      </c>
      <c r="D555" s="27" t="s">
        <v>11</v>
      </c>
      <c r="E555" t="s">
        <v>81</v>
      </c>
      <c r="F555" t="str">
        <f>IF(R554=0,"",R554)</f>
        <v/>
      </c>
      <c r="G555" t="s">
        <v>81</v>
      </c>
      <c r="H555" s="27" t="s">
        <v>103</v>
      </c>
      <c r="I555" t="s">
        <v>81</v>
      </c>
      <c r="J555" t="str">
        <f>IF(T554=0,"",T554)</f>
        <v/>
      </c>
      <c r="K555" t="s">
        <v>81</v>
      </c>
      <c r="L555" t="str">
        <f>IF(U554=0,"",U554)</f>
        <v/>
      </c>
      <c r="M555" t="s">
        <v>81</v>
      </c>
      <c r="N555" t="str">
        <f>IF(V554=0,"",V554)</f>
        <v/>
      </c>
      <c r="O555" t="s">
        <v>81</v>
      </c>
      <c r="Q555" s="33" t="s">
        <v>104</v>
      </c>
      <c r="R555" s="34">
        <f>INDEX(AZ:AZ,W551+1)</f>
        <v>0</v>
      </c>
      <c r="S555" s="35"/>
      <c r="T555" s="35"/>
      <c r="U555" s="35"/>
      <c r="V555" s="36"/>
      <c r="W555" s="40"/>
      <c r="X555" s="32"/>
      <c r="Y555" s="32"/>
      <c r="Z555" s="32"/>
      <c r="AA555" s="54"/>
      <c r="AC555" s="52"/>
      <c r="AD555" s="52"/>
      <c r="BB555" s="64" t="s">
        <v>0</v>
      </c>
    </row>
    <row r="556" spans="1:54">
      <c r="A556" t="str">
        <f t="shared" si="101"/>
        <v>|テキスト|&gt;|&gt;|&gt;|&gt;||</v>
      </c>
      <c r="B556" t="s">
        <v>0</v>
      </c>
      <c r="C556" t="s">
        <v>81</v>
      </c>
      <c r="D556" s="27" t="s">
        <v>104</v>
      </c>
      <c r="E556" t="s">
        <v>81</v>
      </c>
      <c r="F556" s="27" t="s">
        <v>113</v>
      </c>
      <c r="G556" t="s">
        <v>81</v>
      </c>
      <c r="H556" s="27" t="s">
        <v>113</v>
      </c>
      <c r="I556" t="s">
        <v>81</v>
      </c>
      <c r="J556" s="27" t="s">
        <v>113</v>
      </c>
      <c r="K556" t="s">
        <v>81</v>
      </c>
      <c r="L556" s="27" t="s">
        <v>113</v>
      </c>
      <c r="M556" t="s">
        <v>81</v>
      </c>
      <c r="N556" t="str">
        <f>IF(R555=0,"",R555)</f>
        <v/>
      </c>
      <c r="O556" t="s">
        <v>81</v>
      </c>
      <c r="Q556" s="38" t="s">
        <v>27</v>
      </c>
      <c r="R556" s="34">
        <f>INDEX(BA:BA,W551+1)</f>
        <v>0</v>
      </c>
      <c r="S556" s="35" t="s">
        <v>400</v>
      </c>
      <c r="T556" s="34" t="str">
        <f>IF(X556="","",X556&amp;IF(Y556="",""," "&amp;Y556)&amp;IF(Z556="",""," "&amp;Z556)&amp;IF(AA556="",""," "&amp;AA556))</f>
        <v>       </v>
      </c>
      <c r="U556" s="35"/>
      <c r="V556" s="36"/>
      <c r="W556" s="40" t="s">
        <v>114</v>
      </c>
      <c r="X556" s="33" t="str">
        <f t="shared" ref="X556:AA556" si="107">IF(ISERROR(IF(LEN(X555)&gt;1,X555,VLOOKUP(X554,$AC:$AD,2,FALSE))),"",IF(LEN(X555)&gt;1,X555,VLOOKUP(X554,$AC:$AD,2,FALSE)))</f>
        <v> </v>
      </c>
      <c r="Y556" s="33" t="str">
        <f t="shared" si="107"/>
        <v> </v>
      </c>
      <c r="Z556" s="33" t="str">
        <f t="shared" si="107"/>
        <v> </v>
      </c>
      <c r="AA556" s="33" t="str">
        <f t="shared" si="107"/>
        <v> </v>
      </c>
      <c r="AC556" s="52"/>
      <c r="AD556" s="52"/>
      <c r="BB556" s="64" t="s">
        <v>0</v>
      </c>
    </row>
    <row r="557" spans="1:54">
      <c r="A557" t="str">
        <f t="shared" si="101"/>
        <v>|英テキスト|&gt;|&gt;|&gt;|&gt;|       &amp;br;|</v>
      </c>
      <c r="B557" t="s">
        <v>0</v>
      </c>
      <c r="C557" t="s">
        <v>81</v>
      </c>
      <c r="D557" s="27" t="s">
        <v>125</v>
      </c>
      <c r="E557" t="s">
        <v>81</v>
      </c>
      <c r="F557" s="27" t="s">
        <v>113</v>
      </c>
      <c r="G557" t="s">
        <v>81</v>
      </c>
      <c r="H557" s="27" t="s">
        <v>113</v>
      </c>
      <c r="I557" t="s">
        <v>81</v>
      </c>
      <c r="J557" s="27" t="s">
        <v>113</v>
      </c>
      <c r="K557" t="s">
        <v>81</v>
      </c>
      <c r="L557" s="27" t="s">
        <v>113</v>
      </c>
      <c r="M557" t="s">
        <v>81</v>
      </c>
      <c r="N557" t="str">
        <f>IF(T556="","",T556&amp;"&amp;br;")&amp;IF(R556=0,"",R556)</f>
        <v>       &amp;br;</v>
      </c>
      <c r="O557" t="s">
        <v>81</v>
      </c>
      <c r="Q557" s="33" t="s">
        <v>18</v>
      </c>
      <c r="R557" s="34">
        <f>IF(INDEX(AT:AT,W551+1)="",0,INDEX(AT:AT,W551+1)&amp;"/"&amp;INDEX(AU:AU,W551+1))</f>
        <v>0</v>
      </c>
      <c r="S557" s="35"/>
      <c r="T557" s="35"/>
      <c r="U557" s="35"/>
      <c r="V557" s="36"/>
      <c r="W557" s="40"/>
      <c r="X557" s="33"/>
      <c r="Y557" s="52"/>
      <c r="Z557" s="52"/>
      <c r="AA557" s="53"/>
      <c r="AC557" s="52"/>
      <c r="AD557" s="52"/>
      <c r="BB557" s="64" t="s">
        <v>0</v>
      </c>
    </row>
    <row r="558" spans="1:54">
      <c r="A558" t="str">
        <f t="shared" si="101"/>
        <v>|PT|&gt;||シールド数|&gt;||</v>
      </c>
      <c r="B558" t="s">
        <v>0</v>
      </c>
      <c r="C558" t="s">
        <v>81</v>
      </c>
      <c r="D558" t="s">
        <v>18</v>
      </c>
      <c r="E558" t="s">
        <v>81</v>
      </c>
      <c r="F558" t="s">
        <v>113</v>
      </c>
      <c r="G558" t="s">
        <v>81</v>
      </c>
      <c r="H558" t="str">
        <f>IF(R557=0,"",R557)</f>
        <v/>
      </c>
      <c r="I558" t="s">
        <v>81</v>
      </c>
      <c r="J558" t="s">
        <v>136</v>
      </c>
      <c r="K558" t="s">
        <v>81</v>
      </c>
      <c r="L558" t="s">
        <v>113</v>
      </c>
      <c r="M558" t="s">
        <v>81</v>
      </c>
      <c r="N558" t="str">
        <f>IF(R558=0,"",R558)</f>
        <v/>
      </c>
      <c r="O558" t="s">
        <v>81</v>
      </c>
      <c r="Q558" s="41" t="s">
        <v>19</v>
      </c>
      <c r="R558" s="34">
        <f>INDEX(AS:AS,W551+1)</f>
        <v>0</v>
      </c>
      <c r="S558" s="42"/>
      <c r="T558" s="42"/>
      <c r="U558" s="42"/>
      <c r="V558" s="43"/>
      <c r="W558" s="44"/>
      <c r="X558" s="45"/>
      <c r="Y558" s="55"/>
      <c r="Z558" s="55"/>
      <c r="AA558" s="56"/>
      <c r="BB558" s="64" t="s">
        <v>0</v>
      </c>
    </row>
    <row r="559" spans="1:54">
      <c r="A559" t="str">
        <f t="shared" si="101"/>
        <v>&amp;br;&amp;br;</v>
      </c>
      <c r="B559" t="s">
        <v>0</v>
      </c>
      <c r="C559" t="s">
        <v>145</v>
      </c>
      <c r="R559"/>
      <c r="S559"/>
      <c r="T559"/>
      <c r="U559"/>
      <c r="V559"/>
      <c r="BB559" s="64" t="s">
        <v>0</v>
      </c>
    </row>
    <row r="560" spans="1:54">
      <c r="A560" t="str">
        <f t="shared" si="101"/>
        <v>#back(text=戻る,left)</v>
      </c>
      <c r="B560" t="s">
        <v>0</v>
      </c>
      <c r="C560" t="s">
        <v>153</v>
      </c>
      <c r="R560"/>
      <c r="S560"/>
      <c r="T560"/>
      <c r="U560"/>
      <c r="V560"/>
      <c r="BB560" s="64" t="s">
        <v>0</v>
      </c>
    </row>
    <row r="561" spans="1:54">
      <c r="A561" t="str">
        <f t="shared" si="101"/>
        <v>&amp;br;</v>
      </c>
      <c r="B561" t="s">
        <v>0</v>
      </c>
      <c r="C561" t="s">
        <v>164</v>
      </c>
      <c r="R561"/>
      <c r="S561"/>
      <c r="T561"/>
      <c r="U561"/>
      <c r="V561"/>
      <c r="BB561" s="64" t="s">
        <v>0</v>
      </c>
    </row>
    <row r="562" spans="1:54">
      <c r="A562" t="str">
        <f t="shared" si="101"/>
        <v>#comment(above,nsize=[15],size=[30],num=[10])</v>
      </c>
      <c r="B562" t="s">
        <v>0</v>
      </c>
      <c r="C562" t="s">
        <v>173</v>
      </c>
      <c r="R562"/>
      <c r="S562"/>
      <c r="T562"/>
      <c r="U562"/>
      <c r="V562"/>
      <c r="BB562" s="64" t="s">
        <v>0</v>
      </c>
    </row>
    <row r="563" spans="1:54">
      <c r="A563" t="str">
        <f t="shared" si="101"/>
        <v>&amp;br;&amp;br;</v>
      </c>
      <c r="B563" t="s">
        <v>0</v>
      </c>
      <c r="C563" t="s">
        <v>145</v>
      </c>
      <c r="R563"/>
      <c r="S563"/>
      <c r="T563"/>
      <c r="U563"/>
      <c r="V563"/>
      <c r="AC563" s="52"/>
      <c r="AD563" s="52"/>
      <c r="BB563" s="64" t="s">
        <v>0</v>
      </c>
    </row>
    <row r="564" spans="1:54">
      <c r="A564" t="str">
        <f t="shared" si="101"/>
        <v/>
      </c>
      <c r="B564" t="s">
        <v>0</v>
      </c>
      <c r="Q564" s="29"/>
      <c r="R564" s="30"/>
      <c r="S564" s="30"/>
      <c r="T564" s="30"/>
      <c r="U564" s="30"/>
      <c r="V564" s="31"/>
      <c r="W564" s="32">
        <v>44</v>
      </c>
      <c r="X564" s="29"/>
      <c r="Y564" s="50"/>
      <c r="Z564" s="50"/>
      <c r="AA564" s="51"/>
      <c r="AC564" s="52"/>
      <c r="AD564" s="52"/>
      <c r="BB564" s="64" t="s">
        <v>0</v>
      </c>
    </row>
    <row r="565" spans="1:54">
      <c r="A565" t="str">
        <f t="shared" si="101"/>
        <v>*0/0</v>
      </c>
      <c r="B565" t="s">
        <v>0</v>
      </c>
      <c r="C565" t="str">
        <f>"*"&amp;R565&amp;"/"&amp;T565</f>
        <v>*0/0</v>
      </c>
      <c r="Q565" s="33" t="s">
        <v>9</v>
      </c>
      <c r="R565" s="34">
        <f>INDEX(AI:AI,W564+1)</f>
        <v>0</v>
      </c>
      <c r="S565" s="35" t="s">
        <v>10</v>
      </c>
      <c r="T565" s="34">
        <f>INDEX(AJ:AJ,W564+1)</f>
        <v>0</v>
      </c>
      <c r="U565" s="35"/>
      <c r="V565" s="36"/>
      <c r="W565" s="37"/>
      <c r="X565" s="33"/>
      <c r="Y565" s="52"/>
      <c r="Z565" s="52"/>
      <c r="AA565" s="53"/>
      <c r="AC565" s="52"/>
      <c r="AD565" s="52"/>
      <c r="BB565" s="64" t="s">
        <v>0</v>
      </c>
    </row>
    <row r="566" spans="1:54">
      <c r="A566" t="str">
        <f t="shared" si="101"/>
        <v>|LEFT:80|LEFT:100|LEFT:100|LEFT:100|LEFT:100|LEFT:100|c</v>
      </c>
      <c r="B566" t="s">
        <v>0</v>
      </c>
      <c r="C566" t="s">
        <v>81</v>
      </c>
      <c r="D566" s="26" t="str">
        <f>$Q$1</f>
        <v>LEFT:80</v>
      </c>
      <c r="E566" s="26" t="s">
        <v>81</v>
      </c>
      <c r="F566" s="26" t="str">
        <f t="shared" ref="F566:J566" si="108">$R$1</f>
        <v>LEFT:100</v>
      </c>
      <c r="G566" s="26" t="s">
        <v>81</v>
      </c>
      <c r="H566" s="26" t="str">
        <f t="shared" si="108"/>
        <v>LEFT:100</v>
      </c>
      <c r="I566" s="26" t="s">
        <v>81</v>
      </c>
      <c r="J566" s="26" t="str">
        <f t="shared" si="108"/>
        <v>LEFT:100</v>
      </c>
      <c r="K566" s="26" t="s">
        <v>81</v>
      </c>
      <c r="L566" s="26" t="str">
        <f>$R$1</f>
        <v>LEFT:100</v>
      </c>
      <c r="M566" s="26" t="s">
        <v>81</v>
      </c>
      <c r="N566" s="26" t="str">
        <f>$R$1</f>
        <v>LEFT:100</v>
      </c>
      <c r="O566" t="s">
        <v>81</v>
      </c>
      <c r="P566" t="s">
        <v>82</v>
      </c>
      <c r="Q566" s="38" t="s">
        <v>6</v>
      </c>
      <c r="R566" s="34">
        <f>INDEX(AF:AF,W564+1)</f>
        <v>0</v>
      </c>
      <c r="S566" s="39" t="s">
        <v>7</v>
      </c>
      <c r="T566" s="34">
        <f>INDEX(AG:AG,W564+1)</f>
        <v>0</v>
      </c>
      <c r="U566" s="39" t="s">
        <v>8</v>
      </c>
      <c r="V566" s="34">
        <f>INDEX(AH:AH,W564+1)</f>
        <v>0</v>
      </c>
      <c r="W566" s="40"/>
      <c r="X566" s="34">
        <f>INDEX(AO:AO,W564+1)</f>
        <v>0</v>
      </c>
      <c r="Y566" s="52"/>
      <c r="Z566" s="52"/>
      <c r="AA566" s="53"/>
      <c r="AC566" s="35"/>
      <c r="AD566" s="35"/>
      <c r="BB566" s="64" t="s">
        <v>0</v>
      </c>
    </row>
    <row r="567" spans="1:54">
      <c r="A567" t="str">
        <f t="shared" si="101"/>
        <v>|色||レアリティ||マナコスト||</v>
      </c>
      <c r="B567" t="s">
        <v>0</v>
      </c>
      <c r="C567" t="s">
        <v>81</v>
      </c>
      <c r="D567" s="27" t="s">
        <v>6</v>
      </c>
      <c r="E567" t="s">
        <v>81</v>
      </c>
      <c r="F567" t="str">
        <f>IF(R566=0,"",R566)</f>
        <v/>
      </c>
      <c r="G567" t="s">
        <v>81</v>
      </c>
      <c r="H567" s="27" t="s">
        <v>93</v>
      </c>
      <c r="I567" t="s">
        <v>81</v>
      </c>
      <c r="J567" t="str">
        <f>IF(T566=0,"",T566)</f>
        <v/>
      </c>
      <c r="K567" t="s">
        <v>81</v>
      </c>
      <c r="L567" s="27" t="s">
        <v>94</v>
      </c>
      <c r="M567" t="s">
        <v>81</v>
      </c>
      <c r="N567" t="str">
        <f>IF(V566=0,"",V566)</f>
        <v/>
      </c>
      <c r="O567" t="s">
        <v>81</v>
      </c>
      <c r="Q567" s="33" t="s">
        <v>11</v>
      </c>
      <c r="R567" s="34">
        <f>INDEX(AK:AK,W564+1)</f>
        <v>0</v>
      </c>
      <c r="S567" s="39" t="s">
        <v>95</v>
      </c>
      <c r="T567" s="34">
        <f>INDEX(AL:AL,W564+1)</f>
        <v>0</v>
      </c>
      <c r="U567" s="34">
        <f>INDEX(AM:AM,W564+1)</f>
        <v>0</v>
      </c>
      <c r="V567" s="34">
        <f>INDEX(AN:AN,W564+1)</f>
        <v>0</v>
      </c>
      <c r="W567" s="40"/>
      <c r="X567" s="34" t="str">
        <f>INDEX(AV:AV,W564+1)</f>
        <v/>
      </c>
      <c r="Y567" s="34" t="str">
        <f>INDEX(AW:AW,W564+1)</f>
        <v/>
      </c>
      <c r="Z567" s="34" t="str">
        <f>INDEX(AX:AX,W564+1)</f>
        <v/>
      </c>
      <c r="AA567" s="34">
        <f>INDEX(AY:AY,W564+1)</f>
        <v>0</v>
      </c>
      <c r="AC567" s="52"/>
      <c r="AD567" s="52"/>
      <c r="BB567" s="64" t="s">
        <v>0</v>
      </c>
    </row>
    <row r="568" spans="1:54">
      <c r="A568" t="str">
        <f t="shared" si="101"/>
        <v>|種別||サブタイプ||||</v>
      </c>
      <c r="B568" t="s">
        <v>0</v>
      </c>
      <c r="C568" t="s">
        <v>81</v>
      </c>
      <c r="D568" s="27" t="s">
        <v>11</v>
      </c>
      <c r="E568" t="s">
        <v>81</v>
      </c>
      <c r="F568" t="str">
        <f>IF(R567=0,"",R567)</f>
        <v/>
      </c>
      <c r="G568" t="s">
        <v>81</v>
      </c>
      <c r="H568" s="27" t="s">
        <v>103</v>
      </c>
      <c r="I568" t="s">
        <v>81</v>
      </c>
      <c r="J568" t="str">
        <f>IF(T567=0,"",T567)</f>
        <v/>
      </c>
      <c r="K568" t="s">
        <v>81</v>
      </c>
      <c r="L568" t="str">
        <f>IF(U567=0,"",U567)</f>
        <v/>
      </c>
      <c r="M568" t="s">
        <v>81</v>
      </c>
      <c r="N568" t="str">
        <f>IF(V567=0,"",V567)</f>
        <v/>
      </c>
      <c r="O568" t="s">
        <v>81</v>
      </c>
      <c r="Q568" s="33" t="s">
        <v>104</v>
      </c>
      <c r="R568" s="34" t="str">
        <f>INDEX(AZ:AZ,W564+1)</f>
        <v/>
      </c>
      <c r="S568" s="35"/>
      <c r="T568" s="35"/>
      <c r="U568" s="35"/>
      <c r="V568" s="36"/>
      <c r="W568" s="40"/>
      <c r="X568" s="32"/>
      <c r="Y568" s="32"/>
      <c r="Z568" s="32"/>
      <c r="AA568" s="54"/>
      <c r="AC568" s="52"/>
      <c r="AD568" s="52"/>
      <c r="BB568" s="64" t="s">
        <v>0</v>
      </c>
    </row>
    <row r="569" spans="1:54">
      <c r="A569" t="str">
        <f t="shared" si="101"/>
        <v>|テキスト|&gt;|&gt;|&gt;|&gt;||</v>
      </c>
      <c r="B569" t="s">
        <v>0</v>
      </c>
      <c r="C569" t="s">
        <v>81</v>
      </c>
      <c r="D569" s="27" t="s">
        <v>104</v>
      </c>
      <c r="E569" t="s">
        <v>81</v>
      </c>
      <c r="F569" s="27" t="s">
        <v>113</v>
      </c>
      <c r="G569" t="s">
        <v>81</v>
      </c>
      <c r="H569" s="27" t="s">
        <v>113</v>
      </c>
      <c r="I569" t="s">
        <v>81</v>
      </c>
      <c r="J569" s="27" t="s">
        <v>113</v>
      </c>
      <c r="K569" t="s">
        <v>81</v>
      </c>
      <c r="L569" s="27" t="s">
        <v>113</v>
      </c>
      <c r="M569" t="s">
        <v>81</v>
      </c>
      <c r="N569" t="str">
        <f>IF(R568=0,"",R568)</f>
        <v/>
      </c>
      <c r="O569" t="s">
        <v>81</v>
      </c>
      <c r="Q569" s="38" t="s">
        <v>27</v>
      </c>
      <c r="R569" s="34" t="str">
        <f>INDEX(BA:BA,W564+1)</f>
        <v/>
      </c>
      <c r="S569" s="35" t="s">
        <v>400</v>
      </c>
      <c r="T569" s="34" t="str">
        <f>IF(X569="","",X569&amp;IF(Y569="",""," "&amp;Y569)&amp;IF(Z569="",""," "&amp;Z569)&amp;IF(AA569="",""," "&amp;AA569))</f>
        <v/>
      </c>
      <c r="U569" s="35"/>
      <c r="V569" s="36"/>
      <c r="W569" s="40" t="s">
        <v>114</v>
      </c>
      <c r="X569" s="33" t="str">
        <f t="shared" ref="X569:AA569" si="109">IF(ISERROR(IF(LEN(X568)&gt;1,X568,VLOOKUP(X567,$AC:$AD,2,FALSE))),"",IF(LEN(X568)&gt;1,X568,VLOOKUP(X567,$AC:$AD,2,FALSE)))</f>
        <v/>
      </c>
      <c r="Y569" s="33" t="str">
        <f t="shared" si="109"/>
        <v/>
      </c>
      <c r="Z569" s="33" t="str">
        <f t="shared" si="109"/>
        <v/>
      </c>
      <c r="AA569" s="33" t="str">
        <f t="shared" si="109"/>
        <v> </v>
      </c>
      <c r="AC569" s="52"/>
      <c r="AD569" s="52"/>
      <c r="BB569" s="64" t="s">
        <v>0</v>
      </c>
    </row>
    <row r="570" spans="1:54">
      <c r="A570" t="str">
        <f t="shared" si="101"/>
        <v>|英テキスト|&gt;|&gt;|&gt;|&gt;||</v>
      </c>
      <c r="B570" t="s">
        <v>0</v>
      </c>
      <c r="C570" t="s">
        <v>81</v>
      </c>
      <c r="D570" s="27" t="s">
        <v>125</v>
      </c>
      <c r="E570" t="s">
        <v>81</v>
      </c>
      <c r="F570" s="27" t="s">
        <v>113</v>
      </c>
      <c r="G570" t="s">
        <v>81</v>
      </c>
      <c r="H570" s="27" t="s">
        <v>113</v>
      </c>
      <c r="I570" t="s">
        <v>81</v>
      </c>
      <c r="J570" s="27" t="s">
        <v>113</v>
      </c>
      <c r="K570" t="s">
        <v>81</v>
      </c>
      <c r="L570" s="27" t="s">
        <v>113</v>
      </c>
      <c r="M570" t="s">
        <v>81</v>
      </c>
      <c r="N570" t="str">
        <f>IF(T569="","",T569&amp;"&amp;br;")&amp;IF(R569=0,"",R569)</f>
        <v/>
      </c>
      <c r="O570" t="s">
        <v>81</v>
      </c>
      <c r="Q570" s="33" t="s">
        <v>18</v>
      </c>
      <c r="R570" s="34">
        <f>IF(INDEX(AT:AT,W564+1)="",0,INDEX(AT:AT,W564+1)&amp;"/"&amp;INDEX(AU:AU,W564+1))</f>
        <v>0</v>
      </c>
      <c r="S570" s="35"/>
      <c r="T570" s="35"/>
      <c r="U570" s="35"/>
      <c r="V570" s="36"/>
      <c r="W570" s="40"/>
      <c r="X570" s="33"/>
      <c r="Y570" s="52"/>
      <c r="Z570" s="52"/>
      <c r="AA570" s="53"/>
      <c r="AC570" s="52"/>
      <c r="AD570" s="52"/>
      <c r="BB570" s="64" t="s">
        <v>0</v>
      </c>
    </row>
    <row r="571" spans="1:54">
      <c r="A571" t="str">
        <f t="shared" si="101"/>
        <v>|PT|&gt;||シールド数|&gt;||</v>
      </c>
      <c r="B571" t="s">
        <v>0</v>
      </c>
      <c r="C571" t="s">
        <v>81</v>
      </c>
      <c r="D571" t="s">
        <v>18</v>
      </c>
      <c r="E571" t="s">
        <v>81</v>
      </c>
      <c r="F571" t="s">
        <v>113</v>
      </c>
      <c r="G571" t="s">
        <v>81</v>
      </c>
      <c r="H571" t="str">
        <f>IF(R570=0,"",R570)</f>
        <v/>
      </c>
      <c r="I571" t="s">
        <v>81</v>
      </c>
      <c r="J571" t="s">
        <v>136</v>
      </c>
      <c r="K571" t="s">
        <v>81</v>
      </c>
      <c r="L571" t="s">
        <v>113</v>
      </c>
      <c r="M571" t="s">
        <v>81</v>
      </c>
      <c r="N571" t="str">
        <f>IF(R571=0,"",R571)</f>
        <v/>
      </c>
      <c r="O571" t="s">
        <v>81</v>
      </c>
      <c r="Q571" s="41" t="s">
        <v>19</v>
      </c>
      <c r="R571" s="34">
        <f>INDEX(AS:AS,W564+1)</f>
        <v>0</v>
      </c>
      <c r="S571" s="42"/>
      <c r="T571" s="42"/>
      <c r="U571" s="42"/>
      <c r="V571" s="43"/>
      <c r="W571" s="44"/>
      <c r="X571" s="45"/>
      <c r="Y571" s="55"/>
      <c r="Z571" s="55"/>
      <c r="AA571" s="56"/>
      <c r="BB571" s="64" t="s">
        <v>0</v>
      </c>
    </row>
    <row r="572" spans="1:54">
      <c r="A572" t="str">
        <f t="shared" si="101"/>
        <v>&amp;br;&amp;br;</v>
      </c>
      <c r="B572" t="s">
        <v>0</v>
      </c>
      <c r="C572" t="s">
        <v>145</v>
      </c>
      <c r="R572"/>
      <c r="S572"/>
      <c r="T572"/>
      <c r="U572"/>
      <c r="V572"/>
      <c r="BB572" s="64" t="s">
        <v>0</v>
      </c>
    </row>
    <row r="573" spans="1:54">
      <c r="A573" t="str">
        <f t="shared" si="101"/>
        <v>#back(text=戻る,left)</v>
      </c>
      <c r="B573" t="s">
        <v>0</v>
      </c>
      <c r="C573" t="s">
        <v>153</v>
      </c>
      <c r="R573"/>
      <c r="S573"/>
      <c r="T573"/>
      <c r="U573"/>
      <c r="V573"/>
      <c r="BB573" s="64" t="s">
        <v>0</v>
      </c>
    </row>
    <row r="574" spans="1:54">
      <c r="A574" t="str">
        <f t="shared" si="101"/>
        <v>&amp;br;</v>
      </c>
      <c r="B574" t="s">
        <v>0</v>
      </c>
      <c r="C574" t="s">
        <v>164</v>
      </c>
      <c r="R574"/>
      <c r="S574"/>
      <c r="T574"/>
      <c r="U574"/>
      <c r="V574"/>
      <c r="BB574" s="64" t="s">
        <v>0</v>
      </c>
    </row>
    <row r="575" spans="1:54">
      <c r="A575" t="str">
        <f t="shared" si="101"/>
        <v>#comment(above,nsize=[15],size=[30],num=[10])</v>
      </c>
      <c r="B575" t="s">
        <v>0</v>
      </c>
      <c r="C575" t="s">
        <v>173</v>
      </c>
      <c r="R575"/>
      <c r="S575"/>
      <c r="T575"/>
      <c r="U575"/>
      <c r="V575"/>
      <c r="BB575" s="64" t="s">
        <v>0</v>
      </c>
    </row>
    <row r="576" spans="1:54">
      <c r="A576" t="str">
        <f t="shared" si="101"/>
        <v>&amp;br;&amp;br;</v>
      </c>
      <c r="B576" t="s">
        <v>0</v>
      </c>
      <c r="C576" t="s">
        <v>145</v>
      </c>
      <c r="R576"/>
      <c r="S576"/>
      <c r="T576"/>
      <c r="U576"/>
      <c r="V576"/>
      <c r="AC576" s="52"/>
      <c r="AD576" s="52"/>
      <c r="BB576" s="64" t="s">
        <v>0</v>
      </c>
    </row>
    <row r="577" spans="1:54">
      <c r="A577" t="str">
        <f t="shared" si="101"/>
        <v/>
      </c>
      <c r="B577" t="s">
        <v>0</v>
      </c>
      <c r="Q577" s="29"/>
      <c r="R577" s="30"/>
      <c r="S577" s="30"/>
      <c r="T577" s="30"/>
      <c r="U577" s="30"/>
      <c r="V577" s="31"/>
      <c r="W577" s="32">
        <v>45</v>
      </c>
      <c r="X577" s="29"/>
      <c r="Y577" s="50"/>
      <c r="Z577" s="50"/>
      <c r="AA577" s="51"/>
      <c r="AC577" s="52"/>
      <c r="AD577" s="52"/>
      <c r="BB577" s="64" t="s">
        <v>0</v>
      </c>
    </row>
    <row r="578" spans="1:54">
      <c r="A578" t="str">
        <f t="shared" si="101"/>
        <v>*0/0</v>
      </c>
      <c r="B578" t="s">
        <v>0</v>
      </c>
      <c r="C578" t="str">
        <f>"*"&amp;R578&amp;"/"&amp;T578</f>
        <v>*0/0</v>
      </c>
      <c r="Q578" s="33" t="s">
        <v>9</v>
      </c>
      <c r="R578" s="34">
        <f>INDEX(AI:AI,W577+1)</f>
        <v>0</v>
      </c>
      <c r="S578" s="35" t="s">
        <v>10</v>
      </c>
      <c r="T578" s="34">
        <f>INDEX(AJ:AJ,W577+1)</f>
        <v>0</v>
      </c>
      <c r="U578" s="35"/>
      <c r="V578" s="36"/>
      <c r="W578" s="37"/>
      <c r="X578" s="33"/>
      <c r="Y578" s="52"/>
      <c r="Z578" s="52"/>
      <c r="AA578" s="53"/>
      <c r="AC578" s="52"/>
      <c r="AD578" s="52"/>
      <c r="BB578" s="64" t="s">
        <v>0</v>
      </c>
    </row>
    <row r="579" spans="1:54">
      <c r="A579" t="str">
        <f t="shared" si="101"/>
        <v>|LEFT:80|LEFT:100|LEFT:100|LEFT:100|LEFT:100|LEFT:100|c</v>
      </c>
      <c r="B579" t="s">
        <v>0</v>
      </c>
      <c r="C579" t="s">
        <v>81</v>
      </c>
      <c r="D579" s="26" t="str">
        <f>$Q$1</f>
        <v>LEFT:80</v>
      </c>
      <c r="E579" s="26" t="s">
        <v>81</v>
      </c>
      <c r="F579" s="26" t="str">
        <f t="shared" ref="F579:J579" si="110">$R$1</f>
        <v>LEFT:100</v>
      </c>
      <c r="G579" s="26" t="s">
        <v>81</v>
      </c>
      <c r="H579" s="26" t="str">
        <f t="shared" si="110"/>
        <v>LEFT:100</v>
      </c>
      <c r="I579" s="26" t="s">
        <v>81</v>
      </c>
      <c r="J579" s="26" t="str">
        <f t="shared" si="110"/>
        <v>LEFT:100</v>
      </c>
      <c r="K579" s="26" t="s">
        <v>81</v>
      </c>
      <c r="L579" s="26" t="str">
        <f>$R$1</f>
        <v>LEFT:100</v>
      </c>
      <c r="M579" s="26" t="s">
        <v>81</v>
      </c>
      <c r="N579" s="26" t="str">
        <f>$R$1</f>
        <v>LEFT:100</v>
      </c>
      <c r="O579" t="s">
        <v>81</v>
      </c>
      <c r="P579" t="s">
        <v>82</v>
      </c>
      <c r="Q579" s="38" t="s">
        <v>6</v>
      </c>
      <c r="R579" s="34">
        <f>INDEX(AF:AF,W577+1)</f>
        <v>0</v>
      </c>
      <c r="S579" s="39" t="s">
        <v>7</v>
      </c>
      <c r="T579" s="34">
        <f>INDEX(AG:AG,W577+1)</f>
        <v>0</v>
      </c>
      <c r="U579" s="39" t="s">
        <v>8</v>
      </c>
      <c r="V579" s="34">
        <f>INDEX(AH:AH,W577+1)</f>
        <v>0</v>
      </c>
      <c r="W579" s="40"/>
      <c r="X579" s="34">
        <f>INDEX(AO:AO,W577+1)</f>
        <v>0</v>
      </c>
      <c r="Y579" s="52"/>
      <c r="Z579" s="52"/>
      <c r="AA579" s="53"/>
      <c r="AC579" s="35"/>
      <c r="AD579" s="35"/>
      <c r="BB579" s="64" t="s">
        <v>0</v>
      </c>
    </row>
    <row r="580" spans="1:54">
      <c r="A580" t="str">
        <f t="shared" si="101"/>
        <v>|色||レアリティ||マナコスト||</v>
      </c>
      <c r="B580" t="s">
        <v>0</v>
      </c>
      <c r="C580" t="s">
        <v>81</v>
      </c>
      <c r="D580" s="27" t="s">
        <v>6</v>
      </c>
      <c r="E580" t="s">
        <v>81</v>
      </c>
      <c r="F580" t="str">
        <f>IF(R579=0,"",R579)</f>
        <v/>
      </c>
      <c r="G580" t="s">
        <v>81</v>
      </c>
      <c r="H580" s="27" t="s">
        <v>93</v>
      </c>
      <c r="I580" t="s">
        <v>81</v>
      </c>
      <c r="J580" t="str">
        <f>IF(T579=0,"",T579)</f>
        <v/>
      </c>
      <c r="K580" t="s">
        <v>81</v>
      </c>
      <c r="L580" s="27" t="s">
        <v>94</v>
      </c>
      <c r="M580" t="s">
        <v>81</v>
      </c>
      <c r="N580" t="str">
        <f>IF(V579=0,"",V579)</f>
        <v/>
      </c>
      <c r="O580" t="s">
        <v>81</v>
      </c>
      <c r="Q580" s="33" t="s">
        <v>11</v>
      </c>
      <c r="R580" s="34">
        <f>INDEX(AK:AK,W577+1)</f>
        <v>0</v>
      </c>
      <c r="S580" s="39" t="s">
        <v>95</v>
      </c>
      <c r="T580" s="34">
        <f>INDEX(AL:AL,W577+1)</f>
        <v>0</v>
      </c>
      <c r="U580" s="34">
        <f>INDEX(AM:AM,W577+1)</f>
        <v>0</v>
      </c>
      <c r="V580" s="34">
        <f>INDEX(AN:AN,W577+1)</f>
        <v>0</v>
      </c>
      <c r="W580" s="40"/>
      <c r="X580" s="34" t="str">
        <f>INDEX(AV:AV,W577+1)</f>
        <v/>
      </c>
      <c r="Y580" s="34" t="str">
        <f>INDEX(AW:AW,W577+1)</f>
        <v/>
      </c>
      <c r="Z580" s="34" t="str">
        <f>INDEX(AX:AX,W577+1)</f>
        <v/>
      </c>
      <c r="AA580" s="34">
        <f>INDEX(AY:AY,W577+1)</f>
        <v>0</v>
      </c>
      <c r="AC580" s="52"/>
      <c r="AD580" s="52"/>
      <c r="BB580" s="64" t="s">
        <v>0</v>
      </c>
    </row>
    <row r="581" spans="1:54">
      <c r="A581" t="str">
        <f t="shared" si="101"/>
        <v>|種別||サブタイプ||||</v>
      </c>
      <c r="B581" t="s">
        <v>0</v>
      </c>
      <c r="C581" t="s">
        <v>81</v>
      </c>
      <c r="D581" s="27" t="s">
        <v>11</v>
      </c>
      <c r="E581" t="s">
        <v>81</v>
      </c>
      <c r="F581" t="str">
        <f>IF(R580=0,"",R580)</f>
        <v/>
      </c>
      <c r="G581" t="s">
        <v>81</v>
      </c>
      <c r="H581" s="27" t="s">
        <v>103</v>
      </c>
      <c r="I581" t="s">
        <v>81</v>
      </c>
      <c r="J581" t="str">
        <f>IF(T580=0,"",T580)</f>
        <v/>
      </c>
      <c r="K581" t="s">
        <v>81</v>
      </c>
      <c r="L581" t="str">
        <f>IF(U580=0,"",U580)</f>
        <v/>
      </c>
      <c r="M581" t="s">
        <v>81</v>
      </c>
      <c r="N581" t="str">
        <f>IF(V580=0,"",V580)</f>
        <v/>
      </c>
      <c r="O581" t="s">
        <v>81</v>
      </c>
      <c r="Q581" s="33" t="s">
        <v>104</v>
      </c>
      <c r="R581" s="34" t="str">
        <f>INDEX(AZ:AZ,W577+1)</f>
        <v/>
      </c>
      <c r="S581" s="35"/>
      <c r="T581" s="35"/>
      <c r="U581" s="35"/>
      <c r="V581" s="36"/>
      <c r="W581" s="40"/>
      <c r="X581" s="32"/>
      <c r="Y581" s="32"/>
      <c r="Z581" s="32"/>
      <c r="AA581" s="54"/>
      <c r="AC581" s="52"/>
      <c r="AD581" s="52"/>
      <c r="BB581" s="64" t="s">
        <v>0</v>
      </c>
    </row>
    <row r="582" spans="1:54">
      <c r="A582" t="str">
        <f t="shared" ref="A582:A645" si="111">CONCATENATE(C582,D582,E582,F582,G582,H582,I582,J582,K582,L582,M582,N582,O582,P582)</f>
        <v>|テキスト|&gt;|&gt;|&gt;|&gt;||</v>
      </c>
      <c r="B582" t="s">
        <v>0</v>
      </c>
      <c r="C582" t="s">
        <v>81</v>
      </c>
      <c r="D582" s="27" t="s">
        <v>104</v>
      </c>
      <c r="E582" t="s">
        <v>81</v>
      </c>
      <c r="F582" s="27" t="s">
        <v>113</v>
      </c>
      <c r="G582" t="s">
        <v>81</v>
      </c>
      <c r="H582" s="27" t="s">
        <v>113</v>
      </c>
      <c r="I582" t="s">
        <v>81</v>
      </c>
      <c r="J582" s="27" t="s">
        <v>113</v>
      </c>
      <c r="K582" t="s">
        <v>81</v>
      </c>
      <c r="L582" s="27" t="s">
        <v>113</v>
      </c>
      <c r="M582" t="s">
        <v>81</v>
      </c>
      <c r="N582" t="str">
        <f>IF(R581=0,"",R581)</f>
        <v/>
      </c>
      <c r="O582" t="s">
        <v>81</v>
      </c>
      <c r="Q582" s="38" t="s">
        <v>27</v>
      </c>
      <c r="R582" s="34" t="str">
        <f>INDEX(BA:BA,W577+1)</f>
        <v/>
      </c>
      <c r="S582" s="35" t="s">
        <v>400</v>
      </c>
      <c r="T582" s="34" t="str">
        <f>IF(X582="","",X582&amp;IF(Y582="",""," "&amp;Y582)&amp;IF(Z582="",""," "&amp;Z582)&amp;IF(AA582="",""," "&amp;AA582))</f>
        <v/>
      </c>
      <c r="U582" s="35"/>
      <c r="V582" s="36"/>
      <c r="W582" s="40" t="s">
        <v>114</v>
      </c>
      <c r="X582" s="33" t="str">
        <f t="shared" ref="X582:AA582" si="112">IF(ISERROR(IF(LEN(X581)&gt;1,X581,VLOOKUP(X580,$AC:$AD,2,FALSE))),"",IF(LEN(X581)&gt;1,X581,VLOOKUP(X580,$AC:$AD,2,FALSE)))</f>
        <v/>
      </c>
      <c r="Y582" s="33" t="str">
        <f t="shared" si="112"/>
        <v/>
      </c>
      <c r="Z582" s="33" t="str">
        <f t="shared" si="112"/>
        <v/>
      </c>
      <c r="AA582" s="33" t="str">
        <f t="shared" si="112"/>
        <v> </v>
      </c>
      <c r="AC582" s="52"/>
      <c r="AD582" s="52"/>
      <c r="BB582" s="64" t="s">
        <v>0</v>
      </c>
    </row>
    <row r="583" spans="1:54">
      <c r="A583" t="str">
        <f t="shared" si="111"/>
        <v>|英テキスト|&gt;|&gt;|&gt;|&gt;||</v>
      </c>
      <c r="B583" t="s">
        <v>0</v>
      </c>
      <c r="C583" t="s">
        <v>81</v>
      </c>
      <c r="D583" s="27" t="s">
        <v>125</v>
      </c>
      <c r="E583" t="s">
        <v>81</v>
      </c>
      <c r="F583" s="27" t="s">
        <v>113</v>
      </c>
      <c r="G583" t="s">
        <v>81</v>
      </c>
      <c r="H583" s="27" t="s">
        <v>113</v>
      </c>
      <c r="I583" t="s">
        <v>81</v>
      </c>
      <c r="J583" s="27" t="s">
        <v>113</v>
      </c>
      <c r="K583" t="s">
        <v>81</v>
      </c>
      <c r="L583" s="27" t="s">
        <v>113</v>
      </c>
      <c r="M583" t="s">
        <v>81</v>
      </c>
      <c r="N583" t="str">
        <f>IF(T582="","",T582&amp;"&amp;br;")&amp;IF(R582=0,"",R582)</f>
        <v/>
      </c>
      <c r="O583" t="s">
        <v>81</v>
      </c>
      <c r="Q583" s="33" t="s">
        <v>18</v>
      </c>
      <c r="R583" s="34">
        <f>IF(INDEX(AT:AT,W577+1)="",0,INDEX(AT:AT,W577+1)&amp;"/"&amp;INDEX(AU:AU,W577+1))</f>
        <v>0</v>
      </c>
      <c r="S583" s="35"/>
      <c r="T583" s="35"/>
      <c r="U583" s="35"/>
      <c r="V583" s="36"/>
      <c r="W583" s="40"/>
      <c r="X583" s="33"/>
      <c r="Y583" s="52"/>
      <c r="Z583" s="52"/>
      <c r="AA583" s="53"/>
      <c r="AC583" s="52"/>
      <c r="AD583" s="52"/>
      <c r="BB583" s="64" t="s">
        <v>0</v>
      </c>
    </row>
    <row r="584" spans="1:54">
      <c r="A584" t="str">
        <f t="shared" si="111"/>
        <v>|PT|&gt;||シールド数|&gt;||</v>
      </c>
      <c r="B584" t="s">
        <v>0</v>
      </c>
      <c r="C584" t="s">
        <v>81</v>
      </c>
      <c r="D584" t="s">
        <v>18</v>
      </c>
      <c r="E584" t="s">
        <v>81</v>
      </c>
      <c r="F584" t="s">
        <v>113</v>
      </c>
      <c r="G584" t="s">
        <v>81</v>
      </c>
      <c r="H584" t="str">
        <f>IF(R583=0,"",R583)</f>
        <v/>
      </c>
      <c r="I584" t="s">
        <v>81</v>
      </c>
      <c r="J584" t="s">
        <v>136</v>
      </c>
      <c r="K584" t="s">
        <v>81</v>
      </c>
      <c r="L584" t="s">
        <v>113</v>
      </c>
      <c r="M584" t="s">
        <v>81</v>
      </c>
      <c r="N584" t="str">
        <f>IF(R584=0,"",R584)</f>
        <v/>
      </c>
      <c r="O584" t="s">
        <v>81</v>
      </c>
      <c r="Q584" s="41" t="s">
        <v>19</v>
      </c>
      <c r="R584" s="34">
        <f>INDEX(AS:AS,W577+1)</f>
        <v>0</v>
      </c>
      <c r="S584" s="42"/>
      <c r="T584" s="42"/>
      <c r="U584" s="42"/>
      <c r="V584" s="43"/>
      <c r="W584" s="44"/>
      <c r="X584" s="45"/>
      <c r="Y584" s="55"/>
      <c r="Z584" s="55"/>
      <c r="AA584" s="56"/>
      <c r="BB584" s="64" t="s">
        <v>0</v>
      </c>
    </row>
    <row r="585" spans="1:54">
      <c r="A585" t="str">
        <f t="shared" si="111"/>
        <v>&amp;br;&amp;br;</v>
      </c>
      <c r="B585" t="s">
        <v>0</v>
      </c>
      <c r="C585" t="s">
        <v>145</v>
      </c>
      <c r="R585"/>
      <c r="S585"/>
      <c r="T585"/>
      <c r="U585"/>
      <c r="V585"/>
      <c r="BB585" s="64" t="s">
        <v>0</v>
      </c>
    </row>
    <row r="586" spans="1:54">
      <c r="A586" t="str">
        <f t="shared" si="111"/>
        <v>#back(text=戻る,left)</v>
      </c>
      <c r="B586" t="s">
        <v>0</v>
      </c>
      <c r="C586" t="s">
        <v>153</v>
      </c>
      <c r="R586"/>
      <c r="S586"/>
      <c r="T586"/>
      <c r="U586"/>
      <c r="V586"/>
      <c r="BB586" s="64" t="s">
        <v>0</v>
      </c>
    </row>
    <row r="587" spans="1:54">
      <c r="A587" t="str">
        <f t="shared" si="111"/>
        <v>&amp;br;</v>
      </c>
      <c r="B587" t="s">
        <v>0</v>
      </c>
      <c r="C587" t="s">
        <v>164</v>
      </c>
      <c r="R587"/>
      <c r="S587"/>
      <c r="T587"/>
      <c r="U587"/>
      <c r="V587"/>
      <c r="BB587" s="64" t="s">
        <v>0</v>
      </c>
    </row>
    <row r="588" spans="1:54">
      <c r="A588" t="str">
        <f t="shared" si="111"/>
        <v>#comment(above,nsize=[15],size=[30],num=[10])</v>
      </c>
      <c r="B588" t="s">
        <v>0</v>
      </c>
      <c r="C588" t="s">
        <v>173</v>
      </c>
      <c r="R588"/>
      <c r="S588"/>
      <c r="T588"/>
      <c r="U588"/>
      <c r="V588"/>
      <c r="BB588" s="64" t="s">
        <v>0</v>
      </c>
    </row>
    <row r="589" spans="1:54">
      <c r="A589" t="str">
        <f t="shared" si="111"/>
        <v>&amp;br;&amp;br;</v>
      </c>
      <c r="B589" t="s">
        <v>0</v>
      </c>
      <c r="C589" t="s">
        <v>145</v>
      </c>
      <c r="R589"/>
      <c r="S589"/>
      <c r="T589"/>
      <c r="U589"/>
      <c r="V589"/>
      <c r="AC589" s="52"/>
      <c r="AD589" s="52"/>
      <c r="BB589" s="64" t="s">
        <v>0</v>
      </c>
    </row>
    <row r="590" spans="1:54">
      <c r="A590" t="str">
        <f t="shared" si="111"/>
        <v/>
      </c>
      <c r="B590" t="s">
        <v>0</v>
      </c>
      <c r="Q590" s="29"/>
      <c r="R590" s="30"/>
      <c r="S590" s="30"/>
      <c r="T590" s="30"/>
      <c r="U590" s="30"/>
      <c r="V590" s="31"/>
      <c r="W590" s="32">
        <v>46</v>
      </c>
      <c r="X590" s="29"/>
      <c r="Y590" s="50"/>
      <c r="Z590" s="50"/>
      <c r="AA590" s="51"/>
      <c r="AC590" s="52"/>
      <c r="AD590" s="52"/>
      <c r="BB590" s="64" t="s">
        <v>0</v>
      </c>
    </row>
    <row r="591" spans="1:54">
      <c r="A591" t="str">
        <f t="shared" si="111"/>
        <v>*0/0</v>
      </c>
      <c r="B591" t="s">
        <v>0</v>
      </c>
      <c r="C591" t="str">
        <f>"*"&amp;R591&amp;"/"&amp;T591</f>
        <v>*0/0</v>
      </c>
      <c r="Q591" s="33" t="s">
        <v>9</v>
      </c>
      <c r="R591" s="34">
        <f>INDEX(AI:AI,W590+1)</f>
        <v>0</v>
      </c>
      <c r="S591" s="35" t="s">
        <v>10</v>
      </c>
      <c r="T591" s="34">
        <f>INDEX(AJ:AJ,W590+1)</f>
        <v>0</v>
      </c>
      <c r="U591" s="35"/>
      <c r="V591" s="36"/>
      <c r="W591" s="37"/>
      <c r="X591" s="33"/>
      <c r="Y591" s="52"/>
      <c r="Z591" s="52"/>
      <c r="AA591" s="53"/>
      <c r="AC591" s="52"/>
      <c r="AD591" s="52"/>
      <c r="BB591" s="64" t="s">
        <v>0</v>
      </c>
    </row>
    <row r="592" spans="1:54">
      <c r="A592" t="str">
        <f t="shared" si="111"/>
        <v>|LEFT:80|LEFT:100|LEFT:100|LEFT:100|LEFT:100|LEFT:100|c</v>
      </c>
      <c r="B592" t="s">
        <v>0</v>
      </c>
      <c r="C592" t="s">
        <v>81</v>
      </c>
      <c r="D592" s="26" t="str">
        <f>$Q$1</f>
        <v>LEFT:80</v>
      </c>
      <c r="E592" s="26" t="s">
        <v>81</v>
      </c>
      <c r="F592" s="26" t="str">
        <f t="shared" ref="F592:J592" si="113">$R$1</f>
        <v>LEFT:100</v>
      </c>
      <c r="G592" s="26" t="s">
        <v>81</v>
      </c>
      <c r="H592" s="26" t="str">
        <f t="shared" si="113"/>
        <v>LEFT:100</v>
      </c>
      <c r="I592" s="26" t="s">
        <v>81</v>
      </c>
      <c r="J592" s="26" t="str">
        <f t="shared" si="113"/>
        <v>LEFT:100</v>
      </c>
      <c r="K592" s="26" t="s">
        <v>81</v>
      </c>
      <c r="L592" s="26" t="str">
        <f>$R$1</f>
        <v>LEFT:100</v>
      </c>
      <c r="M592" s="26" t="s">
        <v>81</v>
      </c>
      <c r="N592" s="26" t="str">
        <f>$R$1</f>
        <v>LEFT:100</v>
      </c>
      <c r="O592" t="s">
        <v>81</v>
      </c>
      <c r="P592" t="s">
        <v>82</v>
      </c>
      <c r="Q592" s="38" t="s">
        <v>6</v>
      </c>
      <c r="R592" s="34">
        <f>INDEX(AF:AF,W590+1)</f>
        <v>0</v>
      </c>
      <c r="S592" s="39" t="s">
        <v>7</v>
      </c>
      <c r="T592" s="34">
        <f>INDEX(AG:AG,W590+1)</f>
        <v>0</v>
      </c>
      <c r="U592" s="39" t="s">
        <v>8</v>
      </c>
      <c r="V592" s="34">
        <f>INDEX(AH:AH,W590+1)</f>
        <v>0</v>
      </c>
      <c r="W592" s="40"/>
      <c r="X592" s="34">
        <f>INDEX(AO:AO,W590+1)</f>
        <v>0</v>
      </c>
      <c r="Y592" s="52"/>
      <c r="Z592" s="52"/>
      <c r="AA592" s="53"/>
      <c r="AC592" s="35"/>
      <c r="AD592" s="35"/>
      <c r="BB592" s="64" t="s">
        <v>0</v>
      </c>
    </row>
    <row r="593" spans="1:54">
      <c r="A593" t="str">
        <f t="shared" si="111"/>
        <v>|色||レアリティ||マナコスト||</v>
      </c>
      <c r="B593" t="s">
        <v>0</v>
      </c>
      <c r="C593" t="s">
        <v>81</v>
      </c>
      <c r="D593" s="27" t="s">
        <v>6</v>
      </c>
      <c r="E593" t="s">
        <v>81</v>
      </c>
      <c r="F593" t="str">
        <f>IF(R592=0,"",R592)</f>
        <v/>
      </c>
      <c r="G593" t="s">
        <v>81</v>
      </c>
      <c r="H593" s="27" t="s">
        <v>93</v>
      </c>
      <c r="I593" t="s">
        <v>81</v>
      </c>
      <c r="J593" t="str">
        <f>IF(T592=0,"",T592)</f>
        <v/>
      </c>
      <c r="K593" t="s">
        <v>81</v>
      </c>
      <c r="L593" s="27" t="s">
        <v>94</v>
      </c>
      <c r="M593" t="s">
        <v>81</v>
      </c>
      <c r="N593" t="str">
        <f>IF(V592=0,"",V592)</f>
        <v/>
      </c>
      <c r="O593" t="s">
        <v>81</v>
      </c>
      <c r="Q593" s="33" t="s">
        <v>11</v>
      </c>
      <c r="R593" s="34">
        <f>INDEX(AK:AK,W590+1)</f>
        <v>0</v>
      </c>
      <c r="S593" s="39" t="s">
        <v>95</v>
      </c>
      <c r="T593" s="34">
        <f>INDEX(AL:AL,W590+1)</f>
        <v>0</v>
      </c>
      <c r="U593" s="34">
        <f>INDEX(AM:AM,W590+1)</f>
        <v>0</v>
      </c>
      <c r="V593" s="34">
        <f>INDEX(AN:AN,W590+1)</f>
        <v>0</v>
      </c>
      <c r="W593" s="40"/>
      <c r="X593" s="34" t="str">
        <f>INDEX(AV:AV,W590+1)</f>
        <v/>
      </c>
      <c r="Y593" s="34" t="str">
        <f>INDEX(AW:AW,W590+1)</f>
        <v/>
      </c>
      <c r="Z593" s="34" t="str">
        <f>INDEX(AX:AX,W590+1)</f>
        <v/>
      </c>
      <c r="AA593" s="34">
        <f>INDEX(AY:AY,W590+1)</f>
        <v>0</v>
      </c>
      <c r="AC593" s="52"/>
      <c r="AD593" s="52"/>
      <c r="BB593" s="64" t="s">
        <v>0</v>
      </c>
    </row>
    <row r="594" spans="1:54">
      <c r="A594" t="str">
        <f t="shared" si="111"/>
        <v>|種別||サブタイプ||||</v>
      </c>
      <c r="B594" t="s">
        <v>0</v>
      </c>
      <c r="C594" t="s">
        <v>81</v>
      </c>
      <c r="D594" s="27" t="s">
        <v>11</v>
      </c>
      <c r="E594" t="s">
        <v>81</v>
      </c>
      <c r="F594" t="str">
        <f>IF(R593=0,"",R593)</f>
        <v/>
      </c>
      <c r="G594" t="s">
        <v>81</v>
      </c>
      <c r="H594" s="27" t="s">
        <v>103</v>
      </c>
      <c r="I594" t="s">
        <v>81</v>
      </c>
      <c r="J594" t="str">
        <f>IF(T593=0,"",T593)</f>
        <v/>
      </c>
      <c r="K594" t="s">
        <v>81</v>
      </c>
      <c r="L594" t="str">
        <f>IF(U593=0,"",U593)</f>
        <v/>
      </c>
      <c r="M594" t="s">
        <v>81</v>
      </c>
      <c r="N594" t="str">
        <f>IF(V593=0,"",V593)</f>
        <v/>
      </c>
      <c r="O594" t="s">
        <v>81</v>
      </c>
      <c r="Q594" s="33" t="s">
        <v>104</v>
      </c>
      <c r="R594" s="34" t="str">
        <f>INDEX(AZ:AZ,W590+1)</f>
        <v/>
      </c>
      <c r="S594" s="35"/>
      <c r="T594" s="35"/>
      <c r="U594" s="35"/>
      <c r="V594" s="36"/>
      <c r="W594" s="40"/>
      <c r="X594" s="32"/>
      <c r="Y594" s="32"/>
      <c r="Z594" s="32"/>
      <c r="AA594" s="54"/>
      <c r="AC594" s="52"/>
      <c r="AD594" s="52"/>
      <c r="BB594" s="64" t="s">
        <v>0</v>
      </c>
    </row>
    <row r="595" spans="1:54">
      <c r="A595" t="str">
        <f t="shared" si="111"/>
        <v>|テキスト|&gt;|&gt;|&gt;|&gt;||</v>
      </c>
      <c r="B595" t="s">
        <v>0</v>
      </c>
      <c r="C595" t="s">
        <v>81</v>
      </c>
      <c r="D595" s="27" t="s">
        <v>104</v>
      </c>
      <c r="E595" t="s">
        <v>81</v>
      </c>
      <c r="F595" s="27" t="s">
        <v>113</v>
      </c>
      <c r="G595" t="s">
        <v>81</v>
      </c>
      <c r="H595" s="27" t="s">
        <v>113</v>
      </c>
      <c r="I595" t="s">
        <v>81</v>
      </c>
      <c r="J595" s="27" t="s">
        <v>113</v>
      </c>
      <c r="K595" t="s">
        <v>81</v>
      </c>
      <c r="L595" s="27" t="s">
        <v>113</v>
      </c>
      <c r="M595" t="s">
        <v>81</v>
      </c>
      <c r="N595" t="str">
        <f>IF(R594=0,"",R594)</f>
        <v/>
      </c>
      <c r="O595" t="s">
        <v>81</v>
      </c>
      <c r="Q595" s="38" t="s">
        <v>27</v>
      </c>
      <c r="R595" s="34" t="str">
        <f>INDEX(BA:BA,W590+1)</f>
        <v/>
      </c>
      <c r="S595" s="35" t="s">
        <v>400</v>
      </c>
      <c r="T595" s="34" t="str">
        <f>IF(X595="","",X595&amp;IF(Y595="",""," "&amp;Y595)&amp;IF(Z595="",""," "&amp;Z595)&amp;IF(AA595="",""," "&amp;AA595))</f>
        <v/>
      </c>
      <c r="U595" s="35"/>
      <c r="V595" s="36"/>
      <c r="W595" s="40" t="s">
        <v>114</v>
      </c>
      <c r="X595" s="33" t="str">
        <f t="shared" ref="X595:AA595" si="114">IF(ISERROR(IF(LEN(X594)&gt;1,X594,VLOOKUP(X593,$AC:$AD,2,FALSE))),"",IF(LEN(X594)&gt;1,X594,VLOOKUP(X593,$AC:$AD,2,FALSE)))</f>
        <v/>
      </c>
      <c r="Y595" s="33" t="str">
        <f t="shared" si="114"/>
        <v/>
      </c>
      <c r="Z595" s="33" t="str">
        <f t="shared" si="114"/>
        <v/>
      </c>
      <c r="AA595" s="33" t="str">
        <f t="shared" si="114"/>
        <v> </v>
      </c>
      <c r="AC595" s="52"/>
      <c r="AD595" s="52"/>
      <c r="BB595" s="64" t="s">
        <v>0</v>
      </c>
    </row>
    <row r="596" spans="1:54">
      <c r="A596" t="str">
        <f t="shared" si="111"/>
        <v>|英テキスト|&gt;|&gt;|&gt;|&gt;||</v>
      </c>
      <c r="B596" t="s">
        <v>0</v>
      </c>
      <c r="C596" t="s">
        <v>81</v>
      </c>
      <c r="D596" s="27" t="s">
        <v>125</v>
      </c>
      <c r="E596" t="s">
        <v>81</v>
      </c>
      <c r="F596" s="27" t="s">
        <v>113</v>
      </c>
      <c r="G596" t="s">
        <v>81</v>
      </c>
      <c r="H596" s="27" t="s">
        <v>113</v>
      </c>
      <c r="I596" t="s">
        <v>81</v>
      </c>
      <c r="J596" s="27" t="s">
        <v>113</v>
      </c>
      <c r="K596" t="s">
        <v>81</v>
      </c>
      <c r="L596" s="27" t="s">
        <v>113</v>
      </c>
      <c r="M596" t="s">
        <v>81</v>
      </c>
      <c r="N596" t="str">
        <f>IF(T595="","",T595&amp;"&amp;br;")&amp;IF(R595=0,"",R595)</f>
        <v/>
      </c>
      <c r="O596" t="s">
        <v>81</v>
      </c>
      <c r="Q596" s="33" t="s">
        <v>18</v>
      </c>
      <c r="R596" s="34">
        <f>IF(INDEX(AT:AT,W590+1)="",0,INDEX(AT:AT,W590+1)&amp;"/"&amp;INDEX(AU:AU,W590+1))</f>
        <v>0</v>
      </c>
      <c r="S596" s="35"/>
      <c r="T596" s="35"/>
      <c r="U596" s="35"/>
      <c r="V596" s="36"/>
      <c r="W596" s="40"/>
      <c r="X596" s="33"/>
      <c r="Y596" s="52"/>
      <c r="Z596" s="52"/>
      <c r="AA596" s="53"/>
      <c r="AC596" s="52"/>
      <c r="AD596" s="52"/>
      <c r="BB596" s="64" t="s">
        <v>0</v>
      </c>
    </row>
    <row r="597" spans="1:54">
      <c r="A597" t="str">
        <f t="shared" si="111"/>
        <v>|PT|&gt;||シールド数|&gt;||</v>
      </c>
      <c r="B597" t="s">
        <v>0</v>
      </c>
      <c r="C597" t="s">
        <v>81</v>
      </c>
      <c r="D597" t="s">
        <v>18</v>
      </c>
      <c r="E597" t="s">
        <v>81</v>
      </c>
      <c r="F597" t="s">
        <v>113</v>
      </c>
      <c r="G597" t="s">
        <v>81</v>
      </c>
      <c r="H597" t="str">
        <f>IF(R596=0,"",R596)</f>
        <v/>
      </c>
      <c r="I597" t="s">
        <v>81</v>
      </c>
      <c r="J597" t="s">
        <v>136</v>
      </c>
      <c r="K597" t="s">
        <v>81</v>
      </c>
      <c r="L597" t="s">
        <v>113</v>
      </c>
      <c r="M597" t="s">
        <v>81</v>
      </c>
      <c r="N597" t="str">
        <f>IF(R597=0,"",R597)</f>
        <v/>
      </c>
      <c r="O597" t="s">
        <v>81</v>
      </c>
      <c r="Q597" s="41" t="s">
        <v>19</v>
      </c>
      <c r="R597" s="34">
        <f>INDEX(AS:AS,W590+1)</f>
        <v>0</v>
      </c>
      <c r="S597" s="42"/>
      <c r="T597" s="42"/>
      <c r="U597" s="42"/>
      <c r="V597" s="43"/>
      <c r="W597" s="44"/>
      <c r="X597" s="45"/>
      <c r="Y597" s="55"/>
      <c r="Z597" s="55"/>
      <c r="AA597" s="56"/>
      <c r="BB597" s="64" t="s">
        <v>0</v>
      </c>
    </row>
    <row r="598" spans="1:54">
      <c r="A598" t="str">
        <f t="shared" si="111"/>
        <v>&amp;br;&amp;br;</v>
      </c>
      <c r="B598" t="s">
        <v>0</v>
      </c>
      <c r="C598" t="s">
        <v>145</v>
      </c>
      <c r="R598"/>
      <c r="S598"/>
      <c r="T598"/>
      <c r="U598"/>
      <c r="V598"/>
      <c r="BB598" s="64" t="s">
        <v>0</v>
      </c>
    </row>
    <row r="599" spans="1:54">
      <c r="A599" t="str">
        <f t="shared" si="111"/>
        <v>#back(text=戻る,left)</v>
      </c>
      <c r="B599" t="s">
        <v>0</v>
      </c>
      <c r="C599" t="s">
        <v>153</v>
      </c>
      <c r="R599"/>
      <c r="S599"/>
      <c r="T599"/>
      <c r="U599"/>
      <c r="V599"/>
      <c r="BB599" s="64" t="s">
        <v>0</v>
      </c>
    </row>
    <row r="600" spans="1:54">
      <c r="A600" t="str">
        <f t="shared" si="111"/>
        <v>&amp;br;</v>
      </c>
      <c r="B600" t="s">
        <v>0</v>
      </c>
      <c r="C600" t="s">
        <v>164</v>
      </c>
      <c r="R600"/>
      <c r="S600"/>
      <c r="T600"/>
      <c r="U600"/>
      <c r="V600"/>
      <c r="BB600" s="64" t="s">
        <v>0</v>
      </c>
    </row>
    <row r="601" spans="1:54">
      <c r="A601" t="str">
        <f t="shared" si="111"/>
        <v>#comment(above,nsize=[15],size=[30],num=[10])</v>
      </c>
      <c r="B601" t="s">
        <v>0</v>
      </c>
      <c r="C601" t="s">
        <v>173</v>
      </c>
      <c r="R601"/>
      <c r="S601"/>
      <c r="T601"/>
      <c r="U601"/>
      <c r="V601"/>
      <c r="BB601" s="64" t="s">
        <v>0</v>
      </c>
    </row>
    <row r="602" spans="1:54">
      <c r="A602" t="str">
        <f t="shared" si="111"/>
        <v>&amp;br;&amp;br;</v>
      </c>
      <c r="B602" t="s">
        <v>0</v>
      </c>
      <c r="C602" t="s">
        <v>145</v>
      </c>
      <c r="R602"/>
      <c r="S602"/>
      <c r="T602"/>
      <c r="U602"/>
      <c r="V602"/>
      <c r="AC602" s="52"/>
      <c r="AD602" s="52"/>
      <c r="BB602" s="64" t="s">
        <v>0</v>
      </c>
    </row>
    <row r="603" spans="1:54">
      <c r="A603" t="str">
        <f t="shared" si="111"/>
        <v/>
      </c>
      <c r="B603" t="s">
        <v>0</v>
      </c>
      <c r="Q603" s="29"/>
      <c r="R603" s="30"/>
      <c r="S603" s="30"/>
      <c r="T603" s="30"/>
      <c r="U603" s="30"/>
      <c r="V603" s="31"/>
      <c r="W603" s="32">
        <v>47</v>
      </c>
      <c r="X603" s="29"/>
      <c r="Y603" s="50"/>
      <c r="Z603" s="50"/>
      <c r="AA603" s="51"/>
      <c r="AC603" s="52"/>
      <c r="AD603" s="52"/>
      <c r="BB603" s="64" t="s">
        <v>0</v>
      </c>
    </row>
    <row r="604" spans="1:54">
      <c r="A604" t="str">
        <f t="shared" si="111"/>
        <v>*0/0</v>
      </c>
      <c r="B604" t="s">
        <v>0</v>
      </c>
      <c r="C604" t="str">
        <f>"*"&amp;R604&amp;"/"&amp;T604</f>
        <v>*0/0</v>
      </c>
      <c r="Q604" s="33" t="s">
        <v>9</v>
      </c>
      <c r="R604" s="34">
        <f>INDEX(AI:AI,W603+1)</f>
        <v>0</v>
      </c>
      <c r="S604" s="35" t="s">
        <v>10</v>
      </c>
      <c r="T604" s="34">
        <f>INDEX(AJ:AJ,W603+1)</f>
        <v>0</v>
      </c>
      <c r="U604" s="35"/>
      <c r="V604" s="36"/>
      <c r="W604" s="37"/>
      <c r="X604" s="33"/>
      <c r="Y604" s="52"/>
      <c r="Z604" s="52"/>
      <c r="AA604" s="53"/>
      <c r="AC604" s="52"/>
      <c r="AD604" s="52"/>
      <c r="BB604" s="64" t="s">
        <v>0</v>
      </c>
    </row>
    <row r="605" spans="1:54">
      <c r="A605" t="str">
        <f t="shared" si="111"/>
        <v>|LEFT:80|LEFT:100|LEFT:100|LEFT:100|LEFT:100|LEFT:100|c</v>
      </c>
      <c r="B605" t="s">
        <v>0</v>
      </c>
      <c r="C605" t="s">
        <v>81</v>
      </c>
      <c r="D605" s="26" t="str">
        <f>$Q$1</f>
        <v>LEFT:80</v>
      </c>
      <c r="E605" s="26" t="s">
        <v>81</v>
      </c>
      <c r="F605" s="26" t="str">
        <f t="shared" ref="F605:J605" si="115">$R$1</f>
        <v>LEFT:100</v>
      </c>
      <c r="G605" s="26" t="s">
        <v>81</v>
      </c>
      <c r="H605" s="26" t="str">
        <f t="shared" si="115"/>
        <v>LEFT:100</v>
      </c>
      <c r="I605" s="26" t="s">
        <v>81</v>
      </c>
      <c r="J605" s="26" t="str">
        <f t="shared" si="115"/>
        <v>LEFT:100</v>
      </c>
      <c r="K605" s="26" t="s">
        <v>81</v>
      </c>
      <c r="L605" s="26" t="str">
        <f>$R$1</f>
        <v>LEFT:100</v>
      </c>
      <c r="M605" s="26" t="s">
        <v>81</v>
      </c>
      <c r="N605" s="26" t="str">
        <f>$R$1</f>
        <v>LEFT:100</v>
      </c>
      <c r="O605" t="s">
        <v>81</v>
      </c>
      <c r="P605" t="s">
        <v>82</v>
      </c>
      <c r="Q605" s="38" t="s">
        <v>6</v>
      </c>
      <c r="R605" s="34">
        <f>INDEX(AF:AF,W603+1)</f>
        <v>0</v>
      </c>
      <c r="S605" s="39" t="s">
        <v>7</v>
      </c>
      <c r="T605" s="34">
        <f>INDEX(AG:AG,W603+1)</f>
        <v>0</v>
      </c>
      <c r="U605" s="39" t="s">
        <v>8</v>
      </c>
      <c r="V605" s="34">
        <f>INDEX(AH:AH,W603+1)</f>
        <v>0</v>
      </c>
      <c r="W605" s="40"/>
      <c r="X605" s="34">
        <f>INDEX(AO:AO,W603+1)</f>
        <v>0</v>
      </c>
      <c r="Y605" s="52"/>
      <c r="Z605" s="52"/>
      <c r="AA605" s="53"/>
      <c r="AC605" s="35"/>
      <c r="AD605" s="35"/>
      <c r="BB605" s="64" t="s">
        <v>0</v>
      </c>
    </row>
    <row r="606" spans="1:54">
      <c r="A606" t="str">
        <f t="shared" si="111"/>
        <v>|色||レアリティ||マナコスト||</v>
      </c>
      <c r="B606" t="s">
        <v>0</v>
      </c>
      <c r="C606" t="s">
        <v>81</v>
      </c>
      <c r="D606" s="27" t="s">
        <v>6</v>
      </c>
      <c r="E606" t="s">
        <v>81</v>
      </c>
      <c r="F606" t="str">
        <f>IF(R605=0,"",R605)</f>
        <v/>
      </c>
      <c r="G606" t="s">
        <v>81</v>
      </c>
      <c r="H606" s="27" t="s">
        <v>93</v>
      </c>
      <c r="I606" t="s">
        <v>81</v>
      </c>
      <c r="J606" t="str">
        <f>IF(T605=0,"",T605)</f>
        <v/>
      </c>
      <c r="K606" t="s">
        <v>81</v>
      </c>
      <c r="L606" s="27" t="s">
        <v>94</v>
      </c>
      <c r="M606" t="s">
        <v>81</v>
      </c>
      <c r="N606" t="str">
        <f>IF(V605=0,"",V605)</f>
        <v/>
      </c>
      <c r="O606" t="s">
        <v>81</v>
      </c>
      <c r="Q606" s="33" t="s">
        <v>11</v>
      </c>
      <c r="R606" s="34">
        <f>INDEX(AK:AK,W603+1)</f>
        <v>0</v>
      </c>
      <c r="S606" s="39" t="s">
        <v>95</v>
      </c>
      <c r="T606" s="34">
        <f>INDEX(AL:AL,W603+1)</f>
        <v>0</v>
      </c>
      <c r="U606" s="34">
        <f>INDEX(AM:AM,W603+1)</f>
        <v>0</v>
      </c>
      <c r="V606" s="34">
        <f>INDEX(AN:AN,W603+1)</f>
        <v>0</v>
      </c>
      <c r="W606" s="40"/>
      <c r="X606" s="34" t="str">
        <f>INDEX(AV:AV,W603+1)</f>
        <v/>
      </c>
      <c r="Y606" s="34" t="str">
        <f>INDEX(AW:AW,W603+1)</f>
        <v/>
      </c>
      <c r="Z606" s="34" t="str">
        <f>INDEX(AX:AX,W603+1)</f>
        <v/>
      </c>
      <c r="AA606" s="34">
        <f>INDEX(AY:AY,W603+1)</f>
        <v>0</v>
      </c>
      <c r="AC606" s="52"/>
      <c r="AD606" s="52"/>
      <c r="BB606" s="64" t="s">
        <v>0</v>
      </c>
    </row>
    <row r="607" spans="1:54">
      <c r="A607" t="str">
        <f t="shared" si="111"/>
        <v>|種別||サブタイプ||||</v>
      </c>
      <c r="B607" t="s">
        <v>0</v>
      </c>
      <c r="C607" t="s">
        <v>81</v>
      </c>
      <c r="D607" s="27" t="s">
        <v>11</v>
      </c>
      <c r="E607" t="s">
        <v>81</v>
      </c>
      <c r="F607" t="str">
        <f>IF(R606=0,"",R606)</f>
        <v/>
      </c>
      <c r="G607" t="s">
        <v>81</v>
      </c>
      <c r="H607" s="27" t="s">
        <v>103</v>
      </c>
      <c r="I607" t="s">
        <v>81</v>
      </c>
      <c r="J607" t="str">
        <f>IF(T606=0,"",T606)</f>
        <v/>
      </c>
      <c r="K607" t="s">
        <v>81</v>
      </c>
      <c r="L607" t="str">
        <f>IF(U606=0,"",U606)</f>
        <v/>
      </c>
      <c r="M607" t="s">
        <v>81</v>
      </c>
      <c r="N607" t="str">
        <f>IF(V606=0,"",V606)</f>
        <v/>
      </c>
      <c r="O607" t="s">
        <v>81</v>
      </c>
      <c r="Q607" s="33" t="s">
        <v>104</v>
      </c>
      <c r="R607" s="34" t="str">
        <f>INDEX(AZ:AZ,W603+1)</f>
        <v/>
      </c>
      <c r="S607" s="35"/>
      <c r="T607" s="35"/>
      <c r="U607" s="35"/>
      <c r="V607" s="36"/>
      <c r="W607" s="40"/>
      <c r="X607" s="32"/>
      <c r="Y607" s="32"/>
      <c r="Z607" s="32"/>
      <c r="AA607" s="54"/>
      <c r="AC607" s="52"/>
      <c r="AD607" s="52"/>
      <c r="BB607" s="64" t="s">
        <v>0</v>
      </c>
    </row>
    <row r="608" spans="1:54">
      <c r="A608" t="str">
        <f t="shared" si="111"/>
        <v>|テキスト|&gt;|&gt;|&gt;|&gt;||</v>
      </c>
      <c r="B608" t="s">
        <v>0</v>
      </c>
      <c r="C608" t="s">
        <v>81</v>
      </c>
      <c r="D608" s="27" t="s">
        <v>104</v>
      </c>
      <c r="E608" t="s">
        <v>81</v>
      </c>
      <c r="F608" s="27" t="s">
        <v>113</v>
      </c>
      <c r="G608" t="s">
        <v>81</v>
      </c>
      <c r="H608" s="27" t="s">
        <v>113</v>
      </c>
      <c r="I608" t="s">
        <v>81</v>
      </c>
      <c r="J608" s="27" t="s">
        <v>113</v>
      </c>
      <c r="K608" t="s">
        <v>81</v>
      </c>
      <c r="L608" s="27" t="s">
        <v>113</v>
      </c>
      <c r="M608" t="s">
        <v>81</v>
      </c>
      <c r="N608" t="str">
        <f>IF(R607=0,"",R607)</f>
        <v/>
      </c>
      <c r="O608" t="s">
        <v>81</v>
      </c>
      <c r="Q608" s="38" t="s">
        <v>27</v>
      </c>
      <c r="R608" s="34" t="str">
        <f>INDEX(BA:BA,W603+1)</f>
        <v/>
      </c>
      <c r="S608" s="35" t="s">
        <v>400</v>
      </c>
      <c r="T608" s="34" t="str">
        <f>IF(X608="","",X608&amp;IF(Y608="",""," "&amp;Y608)&amp;IF(Z608="",""," "&amp;Z608)&amp;IF(AA608="",""," "&amp;AA608))</f>
        <v/>
      </c>
      <c r="U608" s="35"/>
      <c r="V608" s="36"/>
      <c r="W608" s="40" t="s">
        <v>114</v>
      </c>
      <c r="X608" s="33" t="str">
        <f t="shared" ref="X608:AA608" si="116">IF(ISERROR(IF(LEN(X607)&gt;1,X607,VLOOKUP(X606,$AC:$AD,2,FALSE))),"",IF(LEN(X607)&gt;1,X607,VLOOKUP(X606,$AC:$AD,2,FALSE)))</f>
        <v/>
      </c>
      <c r="Y608" s="33" t="str">
        <f t="shared" si="116"/>
        <v/>
      </c>
      <c r="Z608" s="33" t="str">
        <f t="shared" si="116"/>
        <v/>
      </c>
      <c r="AA608" s="33" t="str">
        <f t="shared" si="116"/>
        <v> </v>
      </c>
      <c r="AC608" s="52"/>
      <c r="AD608" s="52"/>
      <c r="BB608" s="64" t="s">
        <v>0</v>
      </c>
    </row>
    <row r="609" spans="1:54">
      <c r="A609" t="str">
        <f t="shared" si="111"/>
        <v>|英テキスト|&gt;|&gt;|&gt;|&gt;||</v>
      </c>
      <c r="B609" t="s">
        <v>0</v>
      </c>
      <c r="C609" t="s">
        <v>81</v>
      </c>
      <c r="D609" s="27" t="s">
        <v>125</v>
      </c>
      <c r="E609" t="s">
        <v>81</v>
      </c>
      <c r="F609" s="27" t="s">
        <v>113</v>
      </c>
      <c r="G609" t="s">
        <v>81</v>
      </c>
      <c r="H609" s="27" t="s">
        <v>113</v>
      </c>
      <c r="I609" t="s">
        <v>81</v>
      </c>
      <c r="J609" s="27" t="s">
        <v>113</v>
      </c>
      <c r="K609" t="s">
        <v>81</v>
      </c>
      <c r="L609" s="27" t="s">
        <v>113</v>
      </c>
      <c r="M609" t="s">
        <v>81</v>
      </c>
      <c r="N609" t="str">
        <f>IF(T608="","",T608&amp;"&amp;br;")&amp;IF(R608=0,"",R608)</f>
        <v/>
      </c>
      <c r="O609" t="s">
        <v>81</v>
      </c>
      <c r="Q609" s="33" t="s">
        <v>18</v>
      </c>
      <c r="R609" s="34">
        <f>IF(INDEX(AT:AT,W603+1)="",0,INDEX(AT:AT,W603+1)&amp;"/"&amp;INDEX(AU:AU,W603+1))</f>
        <v>0</v>
      </c>
      <c r="S609" s="35"/>
      <c r="T609" s="35"/>
      <c r="U609" s="35"/>
      <c r="V609" s="36"/>
      <c r="W609" s="40"/>
      <c r="X609" s="33"/>
      <c r="Y609" s="52"/>
      <c r="Z609" s="52"/>
      <c r="AA609" s="53"/>
      <c r="AC609" s="52"/>
      <c r="AD609" s="52"/>
      <c r="BB609" s="64" t="s">
        <v>0</v>
      </c>
    </row>
    <row r="610" spans="1:54">
      <c r="A610" t="str">
        <f t="shared" si="111"/>
        <v>|PT|&gt;||シールド数|&gt;||</v>
      </c>
      <c r="B610" t="s">
        <v>0</v>
      </c>
      <c r="C610" t="s">
        <v>81</v>
      </c>
      <c r="D610" t="s">
        <v>18</v>
      </c>
      <c r="E610" t="s">
        <v>81</v>
      </c>
      <c r="F610" t="s">
        <v>113</v>
      </c>
      <c r="G610" t="s">
        <v>81</v>
      </c>
      <c r="H610" t="str">
        <f>IF(R609=0,"",R609)</f>
        <v/>
      </c>
      <c r="I610" t="s">
        <v>81</v>
      </c>
      <c r="J610" t="s">
        <v>136</v>
      </c>
      <c r="K610" t="s">
        <v>81</v>
      </c>
      <c r="L610" t="s">
        <v>113</v>
      </c>
      <c r="M610" t="s">
        <v>81</v>
      </c>
      <c r="N610" t="str">
        <f>IF(R610=0,"",R610)</f>
        <v/>
      </c>
      <c r="O610" t="s">
        <v>81</v>
      </c>
      <c r="Q610" s="41" t="s">
        <v>19</v>
      </c>
      <c r="R610" s="34">
        <f>INDEX(AS:AS,W603+1)</f>
        <v>0</v>
      </c>
      <c r="S610" s="42"/>
      <c r="T610" s="42"/>
      <c r="U610" s="42"/>
      <c r="V610" s="43"/>
      <c r="W610" s="44"/>
      <c r="X610" s="45"/>
      <c r="Y610" s="55"/>
      <c r="Z610" s="55"/>
      <c r="AA610" s="56"/>
      <c r="BB610" s="64" t="s">
        <v>0</v>
      </c>
    </row>
    <row r="611" spans="1:54">
      <c r="A611" t="str">
        <f t="shared" si="111"/>
        <v>&amp;br;&amp;br;</v>
      </c>
      <c r="B611" t="s">
        <v>0</v>
      </c>
      <c r="C611" t="s">
        <v>145</v>
      </c>
      <c r="R611"/>
      <c r="S611"/>
      <c r="T611"/>
      <c r="U611"/>
      <c r="V611"/>
      <c r="BB611" s="64" t="s">
        <v>0</v>
      </c>
    </row>
    <row r="612" spans="1:54">
      <c r="A612" t="str">
        <f t="shared" si="111"/>
        <v>#back(text=戻る,left)</v>
      </c>
      <c r="B612" t="s">
        <v>0</v>
      </c>
      <c r="C612" t="s">
        <v>153</v>
      </c>
      <c r="R612"/>
      <c r="S612"/>
      <c r="T612"/>
      <c r="U612"/>
      <c r="V612"/>
      <c r="BB612" s="64" t="s">
        <v>0</v>
      </c>
    </row>
    <row r="613" spans="1:54">
      <c r="A613" t="str">
        <f t="shared" si="111"/>
        <v>&amp;br;</v>
      </c>
      <c r="B613" t="s">
        <v>0</v>
      </c>
      <c r="C613" t="s">
        <v>164</v>
      </c>
      <c r="R613"/>
      <c r="S613"/>
      <c r="T613"/>
      <c r="U613"/>
      <c r="V613"/>
      <c r="BB613" s="64" t="s">
        <v>0</v>
      </c>
    </row>
    <row r="614" spans="1:54">
      <c r="A614" t="str">
        <f t="shared" si="111"/>
        <v>#comment(above,nsize=[15],size=[30],num=[10])</v>
      </c>
      <c r="B614" t="s">
        <v>0</v>
      </c>
      <c r="C614" t="s">
        <v>173</v>
      </c>
      <c r="R614"/>
      <c r="S614"/>
      <c r="T614"/>
      <c r="U614"/>
      <c r="V614"/>
      <c r="BB614" s="64" t="s">
        <v>0</v>
      </c>
    </row>
    <row r="615" spans="1:54">
      <c r="A615" t="str">
        <f t="shared" si="111"/>
        <v>&amp;br;&amp;br;</v>
      </c>
      <c r="B615" t="s">
        <v>0</v>
      </c>
      <c r="C615" t="s">
        <v>145</v>
      </c>
      <c r="R615"/>
      <c r="S615"/>
      <c r="T615"/>
      <c r="U615"/>
      <c r="V615"/>
      <c r="AC615" s="52"/>
      <c r="AD615" s="52"/>
      <c r="BB615" s="64" t="s">
        <v>0</v>
      </c>
    </row>
    <row r="616" spans="1:54">
      <c r="A616" t="str">
        <f t="shared" si="111"/>
        <v/>
      </c>
      <c r="B616" t="s">
        <v>0</v>
      </c>
      <c r="Q616" s="29"/>
      <c r="R616" s="30"/>
      <c r="S616" s="30"/>
      <c r="T616" s="30"/>
      <c r="U616" s="30"/>
      <c r="V616" s="31"/>
      <c r="W616" s="32">
        <v>48</v>
      </c>
      <c r="X616" s="29"/>
      <c r="Y616" s="50"/>
      <c r="Z616" s="50"/>
      <c r="AA616" s="51"/>
      <c r="AC616" s="52"/>
      <c r="AD616" s="52"/>
      <c r="BB616" s="64" t="s">
        <v>0</v>
      </c>
    </row>
    <row r="617" spans="1:54">
      <c r="A617" t="str">
        <f t="shared" si="111"/>
        <v>*0/0</v>
      </c>
      <c r="B617" t="s">
        <v>0</v>
      </c>
      <c r="C617" t="str">
        <f>"*"&amp;R617&amp;"/"&amp;T617</f>
        <v>*0/0</v>
      </c>
      <c r="Q617" s="33" t="s">
        <v>9</v>
      </c>
      <c r="R617" s="34">
        <f>INDEX(AI:AI,W616+1)</f>
        <v>0</v>
      </c>
      <c r="S617" s="35" t="s">
        <v>10</v>
      </c>
      <c r="T617" s="34">
        <f>INDEX(AJ:AJ,W616+1)</f>
        <v>0</v>
      </c>
      <c r="U617" s="35"/>
      <c r="V617" s="36"/>
      <c r="W617" s="37"/>
      <c r="X617" s="33"/>
      <c r="Y617" s="52"/>
      <c r="Z617" s="52"/>
      <c r="AA617" s="53"/>
      <c r="AC617" s="52"/>
      <c r="AD617" s="52"/>
      <c r="BB617" s="64" t="s">
        <v>0</v>
      </c>
    </row>
    <row r="618" spans="1:54">
      <c r="A618" t="str">
        <f t="shared" si="111"/>
        <v>|LEFT:80|LEFT:100|LEFT:100|LEFT:100|LEFT:100|LEFT:100|c</v>
      </c>
      <c r="B618" t="s">
        <v>0</v>
      </c>
      <c r="C618" t="s">
        <v>81</v>
      </c>
      <c r="D618" s="26" t="str">
        <f>$Q$1</f>
        <v>LEFT:80</v>
      </c>
      <c r="E618" s="26" t="s">
        <v>81</v>
      </c>
      <c r="F618" s="26" t="str">
        <f t="shared" ref="F618:J618" si="117">$R$1</f>
        <v>LEFT:100</v>
      </c>
      <c r="G618" s="26" t="s">
        <v>81</v>
      </c>
      <c r="H618" s="26" t="str">
        <f t="shared" si="117"/>
        <v>LEFT:100</v>
      </c>
      <c r="I618" s="26" t="s">
        <v>81</v>
      </c>
      <c r="J618" s="26" t="str">
        <f t="shared" si="117"/>
        <v>LEFT:100</v>
      </c>
      <c r="K618" s="26" t="s">
        <v>81</v>
      </c>
      <c r="L618" s="26" t="str">
        <f>$R$1</f>
        <v>LEFT:100</v>
      </c>
      <c r="M618" s="26" t="s">
        <v>81</v>
      </c>
      <c r="N618" s="26" t="str">
        <f>$R$1</f>
        <v>LEFT:100</v>
      </c>
      <c r="O618" t="s">
        <v>81</v>
      </c>
      <c r="P618" t="s">
        <v>82</v>
      </c>
      <c r="Q618" s="38" t="s">
        <v>6</v>
      </c>
      <c r="R618" s="34">
        <f>INDEX(AF:AF,W616+1)</f>
        <v>0</v>
      </c>
      <c r="S618" s="39" t="s">
        <v>7</v>
      </c>
      <c r="T618" s="34">
        <f>INDEX(AG:AG,W616+1)</f>
        <v>0</v>
      </c>
      <c r="U618" s="39" t="s">
        <v>8</v>
      </c>
      <c r="V618" s="34">
        <f>INDEX(AH:AH,W616+1)</f>
        <v>0</v>
      </c>
      <c r="W618" s="40"/>
      <c r="X618" s="34">
        <f>INDEX(AO:AO,W616+1)</f>
        <v>0</v>
      </c>
      <c r="Y618" s="52"/>
      <c r="Z618" s="52"/>
      <c r="AA618" s="53"/>
      <c r="AC618" s="35"/>
      <c r="AD618" s="35"/>
      <c r="BB618" s="64" t="s">
        <v>0</v>
      </c>
    </row>
    <row r="619" spans="1:54">
      <c r="A619" t="str">
        <f t="shared" si="111"/>
        <v>|色||レアリティ||マナコスト||</v>
      </c>
      <c r="B619" t="s">
        <v>0</v>
      </c>
      <c r="C619" t="s">
        <v>81</v>
      </c>
      <c r="D619" s="27" t="s">
        <v>6</v>
      </c>
      <c r="E619" t="s">
        <v>81</v>
      </c>
      <c r="F619" t="str">
        <f>IF(R618=0,"",R618)</f>
        <v/>
      </c>
      <c r="G619" t="s">
        <v>81</v>
      </c>
      <c r="H619" s="27" t="s">
        <v>93</v>
      </c>
      <c r="I619" t="s">
        <v>81</v>
      </c>
      <c r="J619" t="str">
        <f>IF(T618=0,"",T618)</f>
        <v/>
      </c>
      <c r="K619" t="s">
        <v>81</v>
      </c>
      <c r="L619" s="27" t="s">
        <v>94</v>
      </c>
      <c r="M619" t="s">
        <v>81</v>
      </c>
      <c r="N619" t="str">
        <f>IF(V618=0,"",V618)</f>
        <v/>
      </c>
      <c r="O619" t="s">
        <v>81</v>
      </c>
      <c r="Q619" s="33" t="s">
        <v>11</v>
      </c>
      <c r="R619" s="34">
        <f>INDEX(AK:AK,W616+1)</f>
        <v>0</v>
      </c>
      <c r="S619" s="39" t="s">
        <v>95</v>
      </c>
      <c r="T619" s="34">
        <f>INDEX(AL:AL,W616+1)</f>
        <v>0</v>
      </c>
      <c r="U619" s="34">
        <f>INDEX(AM:AM,W616+1)</f>
        <v>0</v>
      </c>
      <c r="V619" s="34">
        <f>INDEX(AN:AN,W616+1)</f>
        <v>0</v>
      </c>
      <c r="W619" s="40"/>
      <c r="X619" s="34" t="str">
        <f>INDEX(AV:AV,W616+1)</f>
        <v/>
      </c>
      <c r="Y619" s="34" t="str">
        <f>INDEX(AW:AW,W616+1)</f>
        <v/>
      </c>
      <c r="Z619" s="34" t="str">
        <f>INDEX(AX:AX,W616+1)</f>
        <v/>
      </c>
      <c r="AA619" s="34">
        <f>INDEX(AY:AY,W616+1)</f>
        <v>0</v>
      </c>
      <c r="AC619" s="52"/>
      <c r="AD619" s="52"/>
      <c r="BB619" s="64" t="s">
        <v>0</v>
      </c>
    </row>
    <row r="620" spans="1:54">
      <c r="A620" t="str">
        <f t="shared" si="111"/>
        <v>|種別||サブタイプ||||</v>
      </c>
      <c r="B620" t="s">
        <v>0</v>
      </c>
      <c r="C620" t="s">
        <v>81</v>
      </c>
      <c r="D620" s="27" t="s">
        <v>11</v>
      </c>
      <c r="E620" t="s">
        <v>81</v>
      </c>
      <c r="F620" t="str">
        <f>IF(R619=0,"",R619)</f>
        <v/>
      </c>
      <c r="G620" t="s">
        <v>81</v>
      </c>
      <c r="H620" s="27" t="s">
        <v>103</v>
      </c>
      <c r="I620" t="s">
        <v>81</v>
      </c>
      <c r="J620" t="str">
        <f>IF(T619=0,"",T619)</f>
        <v/>
      </c>
      <c r="K620" t="s">
        <v>81</v>
      </c>
      <c r="L620" t="str">
        <f>IF(U619=0,"",U619)</f>
        <v/>
      </c>
      <c r="M620" t="s">
        <v>81</v>
      </c>
      <c r="N620" t="str">
        <f>IF(V619=0,"",V619)</f>
        <v/>
      </c>
      <c r="O620" t="s">
        <v>81</v>
      </c>
      <c r="Q620" s="33" t="s">
        <v>104</v>
      </c>
      <c r="R620" s="34" t="str">
        <f>INDEX(AZ:AZ,W616+1)</f>
        <v/>
      </c>
      <c r="S620" s="35"/>
      <c r="T620" s="35"/>
      <c r="U620" s="35"/>
      <c r="V620" s="36"/>
      <c r="W620" s="40"/>
      <c r="X620" s="32"/>
      <c r="Y620" s="32"/>
      <c r="Z620" s="32"/>
      <c r="AA620" s="54"/>
      <c r="AC620" s="52"/>
      <c r="AD620" s="52"/>
      <c r="BB620" s="64" t="s">
        <v>0</v>
      </c>
    </row>
    <row r="621" spans="1:54">
      <c r="A621" t="str">
        <f t="shared" si="111"/>
        <v>|テキスト|&gt;|&gt;|&gt;|&gt;||</v>
      </c>
      <c r="B621" t="s">
        <v>0</v>
      </c>
      <c r="C621" t="s">
        <v>81</v>
      </c>
      <c r="D621" s="27" t="s">
        <v>104</v>
      </c>
      <c r="E621" t="s">
        <v>81</v>
      </c>
      <c r="F621" s="27" t="s">
        <v>113</v>
      </c>
      <c r="G621" t="s">
        <v>81</v>
      </c>
      <c r="H621" s="27" t="s">
        <v>113</v>
      </c>
      <c r="I621" t="s">
        <v>81</v>
      </c>
      <c r="J621" s="27" t="s">
        <v>113</v>
      </c>
      <c r="K621" t="s">
        <v>81</v>
      </c>
      <c r="L621" s="27" t="s">
        <v>113</v>
      </c>
      <c r="M621" t="s">
        <v>81</v>
      </c>
      <c r="N621" t="str">
        <f>IF(R620=0,"",R620)</f>
        <v/>
      </c>
      <c r="O621" t="s">
        <v>81</v>
      </c>
      <c r="Q621" s="38" t="s">
        <v>27</v>
      </c>
      <c r="R621" s="34" t="str">
        <f>INDEX(BA:BA,W616+1)</f>
        <v/>
      </c>
      <c r="S621" s="35" t="s">
        <v>400</v>
      </c>
      <c r="T621" s="34" t="str">
        <f>IF(X621="","",X621&amp;IF(Y621="",""," "&amp;Y621)&amp;IF(Z621="",""," "&amp;Z621)&amp;IF(AA621="",""," "&amp;AA621))</f>
        <v/>
      </c>
      <c r="U621" s="35"/>
      <c r="V621" s="36"/>
      <c r="W621" s="40" t="s">
        <v>114</v>
      </c>
      <c r="X621" s="33" t="str">
        <f t="shared" ref="X621:AA621" si="118">IF(ISERROR(IF(LEN(X620)&gt;1,X620,VLOOKUP(X619,$AC:$AD,2,FALSE))),"",IF(LEN(X620)&gt;1,X620,VLOOKUP(X619,$AC:$AD,2,FALSE)))</f>
        <v/>
      </c>
      <c r="Y621" s="33" t="str">
        <f t="shared" si="118"/>
        <v/>
      </c>
      <c r="Z621" s="33" t="str">
        <f t="shared" si="118"/>
        <v/>
      </c>
      <c r="AA621" s="33" t="str">
        <f t="shared" si="118"/>
        <v> </v>
      </c>
      <c r="AC621" s="52"/>
      <c r="AD621" s="52"/>
      <c r="BB621" s="64" t="s">
        <v>0</v>
      </c>
    </row>
    <row r="622" spans="1:54">
      <c r="A622" t="str">
        <f t="shared" si="111"/>
        <v>|英テキスト|&gt;|&gt;|&gt;|&gt;||</v>
      </c>
      <c r="B622" t="s">
        <v>0</v>
      </c>
      <c r="C622" t="s">
        <v>81</v>
      </c>
      <c r="D622" s="27" t="s">
        <v>125</v>
      </c>
      <c r="E622" t="s">
        <v>81</v>
      </c>
      <c r="F622" s="27" t="s">
        <v>113</v>
      </c>
      <c r="G622" t="s">
        <v>81</v>
      </c>
      <c r="H622" s="27" t="s">
        <v>113</v>
      </c>
      <c r="I622" t="s">
        <v>81</v>
      </c>
      <c r="J622" s="27" t="s">
        <v>113</v>
      </c>
      <c r="K622" t="s">
        <v>81</v>
      </c>
      <c r="L622" s="27" t="s">
        <v>113</v>
      </c>
      <c r="M622" t="s">
        <v>81</v>
      </c>
      <c r="N622" t="str">
        <f>IF(T621="","",T621&amp;"&amp;br;")&amp;IF(R621=0,"",R621)</f>
        <v/>
      </c>
      <c r="O622" t="s">
        <v>81</v>
      </c>
      <c r="Q622" s="33" t="s">
        <v>18</v>
      </c>
      <c r="R622" s="34">
        <f>IF(INDEX(AT:AT,W616+1)="",0,INDEX(AT:AT,W616+1)&amp;"/"&amp;INDEX(AU:AU,W616+1))</f>
        <v>0</v>
      </c>
      <c r="S622" s="35"/>
      <c r="T622" s="35"/>
      <c r="U622" s="35"/>
      <c r="V622" s="36"/>
      <c r="W622" s="40"/>
      <c r="X622" s="33"/>
      <c r="Y622" s="52"/>
      <c r="Z622" s="52"/>
      <c r="AA622" s="53"/>
      <c r="AC622" s="52"/>
      <c r="AD622" s="52"/>
      <c r="BB622" s="64" t="s">
        <v>0</v>
      </c>
    </row>
    <row r="623" spans="1:54">
      <c r="A623" t="str">
        <f t="shared" si="111"/>
        <v>|PT|&gt;||シールド数|&gt;||</v>
      </c>
      <c r="B623" t="s">
        <v>0</v>
      </c>
      <c r="C623" t="s">
        <v>81</v>
      </c>
      <c r="D623" t="s">
        <v>18</v>
      </c>
      <c r="E623" t="s">
        <v>81</v>
      </c>
      <c r="F623" t="s">
        <v>113</v>
      </c>
      <c r="G623" t="s">
        <v>81</v>
      </c>
      <c r="H623" t="str">
        <f>IF(R622=0,"",R622)</f>
        <v/>
      </c>
      <c r="I623" t="s">
        <v>81</v>
      </c>
      <c r="J623" t="s">
        <v>136</v>
      </c>
      <c r="K623" t="s">
        <v>81</v>
      </c>
      <c r="L623" t="s">
        <v>113</v>
      </c>
      <c r="M623" t="s">
        <v>81</v>
      </c>
      <c r="N623" t="str">
        <f>IF(R623=0,"",R623)</f>
        <v/>
      </c>
      <c r="O623" t="s">
        <v>81</v>
      </c>
      <c r="Q623" s="41" t="s">
        <v>19</v>
      </c>
      <c r="R623" s="34">
        <f>INDEX(AS:AS,W616+1)</f>
        <v>0</v>
      </c>
      <c r="S623" s="42"/>
      <c r="T623" s="42"/>
      <c r="U623" s="42"/>
      <c r="V623" s="43"/>
      <c r="W623" s="44"/>
      <c r="X623" s="45"/>
      <c r="Y623" s="55"/>
      <c r="Z623" s="55"/>
      <c r="AA623" s="56"/>
      <c r="BB623" s="64" t="s">
        <v>0</v>
      </c>
    </row>
    <row r="624" spans="1:54">
      <c r="A624" t="str">
        <f t="shared" si="111"/>
        <v>&amp;br;&amp;br;</v>
      </c>
      <c r="B624" t="s">
        <v>0</v>
      </c>
      <c r="C624" t="s">
        <v>145</v>
      </c>
      <c r="R624"/>
      <c r="S624"/>
      <c r="T624"/>
      <c r="U624"/>
      <c r="V624"/>
      <c r="BB624" s="64" t="s">
        <v>0</v>
      </c>
    </row>
    <row r="625" spans="1:54">
      <c r="A625" t="str">
        <f t="shared" si="111"/>
        <v>#back(text=戻る,left)</v>
      </c>
      <c r="B625" t="s">
        <v>0</v>
      </c>
      <c r="C625" t="s">
        <v>153</v>
      </c>
      <c r="R625"/>
      <c r="S625"/>
      <c r="T625"/>
      <c r="U625"/>
      <c r="V625"/>
      <c r="BB625" s="64" t="s">
        <v>0</v>
      </c>
    </row>
    <row r="626" spans="1:54">
      <c r="A626" t="str">
        <f t="shared" si="111"/>
        <v>&amp;br;</v>
      </c>
      <c r="B626" t="s">
        <v>0</v>
      </c>
      <c r="C626" t="s">
        <v>164</v>
      </c>
      <c r="R626"/>
      <c r="S626"/>
      <c r="T626"/>
      <c r="U626"/>
      <c r="V626"/>
      <c r="BB626" s="64" t="s">
        <v>0</v>
      </c>
    </row>
    <row r="627" spans="1:54">
      <c r="A627" t="str">
        <f t="shared" si="111"/>
        <v>#comment(above,nsize=[15],size=[30],num=[10])</v>
      </c>
      <c r="B627" t="s">
        <v>0</v>
      </c>
      <c r="C627" t="s">
        <v>173</v>
      </c>
      <c r="R627"/>
      <c r="S627"/>
      <c r="T627"/>
      <c r="U627"/>
      <c r="V627"/>
      <c r="BB627" s="64" t="s">
        <v>0</v>
      </c>
    </row>
    <row r="628" spans="1:54">
      <c r="A628" t="str">
        <f t="shared" si="111"/>
        <v>&amp;br;&amp;br;</v>
      </c>
      <c r="B628" t="s">
        <v>0</v>
      </c>
      <c r="C628" t="s">
        <v>145</v>
      </c>
      <c r="R628"/>
      <c r="S628"/>
      <c r="T628"/>
      <c r="U628"/>
      <c r="V628"/>
      <c r="AC628" s="52"/>
      <c r="AD628" s="52"/>
      <c r="BB628" s="64" t="s">
        <v>0</v>
      </c>
    </row>
    <row r="629" spans="1:54">
      <c r="A629" t="str">
        <f t="shared" si="111"/>
        <v/>
      </c>
      <c r="B629" t="s">
        <v>0</v>
      </c>
      <c r="Q629" s="29"/>
      <c r="R629" s="30"/>
      <c r="S629" s="30"/>
      <c r="T629" s="30"/>
      <c r="U629" s="30"/>
      <c r="V629" s="31"/>
      <c r="W629" s="32">
        <v>49</v>
      </c>
      <c r="X629" s="29"/>
      <c r="Y629" s="50"/>
      <c r="Z629" s="50"/>
      <c r="AA629" s="51"/>
      <c r="AC629" s="52"/>
      <c r="AD629" s="52"/>
      <c r="BB629" s="64" t="s">
        <v>0</v>
      </c>
    </row>
    <row r="630" spans="1:54">
      <c r="A630" t="str">
        <f t="shared" si="111"/>
        <v>*0/0</v>
      </c>
      <c r="B630" t="s">
        <v>0</v>
      </c>
      <c r="C630" t="str">
        <f>"*"&amp;R630&amp;"/"&amp;T630</f>
        <v>*0/0</v>
      </c>
      <c r="Q630" s="33" t="s">
        <v>9</v>
      </c>
      <c r="R630" s="34">
        <f>INDEX(AI:AI,W629+1)</f>
        <v>0</v>
      </c>
      <c r="S630" s="35" t="s">
        <v>10</v>
      </c>
      <c r="T630" s="34">
        <f>INDEX(AJ:AJ,W629+1)</f>
        <v>0</v>
      </c>
      <c r="U630" s="35"/>
      <c r="V630" s="36"/>
      <c r="W630" s="37"/>
      <c r="X630" s="33"/>
      <c r="Y630" s="52"/>
      <c r="Z630" s="52"/>
      <c r="AA630" s="53"/>
      <c r="AC630" s="52"/>
      <c r="AD630" s="52"/>
      <c r="BB630" s="64" t="s">
        <v>0</v>
      </c>
    </row>
    <row r="631" spans="1:54">
      <c r="A631" t="str">
        <f t="shared" si="111"/>
        <v>|LEFT:80|LEFT:100|LEFT:100|LEFT:100|LEFT:100|LEFT:100|c</v>
      </c>
      <c r="B631" t="s">
        <v>0</v>
      </c>
      <c r="C631" t="s">
        <v>81</v>
      </c>
      <c r="D631" s="26" t="str">
        <f>$Q$1</f>
        <v>LEFT:80</v>
      </c>
      <c r="E631" s="26" t="s">
        <v>81</v>
      </c>
      <c r="F631" s="26" t="str">
        <f t="shared" ref="F631:J631" si="119">$R$1</f>
        <v>LEFT:100</v>
      </c>
      <c r="G631" s="26" t="s">
        <v>81</v>
      </c>
      <c r="H631" s="26" t="str">
        <f t="shared" si="119"/>
        <v>LEFT:100</v>
      </c>
      <c r="I631" s="26" t="s">
        <v>81</v>
      </c>
      <c r="J631" s="26" t="str">
        <f t="shared" si="119"/>
        <v>LEFT:100</v>
      </c>
      <c r="K631" s="26" t="s">
        <v>81</v>
      </c>
      <c r="L631" s="26" t="str">
        <f>$R$1</f>
        <v>LEFT:100</v>
      </c>
      <c r="M631" s="26" t="s">
        <v>81</v>
      </c>
      <c r="N631" s="26" t="str">
        <f>$R$1</f>
        <v>LEFT:100</v>
      </c>
      <c r="O631" t="s">
        <v>81</v>
      </c>
      <c r="P631" t="s">
        <v>82</v>
      </c>
      <c r="Q631" s="38" t="s">
        <v>6</v>
      </c>
      <c r="R631" s="34">
        <f>INDEX(AF:AF,W629+1)</f>
        <v>0</v>
      </c>
      <c r="S631" s="39" t="s">
        <v>7</v>
      </c>
      <c r="T631" s="34">
        <f>INDEX(AG:AG,W629+1)</f>
        <v>0</v>
      </c>
      <c r="U631" s="39" t="s">
        <v>8</v>
      </c>
      <c r="V631" s="34">
        <f>INDEX(AH:AH,W629+1)</f>
        <v>0</v>
      </c>
      <c r="W631" s="40"/>
      <c r="X631" s="34">
        <f>INDEX(AO:AO,W629+1)</f>
        <v>0</v>
      </c>
      <c r="Y631" s="52"/>
      <c r="Z631" s="52"/>
      <c r="AA631" s="53"/>
      <c r="AC631" s="35"/>
      <c r="AD631" s="35"/>
      <c r="BB631" s="64" t="s">
        <v>0</v>
      </c>
    </row>
    <row r="632" spans="1:54">
      <c r="A632" t="str">
        <f t="shared" si="111"/>
        <v>|色||レアリティ||マナコスト||</v>
      </c>
      <c r="B632" t="s">
        <v>0</v>
      </c>
      <c r="C632" t="s">
        <v>81</v>
      </c>
      <c r="D632" s="27" t="s">
        <v>6</v>
      </c>
      <c r="E632" t="s">
        <v>81</v>
      </c>
      <c r="F632" t="str">
        <f>IF(R631=0,"",R631)</f>
        <v/>
      </c>
      <c r="G632" t="s">
        <v>81</v>
      </c>
      <c r="H632" s="27" t="s">
        <v>93</v>
      </c>
      <c r="I632" t="s">
        <v>81</v>
      </c>
      <c r="J632" t="str">
        <f>IF(T631=0,"",T631)</f>
        <v/>
      </c>
      <c r="K632" t="s">
        <v>81</v>
      </c>
      <c r="L632" s="27" t="s">
        <v>94</v>
      </c>
      <c r="M632" t="s">
        <v>81</v>
      </c>
      <c r="N632" t="str">
        <f>IF(V631=0,"",V631)</f>
        <v/>
      </c>
      <c r="O632" t="s">
        <v>81</v>
      </c>
      <c r="Q632" s="33" t="s">
        <v>11</v>
      </c>
      <c r="R632" s="34">
        <f>INDEX(AK:AK,W629+1)</f>
        <v>0</v>
      </c>
      <c r="S632" s="39" t="s">
        <v>95</v>
      </c>
      <c r="T632" s="34">
        <f>INDEX(AL:AL,W629+1)</f>
        <v>0</v>
      </c>
      <c r="U632" s="34">
        <f>INDEX(AM:AM,W629+1)</f>
        <v>0</v>
      </c>
      <c r="V632" s="34">
        <f>INDEX(AN:AN,W629+1)</f>
        <v>0</v>
      </c>
      <c r="W632" s="40"/>
      <c r="X632" s="34" t="str">
        <f>INDEX(AV:AV,W629+1)</f>
        <v/>
      </c>
      <c r="Y632" s="34" t="str">
        <f>INDEX(AW:AW,W629+1)</f>
        <v/>
      </c>
      <c r="Z632" s="34" t="str">
        <f>INDEX(AX:AX,W629+1)</f>
        <v/>
      </c>
      <c r="AA632" s="34">
        <f>INDEX(AY:AY,W629+1)</f>
        <v>0</v>
      </c>
      <c r="AC632" s="52"/>
      <c r="AD632" s="52"/>
      <c r="BB632" s="64" t="s">
        <v>0</v>
      </c>
    </row>
    <row r="633" spans="1:54">
      <c r="A633" t="str">
        <f t="shared" si="111"/>
        <v>|種別||サブタイプ||||</v>
      </c>
      <c r="B633" t="s">
        <v>0</v>
      </c>
      <c r="C633" t="s">
        <v>81</v>
      </c>
      <c r="D633" s="27" t="s">
        <v>11</v>
      </c>
      <c r="E633" t="s">
        <v>81</v>
      </c>
      <c r="F633" t="str">
        <f>IF(R632=0,"",R632)</f>
        <v/>
      </c>
      <c r="G633" t="s">
        <v>81</v>
      </c>
      <c r="H633" s="27" t="s">
        <v>103</v>
      </c>
      <c r="I633" t="s">
        <v>81</v>
      </c>
      <c r="J633" t="str">
        <f>IF(T632=0,"",T632)</f>
        <v/>
      </c>
      <c r="K633" t="s">
        <v>81</v>
      </c>
      <c r="L633" t="str">
        <f>IF(U632=0,"",U632)</f>
        <v/>
      </c>
      <c r="M633" t="s">
        <v>81</v>
      </c>
      <c r="N633" t="str">
        <f>IF(V632=0,"",V632)</f>
        <v/>
      </c>
      <c r="O633" t="s">
        <v>81</v>
      </c>
      <c r="Q633" s="33" t="s">
        <v>104</v>
      </c>
      <c r="R633" s="34" t="str">
        <f>INDEX(AZ:AZ,W629+1)</f>
        <v/>
      </c>
      <c r="S633" s="35"/>
      <c r="T633" s="35"/>
      <c r="U633" s="35"/>
      <c r="V633" s="36"/>
      <c r="W633" s="40"/>
      <c r="X633" s="32"/>
      <c r="Y633" s="32"/>
      <c r="Z633" s="32"/>
      <c r="AA633" s="54"/>
      <c r="AC633" s="52"/>
      <c r="AD633" s="52"/>
      <c r="BB633" s="64" t="s">
        <v>0</v>
      </c>
    </row>
    <row r="634" spans="1:54">
      <c r="A634" t="str">
        <f t="shared" si="111"/>
        <v>|テキスト|&gt;|&gt;|&gt;|&gt;||</v>
      </c>
      <c r="B634" t="s">
        <v>0</v>
      </c>
      <c r="C634" t="s">
        <v>81</v>
      </c>
      <c r="D634" s="27" t="s">
        <v>104</v>
      </c>
      <c r="E634" t="s">
        <v>81</v>
      </c>
      <c r="F634" s="27" t="s">
        <v>113</v>
      </c>
      <c r="G634" t="s">
        <v>81</v>
      </c>
      <c r="H634" s="27" t="s">
        <v>113</v>
      </c>
      <c r="I634" t="s">
        <v>81</v>
      </c>
      <c r="J634" s="27" t="s">
        <v>113</v>
      </c>
      <c r="K634" t="s">
        <v>81</v>
      </c>
      <c r="L634" s="27" t="s">
        <v>113</v>
      </c>
      <c r="M634" t="s">
        <v>81</v>
      </c>
      <c r="N634" t="str">
        <f>IF(R633=0,"",R633)</f>
        <v/>
      </c>
      <c r="O634" t="s">
        <v>81</v>
      </c>
      <c r="Q634" s="38" t="s">
        <v>27</v>
      </c>
      <c r="R634" s="34" t="str">
        <f>INDEX(BA:BA,W629+1)</f>
        <v/>
      </c>
      <c r="S634" s="35" t="s">
        <v>400</v>
      </c>
      <c r="T634" s="34" t="str">
        <f>IF(X634="","",X634&amp;IF(Y634="",""," "&amp;Y634)&amp;IF(Z634="",""," "&amp;Z634)&amp;IF(AA634="",""," "&amp;AA634))</f>
        <v/>
      </c>
      <c r="U634" s="35"/>
      <c r="V634" s="36"/>
      <c r="W634" s="40" t="s">
        <v>114</v>
      </c>
      <c r="X634" s="33" t="str">
        <f t="shared" ref="X634:AA634" si="120">IF(ISERROR(IF(LEN(X633)&gt;1,X633,VLOOKUP(X632,$AC:$AD,2,FALSE))),"",IF(LEN(X633)&gt;1,X633,VLOOKUP(X632,$AC:$AD,2,FALSE)))</f>
        <v/>
      </c>
      <c r="Y634" s="33" t="str">
        <f t="shared" si="120"/>
        <v/>
      </c>
      <c r="Z634" s="33" t="str">
        <f t="shared" si="120"/>
        <v/>
      </c>
      <c r="AA634" s="33" t="str">
        <f t="shared" si="120"/>
        <v> </v>
      </c>
      <c r="AC634" s="52"/>
      <c r="AD634" s="52"/>
      <c r="BB634" s="64" t="s">
        <v>0</v>
      </c>
    </row>
    <row r="635" spans="1:54">
      <c r="A635" t="str">
        <f t="shared" si="111"/>
        <v>|英テキスト|&gt;|&gt;|&gt;|&gt;||</v>
      </c>
      <c r="B635" t="s">
        <v>0</v>
      </c>
      <c r="C635" t="s">
        <v>81</v>
      </c>
      <c r="D635" s="27" t="s">
        <v>125</v>
      </c>
      <c r="E635" t="s">
        <v>81</v>
      </c>
      <c r="F635" s="27" t="s">
        <v>113</v>
      </c>
      <c r="G635" t="s">
        <v>81</v>
      </c>
      <c r="H635" s="27" t="s">
        <v>113</v>
      </c>
      <c r="I635" t="s">
        <v>81</v>
      </c>
      <c r="J635" s="27" t="s">
        <v>113</v>
      </c>
      <c r="K635" t="s">
        <v>81</v>
      </c>
      <c r="L635" s="27" t="s">
        <v>113</v>
      </c>
      <c r="M635" t="s">
        <v>81</v>
      </c>
      <c r="N635" t="str">
        <f>IF(T634="","",T634&amp;"&amp;br;")&amp;IF(R634=0,"",R634)</f>
        <v/>
      </c>
      <c r="O635" t="s">
        <v>81</v>
      </c>
      <c r="Q635" s="33" t="s">
        <v>18</v>
      </c>
      <c r="R635" s="34">
        <f>IF(INDEX(AT:AT,W629+1)="",0,INDEX(AT:AT,W629+1)&amp;"/"&amp;INDEX(AU:AU,W629+1))</f>
        <v>0</v>
      </c>
      <c r="S635" s="35"/>
      <c r="T635" s="35"/>
      <c r="U635" s="35"/>
      <c r="V635" s="36"/>
      <c r="W635" s="40"/>
      <c r="X635" s="33"/>
      <c r="Y635" s="52"/>
      <c r="Z635" s="52"/>
      <c r="AA635" s="53"/>
      <c r="AC635" s="52"/>
      <c r="AD635" s="52"/>
      <c r="BB635" s="64" t="s">
        <v>0</v>
      </c>
    </row>
    <row r="636" spans="1:54">
      <c r="A636" t="str">
        <f t="shared" si="111"/>
        <v>|PT|&gt;||シールド数|&gt;||</v>
      </c>
      <c r="B636" t="s">
        <v>0</v>
      </c>
      <c r="C636" t="s">
        <v>81</v>
      </c>
      <c r="D636" t="s">
        <v>18</v>
      </c>
      <c r="E636" t="s">
        <v>81</v>
      </c>
      <c r="F636" t="s">
        <v>113</v>
      </c>
      <c r="G636" t="s">
        <v>81</v>
      </c>
      <c r="H636" t="str">
        <f>IF(R635=0,"",R635)</f>
        <v/>
      </c>
      <c r="I636" t="s">
        <v>81</v>
      </c>
      <c r="J636" t="s">
        <v>136</v>
      </c>
      <c r="K636" t="s">
        <v>81</v>
      </c>
      <c r="L636" t="s">
        <v>113</v>
      </c>
      <c r="M636" t="s">
        <v>81</v>
      </c>
      <c r="N636" t="str">
        <f>IF(R636=0,"",R636)</f>
        <v/>
      </c>
      <c r="O636" t="s">
        <v>81</v>
      </c>
      <c r="Q636" s="41" t="s">
        <v>19</v>
      </c>
      <c r="R636" s="34">
        <f>INDEX(AS:AS,W629+1)</f>
        <v>0</v>
      </c>
      <c r="S636" s="42"/>
      <c r="T636" s="42"/>
      <c r="U636" s="42"/>
      <c r="V636" s="43"/>
      <c r="W636" s="44"/>
      <c r="X636" s="45"/>
      <c r="Y636" s="55"/>
      <c r="Z636" s="55"/>
      <c r="AA636" s="56"/>
      <c r="BB636" s="64" t="s">
        <v>0</v>
      </c>
    </row>
    <row r="637" spans="1:54">
      <c r="A637" t="str">
        <f t="shared" si="111"/>
        <v>&amp;br;&amp;br;</v>
      </c>
      <c r="B637" t="s">
        <v>0</v>
      </c>
      <c r="C637" t="s">
        <v>145</v>
      </c>
      <c r="R637"/>
      <c r="S637"/>
      <c r="T637"/>
      <c r="U637"/>
      <c r="V637"/>
      <c r="BB637" s="64" t="s">
        <v>0</v>
      </c>
    </row>
    <row r="638" spans="1:54">
      <c r="A638" t="str">
        <f t="shared" si="111"/>
        <v>#back(text=戻る,left)</v>
      </c>
      <c r="B638" t="s">
        <v>0</v>
      </c>
      <c r="C638" t="s">
        <v>153</v>
      </c>
      <c r="R638"/>
      <c r="S638"/>
      <c r="T638"/>
      <c r="U638"/>
      <c r="V638"/>
      <c r="BB638" s="64" t="s">
        <v>0</v>
      </c>
    </row>
    <row r="639" spans="1:54">
      <c r="A639" t="str">
        <f t="shared" si="111"/>
        <v>&amp;br;</v>
      </c>
      <c r="B639" t="s">
        <v>0</v>
      </c>
      <c r="C639" t="s">
        <v>164</v>
      </c>
      <c r="R639"/>
      <c r="S639"/>
      <c r="T639"/>
      <c r="U639"/>
      <c r="V639"/>
      <c r="BB639" s="64" t="s">
        <v>0</v>
      </c>
    </row>
    <row r="640" spans="1:54">
      <c r="A640" t="str">
        <f t="shared" si="111"/>
        <v>#comment(above,nsize=[15],size=[30],num=[10])</v>
      </c>
      <c r="B640" t="s">
        <v>0</v>
      </c>
      <c r="C640" t="s">
        <v>173</v>
      </c>
      <c r="R640"/>
      <c r="S640"/>
      <c r="T640"/>
      <c r="U640"/>
      <c r="V640"/>
      <c r="BB640" s="64" t="s">
        <v>0</v>
      </c>
    </row>
    <row r="641" spans="1:54">
      <c r="A641" t="str">
        <f t="shared" si="111"/>
        <v>&amp;br;&amp;br;</v>
      </c>
      <c r="B641" t="s">
        <v>0</v>
      </c>
      <c r="C641" t="s">
        <v>145</v>
      </c>
      <c r="R641"/>
      <c r="S641"/>
      <c r="T641"/>
      <c r="U641"/>
      <c r="V641"/>
      <c r="AC641" s="52"/>
      <c r="AD641" s="52"/>
      <c r="BB641" s="64" t="s">
        <v>0</v>
      </c>
    </row>
    <row r="642" spans="1:54">
      <c r="A642" t="str">
        <f t="shared" si="111"/>
        <v/>
      </c>
      <c r="B642" t="s">
        <v>0</v>
      </c>
      <c r="Q642" s="29"/>
      <c r="R642" s="30"/>
      <c r="S642" s="30"/>
      <c r="T642" s="30"/>
      <c r="U642" s="30"/>
      <c r="V642" s="31"/>
      <c r="W642" s="32">
        <v>50</v>
      </c>
      <c r="X642" s="29"/>
      <c r="Y642" s="50"/>
      <c r="Z642" s="50"/>
      <c r="AA642" s="51"/>
      <c r="AC642" s="52"/>
      <c r="AD642" s="52"/>
      <c r="BB642" s="64" t="s">
        <v>0</v>
      </c>
    </row>
    <row r="643" spans="1:54">
      <c r="A643" t="str">
        <f t="shared" si="111"/>
        <v>*0/0</v>
      </c>
      <c r="B643" t="s">
        <v>0</v>
      </c>
      <c r="C643" t="str">
        <f>"*"&amp;R643&amp;"/"&amp;T643</f>
        <v>*0/0</v>
      </c>
      <c r="Q643" s="33" t="s">
        <v>9</v>
      </c>
      <c r="R643" s="34">
        <f>INDEX(AI:AI,W642+1)</f>
        <v>0</v>
      </c>
      <c r="S643" s="35" t="s">
        <v>10</v>
      </c>
      <c r="T643" s="34">
        <f>INDEX(AJ:AJ,W642+1)</f>
        <v>0</v>
      </c>
      <c r="U643" s="35"/>
      <c r="V643" s="36"/>
      <c r="W643" s="37"/>
      <c r="X643" s="33"/>
      <c r="Y643" s="52"/>
      <c r="Z643" s="52"/>
      <c r="AA643" s="53"/>
      <c r="AC643" s="52"/>
      <c r="AD643" s="52"/>
      <c r="BB643" s="64" t="s">
        <v>0</v>
      </c>
    </row>
    <row r="644" spans="1:54">
      <c r="A644" t="str">
        <f t="shared" si="111"/>
        <v>|LEFT:80|LEFT:100|LEFT:100|LEFT:100|LEFT:100|LEFT:100|c</v>
      </c>
      <c r="B644" t="s">
        <v>0</v>
      </c>
      <c r="C644" t="s">
        <v>81</v>
      </c>
      <c r="D644" s="26" t="str">
        <f>$Q$1</f>
        <v>LEFT:80</v>
      </c>
      <c r="E644" s="26" t="s">
        <v>81</v>
      </c>
      <c r="F644" s="26" t="str">
        <f t="shared" ref="F644:J644" si="121">$R$1</f>
        <v>LEFT:100</v>
      </c>
      <c r="G644" s="26" t="s">
        <v>81</v>
      </c>
      <c r="H644" s="26" t="str">
        <f t="shared" si="121"/>
        <v>LEFT:100</v>
      </c>
      <c r="I644" s="26" t="s">
        <v>81</v>
      </c>
      <c r="J644" s="26" t="str">
        <f t="shared" si="121"/>
        <v>LEFT:100</v>
      </c>
      <c r="K644" s="26" t="s">
        <v>81</v>
      </c>
      <c r="L644" s="26" t="str">
        <f>$R$1</f>
        <v>LEFT:100</v>
      </c>
      <c r="M644" s="26" t="s">
        <v>81</v>
      </c>
      <c r="N644" s="26" t="str">
        <f>$R$1</f>
        <v>LEFT:100</v>
      </c>
      <c r="O644" t="s">
        <v>81</v>
      </c>
      <c r="P644" t="s">
        <v>82</v>
      </c>
      <c r="Q644" s="38" t="s">
        <v>6</v>
      </c>
      <c r="R644" s="34">
        <f>INDEX(AF:AF,W642+1)</f>
        <v>0</v>
      </c>
      <c r="S644" s="39" t="s">
        <v>7</v>
      </c>
      <c r="T644" s="34">
        <f>INDEX(AG:AG,W642+1)</f>
        <v>0</v>
      </c>
      <c r="U644" s="39" t="s">
        <v>8</v>
      </c>
      <c r="V644" s="34">
        <f>INDEX(AH:AH,W642+1)</f>
        <v>0</v>
      </c>
      <c r="W644" s="40"/>
      <c r="X644" s="34">
        <f>INDEX(AO:AO,W642+1)</f>
        <v>0</v>
      </c>
      <c r="Y644" s="52"/>
      <c r="Z644" s="52"/>
      <c r="AA644" s="53"/>
      <c r="AC644" s="35"/>
      <c r="AD644" s="35"/>
      <c r="BB644" s="64" t="s">
        <v>0</v>
      </c>
    </row>
    <row r="645" spans="1:54">
      <c r="A645" t="str">
        <f t="shared" si="111"/>
        <v>|色||レアリティ||マナコスト||</v>
      </c>
      <c r="B645" t="s">
        <v>0</v>
      </c>
      <c r="C645" t="s">
        <v>81</v>
      </c>
      <c r="D645" s="27" t="s">
        <v>6</v>
      </c>
      <c r="E645" t="s">
        <v>81</v>
      </c>
      <c r="F645" t="str">
        <f>IF(R644=0,"",R644)</f>
        <v/>
      </c>
      <c r="G645" t="s">
        <v>81</v>
      </c>
      <c r="H645" s="27" t="s">
        <v>93</v>
      </c>
      <c r="I645" t="s">
        <v>81</v>
      </c>
      <c r="J645" t="str">
        <f>IF(T644=0,"",T644)</f>
        <v/>
      </c>
      <c r="K645" t="s">
        <v>81</v>
      </c>
      <c r="L645" s="27" t="s">
        <v>94</v>
      </c>
      <c r="M645" t="s">
        <v>81</v>
      </c>
      <c r="N645" t="str">
        <f>IF(V644=0,"",V644)</f>
        <v/>
      </c>
      <c r="O645" t="s">
        <v>81</v>
      </c>
      <c r="Q645" s="33" t="s">
        <v>11</v>
      </c>
      <c r="R645" s="34">
        <f>INDEX(AK:AK,W642+1)</f>
        <v>0</v>
      </c>
      <c r="S645" s="39" t="s">
        <v>95</v>
      </c>
      <c r="T645" s="34">
        <f>INDEX(AL:AL,W642+1)</f>
        <v>0</v>
      </c>
      <c r="U645" s="34">
        <f>INDEX(AM:AM,W642+1)</f>
        <v>0</v>
      </c>
      <c r="V645" s="34">
        <f>INDEX(AN:AN,W642+1)</f>
        <v>0</v>
      </c>
      <c r="W645" s="40"/>
      <c r="X645" s="34" t="str">
        <f>INDEX(AV:AV,W642+1)</f>
        <v/>
      </c>
      <c r="Y645" s="34" t="str">
        <f>INDEX(AW:AW,W642+1)</f>
        <v/>
      </c>
      <c r="Z645" s="34" t="str">
        <f>INDEX(AX:AX,W642+1)</f>
        <v/>
      </c>
      <c r="AA645" s="34">
        <f>INDEX(AY:AY,W642+1)</f>
        <v>0</v>
      </c>
      <c r="AC645" s="52"/>
      <c r="AD645" s="52"/>
      <c r="BB645" s="64" t="s">
        <v>0</v>
      </c>
    </row>
    <row r="646" spans="1:54">
      <c r="A646" t="str">
        <f t="shared" ref="A646:A654" si="122">CONCATENATE(C646,D646,E646,F646,G646,H646,I646,J646,K646,L646,M646,N646,O646,P646)</f>
        <v>|種別||サブタイプ||||</v>
      </c>
      <c r="B646" t="s">
        <v>0</v>
      </c>
      <c r="C646" t="s">
        <v>81</v>
      </c>
      <c r="D646" s="27" t="s">
        <v>11</v>
      </c>
      <c r="E646" t="s">
        <v>81</v>
      </c>
      <c r="F646" t="str">
        <f>IF(R645=0,"",R645)</f>
        <v/>
      </c>
      <c r="G646" t="s">
        <v>81</v>
      </c>
      <c r="H646" s="27" t="s">
        <v>103</v>
      </c>
      <c r="I646" t="s">
        <v>81</v>
      </c>
      <c r="J646" t="str">
        <f>IF(T645=0,"",T645)</f>
        <v/>
      </c>
      <c r="K646" t="s">
        <v>81</v>
      </c>
      <c r="L646" t="str">
        <f>IF(U645=0,"",U645)</f>
        <v/>
      </c>
      <c r="M646" t="s">
        <v>81</v>
      </c>
      <c r="N646" t="str">
        <f>IF(V645=0,"",V645)</f>
        <v/>
      </c>
      <c r="O646" t="s">
        <v>81</v>
      </c>
      <c r="Q646" s="33" t="s">
        <v>104</v>
      </c>
      <c r="R646" s="34" t="str">
        <f>INDEX(AZ:AZ,W642+1)</f>
        <v/>
      </c>
      <c r="S646" s="35"/>
      <c r="T646" s="35"/>
      <c r="U646" s="35"/>
      <c r="V646" s="36"/>
      <c r="W646" s="40"/>
      <c r="X646" s="32"/>
      <c r="Y646" s="32"/>
      <c r="Z646" s="32"/>
      <c r="AA646" s="54"/>
      <c r="AC646" s="52"/>
      <c r="AD646" s="52"/>
      <c r="BB646" s="64" t="s">
        <v>0</v>
      </c>
    </row>
    <row r="647" spans="1:54">
      <c r="A647" t="str">
        <f t="shared" si="122"/>
        <v>|テキスト|&gt;|&gt;|&gt;|&gt;||</v>
      </c>
      <c r="B647" t="s">
        <v>0</v>
      </c>
      <c r="C647" t="s">
        <v>81</v>
      </c>
      <c r="D647" s="27" t="s">
        <v>104</v>
      </c>
      <c r="E647" t="s">
        <v>81</v>
      </c>
      <c r="F647" s="27" t="s">
        <v>113</v>
      </c>
      <c r="G647" t="s">
        <v>81</v>
      </c>
      <c r="H647" s="27" t="s">
        <v>113</v>
      </c>
      <c r="I647" t="s">
        <v>81</v>
      </c>
      <c r="J647" s="27" t="s">
        <v>113</v>
      </c>
      <c r="K647" t="s">
        <v>81</v>
      </c>
      <c r="L647" s="27" t="s">
        <v>113</v>
      </c>
      <c r="M647" t="s">
        <v>81</v>
      </c>
      <c r="N647" t="str">
        <f>IF(R646=0,"",R646)</f>
        <v/>
      </c>
      <c r="O647" t="s">
        <v>81</v>
      </c>
      <c r="Q647" s="38" t="s">
        <v>27</v>
      </c>
      <c r="R647" s="34" t="str">
        <f>INDEX(BA:BA,W642+1)</f>
        <v/>
      </c>
      <c r="S647" s="35" t="s">
        <v>400</v>
      </c>
      <c r="T647" s="34" t="str">
        <f>IF(X647="","",X647&amp;IF(Y647="",""," "&amp;Y647)&amp;IF(Z647="",""," "&amp;Z647)&amp;IF(AA647="",""," "&amp;AA647))</f>
        <v/>
      </c>
      <c r="U647" s="35"/>
      <c r="V647" s="36"/>
      <c r="W647" s="40" t="s">
        <v>114</v>
      </c>
      <c r="X647" s="33" t="str">
        <f t="shared" ref="X647:AA647" si="123">IF(ISERROR(IF(LEN(X646)&gt;1,X646,VLOOKUP(X645,$AC:$AD,2,FALSE))),"",IF(LEN(X646)&gt;1,X646,VLOOKUP(X645,$AC:$AD,2,FALSE)))</f>
        <v/>
      </c>
      <c r="Y647" s="33" t="str">
        <f t="shared" si="123"/>
        <v/>
      </c>
      <c r="Z647" s="33" t="str">
        <f t="shared" si="123"/>
        <v/>
      </c>
      <c r="AA647" s="33" t="str">
        <f t="shared" si="123"/>
        <v> </v>
      </c>
      <c r="AC647" s="52"/>
      <c r="AD647" s="52"/>
      <c r="BB647" s="64" t="s">
        <v>0</v>
      </c>
    </row>
    <row r="648" spans="1:54">
      <c r="A648" t="str">
        <f t="shared" si="122"/>
        <v>|英テキスト|&gt;|&gt;|&gt;|&gt;||</v>
      </c>
      <c r="B648" t="s">
        <v>0</v>
      </c>
      <c r="C648" t="s">
        <v>81</v>
      </c>
      <c r="D648" s="27" t="s">
        <v>125</v>
      </c>
      <c r="E648" t="s">
        <v>81</v>
      </c>
      <c r="F648" s="27" t="s">
        <v>113</v>
      </c>
      <c r="G648" t="s">
        <v>81</v>
      </c>
      <c r="H648" s="27" t="s">
        <v>113</v>
      </c>
      <c r="I648" t="s">
        <v>81</v>
      </c>
      <c r="J648" s="27" t="s">
        <v>113</v>
      </c>
      <c r="K648" t="s">
        <v>81</v>
      </c>
      <c r="L648" s="27" t="s">
        <v>113</v>
      </c>
      <c r="M648" t="s">
        <v>81</v>
      </c>
      <c r="N648" t="str">
        <f>IF(T647="","",T647&amp;"&amp;br;")&amp;IF(R647=0,"",R647)</f>
        <v/>
      </c>
      <c r="O648" t="s">
        <v>81</v>
      </c>
      <c r="Q648" s="33" t="s">
        <v>18</v>
      </c>
      <c r="R648" s="34">
        <f>IF(INDEX(AT:AT,W642+1)="",0,INDEX(AT:AT,W642+1)&amp;"/"&amp;INDEX(AU:AU,W642+1))</f>
        <v>0</v>
      </c>
      <c r="S648" s="35"/>
      <c r="T648" s="35"/>
      <c r="U648" s="35"/>
      <c r="V648" s="36"/>
      <c r="W648" s="40"/>
      <c r="X648" s="33"/>
      <c r="Y648" s="52"/>
      <c r="Z648" s="52"/>
      <c r="AA648" s="53"/>
      <c r="AC648" s="52"/>
      <c r="AD648" s="52"/>
      <c r="BB648" s="64" t="s">
        <v>0</v>
      </c>
    </row>
    <row r="649" spans="1:54">
      <c r="A649" t="str">
        <f t="shared" si="122"/>
        <v>|PT|&gt;||シールド数|&gt;||</v>
      </c>
      <c r="B649" t="s">
        <v>0</v>
      </c>
      <c r="C649" t="s">
        <v>81</v>
      </c>
      <c r="D649" t="s">
        <v>18</v>
      </c>
      <c r="E649" t="s">
        <v>81</v>
      </c>
      <c r="F649" t="s">
        <v>113</v>
      </c>
      <c r="G649" t="s">
        <v>81</v>
      </c>
      <c r="H649" t="str">
        <f>IF(R648=0,"",R648)</f>
        <v/>
      </c>
      <c r="I649" t="s">
        <v>81</v>
      </c>
      <c r="J649" t="s">
        <v>136</v>
      </c>
      <c r="K649" t="s">
        <v>81</v>
      </c>
      <c r="L649" t="s">
        <v>113</v>
      </c>
      <c r="M649" t="s">
        <v>81</v>
      </c>
      <c r="N649" t="str">
        <f>IF(R649=0,"",R649)</f>
        <v/>
      </c>
      <c r="O649" t="s">
        <v>81</v>
      </c>
      <c r="Q649" s="41" t="s">
        <v>19</v>
      </c>
      <c r="R649" s="34">
        <f>INDEX(AS:AS,W642+1)</f>
        <v>0</v>
      </c>
      <c r="S649" s="42"/>
      <c r="T649" s="42"/>
      <c r="U649" s="42"/>
      <c r="V649" s="43"/>
      <c r="W649" s="44"/>
      <c r="X649" s="45"/>
      <c r="Y649" s="55"/>
      <c r="Z649" s="55"/>
      <c r="AA649" s="56"/>
      <c r="BB649" s="64" t="s">
        <v>0</v>
      </c>
    </row>
    <row r="650" spans="1:54">
      <c r="A650" t="str">
        <f t="shared" si="122"/>
        <v>&amp;br;&amp;br;</v>
      </c>
      <c r="B650" t="s">
        <v>0</v>
      </c>
      <c r="C650" t="s">
        <v>145</v>
      </c>
      <c r="R650"/>
      <c r="S650"/>
      <c r="T650"/>
      <c r="U650"/>
      <c r="V650"/>
      <c r="BB650" s="64" t="s">
        <v>0</v>
      </c>
    </row>
    <row r="651" spans="1:54">
      <c r="A651" t="str">
        <f t="shared" si="122"/>
        <v>#back(text=戻る,left)</v>
      </c>
      <c r="B651" t="s">
        <v>0</v>
      </c>
      <c r="C651" t="s">
        <v>153</v>
      </c>
      <c r="R651"/>
      <c r="S651"/>
      <c r="T651"/>
      <c r="U651"/>
      <c r="V651"/>
      <c r="BB651" s="64" t="s">
        <v>0</v>
      </c>
    </row>
    <row r="652" spans="1:54">
      <c r="A652" t="str">
        <f t="shared" si="122"/>
        <v>&amp;br;</v>
      </c>
      <c r="B652" t="s">
        <v>0</v>
      </c>
      <c r="C652" t="s">
        <v>164</v>
      </c>
      <c r="R652"/>
      <c r="S652"/>
      <c r="T652"/>
      <c r="U652"/>
      <c r="V652"/>
      <c r="BB652" s="64" t="s">
        <v>0</v>
      </c>
    </row>
    <row r="653" spans="1:54">
      <c r="A653" t="str">
        <f t="shared" si="122"/>
        <v>#comment(above,nsize=[15],size=[30],num=[10])</v>
      </c>
      <c r="B653" t="s">
        <v>0</v>
      </c>
      <c r="C653" t="s">
        <v>173</v>
      </c>
      <c r="R653"/>
      <c r="S653"/>
      <c r="T653"/>
      <c r="U653"/>
      <c r="V653"/>
      <c r="BB653" s="64" t="s">
        <v>0</v>
      </c>
    </row>
    <row r="654" spans="1:54">
      <c r="A654" t="str">
        <f t="shared" si="122"/>
        <v>&amp;br;&amp;br;</v>
      </c>
      <c r="B654" t="s">
        <v>0</v>
      </c>
      <c r="C654" t="s">
        <v>145</v>
      </c>
      <c r="R654"/>
      <c r="S654"/>
      <c r="T654"/>
      <c r="U654"/>
      <c r="V654"/>
      <c r="BB654" s="64" t="s">
        <v>0</v>
      </c>
    </row>
  </sheetData>
  <autoFilter ref="AF1:BA654"/>
  <dataValidations count="3">
    <dataValidation allowBlank="1" showInputMessage="1" showErrorMessage="1" sqref="AG2 AG19 AF2:AF5 AF6:AF7 AF8:AF35 AG3:AG5 AG6:AG7 AG8:AG10 AG11:AG12 AG13:AG18 AG20:AG24 AG25:AG26 AG27:AG33 AG34:AG35"/>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36:AG51">
      <formula1>$Q$4:$T$4</formula1>
    </dataValidation>
  </dataValidations>
  <pageMargins left="0.699305555555556" right="0.699305555555556" top="0.75" bottom="0.75" header="0.3" footer="0.3"/>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G16" sqref="AG16"/>
    </sheetView>
  </sheetViews>
  <sheetFormatPr defaultColWidth="9" defaultRowHeight="13.5"/>
  <cols>
    <col min="1" max="1" width="29.5" customWidth="1"/>
    <col min="2" max="2" width="2.5" customWidth="1"/>
    <col min="3" max="3" width="2.625" hidden="1" customWidth="1"/>
    <col min="4" max="4" width="9" hidden="1" customWidth="1"/>
    <col min="5" max="5" width="2.5" hidden="1" customWidth="1"/>
    <col min="6" max="6" width="9" hidden="1" customWidth="1"/>
    <col min="7" max="7" width="2.5" hidden="1" customWidth="1"/>
    <col min="8" max="8" width="9" hidden="1" customWidth="1"/>
    <col min="9" max="9" width="2.5" hidden="1" customWidth="1"/>
    <col min="10" max="10" width="9" hidden="1" customWidth="1"/>
    <col min="11" max="11" width="2.5" hidden="1" customWidth="1"/>
    <col min="12" max="12" width="3.5" hidden="1" customWidth="1"/>
    <col min="13" max="13" width="2.5" hidden="1" customWidth="1"/>
    <col min="14" max="14" width="17.375" hidden="1" customWidth="1"/>
    <col min="15" max="16" width="2.5" hidden="1" customWidth="1"/>
    <col min="17" max="17" width="9" hidden="1" customWidth="1"/>
    <col min="18" max="22" width="9" style="25" hidden="1" customWidth="1"/>
    <col min="28" max="30" width="9" hidden="1" customWidth="1"/>
    <col min="31" max="31" width="3.5" customWidth="1"/>
    <col min="32" max="32" width="5.25" customWidth="1"/>
    <col min="33" max="33" width="3.75" customWidth="1"/>
    <col min="34" max="34" width="9" hidden="1" customWidth="1"/>
    <col min="35" max="35" width="5" customWidth="1"/>
    <col min="39" max="39" width="9" hidden="1" customWidth="1"/>
    <col min="47" max="48" width="9" hidden="1" customWidth="1"/>
    <col min="49" max="49" width="4.875" customWidth="1"/>
    <col min="50" max="51" width="2.75" customWidth="1"/>
    <col min="52" max="55" width="4.75" customWidth="1"/>
  </cols>
  <sheetData>
    <row r="1" spans="2:58">
      <c r="B1" t="s">
        <v>0</v>
      </c>
      <c r="Q1" t="s">
        <v>1</v>
      </c>
      <c r="R1" s="25" t="s">
        <v>2</v>
      </c>
      <c r="AB1" t="s">
        <v>3</v>
      </c>
      <c r="AC1" t="s">
        <v>4</v>
      </c>
      <c r="AD1" s="40" t="s">
        <v>5</v>
      </c>
      <c r="AE1" s="46"/>
      <c r="AF1" s="47" t="s">
        <v>6</v>
      </c>
      <c r="AG1" s="59" t="s">
        <v>7</v>
      </c>
      <c r="AH1" s="59"/>
      <c r="AI1" s="59" t="s">
        <v>8</v>
      </c>
      <c r="AJ1" s="59" t="s">
        <v>9</v>
      </c>
      <c r="AK1" s="59" t="s">
        <v>10</v>
      </c>
      <c r="AL1" s="59" t="s">
        <v>11</v>
      </c>
      <c r="AM1" s="59"/>
      <c r="AN1" s="59" t="s">
        <v>12</v>
      </c>
      <c r="AO1" s="59" t="s">
        <v>13</v>
      </c>
      <c r="AP1" s="59" t="s">
        <v>14</v>
      </c>
      <c r="AQ1" s="59" t="s">
        <v>15</v>
      </c>
      <c r="AR1" s="59" t="s">
        <v>16</v>
      </c>
      <c r="AS1" s="59" t="s">
        <v>17</v>
      </c>
      <c r="AT1" s="59" t="s">
        <v>18</v>
      </c>
      <c r="AU1" s="59"/>
      <c r="AV1" s="59"/>
      <c r="AW1" s="59" t="s">
        <v>19</v>
      </c>
      <c r="AX1" s="59" t="s">
        <v>20</v>
      </c>
      <c r="AY1" s="59" t="s">
        <v>21</v>
      </c>
      <c r="AZ1" s="59" t="s">
        <v>22</v>
      </c>
      <c r="BA1" s="59" t="s">
        <v>23</v>
      </c>
      <c r="BB1" s="59" t="s">
        <v>24</v>
      </c>
      <c r="BC1" s="59" t="s">
        <v>25</v>
      </c>
      <c r="BD1" s="59" t="s">
        <v>26</v>
      </c>
      <c r="BE1" s="63" t="s">
        <v>27</v>
      </c>
      <c r="BF1" s="64" t="s">
        <v>0</v>
      </c>
    </row>
    <row r="2" spans="2:62">
      <c r="B2" t="s">
        <v>0</v>
      </c>
      <c r="AB2" t="s">
        <v>28</v>
      </c>
      <c r="AC2" t="s">
        <v>29</v>
      </c>
      <c r="AD2" s="40" t="s">
        <v>30</v>
      </c>
      <c r="AE2" s="48">
        <v>1</v>
      </c>
      <c r="AF2" s="49" t="s">
        <v>3</v>
      </c>
      <c r="AG2" s="24"/>
      <c r="AH2" s="24"/>
      <c r="AI2" s="24"/>
      <c r="AJ2" s="24"/>
      <c r="AK2" s="24"/>
      <c r="AL2" s="24"/>
      <c r="AM2" s="24"/>
      <c r="AN2" s="24"/>
      <c r="AO2" s="24"/>
      <c r="AP2" s="24"/>
      <c r="AQ2" s="24"/>
      <c r="AR2" s="24"/>
      <c r="AS2" s="24"/>
      <c r="AT2" s="61"/>
      <c r="AU2" s="24"/>
      <c r="AV2" s="24"/>
      <c r="AW2" s="24"/>
      <c r="AX2" s="24" t="str">
        <f t="shared" ref="AX2:AX51" si="0">IF(AT2&gt;1,MONTH(AT2),"")</f>
        <v/>
      </c>
      <c r="AY2" s="24" t="str">
        <f t="shared" ref="AY2:AY51" si="1">IF(AT2&gt;1,DAY(AT2),"")</f>
        <v/>
      </c>
      <c r="AZ2" s="24" t="str">
        <f t="shared" ref="AZ2:AZ51" si="2">LEFT(AQ2,2)</f>
        <v/>
      </c>
      <c r="BA2" s="24" t="str">
        <f t="shared" ref="BA2:BA51" si="3">IF(ISERROR(FIND(" ",AQ2)),"",MID(AQ2,FIND(" ",AQ2)+1,2))</f>
        <v/>
      </c>
      <c r="BB2" s="24" t="str">
        <f t="shared" ref="BB2:BB51" si="4">IF(LEN(BA2)&gt;1,IF(ISERROR(FIND(" ",AQ2,FIND(" ",AQ2)+1)),"",MID(AQ2,FIND(" ",AQ2)+4,2)),"")</f>
        <v/>
      </c>
      <c r="BC2" s="24"/>
      <c r="BD2" s="24" t="str">
        <f t="shared" ref="BD2:BD51" si="5">IF(AQ2="","",AQ2&amp;IF(AR2="","","&amp;br;"&amp;AR2)&amp;IF(AS2="","","&amp;br;"&amp;AS2))</f>
        <v/>
      </c>
      <c r="BE2" s="54" t="str">
        <f>IF(AK2="","",VLOOKUP(AK2,BH:BJ,3,FALSE))</f>
        <v/>
      </c>
      <c r="BF2" s="64" t="s">
        <v>0</v>
      </c>
      <c r="BG2">
        <v>1</v>
      </c>
      <c r="BH2" t="s">
        <v>2071</v>
      </c>
      <c r="BI2" t="s">
        <v>40</v>
      </c>
      <c r="BJ2" t="s">
        <v>2072</v>
      </c>
    </row>
    <row r="3" spans="2:62">
      <c r="B3" t="s">
        <v>0</v>
      </c>
      <c r="Q3" s="25" t="s">
        <v>3</v>
      </c>
      <c r="R3" s="25" t="s">
        <v>28</v>
      </c>
      <c r="S3" s="25" t="s">
        <v>42</v>
      </c>
      <c r="T3" s="25" t="s">
        <v>43</v>
      </c>
      <c r="U3" s="25" t="s">
        <v>44</v>
      </c>
      <c r="V3" s="25" t="s">
        <v>45</v>
      </c>
      <c r="W3" s="25"/>
      <c r="AB3" t="s">
        <v>42</v>
      </c>
      <c r="AC3" t="s">
        <v>46</v>
      </c>
      <c r="AD3" s="40" t="s">
        <v>47</v>
      </c>
      <c r="AE3" s="48">
        <v>2</v>
      </c>
      <c r="AF3" s="49" t="str">
        <f t="shared" ref="AF3:AF51" si="6">AF2</f>
        <v>白</v>
      </c>
      <c r="AG3" s="24"/>
      <c r="AH3" s="24"/>
      <c r="AI3" s="24"/>
      <c r="AJ3" s="24"/>
      <c r="AK3" s="24"/>
      <c r="AL3" s="24"/>
      <c r="AM3" s="24"/>
      <c r="AN3" s="24"/>
      <c r="AO3" s="24"/>
      <c r="AP3" s="24"/>
      <c r="AQ3" s="24"/>
      <c r="AR3" s="24"/>
      <c r="AS3" s="24"/>
      <c r="AT3" s="61"/>
      <c r="AU3" s="24"/>
      <c r="AV3" s="24"/>
      <c r="AW3" s="24"/>
      <c r="AX3" s="24" t="str">
        <f t="shared" si="0"/>
        <v/>
      </c>
      <c r="AY3" s="24" t="str">
        <f t="shared" si="1"/>
        <v/>
      </c>
      <c r="AZ3" s="24" t="str">
        <f t="shared" si="2"/>
        <v/>
      </c>
      <c r="BA3" s="24" t="str">
        <f t="shared" si="3"/>
        <v/>
      </c>
      <c r="BB3" s="24" t="str">
        <f t="shared" si="4"/>
        <v/>
      </c>
      <c r="BC3" s="24"/>
      <c r="BD3" s="24" t="str">
        <f t="shared" si="5"/>
        <v/>
      </c>
      <c r="BE3" s="54" t="str">
        <f>IF(AK3="","",VLOOKUP(AK3,BH:BJ,3,FALSE))</f>
        <v/>
      </c>
      <c r="BF3" s="64" t="s">
        <v>0</v>
      </c>
      <c r="BG3">
        <v>2</v>
      </c>
      <c r="BH3" t="s">
        <v>2073</v>
      </c>
      <c r="BI3" t="s">
        <v>40</v>
      </c>
      <c r="BJ3" t="s">
        <v>2074</v>
      </c>
    </row>
    <row r="4" spans="2:62">
      <c r="B4" t="s">
        <v>0</v>
      </c>
      <c r="Q4" t="s">
        <v>31</v>
      </c>
      <c r="R4" s="25" t="s">
        <v>54</v>
      </c>
      <c r="S4" s="25" t="s">
        <v>55</v>
      </c>
      <c r="T4" s="25" t="s">
        <v>56</v>
      </c>
      <c r="AB4" t="s">
        <v>43</v>
      </c>
      <c r="AC4" t="s">
        <v>57</v>
      </c>
      <c r="AD4" s="40" t="s">
        <v>58</v>
      </c>
      <c r="AE4" s="48">
        <v>3</v>
      </c>
      <c r="AF4" s="49" t="str">
        <f t="shared" si="6"/>
        <v>白</v>
      </c>
      <c r="AG4" s="24"/>
      <c r="AH4" s="24"/>
      <c r="AI4" s="24"/>
      <c r="AJ4" s="24"/>
      <c r="AK4" s="24"/>
      <c r="AL4" s="24"/>
      <c r="AM4" s="24"/>
      <c r="AN4" s="24"/>
      <c r="AO4" s="24"/>
      <c r="AP4" s="24"/>
      <c r="AQ4" s="24"/>
      <c r="AR4" s="24"/>
      <c r="AS4" s="24"/>
      <c r="AT4" s="61"/>
      <c r="AU4" s="24"/>
      <c r="AV4" s="24"/>
      <c r="AW4" s="24"/>
      <c r="AX4" s="24" t="str">
        <f t="shared" si="0"/>
        <v/>
      </c>
      <c r="AY4" s="24" t="str">
        <f t="shared" si="1"/>
        <v/>
      </c>
      <c r="AZ4" s="24" t="str">
        <f t="shared" si="2"/>
        <v/>
      </c>
      <c r="BA4" s="24" t="str">
        <f t="shared" si="3"/>
        <v/>
      </c>
      <c r="BB4" s="24" t="str">
        <f t="shared" si="4"/>
        <v/>
      </c>
      <c r="BC4" s="24"/>
      <c r="BD4" s="24" t="str">
        <f t="shared" si="5"/>
        <v/>
      </c>
      <c r="BE4" s="54" t="str">
        <f>IF(AK4="","",VLOOKUP(AK4,BH:BJ,3,FALSE))</f>
        <v/>
      </c>
      <c r="BF4" s="64" t="s">
        <v>0</v>
      </c>
      <c r="BG4">
        <v>3</v>
      </c>
      <c r="BH4" t="s">
        <v>2075</v>
      </c>
      <c r="BI4" t="s">
        <v>40</v>
      </c>
      <c r="BJ4" t="s">
        <v>2076</v>
      </c>
    </row>
    <row r="5" spans="2:62">
      <c r="B5" t="s">
        <v>0</v>
      </c>
      <c r="Q5" s="29"/>
      <c r="R5" s="30"/>
      <c r="S5" s="30"/>
      <c r="T5" s="30"/>
      <c r="U5" s="30"/>
      <c r="V5" s="31"/>
      <c r="W5" s="32">
        <v>1</v>
      </c>
      <c r="X5" s="29"/>
      <c r="Y5" s="50"/>
      <c r="Z5" s="50"/>
      <c r="AA5" s="51"/>
      <c r="AB5" t="s">
        <v>44</v>
      </c>
      <c r="AC5" t="s">
        <v>65</v>
      </c>
      <c r="AD5" s="40" t="s">
        <v>66</v>
      </c>
      <c r="AE5" s="48">
        <v>4</v>
      </c>
      <c r="AF5" s="49" t="str">
        <f t="shared" si="6"/>
        <v>白</v>
      </c>
      <c r="AG5" s="24"/>
      <c r="AH5" s="24"/>
      <c r="AI5" s="24"/>
      <c r="AJ5" s="24"/>
      <c r="AK5" s="24"/>
      <c r="AL5" s="24"/>
      <c r="AM5" s="24"/>
      <c r="AN5" s="24"/>
      <c r="AO5" s="24"/>
      <c r="AP5" s="24"/>
      <c r="AQ5" s="24"/>
      <c r="AR5" s="24"/>
      <c r="AS5" s="24"/>
      <c r="AT5" s="61"/>
      <c r="AU5" s="24"/>
      <c r="AV5" s="24"/>
      <c r="AW5" s="24"/>
      <c r="AX5" s="24" t="str">
        <f t="shared" si="0"/>
        <v/>
      </c>
      <c r="AY5" s="24" t="str">
        <f t="shared" si="1"/>
        <v/>
      </c>
      <c r="AZ5" s="24" t="str">
        <f t="shared" si="2"/>
        <v/>
      </c>
      <c r="BA5" s="24" t="str">
        <f t="shared" si="3"/>
        <v/>
      </c>
      <c r="BB5" s="24" t="str">
        <f t="shared" si="4"/>
        <v/>
      </c>
      <c r="BC5" s="24"/>
      <c r="BD5" s="24" t="str">
        <f t="shared" si="5"/>
        <v/>
      </c>
      <c r="BE5" s="54" t="str">
        <f>IF(AK5="","",VLOOKUP(AK5,BH:BJ,3,FALSE))</f>
        <v/>
      </c>
      <c r="BF5" s="64" t="s">
        <v>0</v>
      </c>
      <c r="BG5">
        <v>4</v>
      </c>
      <c r="BH5" t="s">
        <v>2077</v>
      </c>
      <c r="BI5" t="s">
        <v>40</v>
      </c>
      <c r="BJ5" t="s">
        <v>2078</v>
      </c>
    </row>
    <row r="6" spans="1:62">
      <c r="A6" t="str">
        <f t="shared" ref="A6:A69" si="7">CONCATENATE(C6,D6,E6,F6,G6,H6,I6,J6,K6,L6,M6,N6,O6,P6)</f>
        <v>*0/0</v>
      </c>
      <c r="B6" t="s">
        <v>0</v>
      </c>
      <c r="C6" t="str">
        <f>"*"&amp;R6&amp;"/"&amp;T6</f>
        <v>*0/0</v>
      </c>
      <c r="Q6" s="33" t="s">
        <v>9</v>
      </c>
      <c r="R6" s="34">
        <f>INDEX(AJ:AJ,W5+1)</f>
        <v>0</v>
      </c>
      <c r="S6" s="35" t="s">
        <v>10</v>
      </c>
      <c r="T6" s="34">
        <f>INDEX(AK:AK,W5+1)</f>
        <v>0</v>
      </c>
      <c r="U6" s="35"/>
      <c r="V6" s="36"/>
      <c r="W6" s="37"/>
      <c r="X6" s="33"/>
      <c r="Y6" s="52"/>
      <c r="Z6" s="52"/>
      <c r="AA6" s="53"/>
      <c r="AB6" t="s">
        <v>73</v>
      </c>
      <c r="AC6" t="s">
        <v>74</v>
      </c>
      <c r="AD6" s="40" t="s">
        <v>75</v>
      </c>
      <c r="AE6" s="48">
        <v>5</v>
      </c>
      <c r="AF6" s="49" t="str">
        <f t="shared" si="6"/>
        <v>白</v>
      </c>
      <c r="AG6" s="24"/>
      <c r="AH6" s="24"/>
      <c r="AI6" s="24"/>
      <c r="AJ6" s="24"/>
      <c r="AK6" s="24"/>
      <c r="AL6" s="24"/>
      <c r="AM6" s="24"/>
      <c r="AN6" s="24"/>
      <c r="AO6" s="24"/>
      <c r="AP6" s="24"/>
      <c r="AQ6" s="24"/>
      <c r="AR6" s="24"/>
      <c r="AS6" s="24"/>
      <c r="AT6" s="61"/>
      <c r="AU6" s="24"/>
      <c r="AV6" s="24"/>
      <c r="AW6" s="24"/>
      <c r="AX6" s="24" t="str">
        <f t="shared" si="0"/>
        <v/>
      </c>
      <c r="AY6" s="24" t="str">
        <f t="shared" si="1"/>
        <v/>
      </c>
      <c r="AZ6" s="24" t="str">
        <f t="shared" si="2"/>
        <v/>
      </c>
      <c r="BA6" s="24" t="str">
        <f t="shared" si="3"/>
        <v/>
      </c>
      <c r="BB6" s="24" t="str">
        <f t="shared" si="4"/>
        <v/>
      </c>
      <c r="BC6" s="24"/>
      <c r="BD6" s="24" t="str">
        <f t="shared" si="5"/>
        <v/>
      </c>
      <c r="BE6" s="54" t="str">
        <f>IF(AK6="","",VLOOKUP(AK6,BH:BJ,3,FALSE))</f>
        <v/>
      </c>
      <c r="BF6" s="64" t="s">
        <v>0</v>
      </c>
      <c r="BG6">
        <v>5</v>
      </c>
      <c r="BH6" t="s">
        <v>2079</v>
      </c>
      <c r="BI6" t="s">
        <v>40</v>
      </c>
      <c r="BJ6" t="s">
        <v>2080</v>
      </c>
    </row>
    <row r="7" spans="1:62">
      <c r="A7" t="str">
        <f t="shared" si="7"/>
        <v>|LEFT:80|LEFT:100|LEFT:100|LEFT:100|LEFT:100|LEFT:100|c</v>
      </c>
      <c r="B7" t="s">
        <v>0</v>
      </c>
      <c r="C7" t="s">
        <v>81</v>
      </c>
      <c r="D7" s="26" t="str">
        <f>$Q$1</f>
        <v>LEFT:80</v>
      </c>
      <c r="E7" s="26" t="s">
        <v>81</v>
      </c>
      <c r="F7" s="26" t="str">
        <f t="shared" ref="F7:J7" si="8">$R$1</f>
        <v>LEFT:100</v>
      </c>
      <c r="G7" s="26" t="s">
        <v>81</v>
      </c>
      <c r="H7" s="26" t="str">
        <f t="shared" si="8"/>
        <v>LEFT:100</v>
      </c>
      <c r="I7" s="26" t="s">
        <v>81</v>
      </c>
      <c r="J7" s="26" t="str">
        <f t="shared" si="8"/>
        <v>LEFT:100</v>
      </c>
      <c r="K7" s="26" t="s">
        <v>81</v>
      </c>
      <c r="L7" s="26" t="str">
        <f>$R$1</f>
        <v>LEFT:100</v>
      </c>
      <c r="M7" s="26" t="s">
        <v>81</v>
      </c>
      <c r="N7" s="26" t="str">
        <f>$R$1</f>
        <v>LEFT:100</v>
      </c>
      <c r="O7" t="s">
        <v>81</v>
      </c>
      <c r="P7" t="s">
        <v>82</v>
      </c>
      <c r="Q7" s="38" t="s">
        <v>6</v>
      </c>
      <c r="R7" s="34" t="str">
        <f>INDEX(AF:AF,W5+1)</f>
        <v>白</v>
      </c>
      <c r="S7" s="39" t="s">
        <v>7</v>
      </c>
      <c r="T7" s="34">
        <f>INDEX(AG:AG,W5+1)</f>
        <v>0</v>
      </c>
      <c r="U7" s="39" t="s">
        <v>8</v>
      </c>
      <c r="V7" s="34">
        <f>INDEX(AI:AI,W5+1)</f>
        <v>0</v>
      </c>
      <c r="W7" s="40"/>
      <c r="X7" s="34">
        <f>INDEX(AQ:AQ,W5+1)</f>
        <v>0</v>
      </c>
      <c r="Y7" s="52"/>
      <c r="Z7" s="52"/>
      <c r="AA7" s="53"/>
      <c r="AB7" t="s">
        <v>83</v>
      </c>
      <c r="AC7" t="s">
        <v>84</v>
      </c>
      <c r="AD7" s="40" t="s">
        <v>85</v>
      </c>
      <c r="AE7" s="48">
        <v>6</v>
      </c>
      <c r="AF7" s="49" t="str">
        <f t="shared" si="6"/>
        <v>白</v>
      </c>
      <c r="AG7" s="24"/>
      <c r="AH7" s="24"/>
      <c r="AI7" s="24"/>
      <c r="AJ7" s="24"/>
      <c r="AK7" s="24"/>
      <c r="AL7" s="24"/>
      <c r="AM7" s="24"/>
      <c r="AN7" s="24"/>
      <c r="AO7" s="24"/>
      <c r="AP7" s="24"/>
      <c r="AQ7" s="24"/>
      <c r="AR7" s="24"/>
      <c r="AS7" s="24"/>
      <c r="AT7" s="61"/>
      <c r="AU7" s="24"/>
      <c r="AV7" s="24"/>
      <c r="AW7" s="24"/>
      <c r="AX7" s="24" t="str">
        <f t="shared" si="0"/>
        <v/>
      </c>
      <c r="AY7" s="24" t="str">
        <f t="shared" si="1"/>
        <v/>
      </c>
      <c r="AZ7" s="24" t="str">
        <f t="shared" si="2"/>
        <v/>
      </c>
      <c r="BA7" s="24" t="str">
        <f t="shared" si="3"/>
        <v/>
      </c>
      <c r="BB7" s="24" t="str">
        <f t="shared" si="4"/>
        <v/>
      </c>
      <c r="BC7" s="24"/>
      <c r="BD7" s="24" t="str">
        <f t="shared" si="5"/>
        <v/>
      </c>
      <c r="BE7" s="54" t="str">
        <f>IF(AK7="","",VLOOKUP(AK7,BH:BJ,3,FALSE))</f>
        <v/>
      </c>
      <c r="BF7" s="64" t="s">
        <v>0</v>
      </c>
      <c r="BG7">
        <v>6</v>
      </c>
      <c r="BH7" t="s">
        <v>2081</v>
      </c>
      <c r="BI7" t="s">
        <v>40</v>
      </c>
      <c r="BJ7" t="s">
        <v>2082</v>
      </c>
    </row>
    <row r="8" spans="1:62">
      <c r="A8" t="str">
        <f t="shared" si="7"/>
        <v>|色|白|レアリティ||マナコスト||</v>
      </c>
      <c r="B8" t="s">
        <v>0</v>
      </c>
      <c r="C8" t="s">
        <v>81</v>
      </c>
      <c r="D8" s="27" t="s">
        <v>6</v>
      </c>
      <c r="E8" t="s">
        <v>81</v>
      </c>
      <c r="F8" t="str">
        <f>IF(R7=0,"",R7)</f>
        <v>白</v>
      </c>
      <c r="G8" t="s">
        <v>81</v>
      </c>
      <c r="H8" s="27" t="s">
        <v>93</v>
      </c>
      <c r="I8" t="s">
        <v>81</v>
      </c>
      <c r="J8" t="str">
        <f>IF(T7=0,"",T7)</f>
        <v/>
      </c>
      <c r="K8" t="s">
        <v>81</v>
      </c>
      <c r="L8" s="27" t="s">
        <v>94</v>
      </c>
      <c r="M8" t="s">
        <v>81</v>
      </c>
      <c r="N8" t="str">
        <f>IF(V7=0,"",V7)</f>
        <v/>
      </c>
      <c r="O8" t="s">
        <v>81</v>
      </c>
      <c r="Q8" s="33" t="s">
        <v>11</v>
      </c>
      <c r="R8" s="34">
        <f>INDEX(AL:AL,W5+1)</f>
        <v>0</v>
      </c>
      <c r="S8" s="39" t="s">
        <v>95</v>
      </c>
      <c r="T8" s="34">
        <f>INDEX(AN:AN,W5+1)</f>
        <v>0</v>
      </c>
      <c r="U8" s="34">
        <f>INDEX(AO:AO,W5+1)</f>
        <v>0</v>
      </c>
      <c r="V8" s="34">
        <f>INDEX(AP:AP,W5+1)</f>
        <v>0</v>
      </c>
      <c r="W8" s="40"/>
      <c r="X8" s="34" t="str">
        <f>INDEX(AZ:AZ,W5+1)</f>
        <v/>
      </c>
      <c r="Y8" s="34" t="str">
        <f>INDEX(BA:BA,W5+1)</f>
        <v/>
      </c>
      <c r="Z8" s="34" t="str">
        <f>INDEX(BB:BB,W5+1)</f>
        <v/>
      </c>
      <c r="AA8" s="34">
        <f>INDEX(BC:BC,W5+1)</f>
        <v>0</v>
      </c>
      <c r="AB8" t="s">
        <v>96</v>
      </c>
      <c r="AC8" t="s">
        <v>97</v>
      </c>
      <c r="AD8" s="40" t="s">
        <v>98</v>
      </c>
      <c r="AE8" s="48">
        <v>7</v>
      </c>
      <c r="AF8" s="49" t="str">
        <f t="shared" si="6"/>
        <v>白</v>
      </c>
      <c r="AG8" s="24"/>
      <c r="AH8" s="24"/>
      <c r="AI8" s="24"/>
      <c r="AJ8" s="24"/>
      <c r="AK8" s="24"/>
      <c r="AL8" s="24"/>
      <c r="AM8" s="24"/>
      <c r="AN8" s="24"/>
      <c r="AO8" s="24"/>
      <c r="AP8" s="24"/>
      <c r="AQ8" s="24"/>
      <c r="AR8" s="24"/>
      <c r="AS8" s="24"/>
      <c r="AT8" s="61"/>
      <c r="AU8" s="24"/>
      <c r="AV8" s="24"/>
      <c r="AW8" s="24"/>
      <c r="AX8" s="24" t="str">
        <f t="shared" si="0"/>
        <v/>
      </c>
      <c r="AY8" s="24" t="str">
        <f t="shared" si="1"/>
        <v/>
      </c>
      <c r="AZ8" s="24" t="str">
        <f t="shared" si="2"/>
        <v/>
      </c>
      <c r="BA8" s="24" t="str">
        <f t="shared" si="3"/>
        <v/>
      </c>
      <c r="BB8" s="24" t="str">
        <f t="shared" si="4"/>
        <v/>
      </c>
      <c r="BC8" s="24"/>
      <c r="BD8" s="24" t="str">
        <f t="shared" si="5"/>
        <v/>
      </c>
      <c r="BE8" s="54" t="str">
        <f>IF(AK8="","",VLOOKUP(AK8,BH:BJ,3,FALSE))</f>
        <v/>
      </c>
      <c r="BF8" s="64" t="s">
        <v>0</v>
      </c>
      <c r="BG8">
        <v>7</v>
      </c>
      <c r="BH8" t="s">
        <v>2083</v>
      </c>
      <c r="BI8" t="s">
        <v>40</v>
      </c>
      <c r="BJ8" t="s">
        <v>2084</v>
      </c>
    </row>
    <row r="9" spans="1:62">
      <c r="A9" t="str">
        <f t="shared" si="7"/>
        <v>|種別||サブタイプ||||</v>
      </c>
      <c r="B9" t="s">
        <v>0</v>
      </c>
      <c r="C9" t="s">
        <v>81</v>
      </c>
      <c r="D9" s="27" t="s">
        <v>11</v>
      </c>
      <c r="E9" t="s">
        <v>81</v>
      </c>
      <c r="F9" t="str">
        <f>IF(R8=0,"",R8)</f>
        <v/>
      </c>
      <c r="G9" t="s">
        <v>81</v>
      </c>
      <c r="H9" s="27" t="s">
        <v>103</v>
      </c>
      <c r="I9" t="s">
        <v>81</v>
      </c>
      <c r="J9" t="str">
        <f>IF(T8=0,"",T8)</f>
        <v/>
      </c>
      <c r="K9" t="s">
        <v>81</v>
      </c>
      <c r="L9" t="str">
        <f>IF(U8=0,"",U8)</f>
        <v/>
      </c>
      <c r="M9" t="s">
        <v>81</v>
      </c>
      <c r="N9" t="str">
        <f>IF(V8=0,"",V8)</f>
        <v/>
      </c>
      <c r="O9" t="s">
        <v>81</v>
      </c>
      <c r="Q9" s="33" t="s">
        <v>104</v>
      </c>
      <c r="R9" s="34" t="str">
        <f>INDEX(BD:BD,W5+1)</f>
        <v/>
      </c>
      <c r="S9" s="35"/>
      <c r="T9" s="35"/>
      <c r="U9" s="35"/>
      <c r="V9" s="36"/>
      <c r="W9" s="40"/>
      <c r="X9" s="32" t="s">
        <v>0</v>
      </c>
      <c r="Y9" s="32"/>
      <c r="Z9" s="32"/>
      <c r="AA9" s="54" t="s">
        <v>0</v>
      </c>
      <c r="AB9" t="s">
        <v>105</v>
      </c>
      <c r="AC9" t="s">
        <v>106</v>
      </c>
      <c r="AD9" s="40" t="s">
        <v>107</v>
      </c>
      <c r="AE9" s="48">
        <v>8</v>
      </c>
      <c r="AF9" s="49" t="str">
        <f t="shared" si="6"/>
        <v>白</v>
      </c>
      <c r="AG9" s="24"/>
      <c r="AH9" s="24"/>
      <c r="AI9" s="24"/>
      <c r="AJ9" s="24"/>
      <c r="AK9" s="24"/>
      <c r="AL9" s="24"/>
      <c r="AM9" s="24"/>
      <c r="AN9" s="24"/>
      <c r="AO9" s="24"/>
      <c r="AP9" s="24"/>
      <c r="AQ9" s="24"/>
      <c r="AR9" s="24"/>
      <c r="AS9" s="24"/>
      <c r="AT9" s="61"/>
      <c r="AU9" s="24"/>
      <c r="AV9" s="24"/>
      <c r="AW9" s="24"/>
      <c r="AX9" s="24" t="str">
        <f t="shared" si="0"/>
        <v/>
      </c>
      <c r="AY9" s="24" t="str">
        <f t="shared" si="1"/>
        <v/>
      </c>
      <c r="AZ9" s="24" t="str">
        <f t="shared" si="2"/>
        <v/>
      </c>
      <c r="BA9" s="24" t="str">
        <f t="shared" si="3"/>
        <v/>
      </c>
      <c r="BB9" s="24" t="str">
        <f t="shared" si="4"/>
        <v/>
      </c>
      <c r="BC9" s="24"/>
      <c r="BD9" s="24" t="str">
        <f t="shared" si="5"/>
        <v/>
      </c>
      <c r="BE9" s="54" t="str">
        <f>IF(AK9="","",VLOOKUP(AK9,BH:BJ,3,FALSE))</f>
        <v/>
      </c>
      <c r="BF9" s="64" t="s">
        <v>0</v>
      </c>
      <c r="BG9">
        <v>8</v>
      </c>
      <c r="BH9" t="s">
        <v>2085</v>
      </c>
      <c r="BI9" t="s">
        <v>40</v>
      </c>
      <c r="BJ9" t="s">
        <v>2086</v>
      </c>
    </row>
    <row r="10" spans="1:62">
      <c r="A10" t="str">
        <f t="shared" si="7"/>
        <v>|テキスト|&gt;|&gt;|&gt;|&gt;||</v>
      </c>
      <c r="B10" t="s">
        <v>0</v>
      </c>
      <c r="C10" t="s">
        <v>81</v>
      </c>
      <c r="D10" s="27" t="s">
        <v>104</v>
      </c>
      <c r="E10" t="s">
        <v>81</v>
      </c>
      <c r="F10" s="27" t="s">
        <v>113</v>
      </c>
      <c r="G10" t="s">
        <v>81</v>
      </c>
      <c r="H10" s="27" t="s">
        <v>113</v>
      </c>
      <c r="I10" t="s">
        <v>81</v>
      </c>
      <c r="J10" s="27" t="s">
        <v>113</v>
      </c>
      <c r="K10" t="s">
        <v>81</v>
      </c>
      <c r="L10" s="27" t="s">
        <v>113</v>
      </c>
      <c r="M10" t="s">
        <v>81</v>
      </c>
      <c r="N10" t="str">
        <f>IF(R9=0,"",R9)</f>
        <v/>
      </c>
      <c r="O10" t="s">
        <v>81</v>
      </c>
      <c r="Q10" s="38" t="s">
        <v>27</v>
      </c>
      <c r="R10" s="34" t="str">
        <f>INDEX(BE:BE,W5+1)</f>
        <v/>
      </c>
      <c r="S10" s="33" t="s">
        <v>114</v>
      </c>
      <c r="T10" s="34" t="str">
        <f>IF(X10="","",X10&amp;IF(Y10="",""," "&amp;Y10)&amp;IF(Z10="",""," "&amp;Z10)&amp;IF(AA10="",""," "&amp;AA10))</f>
        <v/>
      </c>
      <c r="U10" s="35"/>
      <c r="V10" s="36"/>
      <c r="W10" s="40" t="s">
        <v>114</v>
      </c>
      <c r="X10" s="33" t="str">
        <f t="shared" ref="X10:AA10" si="9">IF(ISERROR(IF(LEN(X9)&gt;1,X9,VLOOKUP(X8,$AC:$AD,2,FALSE))),"",IF(LEN(X9)&gt;1,X9,VLOOKUP(X8,$AC:$AD,2,FALSE)))</f>
        <v/>
      </c>
      <c r="Y10" s="33" t="str">
        <f t="shared" si="9"/>
        <v/>
      </c>
      <c r="Z10" s="33" t="str">
        <f t="shared" si="9"/>
        <v/>
      </c>
      <c r="AA10" s="33" t="str">
        <f t="shared" si="9"/>
        <v> </v>
      </c>
      <c r="AB10" t="s">
        <v>115</v>
      </c>
      <c r="AC10" t="s">
        <v>116</v>
      </c>
      <c r="AD10" s="40" t="s">
        <v>117</v>
      </c>
      <c r="AE10" s="48">
        <v>9</v>
      </c>
      <c r="AF10" s="49" t="str">
        <f t="shared" si="6"/>
        <v>白</v>
      </c>
      <c r="AG10" s="24"/>
      <c r="AH10" s="24"/>
      <c r="AI10" s="24"/>
      <c r="AJ10" s="24"/>
      <c r="AK10" s="24"/>
      <c r="AL10" s="24"/>
      <c r="AM10" s="24"/>
      <c r="AN10" s="24"/>
      <c r="AO10" s="24"/>
      <c r="AP10" s="24"/>
      <c r="AQ10" s="24"/>
      <c r="AR10" s="24"/>
      <c r="AS10" s="24"/>
      <c r="AT10" s="61"/>
      <c r="AU10" s="24"/>
      <c r="AV10" s="24"/>
      <c r="AW10" s="24"/>
      <c r="AX10" s="24" t="str">
        <f t="shared" si="0"/>
        <v/>
      </c>
      <c r="AY10" s="24" t="str">
        <f t="shared" si="1"/>
        <v/>
      </c>
      <c r="AZ10" s="24" t="str">
        <f t="shared" si="2"/>
        <v/>
      </c>
      <c r="BA10" s="24" t="str">
        <f t="shared" si="3"/>
        <v/>
      </c>
      <c r="BB10" s="24" t="str">
        <f t="shared" si="4"/>
        <v/>
      </c>
      <c r="BC10" s="24"/>
      <c r="BD10" s="24" t="str">
        <f t="shared" si="5"/>
        <v/>
      </c>
      <c r="BE10" s="54" t="str">
        <f>IF(AK10="","",VLOOKUP(AK10,BH:BJ,3,FALSE))</f>
        <v/>
      </c>
      <c r="BF10" s="64" t="s">
        <v>0</v>
      </c>
      <c r="BG10">
        <v>9</v>
      </c>
      <c r="BH10" t="s">
        <v>2087</v>
      </c>
      <c r="BI10" t="s">
        <v>40</v>
      </c>
      <c r="BJ10" t="s">
        <v>2088</v>
      </c>
    </row>
    <row r="11" spans="1:62">
      <c r="A11" t="str">
        <f t="shared" si="7"/>
        <v>|英テキスト|&gt;|&gt;|&gt;|&gt;||</v>
      </c>
      <c r="B11" t="s">
        <v>0</v>
      </c>
      <c r="C11" t="s">
        <v>81</v>
      </c>
      <c r="D11" s="27" t="s">
        <v>125</v>
      </c>
      <c r="E11" t="s">
        <v>81</v>
      </c>
      <c r="F11" s="27" t="s">
        <v>113</v>
      </c>
      <c r="G11" t="s">
        <v>81</v>
      </c>
      <c r="H11" s="27" t="s">
        <v>113</v>
      </c>
      <c r="I11" t="s">
        <v>81</v>
      </c>
      <c r="J11" s="27" t="s">
        <v>113</v>
      </c>
      <c r="K11" t="s">
        <v>81</v>
      </c>
      <c r="L11" s="27" t="s">
        <v>113</v>
      </c>
      <c r="M11" t="s">
        <v>81</v>
      </c>
      <c r="N11" t="str">
        <f>IF(T10="","",T10&amp;"&amp;br;")&amp;IF(R10=0,"",R10)</f>
        <v/>
      </c>
      <c r="O11" t="s">
        <v>81</v>
      </c>
      <c r="Q11" s="33" t="s">
        <v>18</v>
      </c>
      <c r="R11" s="34">
        <f>IF(INDEX(AX:AX,W5+1)="",0,INDEX(AX:AX,W5+1)&amp;"/"&amp;INDEX(AY:AY,W5+1))</f>
        <v>0</v>
      </c>
      <c r="S11" s="35"/>
      <c r="T11" s="35"/>
      <c r="U11" s="35"/>
      <c r="V11" s="36"/>
      <c r="W11" s="40"/>
      <c r="X11" s="33"/>
      <c r="Y11" s="52"/>
      <c r="Z11" s="52"/>
      <c r="AA11" s="53"/>
      <c r="AB11" t="s">
        <v>126</v>
      </c>
      <c r="AC11" t="s">
        <v>127</v>
      </c>
      <c r="AD11" s="40" t="s">
        <v>128</v>
      </c>
      <c r="AE11" s="48">
        <v>10</v>
      </c>
      <c r="AF11" s="49" t="str">
        <f t="shared" si="6"/>
        <v>白</v>
      </c>
      <c r="AG11" s="24"/>
      <c r="AH11" s="24"/>
      <c r="AI11" s="24"/>
      <c r="AJ11" s="24"/>
      <c r="AK11" s="24"/>
      <c r="AL11" s="24"/>
      <c r="AM11" s="24"/>
      <c r="AN11" s="24"/>
      <c r="AO11" s="24"/>
      <c r="AP11" s="24"/>
      <c r="AQ11" s="24"/>
      <c r="AR11" s="24"/>
      <c r="AS11" s="24"/>
      <c r="AT11" s="61"/>
      <c r="AU11" s="24"/>
      <c r="AV11" s="24"/>
      <c r="AW11" s="24"/>
      <c r="AX11" s="24" t="str">
        <f t="shared" si="0"/>
        <v/>
      </c>
      <c r="AY11" s="24" t="str">
        <f t="shared" si="1"/>
        <v/>
      </c>
      <c r="AZ11" s="24" t="str">
        <f t="shared" si="2"/>
        <v/>
      </c>
      <c r="BA11" s="24" t="str">
        <f t="shared" si="3"/>
        <v/>
      </c>
      <c r="BB11" s="24" t="str">
        <f t="shared" si="4"/>
        <v/>
      </c>
      <c r="BC11" s="24"/>
      <c r="BD11" s="24" t="str">
        <f t="shared" si="5"/>
        <v/>
      </c>
      <c r="BE11" s="54" t="str">
        <f>IF(AK11="","",VLOOKUP(AK11,BH:BJ,3,FALSE))</f>
        <v/>
      </c>
      <c r="BF11" s="64" t="s">
        <v>0</v>
      </c>
      <c r="BG11">
        <v>10</v>
      </c>
      <c r="BH11" t="s">
        <v>2089</v>
      </c>
      <c r="BI11" t="s">
        <v>40</v>
      </c>
      <c r="BJ11" t="s">
        <v>2090</v>
      </c>
    </row>
    <row r="12" spans="1:62">
      <c r="A12" t="str">
        <f t="shared" si="7"/>
        <v>|PT|&gt;||シールド数|&gt;||</v>
      </c>
      <c r="B12" t="s">
        <v>0</v>
      </c>
      <c r="C12" t="s">
        <v>81</v>
      </c>
      <c r="D12" t="s">
        <v>18</v>
      </c>
      <c r="E12" t="s">
        <v>81</v>
      </c>
      <c r="F12" t="s">
        <v>113</v>
      </c>
      <c r="G12" t="s">
        <v>81</v>
      </c>
      <c r="H12" t="str">
        <f>IF(R11=0,"",R11)</f>
        <v/>
      </c>
      <c r="I12" t="s">
        <v>81</v>
      </c>
      <c r="J12" t="s">
        <v>136</v>
      </c>
      <c r="K12" t="s">
        <v>81</v>
      </c>
      <c r="L12" t="s">
        <v>113</v>
      </c>
      <c r="M12" t="s">
        <v>81</v>
      </c>
      <c r="N12" t="str">
        <f>IF(R12=0,"",R12)</f>
        <v/>
      </c>
      <c r="O12" t="s">
        <v>81</v>
      </c>
      <c r="Q12" s="41" t="s">
        <v>19</v>
      </c>
      <c r="R12" s="34">
        <f>INDEX(AW:AW,W5+1)</f>
        <v>0</v>
      </c>
      <c r="S12" s="42"/>
      <c r="T12" s="42"/>
      <c r="U12" s="42"/>
      <c r="V12" s="43"/>
      <c r="W12" s="44"/>
      <c r="X12" s="45"/>
      <c r="Y12" s="55"/>
      <c r="Z12" s="55"/>
      <c r="AA12" s="56"/>
      <c r="AB12" t="s">
        <v>137</v>
      </c>
      <c r="AC12" t="s">
        <v>138</v>
      </c>
      <c r="AD12" s="40" t="s">
        <v>139</v>
      </c>
      <c r="AE12" s="48">
        <v>11</v>
      </c>
      <c r="AF12" s="49" t="str">
        <f t="shared" si="6"/>
        <v>白</v>
      </c>
      <c r="AG12" s="24"/>
      <c r="AH12" s="24"/>
      <c r="AI12" s="24"/>
      <c r="AJ12" s="24"/>
      <c r="AK12" s="24"/>
      <c r="AL12" s="24"/>
      <c r="AM12" s="24"/>
      <c r="AN12" s="24"/>
      <c r="AO12" s="24"/>
      <c r="AP12" s="24"/>
      <c r="AQ12" s="24"/>
      <c r="AR12" s="24"/>
      <c r="AS12" s="24"/>
      <c r="AT12" s="61"/>
      <c r="AU12" s="24"/>
      <c r="AV12" s="24"/>
      <c r="AW12" s="24"/>
      <c r="AX12" s="24" t="str">
        <f t="shared" si="0"/>
        <v/>
      </c>
      <c r="AY12" s="24" t="str">
        <f t="shared" si="1"/>
        <v/>
      </c>
      <c r="AZ12" s="24" t="str">
        <f t="shared" si="2"/>
        <v/>
      </c>
      <c r="BA12" s="24" t="str">
        <f t="shared" si="3"/>
        <v/>
      </c>
      <c r="BB12" s="24" t="str">
        <f t="shared" si="4"/>
        <v/>
      </c>
      <c r="BC12" s="24"/>
      <c r="BD12" s="24" t="str">
        <f t="shared" si="5"/>
        <v/>
      </c>
      <c r="BE12" s="54" t="str">
        <f>IF(AK12="","",VLOOKUP(AK12,BH:BJ,3,FALSE))</f>
        <v/>
      </c>
      <c r="BF12" s="64" t="s">
        <v>0</v>
      </c>
      <c r="BG12">
        <v>11</v>
      </c>
      <c r="BH12" t="s">
        <v>2091</v>
      </c>
      <c r="BI12" t="s">
        <v>40</v>
      </c>
      <c r="BJ12" t="s">
        <v>2092</v>
      </c>
    </row>
    <row r="13" spans="1:62">
      <c r="A13" t="str">
        <f t="shared" si="7"/>
        <v>&amp;br;&amp;br;</v>
      </c>
      <c r="B13" t="s">
        <v>0</v>
      </c>
      <c r="C13" t="s">
        <v>145</v>
      </c>
      <c r="R13"/>
      <c r="S13"/>
      <c r="T13"/>
      <c r="U13"/>
      <c r="V13"/>
      <c r="AB13" t="s">
        <v>146</v>
      </c>
      <c r="AC13" t="s">
        <v>147</v>
      </c>
      <c r="AD13" s="40" t="s">
        <v>148</v>
      </c>
      <c r="AE13" s="48">
        <v>12</v>
      </c>
      <c r="AF13" s="49" t="str">
        <f t="shared" si="6"/>
        <v>白</v>
      </c>
      <c r="AG13" s="24"/>
      <c r="AH13" s="24"/>
      <c r="AI13" s="24"/>
      <c r="AJ13" s="24"/>
      <c r="AK13" s="24"/>
      <c r="AL13" s="24"/>
      <c r="AM13" s="24"/>
      <c r="AN13" s="24"/>
      <c r="AO13" s="24"/>
      <c r="AP13" s="24"/>
      <c r="AQ13" s="24"/>
      <c r="AR13" s="24"/>
      <c r="AS13" s="24"/>
      <c r="AT13" s="61"/>
      <c r="AU13" s="24"/>
      <c r="AV13" s="24"/>
      <c r="AW13" s="24"/>
      <c r="AX13" s="24" t="str">
        <f t="shared" si="0"/>
        <v/>
      </c>
      <c r="AY13" s="24" t="str">
        <f t="shared" si="1"/>
        <v/>
      </c>
      <c r="AZ13" s="24" t="str">
        <f t="shared" si="2"/>
        <v/>
      </c>
      <c r="BA13" s="24" t="str">
        <f t="shared" si="3"/>
        <v/>
      </c>
      <c r="BB13" s="24" t="str">
        <f t="shared" si="4"/>
        <v/>
      </c>
      <c r="BC13" s="24"/>
      <c r="BD13" s="24" t="str">
        <f t="shared" si="5"/>
        <v/>
      </c>
      <c r="BE13" s="54" t="str">
        <f>IF(AK13="","",VLOOKUP(AK13,BH:BJ,3,FALSE))</f>
        <v/>
      </c>
      <c r="BF13" s="64" t="s">
        <v>0</v>
      </c>
      <c r="BG13">
        <v>12</v>
      </c>
      <c r="BH13" t="s">
        <v>2093</v>
      </c>
      <c r="BI13" t="s">
        <v>40</v>
      </c>
      <c r="BJ13" t="s">
        <v>2094</v>
      </c>
    </row>
    <row r="14" spans="1:62">
      <c r="A14" t="str">
        <f t="shared" si="7"/>
        <v>#back(text=戻る,left)</v>
      </c>
      <c r="B14" t="s">
        <v>0</v>
      </c>
      <c r="C14" t="s">
        <v>153</v>
      </c>
      <c r="R14"/>
      <c r="S14"/>
      <c r="T14"/>
      <c r="U14"/>
      <c r="V14"/>
      <c r="AB14" t="s">
        <v>154</v>
      </c>
      <c r="AC14" t="s">
        <v>155</v>
      </c>
      <c r="AD14" s="40" t="s">
        <v>156</v>
      </c>
      <c r="AE14" s="48">
        <v>13</v>
      </c>
      <c r="AF14" s="49" t="str">
        <f t="shared" si="6"/>
        <v>白</v>
      </c>
      <c r="AG14" s="24"/>
      <c r="AH14" s="24"/>
      <c r="AI14" s="24"/>
      <c r="AJ14" s="24"/>
      <c r="AK14" s="24"/>
      <c r="AL14" s="24"/>
      <c r="AM14" s="24"/>
      <c r="AN14" s="24"/>
      <c r="AO14" s="24"/>
      <c r="AP14" s="24"/>
      <c r="AQ14" s="24"/>
      <c r="AR14" s="24"/>
      <c r="AS14" s="24"/>
      <c r="AT14" s="61"/>
      <c r="AU14" s="24"/>
      <c r="AV14" s="24"/>
      <c r="AW14" s="24"/>
      <c r="AX14" s="24" t="str">
        <f t="shared" si="0"/>
        <v/>
      </c>
      <c r="AY14" s="24" t="str">
        <f t="shared" si="1"/>
        <v/>
      </c>
      <c r="AZ14" s="24" t="str">
        <f t="shared" si="2"/>
        <v/>
      </c>
      <c r="BA14" s="24" t="str">
        <f t="shared" si="3"/>
        <v/>
      </c>
      <c r="BB14" s="24" t="str">
        <f t="shared" si="4"/>
        <v/>
      </c>
      <c r="BC14" s="24"/>
      <c r="BD14" s="24" t="str">
        <f t="shared" si="5"/>
        <v/>
      </c>
      <c r="BE14" s="54" t="str">
        <f>IF(AK14="","",VLOOKUP(AK14,BH:BJ,3,FALSE))</f>
        <v/>
      </c>
      <c r="BF14" s="64" t="s">
        <v>0</v>
      </c>
      <c r="BG14">
        <v>13</v>
      </c>
      <c r="BH14" t="s">
        <v>2095</v>
      </c>
      <c r="BI14" t="s">
        <v>40</v>
      </c>
      <c r="BJ14" t="s">
        <v>2096</v>
      </c>
    </row>
    <row r="15" spans="1:62">
      <c r="A15" t="str">
        <f t="shared" si="7"/>
        <v>&amp;br;</v>
      </c>
      <c r="B15" t="s">
        <v>0</v>
      </c>
      <c r="C15" t="s">
        <v>164</v>
      </c>
      <c r="R15"/>
      <c r="S15"/>
      <c r="T15"/>
      <c r="U15"/>
      <c r="V15"/>
      <c r="AB15" t="s">
        <v>165</v>
      </c>
      <c r="AC15" t="s">
        <v>166</v>
      </c>
      <c r="AD15" s="40" t="s">
        <v>167</v>
      </c>
      <c r="AE15" s="48">
        <v>14</v>
      </c>
      <c r="AF15" s="49" t="str">
        <f t="shared" si="6"/>
        <v>白</v>
      </c>
      <c r="AG15" s="24"/>
      <c r="AH15" s="24"/>
      <c r="AI15" s="24"/>
      <c r="AJ15" s="24"/>
      <c r="AK15" s="24"/>
      <c r="AL15" s="24"/>
      <c r="AM15" s="24"/>
      <c r="AN15" s="24"/>
      <c r="AO15" s="24"/>
      <c r="AP15" s="24"/>
      <c r="AQ15" s="24"/>
      <c r="AR15" s="24"/>
      <c r="AS15" s="24"/>
      <c r="AT15" s="61"/>
      <c r="AU15" s="24"/>
      <c r="AV15" s="24"/>
      <c r="AW15" s="24"/>
      <c r="AX15" s="24" t="str">
        <f t="shared" si="0"/>
        <v/>
      </c>
      <c r="AY15" s="24" t="str">
        <f t="shared" si="1"/>
        <v/>
      </c>
      <c r="AZ15" s="24" t="str">
        <f t="shared" si="2"/>
        <v/>
      </c>
      <c r="BA15" s="24" t="str">
        <f t="shared" si="3"/>
        <v/>
      </c>
      <c r="BB15" s="24" t="str">
        <f t="shared" si="4"/>
        <v/>
      </c>
      <c r="BC15" s="24"/>
      <c r="BD15" s="24" t="str">
        <f t="shared" si="5"/>
        <v/>
      </c>
      <c r="BE15" s="54" t="str">
        <f>IF(AK15="","",VLOOKUP(AK15,BH:BJ,3,FALSE))</f>
        <v/>
      </c>
      <c r="BF15" s="64" t="s">
        <v>0</v>
      </c>
      <c r="BG15">
        <v>14</v>
      </c>
      <c r="BH15" t="s">
        <v>2097</v>
      </c>
      <c r="BI15" t="s">
        <v>40</v>
      </c>
      <c r="BJ15" t="s">
        <v>2098</v>
      </c>
    </row>
    <row r="16" spans="1:62">
      <c r="A16" t="str">
        <f t="shared" si="7"/>
        <v>#comment(above,nsize=[15],size=[30],num=[10])</v>
      </c>
      <c r="B16" t="s">
        <v>0</v>
      </c>
      <c r="C16" t="s">
        <v>173</v>
      </c>
      <c r="R16"/>
      <c r="S16"/>
      <c r="T16"/>
      <c r="U16"/>
      <c r="V16"/>
      <c r="AB16" t="s">
        <v>174</v>
      </c>
      <c r="AC16" t="s">
        <v>175</v>
      </c>
      <c r="AD16" s="40" t="s">
        <v>176</v>
      </c>
      <c r="AE16" s="48">
        <v>15</v>
      </c>
      <c r="AF16" s="49" t="str">
        <f t="shared" si="6"/>
        <v>白</v>
      </c>
      <c r="AG16" s="24"/>
      <c r="AH16" s="24"/>
      <c r="AI16" s="24"/>
      <c r="AJ16" s="24"/>
      <c r="AK16" s="24"/>
      <c r="AL16" s="24"/>
      <c r="AM16" s="24"/>
      <c r="AN16" s="24"/>
      <c r="AO16" s="24"/>
      <c r="AP16" s="24"/>
      <c r="AQ16" s="24"/>
      <c r="AR16" s="24"/>
      <c r="AS16" s="24"/>
      <c r="AT16" s="61"/>
      <c r="AU16" s="24"/>
      <c r="AV16" s="24"/>
      <c r="AW16" s="24"/>
      <c r="AX16" s="24" t="str">
        <f t="shared" si="0"/>
        <v/>
      </c>
      <c r="AY16" s="24" t="str">
        <f t="shared" si="1"/>
        <v/>
      </c>
      <c r="AZ16" s="24" t="str">
        <f t="shared" si="2"/>
        <v/>
      </c>
      <c r="BA16" s="24" t="str">
        <f t="shared" si="3"/>
        <v/>
      </c>
      <c r="BB16" s="24" t="str">
        <f t="shared" si="4"/>
        <v/>
      </c>
      <c r="BC16" s="24"/>
      <c r="BD16" s="24" t="str">
        <f t="shared" si="5"/>
        <v/>
      </c>
      <c r="BE16" s="54" t="str">
        <f>IF(AK16="","",VLOOKUP(AK16,BH:BJ,3,FALSE))</f>
        <v/>
      </c>
      <c r="BF16" s="64" t="s">
        <v>0</v>
      </c>
      <c r="BG16">
        <v>15</v>
      </c>
      <c r="BH16" t="s">
        <v>2099</v>
      </c>
      <c r="BI16" t="s">
        <v>40</v>
      </c>
      <c r="BJ16" t="s">
        <v>2100</v>
      </c>
    </row>
    <row r="17" spans="1:62">
      <c r="A17" t="str">
        <f t="shared" si="7"/>
        <v>&amp;br;&amp;br;</v>
      </c>
      <c r="B17" t="s">
        <v>0</v>
      </c>
      <c r="C17" t="s">
        <v>145</v>
      </c>
      <c r="R17"/>
      <c r="S17"/>
      <c r="T17"/>
      <c r="U17"/>
      <c r="V17"/>
      <c r="AC17" t="s">
        <v>89</v>
      </c>
      <c r="AD17" s="40" t="s">
        <v>184</v>
      </c>
      <c r="AE17" s="48">
        <v>16</v>
      </c>
      <c r="AF17" s="49" t="str">
        <f t="shared" si="6"/>
        <v>白</v>
      </c>
      <c r="AG17" s="24"/>
      <c r="AH17" s="24"/>
      <c r="AI17" s="24"/>
      <c r="AJ17" s="24"/>
      <c r="AK17" s="24"/>
      <c r="AL17" s="24"/>
      <c r="AM17" s="24"/>
      <c r="AN17" s="24"/>
      <c r="AO17" s="24"/>
      <c r="AP17" s="24"/>
      <c r="AQ17" s="24"/>
      <c r="AR17" s="24"/>
      <c r="AS17" s="24"/>
      <c r="AT17" s="61"/>
      <c r="AU17" s="24"/>
      <c r="AV17" s="24"/>
      <c r="AW17" s="24"/>
      <c r="AX17" s="24" t="str">
        <f t="shared" si="0"/>
        <v/>
      </c>
      <c r="AY17" s="24" t="str">
        <f t="shared" si="1"/>
        <v/>
      </c>
      <c r="AZ17" s="24" t="str">
        <f t="shared" si="2"/>
        <v/>
      </c>
      <c r="BA17" s="24" t="str">
        <f t="shared" si="3"/>
        <v/>
      </c>
      <c r="BB17" s="24" t="str">
        <f t="shared" si="4"/>
        <v/>
      </c>
      <c r="BC17" s="24"/>
      <c r="BD17" s="24" t="str">
        <f t="shared" si="5"/>
        <v/>
      </c>
      <c r="BE17" s="54" t="str">
        <f>IF(AK17="","",VLOOKUP(AK17,BH:BJ,3,FALSE))</f>
        <v/>
      </c>
      <c r="BF17" s="64" t="s">
        <v>0</v>
      </c>
      <c r="BG17">
        <v>16</v>
      </c>
      <c r="BH17" t="s">
        <v>2101</v>
      </c>
      <c r="BI17" t="s">
        <v>40</v>
      </c>
      <c r="BJ17" t="s">
        <v>2102</v>
      </c>
    </row>
    <row r="18" spans="1:62">
      <c r="A18" t="str">
        <f t="shared" si="7"/>
        <v/>
      </c>
      <c r="B18" t="s">
        <v>0</v>
      </c>
      <c r="C18" s="28"/>
      <c r="Q18" s="29"/>
      <c r="R18" s="30"/>
      <c r="S18" s="30"/>
      <c r="T18" s="30"/>
      <c r="U18" s="30"/>
      <c r="V18" s="31"/>
      <c r="W18" s="32">
        <v>2</v>
      </c>
      <c r="X18" s="29"/>
      <c r="Y18" s="50"/>
      <c r="Z18" s="50"/>
      <c r="AA18" s="51"/>
      <c r="AC18" t="s">
        <v>190</v>
      </c>
      <c r="AD18" s="40" t="s">
        <v>191</v>
      </c>
      <c r="AE18" s="48">
        <v>17</v>
      </c>
      <c r="AF18" s="49" t="str">
        <f t="shared" si="6"/>
        <v>白</v>
      </c>
      <c r="AG18" s="24"/>
      <c r="AH18" s="24"/>
      <c r="AI18" s="24"/>
      <c r="AJ18" s="24"/>
      <c r="AK18" s="24"/>
      <c r="AL18" s="24"/>
      <c r="AM18" s="24"/>
      <c r="AN18" s="24"/>
      <c r="AO18" s="24"/>
      <c r="AP18" s="24"/>
      <c r="AQ18" s="24"/>
      <c r="AR18" s="24"/>
      <c r="AS18" s="24"/>
      <c r="AT18" s="61"/>
      <c r="AU18" s="24"/>
      <c r="AV18" s="24"/>
      <c r="AW18" s="24"/>
      <c r="AX18" s="24" t="str">
        <f t="shared" si="0"/>
        <v/>
      </c>
      <c r="AY18" s="24" t="str">
        <f t="shared" si="1"/>
        <v/>
      </c>
      <c r="AZ18" s="24" t="str">
        <f t="shared" si="2"/>
        <v/>
      </c>
      <c r="BA18" s="24" t="str">
        <f t="shared" si="3"/>
        <v/>
      </c>
      <c r="BB18" s="24" t="str">
        <f t="shared" si="4"/>
        <v/>
      </c>
      <c r="BC18" s="24"/>
      <c r="BD18" s="24" t="str">
        <f t="shared" si="5"/>
        <v/>
      </c>
      <c r="BE18" s="54" t="str">
        <f>IF(AK18="","",VLOOKUP(AK18,BH:BJ,3,FALSE))</f>
        <v/>
      </c>
      <c r="BF18" s="64" t="s">
        <v>0</v>
      </c>
      <c r="BG18">
        <v>17</v>
      </c>
      <c r="BH18" t="s">
        <v>2103</v>
      </c>
      <c r="BI18" t="s">
        <v>40</v>
      </c>
      <c r="BJ18" t="s">
        <v>2104</v>
      </c>
    </row>
    <row r="19" spans="1:62">
      <c r="A19" t="str">
        <f t="shared" si="7"/>
        <v>*0/0</v>
      </c>
      <c r="B19" t="s">
        <v>0</v>
      </c>
      <c r="C19" t="str">
        <f>"*"&amp;R19&amp;"/"&amp;T19</f>
        <v>*0/0</v>
      </c>
      <c r="Q19" s="33" t="s">
        <v>9</v>
      </c>
      <c r="R19" s="34">
        <f>INDEX(AJ:AJ,W18+1)</f>
        <v>0</v>
      </c>
      <c r="S19" s="35" t="s">
        <v>10</v>
      </c>
      <c r="T19" s="34">
        <f>INDEX(AK:AK,W18+1)</f>
        <v>0</v>
      </c>
      <c r="U19" s="35"/>
      <c r="V19" s="36"/>
      <c r="W19" s="37"/>
      <c r="X19" s="33"/>
      <c r="Y19" s="52"/>
      <c r="Z19" s="52"/>
      <c r="AA19" s="53"/>
      <c r="AC19" t="s">
        <v>198</v>
      </c>
      <c r="AD19" s="40" t="s">
        <v>199</v>
      </c>
      <c r="AE19" s="48">
        <v>18</v>
      </c>
      <c r="AF19" s="49" t="str">
        <f t="shared" si="6"/>
        <v>白</v>
      </c>
      <c r="AG19" s="24"/>
      <c r="AH19" s="24"/>
      <c r="AI19" s="24"/>
      <c r="AJ19" s="24"/>
      <c r="AK19" s="24"/>
      <c r="AL19" s="24"/>
      <c r="AM19" s="24"/>
      <c r="AN19" s="24"/>
      <c r="AO19" s="24"/>
      <c r="AP19" s="24"/>
      <c r="AQ19" s="24"/>
      <c r="AR19" s="24"/>
      <c r="AS19" s="24"/>
      <c r="AT19" s="61"/>
      <c r="AU19" s="24"/>
      <c r="AV19" s="24"/>
      <c r="AW19" s="24"/>
      <c r="AX19" s="24" t="str">
        <f t="shared" si="0"/>
        <v/>
      </c>
      <c r="AY19" s="24" t="str">
        <f t="shared" si="1"/>
        <v/>
      </c>
      <c r="AZ19" s="24" t="str">
        <f t="shared" si="2"/>
        <v/>
      </c>
      <c r="BA19" s="24" t="str">
        <f t="shared" si="3"/>
        <v/>
      </c>
      <c r="BB19" s="24" t="str">
        <f t="shared" si="4"/>
        <v/>
      </c>
      <c r="BC19" s="24"/>
      <c r="BD19" s="24" t="str">
        <f t="shared" si="5"/>
        <v/>
      </c>
      <c r="BE19" s="54" t="str">
        <f>IF(AK19="","",VLOOKUP(AK19,BH:BJ,3,FALSE))</f>
        <v/>
      </c>
      <c r="BF19" s="64" t="s">
        <v>0</v>
      </c>
      <c r="BG19">
        <v>18</v>
      </c>
      <c r="BH19" t="s">
        <v>2105</v>
      </c>
      <c r="BI19" t="s">
        <v>40</v>
      </c>
      <c r="BJ19" t="s">
        <v>2106</v>
      </c>
    </row>
    <row r="20" spans="1:62">
      <c r="A20" t="str">
        <f t="shared" si="7"/>
        <v>|LEFT:80|LEFT:100|LEFT:100|LEFT:100|LEFT:100|LEFT:100|c</v>
      </c>
      <c r="B20" t="s">
        <v>0</v>
      </c>
      <c r="C20" t="s">
        <v>81</v>
      </c>
      <c r="D20" s="26" t="str">
        <f>$Q$1</f>
        <v>LEFT:80</v>
      </c>
      <c r="E20" s="26" t="s">
        <v>81</v>
      </c>
      <c r="F20" s="26" t="str">
        <f t="shared" ref="F20:J20" si="10">$R$1</f>
        <v>LEFT:100</v>
      </c>
      <c r="G20" s="26" t="s">
        <v>81</v>
      </c>
      <c r="H20" s="26" t="str">
        <f t="shared" si="10"/>
        <v>LEFT:100</v>
      </c>
      <c r="I20" s="26" t="s">
        <v>81</v>
      </c>
      <c r="J20" s="26" t="str">
        <f t="shared" si="10"/>
        <v>LEFT:100</v>
      </c>
      <c r="K20" s="26" t="s">
        <v>81</v>
      </c>
      <c r="L20" s="26" t="str">
        <f>$R$1</f>
        <v>LEFT:100</v>
      </c>
      <c r="M20" s="26" t="s">
        <v>81</v>
      </c>
      <c r="N20" s="26" t="str">
        <f>$R$1</f>
        <v>LEFT:100</v>
      </c>
      <c r="O20" t="s">
        <v>81</v>
      </c>
      <c r="P20" t="s">
        <v>82</v>
      </c>
      <c r="Q20" s="38" t="s">
        <v>6</v>
      </c>
      <c r="R20" s="34" t="str">
        <f>INDEX(AF:AF,W18+1)</f>
        <v>白</v>
      </c>
      <c r="S20" s="39" t="s">
        <v>7</v>
      </c>
      <c r="T20" s="34">
        <f>INDEX(AG:AG,W18+1)</f>
        <v>0</v>
      </c>
      <c r="U20" s="39" t="s">
        <v>8</v>
      </c>
      <c r="V20" s="34">
        <f>INDEX(AI:AI,W18+1)</f>
        <v>0</v>
      </c>
      <c r="W20" s="40"/>
      <c r="X20" s="34">
        <f>INDEX(AQ:AQ,W18+1)</f>
        <v>0</v>
      </c>
      <c r="Y20" s="52"/>
      <c r="Z20" s="52"/>
      <c r="AA20" s="53"/>
      <c r="AC20">
        <v>0</v>
      </c>
      <c r="AD20" s="40" t="s">
        <v>0</v>
      </c>
      <c r="AE20" s="48">
        <v>19</v>
      </c>
      <c r="AF20" s="49" t="str">
        <f t="shared" si="6"/>
        <v>白</v>
      </c>
      <c r="AG20" s="24"/>
      <c r="AH20" s="24"/>
      <c r="AI20" s="24"/>
      <c r="AJ20" s="24"/>
      <c r="AK20" s="24"/>
      <c r="AL20" s="24"/>
      <c r="AM20" s="24"/>
      <c r="AN20" s="24"/>
      <c r="AO20" s="24"/>
      <c r="AP20" s="24"/>
      <c r="AQ20" s="24"/>
      <c r="AR20" s="24"/>
      <c r="AS20" s="24"/>
      <c r="AT20" s="61"/>
      <c r="AU20" s="24"/>
      <c r="AV20" s="24"/>
      <c r="AW20" s="24"/>
      <c r="AX20" s="24" t="str">
        <f t="shared" si="0"/>
        <v/>
      </c>
      <c r="AY20" s="24" t="str">
        <f t="shared" si="1"/>
        <v/>
      </c>
      <c r="AZ20" s="24" t="str">
        <f t="shared" si="2"/>
        <v/>
      </c>
      <c r="BA20" s="24" t="str">
        <f t="shared" si="3"/>
        <v/>
      </c>
      <c r="BB20" s="24" t="str">
        <f t="shared" si="4"/>
        <v/>
      </c>
      <c r="BC20" s="24"/>
      <c r="BD20" s="24" t="str">
        <f t="shared" si="5"/>
        <v/>
      </c>
      <c r="BE20" s="54" t="str">
        <f>IF(AK20="","",VLOOKUP(AK20,BH:BJ,3,FALSE))</f>
        <v/>
      </c>
      <c r="BF20" s="64" t="s">
        <v>0</v>
      </c>
      <c r="BG20">
        <v>19</v>
      </c>
      <c r="BH20" t="s">
        <v>2107</v>
      </c>
      <c r="BI20" t="s">
        <v>40</v>
      </c>
      <c r="BJ20" t="s">
        <v>2108</v>
      </c>
    </row>
    <row r="21" spans="1:62">
      <c r="A21" t="str">
        <f t="shared" si="7"/>
        <v>|色|白|レアリティ||マナコスト||</v>
      </c>
      <c r="B21" t="s">
        <v>0</v>
      </c>
      <c r="C21" t="s">
        <v>81</v>
      </c>
      <c r="D21" s="27" t="s">
        <v>6</v>
      </c>
      <c r="E21" t="s">
        <v>81</v>
      </c>
      <c r="F21" t="str">
        <f>IF(R20=0,"",R20)</f>
        <v>白</v>
      </c>
      <c r="G21" t="s">
        <v>81</v>
      </c>
      <c r="H21" s="27" t="s">
        <v>93</v>
      </c>
      <c r="I21" t="s">
        <v>81</v>
      </c>
      <c r="J21" t="str">
        <f>IF(T20=0,"",T20)</f>
        <v/>
      </c>
      <c r="K21" t="s">
        <v>81</v>
      </c>
      <c r="L21" s="27" t="s">
        <v>94</v>
      </c>
      <c r="M21" t="s">
        <v>81</v>
      </c>
      <c r="N21" t="str">
        <f>IF(V20=0,"",V20)</f>
        <v/>
      </c>
      <c r="O21" t="s">
        <v>81</v>
      </c>
      <c r="Q21" s="33" t="s">
        <v>11</v>
      </c>
      <c r="R21" s="34">
        <f>INDEX(AL:AL,W18+1)</f>
        <v>0</v>
      </c>
      <c r="S21" s="39" t="s">
        <v>95</v>
      </c>
      <c r="T21" s="34">
        <f>INDEX(AN:AN,W18+1)</f>
        <v>0</v>
      </c>
      <c r="U21" s="34">
        <f>INDEX(AO:AO,W18+1)</f>
        <v>0</v>
      </c>
      <c r="V21" s="34">
        <f>INDEX(AP:AP,W18+1)</f>
        <v>0</v>
      </c>
      <c r="W21" s="40"/>
      <c r="X21" s="34" t="str">
        <f>INDEX(AZ:AZ,W18+1)</f>
        <v/>
      </c>
      <c r="Y21" s="34" t="str">
        <f>INDEX(BA:BA,W18+1)</f>
        <v/>
      </c>
      <c r="Z21" s="34" t="str">
        <f>INDEX(BB:BB,W18+1)</f>
        <v/>
      </c>
      <c r="AA21" s="34">
        <f>INDEX(BC:BC,W18+1)</f>
        <v>0</v>
      </c>
      <c r="AD21" s="40"/>
      <c r="AE21" s="48">
        <v>20</v>
      </c>
      <c r="AF21" s="49" t="str">
        <f t="shared" si="6"/>
        <v>白</v>
      </c>
      <c r="AG21" s="24"/>
      <c r="AH21" s="24"/>
      <c r="AI21" s="24"/>
      <c r="AJ21" s="24"/>
      <c r="AK21" s="24"/>
      <c r="AL21" s="24"/>
      <c r="AM21" s="24"/>
      <c r="AN21" s="24"/>
      <c r="AO21" s="24"/>
      <c r="AP21" s="24"/>
      <c r="AQ21" s="24"/>
      <c r="AR21" s="24"/>
      <c r="AS21" s="24"/>
      <c r="AT21" s="61"/>
      <c r="AU21" s="24"/>
      <c r="AV21" s="24"/>
      <c r="AW21" s="24"/>
      <c r="AX21" s="24" t="str">
        <f t="shared" si="0"/>
        <v/>
      </c>
      <c r="AY21" s="24" t="str">
        <f t="shared" si="1"/>
        <v/>
      </c>
      <c r="AZ21" s="24" t="str">
        <f t="shared" si="2"/>
        <v/>
      </c>
      <c r="BA21" s="24" t="str">
        <f t="shared" si="3"/>
        <v/>
      </c>
      <c r="BB21" s="24" t="str">
        <f t="shared" si="4"/>
        <v/>
      </c>
      <c r="BC21" s="24"/>
      <c r="BD21" s="24" t="str">
        <f t="shared" si="5"/>
        <v/>
      </c>
      <c r="BE21" s="54" t="str">
        <f>IF(AK21="","",VLOOKUP(AK21,BH:BJ,3,FALSE))</f>
        <v/>
      </c>
      <c r="BF21" s="64" t="s">
        <v>0</v>
      </c>
      <c r="BG21">
        <v>20</v>
      </c>
      <c r="BH21" t="s">
        <v>2109</v>
      </c>
      <c r="BI21" t="s">
        <v>40</v>
      </c>
      <c r="BJ21" t="s">
        <v>2110</v>
      </c>
    </row>
    <row r="22" spans="1:62">
      <c r="A22" t="str">
        <f t="shared" si="7"/>
        <v>|種別||サブタイプ||||</v>
      </c>
      <c r="B22" t="s">
        <v>0</v>
      </c>
      <c r="C22" t="s">
        <v>81</v>
      </c>
      <c r="D22" s="27" t="s">
        <v>11</v>
      </c>
      <c r="E22" t="s">
        <v>81</v>
      </c>
      <c r="F22" t="str">
        <f>IF(R21=0,"",R21)</f>
        <v/>
      </c>
      <c r="G22" t="s">
        <v>81</v>
      </c>
      <c r="H22" s="27" t="s">
        <v>103</v>
      </c>
      <c r="I22" t="s">
        <v>81</v>
      </c>
      <c r="J22" t="str">
        <f>IF(T21=0,"",T21)</f>
        <v/>
      </c>
      <c r="K22" t="s">
        <v>81</v>
      </c>
      <c r="L22" t="str">
        <f>IF(U21=0,"",U21)</f>
        <v/>
      </c>
      <c r="M22" t="s">
        <v>81</v>
      </c>
      <c r="N22" t="str">
        <f>IF(V21=0,"",V21)</f>
        <v/>
      </c>
      <c r="O22" t="s">
        <v>81</v>
      </c>
      <c r="Q22" s="33" t="s">
        <v>104</v>
      </c>
      <c r="R22" s="34" t="str">
        <f>INDEX(BD:BD,W18+1)</f>
        <v/>
      </c>
      <c r="S22" s="35"/>
      <c r="T22" s="35"/>
      <c r="U22" s="35"/>
      <c r="V22" s="36"/>
      <c r="W22" s="40"/>
      <c r="X22" s="32"/>
      <c r="Y22" s="32"/>
      <c r="Z22" s="32"/>
      <c r="AA22" s="54"/>
      <c r="AD22" s="40"/>
      <c r="AE22" s="48">
        <v>21</v>
      </c>
      <c r="AF22" s="49" t="str">
        <f t="shared" si="6"/>
        <v>白</v>
      </c>
      <c r="AG22" s="24"/>
      <c r="AH22" s="24"/>
      <c r="AI22" s="24"/>
      <c r="AJ22" s="24"/>
      <c r="AK22" s="24"/>
      <c r="AL22" s="24"/>
      <c r="AM22" s="24"/>
      <c r="AN22" s="24"/>
      <c r="AO22" s="24"/>
      <c r="AP22" s="24"/>
      <c r="AQ22" s="24"/>
      <c r="AR22" s="24"/>
      <c r="AS22" s="24"/>
      <c r="AT22" s="61"/>
      <c r="AU22" s="24"/>
      <c r="AV22" s="24"/>
      <c r="AW22" s="24"/>
      <c r="AX22" s="24" t="str">
        <f t="shared" si="0"/>
        <v/>
      </c>
      <c r="AY22" s="24" t="str">
        <f t="shared" si="1"/>
        <v/>
      </c>
      <c r="AZ22" s="24" t="str">
        <f t="shared" si="2"/>
        <v/>
      </c>
      <c r="BA22" s="24" t="str">
        <f t="shared" si="3"/>
        <v/>
      </c>
      <c r="BB22" s="24" t="str">
        <f t="shared" si="4"/>
        <v/>
      </c>
      <c r="BC22" s="24"/>
      <c r="BD22" s="24" t="str">
        <f t="shared" si="5"/>
        <v/>
      </c>
      <c r="BE22" s="54" t="str">
        <f>IF(AK22="","",VLOOKUP(AK22,BH:BJ,3,FALSE))</f>
        <v/>
      </c>
      <c r="BF22" s="64" t="s">
        <v>0</v>
      </c>
      <c r="BG22">
        <v>21</v>
      </c>
      <c r="BH22" t="s">
        <v>2111</v>
      </c>
      <c r="BI22" t="s">
        <v>40</v>
      </c>
      <c r="BJ22" t="s">
        <v>2112</v>
      </c>
    </row>
    <row r="23" spans="1:62">
      <c r="A23" t="str">
        <f t="shared" si="7"/>
        <v>|テキスト|&gt;|&gt;|&gt;|&gt;||</v>
      </c>
      <c r="B23" t="s">
        <v>0</v>
      </c>
      <c r="C23" t="s">
        <v>81</v>
      </c>
      <c r="D23" s="27" t="s">
        <v>104</v>
      </c>
      <c r="E23" t="s">
        <v>81</v>
      </c>
      <c r="F23" s="27" t="s">
        <v>113</v>
      </c>
      <c r="G23" t="s">
        <v>81</v>
      </c>
      <c r="H23" s="27" t="s">
        <v>113</v>
      </c>
      <c r="I23" t="s">
        <v>81</v>
      </c>
      <c r="J23" s="27" t="s">
        <v>113</v>
      </c>
      <c r="K23" t="s">
        <v>81</v>
      </c>
      <c r="L23" s="27" t="s">
        <v>113</v>
      </c>
      <c r="M23" t="s">
        <v>81</v>
      </c>
      <c r="N23" t="str">
        <f>IF(R22=0,"",R22)</f>
        <v/>
      </c>
      <c r="O23" t="s">
        <v>81</v>
      </c>
      <c r="Q23" s="38" t="s">
        <v>27</v>
      </c>
      <c r="R23" s="34" t="str">
        <f>INDEX(BE:BE,W18+1)</f>
        <v/>
      </c>
      <c r="S23" s="33" t="s">
        <v>114</v>
      </c>
      <c r="T23" s="34" t="str">
        <f>IF(X23="","",X23&amp;IF(Y23="",""," "&amp;Y23)&amp;IF(Z23="",""," "&amp;Z23)&amp;IF(AA23="",""," "&amp;AA23))</f>
        <v/>
      </c>
      <c r="U23" s="35"/>
      <c r="V23" s="36"/>
      <c r="W23" s="40" t="s">
        <v>114</v>
      </c>
      <c r="X23" s="33" t="str">
        <f t="shared" ref="X23:AA23" si="11">IF(ISERROR(IF(LEN(X22)&gt;1,X22,VLOOKUP(X21,$AC:$AD,2,FALSE))),"",IF(LEN(X22)&gt;1,X22,VLOOKUP(X21,$AC:$AD,2,FALSE)))</f>
        <v/>
      </c>
      <c r="Y23" s="33" t="str">
        <f t="shared" si="11"/>
        <v/>
      </c>
      <c r="Z23" s="33" t="str">
        <f t="shared" si="11"/>
        <v/>
      </c>
      <c r="AA23" s="33" t="str">
        <f t="shared" si="11"/>
        <v> </v>
      </c>
      <c r="AD23" s="40"/>
      <c r="AE23" s="48">
        <v>22</v>
      </c>
      <c r="AF23" s="49" t="str">
        <f t="shared" si="6"/>
        <v>白</v>
      </c>
      <c r="AG23" s="24"/>
      <c r="AH23" s="24"/>
      <c r="AI23" s="24"/>
      <c r="AJ23" s="24"/>
      <c r="AK23" s="24"/>
      <c r="AL23" s="24"/>
      <c r="AM23" s="24"/>
      <c r="AN23" s="24"/>
      <c r="AO23" s="24"/>
      <c r="AP23" s="24"/>
      <c r="AQ23" s="24"/>
      <c r="AR23" s="24"/>
      <c r="AS23" s="24"/>
      <c r="AT23" s="61"/>
      <c r="AU23" s="24"/>
      <c r="AV23" s="24"/>
      <c r="AW23" s="24"/>
      <c r="AX23" s="24" t="str">
        <f t="shared" si="0"/>
        <v/>
      </c>
      <c r="AY23" s="24" t="str">
        <f t="shared" si="1"/>
        <v/>
      </c>
      <c r="AZ23" s="24" t="str">
        <f t="shared" si="2"/>
        <v/>
      </c>
      <c r="BA23" s="24" t="str">
        <f t="shared" si="3"/>
        <v/>
      </c>
      <c r="BB23" s="24" t="str">
        <f t="shared" si="4"/>
        <v/>
      </c>
      <c r="BC23" s="24"/>
      <c r="BD23" s="24" t="str">
        <f t="shared" si="5"/>
        <v/>
      </c>
      <c r="BE23" s="54" t="str">
        <f>IF(AK23="","",VLOOKUP(AK23,BH:BJ,3,FALSE))</f>
        <v/>
      </c>
      <c r="BF23" s="64" t="s">
        <v>0</v>
      </c>
      <c r="BG23">
        <v>22</v>
      </c>
      <c r="BH23" t="s">
        <v>2113</v>
      </c>
      <c r="BI23" t="s">
        <v>40</v>
      </c>
      <c r="BJ23" t="s">
        <v>2114</v>
      </c>
    </row>
    <row r="24" spans="1:62">
      <c r="A24" t="str">
        <f t="shared" si="7"/>
        <v>|英テキスト|&gt;|&gt;|&gt;|&gt;||</v>
      </c>
      <c r="B24" t="s">
        <v>0</v>
      </c>
      <c r="C24" t="s">
        <v>81</v>
      </c>
      <c r="D24" s="27" t="s">
        <v>125</v>
      </c>
      <c r="E24" t="s">
        <v>81</v>
      </c>
      <c r="F24" s="27" t="s">
        <v>113</v>
      </c>
      <c r="G24" t="s">
        <v>81</v>
      </c>
      <c r="H24" s="27" t="s">
        <v>113</v>
      </c>
      <c r="I24" t="s">
        <v>81</v>
      </c>
      <c r="J24" s="27" t="s">
        <v>113</v>
      </c>
      <c r="K24" t="s">
        <v>81</v>
      </c>
      <c r="L24" s="27" t="s">
        <v>113</v>
      </c>
      <c r="M24" t="s">
        <v>81</v>
      </c>
      <c r="N24" t="str">
        <f>IF(T23="","",T23&amp;"&amp;br;")&amp;IF(R23=0,"",R23)</f>
        <v/>
      </c>
      <c r="O24" t="s">
        <v>81</v>
      </c>
      <c r="Q24" s="33" t="s">
        <v>18</v>
      </c>
      <c r="R24" s="34">
        <f>IF(INDEX(AX:AX,W18+1)="",0,INDEX(AX:AX,W18+1)&amp;"/"&amp;INDEX(AY:AY,W18+1))</f>
        <v>0</v>
      </c>
      <c r="S24" s="35"/>
      <c r="T24" s="35"/>
      <c r="U24" s="35"/>
      <c r="V24" s="36"/>
      <c r="W24" s="40"/>
      <c r="X24" s="33"/>
      <c r="Y24" s="52"/>
      <c r="Z24" s="52"/>
      <c r="AA24" s="53"/>
      <c r="AD24" s="44"/>
      <c r="AE24" s="48">
        <v>23</v>
      </c>
      <c r="AF24" s="49" t="str">
        <f t="shared" si="6"/>
        <v>白</v>
      </c>
      <c r="AG24" s="24"/>
      <c r="AH24" s="24"/>
      <c r="AI24" s="24"/>
      <c r="AJ24" s="24"/>
      <c r="AK24" s="24"/>
      <c r="AL24" s="24"/>
      <c r="AM24" s="24"/>
      <c r="AN24" s="24"/>
      <c r="AO24" s="24"/>
      <c r="AP24" s="24"/>
      <c r="AQ24" s="24"/>
      <c r="AR24" s="24"/>
      <c r="AS24" s="24"/>
      <c r="AT24" s="61"/>
      <c r="AU24" s="24"/>
      <c r="AV24" s="24"/>
      <c r="AW24" s="24"/>
      <c r="AX24" s="24" t="str">
        <f t="shared" si="0"/>
        <v/>
      </c>
      <c r="AY24" s="24" t="str">
        <f t="shared" si="1"/>
        <v/>
      </c>
      <c r="AZ24" s="24" t="str">
        <f t="shared" si="2"/>
        <v/>
      </c>
      <c r="BA24" s="24" t="str">
        <f t="shared" si="3"/>
        <v/>
      </c>
      <c r="BB24" s="24" t="str">
        <f t="shared" si="4"/>
        <v/>
      </c>
      <c r="BC24" s="24"/>
      <c r="BD24" s="24" t="str">
        <f t="shared" si="5"/>
        <v/>
      </c>
      <c r="BE24" s="54" t="str">
        <f>IF(AK24="","",VLOOKUP(AK24,BH:BJ,3,FALSE))</f>
        <v/>
      </c>
      <c r="BF24" s="64" t="s">
        <v>0</v>
      </c>
      <c r="BG24">
        <v>23</v>
      </c>
      <c r="BH24" t="s">
        <v>2115</v>
      </c>
      <c r="BI24" t="s">
        <v>40</v>
      </c>
      <c r="BJ24" t="s">
        <v>2116</v>
      </c>
    </row>
    <row r="25" spans="1:62">
      <c r="A25" t="str">
        <f t="shared" si="7"/>
        <v>|PT|&gt;||シールド数|&gt;||</v>
      </c>
      <c r="B25" t="s">
        <v>0</v>
      </c>
      <c r="C25" t="s">
        <v>81</v>
      </c>
      <c r="D25" t="s">
        <v>18</v>
      </c>
      <c r="E25" t="s">
        <v>81</v>
      </c>
      <c r="F25" t="s">
        <v>113</v>
      </c>
      <c r="G25" t="s">
        <v>81</v>
      </c>
      <c r="H25" t="str">
        <f>IF(R24=0,"",R24)</f>
        <v/>
      </c>
      <c r="I25" t="s">
        <v>81</v>
      </c>
      <c r="J25" t="s">
        <v>136</v>
      </c>
      <c r="K25" t="s">
        <v>81</v>
      </c>
      <c r="L25" t="s">
        <v>113</v>
      </c>
      <c r="M25" t="s">
        <v>81</v>
      </c>
      <c r="N25" t="str">
        <f>IF(R25=0,"",R25)</f>
        <v/>
      </c>
      <c r="O25" t="s">
        <v>81</v>
      </c>
      <c r="Q25" s="41" t="s">
        <v>19</v>
      </c>
      <c r="R25" s="34">
        <f>INDEX(AW:AW,W18+1)</f>
        <v>0</v>
      </c>
      <c r="S25" s="42"/>
      <c r="T25" s="42"/>
      <c r="U25" s="42"/>
      <c r="V25" s="43"/>
      <c r="W25" s="44"/>
      <c r="X25" s="45"/>
      <c r="Y25" s="55"/>
      <c r="Z25" s="55"/>
      <c r="AA25" s="56"/>
      <c r="AE25" s="48">
        <v>24</v>
      </c>
      <c r="AF25" s="49" t="str">
        <f t="shared" si="6"/>
        <v>白</v>
      </c>
      <c r="AG25" s="24"/>
      <c r="AH25" s="24"/>
      <c r="AI25" s="24"/>
      <c r="AJ25" s="24"/>
      <c r="AK25" s="24"/>
      <c r="AL25" s="24"/>
      <c r="AM25" s="24"/>
      <c r="AN25" s="24"/>
      <c r="AO25" s="24"/>
      <c r="AP25" s="24"/>
      <c r="AQ25" s="24"/>
      <c r="AR25" s="24"/>
      <c r="AS25" s="24"/>
      <c r="AT25" s="61"/>
      <c r="AU25" s="24"/>
      <c r="AV25" s="24"/>
      <c r="AW25" s="24"/>
      <c r="AX25" s="24" t="str">
        <f t="shared" si="0"/>
        <v/>
      </c>
      <c r="AY25" s="24" t="str">
        <f t="shared" si="1"/>
        <v/>
      </c>
      <c r="AZ25" s="24" t="str">
        <f t="shared" si="2"/>
        <v/>
      </c>
      <c r="BA25" s="24" t="str">
        <f t="shared" si="3"/>
        <v/>
      </c>
      <c r="BB25" s="24" t="str">
        <f t="shared" si="4"/>
        <v/>
      </c>
      <c r="BC25" s="24"/>
      <c r="BD25" s="24" t="str">
        <f t="shared" si="5"/>
        <v/>
      </c>
      <c r="BE25" s="54" t="str">
        <f>IF(AK25="","",VLOOKUP(AK25,BH:BJ,3,FALSE))</f>
        <v/>
      </c>
      <c r="BF25" s="64" t="s">
        <v>0</v>
      </c>
      <c r="BG25">
        <v>24</v>
      </c>
      <c r="BH25" t="s">
        <v>2117</v>
      </c>
      <c r="BI25" t="s">
        <v>40</v>
      </c>
      <c r="BJ25" t="s">
        <v>2118</v>
      </c>
    </row>
    <row r="26" spans="1:62">
      <c r="A26" t="str">
        <f t="shared" si="7"/>
        <v>&amp;br;&amp;br;</v>
      </c>
      <c r="B26" t="s">
        <v>0</v>
      </c>
      <c r="C26" t="s">
        <v>145</v>
      </c>
      <c r="R26"/>
      <c r="S26"/>
      <c r="T26"/>
      <c r="U26"/>
      <c r="V26"/>
      <c r="AE26" s="48">
        <v>25</v>
      </c>
      <c r="AF26" s="49" t="str">
        <f t="shared" si="6"/>
        <v>白</v>
      </c>
      <c r="AG26" s="24"/>
      <c r="AH26" s="24"/>
      <c r="AI26" s="24"/>
      <c r="AJ26" s="24"/>
      <c r="AK26" s="24"/>
      <c r="AL26" s="24"/>
      <c r="AM26" s="24"/>
      <c r="AN26" s="24"/>
      <c r="AO26" s="24"/>
      <c r="AP26" s="24"/>
      <c r="AQ26" s="24"/>
      <c r="AR26" s="24"/>
      <c r="AS26" s="24"/>
      <c r="AT26" s="61"/>
      <c r="AU26" s="24"/>
      <c r="AV26" s="24"/>
      <c r="AW26" s="24"/>
      <c r="AX26" s="24" t="str">
        <f t="shared" si="0"/>
        <v/>
      </c>
      <c r="AY26" s="24" t="str">
        <f t="shared" si="1"/>
        <v/>
      </c>
      <c r="AZ26" s="24" t="str">
        <f t="shared" si="2"/>
        <v/>
      </c>
      <c r="BA26" s="24" t="str">
        <f t="shared" si="3"/>
        <v/>
      </c>
      <c r="BB26" s="24" t="str">
        <f t="shared" si="4"/>
        <v/>
      </c>
      <c r="BC26" s="24"/>
      <c r="BD26" s="24" t="str">
        <f t="shared" si="5"/>
        <v/>
      </c>
      <c r="BE26" s="54" t="str">
        <f>IF(AK26="","",VLOOKUP(AK26,BH:BJ,3,FALSE))</f>
        <v/>
      </c>
      <c r="BF26" s="64" t="s">
        <v>0</v>
      </c>
      <c r="BG26">
        <v>25</v>
      </c>
      <c r="BH26" t="s">
        <v>2119</v>
      </c>
      <c r="BI26" t="s">
        <v>40</v>
      </c>
      <c r="BJ26" t="s">
        <v>2120</v>
      </c>
    </row>
    <row r="27" spans="1:62">
      <c r="A27" t="str">
        <f t="shared" si="7"/>
        <v>#back(text=戻る,left)</v>
      </c>
      <c r="B27" t="s">
        <v>0</v>
      </c>
      <c r="C27" t="s">
        <v>153</v>
      </c>
      <c r="R27"/>
      <c r="S27"/>
      <c r="T27"/>
      <c r="U27"/>
      <c r="V27"/>
      <c r="AE27" s="48">
        <v>26</v>
      </c>
      <c r="AF27" s="49" t="str">
        <f t="shared" si="6"/>
        <v>白</v>
      </c>
      <c r="AG27" s="24"/>
      <c r="AH27" s="24"/>
      <c r="AI27" s="24"/>
      <c r="AJ27" s="24"/>
      <c r="AK27" s="24"/>
      <c r="AL27" s="24"/>
      <c r="AM27" s="24"/>
      <c r="AN27" s="24"/>
      <c r="AO27" s="24"/>
      <c r="AP27" s="24"/>
      <c r="AQ27" s="24"/>
      <c r="AR27" s="24"/>
      <c r="AS27" s="24"/>
      <c r="AT27" s="61"/>
      <c r="AU27" s="24"/>
      <c r="AV27" s="24"/>
      <c r="AW27" s="24"/>
      <c r="AX27" s="24" t="str">
        <f t="shared" si="0"/>
        <v/>
      </c>
      <c r="AY27" s="24" t="str">
        <f t="shared" si="1"/>
        <v/>
      </c>
      <c r="AZ27" s="24" t="str">
        <f t="shared" si="2"/>
        <v/>
      </c>
      <c r="BA27" s="24" t="str">
        <f t="shared" si="3"/>
        <v/>
      </c>
      <c r="BB27" s="24" t="str">
        <f t="shared" si="4"/>
        <v/>
      </c>
      <c r="BC27" s="24"/>
      <c r="BD27" s="24" t="str">
        <f t="shared" si="5"/>
        <v/>
      </c>
      <c r="BE27" s="54" t="str">
        <f>IF(AK27="","",VLOOKUP(AK27,BH:BJ,3,FALSE))</f>
        <v/>
      </c>
      <c r="BF27" s="64" t="s">
        <v>0</v>
      </c>
      <c r="BG27">
        <v>26</v>
      </c>
      <c r="BH27" t="s">
        <v>2121</v>
      </c>
      <c r="BI27" t="s">
        <v>40</v>
      </c>
      <c r="BJ27" t="s">
        <v>2122</v>
      </c>
    </row>
    <row r="28" spans="1:62">
      <c r="A28" t="str">
        <f t="shared" si="7"/>
        <v>&amp;br;</v>
      </c>
      <c r="B28" t="s">
        <v>0</v>
      </c>
      <c r="C28" t="s">
        <v>164</v>
      </c>
      <c r="R28"/>
      <c r="S28"/>
      <c r="T28"/>
      <c r="U28"/>
      <c r="V28"/>
      <c r="AE28" s="48">
        <v>27</v>
      </c>
      <c r="AF28" s="49" t="str">
        <f t="shared" si="6"/>
        <v>白</v>
      </c>
      <c r="AG28" s="24"/>
      <c r="AH28" s="24"/>
      <c r="AI28" s="24"/>
      <c r="AJ28" s="24"/>
      <c r="AK28" s="24"/>
      <c r="AL28" s="24"/>
      <c r="AM28" s="24"/>
      <c r="AN28" s="24"/>
      <c r="AO28" s="24"/>
      <c r="AP28" s="24"/>
      <c r="AQ28" s="24"/>
      <c r="AR28" s="24"/>
      <c r="AS28" s="24"/>
      <c r="AT28" s="61"/>
      <c r="AU28" s="24"/>
      <c r="AV28" s="24"/>
      <c r="AW28" s="24"/>
      <c r="AX28" s="24" t="str">
        <f t="shared" si="0"/>
        <v/>
      </c>
      <c r="AY28" s="24" t="str">
        <f t="shared" si="1"/>
        <v/>
      </c>
      <c r="AZ28" s="24" t="str">
        <f t="shared" si="2"/>
        <v/>
      </c>
      <c r="BA28" s="24" t="str">
        <f t="shared" si="3"/>
        <v/>
      </c>
      <c r="BB28" s="24" t="str">
        <f t="shared" si="4"/>
        <v/>
      </c>
      <c r="BC28" s="24"/>
      <c r="BD28" s="24" t="str">
        <f t="shared" si="5"/>
        <v/>
      </c>
      <c r="BE28" s="54" t="str">
        <f>IF(AK28="","",VLOOKUP(AK28,BH:BJ,3,FALSE))</f>
        <v/>
      </c>
      <c r="BF28" s="64" t="s">
        <v>0</v>
      </c>
      <c r="BG28">
        <v>27</v>
      </c>
      <c r="BH28" t="s">
        <v>2123</v>
      </c>
      <c r="BI28" t="s">
        <v>40</v>
      </c>
      <c r="BJ28" t="s">
        <v>2124</v>
      </c>
    </row>
    <row r="29" spans="1:62">
      <c r="A29" t="str">
        <f t="shared" si="7"/>
        <v>#comment(above,nsize=[15],size=[30],num=[10])</v>
      </c>
      <c r="B29" t="s">
        <v>0</v>
      </c>
      <c r="C29" t="s">
        <v>173</v>
      </c>
      <c r="R29"/>
      <c r="S29"/>
      <c r="T29"/>
      <c r="U29"/>
      <c r="V29"/>
      <c r="AE29" s="48">
        <v>28</v>
      </c>
      <c r="AF29" s="49" t="str">
        <f t="shared" si="6"/>
        <v>白</v>
      </c>
      <c r="AG29" s="24"/>
      <c r="AH29" s="24"/>
      <c r="AI29" s="24"/>
      <c r="AJ29" s="24"/>
      <c r="AK29" s="24"/>
      <c r="AL29" s="24"/>
      <c r="AM29" s="24"/>
      <c r="AN29" s="24"/>
      <c r="AO29" s="24"/>
      <c r="AP29" s="24"/>
      <c r="AQ29" s="24"/>
      <c r="AR29" s="24"/>
      <c r="AS29" s="24"/>
      <c r="AT29" s="61"/>
      <c r="AU29" s="24"/>
      <c r="AV29" s="24"/>
      <c r="AW29" s="24"/>
      <c r="AX29" s="24" t="str">
        <f t="shared" si="0"/>
        <v/>
      </c>
      <c r="AY29" s="24" t="str">
        <f t="shared" si="1"/>
        <v/>
      </c>
      <c r="AZ29" s="24" t="str">
        <f t="shared" si="2"/>
        <v/>
      </c>
      <c r="BA29" s="24" t="str">
        <f t="shared" si="3"/>
        <v/>
      </c>
      <c r="BB29" s="24" t="str">
        <f t="shared" si="4"/>
        <v/>
      </c>
      <c r="BC29" s="24"/>
      <c r="BD29" s="24" t="str">
        <f t="shared" si="5"/>
        <v/>
      </c>
      <c r="BE29" s="54" t="str">
        <f>IF(AK29="","",VLOOKUP(AK29,BH:BJ,3,FALSE))</f>
        <v/>
      </c>
      <c r="BF29" s="64" t="s">
        <v>0</v>
      </c>
      <c r="BG29">
        <v>28</v>
      </c>
      <c r="BH29" t="s">
        <v>2125</v>
      </c>
      <c r="BI29" t="s">
        <v>40</v>
      </c>
      <c r="BJ29" t="s">
        <v>2126</v>
      </c>
    </row>
    <row r="30" spans="1:62">
      <c r="A30" t="str">
        <f t="shared" si="7"/>
        <v>&amp;br;&amp;br;</v>
      </c>
      <c r="B30" t="s">
        <v>0</v>
      </c>
      <c r="C30" t="s">
        <v>145</v>
      </c>
      <c r="R30"/>
      <c r="S30"/>
      <c r="T30"/>
      <c r="U30"/>
      <c r="V30"/>
      <c r="AE30" s="48">
        <v>29</v>
      </c>
      <c r="AF30" s="49" t="str">
        <f t="shared" si="6"/>
        <v>白</v>
      </c>
      <c r="AG30" s="24"/>
      <c r="AH30" s="24"/>
      <c r="AI30" s="24"/>
      <c r="AJ30" s="24"/>
      <c r="AK30" s="24"/>
      <c r="AL30" s="24"/>
      <c r="AM30" s="24"/>
      <c r="AN30" s="24"/>
      <c r="AO30" s="24"/>
      <c r="AP30" s="24"/>
      <c r="AQ30" s="24"/>
      <c r="AR30" s="24"/>
      <c r="AS30" s="24"/>
      <c r="AT30" s="61"/>
      <c r="AU30" s="24"/>
      <c r="AV30" s="24"/>
      <c r="AW30" s="24"/>
      <c r="AX30" s="24" t="str">
        <f t="shared" si="0"/>
        <v/>
      </c>
      <c r="AY30" s="24" t="str">
        <f t="shared" si="1"/>
        <v/>
      </c>
      <c r="AZ30" s="24" t="str">
        <f t="shared" si="2"/>
        <v/>
      </c>
      <c r="BA30" s="24" t="str">
        <f t="shared" si="3"/>
        <v/>
      </c>
      <c r="BB30" s="24" t="str">
        <f t="shared" si="4"/>
        <v/>
      </c>
      <c r="BC30" s="24"/>
      <c r="BD30" s="24" t="str">
        <f t="shared" si="5"/>
        <v/>
      </c>
      <c r="BE30" s="54" t="str">
        <f>IF(AK30="","",VLOOKUP(AK30,BH:BJ,3,FALSE))</f>
        <v/>
      </c>
      <c r="BF30" s="64" t="s">
        <v>0</v>
      </c>
      <c r="BG30">
        <v>29</v>
      </c>
      <c r="BH30" t="s">
        <v>2127</v>
      </c>
      <c r="BI30" t="s">
        <v>40</v>
      </c>
      <c r="BJ30" t="s">
        <v>2128</v>
      </c>
    </row>
    <row r="31" spans="1:62">
      <c r="A31" t="str">
        <f t="shared" si="7"/>
        <v/>
      </c>
      <c r="B31" t="s">
        <v>0</v>
      </c>
      <c r="Q31" s="29"/>
      <c r="R31" s="30"/>
      <c r="S31" s="30"/>
      <c r="T31" s="30"/>
      <c r="U31" s="30"/>
      <c r="V31" s="31"/>
      <c r="W31" s="32">
        <v>3</v>
      </c>
      <c r="X31" s="29"/>
      <c r="Y31" s="50"/>
      <c r="Z31" s="50"/>
      <c r="AA31" s="51"/>
      <c r="AE31" s="48">
        <v>30</v>
      </c>
      <c r="AF31" s="49" t="str">
        <f t="shared" si="6"/>
        <v>白</v>
      </c>
      <c r="AG31" s="24"/>
      <c r="AH31" s="24"/>
      <c r="AI31" s="24"/>
      <c r="AJ31" s="24"/>
      <c r="AK31" s="24"/>
      <c r="AL31" s="24"/>
      <c r="AM31" s="24"/>
      <c r="AN31" s="24"/>
      <c r="AO31" s="24"/>
      <c r="AP31" s="24"/>
      <c r="AQ31" s="24"/>
      <c r="AR31" s="24"/>
      <c r="AS31" s="24"/>
      <c r="AT31" s="61"/>
      <c r="AU31" s="24"/>
      <c r="AV31" s="24"/>
      <c r="AW31" s="24"/>
      <c r="AX31" s="24" t="str">
        <f t="shared" si="0"/>
        <v/>
      </c>
      <c r="AY31" s="24" t="str">
        <f t="shared" si="1"/>
        <v/>
      </c>
      <c r="AZ31" s="24" t="str">
        <f t="shared" si="2"/>
        <v/>
      </c>
      <c r="BA31" s="24" t="str">
        <f t="shared" si="3"/>
        <v/>
      </c>
      <c r="BB31" s="24" t="str">
        <f t="shared" si="4"/>
        <v/>
      </c>
      <c r="BC31" s="24"/>
      <c r="BD31" s="24" t="str">
        <f t="shared" si="5"/>
        <v/>
      </c>
      <c r="BE31" s="54" t="str">
        <f>IF(AK31="","",VLOOKUP(AK31,BH:BJ,3,FALSE))</f>
        <v/>
      </c>
      <c r="BF31" s="64" t="s">
        <v>0</v>
      </c>
      <c r="BG31">
        <v>30</v>
      </c>
      <c r="BH31" t="s">
        <v>2129</v>
      </c>
      <c r="BI31" t="s">
        <v>40</v>
      </c>
      <c r="BJ31" t="s">
        <v>2130</v>
      </c>
    </row>
    <row r="32" spans="1:62">
      <c r="A32" t="str">
        <f t="shared" si="7"/>
        <v>*0/0</v>
      </c>
      <c r="B32" t="s">
        <v>0</v>
      </c>
      <c r="C32" t="str">
        <f>"*"&amp;R32&amp;"/"&amp;T32</f>
        <v>*0/0</v>
      </c>
      <c r="Q32" s="33" t="s">
        <v>9</v>
      </c>
      <c r="R32" s="34">
        <f>INDEX(AJ:AJ,W31+1)</f>
        <v>0</v>
      </c>
      <c r="S32" s="35" t="s">
        <v>10</v>
      </c>
      <c r="T32" s="34">
        <f>INDEX(AK:AK,W31+1)</f>
        <v>0</v>
      </c>
      <c r="U32" s="35"/>
      <c r="V32" s="36"/>
      <c r="W32" s="37"/>
      <c r="X32" s="33"/>
      <c r="Y32" s="52"/>
      <c r="Z32" s="52"/>
      <c r="AA32" s="53"/>
      <c r="AE32" s="48">
        <v>31</v>
      </c>
      <c r="AF32" s="49" t="str">
        <f t="shared" si="6"/>
        <v>白</v>
      </c>
      <c r="AG32" s="24"/>
      <c r="AH32" s="24"/>
      <c r="AI32" s="24"/>
      <c r="AJ32" s="24"/>
      <c r="AK32" s="24"/>
      <c r="AL32" s="24"/>
      <c r="AM32" s="24"/>
      <c r="AN32" s="24"/>
      <c r="AO32" s="24"/>
      <c r="AP32" s="24"/>
      <c r="AQ32" s="24"/>
      <c r="AR32" s="24"/>
      <c r="AS32" s="24"/>
      <c r="AT32" s="61"/>
      <c r="AU32" s="24"/>
      <c r="AV32" s="24"/>
      <c r="AW32" s="24"/>
      <c r="AX32" s="24" t="str">
        <f t="shared" si="0"/>
        <v/>
      </c>
      <c r="AY32" s="24" t="str">
        <f t="shared" si="1"/>
        <v/>
      </c>
      <c r="AZ32" s="24" t="str">
        <f t="shared" si="2"/>
        <v/>
      </c>
      <c r="BA32" s="24" t="str">
        <f t="shared" si="3"/>
        <v/>
      </c>
      <c r="BB32" s="24" t="str">
        <f t="shared" si="4"/>
        <v/>
      </c>
      <c r="BC32" s="24"/>
      <c r="BD32" s="24" t="str">
        <f t="shared" si="5"/>
        <v/>
      </c>
      <c r="BE32" s="54" t="str">
        <f>IF(AK32="","",VLOOKUP(AK32,BH:BJ,3,FALSE))</f>
        <v/>
      </c>
      <c r="BF32" s="64" t="s">
        <v>0</v>
      </c>
      <c r="BG32">
        <v>31</v>
      </c>
      <c r="BH32" t="s">
        <v>2131</v>
      </c>
      <c r="BI32" t="s">
        <v>40</v>
      </c>
      <c r="BJ32" t="s">
        <v>2132</v>
      </c>
    </row>
    <row r="33" spans="1:62">
      <c r="A33" t="str">
        <f t="shared" si="7"/>
        <v>|LEFT:80|LEFT:100|LEFT:100|LEFT:100|LEFT:100|LEFT:100|c</v>
      </c>
      <c r="B33" t="s">
        <v>0</v>
      </c>
      <c r="C33" t="s">
        <v>81</v>
      </c>
      <c r="D33" s="26" t="str">
        <f>$Q$1</f>
        <v>LEFT:80</v>
      </c>
      <c r="E33" s="26" t="s">
        <v>81</v>
      </c>
      <c r="F33" s="26" t="str">
        <f t="shared" ref="F33:J33" si="12">$R$1</f>
        <v>LEFT:100</v>
      </c>
      <c r="G33" s="26" t="s">
        <v>81</v>
      </c>
      <c r="H33" s="26" t="str">
        <f t="shared" si="12"/>
        <v>LEFT:100</v>
      </c>
      <c r="I33" s="26" t="s">
        <v>81</v>
      </c>
      <c r="J33" s="26" t="str">
        <f t="shared" si="12"/>
        <v>LEFT:100</v>
      </c>
      <c r="K33" s="26" t="s">
        <v>81</v>
      </c>
      <c r="L33" s="26" t="str">
        <f>$R$1</f>
        <v>LEFT:100</v>
      </c>
      <c r="M33" s="26" t="s">
        <v>81</v>
      </c>
      <c r="N33" s="26" t="str">
        <f>$R$1</f>
        <v>LEFT:100</v>
      </c>
      <c r="O33" t="s">
        <v>81</v>
      </c>
      <c r="P33" t="s">
        <v>82</v>
      </c>
      <c r="Q33" s="38" t="s">
        <v>6</v>
      </c>
      <c r="R33" s="34" t="str">
        <f>INDEX(AF:AF,W31+1)</f>
        <v>白</v>
      </c>
      <c r="S33" s="39" t="s">
        <v>7</v>
      </c>
      <c r="T33" s="34">
        <f>INDEX(AG:AG,W31+1)</f>
        <v>0</v>
      </c>
      <c r="U33" s="39" t="s">
        <v>8</v>
      </c>
      <c r="V33" s="34">
        <f>INDEX(AI:AI,W31+1)</f>
        <v>0</v>
      </c>
      <c r="W33" s="40"/>
      <c r="X33" s="34">
        <f>INDEX(AQ:AQ,W31+1)</f>
        <v>0</v>
      </c>
      <c r="Y33" s="52"/>
      <c r="Z33" s="52"/>
      <c r="AA33" s="53"/>
      <c r="AE33" s="48">
        <v>32</v>
      </c>
      <c r="AF33" s="49" t="str">
        <f t="shared" si="6"/>
        <v>白</v>
      </c>
      <c r="AG33" s="24"/>
      <c r="AH33" s="24"/>
      <c r="AI33" s="24"/>
      <c r="AJ33" s="24"/>
      <c r="AK33" s="24"/>
      <c r="AL33" s="24"/>
      <c r="AM33" s="24"/>
      <c r="AN33" s="24"/>
      <c r="AO33" s="24"/>
      <c r="AP33" s="24"/>
      <c r="AQ33" s="24"/>
      <c r="AR33" s="24"/>
      <c r="AS33" s="24"/>
      <c r="AT33" s="61"/>
      <c r="AU33" s="24"/>
      <c r="AV33" s="24"/>
      <c r="AW33" s="24"/>
      <c r="AX33" s="24" t="str">
        <f t="shared" si="0"/>
        <v/>
      </c>
      <c r="AY33" s="24" t="str">
        <f t="shared" si="1"/>
        <v/>
      </c>
      <c r="AZ33" s="24" t="str">
        <f t="shared" si="2"/>
        <v/>
      </c>
      <c r="BA33" s="24" t="str">
        <f t="shared" si="3"/>
        <v/>
      </c>
      <c r="BB33" s="24" t="str">
        <f t="shared" si="4"/>
        <v/>
      </c>
      <c r="BC33" s="24"/>
      <c r="BD33" s="24" t="str">
        <f t="shared" si="5"/>
        <v/>
      </c>
      <c r="BE33" s="54" t="str">
        <f>IF(AK33="","",VLOOKUP(AK33,BH:BJ,3,FALSE))</f>
        <v/>
      </c>
      <c r="BF33" s="64" t="s">
        <v>0</v>
      </c>
      <c r="BG33">
        <v>32</v>
      </c>
      <c r="BH33" t="s">
        <v>2133</v>
      </c>
      <c r="BI33" t="s">
        <v>40</v>
      </c>
      <c r="BJ33" t="s">
        <v>2134</v>
      </c>
    </row>
    <row r="34" spans="1:62">
      <c r="A34" t="str">
        <f t="shared" si="7"/>
        <v>|色|白|レアリティ||マナコスト||</v>
      </c>
      <c r="B34" t="s">
        <v>0</v>
      </c>
      <c r="C34" t="s">
        <v>81</v>
      </c>
      <c r="D34" s="27" t="s">
        <v>6</v>
      </c>
      <c r="E34" t="s">
        <v>81</v>
      </c>
      <c r="F34" t="str">
        <f>IF(R33=0,"",R33)</f>
        <v>白</v>
      </c>
      <c r="G34" t="s">
        <v>81</v>
      </c>
      <c r="H34" s="27" t="s">
        <v>93</v>
      </c>
      <c r="I34" t="s">
        <v>81</v>
      </c>
      <c r="J34" t="str">
        <f>IF(T33=0,"",T33)</f>
        <v/>
      </c>
      <c r="K34" t="s">
        <v>81</v>
      </c>
      <c r="L34" s="27" t="s">
        <v>94</v>
      </c>
      <c r="M34" t="s">
        <v>81</v>
      </c>
      <c r="N34" t="str">
        <f>IF(V33=0,"",V33)</f>
        <v/>
      </c>
      <c r="O34" t="s">
        <v>81</v>
      </c>
      <c r="Q34" s="33" t="s">
        <v>11</v>
      </c>
      <c r="R34" s="34">
        <f>INDEX(AL:AL,W31+1)</f>
        <v>0</v>
      </c>
      <c r="S34" s="39" t="s">
        <v>95</v>
      </c>
      <c r="T34" s="34">
        <f>INDEX(AN:AN,W31+1)</f>
        <v>0</v>
      </c>
      <c r="U34" s="34">
        <f>INDEX(AO:AO,W31+1)</f>
        <v>0</v>
      </c>
      <c r="V34" s="34">
        <f>INDEX(AP:AP,W31+1)</f>
        <v>0</v>
      </c>
      <c r="W34" s="40"/>
      <c r="X34" s="34" t="str">
        <f>INDEX(AZ:AZ,W31+1)</f>
        <v/>
      </c>
      <c r="Y34" s="34" t="str">
        <f>INDEX(BA:BA,W31+1)</f>
        <v/>
      </c>
      <c r="Z34" s="34" t="str">
        <f>INDEX(BB:BB,W31+1)</f>
        <v/>
      </c>
      <c r="AA34" s="34">
        <f>INDEX(BC:BC,W31+1)</f>
        <v>0</v>
      </c>
      <c r="AE34" s="48">
        <v>33</v>
      </c>
      <c r="AF34" s="49" t="str">
        <f t="shared" si="6"/>
        <v>白</v>
      </c>
      <c r="AG34" s="24"/>
      <c r="AH34" s="24"/>
      <c r="AI34" s="24"/>
      <c r="AJ34" s="24"/>
      <c r="AK34" s="24"/>
      <c r="AL34" s="24"/>
      <c r="AM34" s="24"/>
      <c r="AN34" s="24"/>
      <c r="AO34" s="24"/>
      <c r="AP34" s="24"/>
      <c r="AQ34" s="24"/>
      <c r="AR34" s="24"/>
      <c r="AS34" s="24"/>
      <c r="AT34" s="61"/>
      <c r="AU34" s="24"/>
      <c r="AV34" s="24"/>
      <c r="AW34" s="24"/>
      <c r="AX34" s="24" t="str">
        <f t="shared" si="0"/>
        <v/>
      </c>
      <c r="AY34" s="24" t="str">
        <f t="shared" si="1"/>
        <v/>
      </c>
      <c r="AZ34" s="24" t="str">
        <f t="shared" si="2"/>
        <v/>
      </c>
      <c r="BA34" s="24" t="str">
        <f t="shared" si="3"/>
        <v/>
      </c>
      <c r="BB34" s="24" t="str">
        <f t="shared" si="4"/>
        <v/>
      </c>
      <c r="BC34" s="24"/>
      <c r="BD34" s="24" t="str">
        <f t="shared" si="5"/>
        <v/>
      </c>
      <c r="BE34" s="54" t="str">
        <f>IF(AK34="","",VLOOKUP(AK34,BH:BJ,3,FALSE))</f>
        <v/>
      </c>
      <c r="BF34" s="64" t="s">
        <v>0</v>
      </c>
      <c r="BG34">
        <v>33</v>
      </c>
      <c r="BH34" t="s">
        <v>2135</v>
      </c>
      <c r="BI34" t="s">
        <v>40</v>
      </c>
      <c r="BJ34" t="s">
        <v>2136</v>
      </c>
    </row>
    <row r="35" spans="1:62">
      <c r="A35" t="str">
        <f t="shared" si="7"/>
        <v>|種別||サブタイプ||||</v>
      </c>
      <c r="B35" t="s">
        <v>0</v>
      </c>
      <c r="C35" t="s">
        <v>81</v>
      </c>
      <c r="D35" s="27" t="s">
        <v>11</v>
      </c>
      <c r="E35" t="s">
        <v>81</v>
      </c>
      <c r="F35" t="str">
        <f>IF(R34=0,"",R34)</f>
        <v/>
      </c>
      <c r="G35" t="s">
        <v>81</v>
      </c>
      <c r="H35" s="27" t="s">
        <v>103</v>
      </c>
      <c r="I35" t="s">
        <v>81</v>
      </c>
      <c r="J35" t="str">
        <f>IF(T34=0,"",T34)</f>
        <v/>
      </c>
      <c r="K35" t="s">
        <v>81</v>
      </c>
      <c r="L35" t="str">
        <f>IF(U34=0,"",U34)</f>
        <v/>
      </c>
      <c r="M35" t="s">
        <v>81</v>
      </c>
      <c r="N35" t="str">
        <f>IF(V34=0,"",V34)</f>
        <v/>
      </c>
      <c r="O35" t="s">
        <v>81</v>
      </c>
      <c r="Q35" s="33" t="s">
        <v>104</v>
      </c>
      <c r="R35" s="34" t="str">
        <f>INDEX(BD:BD,W31+1)</f>
        <v/>
      </c>
      <c r="S35" s="35"/>
      <c r="T35" s="35"/>
      <c r="U35" s="35"/>
      <c r="V35" s="36"/>
      <c r="W35" s="40"/>
      <c r="X35" s="32"/>
      <c r="Y35" s="32"/>
      <c r="Z35" s="32"/>
      <c r="AA35" s="54"/>
      <c r="AE35" s="48">
        <v>34</v>
      </c>
      <c r="AF35" s="49" t="str">
        <f t="shared" si="6"/>
        <v>白</v>
      </c>
      <c r="AG35" s="24"/>
      <c r="AH35" s="24"/>
      <c r="AI35" s="24"/>
      <c r="AJ35" s="24"/>
      <c r="AK35" s="24"/>
      <c r="AL35" s="24"/>
      <c r="AM35" s="24"/>
      <c r="AN35" s="24"/>
      <c r="AO35" s="24"/>
      <c r="AP35" s="24"/>
      <c r="AQ35" s="24"/>
      <c r="AR35" s="24"/>
      <c r="AS35" s="24"/>
      <c r="AT35" s="61"/>
      <c r="AU35" s="24"/>
      <c r="AV35" s="24"/>
      <c r="AW35" s="24"/>
      <c r="AX35" s="24" t="str">
        <f t="shared" si="0"/>
        <v/>
      </c>
      <c r="AY35" s="24" t="str">
        <f t="shared" si="1"/>
        <v/>
      </c>
      <c r="AZ35" s="24" t="str">
        <f t="shared" si="2"/>
        <v/>
      </c>
      <c r="BA35" s="24" t="str">
        <f t="shared" si="3"/>
        <v/>
      </c>
      <c r="BB35" s="24" t="str">
        <f t="shared" si="4"/>
        <v/>
      </c>
      <c r="BC35" s="24"/>
      <c r="BD35" s="24" t="str">
        <f t="shared" si="5"/>
        <v/>
      </c>
      <c r="BE35" s="54" t="str">
        <f>IF(AK35="","",VLOOKUP(AK35,BH:BJ,3,FALSE))</f>
        <v/>
      </c>
      <c r="BF35" s="64" t="s">
        <v>0</v>
      </c>
      <c r="BG35">
        <v>34</v>
      </c>
      <c r="BH35" t="s">
        <v>2137</v>
      </c>
      <c r="BI35" t="s">
        <v>40</v>
      </c>
      <c r="BJ35" t="s">
        <v>2138</v>
      </c>
    </row>
    <row r="36" spans="1:62">
      <c r="A36" t="str">
        <f t="shared" si="7"/>
        <v>|テキスト|&gt;|&gt;|&gt;|&gt;||</v>
      </c>
      <c r="B36" t="s">
        <v>0</v>
      </c>
      <c r="C36" t="s">
        <v>81</v>
      </c>
      <c r="D36" s="27" t="s">
        <v>104</v>
      </c>
      <c r="E36" t="s">
        <v>81</v>
      </c>
      <c r="F36" s="27" t="s">
        <v>113</v>
      </c>
      <c r="G36" t="s">
        <v>81</v>
      </c>
      <c r="H36" s="27" t="s">
        <v>113</v>
      </c>
      <c r="I36" t="s">
        <v>81</v>
      </c>
      <c r="J36" s="27" t="s">
        <v>113</v>
      </c>
      <c r="K36" t="s">
        <v>81</v>
      </c>
      <c r="L36" s="27" t="s">
        <v>113</v>
      </c>
      <c r="M36" t="s">
        <v>81</v>
      </c>
      <c r="N36" t="str">
        <f>IF(R35=0,"",R35)</f>
        <v/>
      </c>
      <c r="O36" t="s">
        <v>81</v>
      </c>
      <c r="Q36" s="38" t="s">
        <v>27</v>
      </c>
      <c r="R36" s="34" t="str">
        <f>INDEX(BE:BE,W31+1)</f>
        <v/>
      </c>
      <c r="S36" s="33" t="s">
        <v>114</v>
      </c>
      <c r="T36" s="34" t="str">
        <f>IF(X36="","",X36&amp;IF(Y36="",""," "&amp;Y36)&amp;IF(Z36="",""," "&amp;Z36)&amp;IF(AA36="",""," "&amp;AA36))</f>
        <v/>
      </c>
      <c r="U36" s="35"/>
      <c r="V36" s="36"/>
      <c r="W36" s="40" t="s">
        <v>114</v>
      </c>
      <c r="X36" s="33" t="str">
        <f t="shared" ref="X36:AA36" si="13">IF(ISERROR(IF(LEN(X35)&gt;1,X35,VLOOKUP(X34,$AC:$AD,2,FALSE))),"",IF(LEN(X35)&gt;1,X35,VLOOKUP(X34,$AC:$AD,2,FALSE)))</f>
        <v/>
      </c>
      <c r="Y36" s="33" t="str">
        <f t="shared" si="13"/>
        <v/>
      </c>
      <c r="Z36" s="33" t="str">
        <f t="shared" si="13"/>
        <v/>
      </c>
      <c r="AA36" s="33" t="str">
        <f t="shared" si="13"/>
        <v> </v>
      </c>
      <c r="AE36" s="48">
        <v>35</v>
      </c>
      <c r="AF36" s="49" t="str">
        <f t="shared" si="6"/>
        <v>白</v>
      </c>
      <c r="AG36" s="24"/>
      <c r="AH36" s="24"/>
      <c r="AI36" s="24"/>
      <c r="AJ36" s="24"/>
      <c r="AK36" s="24"/>
      <c r="AL36" s="24"/>
      <c r="AM36" s="24"/>
      <c r="AN36" s="24"/>
      <c r="AO36" s="24"/>
      <c r="AP36" s="24"/>
      <c r="AQ36" s="24"/>
      <c r="AR36" s="24"/>
      <c r="AS36" s="24"/>
      <c r="AT36" s="61"/>
      <c r="AU36" s="24"/>
      <c r="AV36" s="24"/>
      <c r="AW36" s="24"/>
      <c r="AX36" s="24" t="str">
        <f t="shared" si="0"/>
        <v/>
      </c>
      <c r="AY36" s="24" t="str">
        <f t="shared" si="1"/>
        <v/>
      </c>
      <c r="AZ36" s="24" t="str">
        <f t="shared" si="2"/>
        <v/>
      </c>
      <c r="BA36" s="24" t="str">
        <f t="shared" si="3"/>
        <v/>
      </c>
      <c r="BB36" s="24" t="str">
        <f t="shared" si="4"/>
        <v/>
      </c>
      <c r="BC36" s="24"/>
      <c r="BD36" s="24" t="str">
        <f t="shared" si="5"/>
        <v/>
      </c>
      <c r="BE36" s="54" t="str">
        <f>IF(AK36="","",VLOOKUP(AK36,BH:BJ,3,FALSE))</f>
        <v/>
      </c>
      <c r="BF36" s="64" t="s">
        <v>0</v>
      </c>
      <c r="BG36">
        <v>35</v>
      </c>
      <c r="BH36" t="s">
        <v>2139</v>
      </c>
      <c r="BI36" t="s">
        <v>40</v>
      </c>
      <c r="BJ36" t="s">
        <v>2140</v>
      </c>
    </row>
    <row r="37" spans="1:62">
      <c r="A37" t="str">
        <f t="shared" si="7"/>
        <v>|英テキスト|&gt;|&gt;|&gt;|&gt;||</v>
      </c>
      <c r="B37" t="s">
        <v>0</v>
      </c>
      <c r="C37" t="s">
        <v>81</v>
      </c>
      <c r="D37" s="27" t="s">
        <v>125</v>
      </c>
      <c r="E37" t="s">
        <v>81</v>
      </c>
      <c r="F37" s="27" t="s">
        <v>113</v>
      </c>
      <c r="G37" t="s">
        <v>81</v>
      </c>
      <c r="H37" s="27" t="s">
        <v>113</v>
      </c>
      <c r="I37" t="s">
        <v>81</v>
      </c>
      <c r="J37" s="27" t="s">
        <v>113</v>
      </c>
      <c r="K37" t="s">
        <v>81</v>
      </c>
      <c r="L37" s="27" t="s">
        <v>113</v>
      </c>
      <c r="M37" t="s">
        <v>81</v>
      </c>
      <c r="N37" t="str">
        <f>IF(T36="","",T36&amp;"&amp;br;")&amp;IF(R36=0,"",R36)</f>
        <v/>
      </c>
      <c r="O37" t="s">
        <v>81</v>
      </c>
      <c r="Q37" s="33" t="s">
        <v>18</v>
      </c>
      <c r="R37" s="34">
        <f>IF(INDEX(AX:AX,W31+1)="",0,INDEX(AX:AX,W31+1)&amp;"/"&amp;INDEX(AY:AY,W31+1))</f>
        <v>0</v>
      </c>
      <c r="S37" s="35"/>
      <c r="T37" s="35"/>
      <c r="U37" s="35"/>
      <c r="V37" s="36"/>
      <c r="W37" s="40"/>
      <c r="X37" s="33"/>
      <c r="Y37" s="52"/>
      <c r="Z37" s="52"/>
      <c r="AA37" s="53"/>
      <c r="AE37" s="48">
        <v>36</v>
      </c>
      <c r="AF37" s="49" t="str">
        <f t="shared" si="6"/>
        <v>白</v>
      </c>
      <c r="AG37" s="24"/>
      <c r="AH37" s="24"/>
      <c r="AI37" s="24"/>
      <c r="AJ37" s="24"/>
      <c r="AK37" s="24"/>
      <c r="AL37" s="24"/>
      <c r="AM37" s="24"/>
      <c r="AN37" s="24"/>
      <c r="AO37" s="24"/>
      <c r="AP37" s="24"/>
      <c r="AQ37" s="24"/>
      <c r="AR37" s="24"/>
      <c r="AS37" s="24"/>
      <c r="AT37" s="61"/>
      <c r="AU37" s="24"/>
      <c r="AV37" s="24"/>
      <c r="AW37" s="24"/>
      <c r="AX37" s="24" t="str">
        <f t="shared" si="0"/>
        <v/>
      </c>
      <c r="AY37" s="24" t="str">
        <f t="shared" si="1"/>
        <v/>
      </c>
      <c r="AZ37" s="24" t="str">
        <f t="shared" si="2"/>
        <v/>
      </c>
      <c r="BA37" s="24" t="str">
        <f t="shared" si="3"/>
        <v/>
      </c>
      <c r="BB37" s="24" t="str">
        <f t="shared" si="4"/>
        <v/>
      </c>
      <c r="BC37" s="24"/>
      <c r="BD37" s="24" t="str">
        <f t="shared" si="5"/>
        <v/>
      </c>
      <c r="BE37" s="54" t="str">
        <f>IF(AK37="","",VLOOKUP(AK37,BH:BJ,3,FALSE))</f>
        <v/>
      </c>
      <c r="BF37" s="64" t="s">
        <v>0</v>
      </c>
      <c r="BG37">
        <v>36</v>
      </c>
      <c r="BH37" t="s">
        <v>2141</v>
      </c>
      <c r="BI37" t="s">
        <v>40</v>
      </c>
      <c r="BJ37" t="s">
        <v>2142</v>
      </c>
    </row>
    <row r="38" spans="1:62">
      <c r="A38" t="str">
        <f t="shared" si="7"/>
        <v>|PT|&gt;||シールド数|&gt;||</v>
      </c>
      <c r="B38" t="s">
        <v>0</v>
      </c>
      <c r="C38" t="s">
        <v>81</v>
      </c>
      <c r="D38" t="s">
        <v>18</v>
      </c>
      <c r="E38" t="s">
        <v>81</v>
      </c>
      <c r="F38" t="s">
        <v>113</v>
      </c>
      <c r="G38" t="s">
        <v>81</v>
      </c>
      <c r="H38" t="str">
        <f>IF(R37=0,"",R37)</f>
        <v/>
      </c>
      <c r="I38" t="s">
        <v>81</v>
      </c>
      <c r="J38" t="s">
        <v>136</v>
      </c>
      <c r="K38" t="s">
        <v>81</v>
      </c>
      <c r="L38" t="s">
        <v>113</v>
      </c>
      <c r="M38" t="s">
        <v>81</v>
      </c>
      <c r="N38" t="str">
        <f>IF(R38=0,"",R38)</f>
        <v/>
      </c>
      <c r="O38" t="s">
        <v>81</v>
      </c>
      <c r="Q38" s="41" t="s">
        <v>19</v>
      </c>
      <c r="R38" s="34">
        <f>INDEX(AW:AW,W31+1)</f>
        <v>0</v>
      </c>
      <c r="S38" s="42"/>
      <c r="T38" s="42"/>
      <c r="U38" s="42"/>
      <c r="V38" s="43"/>
      <c r="W38" s="44"/>
      <c r="X38" s="45"/>
      <c r="Y38" s="55"/>
      <c r="Z38" s="55"/>
      <c r="AA38" s="56"/>
      <c r="AE38" s="48">
        <v>37</v>
      </c>
      <c r="AF38" s="49" t="str">
        <f t="shared" si="6"/>
        <v>白</v>
      </c>
      <c r="AG38" s="24"/>
      <c r="AH38" s="24"/>
      <c r="AI38" s="24"/>
      <c r="AJ38" s="24"/>
      <c r="AK38" s="24"/>
      <c r="AL38" s="24"/>
      <c r="AM38" s="24"/>
      <c r="AN38" s="24"/>
      <c r="AO38" s="24"/>
      <c r="AP38" s="24"/>
      <c r="AQ38" s="24"/>
      <c r="AR38" s="24"/>
      <c r="AS38" s="24"/>
      <c r="AT38" s="61"/>
      <c r="AU38" s="24"/>
      <c r="AV38" s="24"/>
      <c r="AW38" s="24"/>
      <c r="AX38" s="24" t="str">
        <f t="shared" si="0"/>
        <v/>
      </c>
      <c r="AY38" s="24" t="str">
        <f t="shared" si="1"/>
        <v/>
      </c>
      <c r="AZ38" s="24" t="str">
        <f t="shared" si="2"/>
        <v/>
      </c>
      <c r="BA38" s="24" t="str">
        <f t="shared" si="3"/>
        <v/>
      </c>
      <c r="BB38" s="24" t="str">
        <f t="shared" si="4"/>
        <v/>
      </c>
      <c r="BC38" s="24"/>
      <c r="BD38" s="24" t="str">
        <f t="shared" si="5"/>
        <v/>
      </c>
      <c r="BE38" s="54" t="str">
        <f>IF(AK38="","",VLOOKUP(AK38,BH:BJ,3,FALSE))</f>
        <v/>
      </c>
      <c r="BF38" s="64" t="s">
        <v>0</v>
      </c>
      <c r="BG38">
        <v>37</v>
      </c>
      <c r="BH38" t="s">
        <v>2143</v>
      </c>
      <c r="BI38" t="s">
        <v>40</v>
      </c>
      <c r="BJ38" t="s">
        <v>2144</v>
      </c>
    </row>
    <row r="39" spans="1:62">
      <c r="A39" t="str">
        <f t="shared" si="7"/>
        <v>&amp;br;&amp;br;</v>
      </c>
      <c r="B39" t="s">
        <v>0</v>
      </c>
      <c r="C39" t="s">
        <v>145</v>
      </c>
      <c r="R39"/>
      <c r="S39"/>
      <c r="T39"/>
      <c r="U39"/>
      <c r="V39"/>
      <c r="AE39" s="48">
        <v>38</v>
      </c>
      <c r="AF39" s="49" t="str">
        <f t="shared" si="6"/>
        <v>白</v>
      </c>
      <c r="AG39" s="24"/>
      <c r="AH39" s="24"/>
      <c r="AI39" s="24"/>
      <c r="AJ39" s="24"/>
      <c r="AK39" s="24"/>
      <c r="AL39" s="24"/>
      <c r="AM39" s="24"/>
      <c r="AN39" s="24"/>
      <c r="AO39" s="24"/>
      <c r="AP39" s="24"/>
      <c r="AQ39" s="24"/>
      <c r="AR39" s="24"/>
      <c r="AS39" s="24"/>
      <c r="AT39" s="61"/>
      <c r="AU39" s="24"/>
      <c r="AV39" s="24"/>
      <c r="AW39" s="24"/>
      <c r="AX39" s="24" t="str">
        <f t="shared" si="0"/>
        <v/>
      </c>
      <c r="AY39" s="24" t="str">
        <f t="shared" si="1"/>
        <v/>
      </c>
      <c r="AZ39" s="24" t="str">
        <f t="shared" si="2"/>
        <v/>
      </c>
      <c r="BA39" s="24" t="str">
        <f t="shared" si="3"/>
        <v/>
      </c>
      <c r="BB39" s="24" t="str">
        <f t="shared" si="4"/>
        <v/>
      </c>
      <c r="BC39" s="24"/>
      <c r="BD39" s="24" t="str">
        <f t="shared" si="5"/>
        <v/>
      </c>
      <c r="BE39" s="54" t="str">
        <f>IF(AK39="","",VLOOKUP(AK39,BH:BJ,3,FALSE))</f>
        <v/>
      </c>
      <c r="BF39" s="64" t="s">
        <v>0</v>
      </c>
      <c r="BG39">
        <v>38</v>
      </c>
      <c r="BH39" t="s">
        <v>2145</v>
      </c>
      <c r="BI39" t="s">
        <v>40</v>
      </c>
      <c r="BJ39" t="s">
        <v>2146</v>
      </c>
    </row>
    <row r="40" spans="1:62">
      <c r="A40" t="str">
        <f t="shared" si="7"/>
        <v>#back(text=戻る,left)</v>
      </c>
      <c r="B40" t="s">
        <v>0</v>
      </c>
      <c r="C40" t="s">
        <v>153</v>
      </c>
      <c r="R40"/>
      <c r="S40"/>
      <c r="T40"/>
      <c r="U40"/>
      <c r="V40"/>
      <c r="AE40" s="48">
        <v>39</v>
      </c>
      <c r="AF40" s="49" t="str">
        <f t="shared" si="6"/>
        <v>白</v>
      </c>
      <c r="AG40" s="24"/>
      <c r="AH40" s="24"/>
      <c r="AI40" s="24"/>
      <c r="AJ40" s="24"/>
      <c r="AK40" s="24"/>
      <c r="AL40" s="24"/>
      <c r="AM40" s="24"/>
      <c r="AN40" s="24"/>
      <c r="AO40" s="24"/>
      <c r="AP40" s="24"/>
      <c r="AQ40" s="24"/>
      <c r="AR40" s="24"/>
      <c r="AS40" s="24"/>
      <c r="AT40" s="61"/>
      <c r="AU40" s="24"/>
      <c r="AV40" s="24"/>
      <c r="AW40" s="24"/>
      <c r="AX40" s="24" t="str">
        <f t="shared" si="0"/>
        <v/>
      </c>
      <c r="AY40" s="24" t="str">
        <f t="shared" si="1"/>
        <v/>
      </c>
      <c r="AZ40" s="24" t="str">
        <f t="shared" si="2"/>
        <v/>
      </c>
      <c r="BA40" s="24" t="str">
        <f t="shared" si="3"/>
        <v/>
      </c>
      <c r="BB40" s="24" t="str">
        <f t="shared" si="4"/>
        <v/>
      </c>
      <c r="BC40" s="24"/>
      <c r="BD40" s="24" t="str">
        <f t="shared" si="5"/>
        <v/>
      </c>
      <c r="BE40" s="54" t="str">
        <f>IF(AK40="","",VLOOKUP(AK40,BH:BJ,3,FALSE))</f>
        <v/>
      </c>
      <c r="BF40" s="64" t="s">
        <v>0</v>
      </c>
      <c r="BG40">
        <v>39</v>
      </c>
      <c r="BH40" t="s">
        <v>2147</v>
      </c>
      <c r="BI40" t="s">
        <v>40</v>
      </c>
      <c r="BJ40" t="s">
        <v>2148</v>
      </c>
    </row>
    <row r="41" spans="1:62">
      <c r="A41" t="str">
        <f t="shared" si="7"/>
        <v>&amp;br;</v>
      </c>
      <c r="B41" t="s">
        <v>0</v>
      </c>
      <c r="C41" t="s">
        <v>164</v>
      </c>
      <c r="R41"/>
      <c r="S41"/>
      <c r="T41"/>
      <c r="U41"/>
      <c r="V41"/>
      <c r="AE41" s="48">
        <v>40</v>
      </c>
      <c r="AF41" s="49" t="str">
        <f t="shared" si="6"/>
        <v>白</v>
      </c>
      <c r="AG41" s="24"/>
      <c r="AH41" s="24"/>
      <c r="AI41" s="24"/>
      <c r="AJ41" s="24"/>
      <c r="AK41" s="24"/>
      <c r="AL41" s="24"/>
      <c r="AM41" s="24"/>
      <c r="AN41" s="24"/>
      <c r="AO41" s="24"/>
      <c r="AP41" s="24"/>
      <c r="AQ41" s="24"/>
      <c r="AR41" s="24"/>
      <c r="AS41" s="24"/>
      <c r="AT41" s="61"/>
      <c r="AU41" s="24"/>
      <c r="AV41" s="24"/>
      <c r="AW41" s="24"/>
      <c r="AX41" s="24" t="str">
        <f t="shared" si="0"/>
        <v/>
      </c>
      <c r="AY41" s="24" t="str">
        <f t="shared" si="1"/>
        <v/>
      </c>
      <c r="AZ41" s="24" t="str">
        <f t="shared" si="2"/>
        <v/>
      </c>
      <c r="BA41" s="24" t="str">
        <f t="shared" si="3"/>
        <v/>
      </c>
      <c r="BB41" s="24" t="str">
        <f t="shared" si="4"/>
        <v/>
      </c>
      <c r="BC41" s="24"/>
      <c r="BD41" s="24" t="str">
        <f t="shared" si="5"/>
        <v/>
      </c>
      <c r="BE41" s="54" t="str">
        <f>IF(AK41="","",VLOOKUP(AK41,BH:BJ,3,FALSE))</f>
        <v/>
      </c>
      <c r="BF41" s="64" t="s">
        <v>0</v>
      </c>
      <c r="BG41">
        <v>40</v>
      </c>
      <c r="BH41" t="s">
        <v>2149</v>
      </c>
      <c r="BI41" t="s">
        <v>40</v>
      </c>
      <c r="BJ41" t="s">
        <v>2150</v>
      </c>
    </row>
    <row r="42" spans="1:62">
      <c r="A42" t="str">
        <f t="shared" si="7"/>
        <v>#comment(above,nsize=[15],size=[30],num=[10])</v>
      </c>
      <c r="B42" t="s">
        <v>0</v>
      </c>
      <c r="C42" t="s">
        <v>173</v>
      </c>
      <c r="R42"/>
      <c r="S42"/>
      <c r="T42"/>
      <c r="U42"/>
      <c r="V42"/>
      <c r="AE42" s="48">
        <v>41</v>
      </c>
      <c r="AF42" s="49" t="str">
        <f t="shared" si="6"/>
        <v>白</v>
      </c>
      <c r="AG42" s="24"/>
      <c r="AH42" s="24"/>
      <c r="AI42" s="24"/>
      <c r="AJ42" s="24"/>
      <c r="AK42" s="24"/>
      <c r="AL42" s="24"/>
      <c r="AM42" s="24"/>
      <c r="AN42" s="24"/>
      <c r="AO42" s="24"/>
      <c r="AP42" s="24"/>
      <c r="AQ42" s="24"/>
      <c r="AR42" s="24"/>
      <c r="AS42" s="24"/>
      <c r="AT42" s="61"/>
      <c r="AU42" s="24"/>
      <c r="AV42" s="24"/>
      <c r="AW42" s="24"/>
      <c r="AX42" s="24" t="str">
        <f t="shared" si="0"/>
        <v/>
      </c>
      <c r="AY42" s="24" t="str">
        <f t="shared" si="1"/>
        <v/>
      </c>
      <c r="AZ42" s="24" t="str">
        <f t="shared" si="2"/>
        <v/>
      </c>
      <c r="BA42" s="24" t="str">
        <f t="shared" si="3"/>
        <v/>
      </c>
      <c r="BB42" s="24" t="str">
        <f t="shared" si="4"/>
        <v/>
      </c>
      <c r="BC42" s="24"/>
      <c r="BD42" s="24" t="str">
        <f t="shared" si="5"/>
        <v/>
      </c>
      <c r="BE42" s="54" t="str">
        <f>IF(AK42="","",VLOOKUP(AK42,BH:BJ,3,FALSE))</f>
        <v/>
      </c>
      <c r="BF42" s="64" t="s">
        <v>0</v>
      </c>
      <c r="BG42">
        <v>41</v>
      </c>
      <c r="BH42" t="s">
        <v>2151</v>
      </c>
      <c r="BI42" t="s">
        <v>40</v>
      </c>
      <c r="BJ42" t="s">
        <v>2152</v>
      </c>
    </row>
    <row r="43" spans="1:62">
      <c r="A43" t="str">
        <f t="shared" si="7"/>
        <v>&amp;br;&amp;br;</v>
      </c>
      <c r="B43" t="s">
        <v>0</v>
      </c>
      <c r="C43" t="s">
        <v>145</v>
      </c>
      <c r="R43"/>
      <c r="S43"/>
      <c r="T43"/>
      <c r="U43"/>
      <c r="V43"/>
      <c r="AE43" s="48">
        <v>42</v>
      </c>
      <c r="AF43" s="49" t="str">
        <f t="shared" si="6"/>
        <v>白</v>
      </c>
      <c r="AG43" s="24"/>
      <c r="AH43" s="24"/>
      <c r="AI43" s="24"/>
      <c r="AJ43" s="24"/>
      <c r="AK43" s="24"/>
      <c r="AL43" s="24"/>
      <c r="AM43" s="24"/>
      <c r="AN43" s="24"/>
      <c r="AO43" s="24"/>
      <c r="AP43" s="24"/>
      <c r="AQ43" s="24"/>
      <c r="AR43" s="24"/>
      <c r="AS43" s="24"/>
      <c r="AT43" s="61"/>
      <c r="AU43" s="24"/>
      <c r="AV43" s="24"/>
      <c r="AW43" s="24"/>
      <c r="AX43" s="24" t="str">
        <f t="shared" si="0"/>
        <v/>
      </c>
      <c r="AY43" s="24" t="str">
        <f t="shared" si="1"/>
        <v/>
      </c>
      <c r="AZ43" s="24" t="str">
        <f t="shared" si="2"/>
        <v/>
      </c>
      <c r="BA43" s="24" t="str">
        <f t="shared" si="3"/>
        <v/>
      </c>
      <c r="BB43" s="24" t="str">
        <f t="shared" si="4"/>
        <v/>
      </c>
      <c r="BC43" s="24"/>
      <c r="BD43" s="24" t="str">
        <f t="shared" si="5"/>
        <v/>
      </c>
      <c r="BE43" s="54" t="str">
        <f>IF(AK43="","",VLOOKUP(AK43,BH:BJ,3,FALSE))</f>
        <v/>
      </c>
      <c r="BF43" s="64" t="s">
        <v>0</v>
      </c>
      <c r="BG43">
        <v>42</v>
      </c>
      <c r="BH43" t="s">
        <v>2153</v>
      </c>
      <c r="BI43" t="s">
        <v>40</v>
      </c>
      <c r="BJ43" t="s">
        <v>2154</v>
      </c>
    </row>
    <row r="44" spans="1:62">
      <c r="A44" t="str">
        <f t="shared" si="7"/>
        <v/>
      </c>
      <c r="B44" t="s">
        <v>0</v>
      </c>
      <c r="Q44" s="29"/>
      <c r="R44" s="30"/>
      <c r="S44" s="30"/>
      <c r="T44" s="30"/>
      <c r="U44" s="30"/>
      <c r="V44" s="31"/>
      <c r="W44" s="32">
        <v>4</v>
      </c>
      <c r="X44" s="29"/>
      <c r="Y44" s="50"/>
      <c r="Z44" s="50"/>
      <c r="AA44" s="51"/>
      <c r="AE44" s="48">
        <v>43</v>
      </c>
      <c r="AF44" s="49" t="str">
        <f t="shared" si="6"/>
        <v>白</v>
      </c>
      <c r="AG44" s="24"/>
      <c r="AH44" s="24"/>
      <c r="AI44" s="24"/>
      <c r="AJ44" s="24"/>
      <c r="AK44" s="24"/>
      <c r="AL44" s="24"/>
      <c r="AM44" s="24"/>
      <c r="AN44" s="24"/>
      <c r="AO44" s="24"/>
      <c r="AP44" s="24"/>
      <c r="AQ44" s="24"/>
      <c r="AR44" s="24"/>
      <c r="AS44" s="24"/>
      <c r="AT44" s="61"/>
      <c r="AU44" s="24"/>
      <c r="AV44" s="24"/>
      <c r="AW44" s="24"/>
      <c r="AX44" s="24" t="str">
        <f t="shared" si="0"/>
        <v/>
      </c>
      <c r="AY44" s="24" t="str">
        <f t="shared" si="1"/>
        <v/>
      </c>
      <c r="AZ44" s="24" t="str">
        <f t="shared" si="2"/>
        <v/>
      </c>
      <c r="BA44" s="24" t="str">
        <f t="shared" si="3"/>
        <v/>
      </c>
      <c r="BB44" s="24" t="str">
        <f t="shared" si="4"/>
        <v/>
      </c>
      <c r="BC44" s="24"/>
      <c r="BD44" s="24" t="str">
        <f t="shared" si="5"/>
        <v/>
      </c>
      <c r="BE44" s="54" t="str">
        <f>IF(AK44="","",VLOOKUP(AK44,BH:BJ,3,FALSE))</f>
        <v/>
      </c>
      <c r="BF44" s="64" t="s">
        <v>0</v>
      </c>
      <c r="BG44">
        <v>43</v>
      </c>
      <c r="BH44" t="s">
        <v>2155</v>
      </c>
      <c r="BI44" t="s">
        <v>40</v>
      </c>
      <c r="BJ44" t="s">
        <v>2156</v>
      </c>
    </row>
    <row r="45" spans="1:62">
      <c r="A45" t="str">
        <f t="shared" si="7"/>
        <v>*0/0</v>
      </c>
      <c r="B45" t="s">
        <v>0</v>
      </c>
      <c r="C45" t="str">
        <f>"*"&amp;R45&amp;"/"&amp;T45</f>
        <v>*0/0</v>
      </c>
      <c r="Q45" s="33" t="s">
        <v>9</v>
      </c>
      <c r="R45" s="34">
        <f>INDEX(AJ:AJ,W44+1)</f>
        <v>0</v>
      </c>
      <c r="S45" s="35" t="s">
        <v>10</v>
      </c>
      <c r="T45" s="34">
        <f>INDEX(AK:AK,W44+1)</f>
        <v>0</v>
      </c>
      <c r="U45" s="35"/>
      <c r="V45" s="36"/>
      <c r="W45" s="37"/>
      <c r="X45" s="33"/>
      <c r="Y45" s="52"/>
      <c r="Z45" s="52"/>
      <c r="AA45" s="53"/>
      <c r="AE45" s="48">
        <v>44</v>
      </c>
      <c r="AF45" s="49" t="str">
        <f t="shared" si="6"/>
        <v>白</v>
      </c>
      <c r="AG45" s="24"/>
      <c r="AH45" s="24"/>
      <c r="AI45" s="24"/>
      <c r="AJ45" s="24"/>
      <c r="AK45" s="24"/>
      <c r="AL45" s="24"/>
      <c r="AM45" s="24"/>
      <c r="AN45" s="24"/>
      <c r="AO45" s="24"/>
      <c r="AP45" s="24"/>
      <c r="AQ45" s="24"/>
      <c r="AR45" s="24"/>
      <c r="AS45" s="24"/>
      <c r="AT45" s="61"/>
      <c r="AU45" s="24"/>
      <c r="AV45" s="24"/>
      <c r="AW45" s="24"/>
      <c r="AX45" s="24" t="str">
        <f t="shared" si="0"/>
        <v/>
      </c>
      <c r="AY45" s="24" t="str">
        <f t="shared" si="1"/>
        <v/>
      </c>
      <c r="AZ45" s="24" t="str">
        <f t="shared" si="2"/>
        <v/>
      </c>
      <c r="BA45" s="24" t="str">
        <f t="shared" si="3"/>
        <v/>
      </c>
      <c r="BB45" s="24" t="str">
        <f t="shared" si="4"/>
        <v/>
      </c>
      <c r="BC45" s="24"/>
      <c r="BD45" s="24" t="str">
        <f t="shared" si="5"/>
        <v/>
      </c>
      <c r="BE45" s="54" t="str">
        <f>IF(AK45="","",VLOOKUP(AK45,BH:BJ,3,FALSE))</f>
        <v/>
      </c>
      <c r="BF45" s="64" t="s">
        <v>0</v>
      </c>
      <c r="BG45">
        <v>44</v>
      </c>
      <c r="BH45" t="s">
        <v>2157</v>
      </c>
      <c r="BI45" t="s">
        <v>40</v>
      </c>
      <c r="BJ45" t="s">
        <v>2158</v>
      </c>
    </row>
    <row r="46" spans="1:62">
      <c r="A46" t="str">
        <f t="shared" si="7"/>
        <v>|LEFT:80|LEFT:100|LEFT:100|LEFT:100|LEFT:100|LEFT:100|c</v>
      </c>
      <c r="B46" t="s">
        <v>0</v>
      </c>
      <c r="C46" t="s">
        <v>81</v>
      </c>
      <c r="D46" s="26" t="str">
        <f>$Q$1</f>
        <v>LEFT:80</v>
      </c>
      <c r="E46" s="26" t="s">
        <v>81</v>
      </c>
      <c r="F46" s="26" t="str">
        <f t="shared" ref="F46:J46" si="14">$R$1</f>
        <v>LEFT:100</v>
      </c>
      <c r="G46" s="26" t="s">
        <v>81</v>
      </c>
      <c r="H46" s="26" t="str">
        <f t="shared" si="14"/>
        <v>LEFT:100</v>
      </c>
      <c r="I46" s="26" t="s">
        <v>81</v>
      </c>
      <c r="J46" s="26" t="str">
        <f t="shared" si="14"/>
        <v>LEFT:100</v>
      </c>
      <c r="K46" s="26" t="s">
        <v>81</v>
      </c>
      <c r="L46" s="26" t="str">
        <f>$R$1</f>
        <v>LEFT:100</v>
      </c>
      <c r="M46" s="26" t="s">
        <v>81</v>
      </c>
      <c r="N46" s="26" t="str">
        <f>$R$1</f>
        <v>LEFT:100</v>
      </c>
      <c r="O46" t="s">
        <v>81</v>
      </c>
      <c r="P46" t="s">
        <v>82</v>
      </c>
      <c r="Q46" s="38" t="s">
        <v>6</v>
      </c>
      <c r="R46" s="34" t="str">
        <f>INDEX(AF:AF,W44+1)</f>
        <v>白</v>
      </c>
      <c r="S46" s="39" t="s">
        <v>7</v>
      </c>
      <c r="T46" s="34">
        <f>INDEX(AG:AG,W44+1)</f>
        <v>0</v>
      </c>
      <c r="U46" s="39" t="s">
        <v>8</v>
      </c>
      <c r="V46" s="34">
        <f>INDEX(AI:AI,W44+1)</f>
        <v>0</v>
      </c>
      <c r="W46" s="40"/>
      <c r="X46" s="34">
        <f>INDEX(AQ:AQ,W44+1)</f>
        <v>0</v>
      </c>
      <c r="Y46" s="52"/>
      <c r="Z46" s="52"/>
      <c r="AA46" s="53"/>
      <c r="AE46" s="48">
        <v>45</v>
      </c>
      <c r="AF46" s="49" t="str">
        <f t="shared" si="6"/>
        <v>白</v>
      </c>
      <c r="AG46" s="24"/>
      <c r="AH46" s="24"/>
      <c r="AI46" s="24"/>
      <c r="AJ46" s="24"/>
      <c r="AK46" s="24"/>
      <c r="AL46" s="24"/>
      <c r="AM46" s="24"/>
      <c r="AN46" s="24"/>
      <c r="AO46" s="24"/>
      <c r="AP46" s="24"/>
      <c r="AQ46" s="24"/>
      <c r="AR46" s="24"/>
      <c r="AS46" s="24"/>
      <c r="AT46" s="61"/>
      <c r="AU46" s="24"/>
      <c r="AV46" s="24"/>
      <c r="AW46" s="24"/>
      <c r="AX46" s="24" t="str">
        <f t="shared" si="0"/>
        <v/>
      </c>
      <c r="AY46" s="24" t="str">
        <f t="shared" si="1"/>
        <v/>
      </c>
      <c r="AZ46" s="24" t="str">
        <f t="shared" si="2"/>
        <v/>
      </c>
      <c r="BA46" s="24" t="str">
        <f t="shared" si="3"/>
        <v/>
      </c>
      <c r="BB46" s="24" t="str">
        <f t="shared" si="4"/>
        <v/>
      </c>
      <c r="BC46" s="24"/>
      <c r="BD46" s="24" t="str">
        <f t="shared" si="5"/>
        <v/>
      </c>
      <c r="BE46" s="54" t="str">
        <f>IF(AK46="","",VLOOKUP(AK46,BH:BJ,3,FALSE))</f>
        <v/>
      </c>
      <c r="BF46" s="64" t="s">
        <v>0</v>
      </c>
      <c r="BG46">
        <v>45</v>
      </c>
      <c r="BH46" t="s">
        <v>2159</v>
      </c>
      <c r="BI46" t="s">
        <v>40</v>
      </c>
      <c r="BJ46" t="s">
        <v>2160</v>
      </c>
    </row>
    <row r="47" spans="1:62">
      <c r="A47" t="str">
        <f t="shared" si="7"/>
        <v>|色|白|レアリティ||マナコスト||</v>
      </c>
      <c r="B47" t="s">
        <v>0</v>
      </c>
      <c r="C47" t="s">
        <v>81</v>
      </c>
      <c r="D47" s="27" t="s">
        <v>6</v>
      </c>
      <c r="E47" t="s">
        <v>81</v>
      </c>
      <c r="F47" t="str">
        <f>IF(R46=0,"",R46)</f>
        <v>白</v>
      </c>
      <c r="G47" t="s">
        <v>81</v>
      </c>
      <c r="H47" s="27" t="s">
        <v>93</v>
      </c>
      <c r="I47" t="s">
        <v>81</v>
      </c>
      <c r="J47" t="str">
        <f>IF(T46=0,"",T46)</f>
        <v/>
      </c>
      <c r="K47" t="s">
        <v>81</v>
      </c>
      <c r="L47" s="27" t="s">
        <v>94</v>
      </c>
      <c r="M47" t="s">
        <v>81</v>
      </c>
      <c r="N47" t="str">
        <f>IF(V46=0,"",V46)</f>
        <v/>
      </c>
      <c r="O47" t="s">
        <v>81</v>
      </c>
      <c r="Q47" s="33" t="s">
        <v>11</v>
      </c>
      <c r="R47" s="34">
        <f>INDEX(AL:AL,W44+1)</f>
        <v>0</v>
      </c>
      <c r="S47" s="39" t="s">
        <v>95</v>
      </c>
      <c r="T47" s="34">
        <f>INDEX(AN:AN,W44+1)</f>
        <v>0</v>
      </c>
      <c r="U47" s="34">
        <f>INDEX(AO:AO,W44+1)</f>
        <v>0</v>
      </c>
      <c r="V47" s="34">
        <f>INDEX(AP:AP,W44+1)</f>
        <v>0</v>
      </c>
      <c r="W47" s="40"/>
      <c r="X47" s="34" t="str">
        <f>INDEX(AZ:AZ,W44+1)</f>
        <v/>
      </c>
      <c r="Y47" s="34" t="str">
        <f>INDEX(BA:BA,W44+1)</f>
        <v/>
      </c>
      <c r="Z47" s="34" t="str">
        <f>INDEX(BB:BB,W44+1)</f>
        <v/>
      </c>
      <c r="AA47" s="34">
        <f>INDEX(BC:BC,W44+1)</f>
        <v>0</v>
      </c>
      <c r="AE47" s="48">
        <v>46</v>
      </c>
      <c r="AF47" s="49" t="str">
        <f t="shared" si="6"/>
        <v>白</v>
      </c>
      <c r="AG47" s="24"/>
      <c r="AH47" s="24"/>
      <c r="AI47" s="24"/>
      <c r="AJ47" s="24"/>
      <c r="AK47" s="24"/>
      <c r="AL47" s="24"/>
      <c r="AM47" s="24"/>
      <c r="AN47" s="24"/>
      <c r="AO47" s="24"/>
      <c r="AP47" s="24"/>
      <c r="AQ47" s="24"/>
      <c r="AR47" s="24"/>
      <c r="AS47" s="24"/>
      <c r="AT47" s="61"/>
      <c r="AU47" s="24"/>
      <c r="AV47" s="24"/>
      <c r="AW47" s="24"/>
      <c r="AX47" s="24" t="str">
        <f t="shared" si="0"/>
        <v/>
      </c>
      <c r="AY47" s="24" t="str">
        <f t="shared" si="1"/>
        <v/>
      </c>
      <c r="AZ47" s="24" t="str">
        <f t="shared" si="2"/>
        <v/>
      </c>
      <c r="BA47" s="24" t="str">
        <f t="shared" si="3"/>
        <v/>
      </c>
      <c r="BB47" s="24" t="str">
        <f t="shared" si="4"/>
        <v/>
      </c>
      <c r="BC47" s="24"/>
      <c r="BD47" s="24" t="str">
        <f t="shared" si="5"/>
        <v/>
      </c>
      <c r="BE47" s="54" t="str">
        <f>IF(AK47="","",VLOOKUP(AK47,BH:BJ,3,FALSE))</f>
        <v/>
      </c>
      <c r="BF47" s="64" t="s">
        <v>0</v>
      </c>
      <c r="BG47">
        <v>46</v>
      </c>
      <c r="BH47" t="s">
        <v>2161</v>
      </c>
      <c r="BI47" t="s">
        <v>40</v>
      </c>
      <c r="BJ47" t="s">
        <v>2162</v>
      </c>
    </row>
    <row r="48" spans="1:62">
      <c r="A48" t="str">
        <f t="shared" si="7"/>
        <v>|種別||サブタイプ||||</v>
      </c>
      <c r="B48" t="s">
        <v>0</v>
      </c>
      <c r="C48" t="s">
        <v>81</v>
      </c>
      <c r="D48" s="27" t="s">
        <v>11</v>
      </c>
      <c r="E48" t="s">
        <v>81</v>
      </c>
      <c r="F48" t="str">
        <f>IF(R47=0,"",R47)</f>
        <v/>
      </c>
      <c r="G48" t="s">
        <v>81</v>
      </c>
      <c r="H48" s="27" t="s">
        <v>103</v>
      </c>
      <c r="I48" t="s">
        <v>81</v>
      </c>
      <c r="J48" t="str">
        <f>IF(T47=0,"",T47)</f>
        <v/>
      </c>
      <c r="K48" t="s">
        <v>81</v>
      </c>
      <c r="L48" t="str">
        <f>IF(U47=0,"",U47)</f>
        <v/>
      </c>
      <c r="M48" t="s">
        <v>81</v>
      </c>
      <c r="N48" t="str">
        <f>IF(V47=0,"",V47)</f>
        <v/>
      </c>
      <c r="O48" t="s">
        <v>81</v>
      </c>
      <c r="Q48" s="33" t="s">
        <v>104</v>
      </c>
      <c r="R48" s="34" t="str">
        <f>INDEX(BD:BD,W44+1)</f>
        <v/>
      </c>
      <c r="S48" s="35"/>
      <c r="T48" s="35"/>
      <c r="U48" s="35"/>
      <c r="V48" s="36"/>
      <c r="W48" s="40"/>
      <c r="X48" s="32"/>
      <c r="Y48" s="32"/>
      <c r="Z48" s="32"/>
      <c r="AA48" s="54"/>
      <c r="AE48" s="48">
        <v>47</v>
      </c>
      <c r="AF48" s="49" t="str">
        <f t="shared" si="6"/>
        <v>白</v>
      </c>
      <c r="AG48" s="24"/>
      <c r="AH48" s="24"/>
      <c r="AI48" s="24"/>
      <c r="AJ48" s="24"/>
      <c r="AK48" s="24"/>
      <c r="AL48" s="24"/>
      <c r="AM48" s="24"/>
      <c r="AN48" s="24"/>
      <c r="AO48" s="24"/>
      <c r="AP48" s="24"/>
      <c r="AQ48" s="24"/>
      <c r="AR48" s="24"/>
      <c r="AS48" s="24"/>
      <c r="AT48" s="61"/>
      <c r="AU48" s="24"/>
      <c r="AV48" s="24"/>
      <c r="AW48" s="24"/>
      <c r="AX48" s="24" t="str">
        <f t="shared" si="0"/>
        <v/>
      </c>
      <c r="AY48" s="24" t="str">
        <f t="shared" si="1"/>
        <v/>
      </c>
      <c r="AZ48" s="24" t="str">
        <f t="shared" si="2"/>
        <v/>
      </c>
      <c r="BA48" s="24" t="str">
        <f t="shared" si="3"/>
        <v/>
      </c>
      <c r="BB48" s="24" t="str">
        <f t="shared" si="4"/>
        <v/>
      </c>
      <c r="BC48" s="24"/>
      <c r="BD48" s="24" t="str">
        <f t="shared" si="5"/>
        <v/>
      </c>
      <c r="BE48" s="54" t="str">
        <f>IF(AK48="","",VLOOKUP(AK48,BH:BJ,3,FALSE))</f>
        <v/>
      </c>
      <c r="BF48" s="64" t="s">
        <v>0</v>
      </c>
      <c r="BG48">
        <v>47</v>
      </c>
      <c r="BH48" t="s">
        <v>2163</v>
      </c>
      <c r="BI48" t="s">
        <v>40</v>
      </c>
      <c r="BJ48" t="s">
        <v>2164</v>
      </c>
    </row>
    <row r="49" spans="1:62">
      <c r="A49" t="str">
        <f t="shared" si="7"/>
        <v>|テキスト|&gt;|&gt;|&gt;|&gt;||</v>
      </c>
      <c r="B49" t="s">
        <v>0</v>
      </c>
      <c r="C49" t="s">
        <v>81</v>
      </c>
      <c r="D49" s="27" t="s">
        <v>104</v>
      </c>
      <c r="E49" t="s">
        <v>81</v>
      </c>
      <c r="F49" s="27" t="s">
        <v>113</v>
      </c>
      <c r="G49" t="s">
        <v>81</v>
      </c>
      <c r="H49" s="27" t="s">
        <v>113</v>
      </c>
      <c r="I49" t="s">
        <v>81</v>
      </c>
      <c r="J49" s="27" t="s">
        <v>113</v>
      </c>
      <c r="K49" t="s">
        <v>81</v>
      </c>
      <c r="L49" s="27" t="s">
        <v>113</v>
      </c>
      <c r="M49" t="s">
        <v>81</v>
      </c>
      <c r="N49" t="str">
        <f>IF(R48=0,"",R48)</f>
        <v/>
      </c>
      <c r="O49" t="s">
        <v>81</v>
      </c>
      <c r="Q49" s="38" t="s">
        <v>27</v>
      </c>
      <c r="R49" s="34" t="str">
        <f>INDEX(BE:BE,W44+1)</f>
        <v/>
      </c>
      <c r="S49" s="33" t="s">
        <v>114</v>
      </c>
      <c r="T49" s="34" t="str">
        <f>IF(X49="","",X49&amp;IF(Y49="",""," "&amp;Y49)&amp;IF(Z49="",""," "&amp;Z49)&amp;IF(AA49="",""," "&amp;AA49))</f>
        <v/>
      </c>
      <c r="U49" s="35"/>
      <c r="V49" s="36"/>
      <c r="W49" s="40" t="s">
        <v>114</v>
      </c>
      <c r="X49" s="33" t="str">
        <f t="shared" ref="X49:AA49" si="15">IF(ISERROR(IF(LEN(X48)&gt;1,X48,VLOOKUP(X47,$AC:$AD,2,FALSE))),"",IF(LEN(X48)&gt;1,X48,VLOOKUP(X47,$AC:$AD,2,FALSE)))</f>
        <v/>
      </c>
      <c r="Y49" s="33" t="str">
        <f t="shared" si="15"/>
        <v/>
      </c>
      <c r="Z49" s="33" t="str">
        <f t="shared" si="15"/>
        <v/>
      </c>
      <c r="AA49" s="33" t="str">
        <f t="shared" si="15"/>
        <v> </v>
      </c>
      <c r="AE49" s="48">
        <v>48</v>
      </c>
      <c r="AF49" s="49" t="str">
        <f t="shared" si="6"/>
        <v>白</v>
      </c>
      <c r="AG49" s="24"/>
      <c r="AH49" s="24"/>
      <c r="AI49" s="24"/>
      <c r="AJ49" s="24"/>
      <c r="AK49" s="24"/>
      <c r="AL49" s="24"/>
      <c r="AM49" s="24"/>
      <c r="AN49" s="24"/>
      <c r="AO49" s="24"/>
      <c r="AP49" s="24"/>
      <c r="AQ49" s="24"/>
      <c r="AR49" s="24"/>
      <c r="AS49" s="24"/>
      <c r="AT49" s="61"/>
      <c r="AU49" s="24"/>
      <c r="AV49" s="24"/>
      <c r="AW49" s="24"/>
      <c r="AX49" s="24" t="str">
        <f t="shared" si="0"/>
        <v/>
      </c>
      <c r="AY49" s="24" t="str">
        <f t="shared" si="1"/>
        <v/>
      </c>
      <c r="AZ49" s="24" t="str">
        <f t="shared" si="2"/>
        <v/>
      </c>
      <c r="BA49" s="24" t="str">
        <f t="shared" si="3"/>
        <v/>
      </c>
      <c r="BB49" s="24" t="str">
        <f t="shared" si="4"/>
        <v/>
      </c>
      <c r="BC49" s="24"/>
      <c r="BD49" s="24" t="str">
        <f t="shared" si="5"/>
        <v/>
      </c>
      <c r="BE49" s="54" t="str">
        <f>IF(AK49="","",VLOOKUP(AK49,BH:BJ,3,FALSE))</f>
        <v/>
      </c>
      <c r="BF49" s="64" t="s">
        <v>0</v>
      </c>
      <c r="BG49">
        <v>48</v>
      </c>
      <c r="BH49" t="s">
        <v>2165</v>
      </c>
      <c r="BI49" t="s">
        <v>40</v>
      </c>
      <c r="BJ49" t="s">
        <v>2166</v>
      </c>
    </row>
    <row r="50" spans="1:62">
      <c r="A50" t="str">
        <f t="shared" si="7"/>
        <v>|英テキスト|&gt;|&gt;|&gt;|&gt;||</v>
      </c>
      <c r="B50" t="s">
        <v>0</v>
      </c>
      <c r="C50" t="s">
        <v>81</v>
      </c>
      <c r="D50" s="27" t="s">
        <v>125</v>
      </c>
      <c r="E50" t="s">
        <v>81</v>
      </c>
      <c r="F50" s="27" t="s">
        <v>113</v>
      </c>
      <c r="G50" t="s">
        <v>81</v>
      </c>
      <c r="H50" s="27" t="s">
        <v>113</v>
      </c>
      <c r="I50" t="s">
        <v>81</v>
      </c>
      <c r="J50" s="27" t="s">
        <v>113</v>
      </c>
      <c r="K50" t="s">
        <v>81</v>
      </c>
      <c r="L50" s="27" t="s">
        <v>113</v>
      </c>
      <c r="M50" t="s">
        <v>81</v>
      </c>
      <c r="N50" t="str">
        <f>IF(T49="","",T49&amp;"&amp;br;")&amp;IF(R49=0,"",R49)</f>
        <v/>
      </c>
      <c r="O50" t="s">
        <v>81</v>
      </c>
      <c r="Q50" s="33" t="s">
        <v>18</v>
      </c>
      <c r="R50" s="34">
        <f>IF(INDEX(AX:AX,W44+1)="",0,INDEX(AX:AX,W44+1)&amp;"/"&amp;INDEX(AY:AY,W44+1))</f>
        <v>0</v>
      </c>
      <c r="S50" s="35"/>
      <c r="T50" s="35"/>
      <c r="U50" s="35"/>
      <c r="V50" s="36"/>
      <c r="W50" s="40"/>
      <c r="X50" s="33"/>
      <c r="Y50" s="52"/>
      <c r="Z50" s="52"/>
      <c r="AA50" s="53"/>
      <c r="AE50" s="48">
        <v>49</v>
      </c>
      <c r="AF50" s="49" t="str">
        <f t="shared" si="6"/>
        <v>白</v>
      </c>
      <c r="AG50" s="24"/>
      <c r="AH50" s="24"/>
      <c r="AI50" s="24"/>
      <c r="AJ50" s="24"/>
      <c r="AK50" s="24"/>
      <c r="AL50" s="24"/>
      <c r="AM50" s="24"/>
      <c r="AN50" s="24"/>
      <c r="AO50" s="24"/>
      <c r="AP50" s="24"/>
      <c r="AQ50" s="24"/>
      <c r="AR50" s="24"/>
      <c r="AS50" s="24"/>
      <c r="AT50" s="61"/>
      <c r="AU50" s="24"/>
      <c r="AV50" s="24"/>
      <c r="AW50" s="24"/>
      <c r="AX50" s="24" t="str">
        <f t="shared" si="0"/>
        <v/>
      </c>
      <c r="AY50" s="24" t="str">
        <f t="shared" si="1"/>
        <v/>
      </c>
      <c r="AZ50" s="24" t="str">
        <f t="shared" si="2"/>
        <v/>
      </c>
      <c r="BA50" s="24" t="str">
        <f t="shared" si="3"/>
        <v/>
      </c>
      <c r="BB50" s="24" t="str">
        <f t="shared" si="4"/>
        <v/>
      </c>
      <c r="BC50" s="24"/>
      <c r="BD50" s="24" t="str">
        <f t="shared" si="5"/>
        <v/>
      </c>
      <c r="BE50" s="54" t="str">
        <f>IF(AK50="","",VLOOKUP(AK50,BH:BJ,3,FALSE))</f>
        <v/>
      </c>
      <c r="BF50" s="64" t="s">
        <v>0</v>
      </c>
      <c r="BG50">
        <v>49</v>
      </c>
      <c r="BH50" t="s">
        <v>2167</v>
      </c>
      <c r="BI50" t="s">
        <v>40</v>
      </c>
      <c r="BJ50" t="s">
        <v>2168</v>
      </c>
    </row>
    <row r="51" ht="14.25" spans="1:62">
      <c r="A51" t="str">
        <f t="shared" si="7"/>
        <v>|PT|&gt;||シールド数|&gt;||</v>
      </c>
      <c r="B51" t="s">
        <v>0</v>
      </c>
      <c r="C51" t="s">
        <v>81</v>
      </c>
      <c r="D51" t="s">
        <v>18</v>
      </c>
      <c r="E51" t="s">
        <v>81</v>
      </c>
      <c r="F51" t="s">
        <v>113</v>
      </c>
      <c r="G51" t="s">
        <v>81</v>
      </c>
      <c r="H51" t="str">
        <f>IF(R50=0,"",R50)</f>
        <v/>
      </c>
      <c r="I51" t="s">
        <v>81</v>
      </c>
      <c r="J51" t="s">
        <v>136</v>
      </c>
      <c r="K51" t="s">
        <v>81</v>
      </c>
      <c r="L51" t="s">
        <v>113</v>
      </c>
      <c r="M51" t="s">
        <v>81</v>
      </c>
      <c r="N51" t="str">
        <f>IF(R51=0,"",R51)</f>
        <v/>
      </c>
      <c r="O51" t="s">
        <v>81</v>
      </c>
      <c r="Q51" s="41" t="s">
        <v>19</v>
      </c>
      <c r="R51" s="34">
        <f>INDEX(AW:AW,W44+1)</f>
        <v>0</v>
      </c>
      <c r="S51" s="42"/>
      <c r="T51" s="42"/>
      <c r="U51" s="42"/>
      <c r="V51" s="43"/>
      <c r="W51" s="44"/>
      <c r="X51" s="45"/>
      <c r="Y51" s="55"/>
      <c r="Z51" s="55"/>
      <c r="AA51" s="56"/>
      <c r="AE51" s="57">
        <v>50</v>
      </c>
      <c r="AF51" s="58" t="str">
        <f t="shared" si="6"/>
        <v>白</v>
      </c>
      <c r="AG51" s="60"/>
      <c r="AH51" s="60"/>
      <c r="AI51" s="60"/>
      <c r="AJ51" s="60"/>
      <c r="AK51" s="60"/>
      <c r="AL51" s="60"/>
      <c r="AM51" s="60"/>
      <c r="AN51" s="60"/>
      <c r="AO51" s="60"/>
      <c r="AP51" s="60"/>
      <c r="AQ51" s="60"/>
      <c r="AR51" s="60"/>
      <c r="AS51" s="60"/>
      <c r="AT51" s="62"/>
      <c r="AU51" s="60"/>
      <c r="AV51" s="60"/>
      <c r="AW51" s="24"/>
      <c r="AX51" s="24" t="str">
        <f t="shared" si="0"/>
        <v/>
      </c>
      <c r="AY51" s="24" t="str">
        <f t="shared" si="1"/>
        <v/>
      </c>
      <c r="AZ51" s="24" t="str">
        <f t="shared" si="2"/>
        <v/>
      </c>
      <c r="BA51" s="24" t="str">
        <f t="shared" si="3"/>
        <v/>
      </c>
      <c r="BB51" s="24" t="str">
        <f t="shared" si="4"/>
        <v/>
      </c>
      <c r="BC51" s="24"/>
      <c r="BD51" s="60" t="str">
        <f t="shared" si="5"/>
        <v/>
      </c>
      <c r="BE51" s="65" t="str">
        <f>IF(AK51="","",VLOOKUP(AK51,BH:BJ,3,FALSE))</f>
        <v/>
      </c>
      <c r="BF51" s="64" t="s">
        <v>0</v>
      </c>
      <c r="BG51">
        <v>50</v>
      </c>
      <c r="BH51" t="s">
        <v>2169</v>
      </c>
      <c r="BI51" t="s">
        <v>40</v>
      </c>
      <c r="BJ51" t="s">
        <v>2170</v>
      </c>
    </row>
    <row r="52" spans="1:62">
      <c r="A52" t="str">
        <f t="shared" si="7"/>
        <v>&amp;br;&amp;br;</v>
      </c>
      <c r="B52" t="s">
        <v>0</v>
      </c>
      <c r="C52" t="s">
        <v>145</v>
      </c>
      <c r="R52"/>
      <c r="S52"/>
      <c r="T52"/>
      <c r="U52"/>
      <c r="V52"/>
      <c r="BF52" s="64" t="s">
        <v>0</v>
      </c>
      <c r="BG52">
        <v>51</v>
      </c>
      <c r="BH52" t="s">
        <v>2171</v>
      </c>
      <c r="BI52" t="s">
        <v>40</v>
      </c>
      <c r="BJ52" t="s">
        <v>2172</v>
      </c>
    </row>
    <row r="53" spans="1:62">
      <c r="A53" t="str">
        <f t="shared" si="7"/>
        <v>#back(text=戻る,left)</v>
      </c>
      <c r="B53" t="s">
        <v>0</v>
      </c>
      <c r="C53" t="s">
        <v>153</v>
      </c>
      <c r="R53"/>
      <c r="S53"/>
      <c r="T53"/>
      <c r="U53"/>
      <c r="V53"/>
      <c r="BF53" s="64" t="s">
        <v>0</v>
      </c>
      <c r="BG53">
        <v>52</v>
      </c>
      <c r="BH53" t="s">
        <v>2173</v>
      </c>
      <c r="BI53" t="s">
        <v>40</v>
      </c>
      <c r="BJ53" t="s">
        <v>2174</v>
      </c>
    </row>
    <row r="54" spans="1:62">
      <c r="A54" t="str">
        <f t="shared" si="7"/>
        <v>&amp;br;</v>
      </c>
      <c r="B54" t="s">
        <v>0</v>
      </c>
      <c r="C54" t="s">
        <v>164</v>
      </c>
      <c r="R54"/>
      <c r="S54"/>
      <c r="T54"/>
      <c r="U54"/>
      <c r="V54"/>
      <c r="BF54" s="64" t="s">
        <v>0</v>
      </c>
      <c r="BG54">
        <v>53</v>
      </c>
      <c r="BH54" t="s">
        <v>2175</v>
      </c>
      <c r="BI54" t="s">
        <v>40</v>
      </c>
      <c r="BJ54" t="s">
        <v>2176</v>
      </c>
    </row>
    <row r="55" spans="1:59">
      <c r="A55" t="str">
        <f t="shared" si="7"/>
        <v>#comment(above,nsize=[15],size=[30],num=[10])</v>
      </c>
      <c r="B55" t="s">
        <v>0</v>
      </c>
      <c r="C55" t="s">
        <v>173</v>
      </c>
      <c r="R55"/>
      <c r="S55"/>
      <c r="T55"/>
      <c r="U55"/>
      <c r="V55"/>
      <c r="BF55" s="64" t="s">
        <v>0</v>
      </c>
      <c r="BG55">
        <v>54</v>
      </c>
    </row>
    <row r="56" spans="1:59">
      <c r="A56" t="str">
        <f t="shared" si="7"/>
        <v>&amp;br;&amp;br;</v>
      </c>
      <c r="B56" t="s">
        <v>0</v>
      </c>
      <c r="C56" t="s">
        <v>145</v>
      </c>
      <c r="R56"/>
      <c r="S56"/>
      <c r="T56"/>
      <c r="U56"/>
      <c r="V56"/>
      <c r="BF56" s="64" t="s">
        <v>0</v>
      </c>
      <c r="BG56">
        <v>55</v>
      </c>
    </row>
    <row r="57" spans="1:59">
      <c r="A57" t="str">
        <f t="shared" si="7"/>
        <v/>
      </c>
      <c r="B57" t="s">
        <v>0</v>
      </c>
      <c r="Q57" s="29"/>
      <c r="R57" s="30"/>
      <c r="S57" s="30"/>
      <c r="T57" s="30"/>
      <c r="U57" s="30"/>
      <c r="V57" s="31"/>
      <c r="W57" s="32">
        <v>5</v>
      </c>
      <c r="X57" s="29"/>
      <c r="Y57" s="50"/>
      <c r="Z57" s="50"/>
      <c r="AA57" s="51"/>
      <c r="BF57" s="64" t="s">
        <v>0</v>
      </c>
      <c r="BG57">
        <v>56</v>
      </c>
    </row>
    <row r="58" spans="1:59">
      <c r="A58" t="str">
        <f t="shared" si="7"/>
        <v>*0/0</v>
      </c>
      <c r="B58" t="s">
        <v>0</v>
      </c>
      <c r="C58" t="str">
        <f>"*"&amp;R58&amp;"/"&amp;T58</f>
        <v>*0/0</v>
      </c>
      <c r="Q58" s="33" t="s">
        <v>9</v>
      </c>
      <c r="R58" s="34">
        <f>INDEX(AJ:AJ,W57+1)</f>
        <v>0</v>
      </c>
      <c r="S58" s="35" t="s">
        <v>10</v>
      </c>
      <c r="T58" s="34">
        <f>INDEX(AK:AK,W57+1)</f>
        <v>0</v>
      </c>
      <c r="U58" s="35"/>
      <c r="V58" s="36"/>
      <c r="W58" s="37"/>
      <c r="X58" s="33"/>
      <c r="Y58" s="52"/>
      <c r="Z58" s="52"/>
      <c r="AA58" s="53"/>
      <c r="BF58" s="64" t="s">
        <v>0</v>
      </c>
      <c r="BG58">
        <v>57</v>
      </c>
    </row>
    <row r="59" spans="1:59">
      <c r="A59" t="str">
        <f t="shared" si="7"/>
        <v>|LEFT:80|LEFT:100|LEFT:100|LEFT:100|LEFT:100|LEFT:100|c</v>
      </c>
      <c r="B59" t="s">
        <v>0</v>
      </c>
      <c r="C59" t="s">
        <v>81</v>
      </c>
      <c r="D59" s="26" t="str">
        <f>$Q$1</f>
        <v>LEFT:80</v>
      </c>
      <c r="E59" s="26" t="s">
        <v>81</v>
      </c>
      <c r="F59" s="26" t="str">
        <f t="shared" ref="F59:J59" si="16">$R$1</f>
        <v>LEFT:100</v>
      </c>
      <c r="G59" s="26" t="s">
        <v>81</v>
      </c>
      <c r="H59" s="26" t="str">
        <f t="shared" si="16"/>
        <v>LEFT:100</v>
      </c>
      <c r="I59" s="26" t="s">
        <v>81</v>
      </c>
      <c r="J59" s="26" t="str">
        <f t="shared" si="16"/>
        <v>LEFT:100</v>
      </c>
      <c r="K59" s="26" t="s">
        <v>81</v>
      </c>
      <c r="L59" s="26" t="str">
        <f>$R$1</f>
        <v>LEFT:100</v>
      </c>
      <c r="M59" s="26" t="s">
        <v>81</v>
      </c>
      <c r="N59" s="26" t="str">
        <f>$R$1</f>
        <v>LEFT:100</v>
      </c>
      <c r="O59" t="s">
        <v>81</v>
      </c>
      <c r="P59" t="s">
        <v>82</v>
      </c>
      <c r="Q59" s="38" t="s">
        <v>6</v>
      </c>
      <c r="R59" s="34" t="str">
        <f>INDEX(AF:AF,W57+1)</f>
        <v>白</v>
      </c>
      <c r="S59" s="39" t="s">
        <v>7</v>
      </c>
      <c r="T59" s="34">
        <f>INDEX(AG:AG,W57+1)</f>
        <v>0</v>
      </c>
      <c r="U59" s="39" t="s">
        <v>8</v>
      </c>
      <c r="V59" s="34">
        <f>INDEX(AI:AI,W57+1)</f>
        <v>0</v>
      </c>
      <c r="W59" s="40"/>
      <c r="X59" s="34">
        <f>INDEX(AQ:AQ,W57+1)</f>
        <v>0</v>
      </c>
      <c r="Y59" s="52"/>
      <c r="Z59" s="52"/>
      <c r="AA59" s="53"/>
      <c r="BF59" s="64" t="s">
        <v>0</v>
      </c>
      <c r="BG59">
        <v>58</v>
      </c>
    </row>
    <row r="60" spans="1:59">
      <c r="A60" t="str">
        <f t="shared" si="7"/>
        <v>|色|白|レアリティ||マナコスト||</v>
      </c>
      <c r="B60" t="s">
        <v>0</v>
      </c>
      <c r="C60" t="s">
        <v>81</v>
      </c>
      <c r="D60" s="27" t="s">
        <v>6</v>
      </c>
      <c r="E60" t="s">
        <v>81</v>
      </c>
      <c r="F60" t="str">
        <f>IF(R59=0,"",R59)</f>
        <v>白</v>
      </c>
      <c r="G60" t="s">
        <v>81</v>
      </c>
      <c r="H60" s="27" t="s">
        <v>93</v>
      </c>
      <c r="I60" t="s">
        <v>81</v>
      </c>
      <c r="J60" t="str">
        <f>IF(T59=0,"",T59)</f>
        <v/>
      </c>
      <c r="K60" t="s">
        <v>81</v>
      </c>
      <c r="L60" s="27" t="s">
        <v>94</v>
      </c>
      <c r="M60" t="s">
        <v>81</v>
      </c>
      <c r="N60" t="str">
        <f>IF(V59=0,"",V59)</f>
        <v/>
      </c>
      <c r="O60" t="s">
        <v>81</v>
      </c>
      <c r="Q60" s="33" t="s">
        <v>11</v>
      </c>
      <c r="R60" s="34">
        <f>INDEX(AL:AL,W57+1)</f>
        <v>0</v>
      </c>
      <c r="S60" s="39" t="s">
        <v>95</v>
      </c>
      <c r="T60" s="34">
        <f>INDEX(AN:AN,W57+1)</f>
        <v>0</v>
      </c>
      <c r="U60" s="34">
        <f>INDEX(AO:AO,W57+1)</f>
        <v>0</v>
      </c>
      <c r="V60" s="34">
        <f>INDEX(AP:AP,W57+1)</f>
        <v>0</v>
      </c>
      <c r="W60" s="40"/>
      <c r="X60" s="34" t="str">
        <f>INDEX(AZ:AZ,W57+1)</f>
        <v/>
      </c>
      <c r="Y60" s="34" t="str">
        <f>INDEX(BA:BA,W57+1)</f>
        <v/>
      </c>
      <c r="Z60" s="34" t="str">
        <f>INDEX(BB:BB,W57+1)</f>
        <v/>
      </c>
      <c r="AA60" s="34">
        <f>INDEX(BC:BC,W57+1)</f>
        <v>0</v>
      </c>
      <c r="BF60" s="64" t="s">
        <v>0</v>
      </c>
      <c r="BG60">
        <v>59</v>
      </c>
    </row>
    <row r="61" spans="1:59">
      <c r="A61" t="str">
        <f t="shared" si="7"/>
        <v>|種別||サブタイプ||||</v>
      </c>
      <c r="B61" t="s">
        <v>0</v>
      </c>
      <c r="C61" t="s">
        <v>81</v>
      </c>
      <c r="D61" s="27" t="s">
        <v>11</v>
      </c>
      <c r="E61" t="s">
        <v>81</v>
      </c>
      <c r="F61" t="str">
        <f>IF(R60=0,"",R60)</f>
        <v/>
      </c>
      <c r="G61" t="s">
        <v>81</v>
      </c>
      <c r="H61" s="27" t="s">
        <v>103</v>
      </c>
      <c r="I61" t="s">
        <v>81</v>
      </c>
      <c r="J61" t="str">
        <f>IF(T60=0,"",T60)</f>
        <v/>
      </c>
      <c r="K61" t="s">
        <v>81</v>
      </c>
      <c r="L61" t="str">
        <f>IF(U60=0,"",U60)</f>
        <v/>
      </c>
      <c r="M61" t="s">
        <v>81</v>
      </c>
      <c r="N61" t="str">
        <f>IF(V60=0,"",V60)</f>
        <v/>
      </c>
      <c r="O61" t="s">
        <v>81</v>
      </c>
      <c r="Q61" s="33" t="s">
        <v>104</v>
      </c>
      <c r="R61" s="34" t="str">
        <f>INDEX(BD:BD,W57+1)</f>
        <v/>
      </c>
      <c r="S61" s="35"/>
      <c r="T61" s="35"/>
      <c r="U61" s="35"/>
      <c r="V61" s="36"/>
      <c r="W61" s="40"/>
      <c r="X61" s="32"/>
      <c r="Y61" s="32"/>
      <c r="Z61" s="32"/>
      <c r="AA61" s="54"/>
      <c r="BF61" s="64" t="s">
        <v>0</v>
      </c>
      <c r="BG61">
        <v>60</v>
      </c>
    </row>
    <row r="62" spans="1:59">
      <c r="A62" t="str">
        <f t="shared" si="7"/>
        <v>|テキスト|&gt;|&gt;|&gt;|&gt;||</v>
      </c>
      <c r="B62" t="s">
        <v>0</v>
      </c>
      <c r="C62" t="s">
        <v>81</v>
      </c>
      <c r="D62" s="27" t="s">
        <v>104</v>
      </c>
      <c r="E62" t="s">
        <v>81</v>
      </c>
      <c r="F62" s="27" t="s">
        <v>113</v>
      </c>
      <c r="G62" t="s">
        <v>81</v>
      </c>
      <c r="H62" s="27" t="s">
        <v>113</v>
      </c>
      <c r="I62" t="s">
        <v>81</v>
      </c>
      <c r="J62" s="27" t="s">
        <v>113</v>
      </c>
      <c r="K62" t="s">
        <v>81</v>
      </c>
      <c r="L62" s="27" t="s">
        <v>113</v>
      </c>
      <c r="M62" t="s">
        <v>81</v>
      </c>
      <c r="N62" t="str">
        <f>IF(R61=0,"",R61)</f>
        <v/>
      </c>
      <c r="O62" t="s">
        <v>81</v>
      </c>
      <c r="Q62" s="38" t="s">
        <v>27</v>
      </c>
      <c r="R62" s="34" t="str">
        <f>INDEX(BE:BE,W57+1)</f>
        <v/>
      </c>
      <c r="S62" s="33" t="s">
        <v>114</v>
      </c>
      <c r="T62" s="34" t="str">
        <f>IF(X62="","",X62&amp;IF(Y62="",""," "&amp;Y62)&amp;IF(Z62="",""," "&amp;Z62)&amp;IF(AA62="",""," "&amp;AA62))</f>
        <v/>
      </c>
      <c r="U62" s="35"/>
      <c r="V62" s="36"/>
      <c r="W62" s="40" t="s">
        <v>114</v>
      </c>
      <c r="X62" s="33" t="str">
        <f t="shared" ref="X62:AA62" si="17">IF(ISERROR(IF(LEN(X61)&gt;1,X61,VLOOKUP(X60,$AC:$AD,2,FALSE))),"",IF(LEN(X61)&gt;1,X61,VLOOKUP(X60,$AC:$AD,2,FALSE)))</f>
        <v/>
      </c>
      <c r="Y62" s="33" t="str">
        <f t="shared" si="17"/>
        <v/>
      </c>
      <c r="Z62" s="33" t="str">
        <f t="shared" si="17"/>
        <v/>
      </c>
      <c r="AA62" s="33" t="str">
        <f t="shared" si="17"/>
        <v> </v>
      </c>
      <c r="BF62" s="64" t="s">
        <v>0</v>
      </c>
      <c r="BG62">
        <v>61</v>
      </c>
    </row>
    <row r="63" spans="1:59">
      <c r="A63" t="str">
        <f t="shared" si="7"/>
        <v>|英テキスト|&gt;|&gt;|&gt;|&gt;||</v>
      </c>
      <c r="B63" t="s">
        <v>0</v>
      </c>
      <c r="C63" t="s">
        <v>81</v>
      </c>
      <c r="D63" s="27" t="s">
        <v>125</v>
      </c>
      <c r="E63" t="s">
        <v>81</v>
      </c>
      <c r="F63" s="27" t="s">
        <v>113</v>
      </c>
      <c r="G63" t="s">
        <v>81</v>
      </c>
      <c r="H63" s="27" t="s">
        <v>113</v>
      </c>
      <c r="I63" t="s">
        <v>81</v>
      </c>
      <c r="J63" s="27" t="s">
        <v>113</v>
      </c>
      <c r="K63" t="s">
        <v>81</v>
      </c>
      <c r="L63" s="27" t="s">
        <v>113</v>
      </c>
      <c r="M63" t="s">
        <v>81</v>
      </c>
      <c r="N63" t="str">
        <f>IF(T62="","",T62&amp;"&amp;br;")&amp;IF(R62=0,"",R62)</f>
        <v/>
      </c>
      <c r="O63" t="s">
        <v>81</v>
      </c>
      <c r="Q63" s="33" t="s">
        <v>18</v>
      </c>
      <c r="R63" s="34">
        <f>IF(INDEX(AX:AX,W57+1)="",0,INDEX(AX:AX,W57+1)&amp;"/"&amp;INDEX(AY:AY,W57+1))</f>
        <v>0</v>
      </c>
      <c r="S63" s="35"/>
      <c r="T63" s="35"/>
      <c r="U63" s="35"/>
      <c r="V63" s="36"/>
      <c r="W63" s="40"/>
      <c r="X63" s="33"/>
      <c r="Y63" s="52"/>
      <c r="Z63" s="52"/>
      <c r="AA63" s="53"/>
      <c r="BF63" s="64" t="s">
        <v>0</v>
      </c>
      <c r="BG63">
        <v>62</v>
      </c>
    </row>
    <row r="64" spans="1:59">
      <c r="A64" t="str">
        <f t="shared" si="7"/>
        <v>|PT|&gt;||シールド数|&gt;||</v>
      </c>
      <c r="B64" t="s">
        <v>0</v>
      </c>
      <c r="C64" t="s">
        <v>81</v>
      </c>
      <c r="D64" t="s">
        <v>18</v>
      </c>
      <c r="E64" t="s">
        <v>81</v>
      </c>
      <c r="F64" t="s">
        <v>113</v>
      </c>
      <c r="G64" t="s">
        <v>81</v>
      </c>
      <c r="H64" t="str">
        <f>IF(R63=0,"",R63)</f>
        <v/>
      </c>
      <c r="I64" t="s">
        <v>81</v>
      </c>
      <c r="J64" t="s">
        <v>136</v>
      </c>
      <c r="K64" t="s">
        <v>81</v>
      </c>
      <c r="L64" t="s">
        <v>113</v>
      </c>
      <c r="M64" t="s">
        <v>81</v>
      </c>
      <c r="N64" t="str">
        <f>IF(R64=0,"",R64)</f>
        <v/>
      </c>
      <c r="O64" t="s">
        <v>81</v>
      </c>
      <c r="Q64" s="41" t="s">
        <v>19</v>
      </c>
      <c r="R64" s="34">
        <f>INDEX(AW:AW,W57+1)</f>
        <v>0</v>
      </c>
      <c r="S64" s="42"/>
      <c r="T64" s="42"/>
      <c r="U64" s="42"/>
      <c r="V64" s="43"/>
      <c r="W64" s="44"/>
      <c r="X64" s="45"/>
      <c r="Y64" s="55"/>
      <c r="Z64" s="55"/>
      <c r="AA64" s="56"/>
      <c r="BF64" s="64" t="s">
        <v>0</v>
      </c>
      <c r="BG64">
        <v>63</v>
      </c>
    </row>
    <row r="65" spans="1:59">
      <c r="A65" t="str">
        <f t="shared" si="7"/>
        <v>&amp;br;&amp;br;</v>
      </c>
      <c r="B65" t="s">
        <v>0</v>
      </c>
      <c r="C65" t="s">
        <v>145</v>
      </c>
      <c r="R65"/>
      <c r="S65"/>
      <c r="T65"/>
      <c r="U65"/>
      <c r="V65"/>
      <c r="BF65" s="64" t="s">
        <v>0</v>
      </c>
      <c r="BG65">
        <v>64</v>
      </c>
    </row>
    <row r="66" spans="1:59">
      <c r="A66" t="str">
        <f t="shared" si="7"/>
        <v>#back(text=戻る,left)</v>
      </c>
      <c r="B66" t="s">
        <v>0</v>
      </c>
      <c r="C66" t="s">
        <v>153</v>
      </c>
      <c r="R66"/>
      <c r="S66"/>
      <c r="T66"/>
      <c r="U66"/>
      <c r="V66"/>
      <c r="BF66" s="64" t="s">
        <v>0</v>
      </c>
      <c r="BG66">
        <v>65</v>
      </c>
    </row>
    <row r="67" spans="1:59">
      <c r="A67" t="str">
        <f t="shared" si="7"/>
        <v>&amp;br;</v>
      </c>
      <c r="B67" t="s">
        <v>0</v>
      </c>
      <c r="C67" t="s">
        <v>164</v>
      </c>
      <c r="R67"/>
      <c r="S67"/>
      <c r="T67"/>
      <c r="U67"/>
      <c r="V67"/>
      <c r="BF67" s="64" t="s">
        <v>0</v>
      </c>
      <c r="BG67">
        <v>66</v>
      </c>
    </row>
    <row r="68" spans="1:59">
      <c r="A68" t="str">
        <f t="shared" si="7"/>
        <v>#comment(above,nsize=[15],size=[30],num=[10])</v>
      </c>
      <c r="B68" t="s">
        <v>0</v>
      </c>
      <c r="C68" t="s">
        <v>173</v>
      </c>
      <c r="R68"/>
      <c r="S68"/>
      <c r="T68"/>
      <c r="U68"/>
      <c r="V68"/>
      <c r="BF68" s="64" t="s">
        <v>0</v>
      </c>
      <c r="BG68">
        <v>67</v>
      </c>
    </row>
    <row r="69" spans="1:59">
      <c r="A69" t="str">
        <f t="shared" si="7"/>
        <v>&amp;br;&amp;br;</v>
      </c>
      <c r="B69" t="s">
        <v>0</v>
      </c>
      <c r="C69" t="s">
        <v>145</v>
      </c>
      <c r="R69"/>
      <c r="S69"/>
      <c r="T69"/>
      <c r="U69"/>
      <c r="V69"/>
      <c r="BF69" s="64" t="s">
        <v>0</v>
      </c>
      <c r="BG69">
        <v>68</v>
      </c>
    </row>
    <row r="70" spans="1:59">
      <c r="A70" t="str">
        <f t="shared" ref="A70:A133" si="18">CONCATENATE(C70,D70,E70,F70,G70,H70,I70,J70,K70,L70,M70,N70,O70,P70)</f>
        <v/>
      </c>
      <c r="B70" t="s">
        <v>0</v>
      </c>
      <c r="Q70" s="29"/>
      <c r="R70" s="30"/>
      <c r="S70" s="30"/>
      <c r="T70" s="30"/>
      <c r="U70" s="30"/>
      <c r="V70" s="31"/>
      <c r="W70" s="32">
        <v>6</v>
      </c>
      <c r="X70" s="29"/>
      <c r="Y70" s="50"/>
      <c r="Z70" s="50"/>
      <c r="AA70" s="51"/>
      <c r="BF70" s="64" t="s">
        <v>0</v>
      </c>
      <c r="BG70">
        <v>69</v>
      </c>
    </row>
    <row r="71" spans="1:59">
      <c r="A71" t="str">
        <f t="shared" si="18"/>
        <v>*0/0</v>
      </c>
      <c r="B71" t="s">
        <v>0</v>
      </c>
      <c r="C71" t="str">
        <f>"*"&amp;R71&amp;"/"&amp;T71</f>
        <v>*0/0</v>
      </c>
      <c r="Q71" s="33" t="s">
        <v>9</v>
      </c>
      <c r="R71" s="34">
        <f>INDEX(AJ:AJ,W70+1)</f>
        <v>0</v>
      </c>
      <c r="S71" s="35" t="s">
        <v>10</v>
      </c>
      <c r="T71" s="34">
        <f>INDEX(AK:AK,W70+1)</f>
        <v>0</v>
      </c>
      <c r="U71" s="35"/>
      <c r="V71" s="36"/>
      <c r="W71" s="37"/>
      <c r="X71" s="33"/>
      <c r="Y71" s="52"/>
      <c r="Z71" s="52"/>
      <c r="AA71" s="53"/>
      <c r="BF71" s="64" t="s">
        <v>0</v>
      </c>
      <c r="BG71">
        <v>70</v>
      </c>
    </row>
    <row r="72" spans="1:59">
      <c r="A72" t="str">
        <f t="shared" si="18"/>
        <v>|LEFT:80|LEFT:100|LEFT:100|LEFT:100|LEFT:100|LEFT:100|c</v>
      </c>
      <c r="B72" t="s">
        <v>0</v>
      </c>
      <c r="C72" t="s">
        <v>81</v>
      </c>
      <c r="D72" s="26" t="str">
        <f>$Q$1</f>
        <v>LEFT:80</v>
      </c>
      <c r="E72" s="26" t="s">
        <v>81</v>
      </c>
      <c r="F72" s="26" t="str">
        <f t="shared" ref="F72:J72" si="19">$R$1</f>
        <v>LEFT:100</v>
      </c>
      <c r="G72" s="26" t="s">
        <v>81</v>
      </c>
      <c r="H72" s="26" t="str">
        <f t="shared" si="19"/>
        <v>LEFT:100</v>
      </c>
      <c r="I72" s="26" t="s">
        <v>81</v>
      </c>
      <c r="J72" s="26" t="str">
        <f t="shared" si="19"/>
        <v>LEFT:100</v>
      </c>
      <c r="K72" s="26" t="s">
        <v>81</v>
      </c>
      <c r="L72" s="26" t="str">
        <f>$R$1</f>
        <v>LEFT:100</v>
      </c>
      <c r="M72" s="26" t="s">
        <v>81</v>
      </c>
      <c r="N72" s="26" t="str">
        <f>$R$1</f>
        <v>LEFT:100</v>
      </c>
      <c r="O72" t="s">
        <v>81</v>
      </c>
      <c r="P72" t="s">
        <v>82</v>
      </c>
      <c r="Q72" s="38" t="s">
        <v>6</v>
      </c>
      <c r="R72" s="34" t="str">
        <f>INDEX(AF:AF,W70+1)</f>
        <v>白</v>
      </c>
      <c r="S72" s="39" t="s">
        <v>7</v>
      </c>
      <c r="T72" s="34">
        <f>INDEX(AG:AG,W70+1)</f>
        <v>0</v>
      </c>
      <c r="U72" s="39" t="s">
        <v>8</v>
      </c>
      <c r="V72" s="34">
        <f>INDEX(AI:AI,W70+1)</f>
        <v>0</v>
      </c>
      <c r="W72" s="40"/>
      <c r="X72" s="34">
        <f>INDEX(AQ:AQ,W70+1)</f>
        <v>0</v>
      </c>
      <c r="Y72" s="52"/>
      <c r="Z72" s="52"/>
      <c r="AA72" s="53"/>
      <c r="BF72" s="64" t="s">
        <v>0</v>
      </c>
      <c r="BG72">
        <v>71</v>
      </c>
    </row>
    <row r="73" spans="1:59">
      <c r="A73" t="str">
        <f t="shared" si="18"/>
        <v>|色|白|レアリティ||マナコスト||</v>
      </c>
      <c r="B73" t="s">
        <v>0</v>
      </c>
      <c r="C73" t="s">
        <v>81</v>
      </c>
      <c r="D73" s="27" t="s">
        <v>6</v>
      </c>
      <c r="E73" t="s">
        <v>81</v>
      </c>
      <c r="F73" t="str">
        <f>IF(R72=0,"",R72)</f>
        <v>白</v>
      </c>
      <c r="G73" t="s">
        <v>81</v>
      </c>
      <c r="H73" s="27" t="s">
        <v>93</v>
      </c>
      <c r="I73" t="s">
        <v>81</v>
      </c>
      <c r="J73" t="str">
        <f>IF(T72=0,"",T72)</f>
        <v/>
      </c>
      <c r="K73" t="s">
        <v>81</v>
      </c>
      <c r="L73" s="27" t="s">
        <v>94</v>
      </c>
      <c r="M73" t="s">
        <v>81</v>
      </c>
      <c r="N73" t="str">
        <f>IF(V72=0,"",V72)</f>
        <v/>
      </c>
      <c r="O73" t="s">
        <v>81</v>
      </c>
      <c r="Q73" s="33" t="s">
        <v>11</v>
      </c>
      <c r="R73" s="34">
        <f>INDEX(AL:AL,W70+1)</f>
        <v>0</v>
      </c>
      <c r="S73" s="39" t="s">
        <v>95</v>
      </c>
      <c r="T73" s="34">
        <f>INDEX(AN:AN,W70+1)</f>
        <v>0</v>
      </c>
      <c r="U73" s="34">
        <f>INDEX(AO:AO,W70+1)</f>
        <v>0</v>
      </c>
      <c r="V73" s="34">
        <f>INDEX(AP:AP,W70+1)</f>
        <v>0</v>
      </c>
      <c r="W73" s="40"/>
      <c r="X73" s="34" t="str">
        <f>INDEX(AZ:AZ,W70+1)</f>
        <v/>
      </c>
      <c r="Y73" s="34" t="str">
        <f>INDEX(BA:BA,W70+1)</f>
        <v/>
      </c>
      <c r="Z73" s="34" t="str">
        <f>INDEX(BB:BB,W70+1)</f>
        <v/>
      </c>
      <c r="AA73" s="34">
        <f>INDEX(BC:BC,W70+1)</f>
        <v>0</v>
      </c>
      <c r="BF73" s="64" t="s">
        <v>0</v>
      </c>
      <c r="BG73">
        <v>72</v>
      </c>
    </row>
    <row r="74" spans="1:59">
      <c r="A74" t="str">
        <f t="shared" si="18"/>
        <v>|種別||サブタイプ||||</v>
      </c>
      <c r="B74" t="s">
        <v>0</v>
      </c>
      <c r="C74" t="s">
        <v>81</v>
      </c>
      <c r="D74" s="27" t="s">
        <v>11</v>
      </c>
      <c r="E74" t="s">
        <v>81</v>
      </c>
      <c r="F74" t="str">
        <f>IF(R73=0,"",R73)</f>
        <v/>
      </c>
      <c r="G74" t="s">
        <v>81</v>
      </c>
      <c r="H74" s="27" t="s">
        <v>103</v>
      </c>
      <c r="I74" t="s">
        <v>81</v>
      </c>
      <c r="J74" t="str">
        <f>IF(T73=0,"",T73)</f>
        <v/>
      </c>
      <c r="K74" t="s">
        <v>81</v>
      </c>
      <c r="L74" t="str">
        <f>IF(U73=0,"",U73)</f>
        <v/>
      </c>
      <c r="M74" t="s">
        <v>81</v>
      </c>
      <c r="N74" t="str">
        <f>IF(V73=0,"",V73)</f>
        <v/>
      </c>
      <c r="O74" t="s">
        <v>81</v>
      </c>
      <c r="Q74" s="33" t="s">
        <v>104</v>
      </c>
      <c r="R74" s="34" t="str">
        <f>INDEX(BD:BD,W70+1)</f>
        <v/>
      </c>
      <c r="S74" s="35"/>
      <c r="T74" s="35"/>
      <c r="U74" s="35"/>
      <c r="V74" s="36"/>
      <c r="W74" s="40"/>
      <c r="X74" s="32"/>
      <c r="Y74" s="32"/>
      <c r="Z74" s="32"/>
      <c r="AA74" s="54"/>
      <c r="BF74" s="64" t="s">
        <v>0</v>
      </c>
      <c r="BG74">
        <v>73</v>
      </c>
    </row>
    <row r="75" spans="1:59">
      <c r="A75" t="str">
        <f t="shared" si="18"/>
        <v>|テキスト|&gt;|&gt;|&gt;|&gt;||</v>
      </c>
      <c r="B75" t="s">
        <v>0</v>
      </c>
      <c r="C75" t="s">
        <v>81</v>
      </c>
      <c r="D75" s="27" t="s">
        <v>104</v>
      </c>
      <c r="E75" t="s">
        <v>81</v>
      </c>
      <c r="F75" s="27" t="s">
        <v>113</v>
      </c>
      <c r="G75" t="s">
        <v>81</v>
      </c>
      <c r="H75" s="27" t="s">
        <v>113</v>
      </c>
      <c r="I75" t="s">
        <v>81</v>
      </c>
      <c r="J75" s="27" t="s">
        <v>113</v>
      </c>
      <c r="K75" t="s">
        <v>81</v>
      </c>
      <c r="L75" s="27" t="s">
        <v>113</v>
      </c>
      <c r="M75" t="s">
        <v>81</v>
      </c>
      <c r="N75" t="str">
        <f>IF(R74=0,"",R74)</f>
        <v/>
      </c>
      <c r="O75" t="s">
        <v>81</v>
      </c>
      <c r="Q75" s="38" t="s">
        <v>27</v>
      </c>
      <c r="R75" s="34" t="str">
        <f>INDEX(BE:BE,W70+1)</f>
        <v/>
      </c>
      <c r="S75" s="35" t="s">
        <v>400</v>
      </c>
      <c r="T75" s="34" t="str">
        <f>IF(X75="","",X75&amp;IF(Y75="",""," "&amp;Y75)&amp;IF(Z75="",""," "&amp;Z75)&amp;IF(AA75="",""," "&amp;AA75))</f>
        <v/>
      </c>
      <c r="U75" s="35"/>
      <c r="V75" s="36"/>
      <c r="W75" s="40" t="s">
        <v>114</v>
      </c>
      <c r="X75" s="33" t="str">
        <f t="shared" ref="X75:AA75" si="20">IF(ISERROR(IF(LEN(X74)&gt;1,X74,VLOOKUP(X73,$AC:$AD,2,FALSE))),"",IF(LEN(X74)&gt;1,X74,VLOOKUP(X73,$AC:$AD,2,FALSE)))</f>
        <v/>
      </c>
      <c r="Y75" s="33" t="str">
        <f t="shared" si="20"/>
        <v/>
      </c>
      <c r="Z75" s="33" t="str">
        <f t="shared" si="20"/>
        <v/>
      </c>
      <c r="AA75" s="33" t="str">
        <f t="shared" si="20"/>
        <v> </v>
      </c>
      <c r="BF75" s="64" t="s">
        <v>0</v>
      </c>
      <c r="BG75">
        <v>74</v>
      </c>
    </row>
    <row r="76" spans="1:59">
      <c r="A76" t="str">
        <f t="shared" si="18"/>
        <v>|英テキスト|&gt;|&gt;|&gt;|&gt;||</v>
      </c>
      <c r="B76" t="s">
        <v>0</v>
      </c>
      <c r="C76" t="s">
        <v>81</v>
      </c>
      <c r="D76" s="27" t="s">
        <v>125</v>
      </c>
      <c r="E76" t="s">
        <v>81</v>
      </c>
      <c r="F76" s="27" t="s">
        <v>113</v>
      </c>
      <c r="G76" t="s">
        <v>81</v>
      </c>
      <c r="H76" s="27" t="s">
        <v>113</v>
      </c>
      <c r="I76" t="s">
        <v>81</v>
      </c>
      <c r="J76" s="27" t="s">
        <v>113</v>
      </c>
      <c r="K76" t="s">
        <v>81</v>
      </c>
      <c r="L76" s="27" t="s">
        <v>113</v>
      </c>
      <c r="M76" t="s">
        <v>81</v>
      </c>
      <c r="N76" t="str">
        <f>IF(T75="","",T75&amp;"&amp;br;")&amp;IF(R75=0,"",R75)</f>
        <v/>
      </c>
      <c r="O76" t="s">
        <v>81</v>
      </c>
      <c r="Q76" s="33" t="s">
        <v>18</v>
      </c>
      <c r="R76" s="34">
        <f>IF(INDEX(AX:AX,W70+1)="",0,INDEX(AX:AX,W70+1)&amp;"/"&amp;INDEX(AY:AY,W70+1))</f>
        <v>0</v>
      </c>
      <c r="S76" s="35"/>
      <c r="T76" s="35"/>
      <c r="U76" s="35"/>
      <c r="V76" s="36"/>
      <c r="W76" s="40"/>
      <c r="X76" s="33"/>
      <c r="Y76" s="52"/>
      <c r="Z76" s="52"/>
      <c r="AA76" s="53"/>
      <c r="BF76" s="64" t="s">
        <v>0</v>
      </c>
      <c r="BG76">
        <v>75</v>
      </c>
    </row>
    <row r="77" spans="1:59">
      <c r="A77" t="str">
        <f t="shared" si="18"/>
        <v>|PT|&gt;||シールド数|&gt;||</v>
      </c>
      <c r="B77" t="s">
        <v>0</v>
      </c>
      <c r="C77" t="s">
        <v>81</v>
      </c>
      <c r="D77" t="s">
        <v>18</v>
      </c>
      <c r="E77" t="s">
        <v>81</v>
      </c>
      <c r="F77" t="s">
        <v>113</v>
      </c>
      <c r="G77" t="s">
        <v>81</v>
      </c>
      <c r="H77" t="str">
        <f>IF(R76=0,"",R76)</f>
        <v/>
      </c>
      <c r="I77" t="s">
        <v>81</v>
      </c>
      <c r="J77" t="s">
        <v>136</v>
      </c>
      <c r="K77" t="s">
        <v>81</v>
      </c>
      <c r="L77" t="s">
        <v>113</v>
      </c>
      <c r="M77" t="s">
        <v>81</v>
      </c>
      <c r="N77" t="str">
        <f>IF(R77=0,"",R77)</f>
        <v/>
      </c>
      <c r="O77" t="s">
        <v>81</v>
      </c>
      <c r="Q77" s="41" t="s">
        <v>19</v>
      </c>
      <c r="R77" s="34">
        <f>INDEX(AW:AW,W70+1)</f>
        <v>0</v>
      </c>
      <c r="S77" s="42"/>
      <c r="T77" s="42"/>
      <c r="U77" s="42"/>
      <c r="V77" s="43"/>
      <c r="W77" s="44"/>
      <c r="X77" s="45"/>
      <c r="Y77" s="55"/>
      <c r="Z77" s="55"/>
      <c r="AA77" s="56"/>
      <c r="BF77" s="64" t="s">
        <v>0</v>
      </c>
      <c r="BG77">
        <v>76</v>
      </c>
    </row>
    <row r="78" spans="1:59">
      <c r="A78" t="str">
        <f t="shared" si="18"/>
        <v>&amp;br;&amp;br;</v>
      </c>
      <c r="B78" t="s">
        <v>0</v>
      </c>
      <c r="C78" t="s">
        <v>145</v>
      </c>
      <c r="R78"/>
      <c r="S78"/>
      <c r="T78"/>
      <c r="U78"/>
      <c r="V78"/>
      <c r="BF78" s="64" t="s">
        <v>0</v>
      </c>
      <c r="BG78">
        <v>77</v>
      </c>
    </row>
    <row r="79" spans="1:59">
      <c r="A79" t="str">
        <f t="shared" si="18"/>
        <v>#back(text=戻る,left)</v>
      </c>
      <c r="B79" t="s">
        <v>0</v>
      </c>
      <c r="C79" t="s">
        <v>153</v>
      </c>
      <c r="R79"/>
      <c r="S79"/>
      <c r="T79"/>
      <c r="U79"/>
      <c r="V79"/>
      <c r="BF79" s="64" t="s">
        <v>0</v>
      </c>
      <c r="BG79">
        <v>78</v>
      </c>
    </row>
    <row r="80" spans="1:59">
      <c r="A80" t="str">
        <f t="shared" si="18"/>
        <v>&amp;br;</v>
      </c>
      <c r="B80" t="s">
        <v>0</v>
      </c>
      <c r="C80" t="s">
        <v>164</v>
      </c>
      <c r="R80"/>
      <c r="S80"/>
      <c r="T80"/>
      <c r="U80"/>
      <c r="V80"/>
      <c r="BF80" s="64" t="s">
        <v>0</v>
      </c>
      <c r="BG80">
        <v>79</v>
      </c>
    </row>
    <row r="81" spans="1:59">
      <c r="A81" t="str">
        <f t="shared" si="18"/>
        <v>#comment(above,nsize=[15],size=[30],num=[10])</v>
      </c>
      <c r="B81" t="s">
        <v>0</v>
      </c>
      <c r="C81" t="s">
        <v>173</v>
      </c>
      <c r="R81"/>
      <c r="S81"/>
      <c r="T81"/>
      <c r="U81"/>
      <c r="V81"/>
      <c r="BF81" s="64" t="s">
        <v>0</v>
      </c>
      <c r="BG81">
        <v>80</v>
      </c>
    </row>
    <row r="82" spans="1:59">
      <c r="A82" t="str">
        <f t="shared" si="18"/>
        <v>&amp;br;&amp;br;</v>
      </c>
      <c r="B82" t="s">
        <v>0</v>
      </c>
      <c r="C82" t="s">
        <v>145</v>
      </c>
      <c r="R82"/>
      <c r="S82"/>
      <c r="T82"/>
      <c r="U82"/>
      <c r="V82"/>
      <c r="BF82" s="64" t="s">
        <v>0</v>
      </c>
      <c r="BG82">
        <v>81</v>
      </c>
    </row>
    <row r="83" spans="1:59">
      <c r="A83" t="str">
        <f t="shared" si="18"/>
        <v/>
      </c>
      <c r="B83" t="s">
        <v>0</v>
      </c>
      <c r="Q83" s="29"/>
      <c r="R83" s="30"/>
      <c r="S83" s="30"/>
      <c r="T83" s="30"/>
      <c r="U83" s="30"/>
      <c r="V83" s="31"/>
      <c r="W83" s="32">
        <v>7</v>
      </c>
      <c r="X83" s="29"/>
      <c r="Y83" s="50"/>
      <c r="Z83" s="50"/>
      <c r="AA83" s="51"/>
      <c r="BF83" s="64" t="s">
        <v>0</v>
      </c>
      <c r="BG83">
        <v>82</v>
      </c>
    </row>
    <row r="84" spans="1:59">
      <c r="A84" t="str">
        <f t="shared" si="18"/>
        <v>*0/0</v>
      </c>
      <c r="B84" t="s">
        <v>0</v>
      </c>
      <c r="C84" t="str">
        <f>"*"&amp;R84&amp;"/"&amp;T84</f>
        <v>*0/0</v>
      </c>
      <c r="Q84" s="33" t="s">
        <v>9</v>
      </c>
      <c r="R84" s="34">
        <f>INDEX(AJ:AJ,W83+1)</f>
        <v>0</v>
      </c>
      <c r="S84" s="35" t="s">
        <v>10</v>
      </c>
      <c r="T84" s="34">
        <f>INDEX(AK:AK,W83+1)</f>
        <v>0</v>
      </c>
      <c r="U84" s="35"/>
      <c r="V84" s="36"/>
      <c r="W84" s="37"/>
      <c r="X84" s="33"/>
      <c r="Y84" s="52"/>
      <c r="Z84" s="52"/>
      <c r="AA84" s="53"/>
      <c r="BF84" s="64" t="s">
        <v>0</v>
      </c>
      <c r="BG84">
        <v>83</v>
      </c>
    </row>
    <row r="85" spans="1:59">
      <c r="A85" t="str">
        <f t="shared" si="18"/>
        <v>|LEFT:80|LEFT:100|LEFT:100|LEFT:100|LEFT:100|LEFT:100|c</v>
      </c>
      <c r="B85" t="s">
        <v>0</v>
      </c>
      <c r="C85" t="s">
        <v>81</v>
      </c>
      <c r="D85" s="26" t="str">
        <f>$Q$1</f>
        <v>LEFT:80</v>
      </c>
      <c r="E85" s="26" t="s">
        <v>81</v>
      </c>
      <c r="F85" s="26" t="str">
        <f t="shared" ref="F85:J85" si="21">$R$1</f>
        <v>LEFT:100</v>
      </c>
      <c r="G85" s="26" t="s">
        <v>81</v>
      </c>
      <c r="H85" s="26" t="str">
        <f t="shared" si="21"/>
        <v>LEFT:100</v>
      </c>
      <c r="I85" s="26" t="s">
        <v>81</v>
      </c>
      <c r="J85" s="26" t="str">
        <f t="shared" si="21"/>
        <v>LEFT:100</v>
      </c>
      <c r="K85" s="26" t="s">
        <v>81</v>
      </c>
      <c r="L85" s="26" t="str">
        <f>$R$1</f>
        <v>LEFT:100</v>
      </c>
      <c r="M85" s="26" t="s">
        <v>81</v>
      </c>
      <c r="N85" s="26" t="str">
        <f>$R$1</f>
        <v>LEFT:100</v>
      </c>
      <c r="O85" t="s">
        <v>81</v>
      </c>
      <c r="P85" t="s">
        <v>82</v>
      </c>
      <c r="Q85" s="38" t="s">
        <v>6</v>
      </c>
      <c r="R85" s="34" t="str">
        <f>INDEX(AF:AF,W83+1)</f>
        <v>白</v>
      </c>
      <c r="S85" s="39" t="s">
        <v>7</v>
      </c>
      <c r="T85" s="34">
        <f>INDEX(AG:AG,W83+1)</f>
        <v>0</v>
      </c>
      <c r="U85" s="39" t="s">
        <v>8</v>
      </c>
      <c r="V85" s="34">
        <f>INDEX(AI:AI,W83+1)</f>
        <v>0</v>
      </c>
      <c r="W85" s="40"/>
      <c r="X85" s="34">
        <f>INDEX(AQ:AQ,W83+1)</f>
        <v>0</v>
      </c>
      <c r="Y85" s="52"/>
      <c r="Z85" s="52"/>
      <c r="AA85" s="53"/>
      <c r="BF85" s="64" t="s">
        <v>0</v>
      </c>
      <c r="BG85">
        <v>84</v>
      </c>
    </row>
    <row r="86" spans="1:59">
      <c r="A86" t="str">
        <f t="shared" si="18"/>
        <v>|色|白|レアリティ||マナコスト||</v>
      </c>
      <c r="B86" t="s">
        <v>0</v>
      </c>
      <c r="C86" t="s">
        <v>81</v>
      </c>
      <c r="D86" s="27" t="s">
        <v>6</v>
      </c>
      <c r="E86" t="s">
        <v>81</v>
      </c>
      <c r="F86" t="str">
        <f>IF(R85=0,"",R85)</f>
        <v>白</v>
      </c>
      <c r="G86" t="s">
        <v>81</v>
      </c>
      <c r="H86" s="27" t="s">
        <v>93</v>
      </c>
      <c r="I86" t="s">
        <v>81</v>
      </c>
      <c r="J86" t="str">
        <f>IF(T85=0,"",T85)</f>
        <v/>
      </c>
      <c r="K86" t="s">
        <v>81</v>
      </c>
      <c r="L86" s="27" t="s">
        <v>94</v>
      </c>
      <c r="M86" t="s">
        <v>81</v>
      </c>
      <c r="N86" t="str">
        <f>IF(V85=0,"",V85)</f>
        <v/>
      </c>
      <c r="O86" t="s">
        <v>81</v>
      </c>
      <c r="Q86" s="33" t="s">
        <v>11</v>
      </c>
      <c r="R86" s="34">
        <f>INDEX(AL:AL,W83+1)</f>
        <v>0</v>
      </c>
      <c r="S86" s="39" t="s">
        <v>95</v>
      </c>
      <c r="T86" s="34">
        <f>INDEX(AN:AN,W83+1)</f>
        <v>0</v>
      </c>
      <c r="U86" s="34">
        <f>INDEX(AO:AO,W83+1)</f>
        <v>0</v>
      </c>
      <c r="V86" s="34">
        <f>INDEX(AP:AP,W83+1)</f>
        <v>0</v>
      </c>
      <c r="W86" s="40"/>
      <c r="X86" s="34" t="str">
        <f>INDEX(AZ:AZ,W83+1)</f>
        <v/>
      </c>
      <c r="Y86" s="34" t="str">
        <f>INDEX(BA:BA,W83+1)</f>
        <v/>
      </c>
      <c r="Z86" s="34" t="str">
        <f>INDEX(BB:BB,W83+1)</f>
        <v/>
      </c>
      <c r="AA86" s="34">
        <f>INDEX(BC:BC,W83+1)</f>
        <v>0</v>
      </c>
      <c r="BF86" s="64" t="s">
        <v>0</v>
      </c>
      <c r="BG86">
        <v>85</v>
      </c>
    </row>
    <row r="87" spans="1:59">
      <c r="A87" t="str">
        <f t="shared" si="18"/>
        <v>|種別||サブタイプ||||</v>
      </c>
      <c r="B87" t="s">
        <v>0</v>
      </c>
      <c r="C87" t="s">
        <v>81</v>
      </c>
      <c r="D87" s="27" t="s">
        <v>11</v>
      </c>
      <c r="E87" t="s">
        <v>81</v>
      </c>
      <c r="F87" t="str">
        <f>IF(R86=0,"",R86)</f>
        <v/>
      </c>
      <c r="G87" t="s">
        <v>81</v>
      </c>
      <c r="H87" s="27" t="s">
        <v>103</v>
      </c>
      <c r="I87" t="s">
        <v>81</v>
      </c>
      <c r="J87" t="str">
        <f>IF(T86=0,"",T86)</f>
        <v/>
      </c>
      <c r="K87" t="s">
        <v>81</v>
      </c>
      <c r="L87" t="str">
        <f>IF(U86=0,"",U86)</f>
        <v/>
      </c>
      <c r="M87" t="s">
        <v>81</v>
      </c>
      <c r="N87" t="str">
        <f>IF(V86=0,"",V86)</f>
        <v/>
      </c>
      <c r="O87" t="s">
        <v>81</v>
      </c>
      <c r="Q87" s="33" t="s">
        <v>104</v>
      </c>
      <c r="R87" s="34" t="str">
        <f>INDEX(BD:BD,W83+1)</f>
        <v/>
      </c>
      <c r="S87" s="35"/>
      <c r="T87" s="35"/>
      <c r="U87" s="35"/>
      <c r="V87" s="36"/>
      <c r="W87" s="40"/>
      <c r="X87" s="32"/>
      <c r="Y87" s="32"/>
      <c r="Z87" s="32"/>
      <c r="AA87" s="54"/>
      <c r="BF87" s="64" t="s">
        <v>0</v>
      </c>
      <c r="BG87">
        <v>86</v>
      </c>
    </row>
    <row r="88" spans="1:59">
      <c r="A88" t="str">
        <f t="shared" si="18"/>
        <v>|テキスト|&gt;|&gt;|&gt;|&gt;||</v>
      </c>
      <c r="B88" t="s">
        <v>0</v>
      </c>
      <c r="C88" t="s">
        <v>81</v>
      </c>
      <c r="D88" s="27" t="s">
        <v>104</v>
      </c>
      <c r="E88" t="s">
        <v>81</v>
      </c>
      <c r="F88" s="27" t="s">
        <v>113</v>
      </c>
      <c r="G88" t="s">
        <v>81</v>
      </c>
      <c r="H88" s="27" t="s">
        <v>113</v>
      </c>
      <c r="I88" t="s">
        <v>81</v>
      </c>
      <c r="J88" s="27" t="s">
        <v>113</v>
      </c>
      <c r="K88" t="s">
        <v>81</v>
      </c>
      <c r="L88" s="27" t="s">
        <v>113</v>
      </c>
      <c r="M88" t="s">
        <v>81</v>
      </c>
      <c r="N88" t="str">
        <f>IF(R87=0,"",R87)</f>
        <v/>
      </c>
      <c r="O88" t="s">
        <v>81</v>
      </c>
      <c r="Q88" s="38" t="s">
        <v>27</v>
      </c>
      <c r="R88" s="34" t="str">
        <f>INDEX(BE:BE,W83+1)</f>
        <v/>
      </c>
      <c r="S88" s="35" t="s">
        <v>400</v>
      </c>
      <c r="T88" s="34" t="str">
        <f>IF(X88="","",X88&amp;IF(Y88="",""," "&amp;Y88)&amp;IF(Z88="",""," "&amp;Z88)&amp;IF(AA88="",""," "&amp;AA88))</f>
        <v/>
      </c>
      <c r="U88" s="35"/>
      <c r="V88" s="36"/>
      <c r="W88" s="40" t="s">
        <v>114</v>
      </c>
      <c r="X88" s="33" t="str">
        <f t="shared" ref="X88:AA88" si="22">IF(ISERROR(IF(LEN(X87)&gt;1,X87,VLOOKUP(X86,$AC:$AD,2,FALSE))),"",IF(LEN(X87)&gt;1,X87,VLOOKUP(X86,$AC:$AD,2,FALSE)))</f>
        <v/>
      </c>
      <c r="Y88" s="33" t="str">
        <f t="shared" si="22"/>
        <v/>
      </c>
      <c r="Z88" s="33" t="str">
        <f t="shared" si="22"/>
        <v/>
      </c>
      <c r="AA88" s="33" t="str">
        <f t="shared" si="22"/>
        <v> </v>
      </c>
      <c r="BF88" s="64" t="s">
        <v>0</v>
      </c>
      <c r="BG88">
        <v>87</v>
      </c>
    </row>
    <row r="89" spans="1:59">
      <c r="A89" t="str">
        <f t="shared" si="18"/>
        <v>|英テキスト|&gt;|&gt;|&gt;|&gt;||</v>
      </c>
      <c r="B89" t="s">
        <v>0</v>
      </c>
      <c r="C89" t="s">
        <v>81</v>
      </c>
      <c r="D89" s="27" t="s">
        <v>125</v>
      </c>
      <c r="E89" t="s">
        <v>81</v>
      </c>
      <c r="F89" s="27" t="s">
        <v>113</v>
      </c>
      <c r="G89" t="s">
        <v>81</v>
      </c>
      <c r="H89" s="27" t="s">
        <v>113</v>
      </c>
      <c r="I89" t="s">
        <v>81</v>
      </c>
      <c r="J89" s="27" t="s">
        <v>113</v>
      </c>
      <c r="K89" t="s">
        <v>81</v>
      </c>
      <c r="L89" s="27" t="s">
        <v>113</v>
      </c>
      <c r="M89" t="s">
        <v>81</v>
      </c>
      <c r="N89" t="str">
        <f>IF(T88="","",T88&amp;"&amp;br;")&amp;IF(R88=0,"",R88)</f>
        <v/>
      </c>
      <c r="O89" t="s">
        <v>81</v>
      </c>
      <c r="Q89" s="33" t="s">
        <v>18</v>
      </c>
      <c r="R89" s="34">
        <f>IF(INDEX(AX:AX,W83+1)="",0,INDEX(AX:AX,W83+1)&amp;"/"&amp;INDEX(AY:AY,W83+1))</f>
        <v>0</v>
      </c>
      <c r="S89" s="35"/>
      <c r="T89" s="35"/>
      <c r="U89" s="35"/>
      <c r="V89" s="36"/>
      <c r="W89" s="40"/>
      <c r="X89" s="33"/>
      <c r="Y89" s="52"/>
      <c r="Z89" s="52"/>
      <c r="AA89" s="53"/>
      <c r="BF89" s="64" t="s">
        <v>0</v>
      </c>
      <c r="BG89">
        <v>88</v>
      </c>
    </row>
    <row r="90" spans="1:59">
      <c r="A90" t="str">
        <f t="shared" si="18"/>
        <v>|PT|&gt;||シールド数|&gt;||</v>
      </c>
      <c r="B90" t="s">
        <v>0</v>
      </c>
      <c r="C90" t="s">
        <v>81</v>
      </c>
      <c r="D90" t="s">
        <v>18</v>
      </c>
      <c r="E90" t="s">
        <v>81</v>
      </c>
      <c r="F90" t="s">
        <v>113</v>
      </c>
      <c r="G90" t="s">
        <v>81</v>
      </c>
      <c r="H90" t="str">
        <f>IF(R89=0,"",R89)</f>
        <v/>
      </c>
      <c r="I90" t="s">
        <v>81</v>
      </c>
      <c r="J90" t="s">
        <v>136</v>
      </c>
      <c r="K90" t="s">
        <v>81</v>
      </c>
      <c r="L90" t="s">
        <v>113</v>
      </c>
      <c r="M90" t="s">
        <v>81</v>
      </c>
      <c r="N90" t="str">
        <f>IF(R90=0,"",R90)</f>
        <v/>
      </c>
      <c r="O90" t="s">
        <v>81</v>
      </c>
      <c r="Q90" s="41" t="s">
        <v>19</v>
      </c>
      <c r="R90" s="34">
        <f>INDEX(AW:AW,W83+1)</f>
        <v>0</v>
      </c>
      <c r="S90" s="42"/>
      <c r="T90" s="42"/>
      <c r="U90" s="42"/>
      <c r="V90" s="43"/>
      <c r="W90" s="44"/>
      <c r="X90" s="45"/>
      <c r="Y90" s="55"/>
      <c r="Z90" s="55"/>
      <c r="AA90" s="56"/>
      <c r="BF90" s="64" t="s">
        <v>0</v>
      </c>
      <c r="BG90">
        <v>89</v>
      </c>
    </row>
    <row r="91" spans="1:59">
      <c r="A91" t="str">
        <f t="shared" si="18"/>
        <v>&amp;br;&amp;br;</v>
      </c>
      <c r="B91" t="s">
        <v>0</v>
      </c>
      <c r="C91" t="s">
        <v>145</v>
      </c>
      <c r="R91"/>
      <c r="S91"/>
      <c r="T91"/>
      <c r="U91"/>
      <c r="V91"/>
      <c r="BF91" s="64" t="s">
        <v>0</v>
      </c>
      <c r="BG91">
        <v>90</v>
      </c>
    </row>
    <row r="92" spans="1:59">
      <c r="A92" t="str">
        <f t="shared" si="18"/>
        <v>#back(text=戻る,left)</v>
      </c>
      <c r="B92" t="s">
        <v>0</v>
      </c>
      <c r="C92" t="s">
        <v>153</v>
      </c>
      <c r="R92"/>
      <c r="S92"/>
      <c r="T92"/>
      <c r="U92"/>
      <c r="V92"/>
      <c r="BF92" s="64" t="s">
        <v>0</v>
      </c>
      <c r="BG92">
        <v>91</v>
      </c>
    </row>
    <row r="93" spans="1:59">
      <c r="A93" t="str">
        <f t="shared" si="18"/>
        <v>&amp;br;</v>
      </c>
      <c r="B93" t="s">
        <v>0</v>
      </c>
      <c r="C93" t="s">
        <v>164</v>
      </c>
      <c r="R93"/>
      <c r="S93"/>
      <c r="T93"/>
      <c r="U93"/>
      <c r="V93"/>
      <c r="BF93" s="64" t="s">
        <v>0</v>
      </c>
      <c r="BG93">
        <v>92</v>
      </c>
    </row>
    <row r="94" spans="1:59">
      <c r="A94" t="str">
        <f t="shared" si="18"/>
        <v>#comment(above,nsize=[15],size=[30],num=[10])</v>
      </c>
      <c r="B94" t="s">
        <v>0</v>
      </c>
      <c r="C94" t="s">
        <v>173</v>
      </c>
      <c r="R94"/>
      <c r="S94"/>
      <c r="T94"/>
      <c r="U94"/>
      <c r="V94"/>
      <c r="BF94" s="64" t="s">
        <v>0</v>
      </c>
      <c r="BG94">
        <v>93</v>
      </c>
    </row>
    <row r="95" spans="1:59">
      <c r="A95" t="str">
        <f t="shared" si="18"/>
        <v>&amp;br;&amp;br;</v>
      </c>
      <c r="B95" t="s">
        <v>0</v>
      </c>
      <c r="C95" t="s">
        <v>145</v>
      </c>
      <c r="R95"/>
      <c r="S95"/>
      <c r="T95"/>
      <c r="U95"/>
      <c r="V95"/>
      <c r="BF95" s="64" t="s">
        <v>0</v>
      </c>
      <c r="BG95">
        <v>94</v>
      </c>
    </row>
    <row r="96" spans="1:59">
      <c r="A96" t="str">
        <f t="shared" si="18"/>
        <v/>
      </c>
      <c r="B96" t="s">
        <v>0</v>
      </c>
      <c r="Q96" s="29"/>
      <c r="R96" s="30"/>
      <c r="S96" s="30"/>
      <c r="T96" s="30"/>
      <c r="U96" s="30"/>
      <c r="V96" s="31"/>
      <c r="W96" s="32">
        <v>8</v>
      </c>
      <c r="X96" s="29"/>
      <c r="Y96" s="50"/>
      <c r="Z96" s="50"/>
      <c r="AA96" s="51"/>
      <c r="BF96" s="64" t="s">
        <v>0</v>
      </c>
      <c r="BG96">
        <v>95</v>
      </c>
    </row>
    <row r="97" spans="1:59">
      <c r="A97" t="str">
        <f t="shared" si="18"/>
        <v>*0/0</v>
      </c>
      <c r="B97" t="s">
        <v>0</v>
      </c>
      <c r="C97" t="str">
        <f>"*"&amp;R97&amp;"/"&amp;T97</f>
        <v>*0/0</v>
      </c>
      <c r="Q97" s="33" t="s">
        <v>9</v>
      </c>
      <c r="R97" s="34">
        <f>INDEX(AJ:AJ,W96+1)</f>
        <v>0</v>
      </c>
      <c r="S97" s="35" t="s">
        <v>10</v>
      </c>
      <c r="T97" s="34">
        <f>INDEX(AK:AK,W96+1)</f>
        <v>0</v>
      </c>
      <c r="U97" s="35"/>
      <c r="V97" s="36"/>
      <c r="W97" s="37"/>
      <c r="X97" s="33"/>
      <c r="Y97" s="52"/>
      <c r="Z97" s="52"/>
      <c r="AA97" s="53"/>
      <c r="BF97" s="64" t="s">
        <v>0</v>
      </c>
      <c r="BG97">
        <v>96</v>
      </c>
    </row>
    <row r="98" spans="1:59">
      <c r="A98" t="str">
        <f t="shared" si="18"/>
        <v>|LEFT:80|LEFT:100|LEFT:100|LEFT:100|LEFT:100|LEFT:100|c</v>
      </c>
      <c r="B98" t="s">
        <v>0</v>
      </c>
      <c r="C98" t="s">
        <v>81</v>
      </c>
      <c r="D98" s="26" t="str">
        <f>$Q$1</f>
        <v>LEFT:80</v>
      </c>
      <c r="E98" s="26" t="s">
        <v>81</v>
      </c>
      <c r="F98" s="26" t="str">
        <f t="shared" ref="F98:J98" si="23">$R$1</f>
        <v>LEFT:100</v>
      </c>
      <c r="G98" s="26" t="s">
        <v>81</v>
      </c>
      <c r="H98" s="26" t="str">
        <f t="shared" si="23"/>
        <v>LEFT:100</v>
      </c>
      <c r="I98" s="26" t="s">
        <v>81</v>
      </c>
      <c r="J98" s="26" t="str">
        <f t="shared" si="23"/>
        <v>LEFT:100</v>
      </c>
      <c r="K98" s="26" t="s">
        <v>81</v>
      </c>
      <c r="L98" s="26" t="str">
        <f>$R$1</f>
        <v>LEFT:100</v>
      </c>
      <c r="M98" s="26" t="s">
        <v>81</v>
      </c>
      <c r="N98" s="26" t="str">
        <f>$R$1</f>
        <v>LEFT:100</v>
      </c>
      <c r="O98" t="s">
        <v>81</v>
      </c>
      <c r="P98" t="s">
        <v>82</v>
      </c>
      <c r="Q98" s="38" t="s">
        <v>6</v>
      </c>
      <c r="R98" s="34" t="str">
        <f>INDEX(AF:AF,W96+1)</f>
        <v>白</v>
      </c>
      <c r="S98" s="39" t="s">
        <v>7</v>
      </c>
      <c r="T98" s="34">
        <f>INDEX(AG:AG,W96+1)</f>
        <v>0</v>
      </c>
      <c r="U98" s="39" t="s">
        <v>8</v>
      </c>
      <c r="V98" s="34">
        <f>INDEX(AI:AI,W96+1)</f>
        <v>0</v>
      </c>
      <c r="W98" s="40"/>
      <c r="X98" s="34">
        <f>INDEX(AQ:AQ,W96+1)</f>
        <v>0</v>
      </c>
      <c r="Y98" s="52"/>
      <c r="Z98" s="52"/>
      <c r="AA98" s="53"/>
      <c r="BF98" s="64" t="s">
        <v>0</v>
      </c>
      <c r="BG98">
        <v>97</v>
      </c>
    </row>
    <row r="99" spans="1:59">
      <c r="A99" t="str">
        <f t="shared" si="18"/>
        <v>|色|白|レアリティ||マナコスト||</v>
      </c>
      <c r="B99" t="s">
        <v>0</v>
      </c>
      <c r="C99" t="s">
        <v>81</v>
      </c>
      <c r="D99" s="27" t="s">
        <v>6</v>
      </c>
      <c r="E99" t="s">
        <v>81</v>
      </c>
      <c r="F99" t="str">
        <f>IF(R98=0,"",R98)</f>
        <v>白</v>
      </c>
      <c r="G99" t="s">
        <v>81</v>
      </c>
      <c r="H99" s="27" t="s">
        <v>93</v>
      </c>
      <c r="I99" t="s">
        <v>81</v>
      </c>
      <c r="J99" t="str">
        <f>IF(T98=0,"",T98)</f>
        <v/>
      </c>
      <c r="K99" t="s">
        <v>81</v>
      </c>
      <c r="L99" s="27" t="s">
        <v>94</v>
      </c>
      <c r="M99" t="s">
        <v>81</v>
      </c>
      <c r="N99" t="str">
        <f>IF(V98=0,"",V98)</f>
        <v/>
      </c>
      <c r="O99" t="s">
        <v>81</v>
      </c>
      <c r="Q99" s="33" t="s">
        <v>11</v>
      </c>
      <c r="R99" s="34">
        <f>INDEX(AL:AL,W96+1)</f>
        <v>0</v>
      </c>
      <c r="S99" s="39" t="s">
        <v>95</v>
      </c>
      <c r="T99" s="34">
        <f>INDEX(AN:AN,W96+1)</f>
        <v>0</v>
      </c>
      <c r="U99" s="34">
        <f>INDEX(AO:AO,W96+1)</f>
        <v>0</v>
      </c>
      <c r="V99" s="34">
        <f>INDEX(AP:AP,W96+1)</f>
        <v>0</v>
      </c>
      <c r="W99" s="40"/>
      <c r="X99" s="34" t="str">
        <f>INDEX(AZ:AZ,W96+1)</f>
        <v/>
      </c>
      <c r="Y99" s="34" t="str">
        <f>INDEX(BA:BA,W96+1)</f>
        <v/>
      </c>
      <c r="Z99" s="34" t="str">
        <f>INDEX(BB:BB,W96+1)</f>
        <v/>
      </c>
      <c r="AA99" s="34">
        <f>INDEX(BC:BC,W96+1)</f>
        <v>0</v>
      </c>
      <c r="BF99" s="64" t="s">
        <v>0</v>
      </c>
      <c r="BG99">
        <v>98</v>
      </c>
    </row>
    <row r="100" spans="1:59">
      <c r="A100" t="str">
        <f t="shared" si="18"/>
        <v>|種別||サブタイプ||||</v>
      </c>
      <c r="B100" t="s">
        <v>0</v>
      </c>
      <c r="C100" t="s">
        <v>81</v>
      </c>
      <c r="D100" s="27" t="s">
        <v>11</v>
      </c>
      <c r="E100" t="s">
        <v>81</v>
      </c>
      <c r="F100" t="str">
        <f>IF(R99=0,"",R99)</f>
        <v/>
      </c>
      <c r="G100" t="s">
        <v>81</v>
      </c>
      <c r="H100" s="27" t="s">
        <v>103</v>
      </c>
      <c r="I100" t="s">
        <v>81</v>
      </c>
      <c r="J100" t="str">
        <f>IF(T99=0,"",T99)</f>
        <v/>
      </c>
      <c r="K100" t="s">
        <v>81</v>
      </c>
      <c r="L100" t="str">
        <f>IF(U99=0,"",U99)</f>
        <v/>
      </c>
      <c r="M100" t="s">
        <v>81</v>
      </c>
      <c r="N100" t="str">
        <f>IF(V99=0,"",V99)</f>
        <v/>
      </c>
      <c r="O100" t="s">
        <v>81</v>
      </c>
      <c r="Q100" s="33" t="s">
        <v>104</v>
      </c>
      <c r="R100" s="34" t="str">
        <f>INDEX(BD:BD,W96+1)</f>
        <v/>
      </c>
      <c r="S100" s="35"/>
      <c r="T100" s="35"/>
      <c r="U100" s="35"/>
      <c r="V100" s="36"/>
      <c r="W100" s="40"/>
      <c r="X100" s="32"/>
      <c r="Y100" s="32"/>
      <c r="Z100" s="32"/>
      <c r="AA100" s="54"/>
      <c r="BF100" s="64" t="s">
        <v>0</v>
      </c>
      <c r="BG100">
        <v>99</v>
      </c>
    </row>
    <row r="101" spans="1:59">
      <c r="A101" t="str">
        <f t="shared" si="18"/>
        <v>|テキスト|&gt;|&gt;|&gt;|&gt;||</v>
      </c>
      <c r="B101" t="s">
        <v>0</v>
      </c>
      <c r="C101" t="s">
        <v>81</v>
      </c>
      <c r="D101" s="27" t="s">
        <v>104</v>
      </c>
      <c r="E101" t="s">
        <v>81</v>
      </c>
      <c r="F101" s="27" t="s">
        <v>113</v>
      </c>
      <c r="G101" t="s">
        <v>81</v>
      </c>
      <c r="H101" s="27" t="s">
        <v>113</v>
      </c>
      <c r="I101" t="s">
        <v>81</v>
      </c>
      <c r="J101" s="27" t="s">
        <v>113</v>
      </c>
      <c r="K101" t="s">
        <v>81</v>
      </c>
      <c r="L101" s="27" t="s">
        <v>113</v>
      </c>
      <c r="M101" t="s">
        <v>81</v>
      </c>
      <c r="N101" t="str">
        <f>IF(R100=0,"",R100)</f>
        <v/>
      </c>
      <c r="O101" t="s">
        <v>81</v>
      </c>
      <c r="Q101" s="38" t="s">
        <v>27</v>
      </c>
      <c r="R101" s="34" t="str">
        <f>INDEX(BE:BE,W96+1)</f>
        <v/>
      </c>
      <c r="S101" s="35" t="s">
        <v>400</v>
      </c>
      <c r="T101" s="34" t="str">
        <f>IF(X101="","",X101&amp;IF(Y101="",""," "&amp;Y101)&amp;IF(Z101="",""," "&amp;Z101)&amp;IF(AA101="",""," "&amp;AA101))</f>
        <v/>
      </c>
      <c r="U101" s="35"/>
      <c r="V101" s="36"/>
      <c r="W101" s="40" t="s">
        <v>114</v>
      </c>
      <c r="X101" s="33" t="str">
        <f t="shared" ref="X101:AA101" si="24">IF(ISERROR(IF(LEN(X100)&gt;1,X100,VLOOKUP(X99,$AC:$AD,2,FALSE))),"",IF(LEN(X100)&gt;1,X100,VLOOKUP(X99,$AC:$AD,2,FALSE)))</f>
        <v/>
      </c>
      <c r="Y101" s="33" t="str">
        <f t="shared" si="24"/>
        <v/>
      </c>
      <c r="Z101" s="33" t="str">
        <f t="shared" si="24"/>
        <v/>
      </c>
      <c r="AA101" s="33" t="str">
        <f t="shared" si="24"/>
        <v> </v>
      </c>
      <c r="BF101" s="64" t="s">
        <v>0</v>
      </c>
      <c r="BG101">
        <v>100</v>
      </c>
    </row>
    <row r="102" spans="1:59">
      <c r="A102" t="str">
        <f t="shared" si="18"/>
        <v>|英テキスト|&gt;|&gt;|&gt;|&gt;||</v>
      </c>
      <c r="B102" t="s">
        <v>0</v>
      </c>
      <c r="C102" t="s">
        <v>81</v>
      </c>
      <c r="D102" s="27" t="s">
        <v>125</v>
      </c>
      <c r="E102" t="s">
        <v>81</v>
      </c>
      <c r="F102" s="27" t="s">
        <v>113</v>
      </c>
      <c r="G102" t="s">
        <v>81</v>
      </c>
      <c r="H102" s="27" t="s">
        <v>113</v>
      </c>
      <c r="I102" t="s">
        <v>81</v>
      </c>
      <c r="J102" s="27" t="s">
        <v>113</v>
      </c>
      <c r="K102" t="s">
        <v>81</v>
      </c>
      <c r="L102" s="27" t="s">
        <v>113</v>
      </c>
      <c r="M102" t="s">
        <v>81</v>
      </c>
      <c r="N102" t="str">
        <f>IF(T101="","",T101&amp;"&amp;br;")&amp;IF(R101=0,"",R101)</f>
        <v/>
      </c>
      <c r="O102" t="s">
        <v>81</v>
      </c>
      <c r="Q102" s="33" t="s">
        <v>18</v>
      </c>
      <c r="R102" s="34">
        <f>IF(INDEX(AX:AX,W96+1)="",0,INDEX(AX:AX,W96+1)&amp;"/"&amp;INDEX(AY:AY,W96+1))</f>
        <v>0</v>
      </c>
      <c r="S102" s="35"/>
      <c r="T102" s="35"/>
      <c r="U102" s="35"/>
      <c r="V102" s="36"/>
      <c r="W102" s="40"/>
      <c r="X102" s="33"/>
      <c r="Y102" s="52"/>
      <c r="Z102" s="52"/>
      <c r="AA102" s="53"/>
      <c r="BF102" s="64" t="s">
        <v>0</v>
      </c>
      <c r="BG102">
        <v>101</v>
      </c>
    </row>
    <row r="103" spans="1:59">
      <c r="A103" t="str">
        <f t="shared" si="18"/>
        <v>|PT|&gt;||シールド数|&gt;||</v>
      </c>
      <c r="B103" t="s">
        <v>0</v>
      </c>
      <c r="C103" t="s">
        <v>81</v>
      </c>
      <c r="D103" t="s">
        <v>18</v>
      </c>
      <c r="E103" t="s">
        <v>81</v>
      </c>
      <c r="F103" t="s">
        <v>113</v>
      </c>
      <c r="G103" t="s">
        <v>81</v>
      </c>
      <c r="H103" t="str">
        <f>IF(R102=0,"",R102)</f>
        <v/>
      </c>
      <c r="I103" t="s">
        <v>81</v>
      </c>
      <c r="J103" t="s">
        <v>136</v>
      </c>
      <c r="K103" t="s">
        <v>81</v>
      </c>
      <c r="L103" t="s">
        <v>113</v>
      </c>
      <c r="M103" t="s">
        <v>81</v>
      </c>
      <c r="N103" t="str">
        <f>IF(R103=0,"",R103)</f>
        <v/>
      </c>
      <c r="O103" t="s">
        <v>81</v>
      </c>
      <c r="Q103" s="41" t="s">
        <v>19</v>
      </c>
      <c r="R103" s="34">
        <f>INDEX(AW:AW,W96+1)</f>
        <v>0</v>
      </c>
      <c r="S103" s="42"/>
      <c r="T103" s="42"/>
      <c r="U103" s="42"/>
      <c r="V103" s="43"/>
      <c r="W103" s="44"/>
      <c r="X103" s="45"/>
      <c r="Y103" s="55"/>
      <c r="Z103" s="55"/>
      <c r="AA103" s="56"/>
      <c r="BF103" s="64" t="s">
        <v>0</v>
      </c>
      <c r="BG103">
        <v>102</v>
      </c>
    </row>
    <row r="104" spans="1:59">
      <c r="A104" t="str">
        <f t="shared" si="18"/>
        <v>&amp;br;&amp;br;</v>
      </c>
      <c r="B104" t="s">
        <v>0</v>
      </c>
      <c r="C104" t="s">
        <v>145</v>
      </c>
      <c r="R104"/>
      <c r="S104"/>
      <c r="T104"/>
      <c r="U104"/>
      <c r="V104"/>
      <c r="BF104" s="64" t="s">
        <v>0</v>
      </c>
      <c r="BG104">
        <v>103</v>
      </c>
    </row>
    <row r="105" spans="1:59">
      <c r="A105" t="str">
        <f t="shared" si="18"/>
        <v>#back(text=戻る,left)</v>
      </c>
      <c r="B105" t="s">
        <v>0</v>
      </c>
      <c r="C105" t="s">
        <v>153</v>
      </c>
      <c r="R105"/>
      <c r="S105"/>
      <c r="T105"/>
      <c r="U105"/>
      <c r="V105"/>
      <c r="BF105" s="64" t="s">
        <v>0</v>
      </c>
      <c r="BG105">
        <v>104</v>
      </c>
    </row>
    <row r="106" spans="1:59">
      <c r="A106" t="str">
        <f t="shared" si="18"/>
        <v>&amp;br;</v>
      </c>
      <c r="B106" t="s">
        <v>0</v>
      </c>
      <c r="C106" t="s">
        <v>164</v>
      </c>
      <c r="R106"/>
      <c r="S106"/>
      <c r="T106"/>
      <c r="U106"/>
      <c r="V106"/>
      <c r="BF106" s="64" t="s">
        <v>0</v>
      </c>
      <c r="BG106">
        <v>105</v>
      </c>
    </row>
    <row r="107" spans="1:59">
      <c r="A107" t="str">
        <f t="shared" si="18"/>
        <v>#comment(above,nsize=[15],size=[30],num=[10])</v>
      </c>
      <c r="B107" t="s">
        <v>0</v>
      </c>
      <c r="C107" t="s">
        <v>173</v>
      </c>
      <c r="R107"/>
      <c r="S107"/>
      <c r="T107"/>
      <c r="U107"/>
      <c r="V107"/>
      <c r="BF107" s="64" t="s">
        <v>0</v>
      </c>
      <c r="BG107">
        <v>106</v>
      </c>
    </row>
    <row r="108" spans="1:59">
      <c r="A108" t="str">
        <f t="shared" si="18"/>
        <v>&amp;br;&amp;br;</v>
      </c>
      <c r="B108" t="s">
        <v>0</v>
      </c>
      <c r="C108" t="s">
        <v>145</v>
      </c>
      <c r="R108"/>
      <c r="S108"/>
      <c r="T108"/>
      <c r="U108"/>
      <c r="V108"/>
      <c r="BF108" s="64" t="s">
        <v>0</v>
      </c>
      <c r="BG108">
        <v>107</v>
      </c>
    </row>
    <row r="109" spans="1:59">
      <c r="A109" t="str">
        <f t="shared" si="18"/>
        <v/>
      </c>
      <c r="B109" t="s">
        <v>0</v>
      </c>
      <c r="Q109" s="29"/>
      <c r="R109" s="30"/>
      <c r="S109" s="30"/>
      <c r="T109" s="30"/>
      <c r="U109" s="30"/>
      <c r="V109" s="31"/>
      <c r="W109" s="32">
        <v>9</v>
      </c>
      <c r="X109" s="29"/>
      <c r="Y109" s="50"/>
      <c r="Z109" s="50"/>
      <c r="AA109" s="51"/>
      <c r="BF109" s="64" t="s">
        <v>0</v>
      </c>
      <c r="BG109">
        <v>108</v>
      </c>
    </row>
    <row r="110" spans="1:59">
      <c r="A110" t="str">
        <f t="shared" si="18"/>
        <v>*0/0</v>
      </c>
      <c r="B110" t="s">
        <v>0</v>
      </c>
      <c r="C110" t="str">
        <f>"*"&amp;R110&amp;"/"&amp;T110</f>
        <v>*0/0</v>
      </c>
      <c r="Q110" s="33" t="s">
        <v>9</v>
      </c>
      <c r="R110" s="34">
        <f>INDEX(AJ:AJ,W109+1)</f>
        <v>0</v>
      </c>
      <c r="S110" s="35" t="s">
        <v>10</v>
      </c>
      <c r="T110" s="34">
        <f>INDEX(AK:AK,W109+1)</f>
        <v>0</v>
      </c>
      <c r="U110" s="35"/>
      <c r="V110" s="36"/>
      <c r="W110" s="37"/>
      <c r="X110" s="33"/>
      <c r="Y110" s="52"/>
      <c r="Z110" s="52"/>
      <c r="AA110" s="53"/>
      <c r="BF110" s="64" t="s">
        <v>0</v>
      </c>
      <c r="BG110">
        <v>109</v>
      </c>
    </row>
    <row r="111" spans="1:59">
      <c r="A111" t="str">
        <f t="shared" si="18"/>
        <v>|LEFT:80|LEFT:100|LEFT:100|LEFT:100|LEFT:100|LEFT:100|c</v>
      </c>
      <c r="B111" t="s">
        <v>0</v>
      </c>
      <c r="C111" t="s">
        <v>81</v>
      </c>
      <c r="D111" s="26" t="str">
        <f>$Q$1</f>
        <v>LEFT:80</v>
      </c>
      <c r="E111" s="26" t="s">
        <v>81</v>
      </c>
      <c r="F111" s="26" t="str">
        <f t="shared" ref="F111:J111" si="25">$R$1</f>
        <v>LEFT:100</v>
      </c>
      <c r="G111" s="26" t="s">
        <v>81</v>
      </c>
      <c r="H111" s="26" t="str">
        <f t="shared" si="25"/>
        <v>LEFT:100</v>
      </c>
      <c r="I111" s="26" t="s">
        <v>81</v>
      </c>
      <c r="J111" s="26" t="str">
        <f t="shared" si="25"/>
        <v>LEFT:100</v>
      </c>
      <c r="K111" s="26" t="s">
        <v>81</v>
      </c>
      <c r="L111" s="26" t="str">
        <f>$R$1</f>
        <v>LEFT:100</v>
      </c>
      <c r="M111" s="26" t="s">
        <v>81</v>
      </c>
      <c r="N111" s="26" t="str">
        <f>$R$1</f>
        <v>LEFT:100</v>
      </c>
      <c r="O111" t="s">
        <v>81</v>
      </c>
      <c r="P111" t="s">
        <v>82</v>
      </c>
      <c r="Q111" s="38" t="s">
        <v>6</v>
      </c>
      <c r="R111" s="34" t="str">
        <f>INDEX(AF:AF,W109+1)</f>
        <v>白</v>
      </c>
      <c r="S111" s="39" t="s">
        <v>7</v>
      </c>
      <c r="T111" s="34">
        <f>INDEX(AG:AG,W109+1)</f>
        <v>0</v>
      </c>
      <c r="U111" s="39" t="s">
        <v>8</v>
      </c>
      <c r="V111" s="34">
        <f>INDEX(AI:AI,W109+1)</f>
        <v>0</v>
      </c>
      <c r="W111" s="40"/>
      <c r="X111" s="34">
        <f>INDEX(AQ:AQ,W109+1)</f>
        <v>0</v>
      </c>
      <c r="Y111" s="52"/>
      <c r="Z111" s="52"/>
      <c r="AA111" s="53"/>
      <c r="BF111" s="64" t="s">
        <v>0</v>
      </c>
      <c r="BG111">
        <v>110</v>
      </c>
    </row>
    <row r="112" spans="1:59">
      <c r="A112" t="str">
        <f t="shared" si="18"/>
        <v>|色|白|レアリティ||マナコスト||</v>
      </c>
      <c r="B112" t="s">
        <v>0</v>
      </c>
      <c r="C112" t="s">
        <v>81</v>
      </c>
      <c r="D112" s="27" t="s">
        <v>6</v>
      </c>
      <c r="E112" t="s">
        <v>81</v>
      </c>
      <c r="F112" t="str">
        <f>IF(R111=0,"",R111)</f>
        <v>白</v>
      </c>
      <c r="G112" t="s">
        <v>81</v>
      </c>
      <c r="H112" s="27" t="s">
        <v>93</v>
      </c>
      <c r="I112" t="s">
        <v>81</v>
      </c>
      <c r="J112" t="str">
        <f>IF(T111=0,"",T111)</f>
        <v/>
      </c>
      <c r="K112" t="s">
        <v>81</v>
      </c>
      <c r="L112" s="27" t="s">
        <v>94</v>
      </c>
      <c r="M112" t="s">
        <v>81</v>
      </c>
      <c r="N112" t="str">
        <f>IF(V111=0,"",V111)</f>
        <v/>
      </c>
      <c r="O112" t="s">
        <v>81</v>
      </c>
      <c r="Q112" s="33" t="s">
        <v>11</v>
      </c>
      <c r="R112" s="34">
        <f>INDEX(AL:AL,W109+1)</f>
        <v>0</v>
      </c>
      <c r="S112" s="39" t="s">
        <v>95</v>
      </c>
      <c r="T112" s="34">
        <f>INDEX(AN:AN,W109+1)</f>
        <v>0</v>
      </c>
      <c r="U112" s="34">
        <f>INDEX(AO:AO,W109+1)</f>
        <v>0</v>
      </c>
      <c r="V112" s="34">
        <f>INDEX(AP:AP,W109+1)</f>
        <v>0</v>
      </c>
      <c r="W112" s="40"/>
      <c r="X112" s="34" t="str">
        <f>INDEX(AZ:AZ,W109+1)</f>
        <v/>
      </c>
      <c r="Y112" s="34" t="str">
        <f>INDEX(BA:BA,W109+1)</f>
        <v/>
      </c>
      <c r="Z112" s="34" t="str">
        <f>INDEX(BB:BB,W109+1)</f>
        <v/>
      </c>
      <c r="AA112" s="34">
        <f>INDEX(BC:BC,W109+1)</f>
        <v>0</v>
      </c>
      <c r="BF112" s="64" t="s">
        <v>0</v>
      </c>
      <c r="BG112">
        <v>111</v>
      </c>
    </row>
    <row r="113" spans="1:59">
      <c r="A113" t="str">
        <f t="shared" si="18"/>
        <v>|種別||サブタイプ||||</v>
      </c>
      <c r="B113" t="s">
        <v>0</v>
      </c>
      <c r="C113" t="s">
        <v>81</v>
      </c>
      <c r="D113" s="27" t="s">
        <v>11</v>
      </c>
      <c r="E113" t="s">
        <v>81</v>
      </c>
      <c r="F113" t="str">
        <f>IF(R112=0,"",R112)</f>
        <v/>
      </c>
      <c r="G113" t="s">
        <v>81</v>
      </c>
      <c r="H113" s="27" t="s">
        <v>103</v>
      </c>
      <c r="I113" t="s">
        <v>81</v>
      </c>
      <c r="J113" t="str">
        <f>IF(T112=0,"",T112)</f>
        <v/>
      </c>
      <c r="K113" t="s">
        <v>81</v>
      </c>
      <c r="L113" t="str">
        <f>IF(U112=0,"",U112)</f>
        <v/>
      </c>
      <c r="M113" t="s">
        <v>81</v>
      </c>
      <c r="N113" t="str">
        <f>IF(V112=0,"",V112)</f>
        <v/>
      </c>
      <c r="O113" t="s">
        <v>81</v>
      </c>
      <c r="Q113" s="33" t="s">
        <v>104</v>
      </c>
      <c r="R113" s="34" t="str">
        <f>INDEX(BD:BD,W109+1)</f>
        <v/>
      </c>
      <c r="S113" s="35"/>
      <c r="T113" s="35"/>
      <c r="U113" s="35"/>
      <c r="V113" s="36"/>
      <c r="W113" s="40"/>
      <c r="X113" s="32"/>
      <c r="Y113" s="32"/>
      <c r="Z113" s="32"/>
      <c r="AA113" s="54"/>
      <c r="BF113" s="64" t="s">
        <v>0</v>
      </c>
      <c r="BG113">
        <v>112</v>
      </c>
    </row>
    <row r="114" spans="1:59">
      <c r="A114" t="str">
        <f t="shared" si="18"/>
        <v>|テキスト|&gt;|&gt;|&gt;|&gt;||</v>
      </c>
      <c r="B114" t="s">
        <v>0</v>
      </c>
      <c r="C114" t="s">
        <v>81</v>
      </c>
      <c r="D114" s="27" t="s">
        <v>104</v>
      </c>
      <c r="E114" t="s">
        <v>81</v>
      </c>
      <c r="F114" s="27" t="s">
        <v>113</v>
      </c>
      <c r="G114" t="s">
        <v>81</v>
      </c>
      <c r="H114" s="27" t="s">
        <v>113</v>
      </c>
      <c r="I114" t="s">
        <v>81</v>
      </c>
      <c r="J114" s="27" t="s">
        <v>113</v>
      </c>
      <c r="K114" t="s">
        <v>81</v>
      </c>
      <c r="L114" s="27" t="s">
        <v>113</v>
      </c>
      <c r="M114" t="s">
        <v>81</v>
      </c>
      <c r="N114" t="str">
        <f>IF(R113=0,"",R113)</f>
        <v/>
      </c>
      <c r="O114" t="s">
        <v>81</v>
      </c>
      <c r="Q114" s="38" t="s">
        <v>27</v>
      </c>
      <c r="R114" s="34" t="str">
        <f>INDEX(BE:BE,W109+1)</f>
        <v/>
      </c>
      <c r="S114" s="35" t="s">
        <v>400</v>
      </c>
      <c r="T114" s="34" t="str">
        <f>IF(X114="","",X114&amp;IF(Y114="",""," "&amp;Y114)&amp;IF(Z114="",""," "&amp;Z114)&amp;IF(AA114="",""," "&amp;AA114))</f>
        <v/>
      </c>
      <c r="U114" s="35"/>
      <c r="V114" s="36"/>
      <c r="W114" s="40" t="s">
        <v>114</v>
      </c>
      <c r="X114" s="33" t="str">
        <f t="shared" ref="X114:AA114" si="26">IF(ISERROR(IF(LEN(X113)&gt;1,X113,VLOOKUP(X112,$AC:$AD,2,FALSE))),"",IF(LEN(X113)&gt;1,X113,VLOOKUP(X112,$AC:$AD,2,FALSE)))</f>
        <v/>
      </c>
      <c r="Y114" s="33" t="str">
        <f t="shared" si="26"/>
        <v/>
      </c>
      <c r="Z114" s="33" t="str">
        <f t="shared" si="26"/>
        <v/>
      </c>
      <c r="AA114" s="33" t="str">
        <f t="shared" si="26"/>
        <v> </v>
      </c>
      <c r="BF114" s="64" t="s">
        <v>0</v>
      </c>
      <c r="BG114">
        <v>113</v>
      </c>
    </row>
    <row r="115" spans="1:59">
      <c r="A115" t="str">
        <f t="shared" si="18"/>
        <v>|英テキスト|&gt;|&gt;|&gt;|&gt;||</v>
      </c>
      <c r="B115" t="s">
        <v>0</v>
      </c>
      <c r="C115" t="s">
        <v>81</v>
      </c>
      <c r="D115" s="27" t="s">
        <v>125</v>
      </c>
      <c r="E115" t="s">
        <v>81</v>
      </c>
      <c r="F115" s="27" t="s">
        <v>113</v>
      </c>
      <c r="G115" t="s">
        <v>81</v>
      </c>
      <c r="H115" s="27" t="s">
        <v>113</v>
      </c>
      <c r="I115" t="s">
        <v>81</v>
      </c>
      <c r="J115" s="27" t="s">
        <v>113</v>
      </c>
      <c r="K115" t="s">
        <v>81</v>
      </c>
      <c r="L115" s="27" t="s">
        <v>113</v>
      </c>
      <c r="M115" t="s">
        <v>81</v>
      </c>
      <c r="N115" t="str">
        <f>IF(T114="","",T114&amp;"&amp;br;")&amp;IF(R114=0,"",R114)</f>
        <v/>
      </c>
      <c r="O115" t="s">
        <v>81</v>
      </c>
      <c r="Q115" s="33" t="s">
        <v>18</v>
      </c>
      <c r="R115" s="34">
        <f>IF(INDEX(AX:AX,W109+1)="",0,INDEX(AX:AX,W109+1)&amp;"/"&amp;INDEX(AY:AY,W109+1))</f>
        <v>0</v>
      </c>
      <c r="S115" s="35"/>
      <c r="T115" s="35"/>
      <c r="U115" s="35"/>
      <c r="V115" s="36"/>
      <c r="W115" s="40"/>
      <c r="X115" s="33"/>
      <c r="Y115" s="52"/>
      <c r="Z115" s="52"/>
      <c r="AA115" s="53"/>
      <c r="BF115" s="64" t="s">
        <v>0</v>
      </c>
      <c r="BG115">
        <v>114</v>
      </c>
    </row>
    <row r="116" spans="1:59">
      <c r="A116" t="str">
        <f t="shared" si="18"/>
        <v>|PT|&gt;||シールド数|&gt;||</v>
      </c>
      <c r="B116" t="s">
        <v>0</v>
      </c>
      <c r="C116" t="s">
        <v>81</v>
      </c>
      <c r="D116" t="s">
        <v>18</v>
      </c>
      <c r="E116" t="s">
        <v>81</v>
      </c>
      <c r="F116" t="s">
        <v>113</v>
      </c>
      <c r="G116" t="s">
        <v>81</v>
      </c>
      <c r="H116" t="str">
        <f>IF(R115=0,"",R115)</f>
        <v/>
      </c>
      <c r="I116" t="s">
        <v>81</v>
      </c>
      <c r="J116" t="s">
        <v>136</v>
      </c>
      <c r="K116" t="s">
        <v>81</v>
      </c>
      <c r="L116" t="s">
        <v>113</v>
      </c>
      <c r="M116" t="s">
        <v>81</v>
      </c>
      <c r="N116" t="str">
        <f>IF(R116=0,"",R116)</f>
        <v/>
      </c>
      <c r="O116" t="s">
        <v>81</v>
      </c>
      <c r="Q116" s="41" t="s">
        <v>19</v>
      </c>
      <c r="R116" s="34">
        <f>INDEX(AW:AW,W109+1)</f>
        <v>0</v>
      </c>
      <c r="S116" s="42"/>
      <c r="T116" s="42"/>
      <c r="U116" s="42"/>
      <c r="V116" s="43"/>
      <c r="W116" s="44"/>
      <c r="X116" s="45"/>
      <c r="Y116" s="55"/>
      <c r="Z116" s="55"/>
      <c r="AA116" s="56"/>
      <c r="BF116" s="64" t="s">
        <v>0</v>
      </c>
      <c r="BG116">
        <v>115</v>
      </c>
    </row>
    <row r="117" spans="1:59">
      <c r="A117" t="str">
        <f t="shared" si="18"/>
        <v>&amp;br;&amp;br;</v>
      </c>
      <c r="B117" t="s">
        <v>0</v>
      </c>
      <c r="C117" t="s">
        <v>145</v>
      </c>
      <c r="R117"/>
      <c r="S117"/>
      <c r="T117"/>
      <c r="U117"/>
      <c r="V117"/>
      <c r="BF117" s="64" t="s">
        <v>0</v>
      </c>
      <c r="BG117">
        <v>116</v>
      </c>
    </row>
    <row r="118" spans="1:59">
      <c r="A118" t="str">
        <f t="shared" si="18"/>
        <v>#back(text=戻る,left)</v>
      </c>
      <c r="B118" t="s">
        <v>0</v>
      </c>
      <c r="C118" t="s">
        <v>153</v>
      </c>
      <c r="R118"/>
      <c r="S118"/>
      <c r="T118"/>
      <c r="U118"/>
      <c r="V118"/>
      <c r="BF118" s="64" t="s">
        <v>0</v>
      </c>
      <c r="BG118">
        <v>117</v>
      </c>
    </row>
    <row r="119" spans="1:59">
      <c r="A119" t="str">
        <f t="shared" si="18"/>
        <v>&amp;br;</v>
      </c>
      <c r="B119" t="s">
        <v>0</v>
      </c>
      <c r="C119" t="s">
        <v>164</v>
      </c>
      <c r="R119"/>
      <c r="S119"/>
      <c r="T119"/>
      <c r="U119"/>
      <c r="V119"/>
      <c r="BF119" s="64" t="s">
        <v>0</v>
      </c>
      <c r="BG119">
        <v>118</v>
      </c>
    </row>
    <row r="120" spans="1:59">
      <c r="A120" t="str">
        <f t="shared" si="18"/>
        <v>#comment(above,nsize=[15],size=[30],num=[10])</v>
      </c>
      <c r="B120" t="s">
        <v>0</v>
      </c>
      <c r="C120" t="s">
        <v>173</v>
      </c>
      <c r="R120"/>
      <c r="S120"/>
      <c r="T120"/>
      <c r="U120"/>
      <c r="V120"/>
      <c r="BF120" s="64" t="s">
        <v>0</v>
      </c>
      <c r="BG120">
        <v>119</v>
      </c>
    </row>
    <row r="121" spans="1:59">
      <c r="A121" t="str">
        <f t="shared" si="18"/>
        <v>&amp;br;&amp;br;</v>
      </c>
      <c r="B121" t="s">
        <v>0</v>
      </c>
      <c r="C121" t="s">
        <v>145</v>
      </c>
      <c r="R121"/>
      <c r="S121"/>
      <c r="T121"/>
      <c r="U121"/>
      <c r="V121"/>
      <c r="BF121" s="64" t="s">
        <v>0</v>
      </c>
      <c r="BG121">
        <v>120</v>
      </c>
    </row>
    <row r="122" spans="1:59">
      <c r="A122" t="str">
        <f t="shared" si="18"/>
        <v/>
      </c>
      <c r="B122" t="s">
        <v>0</v>
      </c>
      <c r="Q122" s="29"/>
      <c r="R122" s="30"/>
      <c r="S122" s="30"/>
      <c r="T122" s="30"/>
      <c r="U122" s="30"/>
      <c r="V122" s="31"/>
      <c r="W122" s="32">
        <v>10</v>
      </c>
      <c r="X122" s="29"/>
      <c r="Y122" s="50"/>
      <c r="Z122" s="50"/>
      <c r="AA122" s="51"/>
      <c r="BF122" s="64" t="s">
        <v>0</v>
      </c>
      <c r="BG122">
        <v>121</v>
      </c>
    </row>
    <row r="123" spans="1:59">
      <c r="A123" t="str">
        <f t="shared" si="18"/>
        <v>*0/0</v>
      </c>
      <c r="B123" t="s">
        <v>0</v>
      </c>
      <c r="C123" t="str">
        <f>"*"&amp;R123&amp;"/"&amp;T123</f>
        <v>*0/0</v>
      </c>
      <c r="Q123" s="33" t="s">
        <v>9</v>
      </c>
      <c r="R123" s="34">
        <f>INDEX(AJ:AJ,W122+1)</f>
        <v>0</v>
      </c>
      <c r="S123" s="35" t="s">
        <v>10</v>
      </c>
      <c r="T123" s="34">
        <f>INDEX(AK:AK,W122+1)</f>
        <v>0</v>
      </c>
      <c r="U123" s="35"/>
      <c r="V123" s="36"/>
      <c r="W123" s="37"/>
      <c r="X123" s="33"/>
      <c r="Y123" s="52"/>
      <c r="Z123" s="52"/>
      <c r="AA123" s="53"/>
      <c r="BF123" s="64" t="s">
        <v>0</v>
      </c>
      <c r="BG123">
        <v>122</v>
      </c>
    </row>
    <row r="124" spans="1:59">
      <c r="A124" t="str">
        <f t="shared" si="18"/>
        <v>|LEFT:80|LEFT:100|LEFT:100|LEFT:100|LEFT:100|LEFT:100|c</v>
      </c>
      <c r="B124" t="s">
        <v>0</v>
      </c>
      <c r="C124" t="s">
        <v>81</v>
      </c>
      <c r="D124" s="26" t="str">
        <f>$Q$1</f>
        <v>LEFT:80</v>
      </c>
      <c r="E124" s="26" t="s">
        <v>81</v>
      </c>
      <c r="F124" s="26" t="str">
        <f t="shared" ref="F124:J124" si="27">$R$1</f>
        <v>LEFT:100</v>
      </c>
      <c r="G124" s="26" t="s">
        <v>81</v>
      </c>
      <c r="H124" s="26" t="str">
        <f t="shared" si="27"/>
        <v>LEFT:100</v>
      </c>
      <c r="I124" s="26" t="s">
        <v>81</v>
      </c>
      <c r="J124" s="26" t="str">
        <f t="shared" si="27"/>
        <v>LEFT:100</v>
      </c>
      <c r="K124" s="26" t="s">
        <v>81</v>
      </c>
      <c r="L124" s="26" t="str">
        <f>$R$1</f>
        <v>LEFT:100</v>
      </c>
      <c r="M124" s="26" t="s">
        <v>81</v>
      </c>
      <c r="N124" s="26" t="str">
        <f>$R$1</f>
        <v>LEFT:100</v>
      </c>
      <c r="O124" t="s">
        <v>81</v>
      </c>
      <c r="P124" t="s">
        <v>82</v>
      </c>
      <c r="Q124" s="38" t="s">
        <v>6</v>
      </c>
      <c r="R124" s="34" t="str">
        <f>INDEX(AF:AF,W122+1)</f>
        <v>白</v>
      </c>
      <c r="S124" s="39" t="s">
        <v>7</v>
      </c>
      <c r="T124" s="34">
        <f>INDEX(AG:AG,W122+1)</f>
        <v>0</v>
      </c>
      <c r="U124" s="39" t="s">
        <v>8</v>
      </c>
      <c r="V124" s="34">
        <f>INDEX(AI:AI,W122+1)</f>
        <v>0</v>
      </c>
      <c r="W124" s="40"/>
      <c r="X124" s="34">
        <f>INDEX(AQ:AQ,W122+1)</f>
        <v>0</v>
      </c>
      <c r="Y124" s="52"/>
      <c r="Z124" s="52"/>
      <c r="AA124" s="53"/>
      <c r="BF124" s="64" t="s">
        <v>0</v>
      </c>
      <c r="BG124">
        <v>123</v>
      </c>
    </row>
    <row r="125" spans="1:59">
      <c r="A125" t="str">
        <f t="shared" si="18"/>
        <v>|色|白|レアリティ||マナコスト||</v>
      </c>
      <c r="B125" t="s">
        <v>0</v>
      </c>
      <c r="C125" t="s">
        <v>81</v>
      </c>
      <c r="D125" s="27" t="s">
        <v>6</v>
      </c>
      <c r="E125" t="s">
        <v>81</v>
      </c>
      <c r="F125" t="str">
        <f>IF(R124=0,"",R124)</f>
        <v>白</v>
      </c>
      <c r="G125" t="s">
        <v>81</v>
      </c>
      <c r="H125" s="27" t="s">
        <v>93</v>
      </c>
      <c r="I125" t="s">
        <v>81</v>
      </c>
      <c r="J125" t="str">
        <f>IF(T124=0,"",T124)</f>
        <v/>
      </c>
      <c r="K125" t="s">
        <v>81</v>
      </c>
      <c r="L125" s="27" t="s">
        <v>94</v>
      </c>
      <c r="M125" t="s">
        <v>81</v>
      </c>
      <c r="N125" t="str">
        <f>IF(V124=0,"",V124)</f>
        <v/>
      </c>
      <c r="O125" t="s">
        <v>81</v>
      </c>
      <c r="Q125" s="33" t="s">
        <v>11</v>
      </c>
      <c r="R125" s="34">
        <f>INDEX(AL:AL,W122+1)</f>
        <v>0</v>
      </c>
      <c r="S125" s="39" t="s">
        <v>95</v>
      </c>
      <c r="T125" s="34">
        <f>INDEX(AN:AN,W122+1)</f>
        <v>0</v>
      </c>
      <c r="U125" s="34">
        <f>INDEX(AO:AO,W122+1)</f>
        <v>0</v>
      </c>
      <c r="V125" s="34">
        <f>INDEX(AP:AP,W122+1)</f>
        <v>0</v>
      </c>
      <c r="W125" s="40"/>
      <c r="X125" s="34" t="str">
        <f>INDEX(AZ:AZ,W122+1)</f>
        <v/>
      </c>
      <c r="Y125" s="34" t="str">
        <f>INDEX(BA:BA,W122+1)</f>
        <v/>
      </c>
      <c r="Z125" s="34" t="str">
        <f>INDEX(BB:BB,W122+1)</f>
        <v/>
      </c>
      <c r="AA125" s="34">
        <f>INDEX(BC:BC,W122+1)</f>
        <v>0</v>
      </c>
      <c r="BF125" s="64" t="s">
        <v>0</v>
      </c>
      <c r="BG125">
        <v>124</v>
      </c>
    </row>
    <row r="126" spans="1:59">
      <c r="A126" t="str">
        <f t="shared" si="18"/>
        <v>|種別||サブタイプ||||</v>
      </c>
      <c r="B126" t="s">
        <v>0</v>
      </c>
      <c r="C126" t="s">
        <v>81</v>
      </c>
      <c r="D126" s="27" t="s">
        <v>11</v>
      </c>
      <c r="E126" t="s">
        <v>81</v>
      </c>
      <c r="F126" t="str">
        <f>IF(R125=0,"",R125)</f>
        <v/>
      </c>
      <c r="G126" t="s">
        <v>81</v>
      </c>
      <c r="H126" s="27" t="s">
        <v>103</v>
      </c>
      <c r="I126" t="s">
        <v>81</v>
      </c>
      <c r="J126" t="str">
        <f>IF(T125=0,"",T125)</f>
        <v/>
      </c>
      <c r="K126" t="s">
        <v>81</v>
      </c>
      <c r="L126" t="str">
        <f>IF(U125=0,"",U125)</f>
        <v/>
      </c>
      <c r="M126" t="s">
        <v>81</v>
      </c>
      <c r="N126" t="str">
        <f>IF(V125=0,"",V125)</f>
        <v/>
      </c>
      <c r="O126" t="s">
        <v>81</v>
      </c>
      <c r="Q126" s="33" t="s">
        <v>104</v>
      </c>
      <c r="R126" s="34" t="str">
        <f>INDEX(BD:BD,W122+1)</f>
        <v/>
      </c>
      <c r="S126" s="35"/>
      <c r="T126" s="35"/>
      <c r="U126" s="35"/>
      <c r="V126" s="36"/>
      <c r="W126" s="40"/>
      <c r="X126" s="32"/>
      <c r="Y126" s="32"/>
      <c r="Z126" s="32"/>
      <c r="AA126" s="54"/>
      <c r="BF126" s="64" t="s">
        <v>0</v>
      </c>
      <c r="BG126">
        <v>125</v>
      </c>
    </row>
    <row r="127" spans="1:59">
      <c r="A127" t="str">
        <f t="shared" si="18"/>
        <v>|テキスト|&gt;|&gt;|&gt;|&gt;||</v>
      </c>
      <c r="B127" t="s">
        <v>0</v>
      </c>
      <c r="C127" t="s">
        <v>81</v>
      </c>
      <c r="D127" s="27" t="s">
        <v>104</v>
      </c>
      <c r="E127" t="s">
        <v>81</v>
      </c>
      <c r="F127" s="27" t="s">
        <v>113</v>
      </c>
      <c r="G127" t="s">
        <v>81</v>
      </c>
      <c r="H127" s="27" t="s">
        <v>113</v>
      </c>
      <c r="I127" t="s">
        <v>81</v>
      </c>
      <c r="J127" s="27" t="s">
        <v>113</v>
      </c>
      <c r="K127" t="s">
        <v>81</v>
      </c>
      <c r="L127" s="27" t="s">
        <v>113</v>
      </c>
      <c r="M127" t="s">
        <v>81</v>
      </c>
      <c r="N127" t="str">
        <f>IF(R126=0,"",R126)</f>
        <v/>
      </c>
      <c r="O127" t="s">
        <v>81</v>
      </c>
      <c r="Q127" s="38" t="s">
        <v>27</v>
      </c>
      <c r="R127" s="34" t="str">
        <f>INDEX(BE:BE,W122+1)</f>
        <v/>
      </c>
      <c r="S127" s="35" t="s">
        <v>400</v>
      </c>
      <c r="T127" s="34" t="str">
        <f>IF(X127="","",X127&amp;IF(Y127="",""," "&amp;Y127)&amp;IF(Z127="",""," "&amp;Z127)&amp;IF(AA127="",""," "&amp;AA127))</f>
        <v/>
      </c>
      <c r="U127" s="35"/>
      <c r="V127" s="36"/>
      <c r="W127" s="40" t="s">
        <v>114</v>
      </c>
      <c r="X127" s="33" t="str">
        <f t="shared" ref="X127:AA127" si="28">IF(ISERROR(IF(LEN(X126)&gt;1,X126,VLOOKUP(X125,$AC:$AD,2,FALSE))),"",IF(LEN(X126)&gt;1,X126,VLOOKUP(X125,$AC:$AD,2,FALSE)))</f>
        <v/>
      </c>
      <c r="Y127" s="33" t="str">
        <f t="shared" si="28"/>
        <v/>
      </c>
      <c r="Z127" s="33" t="str">
        <f t="shared" si="28"/>
        <v/>
      </c>
      <c r="AA127" s="33" t="str">
        <f t="shared" si="28"/>
        <v> </v>
      </c>
      <c r="BF127" s="64" t="s">
        <v>0</v>
      </c>
      <c r="BG127">
        <v>126</v>
      </c>
    </row>
    <row r="128" spans="1:59">
      <c r="A128" t="str">
        <f t="shared" si="18"/>
        <v>|英テキスト|&gt;|&gt;|&gt;|&gt;||</v>
      </c>
      <c r="B128" t="s">
        <v>0</v>
      </c>
      <c r="C128" t="s">
        <v>81</v>
      </c>
      <c r="D128" s="27" t="s">
        <v>125</v>
      </c>
      <c r="E128" t="s">
        <v>81</v>
      </c>
      <c r="F128" s="27" t="s">
        <v>113</v>
      </c>
      <c r="G128" t="s">
        <v>81</v>
      </c>
      <c r="H128" s="27" t="s">
        <v>113</v>
      </c>
      <c r="I128" t="s">
        <v>81</v>
      </c>
      <c r="J128" s="27" t="s">
        <v>113</v>
      </c>
      <c r="K128" t="s">
        <v>81</v>
      </c>
      <c r="L128" s="27" t="s">
        <v>113</v>
      </c>
      <c r="M128" t="s">
        <v>81</v>
      </c>
      <c r="N128" t="str">
        <f>IF(T127="","",T127&amp;"&amp;br;")&amp;IF(R127=0,"",R127)</f>
        <v/>
      </c>
      <c r="O128" t="s">
        <v>81</v>
      </c>
      <c r="Q128" s="33" t="s">
        <v>18</v>
      </c>
      <c r="R128" s="34">
        <f>IF(INDEX(AX:AX,W122+1)="",0,INDEX(AX:AX,W122+1)&amp;"/"&amp;INDEX(AY:AY,W122+1))</f>
        <v>0</v>
      </c>
      <c r="S128" s="35"/>
      <c r="T128" s="35"/>
      <c r="U128" s="35"/>
      <c r="V128" s="36"/>
      <c r="W128" s="40"/>
      <c r="X128" s="33"/>
      <c r="Y128" s="52"/>
      <c r="Z128" s="52"/>
      <c r="AA128" s="53"/>
      <c r="BF128" s="64" t="s">
        <v>0</v>
      </c>
      <c r="BG128">
        <v>127</v>
      </c>
    </row>
    <row r="129" spans="1:59">
      <c r="A129" t="str">
        <f t="shared" si="18"/>
        <v>|PT|&gt;||シールド数|&gt;||</v>
      </c>
      <c r="B129" t="s">
        <v>0</v>
      </c>
      <c r="C129" t="s">
        <v>81</v>
      </c>
      <c r="D129" t="s">
        <v>18</v>
      </c>
      <c r="E129" t="s">
        <v>81</v>
      </c>
      <c r="F129" t="s">
        <v>113</v>
      </c>
      <c r="G129" t="s">
        <v>81</v>
      </c>
      <c r="H129" t="str">
        <f>IF(R128=0,"",R128)</f>
        <v/>
      </c>
      <c r="I129" t="s">
        <v>81</v>
      </c>
      <c r="J129" t="s">
        <v>136</v>
      </c>
      <c r="K129" t="s">
        <v>81</v>
      </c>
      <c r="L129" t="s">
        <v>113</v>
      </c>
      <c r="M129" t="s">
        <v>81</v>
      </c>
      <c r="N129" t="str">
        <f>IF(R129=0,"",R129)</f>
        <v/>
      </c>
      <c r="O129" t="s">
        <v>81</v>
      </c>
      <c r="Q129" s="41" t="s">
        <v>19</v>
      </c>
      <c r="R129" s="34">
        <f>INDEX(AW:AW,W122+1)</f>
        <v>0</v>
      </c>
      <c r="S129" s="42"/>
      <c r="T129" s="42"/>
      <c r="U129" s="42"/>
      <c r="V129" s="43"/>
      <c r="W129" s="44"/>
      <c r="X129" s="45"/>
      <c r="Y129" s="55"/>
      <c r="Z129" s="55"/>
      <c r="AA129" s="56"/>
      <c r="BF129" s="64" t="s">
        <v>0</v>
      </c>
      <c r="BG129">
        <v>128</v>
      </c>
    </row>
    <row r="130" spans="1:59">
      <c r="A130" t="str">
        <f t="shared" si="18"/>
        <v>&amp;br;&amp;br;</v>
      </c>
      <c r="B130" t="s">
        <v>0</v>
      </c>
      <c r="C130" t="s">
        <v>145</v>
      </c>
      <c r="R130"/>
      <c r="S130"/>
      <c r="T130"/>
      <c r="U130"/>
      <c r="V130"/>
      <c r="BF130" s="64" t="s">
        <v>0</v>
      </c>
      <c r="BG130">
        <v>129</v>
      </c>
    </row>
    <row r="131" spans="1:59">
      <c r="A131" t="str">
        <f t="shared" si="18"/>
        <v>#back(text=戻る,left)</v>
      </c>
      <c r="B131" t="s">
        <v>0</v>
      </c>
      <c r="C131" t="s">
        <v>153</v>
      </c>
      <c r="R131"/>
      <c r="S131"/>
      <c r="T131"/>
      <c r="U131"/>
      <c r="V131"/>
      <c r="BF131" s="64" t="s">
        <v>0</v>
      </c>
      <c r="BG131">
        <v>130</v>
      </c>
    </row>
    <row r="132" spans="1:59">
      <c r="A132" t="str">
        <f t="shared" si="18"/>
        <v>&amp;br;</v>
      </c>
      <c r="B132" t="s">
        <v>0</v>
      </c>
      <c r="C132" t="s">
        <v>164</v>
      </c>
      <c r="R132"/>
      <c r="S132"/>
      <c r="T132"/>
      <c r="U132"/>
      <c r="V132"/>
      <c r="BF132" s="64" t="s">
        <v>0</v>
      </c>
      <c r="BG132">
        <v>131</v>
      </c>
    </row>
    <row r="133" spans="1:59">
      <c r="A133" t="str">
        <f t="shared" si="18"/>
        <v>#comment(above,nsize=[15],size=[30],num=[10])</v>
      </c>
      <c r="B133" t="s">
        <v>0</v>
      </c>
      <c r="C133" t="s">
        <v>173</v>
      </c>
      <c r="R133"/>
      <c r="S133"/>
      <c r="T133"/>
      <c r="U133"/>
      <c r="V133"/>
      <c r="BF133" s="64" t="s">
        <v>0</v>
      </c>
      <c r="BG133">
        <v>132</v>
      </c>
    </row>
    <row r="134" spans="1:59">
      <c r="A134" t="str">
        <f t="shared" ref="A134:A197" si="29">CONCATENATE(C134,D134,E134,F134,G134,H134,I134,J134,K134,L134,M134,N134,O134,P134)</f>
        <v>&amp;br;&amp;br;</v>
      </c>
      <c r="B134" t="s">
        <v>0</v>
      </c>
      <c r="C134" t="s">
        <v>145</v>
      </c>
      <c r="R134"/>
      <c r="S134"/>
      <c r="T134"/>
      <c r="U134"/>
      <c r="V134"/>
      <c r="BF134" s="64" t="s">
        <v>0</v>
      </c>
      <c r="BG134">
        <v>133</v>
      </c>
    </row>
    <row r="135" spans="1:59">
      <c r="A135" t="str">
        <f t="shared" si="29"/>
        <v/>
      </c>
      <c r="B135" t="s">
        <v>0</v>
      </c>
      <c r="Q135" s="29"/>
      <c r="R135" s="30"/>
      <c r="S135" s="30"/>
      <c r="T135" s="30"/>
      <c r="U135" s="30"/>
      <c r="V135" s="31"/>
      <c r="W135" s="32">
        <v>11</v>
      </c>
      <c r="X135" s="29"/>
      <c r="Y135" s="50"/>
      <c r="Z135" s="50"/>
      <c r="AA135" s="51"/>
      <c r="BF135" s="64" t="s">
        <v>0</v>
      </c>
      <c r="BG135">
        <v>134</v>
      </c>
    </row>
    <row r="136" spans="1:59">
      <c r="A136" t="str">
        <f t="shared" si="29"/>
        <v>*0/0</v>
      </c>
      <c r="B136" t="s">
        <v>0</v>
      </c>
      <c r="C136" t="str">
        <f>"*"&amp;R136&amp;"/"&amp;T136</f>
        <v>*0/0</v>
      </c>
      <c r="Q136" s="33" t="s">
        <v>9</v>
      </c>
      <c r="R136" s="34">
        <f>INDEX(AJ:AJ,W135+1)</f>
        <v>0</v>
      </c>
      <c r="S136" s="35" t="s">
        <v>10</v>
      </c>
      <c r="T136" s="34">
        <f>INDEX(AK:AK,W135+1)</f>
        <v>0</v>
      </c>
      <c r="U136" s="35"/>
      <c r="V136" s="36"/>
      <c r="W136" s="37"/>
      <c r="X136" s="33"/>
      <c r="Y136" s="52"/>
      <c r="Z136" s="52"/>
      <c r="AA136" s="53"/>
      <c r="BF136" s="64" t="s">
        <v>0</v>
      </c>
      <c r="BG136">
        <v>135</v>
      </c>
    </row>
    <row r="137" spans="1:59">
      <c r="A137" t="str">
        <f t="shared" si="29"/>
        <v>|LEFT:80|LEFT:100|LEFT:100|LEFT:100|LEFT:100|LEFT:100|c</v>
      </c>
      <c r="B137" t="s">
        <v>0</v>
      </c>
      <c r="C137" t="s">
        <v>81</v>
      </c>
      <c r="D137" s="26" t="str">
        <f>$Q$1</f>
        <v>LEFT:80</v>
      </c>
      <c r="E137" s="26" t="s">
        <v>81</v>
      </c>
      <c r="F137" s="26" t="str">
        <f t="shared" ref="F137:J137" si="30">$R$1</f>
        <v>LEFT:100</v>
      </c>
      <c r="G137" s="26" t="s">
        <v>81</v>
      </c>
      <c r="H137" s="26" t="str">
        <f t="shared" si="30"/>
        <v>LEFT:100</v>
      </c>
      <c r="I137" s="26" t="s">
        <v>81</v>
      </c>
      <c r="J137" s="26" t="str">
        <f t="shared" si="30"/>
        <v>LEFT:100</v>
      </c>
      <c r="K137" s="26" t="s">
        <v>81</v>
      </c>
      <c r="L137" s="26" t="str">
        <f>$R$1</f>
        <v>LEFT:100</v>
      </c>
      <c r="M137" s="26" t="s">
        <v>81</v>
      </c>
      <c r="N137" s="26" t="str">
        <f>$R$1</f>
        <v>LEFT:100</v>
      </c>
      <c r="O137" t="s">
        <v>81</v>
      </c>
      <c r="P137" t="s">
        <v>82</v>
      </c>
      <c r="Q137" s="38" t="s">
        <v>6</v>
      </c>
      <c r="R137" s="34" t="str">
        <f>INDEX(AF:AF,W135+1)</f>
        <v>白</v>
      </c>
      <c r="S137" s="39" t="s">
        <v>7</v>
      </c>
      <c r="T137" s="34">
        <f>INDEX(AG:AG,W135+1)</f>
        <v>0</v>
      </c>
      <c r="U137" s="39" t="s">
        <v>8</v>
      </c>
      <c r="V137" s="34">
        <f>INDEX(AI:AI,W135+1)</f>
        <v>0</v>
      </c>
      <c r="W137" s="40"/>
      <c r="X137" s="34">
        <f>INDEX(AQ:AQ,W135+1)</f>
        <v>0</v>
      </c>
      <c r="Y137" s="52"/>
      <c r="Z137" s="52"/>
      <c r="AA137" s="53"/>
      <c r="BF137" s="64" t="s">
        <v>0</v>
      </c>
      <c r="BG137">
        <v>136</v>
      </c>
    </row>
    <row r="138" spans="1:59">
      <c r="A138" t="str">
        <f t="shared" si="29"/>
        <v>|色|白|レアリティ||マナコスト||</v>
      </c>
      <c r="B138" t="s">
        <v>0</v>
      </c>
      <c r="C138" t="s">
        <v>81</v>
      </c>
      <c r="D138" s="27" t="s">
        <v>6</v>
      </c>
      <c r="E138" t="s">
        <v>81</v>
      </c>
      <c r="F138" t="str">
        <f>IF(R137=0,"",R137)</f>
        <v>白</v>
      </c>
      <c r="G138" t="s">
        <v>81</v>
      </c>
      <c r="H138" s="27" t="s">
        <v>93</v>
      </c>
      <c r="I138" t="s">
        <v>81</v>
      </c>
      <c r="J138" t="str">
        <f>IF(T137=0,"",T137)</f>
        <v/>
      </c>
      <c r="K138" t="s">
        <v>81</v>
      </c>
      <c r="L138" s="27" t="s">
        <v>94</v>
      </c>
      <c r="M138" t="s">
        <v>81</v>
      </c>
      <c r="N138" t="str">
        <f>IF(V137=0,"",V137)</f>
        <v/>
      </c>
      <c r="O138" t="s">
        <v>81</v>
      </c>
      <c r="Q138" s="33" t="s">
        <v>11</v>
      </c>
      <c r="R138" s="34">
        <f>INDEX(AL:AL,W135+1)</f>
        <v>0</v>
      </c>
      <c r="S138" s="39" t="s">
        <v>95</v>
      </c>
      <c r="T138" s="34">
        <f>INDEX(AN:AN,W135+1)</f>
        <v>0</v>
      </c>
      <c r="U138" s="34">
        <f>INDEX(AO:AO,W135+1)</f>
        <v>0</v>
      </c>
      <c r="V138" s="34">
        <f>INDEX(AP:AP,W135+1)</f>
        <v>0</v>
      </c>
      <c r="W138" s="40"/>
      <c r="X138" s="34" t="str">
        <f>INDEX(AZ:AZ,W135+1)</f>
        <v/>
      </c>
      <c r="Y138" s="34" t="str">
        <f>INDEX(BA:BA,W135+1)</f>
        <v/>
      </c>
      <c r="Z138" s="34" t="str">
        <f>INDEX(BB:BB,W135+1)</f>
        <v/>
      </c>
      <c r="AA138" s="34">
        <f>INDEX(BC:BC,W135+1)</f>
        <v>0</v>
      </c>
      <c r="BF138" s="64" t="s">
        <v>0</v>
      </c>
      <c r="BG138">
        <v>137</v>
      </c>
    </row>
    <row r="139" spans="1:59">
      <c r="A139" t="str">
        <f t="shared" si="29"/>
        <v>|種別||サブタイプ||||</v>
      </c>
      <c r="B139" t="s">
        <v>0</v>
      </c>
      <c r="C139" t="s">
        <v>81</v>
      </c>
      <c r="D139" s="27" t="s">
        <v>11</v>
      </c>
      <c r="E139" t="s">
        <v>81</v>
      </c>
      <c r="F139" t="str">
        <f>IF(R138=0,"",R138)</f>
        <v/>
      </c>
      <c r="G139" t="s">
        <v>81</v>
      </c>
      <c r="H139" s="27" t="s">
        <v>103</v>
      </c>
      <c r="I139" t="s">
        <v>81</v>
      </c>
      <c r="J139" t="str">
        <f>IF(T138=0,"",T138)</f>
        <v/>
      </c>
      <c r="K139" t="s">
        <v>81</v>
      </c>
      <c r="L139" t="str">
        <f>IF(U138=0,"",U138)</f>
        <v/>
      </c>
      <c r="M139" t="s">
        <v>81</v>
      </c>
      <c r="N139" t="str">
        <f>IF(V138=0,"",V138)</f>
        <v/>
      </c>
      <c r="O139" t="s">
        <v>81</v>
      </c>
      <c r="Q139" s="33" t="s">
        <v>104</v>
      </c>
      <c r="R139" s="34" t="str">
        <f>INDEX(BD:BD,W135+1)</f>
        <v/>
      </c>
      <c r="S139" s="35"/>
      <c r="T139" s="35"/>
      <c r="U139" s="35"/>
      <c r="V139" s="36"/>
      <c r="W139" s="40"/>
      <c r="X139" s="32"/>
      <c r="Y139" s="32"/>
      <c r="Z139" s="32"/>
      <c r="AA139" s="54"/>
      <c r="BF139" s="64" t="s">
        <v>0</v>
      </c>
      <c r="BG139">
        <v>138</v>
      </c>
    </row>
    <row r="140" spans="1:59">
      <c r="A140" t="str">
        <f t="shared" si="29"/>
        <v>|テキスト|&gt;|&gt;|&gt;|&gt;||</v>
      </c>
      <c r="B140" t="s">
        <v>0</v>
      </c>
      <c r="C140" t="s">
        <v>81</v>
      </c>
      <c r="D140" s="27" t="s">
        <v>104</v>
      </c>
      <c r="E140" t="s">
        <v>81</v>
      </c>
      <c r="F140" s="27" t="s">
        <v>113</v>
      </c>
      <c r="G140" t="s">
        <v>81</v>
      </c>
      <c r="H140" s="27" t="s">
        <v>113</v>
      </c>
      <c r="I140" t="s">
        <v>81</v>
      </c>
      <c r="J140" s="27" t="s">
        <v>113</v>
      </c>
      <c r="K140" t="s">
        <v>81</v>
      </c>
      <c r="L140" s="27" t="s">
        <v>113</v>
      </c>
      <c r="M140" t="s">
        <v>81</v>
      </c>
      <c r="N140" t="str">
        <f>IF(R139=0,"",R139)</f>
        <v/>
      </c>
      <c r="O140" t="s">
        <v>81</v>
      </c>
      <c r="Q140" s="38" t="s">
        <v>27</v>
      </c>
      <c r="R140" s="34" t="str">
        <f>INDEX(BE:BE,W135+1)</f>
        <v/>
      </c>
      <c r="S140" s="35" t="s">
        <v>400</v>
      </c>
      <c r="T140" s="34" t="str">
        <f>IF(X140="","",X140&amp;IF(Y140="",""," "&amp;Y140)&amp;IF(Z140="",""," "&amp;Z140)&amp;IF(AA140="",""," "&amp;AA140))</f>
        <v/>
      </c>
      <c r="U140" s="35"/>
      <c r="V140" s="36"/>
      <c r="W140" s="40" t="s">
        <v>114</v>
      </c>
      <c r="X140" s="33" t="str">
        <f t="shared" ref="X140:AA140" si="31">IF(ISERROR(IF(LEN(X139)&gt;1,X139,VLOOKUP(X138,$AC:$AD,2,FALSE))),"",IF(LEN(X139)&gt;1,X139,VLOOKUP(X138,$AC:$AD,2,FALSE)))</f>
        <v/>
      </c>
      <c r="Y140" s="33" t="str">
        <f t="shared" si="31"/>
        <v/>
      </c>
      <c r="Z140" s="33" t="str">
        <f t="shared" si="31"/>
        <v/>
      </c>
      <c r="AA140" s="33" t="str">
        <f t="shared" si="31"/>
        <v> </v>
      </c>
      <c r="BF140" s="64" t="s">
        <v>0</v>
      </c>
      <c r="BG140">
        <v>139</v>
      </c>
    </row>
    <row r="141" spans="1:59">
      <c r="A141" t="str">
        <f t="shared" si="29"/>
        <v>|英テキスト|&gt;|&gt;|&gt;|&gt;||</v>
      </c>
      <c r="B141" t="s">
        <v>0</v>
      </c>
      <c r="C141" t="s">
        <v>81</v>
      </c>
      <c r="D141" s="27" t="s">
        <v>125</v>
      </c>
      <c r="E141" t="s">
        <v>81</v>
      </c>
      <c r="F141" s="27" t="s">
        <v>113</v>
      </c>
      <c r="G141" t="s">
        <v>81</v>
      </c>
      <c r="H141" s="27" t="s">
        <v>113</v>
      </c>
      <c r="I141" t="s">
        <v>81</v>
      </c>
      <c r="J141" s="27" t="s">
        <v>113</v>
      </c>
      <c r="K141" t="s">
        <v>81</v>
      </c>
      <c r="L141" s="27" t="s">
        <v>113</v>
      </c>
      <c r="M141" t="s">
        <v>81</v>
      </c>
      <c r="N141" t="str">
        <f>IF(T140="","",T140&amp;"&amp;br;")&amp;IF(R140=0,"",R140)</f>
        <v/>
      </c>
      <c r="O141" t="s">
        <v>81</v>
      </c>
      <c r="Q141" s="33" t="s">
        <v>18</v>
      </c>
      <c r="R141" s="34">
        <f>IF(INDEX(AX:AX,W135+1)="",0,INDEX(AX:AX,W135+1)&amp;"/"&amp;INDEX(AY:AY,W135+1))</f>
        <v>0</v>
      </c>
      <c r="S141" s="35"/>
      <c r="T141" s="35"/>
      <c r="U141" s="35"/>
      <c r="V141" s="36"/>
      <c r="W141" s="40"/>
      <c r="X141" s="33"/>
      <c r="Y141" s="52"/>
      <c r="Z141" s="52"/>
      <c r="AA141" s="53"/>
      <c r="BF141" s="64" t="s">
        <v>0</v>
      </c>
      <c r="BG141">
        <v>140</v>
      </c>
    </row>
    <row r="142" spans="1:59">
      <c r="A142" t="str">
        <f t="shared" si="29"/>
        <v>|PT|&gt;||シールド数|&gt;||</v>
      </c>
      <c r="B142" t="s">
        <v>0</v>
      </c>
      <c r="C142" t="s">
        <v>81</v>
      </c>
      <c r="D142" t="s">
        <v>18</v>
      </c>
      <c r="E142" t="s">
        <v>81</v>
      </c>
      <c r="F142" t="s">
        <v>113</v>
      </c>
      <c r="G142" t="s">
        <v>81</v>
      </c>
      <c r="H142" t="str">
        <f>IF(R141=0,"",R141)</f>
        <v/>
      </c>
      <c r="I142" t="s">
        <v>81</v>
      </c>
      <c r="J142" t="s">
        <v>136</v>
      </c>
      <c r="K142" t="s">
        <v>81</v>
      </c>
      <c r="L142" t="s">
        <v>113</v>
      </c>
      <c r="M142" t="s">
        <v>81</v>
      </c>
      <c r="N142" t="str">
        <f>IF(R142=0,"",R142)</f>
        <v/>
      </c>
      <c r="O142" t="s">
        <v>81</v>
      </c>
      <c r="Q142" s="41" t="s">
        <v>19</v>
      </c>
      <c r="R142" s="34">
        <f>INDEX(AW:AW,W135+1)</f>
        <v>0</v>
      </c>
      <c r="S142" s="42"/>
      <c r="T142" s="42"/>
      <c r="U142" s="42"/>
      <c r="V142" s="43"/>
      <c r="W142" s="44"/>
      <c r="X142" s="45"/>
      <c r="Y142" s="55"/>
      <c r="Z142" s="55"/>
      <c r="AA142" s="56"/>
      <c r="BF142" s="64" t="s">
        <v>0</v>
      </c>
      <c r="BG142">
        <v>141</v>
      </c>
    </row>
    <row r="143" spans="1:59">
      <c r="A143" t="str">
        <f t="shared" si="29"/>
        <v>&amp;br;&amp;br;</v>
      </c>
      <c r="B143" t="s">
        <v>0</v>
      </c>
      <c r="C143" t="s">
        <v>145</v>
      </c>
      <c r="R143"/>
      <c r="S143"/>
      <c r="T143"/>
      <c r="U143"/>
      <c r="V143"/>
      <c r="BF143" s="64" t="s">
        <v>0</v>
      </c>
      <c r="BG143">
        <v>142</v>
      </c>
    </row>
    <row r="144" spans="1:59">
      <c r="A144" t="str">
        <f t="shared" si="29"/>
        <v>#back(text=戻る,left)</v>
      </c>
      <c r="B144" t="s">
        <v>0</v>
      </c>
      <c r="C144" t="s">
        <v>153</v>
      </c>
      <c r="R144"/>
      <c r="S144"/>
      <c r="T144"/>
      <c r="U144"/>
      <c r="V144"/>
      <c r="BF144" s="64" t="s">
        <v>0</v>
      </c>
      <c r="BG144">
        <v>143</v>
      </c>
    </row>
    <row r="145" spans="1:59">
      <c r="A145" t="str">
        <f t="shared" si="29"/>
        <v>&amp;br;</v>
      </c>
      <c r="B145" t="s">
        <v>0</v>
      </c>
      <c r="C145" t="s">
        <v>164</v>
      </c>
      <c r="R145"/>
      <c r="S145"/>
      <c r="T145"/>
      <c r="U145"/>
      <c r="V145"/>
      <c r="BF145" s="64" t="s">
        <v>0</v>
      </c>
      <c r="BG145">
        <v>144</v>
      </c>
    </row>
    <row r="146" spans="1:59">
      <c r="A146" t="str">
        <f t="shared" si="29"/>
        <v>#comment(above,nsize=[15],size=[30],num=[10])</v>
      </c>
      <c r="B146" t="s">
        <v>0</v>
      </c>
      <c r="C146" t="s">
        <v>173</v>
      </c>
      <c r="R146"/>
      <c r="S146"/>
      <c r="T146"/>
      <c r="U146"/>
      <c r="V146"/>
      <c r="BF146" s="64" t="s">
        <v>0</v>
      </c>
      <c r="BG146">
        <v>145</v>
      </c>
    </row>
    <row r="147" spans="1:59">
      <c r="A147" t="str">
        <f t="shared" si="29"/>
        <v>&amp;br;&amp;br;</v>
      </c>
      <c r="B147" t="s">
        <v>0</v>
      </c>
      <c r="C147" t="s">
        <v>145</v>
      </c>
      <c r="R147"/>
      <c r="S147"/>
      <c r="T147"/>
      <c r="U147"/>
      <c r="V147"/>
      <c r="BF147" s="64" t="s">
        <v>0</v>
      </c>
      <c r="BG147">
        <v>146</v>
      </c>
    </row>
    <row r="148" spans="1:59">
      <c r="A148" t="str">
        <f t="shared" si="29"/>
        <v/>
      </c>
      <c r="B148" t="s">
        <v>0</v>
      </c>
      <c r="Q148" s="29"/>
      <c r="R148" s="30"/>
      <c r="S148" s="30"/>
      <c r="T148" s="30"/>
      <c r="U148" s="30"/>
      <c r="V148" s="31"/>
      <c r="W148" s="32">
        <v>12</v>
      </c>
      <c r="X148" s="29"/>
      <c r="Y148" s="50"/>
      <c r="Z148" s="50"/>
      <c r="AA148" s="51"/>
      <c r="BF148" s="64" t="s">
        <v>0</v>
      </c>
      <c r="BG148">
        <v>147</v>
      </c>
    </row>
    <row r="149" spans="1:59">
      <c r="A149" t="str">
        <f t="shared" si="29"/>
        <v>*0/0</v>
      </c>
      <c r="B149" t="s">
        <v>0</v>
      </c>
      <c r="C149" t="str">
        <f>"*"&amp;R149&amp;"/"&amp;T149</f>
        <v>*0/0</v>
      </c>
      <c r="Q149" s="33" t="s">
        <v>9</v>
      </c>
      <c r="R149" s="34">
        <f>INDEX(AJ:AJ,W148+1)</f>
        <v>0</v>
      </c>
      <c r="S149" s="35" t="s">
        <v>10</v>
      </c>
      <c r="T149" s="34">
        <f>INDEX(AK:AK,W148+1)</f>
        <v>0</v>
      </c>
      <c r="U149" s="35"/>
      <c r="V149" s="36"/>
      <c r="W149" s="37"/>
      <c r="X149" s="33"/>
      <c r="Y149" s="52"/>
      <c r="Z149" s="52"/>
      <c r="AA149" s="53"/>
      <c r="BF149" s="64" t="s">
        <v>0</v>
      </c>
      <c r="BG149">
        <v>148</v>
      </c>
    </row>
    <row r="150" spans="1:59">
      <c r="A150" t="str">
        <f t="shared" si="29"/>
        <v>|LEFT:80|LEFT:100|LEFT:100|LEFT:100|LEFT:100|LEFT:100|c</v>
      </c>
      <c r="B150" t="s">
        <v>0</v>
      </c>
      <c r="C150" t="s">
        <v>81</v>
      </c>
      <c r="D150" s="26" t="str">
        <f>$Q$1</f>
        <v>LEFT:80</v>
      </c>
      <c r="E150" s="26" t="s">
        <v>81</v>
      </c>
      <c r="F150" s="26" t="str">
        <f t="shared" ref="F150:J150" si="32">$R$1</f>
        <v>LEFT:100</v>
      </c>
      <c r="G150" s="26" t="s">
        <v>81</v>
      </c>
      <c r="H150" s="26" t="str">
        <f t="shared" si="32"/>
        <v>LEFT:100</v>
      </c>
      <c r="I150" s="26" t="s">
        <v>81</v>
      </c>
      <c r="J150" s="26" t="str">
        <f t="shared" si="32"/>
        <v>LEFT:100</v>
      </c>
      <c r="K150" s="26" t="s">
        <v>81</v>
      </c>
      <c r="L150" s="26" t="str">
        <f>$R$1</f>
        <v>LEFT:100</v>
      </c>
      <c r="M150" s="26" t="s">
        <v>81</v>
      </c>
      <c r="N150" s="26" t="str">
        <f>$R$1</f>
        <v>LEFT:100</v>
      </c>
      <c r="O150" t="s">
        <v>81</v>
      </c>
      <c r="P150" t="s">
        <v>82</v>
      </c>
      <c r="Q150" s="38" t="s">
        <v>6</v>
      </c>
      <c r="R150" s="34" t="str">
        <f>INDEX(AF:AF,W148+1)</f>
        <v>白</v>
      </c>
      <c r="S150" s="39" t="s">
        <v>7</v>
      </c>
      <c r="T150" s="34">
        <f>INDEX(AG:AG,W148+1)</f>
        <v>0</v>
      </c>
      <c r="U150" s="39" t="s">
        <v>8</v>
      </c>
      <c r="V150" s="34">
        <f>INDEX(AI:AI,W148+1)</f>
        <v>0</v>
      </c>
      <c r="W150" s="40"/>
      <c r="X150" s="34">
        <f>INDEX(AQ:AQ,W148+1)</f>
        <v>0</v>
      </c>
      <c r="Y150" s="52"/>
      <c r="Z150" s="52"/>
      <c r="AA150" s="53"/>
      <c r="BF150" s="64" t="s">
        <v>0</v>
      </c>
      <c r="BG150">
        <v>149</v>
      </c>
    </row>
    <row r="151" spans="1:59">
      <c r="A151" t="str">
        <f t="shared" si="29"/>
        <v>|色|白|レアリティ||マナコスト||</v>
      </c>
      <c r="B151" t="s">
        <v>0</v>
      </c>
      <c r="C151" t="s">
        <v>81</v>
      </c>
      <c r="D151" s="27" t="s">
        <v>6</v>
      </c>
      <c r="E151" t="s">
        <v>81</v>
      </c>
      <c r="F151" t="str">
        <f>IF(R150=0,"",R150)</f>
        <v>白</v>
      </c>
      <c r="G151" t="s">
        <v>81</v>
      </c>
      <c r="H151" s="27" t="s">
        <v>93</v>
      </c>
      <c r="I151" t="s">
        <v>81</v>
      </c>
      <c r="J151" t="str">
        <f>IF(T150=0,"",T150)</f>
        <v/>
      </c>
      <c r="K151" t="s">
        <v>81</v>
      </c>
      <c r="L151" s="27" t="s">
        <v>94</v>
      </c>
      <c r="M151" t="s">
        <v>81</v>
      </c>
      <c r="N151" t="str">
        <f>IF(V150=0,"",V150)</f>
        <v/>
      </c>
      <c r="O151" t="s">
        <v>81</v>
      </c>
      <c r="Q151" s="33" t="s">
        <v>11</v>
      </c>
      <c r="R151" s="34">
        <f>INDEX(AL:AL,W148+1)</f>
        <v>0</v>
      </c>
      <c r="S151" s="39" t="s">
        <v>95</v>
      </c>
      <c r="T151" s="34">
        <f>INDEX(AN:AN,W148+1)</f>
        <v>0</v>
      </c>
      <c r="U151" s="34">
        <f>INDEX(AO:AO,W148+1)</f>
        <v>0</v>
      </c>
      <c r="V151" s="34">
        <f>INDEX(AP:AP,W148+1)</f>
        <v>0</v>
      </c>
      <c r="W151" s="40"/>
      <c r="X151" s="34" t="str">
        <f>INDEX(AZ:AZ,W148+1)</f>
        <v/>
      </c>
      <c r="Y151" s="34" t="str">
        <f>INDEX(BA:BA,W148+1)</f>
        <v/>
      </c>
      <c r="Z151" s="34" t="str">
        <f>INDEX(BB:BB,W148+1)</f>
        <v/>
      </c>
      <c r="AA151" s="34">
        <f>INDEX(BC:BC,W148+1)</f>
        <v>0</v>
      </c>
      <c r="BF151" s="64" t="s">
        <v>0</v>
      </c>
      <c r="BG151">
        <v>150</v>
      </c>
    </row>
    <row r="152" spans="1:59">
      <c r="A152" t="str">
        <f t="shared" si="29"/>
        <v>|種別||サブタイプ||||</v>
      </c>
      <c r="B152" t="s">
        <v>0</v>
      </c>
      <c r="C152" t="s">
        <v>81</v>
      </c>
      <c r="D152" s="27" t="s">
        <v>11</v>
      </c>
      <c r="E152" t="s">
        <v>81</v>
      </c>
      <c r="F152" t="str">
        <f>IF(R151=0,"",R151)</f>
        <v/>
      </c>
      <c r="G152" t="s">
        <v>81</v>
      </c>
      <c r="H152" s="27" t="s">
        <v>103</v>
      </c>
      <c r="I152" t="s">
        <v>81</v>
      </c>
      <c r="J152" t="str">
        <f>IF(T151=0,"",T151)</f>
        <v/>
      </c>
      <c r="K152" t="s">
        <v>81</v>
      </c>
      <c r="L152" t="str">
        <f>IF(U151=0,"",U151)</f>
        <v/>
      </c>
      <c r="M152" t="s">
        <v>81</v>
      </c>
      <c r="N152" t="str">
        <f>IF(V151=0,"",V151)</f>
        <v/>
      </c>
      <c r="O152" t="s">
        <v>81</v>
      </c>
      <c r="Q152" s="33" t="s">
        <v>104</v>
      </c>
      <c r="R152" s="34" t="str">
        <f>INDEX(BD:BD,W148+1)</f>
        <v/>
      </c>
      <c r="S152" s="35"/>
      <c r="T152" s="35"/>
      <c r="U152" s="35"/>
      <c r="V152" s="36"/>
      <c r="W152" s="40"/>
      <c r="X152" s="32"/>
      <c r="Y152" s="32"/>
      <c r="Z152" s="32"/>
      <c r="AA152" s="54"/>
      <c r="BF152" s="64" t="s">
        <v>0</v>
      </c>
      <c r="BG152">
        <v>151</v>
      </c>
    </row>
    <row r="153" spans="1:59">
      <c r="A153" t="str">
        <f t="shared" si="29"/>
        <v>|テキスト|&gt;|&gt;|&gt;|&gt;||</v>
      </c>
      <c r="B153" t="s">
        <v>0</v>
      </c>
      <c r="C153" t="s">
        <v>81</v>
      </c>
      <c r="D153" s="27" t="s">
        <v>104</v>
      </c>
      <c r="E153" t="s">
        <v>81</v>
      </c>
      <c r="F153" s="27" t="s">
        <v>113</v>
      </c>
      <c r="G153" t="s">
        <v>81</v>
      </c>
      <c r="H153" s="27" t="s">
        <v>113</v>
      </c>
      <c r="I153" t="s">
        <v>81</v>
      </c>
      <c r="J153" s="27" t="s">
        <v>113</v>
      </c>
      <c r="K153" t="s">
        <v>81</v>
      </c>
      <c r="L153" s="27" t="s">
        <v>113</v>
      </c>
      <c r="M153" t="s">
        <v>81</v>
      </c>
      <c r="N153" t="str">
        <f>IF(R152=0,"",R152)</f>
        <v/>
      </c>
      <c r="O153" t="s">
        <v>81</v>
      </c>
      <c r="Q153" s="38" t="s">
        <v>27</v>
      </c>
      <c r="R153" s="34" t="str">
        <f>INDEX(BE:BE,W148+1)</f>
        <v/>
      </c>
      <c r="S153" s="35" t="s">
        <v>400</v>
      </c>
      <c r="T153" s="34" t="str">
        <f>IF(X153="","",X153&amp;IF(Y153="",""," "&amp;Y153)&amp;IF(Z153="",""," "&amp;Z153)&amp;IF(AA153="",""," "&amp;AA153))</f>
        <v/>
      </c>
      <c r="U153" s="35"/>
      <c r="V153" s="36"/>
      <c r="W153" s="40" t="s">
        <v>114</v>
      </c>
      <c r="X153" s="33" t="str">
        <f t="shared" ref="X153:AA153" si="33">IF(ISERROR(IF(LEN(X152)&gt;1,X152,VLOOKUP(X151,$AC:$AD,2,FALSE))),"",IF(LEN(X152)&gt;1,X152,VLOOKUP(X151,$AC:$AD,2,FALSE)))</f>
        <v/>
      </c>
      <c r="Y153" s="33" t="str">
        <f t="shared" si="33"/>
        <v/>
      </c>
      <c r="Z153" s="33" t="str">
        <f t="shared" si="33"/>
        <v/>
      </c>
      <c r="AA153" s="33" t="str">
        <f t="shared" si="33"/>
        <v> </v>
      </c>
      <c r="BF153" s="64" t="s">
        <v>0</v>
      </c>
      <c r="BG153">
        <v>152</v>
      </c>
    </row>
    <row r="154" spans="1:59">
      <c r="A154" t="str">
        <f t="shared" si="29"/>
        <v>|英テキスト|&gt;|&gt;|&gt;|&gt;||</v>
      </c>
      <c r="B154" t="s">
        <v>0</v>
      </c>
      <c r="C154" t="s">
        <v>81</v>
      </c>
      <c r="D154" s="27" t="s">
        <v>125</v>
      </c>
      <c r="E154" t="s">
        <v>81</v>
      </c>
      <c r="F154" s="27" t="s">
        <v>113</v>
      </c>
      <c r="G154" t="s">
        <v>81</v>
      </c>
      <c r="H154" s="27" t="s">
        <v>113</v>
      </c>
      <c r="I154" t="s">
        <v>81</v>
      </c>
      <c r="J154" s="27" t="s">
        <v>113</v>
      </c>
      <c r="K154" t="s">
        <v>81</v>
      </c>
      <c r="L154" s="27" t="s">
        <v>113</v>
      </c>
      <c r="M154" t="s">
        <v>81</v>
      </c>
      <c r="N154" t="str">
        <f>IF(T153="","",T153&amp;"&amp;br;")&amp;IF(R153=0,"",R153)</f>
        <v/>
      </c>
      <c r="O154" t="s">
        <v>81</v>
      </c>
      <c r="Q154" s="33" t="s">
        <v>18</v>
      </c>
      <c r="R154" s="34">
        <f>IF(INDEX(AX:AX,W148+1)="",0,INDEX(AX:AX,W148+1)&amp;"/"&amp;INDEX(AY:AY,W148+1))</f>
        <v>0</v>
      </c>
      <c r="S154" s="35"/>
      <c r="T154" s="35"/>
      <c r="U154" s="35"/>
      <c r="V154" s="36"/>
      <c r="W154" s="40"/>
      <c r="X154" s="33"/>
      <c r="Y154" s="52"/>
      <c r="Z154" s="52"/>
      <c r="AA154" s="53"/>
      <c r="BF154" s="64" t="s">
        <v>0</v>
      </c>
      <c r="BG154">
        <v>153</v>
      </c>
    </row>
    <row r="155" spans="1:59">
      <c r="A155" t="str">
        <f t="shared" si="29"/>
        <v>|PT|&gt;||シールド数|&gt;||</v>
      </c>
      <c r="B155" t="s">
        <v>0</v>
      </c>
      <c r="C155" t="s">
        <v>81</v>
      </c>
      <c r="D155" t="s">
        <v>18</v>
      </c>
      <c r="E155" t="s">
        <v>81</v>
      </c>
      <c r="F155" t="s">
        <v>113</v>
      </c>
      <c r="G155" t="s">
        <v>81</v>
      </c>
      <c r="H155" t="str">
        <f>IF(R154=0,"",R154)</f>
        <v/>
      </c>
      <c r="I155" t="s">
        <v>81</v>
      </c>
      <c r="J155" t="s">
        <v>136</v>
      </c>
      <c r="K155" t="s">
        <v>81</v>
      </c>
      <c r="L155" t="s">
        <v>113</v>
      </c>
      <c r="M155" t="s">
        <v>81</v>
      </c>
      <c r="N155" t="str">
        <f>IF(R155=0,"",R155)</f>
        <v/>
      </c>
      <c r="O155" t="s">
        <v>81</v>
      </c>
      <c r="Q155" s="41" t="s">
        <v>19</v>
      </c>
      <c r="R155" s="34">
        <f>INDEX(AW:AW,W148+1)</f>
        <v>0</v>
      </c>
      <c r="S155" s="42"/>
      <c r="T155" s="42"/>
      <c r="U155" s="42"/>
      <c r="V155" s="43"/>
      <c r="W155" s="44"/>
      <c r="X155" s="45"/>
      <c r="Y155" s="55"/>
      <c r="Z155" s="55"/>
      <c r="AA155" s="56"/>
      <c r="BF155" s="64" t="s">
        <v>0</v>
      </c>
      <c r="BG155">
        <v>154</v>
      </c>
    </row>
    <row r="156" spans="1:59">
      <c r="A156" t="str">
        <f t="shared" si="29"/>
        <v>&amp;br;&amp;br;</v>
      </c>
      <c r="B156" t="s">
        <v>0</v>
      </c>
      <c r="C156" t="s">
        <v>145</v>
      </c>
      <c r="R156"/>
      <c r="S156"/>
      <c r="T156"/>
      <c r="U156"/>
      <c r="V156"/>
      <c r="BF156" s="64" t="s">
        <v>0</v>
      </c>
      <c r="BG156">
        <v>155</v>
      </c>
    </row>
    <row r="157" spans="1:59">
      <c r="A157" t="str">
        <f t="shared" si="29"/>
        <v>#back(text=戻る,left)</v>
      </c>
      <c r="B157" t="s">
        <v>0</v>
      </c>
      <c r="C157" t="s">
        <v>153</v>
      </c>
      <c r="R157"/>
      <c r="S157"/>
      <c r="T157"/>
      <c r="U157"/>
      <c r="V157"/>
      <c r="BF157" s="64" t="s">
        <v>0</v>
      </c>
      <c r="BG157">
        <v>156</v>
      </c>
    </row>
    <row r="158" spans="1:59">
      <c r="A158" t="str">
        <f t="shared" si="29"/>
        <v>&amp;br;</v>
      </c>
      <c r="B158" t="s">
        <v>0</v>
      </c>
      <c r="C158" t="s">
        <v>164</v>
      </c>
      <c r="R158"/>
      <c r="S158"/>
      <c r="T158"/>
      <c r="U158"/>
      <c r="V158"/>
      <c r="BF158" s="64" t="s">
        <v>0</v>
      </c>
      <c r="BG158">
        <v>157</v>
      </c>
    </row>
    <row r="159" spans="1:59">
      <c r="A159" t="str">
        <f t="shared" si="29"/>
        <v>#comment(above,nsize=[15],size=[30],num=[10])</v>
      </c>
      <c r="B159" t="s">
        <v>0</v>
      </c>
      <c r="C159" t="s">
        <v>173</v>
      </c>
      <c r="R159"/>
      <c r="S159"/>
      <c r="T159"/>
      <c r="U159"/>
      <c r="V159"/>
      <c r="BF159" s="64" t="s">
        <v>0</v>
      </c>
      <c r="BG159">
        <v>158</v>
      </c>
    </row>
    <row r="160" spans="1:59">
      <c r="A160" t="str">
        <f t="shared" si="29"/>
        <v>&amp;br;&amp;br;</v>
      </c>
      <c r="B160" t="s">
        <v>0</v>
      </c>
      <c r="C160" t="s">
        <v>145</v>
      </c>
      <c r="R160"/>
      <c r="S160"/>
      <c r="T160"/>
      <c r="U160"/>
      <c r="V160"/>
      <c r="BF160" s="64" t="s">
        <v>0</v>
      </c>
      <c r="BG160">
        <v>159</v>
      </c>
    </row>
    <row r="161" spans="1:59">
      <c r="A161" t="str">
        <f t="shared" si="29"/>
        <v/>
      </c>
      <c r="B161" t="s">
        <v>0</v>
      </c>
      <c r="Q161" s="29"/>
      <c r="R161" s="30"/>
      <c r="S161" s="30"/>
      <c r="T161" s="30"/>
      <c r="U161" s="30"/>
      <c r="V161" s="31"/>
      <c r="W161" s="32">
        <v>13</v>
      </c>
      <c r="X161" s="29"/>
      <c r="Y161" s="50"/>
      <c r="Z161" s="50"/>
      <c r="AA161" s="51"/>
      <c r="BF161" s="64" t="s">
        <v>0</v>
      </c>
      <c r="BG161">
        <v>160</v>
      </c>
    </row>
    <row r="162" spans="1:59">
      <c r="A162" t="str">
        <f t="shared" si="29"/>
        <v>*0/0</v>
      </c>
      <c r="B162" t="s">
        <v>0</v>
      </c>
      <c r="C162" t="str">
        <f>"*"&amp;R162&amp;"/"&amp;T162</f>
        <v>*0/0</v>
      </c>
      <c r="Q162" s="33" t="s">
        <v>9</v>
      </c>
      <c r="R162" s="34">
        <f>INDEX(AJ:AJ,W161+1)</f>
        <v>0</v>
      </c>
      <c r="S162" s="35" t="s">
        <v>10</v>
      </c>
      <c r="T162" s="34">
        <f>INDEX(AK:AK,W161+1)</f>
        <v>0</v>
      </c>
      <c r="U162" s="35"/>
      <c r="V162" s="36"/>
      <c r="W162" s="37"/>
      <c r="X162" s="33"/>
      <c r="Y162" s="52"/>
      <c r="Z162" s="52"/>
      <c r="AA162" s="53"/>
      <c r="BF162" s="64" t="s">
        <v>0</v>
      </c>
      <c r="BG162">
        <v>161</v>
      </c>
    </row>
    <row r="163" spans="1:59">
      <c r="A163" t="str">
        <f t="shared" si="29"/>
        <v>|LEFT:80|LEFT:100|LEFT:100|LEFT:100|LEFT:100|LEFT:100|c</v>
      </c>
      <c r="B163" t="s">
        <v>0</v>
      </c>
      <c r="C163" t="s">
        <v>81</v>
      </c>
      <c r="D163" s="26" t="str">
        <f>$Q$1</f>
        <v>LEFT:80</v>
      </c>
      <c r="E163" s="26" t="s">
        <v>81</v>
      </c>
      <c r="F163" s="26" t="str">
        <f t="shared" ref="F163:J163" si="34">$R$1</f>
        <v>LEFT:100</v>
      </c>
      <c r="G163" s="26" t="s">
        <v>81</v>
      </c>
      <c r="H163" s="26" t="str">
        <f t="shared" si="34"/>
        <v>LEFT:100</v>
      </c>
      <c r="I163" s="26" t="s">
        <v>81</v>
      </c>
      <c r="J163" s="26" t="str">
        <f t="shared" si="34"/>
        <v>LEFT:100</v>
      </c>
      <c r="K163" s="26" t="s">
        <v>81</v>
      </c>
      <c r="L163" s="26" t="str">
        <f>$R$1</f>
        <v>LEFT:100</v>
      </c>
      <c r="M163" s="26" t="s">
        <v>81</v>
      </c>
      <c r="N163" s="26" t="str">
        <f>$R$1</f>
        <v>LEFT:100</v>
      </c>
      <c r="O163" t="s">
        <v>81</v>
      </c>
      <c r="P163" t="s">
        <v>82</v>
      </c>
      <c r="Q163" s="38" t="s">
        <v>6</v>
      </c>
      <c r="R163" s="34" t="str">
        <f>INDEX(AF:AF,W161+1)</f>
        <v>白</v>
      </c>
      <c r="S163" s="39" t="s">
        <v>7</v>
      </c>
      <c r="T163" s="34">
        <f>INDEX(AG:AG,W161+1)</f>
        <v>0</v>
      </c>
      <c r="U163" s="39" t="s">
        <v>8</v>
      </c>
      <c r="V163" s="34">
        <f>INDEX(AI:AI,W161+1)</f>
        <v>0</v>
      </c>
      <c r="W163" s="40"/>
      <c r="X163" s="34">
        <f>INDEX(AQ:AQ,W161+1)</f>
        <v>0</v>
      </c>
      <c r="Y163" s="52"/>
      <c r="Z163" s="52"/>
      <c r="AA163" s="53"/>
      <c r="BF163" s="64" t="s">
        <v>0</v>
      </c>
      <c r="BG163">
        <v>162</v>
      </c>
    </row>
    <row r="164" spans="1:59">
      <c r="A164" t="str">
        <f t="shared" si="29"/>
        <v>|色|白|レアリティ||マナコスト||</v>
      </c>
      <c r="B164" t="s">
        <v>0</v>
      </c>
      <c r="C164" t="s">
        <v>81</v>
      </c>
      <c r="D164" s="27" t="s">
        <v>6</v>
      </c>
      <c r="E164" t="s">
        <v>81</v>
      </c>
      <c r="F164" t="str">
        <f>IF(R163=0,"",R163)</f>
        <v>白</v>
      </c>
      <c r="G164" t="s">
        <v>81</v>
      </c>
      <c r="H164" s="27" t="s">
        <v>93</v>
      </c>
      <c r="I164" t="s">
        <v>81</v>
      </c>
      <c r="J164" t="str">
        <f>IF(T163=0,"",T163)</f>
        <v/>
      </c>
      <c r="K164" t="s">
        <v>81</v>
      </c>
      <c r="L164" s="27" t="s">
        <v>94</v>
      </c>
      <c r="M164" t="s">
        <v>81</v>
      </c>
      <c r="N164" t="str">
        <f>IF(V163=0,"",V163)</f>
        <v/>
      </c>
      <c r="O164" t="s">
        <v>81</v>
      </c>
      <c r="Q164" s="33" t="s">
        <v>11</v>
      </c>
      <c r="R164" s="34">
        <f>INDEX(AL:AL,W161+1)</f>
        <v>0</v>
      </c>
      <c r="S164" s="39" t="s">
        <v>95</v>
      </c>
      <c r="T164" s="34">
        <f>INDEX(AN:AN,W161+1)</f>
        <v>0</v>
      </c>
      <c r="U164" s="34">
        <f>INDEX(AO:AO,W161+1)</f>
        <v>0</v>
      </c>
      <c r="V164" s="34">
        <f>INDEX(AP:AP,W161+1)</f>
        <v>0</v>
      </c>
      <c r="W164" s="40"/>
      <c r="X164" s="34" t="str">
        <f>INDEX(AZ:AZ,W161+1)</f>
        <v/>
      </c>
      <c r="Y164" s="34" t="str">
        <f>INDEX(BA:BA,W161+1)</f>
        <v/>
      </c>
      <c r="Z164" s="34" t="str">
        <f>INDEX(BB:BB,W161+1)</f>
        <v/>
      </c>
      <c r="AA164" s="34">
        <f>INDEX(BC:BC,W161+1)</f>
        <v>0</v>
      </c>
      <c r="BF164" s="64" t="s">
        <v>0</v>
      </c>
      <c r="BG164">
        <v>163</v>
      </c>
    </row>
    <row r="165" spans="1:59">
      <c r="A165" t="str">
        <f t="shared" si="29"/>
        <v>|種別||サブタイプ||||</v>
      </c>
      <c r="B165" t="s">
        <v>0</v>
      </c>
      <c r="C165" t="s">
        <v>81</v>
      </c>
      <c r="D165" s="27" t="s">
        <v>11</v>
      </c>
      <c r="E165" t="s">
        <v>81</v>
      </c>
      <c r="F165" t="str">
        <f>IF(R164=0,"",R164)</f>
        <v/>
      </c>
      <c r="G165" t="s">
        <v>81</v>
      </c>
      <c r="H165" s="27" t="s">
        <v>103</v>
      </c>
      <c r="I165" t="s">
        <v>81</v>
      </c>
      <c r="J165" t="str">
        <f>IF(T164=0,"",T164)</f>
        <v/>
      </c>
      <c r="K165" t="s">
        <v>81</v>
      </c>
      <c r="L165" t="str">
        <f>IF(U164=0,"",U164)</f>
        <v/>
      </c>
      <c r="M165" t="s">
        <v>81</v>
      </c>
      <c r="N165" t="str">
        <f>IF(V164=0,"",V164)</f>
        <v/>
      </c>
      <c r="O165" t="s">
        <v>81</v>
      </c>
      <c r="Q165" s="33" t="s">
        <v>104</v>
      </c>
      <c r="R165" s="34" t="str">
        <f>INDEX(BD:BD,W161+1)</f>
        <v/>
      </c>
      <c r="S165" s="35"/>
      <c r="T165" s="35"/>
      <c r="U165" s="35"/>
      <c r="V165" s="36"/>
      <c r="W165" s="40"/>
      <c r="X165" s="32"/>
      <c r="Y165" s="32"/>
      <c r="Z165" s="32"/>
      <c r="AA165" s="54"/>
      <c r="BF165" s="64" t="s">
        <v>0</v>
      </c>
      <c r="BG165">
        <v>164</v>
      </c>
    </row>
    <row r="166" spans="1:59">
      <c r="A166" t="str">
        <f t="shared" si="29"/>
        <v>|テキスト|&gt;|&gt;|&gt;|&gt;||</v>
      </c>
      <c r="B166" t="s">
        <v>0</v>
      </c>
      <c r="C166" t="s">
        <v>81</v>
      </c>
      <c r="D166" s="27" t="s">
        <v>104</v>
      </c>
      <c r="E166" t="s">
        <v>81</v>
      </c>
      <c r="F166" s="27" t="s">
        <v>113</v>
      </c>
      <c r="G166" t="s">
        <v>81</v>
      </c>
      <c r="H166" s="27" t="s">
        <v>113</v>
      </c>
      <c r="I166" t="s">
        <v>81</v>
      </c>
      <c r="J166" s="27" t="s">
        <v>113</v>
      </c>
      <c r="K166" t="s">
        <v>81</v>
      </c>
      <c r="L166" s="27" t="s">
        <v>113</v>
      </c>
      <c r="M166" t="s">
        <v>81</v>
      </c>
      <c r="N166" t="str">
        <f>IF(R165=0,"",R165)</f>
        <v/>
      </c>
      <c r="O166" t="s">
        <v>81</v>
      </c>
      <c r="Q166" s="38" t="s">
        <v>27</v>
      </c>
      <c r="R166" s="34" t="str">
        <f>INDEX(BE:BE,W161+1)</f>
        <v/>
      </c>
      <c r="S166" s="35" t="s">
        <v>400</v>
      </c>
      <c r="T166" s="34" t="str">
        <f>IF(X166="","",X166&amp;IF(Y166="",""," "&amp;Y166)&amp;IF(Z166="",""," "&amp;Z166)&amp;IF(AA166="",""," "&amp;AA166))</f>
        <v/>
      </c>
      <c r="U166" s="35"/>
      <c r="V166" s="36"/>
      <c r="W166" s="40" t="s">
        <v>114</v>
      </c>
      <c r="X166" s="33" t="str">
        <f t="shared" ref="X166:AA166" si="35">IF(ISERROR(IF(LEN(X165)&gt;1,X165,VLOOKUP(X164,$AC:$AD,2,FALSE))),"",IF(LEN(X165)&gt;1,X165,VLOOKUP(X164,$AC:$AD,2,FALSE)))</f>
        <v/>
      </c>
      <c r="Y166" s="33" t="str">
        <f t="shared" si="35"/>
        <v/>
      </c>
      <c r="Z166" s="33" t="str">
        <f t="shared" si="35"/>
        <v/>
      </c>
      <c r="AA166" s="33" t="str">
        <f t="shared" si="35"/>
        <v> </v>
      </c>
      <c r="BF166" s="64" t="s">
        <v>0</v>
      </c>
      <c r="BG166">
        <v>165</v>
      </c>
    </row>
    <row r="167" spans="1:59">
      <c r="A167" t="str">
        <f t="shared" si="29"/>
        <v>|英テキスト|&gt;|&gt;|&gt;|&gt;||</v>
      </c>
      <c r="B167" t="s">
        <v>0</v>
      </c>
      <c r="C167" t="s">
        <v>81</v>
      </c>
      <c r="D167" s="27" t="s">
        <v>125</v>
      </c>
      <c r="E167" t="s">
        <v>81</v>
      </c>
      <c r="F167" s="27" t="s">
        <v>113</v>
      </c>
      <c r="G167" t="s">
        <v>81</v>
      </c>
      <c r="H167" s="27" t="s">
        <v>113</v>
      </c>
      <c r="I167" t="s">
        <v>81</v>
      </c>
      <c r="J167" s="27" t="s">
        <v>113</v>
      </c>
      <c r="K167" t="s">
        <v>81</v>
      </c>
      <c r="L167" s="27" t="s">
        <v>113</v>
      </c>
      <c r="M167" t="s">
        <v>81</v>
      </c>
      <c r="N167" t="str">
        <f>IF(T166="","",T166&amp;"&amp;br;")&amp;IF(R166=0,"",R166)</f>
        <v/>
      </c>
      <c r="O167" t="s">
        <v>81</v>
      </c>
      <c r="Q167" s="33" t="s">
        <v>18</v>
      </c>
      <c r="R167" s="34">
        <f>IF(INDEX(AX:AX,W161+1)="",0,INDEX(AX:AX,W161+1)&amp;"/"&amp;INDEX(AY:AY,W161+1))</f>
        <v>0</v>
      </c>
      <c r="S167" s="35"/>
      <c r="T167" s="35"/>
      <c r="U167" s="35"/>
      <c r="V167" s="36"/>
      <c r="W167" s="40"/>
      <c r="X167" s="33"/>
      <c r="Y167" s="52"/>
      <c r="Z167" s="52"/>
      <c r="AA167" s="53"/>
      <c r="BF167" s="64" t="s">
        <v>0</v>
      </c>
      <c r="BG167">
        <v>166</v>
      </c>
    </row>
    <row r="168" spans="1:59">
      <c r="A168" t="str">
        <f t="shared" si="29"/>
        <v>|PT|&gt;||シールド数|&gt;||</v>
      </c>
      <c r="B168" t="s">
        <v>0</v>
      </c>
      <c r="C168" t="s">
        <v>81</v>
      </c>
      <c r="D168" t="s">
        <v>18</v>
      </c>
      <c r="E168" t="s">
        <v>81</v>
      </c>
      <c r="F168" t="s">
        <v>113</v>
      </c>
      <c r="G168" t="s">
        <v>81</v>
      </c>
      <c r="H168" t="str">
        <f>IF(R167=0,"",R167)</f>
        <v/>
      </c>
      <c r="I168" t="s">
        <v>81</v>
      </c>
      <c r="J168" t="s">
        <v>136</v>
      </c>
      <c r="K168" t="s">
        <v>81</v>
      </c>
      <c r="L168" t="s">
        <v>113</v>
      </c>
      <c r="M168" t="s">
        <v>81</v>
      </c>
      <c r="N168" t="str">
        <f>IF(R168=0,"",R168)</f>
        <v/>
      </c>
      <c r="O168" t="s">
        <v>81</v>
      </c>
      <c r="Q168" s="41" t="s">
        <v>19</v>
      </c>
      <c r="R168" s="34">
        <f>INDEX(AW:AW,W161+1)</f>
        <v>0</v>
      </c>
      <c r="S168" s="42"/>
      <c r="T168" s="42"/>
      <c r="U168" s="42"/>
      <c r="V168" s="43"/>
      <c r="W168" s="44"/>
      <c r="X168" s="45"/>
      <c r="Y168" s="55"/>
      <c r="Z168" s="55"/>
      <c r="AA168" s="56"/>
      <c r="BF168" s="64" t="s">
        <v>0</v>
      </c>
      <c r="BG168">
        <v>167</v>
      </c>
    </row>
    <row r="169" spans="1:59">
      <c r="A169" t="str">
        <f t="shared" si="29"/>
        <v>&amp;br;&amp;br;</v>
      </c>
      <c r="B169" t="s">
        <v>0</v>
      </c>
      <c r="C169" t="s">
        <v>145</v>
      </c>
      <c r="R169"/>
      <c r="S169"/>
      <c r="T169"/>
      <c r="U169"/>
      <c r="V169"/>
      <c r="BF169" s="64" t="s">
        <v>0</v>
      </c>
      <c r="BG169">
        <v>168</v>
      </c>
    </row>
    <row r="170" spans="1:59">
      <c r="A170" t="str">
        <f t="shared" si="29"/>
        <v>#back(text=戻る,left)</v>
      </c>
      <c r="B170" t="s">
        <v>0</v>
      </c>
      <c r="C170" t="s">
        <v>153</v>
      </c>
      <c r="R170"/>
      <c r="S170"/>
      <c r="T170"/>
      <c r="U170"/>
      <c r="V170"/>
      <c r="BF170" s="64" t="s">
        <v>0</v>
      </c>
      <c r="BG170">
        <v>169</v>
      </c>
    </row>
    <row r="171" spans="1:59">
      <c r="A171" t="str">
        <f t="shared" si="29"/>
        <v>&amp;br;</v>
      </c>
      <c r="B171" t="s">
        <v>0</v>
      </c>
      <c r="C171" t="s">
        <v>164</v>
      </c>
      <c r="R171"/>
      <c r="S171"/>
      <c r="T171"/>
      <c r="U171"/>
      <c r="V171"/>
      <c r="BF171" s="64" t="s">
        <v>0</v>
      </c>
      <c r="BG171">
        <v>170</v>
      </c>
    </row>
    <row r="172" spans="1:59">
      <c r="A172" t="str">
        <f t="shared" si="29"/>
        <v>#comment(above,nsize=[15],size=[30],num=[10])</v>
      </c>
      <c r="B172" t="s">
        <v>0</v>
      </c>
      <c r="C172" t="s">
        <v>173</v>
      </c>
      <c r="R172"/>
      <c r="S172"/>
      <c r="T172"/>
      <c r="U172"/>
      <c r="V172"/>
      <c r="BF172" s="64" t="s">
        <v>0</v>
      </c>
      <c r="BG172">
        <v>171</v>
      </c>
    </row>
    <row r="173" spans="1:59">
      <c r="A173" t="str">
        <f t="shared" si="29"/>
        <v>&amp;br;&amp;br;</v>
      </c>
      <c r="B173" t="s">
        <v>0</v>
      </c>
      <c r="C173" t="s">
        <v>145</v>
      </c>
      <c r="R173"/>
      <c r="S173"/>
      <c r="T173"/>
      <c r="U173"/>
      <c r="V173"/>
      <c r="BF173" s="64" t="s">
        <v>0</v>
      </c>
      <c r="BG173">
        <v>172</v>
      </c>
    </row>
    <row r="174" spans="1:59">
      <c r="A174" t="str">
        <f t="shared" si="29"/>
        <v/>
      </c>
      <c r="B174" t="s">
        <v>0</v>
      </c>
      <c r="Q174" s="29"/>
      <c r="R174" s="30"/>
      <c r="S174" s="30"/>
      <c r="T174" s="30"/>
      <c r="U174" s="30"/>
      <c r="V174" s="31"/>
      <c r="W174" s="32">
        <v>14</v>
      </c>
      <c r="X174" s="29"/>
      <c r="Y174" s="50"/>
      <c r="Z174" s="50"/>
      <c r="AA174" s="51"/>
      <c r="BF174" s="64" t="s">
        <v>0</v>
      </c>
      <c r="BG174">
        <v>173</v>
      </c>
    </row>
    <row r="175" spans="1:59">
      <c r="A175" t="str">
        <f t="shared" si="29"/>
        <v>*0/0</v>
      </c>
      <c r="B175" t="s">
        <v>0</v>
      </c>
      <c r="C175" t="str">
        <f>"*"&amp;R175&amp;"/"&amp;T175</f>
        <v>*0/0</v>
      </c>
      <c r="Q175" s="33" t="s">
        <v>9</v>
      </c>
      <c r="R175" s="34">
        <f>INDEX(AJ:AJ,W174+1)</f>
        <v>0</v>
      </c>
      <c r="S175" s="35" t="s">
        <v>10</v>
      </c>
      <c r="T175" s="34">
        <f>INDEX(AK:AK,W174+1)</f>
        <v>0</v>
      </c>
      <c r="U175" s="35"/>
      <c r="V175" s="36"/>
      <c r="W175" s="37"/>
      <c r="X175" s="33"/>
      <c r="Y175" s="52"/>
      <c r="Z175" s="52"/>
      <c r="AA175" s="53"/>
      <c r="BF175" s="64" t="s">
        <v>0</v>
      </c>
      <c r="BG175">
        <v>174</v>
      </c>
    </row>
    <row r="176" spans="1:59">
      <c r="A176" t="str">
        <f t="shared" si="29"/>
        <v>|LEFT:80|LEFT:100|LEFT:100|LEFT:100|LEFT:100|LEFT:100|c</v>
      </c>
      <c r="B176" t="s">
        <v>0</v>
      </c>
      <c r="C176" t="s">
        <v>81</v>
      </c>
      <c r="D176" s="26" t="str">
        <f>$Q$1</f>
        <v>LEFT:80</v>
      </c>
      <c r="E176" s="26" t="s">
        <v>81</v>
      </c>
      <c r="F176" s="26" t="str">
        <f t="shared" ref="F176:J176" si="36">$R$1</f>
        <v>LEFT:100</v>
      </c>
      <c r="G176" s="26" t="s">
        <v>81</v>
      </c>
      <c r="H176" s="26" t="str">
        <f t="shared" si="36"/>
        <v>LEFT:100</v>
      </c>
      <c r="I176" s="26" t="s">
        <v>81</v>
      </c>
      <c r="J176" s="26" t="str">
        <f t="shared" si="36"/>
        <v>LEFT:100</v>
      </c>
      <c r="K176" s="26" t="s">
        <v>81</v>
      </c>
      <c r="L176" s="26" t="str">
        <f>$R$1</f>
        <v>LEFT:100</v>
      </c>
      <c r="M176" s="26" t="s">
        <v>81</v>
      </c>
      <c r="N176" s="26" t="str">
        <f>$R$1</f>
        <v>LEFT:100</v>
      </c>
      <c r="O176" t="s">
        <v>81</v>
      </c>
      <c r="P176" t="s">
        <v>82</v>
      </c>
      <c r="Q176" s="38" t="s">
        <v>6</v>
      </c>
      <c r="R176" s="34" t="str">
        <f>INDEX(AF:AF,W174+1)</f>
        <v>白</v>
      </c>
      <c r="S176" s="39" t="s">
        <v>7</v>
      </c>
      <c r="T176" s="34">
        <f>INDEX(AG:AG,W174+1)</f>
        <v>0</v>
      </c>
      <c r="U176" s="39" t="s">
        <v>8</v>
      </c>
      <c r="V176" s="34">
        <f>INDEX(AI:AI,W174+1)</f>
        <v>0</v>
      </c>
      <c r="W176" s="40"/>
      <c r="X176" s="34">
        <f>INDEX(AQ:AQ,W174+1)</f>
        <v>0</v>
      </c>
      <c r="Y176" s="52"/>
      <c r="Z176" s="52"/>
      <c r="AA176" s="53"/>
      <c r="BF176" s="64" t="s">
        <v>0</v>
      </c>
      <c r="BG176">
        <v>175</v>
      </c>
    </row>
    <row r="177" spans="1:59">
      <c r="A177" t="str">
        <f t="shared" si="29"/>
        <v>|色|白|レアリティ||マナコスト||</v>
      </c>
      <c r="B177" t="s">
        <v>0</v>
      </c>
      <c r="C177" t="s">
        <v>81</v>
      </c>
      <c r="D177" s="27" t="s">
        <v>6</v>
      </c>
      <c r="E177" t="s">
        <v>81</v>
      </c>
      <c r="F177" t="str">
        <f>IF(R176=0,"",R176)</f>
        <v>白</v>
      </c>
      <c r="G177" t="s">
        <v>81</v>
      </c>
      <c r="H177" s="27" t="s">
        <v>93</v>
      </c>
      <c r="I177" t="s">
        <v>81</v>
      </c>
      <c r="J177" t="str">
        <f>IF(T176=0,"",T176)</f>
        <v/>
      </c>
      <c r="K177" t="s">
        <v>81</v>
      </c>
      <c r="L177" s="27" t="s">
        <v>94</v>
      </c>
      <c r="M177" t="s">
        <v>81</v>
      </c>
      <c r="N177" t="str">
        <f>IF(V176=0,"",V176)</f>
        <v/>
      </c>
      <c r="O177" t="s">
        <v>81</v>
      </c>
      <c r="Q177" s="33" t="s">
        <v>11</v>
      </c>
      <c r="R177" s="34">
        <f>INDEX(AL:AL,W174+1)</f>
        <v>0</v>
      </c>
      <c r="S177" s="39" t="s">
        <v>95</v>
      </c>
      <c r="T177" s="34">
        <f>INDEX(AN:AN,W174+1)</f>
        <v>0</v>
      </c>
      <c r="U177" s="34">
        <f>INDEX(AO:AO,W174+1)</f>
        <v>0</v>
      </c>
      <c r="V177" s="34">
        <f>INDEX(AP:AP,W174+1)</f>
        <v>0</v>
      </c>
      <c r="W177" s="40"/>
      <c r="X177" s="34" t="str">
        <f>INDEX(AZ:AZ,W174+1)</f>
        <v/>
      </c>
      <c r="Y177" s="34" t="str">
        <f>INDEX(BA:BA,W174+1)</f>
        <v/>
      </c>
      <c r="Z177" s="34" t="str">
        <f>INDEX(BB:BB,W174+1)</f>
        <v/>
      </c>
      <c r="AA177" s="34">
        <f>INDEX(BC:BC,W174+1)</f>
        <v>0</v>
      </c>
      <c r="BF177" s="64" t="s">
        <v>0</v>
      </c>
      <c r="BG177">
        <v>176</v>
      </c>
    </row>
    <row r="178" spans="1:59">
      <c r="A178" t="str">
        <f t="shared" si="29"/>
        <v>|種別||サブタイプ||||</v>
      </c>
      <c r="B178" t="s">
        <v>0</v>
      </c>
      <c r="C178" t="s">
        <v>81</v>
      </c>
      <c r="D178" s="27" t="s">
        <v>11</v>
      </c>
      <c r="E178" t="s">
        <v>81</v>
      </c>
      <c r="F178" t="str">
        <f>IF(R177=0,"",R177)</f>
        <v/>
      </c>
      <c r="G178" t="s">
        <v>81</v>
      </c>
      <c r="H178" s="27" t="s">
        <v>103</v>
      </c>
      <c r="I178" t="s">
        <v>81</v>
      </c>
      <c r="J178" t="str">
        <f>IF(T177=0,"",T177)</f>
        <v/>
      </c>
      <c r="K178" t="s">
        <v>81</v>
      </c>
      <c r="L178" t="str">
        <f>IF(U177=0,"",U177)</f>
        <v/>
      </c>
      <c r="M178" t="s">
        <v>81</v>
      </c>
      <c r="N178" t="str">
        <f>IF(V177=0,"",V177)</f>
        <v/>
      </c>
      <c r="O178" t="s">
        <v>81</v>
      </c>
      <c r="Q178" s="33" t="s">
        <v>104</v>
      </c>
      <c r="R178" s="34" t="str">
        <f>INDEX(BD:BD,W174+1)</f>
        <v/>
      </c>
      <c r="S178" s="35"/>
      <c r="T178" s="35"/>
      <c r="U178" s="35"/>
      <c r="V178" s="36"/>
      <c r="W178" s="40"/>
      <c r="X178" s="32"/>
      <c r="Y178" s="32"/>
      <c r="Z178" s="32"/>
      <c r="AA178" s="54"/>
      <c r="BF178" s="64" t="s">
        <v>0</v>
      </c>
      <c r="BG178">
        <v>177</v>
      </c>
    </row>
    <row r="179" spans="1:59">
      <c r="A179" t="str">
        <f t="shared" si="29"/>
        <v>|テキスト|&gt;|&gt;|&gt;|&gt;||</v>
      </c>
      <c r="B179" t="s">
        <v>0</v>
      </c>
      <c r="C179" t="s">
        <v>81</v>
      </c>
      <c r="D179" s="27" t="s">
        <v>104</v>
      </c>
      <c r="E179" t="s">
        <v>81</v>
      </c>
      <c r="F179" s="27" t="s">
        <v>113</v>
      </c>
      <c r="G179" t="s">
        <v>81</v>
      </c>
      <c r="H179" s="27" t="s">
        <v>113</v>
      </c>
      <c r="I179" t="s">
        <v>81</v>
      </c>
      <c r="J179" s="27" t="s">
        <v>113</v>
      </c>
      <c r="K179" t="s">
        <v>81</v>
      </c>
      <c r="L179" s="27" t="s">
        <v>113</v>
      </c>
      <c r="M179" t="s">
        <v>81</v>
      </c>
      <c r="N179" t="str">
        <f>IF(R178=0,"",R178)</f>
        <v/>
      </c>
      <c r="O179" t="s">
        <v>81</v>
      </c>
      <c r="Q179" s="38" t="s">
        <v>27</v>
      </c>
      <c r="R179" s="34" t="str">
        <f>INDEX(BE:BE,W174+1)</f>
        <v/>
      </c>
      <c r="S179" s="35" t="s">
        <v>400</v>
      </c>
      <c r="T179" s="34" t="str">
        <f>IF(X179="","",X179&amp;IF(Y179="",""," "&amp;Y179)&amp;IF(Z179="",""," "&amp;Z179)&amp;IF(AA179="",""," "&amp;AA179))</f>
        <v/>
      </c>
      <c r="U179" s="35"/>
      <c r="V179" s="36"/>
      <c r="W179" s="40" t="s">
        <v>114</v>
      </c>
      <c r="X179" s="33" t="str">
        <f t="shared" ref="X179:AA179" si="37">IF(ISERROR(IF(LEN(X178)&gt;1,X178,VLOOKUP(X177,$AC:$AD,2,FALSE))),"",IF(LEN(X178)&gt;1,X178,VLOOKUP(X177,$AC:$AD,2,FALSE)))</f>
        <v/>
      </c>
      <c r="Y179" s="33" t="str">
        <f t="shared" si="37"/>
        <v/>
      </c>
      <c r="Z179" s="33" t="str">
        <f t="shared" si="37"/>
        <v/>
      </c>
      <c r="AA179" s="33" t="str">
        <f t="shared" si="37"/>
        <v> </v>
      </c>
      <c r="BF179" s="64" t="s">
        <v>0</v>
      </c>
      <c r="BG179">
        <v>178</v>
      </c>
    </row>
    <row r="180" spans="1:59">
      <c r="A180" t="str">
        <f t="shared" si="29"/>
        <v>|英テキスト|&gt;|&gt;|&gt;|&gt;||</v>
      </c>
      <c r="B180" t="s">
        <v>0</v>
      </c>
      <c r="C180" t="s">
        <v>81</v>
      </c>
      <c r="D180" s="27" t="s">
        <v>125</v>
      </c>
      <c r="E180" t="s">
        <v>81</v>
      </c>
      <c r="F180" s="27" t="s">
        <v>113</v>
      </c>
      <c r="G180" t="s">
        <v>81</v>
      </c>
      <c r="H180" s="27" t="s">
        <v>113</v>
      </c>
      <c r="I180" t="s">
        <v>81</v>
      </c>
      <c r="J180" s="27" t="s">
        <v>113</v>
      </c>
      <c r="K180" t="s">
        <v>81</v>
      </c>
      <c r="L180" s="27" t="s">
        <v>113</v>
      </c>
      <c r="M180" t="s">
        <v>81</v>
      </c>
      <c r="N180" t="str">
        <f>IF(T179="","",T179&amp;"&amp;br;")&amp;IF(R179=0,"",R179)</f>
        <v/>
      </c>
      <c r="O180" t="s">
        <v>81</v>
      </c>
      <c r="Q180" s="33" t="s">
        <v>18</v>
      </c>
      <c r="R180" s="34">
        <f>IF(INDEX(AX:AX,W174+1)="",0,INDEX(AX:AX,W174+1)&amp;"/"&amp;INDEX(AY:AY,W174+1))</f>
        <v>0</v>
      </c>
      <c r="S180" s="35"/>
      <c r="T180" s="35"/>
      <c r="U180" s="35"/>
      <c r="V180" s="36"/>
      <c r="W180" s="40"/>
      <c r="X180" s="33"/>
      <c r="Y180" s="52"/>
      <c r="Z180" s="52"/>
      <c r="AA180" s="53"/>
      <c r="BF180" s="64" t="s">
        <v>0</v>
      </c>
      <c r="BG180">
        <v>179</v>
      </c>
    </row>
    <row r="181" spans="1:59">
      <c r="A181" t="str">
        <f t="shared" si="29"/>
        <v>|PT|&gt;||シールド数|&gt;||</v>
      </c>
      <c r="B181" t="s">
        <v>0</v>
      </c>
      <c r="C181" t="s">
        <v>81</v>
      </c>
      <c r="D181" t="s">
        <v>18</v>
      </c>
      <c r="E181" t="s">
        <v>81</v>
      </c>
      <c r="F181" t="s">
        <v>113</v>
      </c>
      <c r="G181" t="s">
        <v>81</v>
      </c>
      <c r="H181" t="str">
        <f>IF(R180=0,"",R180)</f>
        <v/>
      </c>
      <c r="I181" t="s">
        <v>81</v>
      </c>
      <c r="J181" t="s">
        <v>136</v>
      </c>
      <c r="K181" t="s">
        <v>81</v>
      </c>
      <c r="L181" t="s">
        <v>113</v>
      </c>
      <c r="M181" t="s">
        <v>81</v>
      </c>
      <c r="N181" t="str">
        <f>IF(R181=0,"",R181)</f>
        <v/>
      </c>
      <c r="O181" t="s">
        <v>81</v>
      </c>
      <c r="Q181" s="41" t="s">
        <v>19</v>
      </c>
      <c r="R181" s="34">
        <f>INDEX(AW:AW,W174+1)</f>
        <v>0</v>
      </c>
      <c r="S181" s="42"/>
      <c r="T181" s="42"/>
      <c r="U181" s="42"/>
      <c r="V181" s="43"/>
      <c r="W181" s="44"/>
      <c r="X181" s="45"/>
      <c r="Y181" s="55"/>
      <c r="Z181" s="55"/>
      <c r="AA181" s="56"/>
      <c r="BF181" s="64" t="s">
        <v>0</v>
      </c>
      <c r="BG181">
        <v>180</v>
      </c>
    </row>
    <row r="182" spans="1:59">
      <c r="A182" t="str">
        <f t="shared" si="29"/>
        <v>&amp;br;&amp;br;</v>
      </c>
      <c r="B182" t="s">
        <v>0</v>
      </c>
      <c r="C182" t="s">
        <v>145</v>
      </c>
      <c r="R182"/>
      <c r="S182"/>
      <c r="T182"/>
      <c r="U182"/>
      <c r="V182"/>
      <c r="BF182" s="64" t="s">
        <v>0</v>
      </c>
      <c r="BG182">
        <v>181</v>
      </c>
    </row>
    <row r="183" spans="1:59">
      <c r="A183" t="str">
        <f t="shared" si="29"/>
        <v>#back(text=戻る,left)</v>
      </c>
      <c r="B183" t="s">
        <v>0</v>
      </c>
      <c r="C183" t="s">
        <v>153</v>
      </c>
      <c r="R183"/>
      <c r="S183"/>
      <c r="T183"/>
      <c r="U183"/>
      <c r="V183"/>
      <c r="BF183" s="64" t="s">
        <v>0</v>
      </c>
      <c r="BG183">
        <v>182</v>
      </c>
    </row>
    <row r="184" spans="1:59">
      <c r="A184" t="str">
        <f t="shared" si="29"/>
        <v>&amp;br;</v>
      </c>
      <c r="B184" t="s">
        <v>0</v>
      </c>
      <c r="C184" t="s">
        <v>164</v>
      </c>
      <c r="R184"/>
      <c r="S184"/>
      <c r="T184"/>
      <c r="U184"/>
      <c r="V184"/>
      <c r="BF184" s="64" t="s">
        <v>0</v>
      </c>
      <c r="BG184">
        <v>183</v>
      </c>
    </row>
    <row r="185" spans="1:59">
      <c r="A185" t="str">
        <f t="shared" si="29"/>
        <v>#comment(above,nsize=[15],size=[30],num=[10])</v>
      </c>
      <c r="B185" t="s">
        <v>0</v>
      </c>
      <c r="C185" t="s">
        <v>173</v>
      </c>
      <c r="R185"/>
      <c r="S185"/>
      <c r="T185"/>
      <c r="U185"/>
      <c r="V185"/>
      <c r="BF185" s="64" t="s">
        <v>0</v>
      </c>
      <c r="BG185">
        <v>184</v>
      </c>
    </row>
    <row r="186" spans="1:59">
      <c r="A186" t="str">
        <f t="shared" si="29"/>
        <v>&amp;br;&amp;br;</v>
      </c>
      <c r="B186" t="s">
        <v>0</v>
      </c>
      <c r="C186" t="s">
        <v>145</v>
      </c>
      <c r="R186"/>
      <c r="S186"/>
      <c r="T186"/>
      <c r="U186"/>
      <c r="V186"/>
      <c r="BF186" s="64" t="s">
        <v>0</v>
      </c>
      <c r="BG186">
        <v>185</v>
      </c>
    </row>
    <row r="187" spans="1:59">
      <c r="A187" t="str">
        <f t="shared" si="29"/>
        <v/>
      </c>
      <c r="B187" t="s">
        <v>0</v>
      </c>
      <c r="Q187" s="29"/>
      <c r="R187" s="30"/>
      <c r="S187" s="30"/>
      <c r="T187" s="30"/>
      <c r="U187" s="30"/>
      <c r="V187" s="31"/>
      <c r="W187" s="32">
        <v>15</v>
      </c>
      <c r="X187" s="29"/>
      <c r="Y187" s="50"/>
      <c r="Z187" s="50"/>
      <c r="AA187" s="51"/>
      <c r="BF187" s="64" t="s">
        <v>0</v>
      </c>
      <c r="BG187">
        <v>186</v>
      </c>
    </row>
    <row r="188" spans="1:59">
      <c r="A188" t="str">
        <f t="shared" si="29"/>
        <v>*0/0</v>
      </c>
      <c r="B188" t="s">
        <v>0</v>
      </c>
      <c r="C188" t="str">
        <f>"*"&amp;R188&amp;"/"&amp;T188</f>
        <v>*0/0</v>
      </c>
      <c r="Q188" s="33" t="s">
        <v>9</v>
      </c>
      <c r="R188" s="34">
        <f>INDEX(AJ:AJ,W187+1)</f>
        <v>0</v>
      </c>
      <c r="S188" s="35" t="s">
        <v>10</v>
      </c>
      <c r="T188" s="34">
        <f>INDEX(AK:AK,W187+1)</f>
        <v>0</v>
      </c>
      <c r="U188" s="35"/>
      <c r="V188" s="36"/>
      <c r="W188" s="37"/>
      <c r="X188" s="33"/>
      <c r="Y188" s="52"/>
      <c r="Z188" s="52"/>
      <c r="AA188" s="53"/>
      <c r="BF188" s="64" t="s">
        <v>0</v>
      </c>
      <c r="BG188">
        <v>187</v>
      </c>
    </row>
    <row r="189" spans="1:59">
      <c r="A189" t="str">
        <f t="shared" si="29"/>
        <v>|LEFT:80|LEFT:100|LEFT:100|LEFT:100|LEFT:100|LEFT:100|c</v>
      </c>
      <c r="B189" t="s">
        <v>0</v>
      </c>
      <c r="C189" t="s">
        <v>81</v>
      </c>
      <c r="D189" s="26" t="str">
        <f>$Q$1</f>
        <v>LEFT:80</v>
      </c>
      <c r="E189" s="26" t="s">
        <v>81</v>
      </c>
      <c r="F189" s="26" t="str">
        <f t="shared" ref="F189:J189" si="38">$R$1</f>
        <v>LEFT:100</v>
      </c>
      <c r="G189" s="26" t="s">
        <v>81</v>
      </c>
      <c r="H189" s="26" t="str">
        <f t="shared" si="38"/>
        <v>LEFT:100</v>
      </c>
      <c r="I189" s="26" t="s">
        <v>81</v>
      </c>
      <c r="J189" s="26" t="str">
        <f t="shared" si="38"/>
        <v>LEFT:100</v>
      </c>
      <c r="K189" s="26" t="s">
        <v>81</v>
      </c>
      <c r="L189" s="26" t="str">
        <f>$R$1</f>
        <v>LEFT:100</v>
      </c>
      <c r="M189" s="26" t="s">
        <v>81</v>
      </c>
      <c r="N189" s="26" t="str">
        <f>$R$1</f>
        <v>LEFT:100</v>
      </c>
      <c r="O189" t="s">
        <v>81</v>
      </c>
      <c r="P189" t="s">
        <v>82</v>
      </c>
      <c r="Q189" s="38" t="s">
        <v>6</v>
      </c>
      <c r="R189" s="34" t="str">
        <f>INDEX(AF:AF,W187+1)</f>
        <v>白</v>
      </c>
      <c r="S189" s="39" t="s">
        <v>7</v>
      </c>
      <c r="T189" s="34">
        <f>INDEX(AG:AG,W187+1)</f>
        <v>0</v>
      </c>
      <c r="U189" s="39" t="s">
        <v>8</v>
      </c>
      <c r="V189" s="34">
        <f>INDEX(AI:AI,W187+1)</f>
        <v>0</v>
      </c>
      <c r="W189" s="40"/>
      <c r="X189" s="34">
        <f>INDEX(AQ:AQ,W187+1)</f>
        <v>0</v>
      </c>
      <c r="Y189" s="52"/>
      <c r="Z189" s="52"/>
      <c r="AA189" s="53"/>
      <c r="BF189" s="64" t="s">
        <v>0</v>
      </c>
      <c r="BG189">
        <v>188</v>
      </c>
    </row>
    <row r="190" spans="1:59">
      <c r="A190" t="str">
        <f t="shared" si="29"/>
        <v>|色|白|レアリティ||マナコスト||</v>
      </c>
      <c r="B190" t="s">
        <v>0</v>
      </c>
      <c r="C190" t="s">
        <v>81</v>
      </c>
      <c r="D190" s="27" t="s">
        <v>6</v>
      </c>
      <c r="E190" t="s">
        <v>81</v>
      </c>
      <c r="F190" t="str">
        <f>IF(R189=0,"",R189)</f>
        <v>白</v>
      </c>
      <c r="G190" t="s">
        <v>81</v>
      </c>
      <c r="H190" s="27" t="s">
        <v>93</v>
      </c>
      <c r="I190" t="s">
        <v>81</v>
      </c>
      <c r="J190" t="str">
        <f>IF(T189=0,"",T189)</f>
        <v/>
      </c>
      <c r="K190" t="s">
        <v>81</v>
      </c>
      <c r="L190" s="27" t="s">
        <v>94</v>
      </c>
      <c r="M190" t="s">
        <v>81</v>
      </c>
      <c r="N190" t="str">
        <f>IF(V189=0,"",V189)</f>
        <v/>
      </c>
      <c r="O190" t="s">
        <v>81</v>
      </c>
      <c r="Q190" s="33" t="s">
        <v>11</v>
      </c>
      <c r="R190" s="34">
        <f>INDEX(AL:AL,W187+1)</f>
        <v>0</v>
      </c>
      <c r="S190" s="39" t="s">
        <v>95</v>
      </c>
      <c r="T190" s="34">
        <f>INDEX(AN:AN,W187+1)</f>
        <v>0</v>
      </c>
      <c r="U190" s="34">
        <f>INDEX(AO:AO,W187+1)</f>
        <v>0</v>
      </c>
      <c r="V190" s="34">
        <f>INDEX(AP:AP,W187+1)</f>
        <v>0</v>
      </c>
      <c r="W190" s="40"/>
      <c r="X190" s="34" t="str">
        <f>INDEX(AZ:AZ,W187+1)</f>
        <v/>
      </c>
      <c r="Y190" s="34" t="str">
        <f>INDEX(BA:BA,W187+1)</f>
        <v/>
      </c>
      <c r="Z190" s="34" t="str">
        <f>INDEX(BB:BB,W187+1)</f>
        <v/>
      </c>
      <c r="AA190" s="34">
        <f>INDEX(BC:BC,W187+1)</f>
        <v>0</v>
      </c>
      <c r="BF190" s="64" t="s">
        <v>0</v>
      </c>
      <c r="BG190">
        <v>189</v>
      </c>
    </row>
    <row r="191" spans="1:59">
      <c r="A191" t="str">
        <f t="shared" si="29"/>
        <v>|種別||サブタイプ||||</v>
      </c>
      <c r="B191" t="s">
        <v>0</v>
      </c>
      <c r="C191" t="s">
        <v>81</v>
      </c>
      <c r="D191" s="27" t="s">
        <v>11</v>
      </c>
      <c r="E191" t="s">
        <v>81</v>
      </c>
      <c r="F191" t="str">
        <f>IF(R190=0,"",R190)</f>
        <v/>
      </c>
      <c r="G191" t="s">
        <v>81</v>
      </c>
      <c r="H191" s="27" t="s">
        <v>103</v>
      </c>
      <c r="I191" t="s">
        <v>81</v>
      </c>
      <c r="J191" t="str">
        <f>IF(T190=0,"",T190)</f>
        <v/>
      </c>
      <c r="K191" t="s">
        <v>81</v>
      </c>
      <c r="L191" t="str">
        <f>IF(U190=0,"",U190)</f>
        <v/>
      </c>
      <c r="M191" t="s">
        <v>81</v>
      </c>
      <c r="N191" t="str">
        <f>IF(V190=0,"",V190)</f>
        <v/>
      </c>
      <c r="O191" t="s">
        <v>81</v>
      </c>
      <c r="Q191" s="33" t="s">
        <v>104</v>
      </c>
      <c r="R191" s="34" t="str">
        <f>INDEX(BD:BD,W187+1)</f>
        <v/>
      </c>
      <c r="S191" s="35"/>
      <c r="T191" s="35"/>
      <c r="U191" s="35"/>
      <c r="V191" s="36"/>
      <c r="W191" s="40"/>
      <c r="X191" s="32"/>
      <c r="Y191" s="32"/>
      <c r="Z191" s="32"/>
      <c r="AA191" s="54"/>
      <c r="BF191" s="64" t="s">
        <v>0</v>
      </c>
      <c r="BG191">
        <v>190</v>
      </c>
    </row>
    <row r="192" spans="1:59">
      <c r="A192" t="str">
        <f t="shared" si="29"/>
        <v>|テキスト|&gt;|&gt;|&gt;|&gt;||</v>
      </c>
      <c r="B192" t="s">
        <v>0</v>
      </c>
      <c r="C192" t="s">
        <v>81</v>
      </c>
      <c r="D192" s="27" t="s">
        <v>104</v>
      </c>
      <c r="E192" t="s">
        <v>81</v>
      </c>
      <c r="F192" s="27" t="s">
        <v>113</v>
      </c>
      <c r="G192" t="s">
        <v>81</v>
      </c>
      <c r="H192" s="27" t="s">
        <v>113</v>
      </c>
      <c r="I192" t="s">
        <v>81</v>
      </c>
      <c r="J192" s="27" t="s">
        <v>113</v>
      </c>
      <c r="K192" t="s">
        <v>81</v>
      </c>
      <c r="L192" s="27" t="s">
        <v>113</v>
      </c>
      <c r="M192" t="s">
        <v>81</v>
      </c>
      <c r="N192" t="str">
        <f>IF(R191=0,"",R191)</f>
        <v/>
      </c>
      <c r="O192" t="s">
        <v>81</v>
      </c>
      <c r="Q192" s="38" t="s">
        <v>27</v>
      </c>
      <c r="R192" s="34" t="str">
        <f>INDEX(BE:BE,W187+1)</f>
        <v/>
      </c>
      <c r="S192" s="35" t="s">
        <v>400</v>
      </c>
      <c r="T192" s="34" t="str">
        <f>IF(X192="","",X192&amp;IF(Y192="",""," "&amp;Y192)&amp;IF(Z192="",""," "&amp;Z192)&amp;IF(AA192="",""," "&amp;AA192))</f>
        <v/>
      </c>
      <c r="U192" s="35"/>
      <c r="V192" s="36"/>
      <c r="W192" s="40" t="s">
        <v>114</v>
      </c>
      <c r="X192" s="33" t="str">
        <f t="shared" ref="X192:AA192" si="39">IF(ISERROR(IF(LEN(X191)&gt;1,X191,VLOOKUP(X190,$AC:$AD,2,FALSE))),"",IF(LEN(X191)&gt;1,X191,VLOOKUP(X190,$AC:$AD,2,FALSE)))</f>
        <v/>
      </c>
      <c r="Y192" s="33" t="str">
        <f t="shared" si="39"/>
        <v/>
      </c>
      <c r="Z192" s="33" t="str">
        <f t="shared" si="39"/>
        <v/>
      </c>
      <c r="AA192" s="33" t="str">
        <f t="shared" si="39"/>
        <v> </v>
      </c>
      <c r="BF192" s="64" t="s">
        <v>0</v>
      </c>
      <c r="BG192">
        <v>191</v>
      </c>
    </row>
    <row r="193" spans="1:59">
      <c r="A193" t="str">
        <f t="shared" si="29"/>
        <v>|英テキスト|&gt;|&gt;|&gt;|&gt;||</v>
      </c>
      <c r="B193" t="s">
        <v>0</v>
      </c>
      <c r="C193" t="s">
        <v>81</v>
      </c>
      <c r="D193" s="27" t="s">
        <v>125</v>
      </c>
      <c r="E193" t="s">
        <v>81</v>
      </c>
      <c r="F193" s="27" t="s">
        <v>113</v>
      </c>
      <c r="G193" t="s">
        <v>81</v>
      </c>
      <c r="H193" s="27" t="s">
        <v>113</v>
      </c>
      <c r="I193" t="s">
        <v>81</v>
      </c>
      <c r="J193" s="27" t="s">
        <v>113</v>
      </c>
      <c r="K193" t="s">
        <v>81</v>
      </c>
      <c r="L193" s="27" t="s">
        <v>113</v>
      </c>
      <c r="M193" t="s">
        <v>81</v>
      </c>
      <c r="N193" t="str">
        <f>IF(T192="","",T192&amp;"&amp;br;")&amp;IF(R192=0,"",R192)</f>
        <v/>
      </c>
      <c r="O193" t="s">
        <v>81</v>
      </c>
      <c r="Q193" s="33" t="s">
        <v>18</v>
      </c>
      <c r="R193" s="34">
        <f>IF(INDEX(AX:AX,W187+1)="",0,INDEX(AX:AX,W187+1)&amp;"/"&amp;INDEX(AY:AY,W187+1))</f>
        <v>0</v>
      </c>
      <c r="S193" s="35"/>
      <c r="T193" s="35"/>
      <c r="U193" s="35"/>
      <c r="V193" s="36"/>
      <c r="W193" s="40"/>
      <c r="X193" s="33"/>
      <c r="Y193" s="52"/>
      <c r="Z193" s="52"/>
      <c r="AA193" s="53"/>
      <c r="BF193" s="64" t="s">
        <v>0</v>
      </c>
      <c r="BG193">
        <v>192</v>
      </c>
    </row>
    <row r="194" spans="1:59">
      <c r="A194" t="str">
        <f t="shared" si="29"/>
        <v>|PT|&gt;||シールド数|&gt;||</v>
      </c>
      <c r="B194" t="s">
        <v>0</v>
      </c>
      <c r="C194" t="s">
        <v>81</v>
      </c>
      <c r="D194" t="s">
        <v>18</v>
      </c>
      <c r="E194" t="s">
        <v>81</v>
      </c>
      <c r="F194" t="s">
        <v>113</v>
      </c>
      <c r="G194" t="s">
        <v>81</v>
      </c>
      <c r="H194" t="str">
        <f>IF(R193=0,"",R193)</f>
        <v/>
      </c>
      <c r="I194" t="s">
        <v>81</v>
      </c>
      <c r="J194" t="s">
        <v>136</v>
      </c>
      <c r="K194" t="s">
        <v>81</v>
      </c>
      <c r="L194" t="s">
        <v>113</v>
      </c>
      <c r="M194" t="s">
        <v>81</v>
      </c>
      <c r="N194" t="str">
        <f>IF(R194=0,"",R194)</f>
        <v/>
      </c>
      <c r="O194" t="s">
        <v>81</v>
      </c>
      <c r="Q194" s="41" t="s">
        <v>19</v>
      </c>
      <c r="R194" s="34">
        <f>INDEX(AW:AW,W187+1)</f>
        <v>0</v>
      </c>
      <c r="S194" s="42"/>
      <c r="T194" s="42"/>
      <c r="U194" s="42"/>
      <c r="V194" s="43"/>
      <c r="W194" s="44"/>
      <c r="X194" s="45"/>
      <c r="Y194" s="55"/>
      <c r="Z194" s="55"/>
      <c r="AA194" s="56"/>
      <c r="BF194" s="64" t="s">
        <v>0</v>
      </c>
      <c r="BG194">
        <v>193</v>
      </c>
    </row>
    <row r="195" spans="1:59">
      <c r="A195" t="str">
        <f t="shared" si="29"/>
        <v>&amp;br;&amp;br;</v>
      </c>
      <c r="B195" t="s">
        <v>0</v>
      </c>
      <c r="C195" t="s">
        <v>145</v>
      </c>
      <c r="R195"/>
      <c r="S195"/>
      <c r="T195"/>
      <c r="U195"/>
      <c r="V195"/>
      <c r="BF195" s="64" t="s">
        <v>0</v>
      </c>
      <c r="BG195">
        <v>194</v>
      </c>
    </row>
    <row r="196" spans="1:59">
      <c r="A196" t="str">
        <f t="shared" si="29"/>
        <v>#back(text=戻る,left)</v>
      </c>
      <c r="B196" t="s">
        <v>0</v>
      </c>
      <c r="C196" t="s">
        <v>153</v>
      </c>
      <c r="R196"/>
      <c r="S196"/>
      <c r="T196"/>
      <c r="U196"/>
      <c r="V196"/>
      <c r="BF196" s="64" t="s">
        <v>0</v>
      </c>
      <c r="BG196">
        <v>195</v>
      </c>
    </row>
    <row r="197" spans="1:59">
      <c r="A197" t="str">
        <f t="shared" si="29"/>
        <v>&amp;br;</v>
      </c>
      <c r="B197" t="s">
        <v>0</v>
      </c>
      <c r="C197" t="s">
        <v>164</v>
      </c>
      <c r="R197"/>
      <c r="S197"/>
      <c r="T197"/>
      <c r="U197"/>
      <c r="V197"/>
      <c r="BF197" s="64" t="s">
        <v>0</v>
      </c>
      <c r="BG197">
        <v>196</v>
      </c>
    </row>
    <row r="198" spans="1:59">
      <c r="A198" t="str">
        <f t="shared" ref="A198:A261" si="40">CONCATENATE(C198,D198,E198,F198,G198,H198,I198,J198,K198,L198,M198,N198,O198,P198)</f>
        <v>#comment(above,nsize=[15],size=[30],num=[10])</v>
      </c>
      <c r="B198" t="s">
        <v>0</v>
      </c>
      <c r="C198" t="s">
        <v>173</v>
      </c>
      <c r="R198"/>
      <c r="S198"/>
      <c r="T198"/>
      <c r="U198"/>
      <c r="V198"/>
      <c r="BF198" s="64" t="s">
        <v>0</v>
      </c>
      <c r="BG198">
        <v>197</v>
      </c>
    </row>
    <row r="199" spans="1:59">
      <c r="A199" t="str">
        <f t="shared" si="40"/>
        <v>&amp;br;&amp;br;</v>
      </c>
      <c r="B199" t="s">
        <v>0</v>
      </c>
      <c r="C199" t="s">
        <v>145</v>
      </c>
      <c r="R199"/>
      <c r="S199"/>
      <c r="T199"/>
      <c r="U199"/>
      <c r="V199"/>
      <c r="BF199" s="64" t="s">
        <v>0</v>
      </c>
      <c r="BG199">
        <v>198</v>
      </c>
    </row>
    <row r="200" spans="1:59">
      <c r="A200" t="str">
        <f t="shared" si="40"/>
        <v/>
      </c>
      <c r="B200" t="s">
        <v>0</v>
      </c>
      <c r="Q200" s="29"/>
      <c r="R200" s="30"/>
      <c r="S200" s="30"/>
      <c r="T200" s="30"/>
      <c r="U200" s="30"/>
      <c r="V200" s="31"/>
      <c r="W200" s="32">
        <v>16</v>
      </c>
      <c r="X200" s="29"/>
      <c r="Y200" s="50"/>
      <c r="Z200" s="50"/>
      <c r="AA200" s="51"/>
      <c r="BF200" s="64" t="s">
        <v>0</v>
      </c>
      <c r="BG200">
        <v>199</v>
      </c>
    </row>
    <row r="201" spans="1:59">
      <c r="A201" t="str">
        <f t="shared" si="40"/>
        <v>*0/0</v>
      </c>
      <c r="B201" t="s">
        <v>0</v>
      </c>
      <c r="C201" t="str">
        <f>"*"&amp;R201&amp;"/"&amp;T201</f>
        <v>*0/0</v>
      </c>
      <c r="Q201" s="33" t="s">
        <v>9</v>
      </c>
      <c r="R201" s="34">
        <f>INDEX(AJ:AJ,W200+1)</f>
        <v>0</v>
      </c>
      <c r="S201" s="35" t="s">
        <v>10</v>
      </c>
      <c r="T201" s="34">
        <f>INDEX(AK:AK,W200+1)</f>
        <v>0</v>
      </c>
      <c r="U201" s="35"/>
      <c r="V201" s="36"/>
      <c r="W201" s="37"/>
      <c r="X201" s="33"/>
      <c r="Y201" s="52"/>
      <c r="Z201" s="52"/>
      <c r="AA201" s="53"/>
      <c r="BF201" s="64" t="s">
        <v>0</v>
      </c>
      <c r="BG201">
        <v>200</v>
      </c>
    </row>
    <row r="202" spans="1:59">
      <c r="A202" t="str">
        <f t="shared" si="40"/>
        <v>|LEFT:80|LEFT:100|LEFT:100|LEFT:100|LEFT:100|LEFT:100|c</v>
      </c>
      <c r="B202" t="s">
        <v>0</v>
      </c>
      <c r="C202" t="s">
        <v>81</v>
      </c>
      <c r="D202" s="26" t="str">
        <f>$Q$1</f>
        <v>LEFT:80</v>
      </c>
      <c r="E202" s="26" t="s">
        <v>81</v>
      </c>
      <c r="F202" s="26" t="str">
        <f t="shared" ref="F202:J202" si="41">$R$1</f>
        <v>LEFT:100</v>
      </c>
      <c r="G202" s="26" t="s">
        <v>81</v>
      </c>
      <c r="H202" s="26" t="str">
        <f t="shared" si="41"/>
        <v>LEFT:100</v>
      </c>
      <c r="I202" s="26" t="s">
        <v>81</v>
      </c>
      <c r="J202" s="26" t="str">
        <f t="shared" si="41"/>
        <v>LEFT:100</v>
      </c>
      <c r="K202" s="26" t="s">
        <v>81</v>
      </c>
      <c r="L202" s="26" t="str">
        <f>$R$1</f>
        <v>LEFT:100</v>
      </c>
      <c r="M202" s="26" t="s">
        <v>81</v>
      </c>
      <c r="N202" s="26" t="str">
        <f>$R$1</f>
        <v>LEFT:100</v>
      </c>
      <c r="O202" t="s">
        <v>81</v>
      </c>
      <c r="P202" t="s">
        <v>82</v>
      </c>
      <c r="Q202" s="38" t="s">
        <v>6</v>
      </c>
      <c r="R202" s="34" t="str">
        <f>INDEX(AF:AF,W200+1)</f>
        <v>白</v>
      </c>
      <c r="S202" s="39" t="s">
        <v>7</v>
      </c>
      <c r="T202" s="34">
        <f>INDEX(AG:AG,W200+1)</f>
        <v>0</v>
      </c>
      <c r="U202" s="39" t="s">
        <v>8</v>
      </c>
      <c r="V202" s="34">
        <f>INDEX(AI:AI,W200+1)</f>
        <v>0</v>
      </c>
      <c r="W202" s="40"/>
      <c r="X202" s="34">
        <f>INDEX(AQ:AQ,W200+1)</f>
        <v>0</v>
      </c>
      <c r="Y202" s="52"/>
      <c r="Z202" s="52"/>
      <c r="AA202" s="53"/>
      <c r="BF202" s="64" t="s">
        <v>0</v>
      </c>
      <c r="BG202">
        <v>201</v>
      </c>
    </row>
    <row r="203" spans="1:59">
      <c r="A203" t="str">
        <f t="shared" si="40"/>
        <v>|色|白|レアリティ||マナコスト||</v>
      </c>
      <c r="B203" t="s">
        <v>0</v>
      </c>
      <c r="C203" t="s">
        <v>81</v>
      </c>
      <c r="D203" s="27" t="s">
        <v>6</v>
      </c>
      <c r="E203" t="s">
        <v>81</v>
      </c>
      <c r="F203" t="str">
        <f>IF(R202=0,"",R202)</f>
        <v>白</v>
      </c>
      <c r="G203" t="s">
        <v>81</v>
      </c>
      <c r="H203" s="27" t="s">
        <v>93</v>
      </c>
      <c r="I203" t="s">
        <v>81</v>
      </c>
      <c r="J203" t="str">
        <f>IF(T202=0,"",T202)</f>
        <v/>
      </c>
      <c r="K203" t="s">
        <v>81</v>
      </c>
      <c r="L203" s="27" t="s">
        <v>94</v>
      </c>
      <c r="M203" t="s">
        <v>81</v>
      </c>
      <c r="N203" t="str">
        <f>IF(V202=0,"",V202)</f>
        <v/>
      </c>
      <c r="O203" t="s">
        <v>81</v>
      </c>
      <c r="Q203" s="33" t="s">
        <v>11</v>
      </c>
      <c r="R203" s="34">
        <f>INDEX(AL:AL,W200+1)</f>
        <v>0</v>
      </c>
      <c r="S203" s="39" t="s">
        <v>95</v>
      </c>
      <c r="T203" s="34">
        <f>INDEX(AN:AN,W200+1)</f>
        <v>0</v>
      </c>
      <c r="U203" s="34">
        <f>INDEX(AO:AO,W200+1)</f>
        <v>0</v>
      </c>
      <c r="V203" s="34">
        <f>INDEX(AP:AP,W200+1)</f>
        <v>0</v>
      </c>
      <c r="W203" s="40"/>
      <c r="X203" s="34" t="str">
        <f>INDEX(AZ:AZ,W200+1)</f>
        <v/>
      </c>
      <c r="Y203" s="34" t="str">
        <f>INDEX(BA:BA,W200+1)</f>
        <v/>
      </c>
      <c r="Z203" s="34" t="str">
        <f>INDEX(BB:BB,W200+1)</f>
        <v/>
      </c>
      <c r="AA203" s="34">
        <f>INDEX(BC:BC,W200+1)</f>
        <v>0</v>
      </c>
      <c r="BF203" s="64" t="s">
        <v>0</v>
      </c>
      <c r="BG203">
        <v>202</v>
      </c>
    </row>
    <row r="204" spans="1:59">
      <c r="A204" t="str">
        <f t="shared" si="40"/>
        <v>|種別||サブタイプ||||</v>
      </c>
      <c r="B204" t="s">
        <v>0</v>
      </c>
      <c r="C204" t="s">
        <v>81</v>
      </c>
      <c r="D204" s="27" t="s">
        <v>11</v>
      </c>
      <c r="E204" t="s">
        <v>81</v>
      </c>
      <c r="F204" t="str">
        <f>IF(R203=0,"",R203)</f>
        <v/>
      </c>
      <c r="G204" t="s">
        <v>81</v>
      </c>
      <c r="H204" s="27" t="s">
        <v>103</v>
      </c>
      <c r="I204" t="s">
        <v>81</v>
      </c>
      <c r="J204" t="str">
        <f>IF(T203=0,"",T203)</f>
        <v/>
      </c>
      <c r="K204" t="s">
        <v>81</v>
      </c>
      <c r="L204" t="str">
        <f>IF(U203=0,"",U203)</f>
        <v/>
      </c>
      <c r="M204" t="s">
        <v>81</v>
      </c>
      <c r="N204" t="str">
        <f>IF(V203=0,"",V203)</f>
        <v/>
      </c>
      <c r="O204" t="s">
        <v>81</v>
      </c>
      <c r="Q204" s="33" t="s">
        <v>104</v>
      </c>
      <c r="R204" s="34" t="str">
        <f>INDEX(BD:BD,W200+1)</f>
        <v/>
      </c>
      <c r="S204" s="35"/>
      <c r="T204" s="35"/>
      <c r="U204" s="35"/>
      <c r="V204" s="36"/>
      <c r="W204" s="40"/>
      <c r="X204" s="32"/>
      <c r="Y204" s="32"/>
      <c r="Z204" s="32"/>
      <c r="AA204" s="54"/>
      <c r="BF204" s="64" t="s">
        <v>0</v>
      </c>
      <c r="BG204">
        <v>203</v>
      </c>
    </row>
    <row r="205" spans="1:59">
      <c r="A205" t="str">
        <f t="shared" si="40"/>
        <v>|テキスト|&gt;|&gt;|&gt;|&gt;||</v>
      </c>
      <c r="B205" t="s">
        <v>0</v>
      </c>
      <c r="C205" t="s">
        <v>81</v>
      </c>
      <c r="D205" s="27" t="s">
        <v>104</v>
      </c>
      <c r="E205" t="s">
        <v>81</v>
      </c>
      <c r="F205" s="27" t="s">
        <v>113</v>
      </c>
      <c r="G205" t="s">
        <v>81</v>
      </c>
      <c r="H205" s="27" t="s">
        <v>113</v>
      </c>
      <c r="I205" t="s">
        <v>81</v>
      </c>
      <c r="J205" s="27" t="s">
        <v>113</v>
      </c>
      <c r="K205" t="s">
        <v>81</v>
      </c>
      <c r="L205" s="27" t="s">
        <v>113</v>
      </c>
      <c r="M205" t="s">
        <v>81</v>
      </c>
      <c r="N205" t="str">
        <f>IF(R204=0,"",R204)</f>
        <v/>
      </c>
      <c r="O205" t="s">
        <v>81</v>
      </c>
      <c r="Q205" s="38" t="s">
        <v>27</v>
      </c>
      <c r="R205" s="34" t="str">
        <f>INDEX(BE:BE,W200+1)</f>
        <v/>
      </c>
      <c r="S205" s="35" t="s">
        <v>400</v>
      </c>
      <c r="T205" s="34" t="str">
        <f>IF(X205="","",X205&amp;IF(Y205="",""," "&amp;Y205)&amp;IF(Z205="",""," "&amp;Z205)&amp;IF(AA205="",""," "&amp;AA205))</f>
        <v/>
      </c>
      <c r="U205" s="35"/>
      <c r="V205" s="36"/>
      <c r="W205" s="40" t="s">
        <v>114</v>
      </c>
      <c r="X205" s="33" t="str">
        <f t="shared" ref="X205:AA205" si="42">IF(ISERROR(IF(LEN(X204)&gt;1,X204,VLOOKUP(X203,$AC:$AD,2,FALSE))),"",IF(LEN(X204)&gt;1,X204,VLOOKUP(X203,$AC:$AD,2,FALSE)))</f>
        <v/>
      </c>
      <c r="Y205" s="33" t="str">
        <f t="shared" si="42"/>
        <v/>
      </c>
      <c r="Z205" s="33" t="str">
        <f t="shared" si="42"/>
        <v/>
      </c>
      <c r="AA205" s="33" t="str">
        <f t="shared" si="42"/>
        <v> </v>
      </c>
      <c r="BF205" s="64" t="s">
        <v>0</v>
      </c>
      <c r="BG205">
        <v>204</v>
      </c>
    </row>
    <row r="206" spans="1:59">
      <c r="A206" t="str">
        <f t="shared" si="40"/>
        <v>|英テキスト|&gt;|&gt;|&gt;|&gt;||</v>
      </c>
      <c r="B206" t="s">
        <v>0</v>
      </c>
      <c r="C206" t="s">
        <v>81</v>
      </c>
      <c r="D206" s="27" t="s">
        <v>125</v>
      </c>
      <c r="E206" t="s">
        <v>81</v>
      </c>
      <c r="F206" s="27" t="s">
        <v>113</v>
      </c>
      <c r="G206" t="s">
        <v>81</v>
      </c>
      <c r="H206" s="27" t="s">
        <v>113</v>
      </c>
      <c r="I206" t="s">
        <v>81</v>
      </c>
      <c r="J206" s="27" t="s">
        <v>113</v>
      </c>
      <c r="K206" t="s">
        <v>81</v>
      </c>
      <c r="L206" s="27" t="s">
        <v>113</v>
      </c>
      <c r="M206" t="s">
        <v>81</v>
      </c>
      <c r="N206" t="str">
        <f>IF(T205="","",T205&amp;"&amp;br;")&amp;IF(R205=0,"",R205)</f>
        <v/>
      </c>
      <c r="O206" t="s">
        <v>81</v>
      </c>
      <c r="Q206" s="33" t="s">
        <v>18</v>
      </c>
      <c r="R206" s="34">
        <f>IF(INDEX(AX:AX,W200+1)="",0,INDEX(AX:AX,W200+1)&amp;"/"&amp;INDEX(AY:AY,W200+1))</f>
        <v>0</v>
      </c>
      <c r="S206" s="35"/>
      <c r="T206" s="35"/>
      <c r="U206" s="35"/>
      <c r="V206" s="36"/>
      <c r="W206" s="40"/>
      <c r="X206" s="33"/>
      <c r="Y206" s="52"/>
      <c r="Z206" s="52"/>
      <c r="AA206" s="53"/>
      <c r="BF206" s="64" t="s">
        <v>0</v>
      </c>
      <c r="BG206">
        <v>205</v>
      </c>
    </row>
    <row r="207" spans="1:59">
      <c r="A207" t="str">
        <f t="shared" si="40"/>
        <v>|PT|&gt;||シールド数|&gt;||</v>
      </c>
      <c r="B207" t="s">
        <v>0</v>
      </c>
      <c r="C207" t="s">
        <v>81</v>
      </c>
      <c r="D207" t="s">
        <v>18</v>
      </c>
      <c r="E207" t="s">
        <v>81</v>
      </c>
      <c r="F207" t="s">
        <v>113</v>
      </c>
      <c r="G207" t="s">
        <v>81</v>
      </c>
      <c r="H207" t="str">
        <f>IF(R206=0,"",R206)</f>
        <v/>
      </c>
      <c r="I207" t="s">
        <v>81</v>
      </c>
      <c r="J207" t="s">
        <v>136</v>
      </c>
      <c r="K207" t="s">
        <v>81</v>
      </c>
      <c r="L207" t="s">
        <v>113</v>
      </c>
      <c r="M207" t="s">
        <v>81</v>
      </c>
      <c r="N207" t="str">
        <f>IF(R207=0,"",R207)</f>
        <v/>
      </c>
      <c r="O207" t="s">
        <v>81</v>
      </c>
      <c r="Q207" s="41" t="s">
        <v>19</v>
      </c>
      <c r="R207" s="34">
        <f>INDEX(AW:AW,W200+1)</f>
        <v>0</v>
      </c>
      <c r="S207" s="42"/>
      <c r="T207" s="42"/>
      <c r="U207" s="42"/>
      <c r="V207" s="43"/>
      <c r="W207" s="44"/>
      <c r="X207" s="45"/>
      <c r="Y207" s="55"/>
      <c r="Z207" s="55"/>
      <c r="AA207" s="56"/>
      <c r="BF207" s="64" t="s">
        <v>0</v>
      </c>
      <c r="BG207">
        <v>206</v>
      </c>
    </row>
    <row r="208" spans="1:59">
      <c r="A208" t="str">
        <f t="shared" si="40"/>
        <v>&amp;br;&amp;br;</v>
      </c>
      <c r="B208" t="s">
        <v>0</v>
      </c>
      <c r="C208" t="s">
        <v>145</v>
      </c>
      <c r="R208"/>
      <c r="S208"/>
      <c r="T208"/>
      <c r="U208"/>
      <c r="V208"/>
      <c r="BF208" s="64" t="s">
        <v>0</v>
      </c>
      <c r="BG208">
        <v>207</v>
      </c>
    </row>
    <row r="209" spans="1:59">
      <c r="A209" t="str">
        <f t="shared" si="40"/>
        <v>#back(text=戻る,left)</v>
      </c>
      <c r="B209" t="s">
        <v>0</v>
      </c>
      <c r="C209" t="s">
        <v>153</v>
      </c>
      <c r="R209"/>
      <c r="S209"/>
      <c r="T209"/>
      <c r="U209"/>
      <c r="V209"/>
      <c r="BF209" s="64" t="s">
        <v>0</v>
      </c>
      <c r="BG209">
        <v>208</v>
      </c>
    </row>
    <row r="210" spans="1:59">
      <c r="A210" t="str">
        <f t="shared" si="40"/>
        <v>&amp;br;</v>
      </c>
      <c r="B210" t="s">
        <v>0</v>
      </c>
      <c r="C210" t="s">
        <v>164</v>
      </c>
      <c r="R210"/>
      <c r="S210"/>
      <c r="T210"/>
      <c r="U210"/>
      <c r="V210"/>
      <c r="BF210" s="64" t="s">
        <v>0</v>
      </c>
      <c r="BG210">
        <v>209</v>
      </c>
    </row>
    <row r="211" spans="1:59">
      <c r="A211" t="str">
        <f t="shared" si="40"/>
        <v>#comment(above,nsize=[15],size=[30],num=[10])</v>
      </c>
      <c r="B211" t="s">
        <v>0</v>
      </c>
      <c r="C211" t="s">
        <v>173</v>
      </c>
      <c r="R211"/>
      <c r="S211"/>
      <c r="T211"/>
      <c r="U211"/>
      <c r="V211"/>
      <c r="BF211" s="64" t="s">
        <v>0</v>
      </c>
      <c r="BG211">
        <v>210</v>
      </c>
    </row>
    <row r="212" spans="1:59">
      <c r="A212" t="str">
        <f t="shared" si="40"/>
        <v>&amp;br;&amp;br;</v>
      </c>
      <c r="B212" t="s">
        <v>0</v>
      </c>
      <c r="C212" t="s">
        <v>145</v>
      </c>
      <c r="R212"/>
      <c r="S212"/>
      <c r="T212"/>
      <c r="U212"/>
      <c r="V212"/>
      <c r="BF212" s="64" t="s">
        <v>0</v>
      </c>
      <c r="BG212">
        <v>211</v>
      </c>
    </row>
    <row r="213" spans="1:59">
      <c r="A213" t="str">
        <f t="shared" si="40"/>
        <v/>
      </c>
      <c r="B213" t="s">
        <v>0</v>
      </c>
      <c r="Q213" s="29"/>
      <c r="R213" s="30"/>
      <c r="S213" s="30"/>
      <c r="T213" s="30"/>
      <c r="U213" s="30"/>
      <c r="V213" s="31"/>
      <c r="W213" s="32">
        <v>17</v>
      </c>
      <c r="X213" s="29"/>
      <c r="Y213" s="50"/>
      <c r="Z213" s="50"/>
      <c r="AA213" s="51"/>
      <c r="BF213" s="64" t="s">
        <v>0</v>
      </c>
      <c r="BG213">
        <v>212</v>
      </c>
    </row>
    <row r="214" spans="1:59">
      <c r="A214" t="str">
        <f t="shared" si="40"/>
        <v>*0/0</v>
      </c>
      <c r="B214" t="s">
        <v>0</v>
      </c>
      <c r="C214" t="str">
        <f>"*"&amp;R214&amp;"/"&amp;T214</f>
        <v>*0/0</v>
      </c>
      <c r="Q214" s="33" t="s">
        <v>9</v>
      </c>
      <c r="R214" s="34">
        <f>INDEX(AJ:AJ,W213+1)</f>
        <v>0</v>
      </c>
      <c r="S214" s="35" t="s">
        <v>10</v>
      </c>
      <c r="T214" s="34">
        <f>INDEX(AK:AK,W213+1)</f>
        <v>0</v>
      </c>
      <c r="U214" s="35"/>
      <c r="V214" s="36"/>
      <c r="W214" s="37"/>
      <c r="X214" s="33"/>
      <c r="Y214" s="52"/>
      <c r="Z214" s="52"/>
      <c r="AA214" s="53"/>
      <c r="BF214" s="64" t="s">
        <v>0</v>
      </c>
      <c r="BG214">
        <v>213</v>
      </c>
    </row>
    <row r="215" spans="1:59">
      <c r="A215" t="str">
        <f t="shared" si="40"/>
        <v>|LEFT:80|LEFT:100|LEFT:100|LEFT:100|LEFT:100|LEFT:100|c</v>
      </c>
      <c r="B215" t="s">
        <v>0</v>
      </c>
      <c r="C215" t="s">
        <v>81</v>
      </c>
      <c r="D215" s="26" t="str">
        <f>$Q$1</f>
        <v>LEFT:80</v>
      </c>
      <c r="E215" s="26" t="s">
        <v>81</v>
      </c>
      <c r="F215" s="26" t="str">
        <f t="shared" ref="F215:J215" si="43">$R$1</f>
        <v>LEFT:100</v>
      </c>
      <c r="G215" s="26" t="s">
        <v>81</v>
      </c>
      <c r="H215" s="26" t="str">
        <f t="shared" si="43"/>
        <v>LEFT:100</v>
      </c>
      <c r="I215" s="26" t="s">
        <v>81</v>
      </c>
      <c r="J215" s="26" t="str">
        <f t="shared" si="43"/>
        <v>LEFT:100</v>
      </c>
      <c r="K215" s="26" t="s">
        <v>81</v>
      </c>
      <c r="L215" s="26" t="str">
        <f>$R$1</f>
        <v>LEFT:100</v>
      </c>
      <c r="M215" s="26" t="s">
        <v>81</v>
      </c>
      <c r="N215" s="26" t="str">
        <f>$R$1</f>
        <v>LEFT:100</v>
      </c>
      <c r="O215" t="s">
        <v>81</v>
      </c>
      <c r="P215" t="s">
        <v>82</v>
      </c>
      <c r="Q215" s="38" t="s">
        <v>6</v>
      </c>
      <c r="R215" s="34" t="str">
        <f>INDEX(AF:AF,W213+1)</f>
        <v>白</v>
      </c>
      <c r="S215" s="39" t="s">
        <v>7</v>
      </c>
      <c r="T215" s="34">
        <f>INDEX(AG:AG,W213+1)</f>
        <v>0</v>
      </c>
      <c r="U215" s="39" t="s">
        <v>8</v>
      </c>
      <c r="V215" s="34">
        <f>INDEX(AI:AI,W213+1)</f>
        <v>0</v>
      </c>
      <c r="W215" s="40"/>
      <c r="X215" s="34">
        <f>INDEX(AQ:AQ,W213+1)</f>
        <v>0</v>
      </c>
      <c r="Y215" s="52"/>
      <c r="Z215" s="52"/>
      <c r="AA215" s="53"/>
      <c r="BF215" s="64" t="s">
        <v>0</v>
      </c>
      <c r="BG215">
        <v>214</v>
      </c>
    </row>
    <row r="216" spans="1:59">
      <c r="A216" t="str">
        <f t="shared" si="40"/>
        <v>|色|白|レアリティ||マナコスト||</v>
      </c>
      <c r="B216" t="s">
        <v>0</v>
      </c>
      <c r="C216" t="s">
        <v>81</v>
      </c>
      <c r="D216" s="27" t="s">
        <v>6</v>
      </c>
      <c r="E216" t="s">
        <v>81</v>
      </c>
      <c r="F216" t="str">
        <f>IF(R215=0,"",R215)</f>
        <v>白</v>
      </c>
      <c r="G216" t="s">
        <v>81</v>
      </c>
      <c r="H216" s="27" t="s">
        <v>93</v>
      </c>
      <c r="I216" t="s">
        <v>81</v>
      </c>
      <c r="J216" t="str">
        <f>IF(T215=0,"",T215)</f>
        <v/>
      </c>
      <c r="K216" t="s">
        <v>81</v>
      </c>
      <c r="L216" s="27" t="s">
        <v>94</v>
      </c>
      <c r="M216" t="s">
        <v>81</v>
      </c>
      <c r="N216" t="str">
        <f>IF(V215=0,"",V215)</f>
        <v/>
      </c>
      <c r="O216" t="s">
        <v>81</v>
      </c>
      <c r="Q216" s="33" t="s">
        <v>11</v>
      </c>
      <c r="R216" s="34">
        <f>INDEX(AL:AL,W213+1)</f>
        <v>0</v>
      </c>
      <c r="S216" s="39" t="s">
        <v>95</v>
      </c>
      <c r="T216" s="34">
        <f>INDEX(AN:AN,W213+1)</f>
        <v>0</v>
      </c>
      <c r="U216" s="34">
        <f>INDEX(AO:AO,W213+1)</f>
        <v>0</v>
      </c>
      <c r="V216" s="34">
        <f>INDEX(AP:AP,W213+1)</f>
        <v>0</v>
      </c>
      <c r="W216" s="40"/>
      <c r="X216" s="34" t="str">
        <f>INDEX(AZ:AZ,W213+1)</f>
        <v/>
      </c>
      <c r="Y216" s="34" t="str">
        <f>INDEX(BA:BA,W213+1)</f>
        <v/>
      </c>
      <c r="Z216" s="34" t="str">
        <f>INDEX(BB:BB,W213+1)</f>
        <v/>
      </c>
      <c r="AA216" s="34">
        <f>INDEX(BC:BC,W213+1)</f>
        <v>0</v>
      </c>
      <c r="BF216" s="64" t="s">
        <v>0</v>
      </c>
      <c r="BG216">
        <v>215</v>
      </c>
    </row>
    <row r="217" spans="1:59">
      <c r="A217" t="str">
        <f t="shared" si="40"/>
        <v>|種別||サブタイプ||||</v>
      </c>
      <c r="B217" t="s">
        <v>0</v>
      </c>
      <c r="C217" t="s">
        <v>81</v>
      </c>
      <c r="D217" s="27" t="s">
        <v>11</v>
      </c>
      <c r="E217" t="s">
        <v>81</v>
      </c>
      <c r="F217" t="str">
        <f>IF(R216=0,"",R216)</f>
        <v/>
      </c>
      <c r="G217" t="s">
        <v>81</v>
      </c>
      <c r="H217" s="27" t="s">
        <v>103</v>
      </c>
      <c r="I217" t="s">
        <v>81</v>
      </c>
      <c r="J217" t="str">
        <f>IF(T216=0,"",T216)</f>
        <v/>
      </c>
      <c r="K217" t="s">
        <v>81</v>
      </c>
      <c r="L217" t="str">
        <f>IF(U216=0,"",U216)</f>
        <v/>
      </c>
      <c r="M217" t="s">
        <v>81</v>
      </c>
      <c r="N217" t="str">
        <f>IF(V216=0,"",V216)</f>
        <v/>
      </c>
      <c r="O217" t="s">
        <v>81</v>
      </c>
      <c r="Q217" s="33" t="s">
        <v>104</v>
      </c>
      <c r="R217" s="34" t="str">
        <f>INDEX(BD:BD,W213+1)</f>
        <v/>
      </c>
      <c r="S217" s="35"/>
      <c r="T217" s="35"/>
      <c r="U217" s="35"/>
      <c r="V217" s="36"/>
      <c r="W217" s="40"/>
      <c r="X217" s="32"/>
      <c r="Y217" s="32"/>
      <c r="Z217" s="32"/>
      <c r="AA217" s="54"/>
      <c r="BF217" s="64" t="s">
        <v>0</v>
      </c>
      <c r="BG217">
        <v>216</v>
      </c>
    </row>
    <row r="218" spans="1:59">
      <c r="A218" t="str">
        <f t="shared" si="40"/>
        <v>|テキスト|&gt;|&gt;|&gt;|&gt;||</v>
      </c>
      <c r="B218" t="s">
        <v>0</v>
      </c>
      <c r="C218" t="s">
        <v>81</v>
      </c>
      <c r="D218" s="27" t="s">
        <v>104</v>
      </c>
      <c r="E218" t="s">
        <v>81</v>
      </c>
      <c r="F218" s="27" t="s">
        <v>113</v>
      </c>
      <c r="G218" t="s">
        <v>81</v>
      </c>
      <c r="H218" s="27" t="s">
        <v>113</v>
      </c>
      <c r="I218" t="s">
        <v>81</v>
      </c>
      <c r="J218" s="27" t="s">
        <v>113</v>
      </c>
      <c r="K218" t="s">
        <v>81</v>
      </c>
      <c r="L218" s="27" t="s">
        <v>113</v>
      </c>
      <c r="M218" t="s">
        <v>81</v>
      </c>
      <c r="N218" t="str">
        <f>IF(R217=0,"",R217)</f>
        <v/>
      </c>
      <c r="O218" t="s">
        <v>81</v>
      </c>
      <c r="Q218" s="38" t="s">
        <v>27</v>
      </c>
      <c r="R218" s="34" t="str">
        <f>INDEX(BE:BE,W213+1)</f>
        <v/>
      </c>
      <c r="S218" s="35" t="s">
        <v>400</v>
      </c>
      <c r="T218" s="34" t="str">
        <f>IF(X218="","",X218&amp;IF(Y218="",""," "&amp;Y218)&amp;IF(Z218="",""," "&amp;Z218)&amp;IF(AA218="",""," "&amp;AA218))</f>
        <v/>
      </c>
      <c r="U218" s="35"/>
      <c r="V218" s="36"/>
      <c r="W218" s="40" t="s">
        <v>114</v>
      </c>
      <c r="X218" s="33" t="str">
        <f t="shared" ref="X218:AA218" si="44">IF(ISERROR(IF(LEN(X217)&gt;1,X217,VLOOKUP(X216,$AC:$AD,2,FALSE))),"",IF(LEN(X217)&gt;1,X217,VLOOKUP(X216,$AC:$AD,2,FALSE)))</f>
        <v/>
      </c>
      <c r="Y218" s="33" t="str">
        <f t="shared" si="44"/>
        <v/>
      </c>
      <c r="Z218" s="33" t="str">
        <f t="shared" si="44"/>
        <v/>
      </c>
      <c r="AA218" s="33" t="str">
        <f t="shared" si="44"/>
        <v> </v>
      </c>
      <c r="BF218" s="64" t="s">
        <v>0</v>
      </c>
      <c r="BG218">
        <v>217</v>
      </c>
    </row>
    <row r="219" spans="1:59">
      <c r="A219" t="str">
        <f t="shared" si="40"/>
        <v>|英テキスト|&gt;|&gt;|&gt;|&gt;||</v>
      </c>
      <c r="B219" t="s">
        <v>0</v>
      </c>
      <c r="C219" t="s">
        <v>81</v>
      </c>
      <c r="D219" s="27" t="s">
        <v>125</v>
      </c>
      <c r="E219" t="s">
        <v>81</v>
      </c>
      <c r="F219" s="27" t="s">
        <v>113</v>
      </c>
      <c r="G219" t="s">
        <v>81</v>
      </c>
      <c r="H219" s="27" t="s">
        <v>113</v>
      </c>
      <c r="I219" t="s">
        <v>81</v>
      </c>
      <c r="J219" s="27" t="s">
        <v>113</v>
      </c>
      <c r="K219" t="s">
        <v>81</v>
      </c>
      <c r="L219" s="27" t="s">
        <v>113</v>
      </c>
      <c r="M219" t="s">
        <v>81</v>
      </c>
      <c r="N219" t="str">
        <f>IF(T218="","",T218&amp;"&amp;br;")&amp;IF(R218=0,"",R218)</f>
        <v/>
      </c>
      <c r="O219" t="s">
        <v>81</v>
      </c>
      <c r="Q219" s="33" t="s">
        <v>18</v>
      </c>
      <c r="R219" s="34">
        <f>IF(INDEX(AX:AX,W213+1)="",0,INDEX(AX:AX,W213+1)&amp;"/"&amp;INDEX(AY:AY,W213+1))</f>
        <v>0</v>
      </c>
      <c r="S219" s="35"/>
      <c r="T219" s="35"/>
      <c r="U219" s="35"/>
      <c r="V219" s="36"/>
      <c r="W219" s="40"/>
      <c r="X219" s="33"/>
      <c r="Y219" s="52"/>
      <c r="Z219" s="52"/>
      <c r="AA219" s="53"/>
      <c r="BF219" s="64" t="s">
        <v>0</v>
      </c>
      <c r="BG219">
        <v>218</v>
      </c>
    </row>
    <row r="220" spans="1:59">
      <c r="A220" t="str">
        <f t="shared" si="40"/>
        <v>|PT|&gt;||シールド数|&gt;||</v>
      </c>
      <c r="B220" t="s">
        <v>0</v>
      </c>
      <c r="C220" t="s">
        <v>81</v>
      </c>
      <c r="D220" t="s">
        <v>18</v>
      </c>
      <c r="E220" t="s">
        <v>81</v>
      </c>
      <c r="F220" t="s">
        <v>113</v>
      </c>
      <c r="G220" t="s">
        <v>81</v>
      </c>
      <c r="H220" t="str">
        <f>IF(R219=0,"",R219)</f>
        <v/>
      </c>
      <c r="I220" t="s">
        <v>81</v>
      </c>
      <c r="J220" t="s">
        <v>136</v>
      </c>
      <c r="K220" t="s">
        <v>81</v>
      </c>
      <c r="L220" t="s">
        <v>113</v>
      </c>
      <c r="M220" t="s">
        <v>81</v>
      </c>
      <c r="N220" t="str">
        <f>IF(R220=0,"",R220)</f>
        <v/>
      </c>
      <c r="O220" t="s">
        <v>81</v>
      </c>
      <c r="Q220" s="41" t="s">
        <v>19</v>
      </c>
      <c r="R220" s="34">
        <f>INDEX(AW:AW,W213+1)</f>
        <v>0</v>
      </c>
      <c r="S220" s="42"/>
      <c r="T220" s="42"/>
      <c r="U220" s="42"/>
      <c r="V220" s="43"/>
      <c r="W220" s="44"/>
      <c r="X220" s="45"/>
      <c r="Y220" s="55"/>
      <c r="Z220" s="55"/>
      <c r="AA220" s="56"/>
      <c r="BF220" s="64" t="s">
        <v>0</v>
      </c>
      <c r="BG220">
        <v>219</v>
      </c>
    </row>
    <row r="221" spans="1:59">
      <c r="A221" t="str">
        <f t="shared" si="40"/>
        <v>&amp;br;&amp;br;</v>
      </c>
      <c r="B221" t="s">
        <v>0</v>
      </c>
      <c r="C221" t="s">
        <v>145</v>
      </c>
      <c r="R221"/>
      <c r="S221"/>
      <c r="T221"/>
      <c r="U221"/>
      <c r="V221"/>
      <c r="BF221" s="64" t="s">
        <v>0</v>
      </c>
      <c r="BG221">
        <v>220</v>
      </c>
    </row>
    <row r="222" spans="1:59">
      <c r="A222" t="str">
        <f t="shared" si="40"/>
        <v>#back(text=戻る,left)</v>
      </c>
      <c r="B222" t="s">
        <v>0</v>
      </c>
      <c r="C222" t="s">
        <v>153</v>
      </c>
      <c r="R222"/>
      <c r="S222"/>
      <c r="T222"/>
      <c r="U222"/>
      <c r="V222"/>
      <c r="BF222" s="64" t="s">
        <v>0</v>
      </c>
      <c r="BG222">
        <v>221</v>
      </c>
    </row>
    <row r="223" spans="1:59">
      <c r="A223" t="str">
        <f t="shared" si="40"/>
        <v>&amp;br;</v>
      </c>
      <c r="B223" t="s">
        <v>0</v>
      </c>
      <c r="C223" t="s">
        <v>164</v>
      </c>
      <c r="R223"/>
      <c r="S223"/>
      <c r="T223"/>
      <c r="U223"/>
      <c r="V223"/>
      <c r="BF223" s="64" t="s">
        <v>0</v>
      </c>
      <c r="BG223">
        <v>222</v>
      </c>
    </row>
    <row r="224" spans="1:59">
      <c r="A224" t="str">
        <f t="shared" si="40"/>
        <v>#comment(above,nsize=[15],size=[30],num=[10])</v>
      </c>
      <c r="B224" t="s">
        <v>0</v>
      </c>
      <c r="C224" t="s">
        <v>173</v>
      </c>
      <c r="R224"/>
      <c r="S224"/>
      <c r="T224"/>
      <c r="U224"/>
      <c r="V224"/>
      <c r="BF224" s="64" t="s">
        <v>0</v>
      </c>
      <c r="BG224">
        <v>223</v>
      </c>
    </row>
    <row r="225" spans="1:59">
      <c r="A225" t="str">
        <f t="shared" si="40"/>
        <v>&amp;br;&amp;br;</v>
      </c>
      <c r="B225" t="s">
        <v>0</v>
      </c>
      <c r="C225" t="s">
        <v>145</v>
      </c>
      <c r="R225"/>
      <c r="S225"/>
      <c r="T225"/>
      <c r="U225"/>
      <c r="V225"/>
      <c r="BF225" s="64" t="s">
        <v>0</v>
      </c>
      <c r="BG225">
        <v>224</v>
      </c>
    </row>
    <row r="226" spans="1:59">
      <c r="A226" t="str">
        <f t="shared" si="40"/>
        <v/>
      </c>
      <c r="B226" t="s">
        <v>0</v>
      </c>
      <c r="Q226" s="29"/>
      <c r="R226" s="30"/>
      <c r="S226" s="30"/>
      <c r="T226" s="30"/>
      <c r="U226" s="30"/>
      <c r="V226" s="31"/>
      <c r="W226" s="32">
        <v>18</v>
      </c>
      <c r="X226" s="29"/>
      <c r="Y226" s="50"/>
      <c r="Z226" s="50"/>
      <c r="AA226" s="51"/>
      <c r="BF226" s="64" t="s">
        <v>0</v>
      </c>
      <c r="BG226">
        <v>225</v>
      </c>
    </row>
    <row r="227" spans="1:59">
      <c r="A227" t="str">
        <f t="shared" si="40"/>
        <v>*0/0</v>
      </c>
      <c r="B227" t="s">
        <v>0</v>
      </c>
      <c r="C227" t="str">
        <f>"*"&amp;R227&amp;"/"&amp;T227</f>
        <v>*0/0</v>
      </c>
      <c r="Q227" s="33" t="s">
        <v>9</v>
      </c>
      <c r="R227" s="34">
        <f>INDEX(AJ:AJ,W226+1)</f>
        <v>0</v>
      </c>
      <c r="S227" s="35" t="s">
        <v>10</v>
      </c>
      <c r="T227" s="34">
        <f>INDEX(AK:AK,W226+1)</f>
        <v>0</v>
      </c>
      <c r="U227" s="35"/>
      <c r="V227" s="36"/>
      <c r="W227" s="37"/>
      <c r="X227" s="33"/>
      <c r="Y227" s="52"/>
      <c r="Z227" s="52"/>
      <c r="AA227" s="53"/>
      <c r="BF227" s="64" t="s">
        <v>0</v>
      </c>
      <c r="BG227">
        <v>226</v>
      </c>
    </row>
    <row r="228" spans="1:59">
      <c r="A228" t="str">
        <f t="shared" si="40"/>
        <v>|LEFT:80|LEFT:100|LEFT:100|LEFT:100|LEFT:100|LEFT:100|c</v>
      </c>
      <c r="B228" t="s">
        <v>0</v>
      </c>
      <c r="C228" t="s">
        <v>81</v>
      </c>
      <c r="D228" s="26" t="str">
        <f>$Q$1</f>
        <v>LEFT:80</v>
      </c>
      <c r="E228" s="26" t="s">
        <v>81</v>
      </c>
      <c r="F228" s="26" t="str">
        <f t="shared" ref="F228:J228" si="45">$R$1</f>
        <v>LEFT:100</v>
      </c>
      <c r="G228" s="26" t="s">
        <v>81</v>
      </c>
      <c r="H228" s="26" t="str">
        <f t="shared" si="45"/>
        <v>LEFT:100</v>
      </c>
      <c r="I228" s="26" t="s">
        <v>81</v>
      </c>
      <c r="J228" s="26" t="str">
        <f t="shared" si="45"/>
        <v>LEFT:100</v>
      </c>
      <c r="K228" s="26" t="s">
        <v>81</v>
      </c>
      <c r="L228" s="26" t="str">
        <f>$R$1</f>
        <v>LEFT:100</v>
      </c>
      <c r="M228" s="26" t="s">
        <v>81</v>
      </c>
      <c r="N228" s="26" t="str">
        <f>$R$1</f>
        <v>LEFT:100</v>
      </c>
      <c r="O228" t="s">
        <v>81</v>
      </c>
      <c r="P228" t="s">
        <v>82</v>
      </c>
      <c r="Q228" s="38" t="s">
        <v>6</v>
      </c>
      <c r="R228" s="34" t="str">
        <f>INDEX(AF:AF,W226+1)</f>
        <v>白</v>
      </c>
      <c r="S228" s="39" t="s">
        <v>7</v>
      </c>
      <c r="T228" s="34">
        <f>INDEX(AG:AG,W226+1)</f>
        <v>0</v>
      </c>
      <c r="U228" s="39" t="s">
        <v>8</v>
      </c>
      <c r="V228" s="34">
        <f>INDEX(AI:AI,W226+1)</f>
        <v>0</v>
      </c>
      <c r="W228" s="40"/>
      <c r="X228" s="34">
        <f>INDEX(AQ:AQ,W226+1)</f>
        <v>0</v>
      </c>
      <c r="Y228" s="52"/>
      <c r="Z228" s="52"/>
      <c r="AA228" s="53"/>
      <c r="BF228" s="64" t="s">
        <v>0</v>
      </c>
      <c r="BG228">
        <v>227</v>
      </c>
    </row>
    <row r="229" spans="1:59">
      <c r="A229" t="str">
        <f t="shared" si="40"/>
        <v>|色|白|レアリティ||マナコスト||</v>
      </c>
      <c r="B229" t="s">
        <v>0</v>
      </c>
      <c r="C229" t="s">
        <v>81</v>
      </c>
      <c r="D229" s="27" t="s">
        <v>6</v>
      </c>
      <c r="E229" t="s">
        <v>81</v>
      </c>
      <c r="F229" t="str">
        <f>IF(R228=0,"",R228)</f>
        <v>白</v>
      </c>
      <c r="G229" t="s">
        <v>81</v>
      </c>
      <c r="H229" s="27" t="s">
        <v>93</v>
      </c>
      <c r="I229" t="s">
        <v>81</v>
      </c>
      <c r="J229" t="str">
        <f>IF(T228=0,"",T228)</f>
        <v/>
      </c>
      <c r="K229" t="s">
        <v>81</v>
      </c>
      <c r="L229" s="27" t="s">
        <v>94</v>
      </c>
      <c r="M229" t="s">
        <v>81</v>
      </c>
      <c r="N229" t="str">
        <f>IF(V228=0,"",V228)</f>
        <v/>
      </c>
      <c r="O229" t="s">
        <v>81</v>
      </c>
      <c r="Q229" s="33" t="s">
        <v>11</v>
      </c>
      <c r="R229" s="34">
        <f>INDEX(AL:AL,W226+1)</f>
        <v>0</v>
      </c>
      <c r="S229" s="39" t="s">
        <v>95</v>
      </c>
      <c r="T229" s="34">
        <f>INDEX(AN:AN,W226+1)</f>
        <v>0</v>
      </c>
      <c r="U229" s="34">
        <f>INDEX(AO:AO,W226+1)</f>
        <v>0</v>
      </c>
      <c r="V229" s="34">
        <f>INDEX(AP:AP,W226+1)</f>
        <v>0</v>
      </c>
      <c r="W229" s="40"/>
      <c r="X229" s="34" t="str">
        <f>INDEX(AZ:AZ,W226+1)</f>
        <v/>
      </c>
      <c r="Y229" s="34" t="str">
        <f>INDEX(BA:BA,W226+1)</f>
        <v/>
      </c>
      <c r="Z229" s="34" t="str">
        <f>INDEX(BB:BB,W226+1)</f>
        <v/>
      </c>
      <c r="AA229" s="34">
        <f>INDEX(BC:BC,W226+1)</f>
        <v>0</v>
      </c>
      <c r="BF229" s="64" t="s">
        <v>0</v>
      </c>
      <c r="BG229">
        <v>228</v>
      </c>
    </row>
    <row r="230" spans="1:59">
      <c r="A230" t="str">
        <f t="shared" si="40"/>
        <v>|種別||サブタイプ||||</v>
      </c>
      <c r="B230" t="s">
        <v>0</v>
      </c>
      <c r="C230" t="s">
        <v>81</v>
      </c>
      <c r="D230" s="27" t="s">
        <v>11</v>
      </c>
      <c r="E230" t="s">
        <v>81</v>
      </c>
      <c r="F230" t="str">
        <f>IF(R229=0,"",R229)</f>
        <v/>
      </c>
      <c r="G230" t="s">
        <v>81</v>
      </c>
      <c r="H230" s="27" t="s">
        <v>103</v>
      </c>
      <c r="I230" t="s">
        <v>81</v>
      </c>
      <c r="J230" t="str">
        <f>IF(T229=0,"",T229)</f>
        <v/>
      </c>
      <c r="K230" t="s">
        <v>81</v>
      </c>
      <c r="L230" t="str">
        <f>IF(U229=0,"",U229)</f>
        <v/>
      </c>
      <c r="M230" t="s">
        <v>81</v>
      </c>
      <c r="N230" t="str">
        <f>IF(V229=0,"",V229)</f>
        <v/>
      </c>
      <c r="O230" t="s">
        <v>81</v>
      </c>
      <c r="Q230" s="33" t="s">
        <v>104</v>
      </c>
      <c r="R230" s="34" t="str">
        <f>INDEX(BD:BD,W226+1)</f>
        <v/>
      </c>
      <c r="S230" s="35"/>
      <c r="T230" s="35"/>
      <c r="U230" s="35"/>
      <c r="V230" s="36"/>
      <c r="W230" s="40"/>
      <c r="X230" s="32"/>
      <c r="Y230" s="32"/>
      <c r="Z230" s="32"/>
      <c r="AA230" s="54"/>
      <c r="BF230" s="64" t="s">
        <v>0</v>
      </c>
      <c r="BG230">
        <v>229</v>
      </c>
    </row>
    <row r="231" spans="1:59">
      <c r="A231" t="str">
        <f t="shared" si="40"/>
        <v>|テキスト|&gt;|&gt;|&gt;|&gt;||</v>
      </c>
      <c r="B231" t="s">
        <v>0</v>
      </c>
      <c r="C231" t="s">
        <v>81</v>
      </c>
      <c r="D231" s="27" t="s">
        <v>104</v>
      </c>
      <c r="E231" t="s">
        <v>81</v>
      </c>
      <c r="F231" s="27" t="s">
        <v>113</v>
      </c>
      <c r="G231" t="s">
        <v>81</v>
      </c>
      <c r="H231" s="27" t="s">
        <v>113</v>
      </c>
      <c r="I231" t="s">
        <v>81</v>
      </c>
      <c r="J231" s="27" t="s">
        <v>113</v>
      </c>
      <c r="K231" t="s">
        <v>81</v>
      </c>
      <c r="L231" s="27" t="s">
        <v>113</v>
      </c>
      <c r="M231" t="s">
        <v>81</v>
      </c>
      <c r="N231" t="str">
        <f>IF(R230=0,"",R230)</f>
        <v/>
      </c>
      <c r="O231" t="s">
        <v>81</v>
      </c>
      <c r="Q231" s="38" t="s">
        <v>27</v>
      </c>
      <c r="R231" s="34" t="str">
        <f>INDEX(BE:BE,W226+1)</f>
        <v/>
      </c>
      <c r="S231" s="35" t="s">
        <v>400</v>
      </c>
      <c r="T231" s="34" t="str">
        <f>IF(X231="","",X231&amp;IF(Y231="",""," "&amp;Y231)&amp;IF(Z231="",""," "&amp;Z231)&amp;IF(AA231="",""," "&amp;AA231))</f>
        <v/>
      </c>
      <c r="U231" s="35"/>
      <c r="V231" s="36"/>
      <c r="W231" s="40" t="s">
        <v>114</v>
      </c>
      <c r="X231" s="33" t="str">
        <f t="shared" ref="X231:AA231" si="46">IF(ISERROR(IF(LEN(X230)&gt;1,X230,VLOOKUP(X229,$AC:$AD,2,FALSE))),"",IF(LEN(X230)&gt;1,X230,VLOOKUP(X229,$AC:$AD,2,FALSE)))</f>
        <v/>
      </c>
      <c r="Y231" s="33" t="str">
        <f t="shared" si="46"/>
        <v/>
      </c>
      <c r="Z231" s="33" t="str">
        <f t="shared" si="46"/>
        <v/>
      </c>
      <c r="AA231" s="33" t="str">
        <f t="shared" si="46"/>
        <v> </v>
      </c>
      <c r="BF231" s="64" t="s">
        <v>0</v>
      </c>
      <c r="BG231">
        <v>230</v>
      </c>
    </row>
    <row r="232" spans="1:59">
      <c r="A232" t="str">
        <f t="shared" si="40"/>
        <v>|英テキスト|&gt;|&gt;|&gt;|&gt;||</v>
      </c>
      <c r="B232" t="s">
        <v>0</v>
      </c>
      <c r="C232" t="s">
        <v>81</v>
      </c>
      <c r="D232" s="27" t="s">
        <v>125</v>
      </c>
      <c r="E232" t="s">
        <v>81</v>
      </c>
      <c r="F232" s="27" t="s">
        <v>113</v>
      </c>
      <c r="G232" t="s">
        <v>81</v>
      </c>
      <c r="H232" s="27" t="s">
        <v>113</v>
      </c>
      <c r="I232" t="s">
        <v>81</v>
      </c>
      <c r="J232" s="27" t="s">
        <v>113</v>
      </c>
      <c r="K232" t="s">
        <v>81</v>
      </c>
      <c r="L232" s="27" t="s">
        <v>113</v>
      </c>
      <c r="M232" t="s">
        <v>81</v>
      </c>
      <c r="N232" t="str">
        <f>IF(T231="","",T231&amp;"&amp;br;")&amp;IF(R231=0,"",R231)</f>
        <v/>
      </c>
      <c r="O232" t="s">
        <v>81</v>
      </c>
      <c r="Q232" s="33" t="s">
        <v>18</v>
      </c>
      <c r="R232" s="34">
        <f>IF(INDEX(AX:AX,W226+1)="",0,INDEX(AX:AX,W226+1)&amp;"/"&amp;INDEX(AY:AY,W226+1))</f>
        <v>0</v>
      </c>
      <c r="S232" s="35"/>
      <c r="T232" s="35"/>
      <c r="U232" s="35"/>
      <c r="V232" s="36"/>
      <c r="W232" s="40"/>
      <c r="X232" s="33"/>
      <c r="Y232" s="52"/>
      <c r="Z232" s="52"/>
      <c r="AA232" s="53"/>
      <c r="BF232" s="64" t="s">
        <v>0</v>
      </c>
      <c r="BG232">
        <v>231</v>
      </c>
    </row>
    <row r="233" spans="1:59">
      <c r="A233" t="str">
        <f t="shared" si="40"/>
        <v>|PT|&gt;||シールド数|&gt;||</v>
      </c>
      <c r="B233" t="s">
        <v>0</v>
      </c>
      <c r="C233" t="s">
        <v>81</v>
      </c>
      <c r="D233" t="s">
        <v>18</v>
      </c>
      <c r="E233" t="s">
        <v>81</v>
      </c>
      <c r="F233" t="s">
        <v>113</v>
      </c>
      <c r="G233" t="s">
        <v>81</v>
      </c>
      <c r="H233" t="str">
        <f>IF(R232=0,"",R232)</f>
        <v/>
      </c>
      <c r="I233" t="s">
        <v>81</v>
      </c>
      <c r="J233" t="s">
        <v>136</v>
      </c>
      <c r="K233" t="s">
        <v>81</v>
      </c>
      <c r="L233" t="s">
        <v>113</v>
      </c>
      <c r="M233" t="s">
        <v>81</v>
      </c>
      <c r="N233" t="str">
        <f>IF(R233=0,"",R233)</f>
        <v/>
      </c>
      <c r="O233" t="s">
        <v>81</v>
      </c>
      <c r="Q233" s="41" t="s">
        <v>19</v>
      </c>
      <c r="R233" s="34">
        <f>INDEX(AW:AW,W226+1)</f>
        <v>0</v>
      </c>
      <c r="S233" s="42"/>
      <c r="T233" s="42"/>
      <c r="U233" s="42"/>
      <c r="V233" s="43"/>
      <c r="W233" s="44"/>
      <c r="X233" s="45"/>
      <c r="Y233" s="55"/>
      <c r="Z233" s="55"/>
      <c r="AA233" s="56"/>
      <c r="BF233" s="64" t="s">
        <v>0</v>
      </c>
      <c r="BG233">
        <v>232</v>
      </c>
    </row>
    <row r="234" spans="1:59">
      <c r="A234" t="str">
        <f t="shared" si="40"/>
        <v>&amp;br;&amp;br;</v>
      </c>
      <c r="B234" t="s">
        <v>0</v>
      </c>
      <c r="C234" t="s">
        <v>145</v>
      </c>
      <c r="R234"/>
      <c r="S234"/>
      <c r="T234"/>
      <c r="U234"/>
      <c r="V234"/>
      <c r="BF234" s="64" t="s">
        <v>0</v>
      </c>
      <c r="BG234">
        <v>233</v>
      </c>
    </row>
    <row r="235" spans="1:59">
      <c r="A235" t="str">
        <f t="shared" si="40"/>
        <v>#back(text=戻る,left)</v>
      </c>
      <c r="B235" t="s">
        <v>0</v>
      </c>
      <c r="C235" t="s">
        <v>153</v>
      </c>
      <c r="R235"/>
      <c r="S235"/>
      <c r="T235"/>
      <c r="U235"/>
      <c r="V235"/>
      <c r="BF235" s="64" t="s">
        <v>0</v>
      </c>
      <c r="BG235">
        <v>234</v>
      </c>
    </row>
    <row r="236" spans="1:59">
      <c r="A236" t="str">
        <f t="shared" si="40"/>
        <v>&amp;br;</v>
      </c>
      <c r="B236" t="s">
        <v>0</v>
      </c>
      <c r="C236" t="s">
        <v>164</v>
      </c>
      <c r="R236"/>
      <c r="S236"/>
      <c r="T236"/>
      <c r="U236"/>
      <c r="V236"/>
      <c r="BF236" s="64" t="s">
        <v>0</v>
      </c>
      <c r="BG236">
        <v>235</v>
      </c>
    </row>
    <row r="237" spans="1:59">
      <c r="A237" t="str">
        <f t="shared" si="40"/>
        <v>#comment(above,nsize=[15],size=[30],num=[10])</v>
      </c>
      <c r="B237" t="s">
        <v>0</v>
      </c>
      <c r="C237" t="s">
        <v>173</v>
      </c>
      <c r="R237"/>
      <c r="S237"/>
      <c r="T237"/>
      <c r="U237"/>
      <c r="V237"/>
      <c r="BF237" s="64" t="s">
        <v>0</v>
      </c>
      <c r="BG237">
        <v>236</v>
      </c>
    </row>
    <row r="238" spans="1:59">
      <c r="A238" t="str">
        <f t="shared" si="40"/>
        <v>&amp;br;&amp;br;</v>
      </c>
      <c r="B238" t="s">
        <v>0</v>
      </c>
      <c r="C238" t="s">
        <v>145</v>
      </c>
      <c r="R238"/>
      <c r="S238"/>
      <c r="T238"/>
      <c r="U238"/>
      <c r="V238"/>
      <c r="BF238" s="64" t="s">
        <v>0</v>
      </c>
      <c r="BG238">
        <v>237</v>
      </c>
    </row>
    <row r="239" spans="1:59">
      <c r="A239" t="str">
        <f t="shared" si="40"/>
        <v/>
      </c>
      <c r="B239" t="s">
        <v>0</v>
      </c>
      <c r="Q239" s="29"/>
      <c r="R239" s="30"/>
      <c r="S239" s="30"/>
      <c r="T239" s="30"/>
      <c r="U239" s="30"/>
      <c r="V239" s="31"/>
      <c r="W239" s="32">
        <v>19</v>
      </c>
      <c r="X239" s="29"/>
      <c r="Y239" s="50"/>
      <c r="Z239" s="50"/>
      <c r="AA239" s="51"/>
      <c r="BF239" s="64" t="s">
        <v>0</v>
      </c>
      <c r="BG239">
        <v>238</v>
      </c>
    </row>
    <row r="240" spans="1:58">
      <c r="A240" t="str">
        <f t="shared" si="40"/>
        <v>*0/0</v>
      </c>
      <c r="B240" t="s">
        <v>0</v>
      </c>
      <c r="C240" t="str">
        <f>"*"&amp;R240&amp;"/"&amp;T240</f>
        <v>*0/0</v>
      </c>
      <c r="Q240" s="33" t="s">
        <v>9</v>
      </c>
      <c r="R240" s="34">
        <f>INDEX(AJ:AJ,W239+1)</f>
        <v>0</v>
      </c>
      <c r="S240" s="35" t="s">
        <v>10</v>
      </c>
      <c r="T240" s="34">
        <f>INDEX(AK:AK,W239+1)</f>
        <v>0</v>
      </c>
      <c r="U240" s="35"/>
      <c r="V240" s="36"/>
      <c r="W240" s="37"/>
      <c r="X240" s="33"/>
      <c r="Y240" s="52"/>
      <c r="Z240" s="52"/>
      <c r="AA240" s="53"/>
      <c r="BF240" s="64" t="s">
        <v>0</v>
      </c>
    </row>
    <row r="241" spans="1:58">
      <c r="A241" t="str">
        <f t="shared" si="40"/>
        <v>|LEFT:80|LEFT:100|LEFT:100|LEFT:100|LEFT:100|LEFT:100|c</v>
      </c>
      <c r="B241" t="s">
        <v>0</v>
      </c>
      <c r="C241" t="s">
        <v>81</v>
      </c>
      <c r="D241" s="26" t="str">
        <f>$Q$1</f>
        <v>LEFT:80</v>
      </c>
      <c r="E241" s="26" t="s">
        <v>81</v>
      </c>
      <c r="F241" s="26" t="str">
        <f t="shared" ref="F241:J241" si="47">$R$1</f>
        <v>LEFT:100</v>
      </c>
      <c r="G241" s="26" t="s">
        <v>81</v>
      </c>
      <c r="H241" s="26" t="str">
        <f t="shared" si="47"/>
        <v>LEFT:100</v>
      </c>
      <c r="I241" s="26" t="s">
        <v>81</v>
      </c>
      <c r="J241" s="26" t="str">
        <f t="shared" si="47"/>
        <v>LEFT:100</v>
      </c>
      <c r="K241" s="26" t="s">
        <v>81</v>
      </c>
      <c r="L241" s="26" t="str">
        <f>$R$1</f>
        <v>LEFT:100</v>
      </c>
      <c r="M241" s="26" t="s">
        <v>81</v>
      </c>
      <c r="N241" s="26" t="str">
        <f>$R$1</f>
        <v>LEFT:100</v>
      </c>
      <c r="O241" t="s">
        <v>81</v>
      </c>
      <c r="P241" t="s">
        <v>82</v>
      </c>
      <c r="Q241" s="38" t="s">
        <v>6</v>
      </c>
      <c r="R241" s="34" t="str">
        <f>INDEX(AF:AF,W239+1)</f>
        <v>白</v>
      </c>
      <c r="S241" s="39" t="s">
        <v>7</v>
      </c>
      <c r="T241" s="34">
        <f>INDEX(AG:AG,W239+1)</f>
        <v>0</v>
      </c>
      <c r="U241" s="39" t="s">
        <v>8</v>
      </c>
      <c r="V241" s="34">
        <f>INDEX(AI:AI,W239+1)</f>
        <v>0</v>
      </c>
      <c r="W241" s="40"/>
      <c r="X241" s="34">
        <f>INDEX(AQ:AQ,W239+1)</f>
        <v>0</v>
      </c>
      <c r="Y241" s="52"/>
      <c r="Z241" s="52"/>
      <c r="AA241" s="53"/>
      <c r="BF241" s="64" t="s">
        <v>0</v>
      </c>
    </row>
    <row r="242" spans="1:58">
      <c r="A242" t="str">
        <f t="shared" si="40"/>
        <v>|色|白|レアリティ||マナコスト||</v>
      </c>
      <c r="B242" t="s">
        <v>0</v>
      </c>
      <c r="C242" t="s">
        <v>81</v>
      </c>
      <c r="D242" s="27" t="s">
        <v>6</v>
      </c>
      <c r="E242" t="s">
        <v>81</v>
      </c>
      <c r="F242" t="str">
        <f>IF(R241=0,"",R241)</f>
        <v>白</v>
      </c>
      <c r="G242" t="s">
        <v>81</v>
      </c>
      <c r="H242" s="27" t="s">
        <v>93</v>
      </c>
      <c r="I242" t="s">
        <v>81</v>
      </c>
      <c r="J242" t="str">
        <f>IF(T241=0,"",T241)</f>
        <v/>
      </c>
      <c r="K242" t="s">
        <v>81</v>
      </c>
      <c r="L242" s="27" t="s">
        <v>94</v>
      </c>
      <c r="M242" t="s">
        <v>81</v>
      </c>
      <c r="N242" t="str">
        <f>IF(V241=0,"",V241)</f>
        <v/>
      </c>
      <c r="O242" t="s">
        <v>81</v>
      </c>
      <c r="Q242" s="33" t="s">
        <v>11</v>
      </c>
      <c r="R242" s="34">
        <f>INDEX(AL:AL,W239+1)</f>
        <v>0</v>
      </c>
      <c r="S242" s="39" t="s">
        <v>95</v>
      </c>
      <c r="T242" s="34">
        <f>INDEX(AN:AN,W239+1)</f>
        <v>0</v>
      </c>
      <c r="U242" s="34">
        <f>INDEX(AO:AO,W239+1)</f>
        <v>0</v>
      </c>
      <c r="V242" s="34">
        <f>INDEX(AP:AP,W239+1)</f>
        <v>0</v>
      </c>
      <c r="W242" s="40"/>
      <c r="X242" s="34" t="str">
        <f>INDEX(AZ:AZ,W239+1)</f>
        <v/>
      </c>
      <c r="Y242" s="34" t="str">
        <f>INDEX(BA:BA,W239+1)</f>
        <v/>
      </c>
      <c r="Z242" s="34" t="str">
        <f>INDEX(BB:BB,W239+1)</f>
        <v/>
      </c>
      <c r="AA242" s="34">
        <f>INDEX(BC:BC,W239+1)</f>
        <v>0</v>
      </c>
      <c r="BF242" s="64" t="s">
        <v>0</v>
      </c>
    </row>
    <row r="243" spans="1:58">
      <c r="A243" t="str">
        <f t="shared" si="40"/>
        <v>|種別||サブタイプ||||</v>
      </c>
      <c r="B243" t="s">
        <v>0</v>
      </c>
      <c r="C243" t="s">
        <v>81</v>
      </c>
      <c r="D243" s="27" t="s">
        <v>11</v>
      </c>
      <c r="E243" t="s">
        <v>81</v>
      </c>
      <c r="F243" t="str">
        <f>IF(R242=0,"",R242)</f>
        <v/>
      </c>
      <c r="G243" t="s">
        <v>81</v>
      </c>
      <c r="H243" s="27" t="s">
        <v>103</v>
      </c>
      <c r="I243" t="s">
        <v>81</v>
      </c>
      <c r="J243" t="str">
        <f>IF(T242=0,"",T242)</f>
        <v/>
      </c>
      <c r="K243" t="s">
        <v>81</v>
      </c>
      <c r="L243" t="str">
        <f>IF(U242=0,"",U242)</f>
        <v/>
      </c>
      <c r="M243" t="s">
        <v>81</v>
      </c>
      <c r="N243" t="str">
        <f>IF(V242=0,"",V242)</f>
        <v/>
      </c>
      <c r="O243" t="s">
        <v>81</v>
      </c>
      <c r="Q243" s="33" t="s">
        <v>104</v>
      </c>
      <c r="R243" s="34" t="str">
        <f>INDEX(BD:BD,W239+1)</f>
        <v/>
      </c>
      <c r="S243" s="35"/>
      <c r="T243" s="35"/>
      <c r="U243" s="35"/>
      <c r="V243" s="36"/>
      <c r="W243" s="40"/>
      <c r="X243" s="32"/>
      <c r="Y243" s="32"/>
      <c r="Z243" s="32"/>
      <c r="AA243" s="54"/>
      <c r="BF243" s="64" t="s">
        <v>0</v>
      </c>
    </row>
    <row r="244" spans="1:58">
      <c r="A244" t="str">
        <f t="shared" si="40"/>
        <v>|テキスト|&gt;|&gt;|&gt;|&gt;||</v>
      </c>
      <c r="B244" t="s">
        <v>0</v>
      </c>
      <c r="C244" t="s">
        <v>81</v>
      </c>
      <c r="D244" s="27" t="s">
        <v>104</v>
      </c>
      <c r="E244" t="s">
        <v>81</v>
      </c>
      <c r="F244" s="27" t="s">
        <v>113</v>
      </c>
      <c r="G244" t="s">
        <v>81</v>
      </c>
      <c r="H244" s="27" t="s">
        <v>113</v>
      </c>
      <c r="I244" t="s">
        <v>81</v>
      </c>
      <c r="J244" s="27" t="s">
        <v>113</v>
      </c>
      <c r="K244" t="s">
        <v>81</v>
      </c>
      <c r="L244" s="27" t="s">
        <v>113</v>
      </c>
      <c r="M244" t="s">
        <v>81</v>
      </c>
      <c r="N244" t="str">
        <f>IF(R243=0,"",R243)</f>
        <v/>
      </c>
      <c r="O244" t="s">
        <v>81</v>
      </c>
      <c r="Q244" s="38" t="s">
        <v>27</v>
      </c>
      <c r="R244" s="34" t="str">
        <f>INDEX(BE:BE,W239+1)</f>
        <v/>
      </c>
      <c r="S244" s="35" t="s">
        <v>400</v>
      </c>
      <c r="T244" s="34" t="str">
        <f>IF(X244="","",X244&amp;IF(Y244="",""," "&amp;Y244)&amp;IF(Z244="",""," "&amp;Z244)&amp;IF(AA244="",""," "&amp;AA244))</f>
        <v/>
      </c>
      <c r="U244" s="35"/>
      <c r="V244" s="36"/>
      <c r="W244" s="40" t="s">
        <v>114</v>
      </c>
      <c r="X244" s="33" t="str">
        <f t="shared" ref="X244:AA244" si="48">IF(ISERROR(IF(LEN(X243)&gt;1,X243,VLOOKUP(X242,$AC:$AD,2,FALSE))),"",IF(LEN(X243)&gt;1,X243,VLOOKUP(X242,$AC:$AD,2,FALSE)))</f>
        <v/>
      </c>
      <c r="Y244" s="33" t="str">
        <f t="shared" si="48"/>
        <v/>
      </c>
      <c r="Z244" s="33" t="str">
        <f t="shared" si="48"/>
        <v/>
      </c>
      <c r="AA244" s="33" t="str">
        <f t="shared" si="48"/>
        <v> </v>
      </c>
      <c r="BF244" s="64" t="s">
        <v>0</v>
      </c>
    </row>
    <row r="245" spans="1:58">
      <c r="A245" t="str">
        <f t="shared" si="40"/>
        <v>|英テキスト|&gt;|&gt;|&gt;|&gt;||</v>
      </c>
      <c r="B245" t="s">
        <v>0</v>
      </c>
      <c r="C245" t="s">
        <v>81</v>
      </c>
      <c r="D245" s="27" t="s">
        <v>125</v>
      </c>
      <c r="E245" t="s">
        <v>81</v>
      </c>
      <c r="F245" s="27" t="s">
        <v>113</v>
      </c>
      <c r="G245" t="s">
        <v>81</v>
      </c>
      <c r="H245" s="27" t="s">
        <v>113</v>
      </c>
      <c r="I245" t="s">
        <v>81</v>
      </c>
      <c r="J245" s="27" t="s">
        <v>113</v>
      </c>
      <c r="K245" t="s">
        <v>81</v>
      </c>
      <c r="L245" s="27" t="s">
        <v>113</v>
      </c>
      <c r="M245" t="s">
        <v>81</v>
      </c>
      <c r="N245" t="str">
        <f>IF(T244="","",T244&amp;"&amp;br;")&amp;IF(R244=0,"",R244)</f>
        <v/>
      </c>
      <c r="O245" t="s">
        <v>81</v>
      </c>
      <c r="Q245" s="33" t="s">
        <v>18</v>
      </c>
      <c r="R245" s="34">
        <f>IF(INDEX(AX:AX,W239+1)="",0,INDEX(AX:AX,W239+1)&amp;"/"&amp;INDEX(AY:AY,W239+1))</f>
        <v>0</v>
      </c>
      <c r="S245" s="35"/>
      <c r="T245" s="35"/>
      <c r="U245" s="35"/>
      <c r="V245" s="36"/>
      <c r="W245" s="40"/>
      <c r="X245" s="33"/>
      <c r="Y245" s="52"/>
      <c r="Z245" s="52"/>
      <c r="AA245" s="53"/>
      <c r="BF245" s="64" t="s">
        <v>0</v>
      </c>
    </row>
    <row r="246" spans="1:58">
      <c r="A246" t="str">
        <f t="shared" si="40"/>
        <v>|PT|&gt;||シールド数|&gt;||</v>
      </c>
      <c r="B246" t="s">
        <v>0</v>
      </c>
      <c r="C246" t="s">
        <v>81</v>
      </c>
      <c r="D246" t="s">
        <v>18</v>
      </c>
      <c r="E246" t="s">
        <v>81</v>
      </c>
      <c r="F246" t="s">
        <v>113</v>
      </c>
      <c r="G246" t="s">
        <v>81</v>
      </c>
      <c r="H246" t="str">
        <f>IF(R245=0,"",R245)</f>
        <v/>
      </c>
      <c r="I246" t="s">
        <v>81</v>
      </c>
      <c r="J246" t="s">
        <v>136</v>
      </c>
      <c r="K246" t="s">
        <v>81</v>
      </c>
      <c r="L246" t="s">
        <v>113</v>
      </c>
      <c r="M246" t="s">
        <v>81</v>
      </c>
      <c r="N246" t="str">
        <f>IF(R246=0,"",R246)</f>
        <v/>
      </c>
      <c r="O246" t="s">
        <v>81</v>
      </c>
      <c r="Q246" s="41" t="s">
        <v>19</v>
      </c>
      <c r="R246" s="34">
        <f>INDEX(AW:AW,W239+1)</f>
        <v>0</v>
      </c>
      <c r="S246" s="42"/>
      <c r="T246" s="42"/>
      <c r="U246" s="42"/>
      <c r="V246" s="43"/>
      <c r="W246" s="44"/>
      <c r="X246" s="45"/>
      <c r="Y246" s="55"/>
      <c r="Z246" s="55"/>
      <c r="AA246" s="56"/>
      <c r="BF246" s="64" t="s">
        <v>0</v>
      </c>
    </row>
    <row r="247" spans="1:58">
      <c r="A247" t="str">
        <f t="shared" si="40"/>
        <v>&amp;br;&amp;br;</v>
      </c>
      <c r="B247" t="s">
        <v>0</v>
      </c>
      <c r="C247" t="s">
        <v>145</v>
      </c>
      <c r="R247"/>
      <c r="S247"/>
      <c r="T247"/>
      <c r="U247"/>
      <c r="V247"/>
      <c r="BF247" s="64" t="s">
        <v>0</v>
      </c>
    </row>
    <row r="248" spans="1:58">
      <c r="A248" t="str">
        <f t="shared" si="40"/>
        <v>#back(text=戻る,left)</v>
      </c>
      <c r="B248" t="s">
        <v>0</v>
      </c>
      <c r="C248" t="s">
        <v>153</v>
      </c>
      <c r="R248"/>
      <c r="S248"/>
      <c r="T248"/>
      <c r="U248"/>
      <c r="V248"/>
      <c r="BF248" s="64" t="s">
        <v>0</v>
      </c>
    </row>
    <row r="249" spans="1:58">
      <c r="A249" t="str">
        <f t="shared" si="40"/>
        <v>&amp;br;</v>
      </c>
      <c r="B249" t="s">
        <v>0</v>
      </c>
      <c r="C249" t="s">
        <v>164</v>
      </c>
      <c r="R249"/>
      <c r="S249"/>
      <c r="T249"/>
      <c r="U249"/>
      <c r="V249"/>
      <c r="BF249" s="64" t="s">
        <v>0</v>
      </c>
    </row>
    <row r="250" spans="1:58">
      <c r="A250" t="str">
        <f t="shared" si="40"/>
        <v>#comment(above,nsize=[15],size=[30],num=[10])</v>
      </c>
      <c r="B250" t="s">
        <v>0</v>
      </c>
      <c r="C250" t="s">
        <v>173</v>
      </c>
      <c r="R250"/>
      <c r="S250"/>
      <c r="T250"/>
      <c r="U250"/>
      <c r="V250"/>
      <c r="BF250" s="64" t="s">
        <v>0</v>
      </c>
    </row>
    <row r="251" spans="1:58">
      <c r="A251" t="str">
        <f t="shared" si="40"/>
        <v>&amp;br;&amp;br;</v>
      </c>
      <c r="B251" t="s">
        <v>0</v>
      </c>
      <c r="C251" t="s">
        <v>145</v>
      </c>
      <c r="R251"/>
      <c r="S251"/>
      <c r="T251"/>
      <c r="U251"/>
      <c r="V251"/>
      <c r="BF251" s="64" t="s">
        <v>0</v>
      </c>
    </row>
    <row r="252" spans="1:58">
      <c r="A252" t="str">
        <f t="shared" si="40"/>
        <v/>
      </c>
      <c r="B252" t="s">
        <v>0</v>
      </c>
      <c r="Q252" s="29"/>
      <c r="R252" s="30"/>
      <c r="S252" s="30"/>
      <c r="T252" s="30"/>
      <c r="U252" s="30"/>
      <c r="V252" s="31"/>
      <c r="W252" s="32">
        <v>20</v>
      </c>
      <c r="X252" s="29"/>
      <c r="Y252" s="50"/>
      <c r="Z252" s="50"/>
      <c r="AA252" s="51"/>
      <c r="BF252" s="64" t="s">
        <v>0</v>
      </c>
    </row>
    <row r="253" spans="1:58">
      <c r="A253" t="str">
        <f t="shared" si="40"/>
        <v>*0/0</v>
      </c>
      <c r="B253" t="s">
        <v>0</v>
      </c>
      <c r="C253" t="str">
        <f>"*"&amp;R253&amp;"/"&amp;T253</f>
        <v>*0/0</v>
      </c>
      <c r="Q253" s="33" t="s">
        <v>9</v>
      </c>
      <c r="R253" s="34">
        <f>INDEX(AJ:AJ,W252+1)</f>
        <v>0</v>
      </c>
      <c r="S253" s="35" t="s">
        <v>10</v>
      </c>
      <c r="T253" s="34">
        <f>INDEX(AK:AK,W252+1)</f>
        <v>0</v>
      </c>
      <c r="U253" s="35"/>
      <c r="V253" s="36"/>
      <c r="W253" s="37"/>
      <c r="X253" s="33"/>
      <c r="Y253" s="52"/>
      <c r="Z253" s="52"/>
      <c r="AA253" s="53"/>
      <c r="BF253" s="64" t="s">
        <v>0</v>
      </c>
    </row>
    <row r="254" spans="1:58">
      <c r="A254" t="str">
        <f t="shared" si="40"/>
        <v>|LEFT:80|LEFT:100|LEFT:100|LEFT:100|LEFT:100|LEFT:100|c</v>
      </c>
      <c r="B254" t="s">
        <v>0</v>
      </c>
      <c r="C254" t="s">
        <v>81</v>
      </c>
      <c r="D254" s="26" t="str">
        <f>$Q$1</f>
        <v>LEFT:80</v>
      </c>
      <c r="E254" s="26" t="s">
        <v>81</v>
      </c>
      <c r="F254" s="26" t="str">
        <f t="shared" ref="F254:J254" si="49">$R$1</f>
        <v>LEFT:100</v>
      </c>
      <c r="G254" s="26" t="s">
        <v>81</v>
      </c>
      <c r="H254" s="26" t="str">
        <f t="shared" si="49"/>
        <v>LEFT:100</v>
      </c>
      <c r="I254" s="26" t="s">
        <v>81</v>
      </c>
      <c r="J254" s="26" t="str">
        <f t="shared" si="49"/>
        <v>LEFT:100</v>
      </c>
      <c r="K254" s="26" t="s">
        <v>81</v>
      </c>
      <c r="L254" s="26" t="str">
        <f>$R$1</f>
        <v>LEFT:100</v>
      </c>
      <c r="M254" s="26" t="s">
        <v>81</v>
      </c>
      <c r="N254" s="26" t="str">
        <f>$R$1</f>
        <v>LEFT:100</v>
      </c>
      <c r="O254" t="s">
        <v>81</v>
      </c>
      <c r="P254" t="s">
        <v>82</v>
      </c>
      <c r="Q254" s="38" t="s">
        <v>6</v>
      </c>
      <c r="R254" s="34" t="str">
        <f>INDEX(AF:AF,W252+1)</f>
        <v>白</v>
      </c>
      <c r="S254" s="39" t="s">
        <v>7</v>
      </c>
      <c r="T254" s="34">
        <f>INDEX(AG:AG,W252+1)</f>
        <v>0</v>
      </c>
      <c r="U254" s="39" t="s">
        <v>8</v>
      </c>
      <c r="V254" s="34">
        <f>INDEX(AI:AI,W252+1)</f>
        <v>0</v>
      </c>
      <c r="W254" s="40"/>
      <c r="X254" s="34">
        <f>INDEX(AQ:AQ,W252+1)</f>
        <v>0</v>
      </c>
      <c r="Y254" s="52"/>
      <c r="Z254" s="52"/>
      <c r="AA254" s="53"/>
      <c r="BF254" s="64" t="s">
        <v>0</v>
      </c>
    </row>
    <row r="255" spans="1:58">
      <c r="A255" t="str">
        <f t="shared" si="40"/>
        <v>|色|白|レアリティ||マナコスト||</v>
      </c>
      <c r="B255" t="s">
        <v>0</v>
      </c>
      <c r="C255" t="s">
        <v>81</v>
      </c>
      <c r="D255" s="27" t="s">
        <v>6</v>
      </c>
      <c r="E255" t="s">
        <v>81</v>
      </c>
      <c r="F255" t="str">
        <f>IF(R254=0,"",R254)</f>
        <v>白</v>
      </c>
      <c r="G255" t="s">
        <v>81</v>
      </c>
      <c r="H255" s="27" t="s">
        <v>93</v>
      </c>
      <c r="I255" t="s">
        <v>81</v>
      </c>
      <c r="J255" t="str">
        <f>IF(T254=0,"",T254)</f>
        <v/>
      </c>
      <c r="K255" t="s">
        <v>81</v>
      </c>
      <c r="L255" s="27" t="s">
        <v>94</v>
      </c>
      <c r="M255" t="s">
        <v>81</v>
      </c>
      <c r="N255" t="str">
        <f>IF(V254=0,"",V254)</f>
        <v/>
      </c>
      <c r="O255" t="s">
        <v>81</v>
      </c>
      <c r="Q255" s="33" t="s">
        <v>11</v>
      </c>
      <c r="R255" s="34">
        <f>INDEX(AL:AL,W252+1)</f>
        <v>0</v>
      </c>
      <c r="S255" s="39" t="s">
        <v>95</v>
      </c>
      <c r="T255" s="34">
        <f>INDEX(AN:AN,W252+1)</f>
        <v>0</v>
      </c>
      <c r="U255" s="34">
        <f>INDEX(AO:AO,W252+1)</f>
        <v>0</v>
      </c>
      <c r="V255" s="34">
        <f>INDEX(AP:AP,W252+1)</f>
        <v>0</v>
      </c>
      <c r="W255" s="40"/>
      <c r="X255" s="34" t="str">
        <f>INDEX(AZ:AZ,W252+1)</f>
        <v/>
      </c>
      <c r="Y255" s="34" t="str">
        <f>INDEX(BA:BA,W252+1)</f>
        <v/>
      </c>
      <c r="Z255" s="34" t="str">
        <f>INDEX(BB:BB,W252+1)</f>
        <v/>
      </c>
      <c r="AA255" s="34">
        <f>INDEX(BC:BC,W252+1)</f>
        <v>0</v>
      </c>
      <c r="BF255" s="64" t="s">
        <v>0</v>
      </c>
    </row>
    <row r="256" spans="1:58">
      <c r="A256" t="str">
        <f t="shared" si="40"/>
        <v>|種別||サブタイプ||||</v>
      </c>
      <c r="B256" t="s">
        <v>0</v>
      </c>
      <c r="C256" t="s">
        <v>81</v>
      </c>
      <c r="D256" s="27" t="s">
        <v>11</v>
      </c>
      <c r="E256" t="s">
        <v>81</v>
      </c>
      <c r="F256" t="str">
        <f>IF(R255=0,"",R255)</f>
        <v/>
      </c>
      <c r="G256" t="s">
        <v>81</v>
      </c>
      <c r="H256" s="27" t="s">
        <v>103</v>
      </c>
      <c r="I256" t="s">
        <v>81</v>
      </c>
      <c r="J256" t="str">
        <f>IF(T255=0,"",T255)</f>
        <v/>
      </c>
      <c r="K256" t="s">
        <v>81</v>
      </c>
      <c r="L256" t="str">
        <f>IF(U255=0,"",U255)</f>
        <v/>
      </c>
      <c r="M256" t="s">
        <v>81</v>
      </c>
      <c r="N256" t="str">
        <f>IF(V255=0,"",V255)</f>
        <v/>
      </c>
      <c r="O256" t="s">
        <v>81</v>
      </c>
      <c r="Q256" s="33" t="s">
        <v>104</v>
      </c>
      <c r="R256" s="34" t="str">
        <f>INDEX(BD:BD,W252+1)</f>
        <v/>
      </c>
      <c r="S256" s="35"/>
      <c r="T256" s="35"/>
      <c r="U256" s="35"/>
      <c r="V256" s="36"/>
      <c r="W256" s="40"/>
      <c r="X256" s="32"/>
      <c r="Y256" s="32"/>
      <c r="Z256" s="32"/>
      <c r="AA256" s="54"/>
      <c r="BF256" s="64" t="s">
        <v>0</v>
      </c>
    </row>
    <row r="257" spans="1:58">
      <c r="A257" t="str">
        <f t="shared" si="40"/>
        <v>|テキスト|&gt;|&gt;|&gt;|&gt;||</v>
      </c>
      <c r="B257" t="s">
        <v>0</v>
      </c>
      <c r="C257" t="s">
        <v>81</v>
      </c>
      <c r="D257" s="27" t="s">
        <v>104</v>
      </c>
      <c r="E257" t="s">
        <v>81</v>
      </c>
      <c r="F257" s="27" t="s">
        <v>113</v>
      </c>
      <c r="G257" t="s">
        <v>81</v>
      </c>
      <c r="H257" s="27" t="s">
        <v>113</v>
      </c>
      <c r="I257" t="s">
        <v>81</v>
      </c>
      <c r="J257" s="27" t="s">
        <v>113</v>
      </c>
      <c r="K257" t="s">
        <v>81</v>
      </c>
      <c r="L257" s="27" t="s">
        <v>113</v>
      </c>
      <c r="M257" t="s">
        <v>81</v>
      </c>
      <c r="N257" t="str">
        <f>IF(R256=0,"",R256)</f>
        <v/>
      </c>
      <c r="O257" t="s">
        <v>81</v>
      </c>
      <c r="Q257" s="38" t="s">
        <v>27</v>
      </c>
      <c r="R257" s="34" t="str">
        <f>INDEX(BE:BE,W252+1)</f>
        <v/>
      </c>
      <c r="S257" s="35" t="s">
        <v>400</v>
      </c>
      <c r="T257" s="34" t="str">
        <f>IF(X257="","",X257&amp;IF(Y257="",""," "&amp;Y257)&amp;IF(Z257="",""," "&amp;Z257)&amp;IF(AA257="",""," "&amp;AA257))</f>
        <v/>
      </c>
      <c r="U257" s="35"/>
      <c r="V257" s="36"/>
      <c r="W257" s="40" t="s">
        <v>114</v>
      </c>
      <c r="X257" s="33" t="str">
        <f t="shared" ref="X257:AA257" si="50">IF(ISERROR(IF(LEN(X256)&gt;1,X256,VLOOKUP(X255,$AC:$AD,2,FALSE))),"",IF(LEN(X256)&gt;1,X256,VLOOKUP(X255,$AC:$AD,2,FALSE)))</f>
        <v/>
      </c>
      <c r="Y257" s="33" t="str">
        <f t="shared" si="50"/>
        <v/>
      </c>
      <c r="Z257" s="33" t="str">
        <f t="shared" si="50"/>
        <v/>
      </c>
      <c r="AA257" s="33" t="str">
        <f t="shared" si="50"/>
        <v> </v>
      </c>
      <c r="BF257" s="64" t="s">
        <v>0</v>
      </c>
    </row>
    <row r="258" spans="1:58">
      <c r="A258" t="str">
        <f t="shared" si="40"/>
        <v>|英テキスト|&gt;|&gt;|&gt;|&gt;||</v>
      </c>
      <c r="B258" t="s">
        <v>0</v>
      </c>
      <c r="C258" t="s">
        <v>81</v>
      </c>
      <c r="D258" s="27" t="s">
        <v>125</v>
      </c>
      <c r="E258" t="s">
        <v>81</v>
      </c>
      <c r="F258" s="27" t="s">
        <v>113</v>
      </c>
      <c r="G258" t="s">
        <v>81</v>
      </c>
      <c r="H258" s="27" t="s">
        <v>113</v>
      </c>
      <c r="I258" t="s">
        <v>81</v>
      </c>
      <c r="J258" s="27" t="s">
        <v>113</v>
      </c>
      <c r="K258" t="s">
        <v>81</v>
      </c>
      <c r="L258" s="27" t="s">
        <v>113</v>
      </c>
      <c r="M258" t="s">
        <v>81</v>
      </c>
      <c r="N258" t="str">
        <f>IF(T257="","",T257&amp;"&amp;br;")&amp;IF(R257=0,"",R257)</f>
        <v/>
      </c>
      <c r="O258" t="s">
        <v>81</v>
      </c>
      <c r="Q258" s="33" t="s">
        <v>18</v>
      </c>
      <c r="R258" s="34">
        <f>IF(INDEX(AX:AX,W252+1)="",0,INDEX(AX:AX,W252+1)&amp;"/"&amp;INDEX(AY:AY,W252+1))</f>
        <v>0</v>
      </c>
      <c r="S258" s="35"/>
      <c r="T258" s="35"/>
      <c r="U258" s="35"/>
      <c r="V258" s="36"/>
      <c r="W258" s="40"/>
      <c r="X258" s="33"/>
      <c r="Y258" s="52"/>
      <c r="Z258" s="52"/>
      <c r="AA258" s="53"/>
      <c r="BF258" s="64" t="s">
        <v>0</v>
      </c>
    </row>
    <row r="259" spans="1:58">
      <c r="A259" t="str">
        <f t="shared" si="40"/>
        <v>|PT|&gt;||シールド数|&gt;||</v>
      </c>
      <c r="B259" t="s">
        <v>0</v>
      </c>
      <c r="C259" t="s">
        <v>81</v>
      </c>
      <c r="D259" t="s">
        <v>18</v>
      </c>
      <c r="E259" t="s">
        <v>81</v>
      </c>
      <c r="F259" t="s">
        <v>113</v>
      </c>
      <c r="G259" t="s">
        <v>81</v>
      </c>
      <c r="H259" t="str">
        <f>IF(R258=0,"",R258)</f>
        <v/>
      </c>
      <c r="I259" t="s">
        <v>81</v>
      </c>
      <c r="J259" t="s">
        <v>136</v>
      </c>
      <c r="K259" t="s">
        <v>81</v>
      </c>
      <c r="L259" t="s">
        <v>113</v>
      </c>
      <c r="M259" t="s">
        <v>81</v>
      </c>
      <c r="N259" t="str">
        <f>IF(R259=0,"",R259)</f>
        <v/>
      </c>
      <c r="O259" t="s">
        <v>81</v>
      </c>
      <c r="Q259" s="41" t="s">
        <v>19</v>
      </c>
      <c r="R259" s="34">
        <f>INDEX(AW:AW,W252+1)</f>
        <v>0</v>
      </c>
      <c r="S259" s="42"/>
      <c r="T259" s="42"/>
      <c r="U259" s="42"/>
      <c r="V259" s="43"/>
      <c r="W259" s="44"/>
      <c r="X259" s="45"/>
      <c r="Y259" s="55"/>
      <c r="Z259" s="55"/>
      <c r="AA259" s="56"/>
      <c r="BF259" s="64" t="s">
        <v>0</v>
      </c>
    </row>
    <row r="260" spans="1:58">
      <c r="A260" t="str">
        <f t="shared" si="40"/>
        <v>&amp;br;&amp;br;</v>
      </c>
      <c r="B260" t="s">
        <v>0</v>
      </c>
      <c r="C260" t="s">
        <v>145</v>
      </c>
      <c r="R260"/>
      <c r="S260"/>
      <c r="T260"/>
      <c r="U260"/>
      <c r="V260"/>
      <c r="BF260" s="64" t="s">
        <v>0</v>
      </c>
    </row>
    <row r="261" spans="1:58">
      <c r="A261" t="str">
        <f t="shared" si="40"/>
        <v>#back(text=戻る,left)</v>
      </c>
      <c r="B261" t="s">
        <v>0</v>
      </c>
      <c r="C261" t="s">
        <v>153</v>
      </c>
      <c r="R261"/>
      <c r="S261"/>
      <c r="T261"/>
      <c r="U261"/>
      <c r="V261"/>
      <c r="BF261" s="64" t="s">
        <v>0</v>
      </c>
    </row>
    <row r="262" spans="1:58">
      <c r="A262" t="str">
        <f t="shared" ref="A262:A325" si="51">CONCATENATE(C262,D262,E262,F262,G262,H262,I262,J262,K262,L262,M262,N262,O262,P262)</f>
        <v>&amp;br;</v>
      </c>
      <c r="B262" t="s">
        <v>0</v>
      </c>
      <c r="C262" t="s">
        <v>164</v>
      </c>
      <c r="R262"/>
      <c r="S262"/>
      <c r="T262"/>
      <c r="U262"/>
      <c r="V262"/>
      <c r="BF262" s="64" t="s">
        <v>0</v>
      </c>
    </row>
    <row r="263" spans="1:58">
      <c r="A263" t="str">
        <f t="shared" si="51"/>
        <v>#comment(above,nsize=[15],size=[30],num=[10])</v>
      </c>
      <c r="B263" t="s">
        <v>0</v>
      </c>
      <c r="C263" t="s">
        <v>173</v>
      </c>
      <c r="R263"/>
      <c r="S263"/>
      <c r="T263"/>
      <c r="U263"/>
      <c r="V263"/>
      <c r="BF263" s="64" t="s">
        <v>0</v>
      </c>
    </row>
    <row r="264" spans="1:58">
      <c r="A264" t="str">
        <f t="shared" si="51"/>
        <v>&amp;br;&amp;br;</v>
      </c>
      <c r="B264" t="s">
        <v>0</v>
      </c>
      <c r="C264" t="s">
        <v>145</v>
      </c>
      <c r="R264"/>
      <c r="S264"/>
      <c r="T264"/>
      <c r="U264"/>
      <c r="V264"/>
      <c r="BF264" s="64" t="s">
        <v>0</v>
      </c>
    </row>
    <row r="265" spans="1:58">
      <c r="A265" t="str">
        <f t="shared" si="51"/>
        <v/>
      </c>
      <c r="B265" t="s">
        <v>0</v>
      </c>
      <c r="Q265" s="29"/>
      <c r="R265" s="30"/>
      <c r="S265" s="30"/>
      <c r="T265" s="30"/>
      <c r="U265" s="30"/>
      <c r="V265" s="31"/>
      <c r="W265" s="32">
        <v>21</v>
      </c>
      <c r="X265" s="29"/>
      <c r="Y265" s="50"/>
      <c r="Z265" s="50"/>
      <c r="AA265" s="51"/>
      <c r="BF265" s="64" t="s">
        <v>0</v>
      </c>
    </row>
    <row r="266" spans="1:58">
      <c r="A266" t="str">
        <f t="shared" si="51"/>
        <v>*0/0</v>
      </c>
      <c r="B266" t="s">
        <v>0</v>
      </c>
      <c r="C266" t="str">
        <f>"*"&amp;R266&amp;"/"&amp;T266</f>
        <v>*0/0</v>
      </c>
      <c r="Q266" s="33" t="s">
        <v>9</v>
      </c>
      <c r="R266" s="34">
        <f>INDEX(AJ:AJ,W265+1)</f>
        <v>0</v>
      </c>
      <c r="S266" s="35" t="s">
        <v>10</v>
      </c>
      <c r="T266" s="34">
        <f>INDEX(AK:AK,W265+1)</f>
        <v>0</v>
      </c>
      <c r="U266" s="35"/>
      <c r="V266" s="36"/>
      <c r="W266" s="37"/>
      <c r="X266" s="33"/>
      <c r="Y266" s="52"/>
      <c r="Z266" s="52"/>
      <c r="AA266" s="53"/>
      <c r="AC266" s="52"/>
      <c r="AD266" s="52"/>
      <c r="BF266" s="64" t="s">
        <v>0</v>
      </c>
    </row>
    <row r="267" spans="1:58">
      <c r="A267" t="str">
        <f t="shared" si="51"/>
        <v>|LEFT:80|LEFT:100|LEFT:100|LEFT:100|LEFT:100|LEFT:100|c</v>
      </c>
      <c r="B267" t="s">
        <v>0</v>
      </c>
      <c r="C267" t="s">
        <v>81</v>
      </c>
      <c r="D267" s="26" t="str">
        <f>$Q$1</f>
        <v>LEFT:80</v>
      </c>
      <c r="E267" s="26" t="s">
        <v>81</v>
      </c>
      <c r="F267" s="26" t="str">
        <f t="shared" ref="F267:J267" si="52">$R$1</f>
        <v>LEFT:100</v>
      </c>
      <c r="G267" s="26" t="s">
        <v>81</v>
      </c>
      <c r="H267" s="26" t="str">
        <f t="shared" si="52"/>
        <v>LEFT:100</v>
      </c>
      <c r="I267" s="26" t="s">
        <v>81</v>
      </c>
      <c r="J267" s="26" t="str">
        <f t="shared" si="52"/>
        <v>LEFT:100</v>
      </c>
      <c r="K267" s="26" t="s">
        <v>81</v>
      </c>
      <c r="L267" s="26" t="str">
        <f>$R$1</f>
        <v>LEFT:100</v>
      </c>
      <c r="M267" s="26" t="s">
        <v>81</v>
      </c>
      <c r="N267" s="26" t="str">
        <f>$R$1</f>
        <v>LEFT:100</v>
      </c>
      <c r="O267" t="s">
        <v>81</v>
      </c>
      <c r="P267" t="s">
        <v>82</v>
      </c>
      <c r="Q267" s="38" t="s">
        <v>6</v>
      </c>
      <c r="R267" s="34" t="str">
        <f>INDEX(AF:AF,W265+1)</f>
        <v>白</v>
      </c>
      <c r="S267" s="39" t="s">
        <v>7</v>
      </c>
      <c r="T267" s="34">
        <f>INDEX(AG:AG,W265+1)</f>
        <v>0</v>
      </c>
      <c r="U267" s="39" t="s">
        <v>8</v>
      </c>
      <c r="V267" s="34">
        <f>INDEX(AI:AI,W265+1)</f>
        <v>0</v>
      </c>
      <c r="W267" s="40"/>
      <c r="X267" s="34">
        <f>INDEX(AQ:AQ,W265+1)</f>
        <v>0</v>
      </c>
      <c r="Y267" s="52"/>
      <c r="Z267" s="52"/>
      <c r="AA267" s="53"/>
      <c r="AC267" s="35"/>
      <c r="AD267" s="35"/>
      <c r="BF267" s="64" t="s">
        <v>0</v>
      </c>
    </row>
    <row r="268" spans="1:58">
      <c r="A268" t="str">
        <f t="shared" si="51"/>
        <v>|色|白|レアリティ||マナコスト||</v>
      </c>
      <c r="B268" t="s">
        <v>0</v>
      </c>
      <c r="C268" t="s">
        <v>81</v>
      </c>
      <c r="D268" s="27" t="s">
        <v>6</v>
      </c>
      <c r="E268" t="s">
        <v>81</v>
      </c>
      <c r="F268" t="str">
        <f>IF(R267=0,"",R267)</f>
        <v>白</v>
      </c>
      <c r="G268" t="s">
        <v>81</v>
      </c>
      <c r="H268" s="27" t="s">
        <v>93</v>
      </c>
      <c r="I268" t="s">
        <v>81</v>
      </c>
      <c r="J268" t="str">
        <f>IF(T267=0,"",T267)</f>
        <v/>
      </c>
      <c r="K268" t="s">
        <v>81</v>
      </c>
      <c r="L268" s="27" t="s">
        <v>94</v>
      </c>
      <c r="M268" t="s">
        <v>81</v>
      </c>
      <c r="N268" t="str">
        <f>IF(V267=0,"",V267)</f>
        <v/>
      </c>
      <c r="O268" t="s">
        <v>81</v>
      </c>
      <c r="Q268" s="33" t="s">
        <v>11</v>
      </c>
      <c r="R268" s="34">
        <f>INDEX(AL:AL,W265+1)</f>
        <v>0</v>
      </c>
      <c r="S268" s="39" t="s">
        <v>95</v>
      </c>
      <c r="T268" s="34">
        <f>INDEX(AN:AN,W265+1)</f>
        <v>0</v>
      </c>
      <c r="U268" s="34">
        <f>INDEX(AO:AO,W265+1)</f>
        <v>0</v>
      </c>
      <c r="V268" s="34">
        <f>INDEX(AP:AP,W265+1)</f>
        <v>0</v>
      </c>
      <c r="W268" s="40"/>
      <c r="X268" s="34" t="str">
        <f>INDEX(AZ:AZ,W265+1)</f>
        <v/>
      </c>
      <c r="Y268" s="34" t="str">
        <f>INDEX(BA:BA,W265+1)</f>
        <v/>
      </c>
      <c r="Z268" s="34" t="str">
        <f>INDEX(BB:BB,W265+1)</f>
        <v/>
      </c>
      <c r="AA268" s="34">
        <f>INDEX(BC:BC,W265+1)</f>
        <v>0</v>
      </c>
      <c r="AC268" s="52"/>
      <c r="AD268" s="52"/>
      <c r="BF268" s="64" t="s">
        <v>0</v>
      </c>
    </row>
    <row r="269" spans="1:58">
      <c r="A269" t="str">
        <f t="shared" si="51"/>
        <v>|種別||サブタイプ||||</v>
      </c>
      <c r="B269" t="s">
        <v>0</v>
      </c>
      <c r="C269" t="s">
        <v>81</v>
      </c>
      <c r="D269" s="27" t="s">
        <v>11</v>
      </c>
      <c r="E269" t="s">
        <v>81</v>
      </c>
      <c r="F269" t="str">
        <f>IF(R268=0,"",R268)</f>
        <v/>
      </c>
      <c r="G269" t="s">
        <v>81</v>
      </c>
      <c r="H269" s="27" t="s">
        <v>103</v>
      </c>
      <c r="I269" t="s">
        <v>81</v>
      </c>
      <c r="J269" t="str">
        <f>IF(T268=0,"",T268)</f>
        <v/>
      </c>
      <c r="K269" t="s">
        <v>81</v>
      </c>
      <c r="L269" t="str">
        <f>IF(U268=0,"",U268)</f>
        <v/>
      </c>
      <c r="M269" t="s">
        <v>81</v>
      </c>
      <c r="N269" t="str">
        <f>IF(V268=0,"",V268)</f>
        <v/>
      </c>
      <c r="O269" t="s">
        <v>81</v>
      </c>
      <c r="Q269" s="33" t="s">
        <v>104</v>
      </c>
      <c r="R269" s="34" t="str">
        <f>INDEX(BD:BD,W265+1)</f>
        <v/>
      </c>
      <c r="S269" s="35"/>
      <c r="T269" s="35"/>
      <c r="U269" s="35"/>
      <c r="V269" s="36"/>
      <c r="W269" s="40"/>
      <c r="X269" s="32"/>
      <c r="Y269" s="32"/>
      <c r="Z269" s="32"/>
      <c r="AA269" s="54"/>
      <c r="AC269" s="52"/>
      <c r="AD269" s="52"/>
      <c r="BF269" s="64" t="s">
        <v>0</v>
      </c>
    </row>
    <row r="270" spans="1:58">
      <c r="A270" t="str">
        <f t="shared" si="51"/>
        <v>|テキスト|&gt;|&gt;|&gt;|&gt;||</v>
      </c>
      <c r="B270" t="s">
        <v>0</v>
      </c>
      <c r="C270" t="s">
        <v>81</v>
      </c>
      <c r="D270" s="27" t="s">
        <v>104</v>
      </c>
      <c r="E270" t="s">
        <v>81</v>
      </c>
      <c r="F270" s="27" t="s">
        <v>113</v>
      </c>
      <c r="G270" t="s">
        <v>81</v>
      </c>
      <c r="H270" s="27" t="s">
        <v>113</v>
      </c>
      <c r="I270" t="s">
        <v>81</v>
      </c>
      <c r="J270" s="27" t="s">
        <v>113</v>
      </c>
      <c r="K270" t="s">
        <v>81</v>
      </c>
      <c r="L270" s="27" t="s">
        <v>113</v>
      </c>
      <c r="M270" t="s">
        <v>81</v>
      </c>
      <c r="N270" t="str">
        <f>IF(R269=0,"",R269)</f>
        <v/>
      </c>
      <c r="O270" t="s">
        <v>81</v>
      </c>
      <c r="Q270" s="38" t="s">
        <v>27</v>
      </c>
      <c r="R270" s="34" t="str">
        <f>INDEX(BE:BE,W265+1)</f>
        <v/>
      </c>
      <c r="S270" s="35" t="s">
        <v>400</v>
      </c>
      <c r="T270" s="34" t="str">
        <f>IF(X270="","",X270&amp;IF(Y270="",""," "&amp;Y270)&amp;IF(Z270="",""," "&amp;Z270)&amp;IF(AA270="",""," "&amp;AA270))</f>
        <v/>
      </c>
      <c r="U270" s="35"/>
      <c r="V270" s="36"/>
      <c r="W270" s="40" t="s">
        <v>114</v>
      </c>
      <c r="X270" s="33" t="str">
        <f t="shared" ref="X270:AA270" si="53">IF(ISERROR(IF(LEN(X269)&gt;1,X269,VLOOKUP(X268,$AC:$AD,2,FALSE))),"",IF(LEN(X269)&gt;1,X269,VLOOKUP(X268,$AC:$AD,2,FALSE)))</f>
        <v/>
      </c>
      <c r="Y270" s="33" t="str">
        <f t="shared" si="53"/>
        <v/>
      </c>
      <c r="Z270" s="33" t="str">
        <f t="shared" si="53"/>
        <v/>
      </c>
      <c r="AA270" s="33" t="str">
        <f t="shared" si="53"/>
        <v> </v>
      </c>
      <c r="AC270" s="52"/>
      <c r="AD270" s="52"/>
      <c r="BF270" s="64" t="s">
        <v>0</v>
      </c>
    </row>
    <row r="271" spans="1:58">
      <c r="A271" t="str">
        <f t="shared" si="51"/>
        <v>|英テキスト|&gt;|&gt;|&gt;|&gt;||</v>
      </c>
      <c r="B271" t="s">
        <v>0</v>
      </c>
      <c r="C271" t="s">
        <v>81</v>
      </c>
      <c r="D271" s="27" t="s">
        <v>125</v>
      </c>
      <c r="E271" t="s">
        <v>81</v>
      </c>
      <c r="F271" s="27" t="s">
        <v>113</v>
      </c>
      <c r="G271" t="s">
        <v>81</v>
      </c>
      <c r="H271" s="27" t="s">
        <v>113</v>
      </c>
      <c r="I271" t="s">
        <v>81</v>
      </c>
      <c r="J271" s="27" t="s">
        <v>113</v>
      </c>
      <c r="K271" t="s">
        <v>81</v>
      </c>
      <c r="L271" s="27" t="s">
        <v>113</v>
      </c>
      <c r="M271" t="s">
        <v>81</v>
      </c>
      <c r="N271" t="str">
        <f>IF(T270="","",T270&amp;"&amp;br;")&amp;IF(R270=0,"",R270)</f>
        <v/>
      </c>
      <c r="O271" t="s">
        <v>81</v>
      </c>
      <c r="Q271" s="33" t="s">
        <v>18</v>
      </c>
      <c r="R271" s="34">
        <f>IF(INDEX(AX:AX,W265+1)="",0,INDEX(AX:AX,W265+1)&amp;"/"&amp;INDEX(AY:AY,W265+1))</f>
        <v>0</v>
      </c>
      <c r="S271" s="35"/>
      <c r="T271" s="35"/>
      <c r="U271" s="35"/>
      <c r="V271" s="36"/>
      <c r="W271" s="40"/>
      <c r="X271" s="33"/>
      <c r="Y271" s="52"/>
      <c r="Z271" s="52"/>
      <c r="AA271" s="53"/>
      <c r="AC271" s="52"/>
      <c r="AD271" s="52"/>
      <c r="BF271" s="64" t="s">
        <v>0</v>
      </c>
    </row>
    <row r="272" spans="1:58">
      <c r="A272" t="str">
        <f t="shared" si="51"/>
        <v>|PT|&gt;||シールド数|&gt;||</v>
      </c>
      <c r="B272" t="s">
        <v>0</v>
      </c>
      <c r="C272" t="s">
        <v>81</v>
      </c>
      <c r="D272" t="s">
        <v>18</v>
      </c>
      <c r="E272" t="s">
        <v>81</v>
      </c>
      <c r="F272" t="s">
        <v>113</v>
      </c>
      <c r="G272" t="s">
        <v>81</v>
      </c>
      <c r="H272" t="str">
        <f>IF(R271=0,"",R271)</f>
        <v/>
      </c>
      <c r="I272" t="s">
        <v>81</v>
      </c>
      <c r="J272" t="s">
        <v>136</v>
      </c>
      <c r="K272" t="s">
        <v>81</v>
      </c>
      <c r="L272" t="s">
        <v>113</v>
      </c>
      <c r="M272" t="s">
        <v>81</v>
      </c>
      <c r="N272" t="str">
        <f>IF(R272=0,"",R272)</f>
        <v/>
      </c>
      <c r="O272" t="s">
        <v>81</v>
      </c>
      <c r="Q272" s="41" t="s">
        <v>19</v>
      </c>
      <c r="R272" s="34">
        <f>INDEX(AW:AW,W265+1)</f>
        <v>0</v>
      </c>
      <c r="S272" s="42"/>
      <c r="T272" s="42"/>
      <c r="U272" s="42"/>
      <c r="V272" s="43"/>
      <c r="W272" s="44"/>
      <c r="X272" s="45"/>
      <c r="Y272" s="55"/>
      <c r="Z272" s="55"/>
      <c r="AA272" s="56"/>
      <c r="BF272" s="64" t="s">
        <v>0</v>
      </c>
    </row>
    <row r="273" spans="1:58">
      <c r="A273" t="str">
        <f t="shared" si="51"/>
        <v>&amp;br;&amp;br;</v>
      </c>
      <c r="B273" t="s">
        <v>0</v>
      </c>
      <c r="C273" t="s">
        <v>145</v>
      </c>
      <c r="R273"/>
      <c r="S273"/>
      <c r="T273"/>
      <c r="U273"/>
      <c r="V273"/>
      <c r="BF273" s="64" t="s">
        <v>0</v>
      </c>
    </row>
    <row r="274" spans="1:58">
      <c r="A274" t="str">
        <f t="shared" si="51"/>
        <v>#back(text=戻る,left)</v>
      </c>
      <c r="B274" t="s">
        <v>0</v>
      </c>
      <c r="C274" t="s">
        <v>153</v>
      </c>
      <c r="R274"/>
      <c r="S274"/>
      <c r="T274"/>
      <c r="U274"/>
      <c r="V274"/>
      <c r="BF274" s="64" t="s">
        <v>0</v>
      </c>
    </row>
    <row r="275" spans="1:58">
      <c r="A275" t="str">
        <f t="shared" si="51"/>
        <v>&amp;br;</v>
      </c>
      <c r="B275" t="s">
        <v>0</v>
      </c>
      <c r="C275" t="s">
        <v>164</v>
      </c>
      <c r="R275"/>
      <c r="S275"/>
      <c r="T275"/>
      <c r="U275"/>
      <c r="V275"/>
      <c r="BF275" s="64" t="s">
        <v>0</v>
      </c>
    </row>
    <row r="276" spans="1:58">
      <c r="A276" t="str">
        <f t="shared" si="51"/>
        <v>#comment(above,nsize=[15],size=[30],num=[10])</v>
      </c>
      <c r="B276" t="s">
        <v>0</v>
      </c>
      <c r="C276" t="s">
        <v>173</v>
      </c>
      <c r="R276"/>
      <c r="S276"/>
      <c r="T276"/>
      <c r="U276"/>
      <c r="V276"/>
      <c r="BF276" s="64" t="s">
        <v>0</v>
      </c>
    </row>
    <row r="277" spans="1:58">
      <c r="A277" t="str">
        <f t="shared" si="51"/>
        <v>&amp;br;&amp;br;</v>
      </c>
      <c r="B277" t="s">
        <v>0</v>
      </c>
      <c r="C277" t="s">
        <v>145</v>
      </c>
      <c r="R277"/>
      <c r="S277"/>
      <c r="T277"/>
      <c r="U277"/>
      <c r="V277"/>
      <c r="AC277" s="52"/>
      <c r="AD277" s="52"/>
      <c r="BF277" s="64" t="s">
        <v>0</v>
      </c>
    </row>
    <row r="278" spans="1:58">
      <c r="A278" t="str">
        <f t="shared" si="51"/>
        <v/>
      </c>
      <c r="B278" t="s">
        <v>0</v>
      </c>
      <c r="Q278" s="29"/>
      <c r="R278" s="30"/>
      <c r="S278" s="30"/>
      <c r="T278" s="30"/>
      <c r="U278" s="30"/>
      <c r="V278" s="31"/>
      <c r="W278" s="32">
        <v>22</v>
      </c>
      <c r="X278" s="29"/>
      <c r="Y278" s="50"/>
      <c r="Z278" s="50"/>
      <c r="AA278" s="51"/>
      <c r="AC278" s="52"/>
      <c r="AD278" s="52"/>
      <c r="BF278" s="64" t="s">
        <v>0</v>
      </c>
    </row>
    <row r="279" spans="1:58">
      <c r="A279" t="str">
        <f t="shared" si="51"/>
        <v>*0/0</v>
      </c>
      <c r="B279" t="s">
        <v>0</v>
      </c>
      <c r="C279" t="str">
        <f>"*"&amp;R279&amp;"/"&amp;T279</f>
        <v>*0/0</v>
      </c>
      <c r="Q279" s="33" t="s">
        <v>9</v>
      </c>
      <c r="R279" s="34">
        <f>INDEX(AJ:AJ,W278+1)</f>
        <v>0</v>
      </c>
      <c r="S279" s="35" t="s">
        <v>10</v>
      </c>
      <c r="T279" s="34">
        <f>INDEX(AK:AK,W278+1)</f>
        <v>0</v>
      </c>
      <c r="U279" s="35"/>
      <c r="V279" s="36"/>
      <c r="W279" s="37"/>
      <c r="X279" s="33"/>
      <c r="Y279" s="52"/>
      <c r="Z279" s="52"/>
      <c r="AA279" s="53"/>
      <c r="AC279" s="52"/>
      <c r="AD279" s="52"/>
      <c r="BF279" s="64" t="s">
        <v>0</v>
      </c>
    </row>
    <row r="280" spans="1:58">
      <c r="A280" t="str">
        <f t="shared" si="51"/>
        <v>|LEFT:80|LEFT:100|LEFT:100|LEFT:100|LEFT:100|LEFT:100|c</v>
      </c>
      <c r="B280" t="s">
        <v>0</v>
      </c>
      <c r="C280" t="s">
        <v>81</v>
      </c>
      <c r="D280" s="26" t="str">
        <f>$Q$1</f>
        <v>LEFT:80</v>
      </c>
      <c r="E280" s="26" t="s">
        <v>81</v>
      </c>
      <c r="F280" s="26" t="str">
        <f t="shared" ref="F280:J280" si="54">$R$1</f>
        <v>LEFT:100</v>
      </c>
      <c r="G280" s="26" t="s">
        <v>81</v>
      </c>
      <c r="H280" s="26" t="str">
        <f t="shared" si="54"/>
        <v>LEFT:100</v>
      </c>
      <c r="I280" s="26" t="s">
        <v>81</v>
      </c>
      <c r="J280" s="26" t="str">
        <f t="shared" si="54"/>
        <v>LEFT:100</v>
      </c>
      <c r="K280" s="26" t="s">
        <v>81</v>
      </c>
      <c r="L280" s="26" t="str">
        <f>$R$1</f>
        <v>LEFT:100</v>
      </c>
      <c r="M280" s="26" t="s">
        <v>81</v>
      </c>
      <c r="N280" s="26" t="str">
        <f>$R$1</f>
        <v>LEFT:100</v>
      </c>
      <c r="O280" t="s">
        <v>81</v>
      </c>
      <c r="P280" t="s">
        <v>82</v>
      </c>
      <c r="Q280" s="38" t="s">
        <v>6</v>
      </c>
      <c r="R280" s="34" t="str">
        <f>INDEX(AF:AF,W278+1)</f>
        <v>白</v>
      </c>
      <c r="S280" s="39" t="s">
        <v>7</v>
      </c>
      <c r="T280" s="34">
        <f>INDEX(AG:AG,W278+1)</f>
        <v>0</v>
      </c>
      <c r="U280" s="39" t="s">
        <v>8</v>
      </c>
      <c r="V280" s="34">
        <f>INDEX(AI:AI,W278+1)</f>
        <v>0</v>
      </c>
      <c r="W280" s="40"/>
      <c r="X280" s="34">
        <f>INDEX(AQ:AQ,W278+1)</f>
        <v>0</v>
      </c>
      <c r="Y280" s="52"/>
      <c r="Z280" s="52"/>
      <c r="AA280" s="53"/>
      <c r="AC280" s="35"/>
      <c r="AD280" s="35"/>
      <c r="BF280" s="64" t="s">
        <v>0</v>
      </c>
    </row>
    <row r="281" spans="1:58">
      <c r="A281" t="str">
        <f t="shared" si="51"/>
        <v>|色|白|レアリティ||マナコスト||</v>
      </c>
      <c r="B281" t="s">
        <v>0</v>
      </c>
      <c r="C281" t="s">
        <v>81</v>
      </c>
      <c r="D281" s="27" t="s">
        <v>6</v>
      </c>
      <c r="E281" t="s">
        <v>81</v>
      </c>
      <c r="F281" t="str">
        <f>IF(R280=0,"",R280)</f>
        <v>白</v>
      </c>
      <c r="G281" t="s">
        <v>81</v>
      </c>
      <c r="H281" s="27" t="s">
        <v>93</v>
      </c>
      <c r="I281" t="s">
        <v>81</v>
      </c>
      <c r="J281" t="str">
        <f>IF(T280=0,"",T280)</f>
        <v/>
      </c>
      <c r="K281" t="s">
        <v>81</v>
      </c>
      <c r="L281" s="27" t="s">
        <v>94</v>
      </c>
      <c r="M281" t="s">
        <v>81</v>
      </c>
      <c r="N281" t="str">
        <f>IF(V280=0,"",V280)</f>
        <v/>
      </c>
      <c r="O281" t="s">
        <v>81</v>
      </c>
      <c r="Q281" s="33" t="s">
        <v>11</v>
      </c>
      <c r="R281" s="34">
        <f>INDEX(AL:AL,W278+1)</f>
        <v>0</v>
      </c>
      <c r="S281" s="39" t="s">
        <v>95</v>
      </c>
      <c r="T281" s="34">
        <f>INDEX(AN:AN,W278+1)</f>
        <v>0</v>
      </c>
      <c r="U281" s="34">
        <f>INDEX(AO:AO,W278+1)</f>
        <v>0</v>
      </c>
      <c r="V281" s="34">
        <f>INDEX(AP:AP,W278+1)</f>
        <v>0</v>
      </c>
      <c r="W281" s="40"/>
      <c r="X281" s="34" t="str">
        <f>INDEX(AZ:AZ,W278+1)</f>
        <v/>
      </c>
      <c r="Y281" s="34" t="str">
        <f>INDEX(BA:BA,W278+1)</f>
        <v/>
      </c>
      <c r="Z281" s="34" t="str">
        <f>INDEX(BB:BB,W278+1)</f>
        <v/>
      </c>
      <c r="AA281" s="34">
        <f>INDEX(BC:BC,W278+1)</f>
        <v>0</v>
      </c>
      <c r="AC281" s="52"/>
      <c r="AD281" s="52"/>
      <c r="BF281" s="64" t="s">
        <v>0</v>
      </c>
    </row>
    <row r="282" spans="1:58">
      <c r="A282" t="str">
        <f t="shared" si="51"/>
        <v>|種別||サブタイプ||||</v>
      </c>
      <c r="B282" t="s">
        <v>0</v>
      </c>
      <c r="C282" t="s">
        <v>81</v>
      </c>
      <c r="D282" s="27" t="s">
        <v>11</v>
      </c>
      <c r="E282" t="s">
        <v>81</v>
      </c>
      <c r="F282" t="str">
        <f>IF(R281=0,"",R281)</f>
        <v/>
      </c>
      <c r="G282" t="s">
        <v>81</v>
      </c>
      <c r="H282" s="27" t="s">
        <v>103</v>
      </c>
      <c r="I282" t="s">
        <v>81</v>
      </c>
      <c r="J282" t="str">
        <f>IF(T281=0,"",T281)</f>
        <v/>
      </c>
      <c r="K282" t="s">
        <v>81</v>
      </c>
      <c r="L282" t="str">
        <f>IF(U281=0,"",U281)</f>
        <v/>
      </c>
      <c r="M282" t="s">
        <v>81</v>
      </c>
      <c r="N282" t="str">
        <f>IF(V281=0,"",V281)</f>
        <v/>
      </c>
      <c r="O282" t="s">
        <v>81</v>
      </c>
      <c r="Q282" s="33" t="s">
        <v>104</v>
      </c>
      <c r="R282" s="34" t="str">
        <f>INDEX(BD:BD,W278+1)</f>
        <v/>
      </c>
      <c r="S282" s="35"/>
      <c r="T282" s="35"/>
      <c r="U282" s="35"/>
      <c r="V282" s="36"/>
      <c r="W282" s="40"/>
      <c r="X282" s="32"/>
      <c r="Y282" s="32"/>
      <c r="Z282" s="32"/>
      <c r="AA282" s="54"/>
      <c r="AC282" s="52"/>
      <c r="AD282" s="52"/>
      <c r="BF282" s="64" t="s">
        <v>0</v>
      </c>
    </row>
    <row r="283" spans="1:58">
      <c r="A283" t="str">
        <f t="shared" si="51"/>
        <v>|テキスト|&gt;|&gt;|&gt;|&gt;||</v>
      </c>
      <c r="B283" t="s">
        <v>0</v>
      </c>
      <c r="C283" t="s">
        <v>81</v>
      </c>
      <c r="D283" s="27" t="s">
        <v>104</v>
      </c>
      <c r="E283" t="s">
        <v>81</v>
      </c>
      <c r="F283" s="27" t="s">
        <v>113</v>
      </c>
      <c r="G283" t="s">
        <v>81</v>
      </c>
      <c r="H283" s="27" t="s">
        <v>113</v>
      </c>
      <c r="I283" t="s">
        <v>81</v>
      </c>
      <c r="J283" s="27" t="s">
        <v>113</v>
      </c>
      <c r="K283" t="s">
        <v>81</v>
      </c>
      <c r="L283" s="27" t="s">
        <v>113</v>
      </c>
      <c r="M283" t="s">
        <v>81</v>
      </c>
      <c r="N283" t="str">
        <f>IF(R282=0,"",R282)</f>
        <v/>
      </c>
      <c r="O283" t="s">
        <v>81</v>
      </c>
      <c r="Q283" s="38" t="s">
        <v>27</v>
      </c>
      <c r="R283" s="34" t="str">
        <f>INDEX(BE:BE,W278+1)</f>
        <v/>
      </c>
      <c r="S283" s="35" t="s">
        <v>400</v>
      </c>
      <c r="T283" s="34" t="str">
        <f>IF(X283="","",X283&amp;IF(Y283="",""," "&amp;Y283)&amp;IF(Z283="",""," "&amp;Z283)&amp;IF(AA283="",""," "&amp;AA283))</f>
        <v/>
      </c>
      <c r="U283" s="35"/>
      <c r="V283" s="36"/>
      <c r="W283" s="40" t="s">
        <v>114</v>
      </c>
      <c r="X283" s="33" t="str">
        <f t="shared" ref="X283:AA283" si="55">IF(ISERROR(IF(LEN(X282)&gt;1,X282,VLOOKUP(X281,$AC:$AD,2,FALSE))),"",IF(LEN(X282)&gt;1,X282,VLOOKUP(X281,$AC:$AD,2,FALSE)))</f>
        <v/>
      </c>
      <c r="Y283" s="33" t="str">
        <f t="shared" si="55"/>
        <v/>
      </c>
      <c r="Z283" s="33" t="str">
        <f t="shared" si="55"/>
        <v/>
      </c>
      <c r="AA283" s="33" t="str">
        <f t="shared" si="55"/>
        <v> </v>
      </c>
      <c r="AC283" s="52"/>
      <c r="AD283" s="52"/>
      <c r="BF283" s="64" t="s">
        <v>0</v>
      </c>
    </row>
    <row r="284" spans="1:58">
      <c r="A284" t="str">
        <f t="shared" si="51"/>
        <v>|英テキスト|&gt;|&gt;|&gt;|&gt;||</v>
      </c>
      <c r="B284" t="s">
        <v>0</v>
      </c>
      <c r="C284" t="s">
        <v>81</v>
      </c>
      <c r="D284" s="27" t="s">
        <v>125</v>
      </c>
      <c r="E284" t="s">
        <v>81</v>
      </c>
      <c r="F284" s="27" t="s">
        <v>113</v>
      </c>
      <c r="G284" t="s">
        <v>81</v>
      </c>
      <c r="H284" s="27" t="s">
        <v>113</v>
      </c>
      <c r="I284" t="s">
        <v>81</v>
      </c>
      <c r="J284" s="27" t="s">
        <v>113</v>
      </c>
      <c r="K284" t="s">
        <v>81</v>
      </c>
      <c r="L284" s="27" t="s">
        <v>113</v>
      </c>
      <c r="M284" t="s">
        <v>81</v>
      </c>
      <c r="N284" t="str">
        <f>IF(T283="","",T283&amp;"&amp;br;")&amp;IF(R283=0,"",R283)</f>
        <v/>
      </c>
      <c r="O284" t="s">
        <v>81</v>
      </c>
      <c r="Q284" s="33" t="s">
        <v>18</v>
      </c>
      <c r="R284" s="34">
        <f>IF(INDEX(AX:AX,W278+1)="",0,INDEX(AX:AX,W278+1)&amp;"/"&amp;INDEX(AY:AY,W278+1))</f>
        <v>0</v>
      </c>
      <c r="S284" s="35"/>
      <c r="T284" s="35"/>
      <c r="U284" s="35"/>
      <c r="V284" s="36"/>
      <c r="W284" s="40"/>
      <c r="X284" s="33"/>
      <c r="Y284" s="52"/>
      <c r="Z284" s="52"/>
      <c r="AA284" s="53"/>
      <c r="AC284" s="52"/>
      <c r="AD284" s="52"/>
      <c r="BF284" s="64" t="s">
        <v>0</v>
      </c>
    </row>
    <row r="285" spans="1:58">
      <c r="A285" t="str">
        <f t="shared" si="51"/>
        <v>|PT|&gt;||シールド数|&gt;||</v>
      </c>
      <c r="B285" t="s">
        <v>0</v>
      </c>
      <c r="C285" t="s">
        <v>81</v>
      </c>
      <c r="D285" t="s">
        <v>18</v>
      </c>
      <c r="E285" t="s">
        <v>81</v>
      </c>
      <c r="F285" t="s">
        <v>113</v>
      </c>
      <c r="G285" t="s">
        <v>81</v>
      </c>
      <c r="H285" t="str">
        <f>IF(R284=0,"",R284)</f>
        <v/>
      </c>
      <c r="I285" t="s">
        <v>81</v>
      </c>
      <c r="J285" t="s">
        <v>136</v>
      </c>
      <c r="K285" t="s">
        <v>81</v>
      </c>
      <c r="L285" t="s">
        <v>113</v>
      </c>
      <c r="M285" t="s">
        <v>81</v>
      </c>
      <c r="N285" t="str">
        <f>IF(R285=0,"",R285)</f>
        <v/>
      </c>
      <c r="O285" t="s">
        <v>81</v>
      </c>
      <c r="Q285" s="41" t="s">
        <v>19</v>
      </c>
      <c r="R285" s="34">
        <f>INDEX(AW:AW,W278+1)</f>
        <v>0</v>
      </c>
      <c r="S285" s="42"/>
      <c r="T285" s="42"/>
      <c r="U285" s="42"/>
      <c r="V285" s="43"/>
      <c r="W285" s="44"/>
      <c r="X285" s="45"/>
      <c r="Y285" s="55"/>
      <c r="Z285" s="55"/>
      <c r="AA285" s="56"/>
      <c r="BF285" s="64" t="s">
        <v>0</v>
      </c>
    </row>
    <row r="286" spans="1:58">
      <c r="A286" t="str">
        <f t="shared" si="51"/>
        <v>&amp;br;&amp;br;</v>
      </c>
      <c r="B286" t="s">
        <v>0</v>
      </c>
      <c r="C286" t="s">
        <v>145</v>
      </c>
      <c r="R286"/>
      <c r="S286"/>
      <c r="T286"/>
      <c r="U286"/>
      <c r="V286"/>
      <c r="BF286" s="64" t="s">
        <v>0</v>
      </c>
    </row>
    <row r="287" spans="1:58">
      <c r="A287" t="str">
        <f t="shared" si="51"/>
        <v>#back(text=戻る,left)</v>
      </c>
      <c r="B287" t="s">
        <v>0</v>
      </c>
      <c r="C287" t="s">
        <v>153</v>
      </c>
      <c r="R287"/>
      <c r="S287"/>
      <c r="T287"/>
      <c r="U287"/>
      <c r="V287"/>
      <c r="BF287" s="64" t="s">
        <v>0</v>
      </c>
    </row>
    <row r="288" spans="1:58">
      <c r="A288" t="str">
        <f t="shared" si="51"/>
        <v>&amp;br;</v>
      </c>
      <c r="B288" t="s">
        <v>0</v>
      </c>
      <c r="C288" t="s">
        <v>164</v>
      </c>
      <c r="R288"/>
      <c r="S288"/>
      <c r="T288"/>
      <c r="U288"/>
      <c r="V288"/>
      <c r="BF288" s="64" t="s">
        <v>0</v>
      </c>
    </row>
    <row r="289" spans="1:58">
      <c r="A289" t="str">
        <f t="shared" si="51"/>
        <v>#comment(above,nsize=[15],size=[30],num=[10])</v>
      </c>
      <c r="B289" t="s">
        <v>0</v>
      </c>
      <c r="C289" t="s">
        <v>173</v>
      </c>
      <c r="R289"/>
      <c r="S289"/>
      <c r="T289"/>
      <c r="U289"/>
      <c r="V289"/>
      <c r="BF289" s="64" t="s">
        <v>0</v>
      </c>
    </row>
    <row r="290" spans="1:58">
      <c r="A290" t="str">
        <f t="shared" si="51"/>
        <v>&amp;br;&amp;br;</v>
      </c>
      <c r="B290" t="s">
        <v>0</v>
      </c>
      <c r="C290" t="s">
        <v>145</v>
      </c>
      <c r="R290"/>
      <c r="S290"/>
      <c r="T290"/>
      <c r="U290"/>
      <c r="V290"/>
      <c r="AC290" s="52"/>
      <c r="AD290" s="52"/>
      <c r="BF290" s="64" t="s">
        <v>0</v>
      </c>
    </row>
    <row r="291" spans="1:58">
      <c r="A291" t="str">
        <f t="shared" si="51"/>
        <v/>
      </c>
      <c r="B291" t="s">
        <v>0</v>
      </c>
      <c r="Q291" s="29"/>
      <c r="R291" s="30"/>
      <c r="S291" s="30"/>
      <c r="T291" s="30"/>
      <c r="U291" s="30"/>
      <c r="V291" s="31"/>
      <c r="W291" s="32">
        <v>23</v>
      </c>
      <c r="X291" s="29"/>
      <c r="Y291" s="50"/>
      <c r="Z291" s="50"/>
      <c r="AA291" s="51"/>
      <c r="AC291" s="52"/>
      <c r="AD291" s="52"/>
      <c r="BF291" s="64" t="s">
        <v>0</v>
      </c>
    </row>
    <row r="292" spans="1:58">
      <c r="A292" t="str">
        <f t="shared" si="51"/>
        <v>*0/0</v>
      </c>
      <c r="B292" t="s">
        <v>0</v>
      </c>
      <c r="C292" t="str">
        <f>"*"&amp;R292&amp;"/"&amp;T292</f>
        <v>*0/0</v>
      </c>
      <c r="Q292" s="33" t="s">
        <v>9</v>
      </c>
      <c r="R292" s="34">
        <f>INDEX(AJ:AJ,W291+1)</f>
        <v>0</v>
      </c>
      <c r="S292" s="35" t="s">
        <v>10</v>
      </c>
      <c r="T292" s="34">
        <f>INDEX(AK:AK,W291+1)</f>
        <v>0</v>
      </c>
      <c r="U292" s="35"/>
      <c r="V292" s="36"/>
      <c r="W292" s="37"/>
      <c r="X292" s="33"/>
      <c r="Y292" s="52"/>
      <c r="Z292" s="52"/>
      <c r="AA292" s="53"/>
      <c r="AC292" s="52"/>
      <c r="AD292" s="52"/>
      <c r="BF292" s="64" t="s">
        <v>0</v>
      </c>
    </row>
    <row r="293" spans="1:58">
      <c r="A293" t="str">
        <f t="shared" si="51"/>
        <v>|LEFT:80|LEFT:100|LEFT:100|LEFT:100|LEFT:100|LEFT:100|c</v>
      </c>
      <c r="B293" t="s">
        <v>0</v>
      </c>
      <c r="C293" t="s">
        <v>81</v>
      </c>
      <c r="D293" s="26" t="str">
        <f>$Q$1</f>
        <v>LEFT:80</v>
      </c>
      <c r="E293" s="26" t="s">
        <v>81</v>
      </c>
      <c r="F293" s="26" t="str">
        <f t="shared" ref="F293:J293" si="56">$R$1</f>
        <v>LEFT:100</v>
      </c>
      <c r="G293" s="26" t="s">
        <v>81</v>
      </c>
      <c r="H293" s="26" t="str">
        <f t="shared" si="56"/>
        <v>LEFT:100</v>
      </c>
      <c r="I293" s="26" t="s">
        <v>81</v>
      </c>
      <c r="J293" s="26" t="str">
        <f t="shared" si="56"/>
        <v>LEFT:100</v>
      </c>
      <c r="K293" s="26" t="s">
        <v>81</v>
      </c>
      <c r="L293" s="26" t="str">
        <f>$R$1</f>
        <v>LEFT:100</v>
      </c>
      <c r="M293" s="26" t="s">
        <v>81</v>
      </c>
      <c r="N293" s="26" t="str">
        <f>$R$1</f>
        <v>LEFT:100</v>
      </c>
      <c r="O293" t="s">
        <v>81</v>
      </c>
      <c r="P293" t="s">
        <v>82</v>
      </c>
      <c r="Q293" s="38" t="s">
        <v>6</v>
      </c>
      <c r="R293" s="34" t="str">
        <f>INDEX(AF:AF,W291+1)</f>
        <v>白</v>
      </c>
      <c r="S293" s="39" t="s">
        <v>7</v>
      </c>
      <c r="T293" s="34">
        <f>INDEX(AG:AG,W291+1)</f>
        <v>0</v>
      </c>
      <c r="U293" s="39" t="s">
        <v>8</v>
      </c>
      <c r="V293" s="34">
        <f>INDEX(AI:AI,W291+1)</f>
        <v>0</v>
      </c>
      <c r="W293" s="40"/>
      <c r="X293" s="34">
        <f>INDEX(AQ:AQ,W291+1)</f>
        <v>0</v>
      </c>
      <c r="Y293" s="52"/>
      <c r="Z293" s="52"/>
      <c r="AA293" s="53"/>
      <c r="AC293" s="35"/>
      <c r="AD293" s="35"/>
      <c r="BF293" s="64" t="s">
        <v>0</v>
      </c>
    </row>
    <row r="294" spans="1:58">
      <c r="A294" t="str">
        <f t="shared" si="51"/>
        <v>|色|白|レアリティ||マナコスト||</v>
      </c>
      <c r="B294" t="s">
        <v>0</v>
      </c>
      <c r="C294" t="s">
        <v>81</v>
      </c>
      <c r="D294" s="27" t="s">
        <v>6</v>
      </c>
      <c r="E294" t="s">
        <v>81</v>
      </c>
      <c r="F294" t="str">
        <f>IF(R293=0,"",R293)</f>
        <v>白</v>
      </c>
      <c r="G294" t="s">
        <v>81</v>
      </c>
      <c r="H294" s="27" t="s">
        <v>93</v>
      </c>
      <c r="I294" t="s">
        <v>81</v>
      </c>
      <c r="J294" t="str">
        <f>IF(T293=0,"",T293)</f>
        <v/>
      </c>
      <c r="K294" t="s">
        <v>81</v>
      </c>
      <c r="L294" s="27" t="s">
        <v>94</v>
      </c>
      <c r="M294" t="s">
        <v>81</v>
      </c>
      <c r="N294" t="str">
        <f>IF(V293=0,"",V293)</f>
        <v/>
      </c>
      <c r="O294" t="s">
        <v>81</v>
      </c>
      <c r="Q294" s="33" t="s">
        <v>11</v>
      </c>
      <c r="R294" s="34">
        <f>INDEX(AL:AL,W291+1)</f>
        <v>0</v>
      </c>
      <c r="S294" s="39" t="s">
        <v>95</v>
      </c>
      <c r="T294" s="34">
        <f>INDEX(AN:AN,W291+1)</f>
        <v>0</v>
      </c>
      <c r="U294" s="34">
        <f>INDEX(AO:AO,W291+1)</f>
        <v>0</v>
      </c>
      <c r="V294" s="34">
        <f>INDEX(AP:AP,W291+1)</f>
        <v>0</v>
      </c>
      <c r="W294" s="40"/>
      <c r="X294" s="34" t="str">
        <f>INDEX(AZ:AZ,W291+1)</f>
        <v/>
      </c>
      <c r="Y294" s="34" t="str">
        <f>INDEX(BA:BA,W291+1)</f>
        <v/>
      </c>
      <c r="Z294" s="34" t="str">
        <f>INDEX(BB:BB,W291+1)</f>
        <v/>
      </c>
      <c r="AA294" s="34">
        <f>INDEX(BC:BC,W291+1)</f>
        <v>0</v>
      </c>
      <c r="AC294" s="52"/>
      <c r="AD294" s="52"/>
      <c r="BF294" s="64" t="s">
        <v>0</v>
      </c>
    </row>
    <row r="295" spans="1:58">
      <c r="A295" t="str">
        <f t="shared" si="51"/>
        <v>|種別||サブタイプ||||</v>
      </c>
      <c r="B295" t="s">
        <v>0</v>
      </c>
      <c r="C295" t="s">
        <v>81</v>
      </c>
      <c r="D295" s="27" t="s">
        <v>11</v>
      </c>
      <c r="E295" t="s">
        <v>81</v>
      </c>
      <c r="F295" t="str">
        <f>IF(R294=0,"",R294)</f>
        <v/>
      </c>
      <c r="G295" t="s">
        <v>81</v>
      </c>
      <c r="H295" s="27" t="s">
        <v>103</v>
      </c>
      <c r="I295" t="s">
        <v>81</v>
      </c>
      <c r="J295" t="str">
        <f>IF(T294=0,"",T294)</f>
        <v/>
      </c>
      <c r="K295" t="s">
        <v>81</v>
      </c>
      <c r="L295" t="str">
        <f>IF(U294=0,"",U294)</f>
        <v/>
      </c>
      <c r="M295" t="s">
        <v>81</v>
      </c>
      <c r="N295" t="str">
        <f>IF(V294=0,"",V294)</f>
        <v/>
      </c>
      <c r="O295" t="s">
        <v>81</v>
      </c>
      <c r="Q295" s="33" t="s">
        <v>104</v>
      </c>
      <c r="R295" s="34" t="str">
        <f>INDEX(BD:BD,W291+1)</f>
        <v/>
      </c>
      <c r="S295" s="35"/>
      <c r="T295" s="35"/>
      <c r="U295" s="35"/>
      <c r="V295" s="36"/>
      <c r="W295" s="40"/>
      <c r="X295" s="32"/>
      <c r="Y295" s="32"/>
      <c r="Z295" s="32"/>
      <c r="AA295" s="54"/>
      <c r="AC295" s="52"/>
      <c r="AD295" s="52"/>
      <c r="BF295" s="64" t="s">
        <v>0</v>
      </c>
    </row>
    <row r="296" spans="1:58">
      <c r="A296" t="str">
        <f t="shared" si="51"/>
        <v>|テキスト|&gt;|&gt;|&gt;|&gt;||</v>
      </c>
      <c r="B296" t="s">
        <v>0</v>
      </c>
      <c r="C296" t="s">
        <v>81</v>
      </c>
      <c r="D296" s="27" t="s">
        <v>104</v>
      </c>
      <c r="E296" t="s">
        <v>81</v>
      </c>
      <c r="F296" s="27" t="s">
        <v>113</v>
      </c>
      <c r="G296" t="s">
        <v>81</v>
      </c>
      <c r="H296" s="27" t="s">
        <v>113</v>
      </c>
      <c r="I296" t="s">
        <v>81</v>
      </c>
      <c r="J296" s="27" t="s">
        <v>113</v>
      </c>
      <c r="K296" t="s">
        <v>81</v>
      </c>
      <c r="L296" s="27" t="s">
        <v>113</v>
      </c>
      <c r="M296" t="s">
        <v>81</v>
      </c>
      <c r="N296" t="str">
        <f>IF(R295=0,"",R295)</f>
        <v/>
      </c>
      <c r="O296" t="s">
        <v>81</v>
      </c>
      <c r="Q296" s="38" t="s">
        <v>27</v>
      </c>
      <c r="R296" s="34" t="str">
        <f>INDEX(BE:BE,W291+1)</f>
        <v/>
      </c>
      <c r="S296" s="35" t="s">
        <v>400</v>
      </c>
      <c r="T296" s="34" t="str">
        <f>IF(X296="","",X296&amp;IF(Y296="",""," "&amp;Y296)&amp;IF(Z296="",""," "&amp;Z296)&amp;IF(AA296="",""," "&amp;AA296))</f>
        <v/>
      </c>
      <c r="U296" s="35"/>
      <c r="V296" s="36"/>
      <c r="W296" s="40" t="s">
        <v>114</v>
      </c>
      <c r="X296" s="33" t="str">
        <f t="shared" ref="X296:AA296" si="57">IF(ISERROR(IF(LEN(X295)&gt;1,X295,VLOOKUP(X294,$AC:$AD,2,FALSE))),"",IF(LEN(X295)&gt;1,X295,VLOOKUP(X294,$AC:$AD,2,FALSE)))</f>
        <v/>
      </c>
      <c r="Y296" s="33" t="str">
        <f t="shared" si="57"/>
        <v/>
      </c>
      <c r="Z296" s="33" t="str">
        <f t="shared" si="57"/>
        <v/>
      </c>
      <c r="AA296" s="33" t="str">
        <f t="shared" si="57"/>
        <v> </v>
      </c>
      <c r="AC296" s="52"/>
      <c r="AD296" s="52"/>
      <c r="BF296" s="64" t="s">
        <v>0</v>
      </c>
    </row>
    <row r="297" spans="1:58">
      <c r="A297" t="str">
        <f t="shared" si="51"/>
        <v>|英テキスト|&gt;|&gt;|&gt;|&gt;||</v>
      </c>
      <c r="B297" t="s">
        <v>0</v>
      </c>
      <c r="C297" t="s">
        <v>81</v>
      </c>
      <c r="D297" s="27" t="s">
        <v>125</v>
      </c>
      <c r="E297" t="s">
        <v>81</v>
      </c>
      <c r="F297" s="27" t="s">
        <v>113</v>
      </c>
      <c r="G297" t="s">
        <v>81</v>
      </c>
      <c r="H297" s="27" t="s">
        <v>113</v>
      </c>
      <c r="I297" t="s">
        <v>81</v>
      </c>
      <c r="J297" s="27" t="s">
        <v>113</v>
      </c>
      <c r="K297" t="s">
        <v>81</v>
      </c>
      <c r="L297" s="27" t="s">
        <v>113</v>
      </c>
      <c r="M297" t="s">
        <v>81</v>
      </c>
      <c r="N297" t="str">
        <f>IF(T296="","",T296&amp;"&amp;br;")&amp;IF(R296=0,"",R296)</f>
        <v/>
      </c>
      <c r="O297" t="s">
        <v>81</v>
      </c>
      <c r="Q297" s="33" t="s">
        <v>18</v>
      </c>
      <c r="R297" s="34">
        <f>IF(INDEX(AX:AX,W291+1)="",0,INDEX(AX:AX,W291+1)&amp;"/"&amp;INDEX(AY:AY,W291+1))</f>
        <v>0</v>
      </c>
      <c r="S297" s="35"/>
      <c r="T297" s="35"/>
      <c r="U297" s="35"/>
      <c r="V297" s="36"/>
      <c r="W297" s="40"/>
      <c r="X297" s="33"/>
      <c r="Y297" s="52"/>
      <c r="Z297" s="52"/>
      <c r="AA297" s="53"/>
      <c r="AC297" s="52"/>
      <c r="AD297" s="52"/>
      <c r="BF297" s="64" t="s">
        <v>0</v>
      </c>
    </row>
    <row r="298" spans="1:58">
      <c r="A298" t="str">
        <f t="shared" si="51"/>
        <v>|PT|&gt;||シールド数|&gt;||</v>
      </c>
      <c r="B298" t="s">
        <v>0</v>
      </c>
      <c r="C298" t="s">
        <v>81</v>
      </c>
      <c r="D298" t="s">
        <v>18</v>
      </c>
      <c r="E298" t="s">
        <v>81</v>
      </c>
      <c r="F298" t="s">
        <v>113</v>
      </c>
      <c r="G298" t="s">
        <v>81</v>
      </c>
      <c r="H298" t="str">
        <f>IF(R297=0,"",R297)</f>
        <v/>
      </c>
      <c r="I298" t="s">
        <v>81</v>
      </c>
      <c r="J298" t="s">
        <v>136</v>
      </c>
      <c r="K298" t="s">
        <v>81</v>
      </c>
      <c r="L298" t="s">
        <v>113</v>
      </c>
      <c r="M298" t="s">
        <v>81</v>
      </c>
      <c r="N298" t="str">
        <f>IF(R298=0,"",R298)</f>
        <v/>
      </c>
      <c r="O298" t="s">
        <v>81</v>
      </c>
      <c r="Q298" s="41" t="s">
        <v>19</v>
      </c>
      <c r="R298" s="34">
        <f>INDEX(AW:AW,W291+1)</f>
        <v>0</v>
      </c>
      <c r="S298" s="42"/>
      <c r="T298" s="42"/>
      <c r="U298" s="42"/>
      <c r="V298" s="43"/>
      <c r="W298" s="44"/>
      <c r="X298" s="45"/>
      <c r="Y298" s="55"/>
      <c r="Z298" s="55"/>
      <c r="AA298" s="56"/>
      <c r="BF298" s="64" t="s">
        <v>0</v>
      </c>
    </row>
    <row r="299" spans="1:58">
      <c r="A299" t="str">
        <f t="shared" si="51"/>
        <v>&amp;br;&amp;br;</v>
      </c>
      <c r="B299" t="s">
        <v>0</v>
      </c>
      <c r="C299" t="s">
        <v>145</v>
      </c>
      <c r="R299"/>
      <c r="S299"/>
      <c r="T299"/>
      <c r="U299"/>
      <c r="V299"/>
      <c r="BF299" s="64" t="s">
        <v>0</v>
      </c>
    </row>
    <row r="300" spans="1:58">
      <c r="A300" t="str">
        <f t="shared" si="51"/>
        <v>#back(text=戻る,left)</v>
      </c>
      <c r="B300" t="s">
        <v>0</v>
      </c>
      <c r="C300" t="s">
        <v>153</v>
      </c>
      <c r="R300"/>
      <c r="S300"/>
      <c r="T300"/>
      <c r="U300"/>
      <c r="V300"/>
      <c r="BF300" s="64" t="s">
        <v>0</v>
      </c>
    </row>
    <row r="301" spans="1:58">
      <c r="A301" t="str">
        <f t="shared" si="51"/>
        <v>&amp;br;</v>
      </c>
      <c r="B301" t="s">
        <v>0</v>
      </c>
      <c r="C301" t="s">
        <v>164</v>
      </c>
      <c r="R301"/>
      <c r="S301"/>
      <c r="T301"/>
      <c r="U301"/>
      <c r="V301"/>
      <c r="BF301" s="64" t="s">
        <v>0</v>
      </c>
    </row>
    <row r="302" spans="1:58">
      <c r="A302" t="str">
        <f t="shared" si="51"/>
        <v>#comment(above,nsize=[15],size=[30],num=[10])</v>
      </c>
      <c r="B302" t="s">
        <v>0</v>
      </c>
      <c r="C302" t="s">
        <v>173</v>
      </c>
      <c r="R302"/>
      <c r="S302"/>
      <c r="T302"/>
      <c r="U302"/>
      <c r="V302"/>
      <c r="BF302" s="64" t="s">
        <v>0</v>
      </c>
    </row>
    <row r="303" spans="1:58">
      <c r="A303" t="str">
        <f t="shared" si="51"/>
        <v>&amp;br;&amp;br;</v>
      </c>
      <c r="B303" t="s">
        <v>0</v>
      </c>
      <c r="C303" t="s">
        <v>145</v>
      </c>
      <c r="R303"/>
      <c r="S303"/>
      <c r="T303"/>
      <c r="U303"/>
      <c r="V303"/>
      <c r="AC303" s="52"/>
      <c r="AD303" s="52"/>
      <c r="BF303" s="64" t="s">
        <v>0</v>
      </c>
    </row>
    <row r="304" spans="1:58">
      <c r="A304" t="str">
        <f t="shared" si="51"/>
        <v/>
      </c>
      <c r="B304" t="s">
        <v>0</v>
      </c>
      <c r="Q304" s="29"/>
      <c r="R304" s="30"/>
      <c r="S304" s="30"/>
      <c r="T304" s="30"/>
      <c r="U304" s="30"/>
      <c r="V304" s="31"/>
      <c r="W304" s="32">
        <v>24</v>
      </c>
      <c r="X304" s="29"/>
      <c r="Y304" s="50"/>
      <c r="Z304" s="50"/>
      <c r="AA304" s="51"/>
      <c r="AC304" s="52"/>
      <c r="AD304" s="52"/>
      <c r="BF304" s="64" t="s">
        <v>0</v>
      </c>
    </row>
    <row r="305" spans="1:58">
      <c r="A305" t="str">
        <f t="shared" si="51"/>
        <v>*0/0</v>
      </c>
      <c r="B305" t="s">
        <v>0</v>
      </c>
      <c r="C305" t="str">
        <f>"*"&amp;R305&amp;"/"&amp;T305</f>
        <v>*0/0</v>
      </c>
      <c r="Q305" s="33" t="s">
        <v>9</v>
      </c>
      <c r="R305" s="34">
        <f>INDEX(AJ:AJ,W304+1)</f>
        <v>0</v>
      </c>
      <c r="S305" s="35" t="s">
        <v>10</v>
      </c>
      <c r="T305" s="34">
        <f>INDEX(AK:AK,W304+1)</f>
        <v>0</v>
      </c>
      <c r="U305" s="35"/>
      <c r="V305" s="36"/>
      <c r="W305" s="37"/>
      <c r="X305" s="33"/>
      <c r="Y305" s="52"/>
      <c r="Z305" s="52"/>
      <c r="AA305" s="53"/>
      <c r="AC305" s="52"/>
      <c r="AD305" s="52"/>
      <c r="BF305" s="64" t="s">
        <v>0</v>
      </c>
    </row>
    <row r="306" spans="1:58">
      <c r="A306" t="str">
        <f t="shared" si="51"/>
        <v>|LEFT:80|LEFT:100|LEFT:100|LEFT:100|LEFT:100|LEFT:100|c</v>
      </c>
      <c r="B306" t="s">
        <v>0</v>
      </c>
      <c r="C306" t="s">
        <v>81</v>
      </c>
      <c r="D306" s="26" t="str">
        <f>$Q$1</f>
        <v>LEFT:80</v>
      </c>
      <c r="E306" s="26" t="s">
        <v>81</v>
      </c>
      <c r="F306" s="26" t="str">
        <f t="shared" ref="F306:J306" si="58">$R$1</f>
        <v>LEFT:100</v>
      </c>
      <c r="G306" s="26" t="s">
        <v>81</v>
      </c>
      <c r="H306" s="26" t="str">
        <f t="shared" si="58"/>
        <v>LEFT:100</v>
      </c>
      <c r="I306" s="26" t="s">
        <v>81</v>
      </c>
      <c r="J306" s="26" t="str">
        <f t="shared" si="58"/>
        <v>LEFT:100</v>
      </c>
      <c r="K306" s="26" t="s">
        <v>81</v>
      </c>
      <c r="L306" s="26" t="str">
        <f>$R$1</f>
        <v>LEFT:100</v>
      </c>
      <c r="M306" s="26" t="s">
        <v>81</v>
      </c>
      <c r="N306" s="26" t="str">
        <f>$R$1</f>
        <v>LEFT:100</v>
      </c>
      <c r="O306" t="s">
        <v>81</v>
      </c>
      <c r="P306" t="s">
        <v>82</v>
      </c>
      <c r="Q306" s="38" t="s">
        <v>6</v>
      </c>
      <c r="R306" s="34" t="str">
        <f>INDEX(AF:AF,W304+1)</f>
        <v>白</v>
      </c>
      <c r="S306" s="39" t="s">
        <v>7</v>
      </c>
      <c r="T306" s="34">
        <f>INDEX(AG:AG,W304+1)</f>
        <v>0</v>
      </c>
      <c r="U306" s="39" t="s">
        <v>8</v>
      </c>
      <c r="V306" s="34">
        <f>INDEX(AI:AI,W304+1)</f>
        <v>0</v>
      </c>
      <c r="W306" s="40"/>
      <c r="X306" s="34">
        <f>INDEX(AQ:AQ,W304+1)</f>
        <v>0</v>
      </c>
      <c r="Y306" s="52"/>
      <c r="Z306" s="52"/>
      <c r="AA306" s="53"/>
      <c r="AC306" s="35"/>
      <c r="AD306" s="35"/>
      <c r="BF306" s="64" t="s">
        <v>0</v>
      </c>
    </row>
    <row r="307" spans="1:58">
      <c r="A307" t="str">
        <f t="shared" si="51"/>
        <v>|色|白|レアリティ||マナコスト||</v>
      </c>
      <c r="B307" t="s">
        <v>0</v>
      </c>
      <c r="C307" t="s">
        <v>81</v>
      </c>
      <c r="D307" s="27" t="s">
        <v>6</v>
      </c>
      <c r="E307" t="s">
        <v>81</v>
      </c>
      <c r="F307" t="str">
        <f>IF(R306=0,"",R306)</f>
        <v>白</v>
      </c>
      <c r="G307" t="s">
        <v>81</v>
      </c>
      <c r="H307" s="27" t="s">
        <v>93</v>
      </c>
      <c r="I307" t="s">
        <v>81</v>
      </c>
      <c r="J307" t="str">
        <f>IF(T306=0,"",T306)</f>
        <v/>
      </c>
      <c r="K307" t="s">
        <v>81</v>
      </c>
      <c r="L307" s="27" t="s">
        <v>94</v>
      </c>
      <c r="M307" t="s">
        <v>81</v>
      </c>
      <c r="N307" t="str">
        <f>IF(V306=0,"",V306)</f>
        <v/>
      </c>
      <c r="O307" t="s">
        <v>81</v>
      </c>
      <c r="Q307" s="33" t="s">
        <v>11</v>
      </c>
      <c r="R307" s="34">
        <f>INDEX(AL:AL,W304+1)</f>
        <v>0</v>
      </c>
      <c r="S307" s="39" t="s">
        <v>95</v>
      </c>
      <c r="T307" s="34">
        <f>INDEX(AN:AN,W304+1)</f>
        <v>0</v>
      </c>
      <c r="U307" s="34">
        <f>INDEX(AO:AO,W304+1)</f>
        <v>0</v>
      </c>
      <c r="V307" s="34">
        <f>INDEX(AP:AP,W304+1)</f>
        <v>0</v>
      </c>
      <c r="W307" s="40"/>
      <c r="X307" s="34" t="str">
        <f>INDEX(AZ:AZ,W304+1)</f>
        <v/>
      </c>
      <c r="Y307" s="34" t="str">
        <f>INDEX(BA:BA,W304+1)</f>
        <v/>
      </c>
      <c r="Z307" s="34" t="str">
        <f>INDEX(BB:BB,W304+1)</f>
        <v/>
      </c>
      <c r="AA307" s="34">
        <f>INDEX(BC:BC,W304+1)</f>
        <v>0</v>
      </c>
      <c r="AC307" s="52"/>
      <c r="AD307" s="52"/>
      <c r="BF307" s="64" t="s">
        <v>0</v>
      </c>
    </row>
    <row r="308" spans="1:58">
      <c r="A308" t="str">
        <f t="shared" si="51"/>
        <v>|種別||サブタイプ||||</v>
      </c>
      <c r="B308" t="s">
        <v>0</v>
      </c>
      <c r="C308" t="s">
        <v>81</v>
      </c>
      <c r="D308" s="27" t="s">
        <v>11</v>
      </c>
      <c r="E308" t="s">
        <v>81</v>
      </c>
      <c r="F308" t="str">
        <f>IF(R307=0,"",R307)</f>
        <v/>
      </c>
      <c r="G308" t="s">
        <v>81</v>
      </c>
      <c r="H308" s="27" t="s">
        <v>103</v>
      </c>
      <c r="I308" t="s">
        <v>81</v>
      </c>
      <c r="J308" t="str">
        <f>IF(T307=0,"",T307)</f>
        <v/>
      </c>
      <c r="K308" t="s">
        <v>81</v>
      </c>
      <c r="L308" t="str">
        <f>IF(U307=0,"",U307)</f>
        <v/>
      </c>
      <c r="M308" t="s">
        <v>81</v>
      </c>
      <c r="N308" t="str">
        <f>IF(V307=0,"",V307)</f>
        <v/>
      </c>
      <c r="O308" t="s">
        <v>81</v>
      </c>
      <c r="Q308" s="33" t="s">
        <v>104</v>
      </c>
      <c r="R308" s="34" t="str">
        <f>INDEX(BD:BD,W304+1)</f>
        <v/>
      </c>
      <c r="S308" s="35"/>
      <c r="T308" s="35"/>
      <c r="U308" s="35"/>
      <c r="V308" s="36"/>
      <c r="W308" s="40"/>
      <c r="X308" s="32"/>
      <c r="Y308" s="32"/>
      <c r="Z308" s="32"/>
      <c r="AA308" s="54"/>
      <c r="AC308" s="52"/>
      <c r="AD308" s="52"/>
      <c r="BF308" s="64" t="s">
        <v>0</v>
      </c>
    </row>
    <row r="309" spans="1:58">
      <c r="A309" t="str">
        <f t="shared" si="51"/>
        <v>|テキスト|&gt;|&gt;|&gt;|&gt;||</v>
      </c>
      <c r="B309" t="s">
        <v>0</v>
      </c>
      <c r="C309" t="s">
        <v>81</v>
      </c>
      <c r="D309" s="27" t="s">
        <v>104</v>
      </c>
      <c r="E309" t="s">
        <v>81</v>
      </c>
      <c r="F309" s="27" t="s">
        <v>113</v>
      </c>
      <c r="G309" t="s">
        <v>81</v>
      </c>
      <c r="H309" s="27" t="s">
        <v>113</v>
      </c>
      <c r="I309" t="s">
        <v>81</v>
      </c>
      <c r="J309" s="27" t="s">
        <v>113</v>
      </c>
      <c r="K309" t="s">
        <v>81</v>
      </c>
      <c r="L309" s="27" t="s">
        <v>113</v>
      </c>
      <c r="M309" t="s">
        <v>81</v>
      </c>
      <c r="N309" t="str">
        <f>IF(R308=0,"",R308)</f>
        <v/>
      </c>
      <c r="O309" t="s">
        <v>81</v>
      </c>
      <c r="Q309" s="38" t="s">
        <v>27</v>
      </c>
      <c r="R309" s="34" t="str">
        <f>INDEX(BE:BE,W304+1)</f>
        <v/>
      </c>
      <c r="S309" s="35" t="s">
        <v>400</v>
      </c>
      <c r="T309" s="34" t="str">
        <f>IF(X309="","",X309&amp;IF(Y309="",""," "&amp;Y309)&amp;IF(Z309="",""," "&amp;Z309)&amp;IF(AA309="",""," "&amp;AA309))</f>
        <v/>
      </c>
      <c r="U309" s="35"/>
      <c r="V309" s="36"/>
      <c r="W309" s="40" t="s">
        <v>114</v>
      </c>
      <c r="X309" s="33" t="str">
        <f t="shared" ref="X309:AA309" si="59">IF(ISERROR(IF(LEN(X308)&gt;1,X308,VLOOKUP(X307,$AC:$AD,2,FALSE))),"",IF(LEN(X308)&gt;1,X308,VLOOKUP(X307,$AC:$AD,2,FALSE)))</f>
        <v/>
      </c>
      <c r="Y309" s="33" t="str">
        <f t="shared" si="59"/>
        <v/>
      </c>
      <c r="Z309" s="33" t="str">
        <f t="shared" si="59"/>
        <v/>
      </c>
      <c r="AA309" s="33" t="str">
        <f t="shared" si="59"/>
        <v> </v>
      </c>
      <c r="AC309" s="52"/>
      <c r="AD309" s="52"/>
      <c r="BF309" s="64" t="s">
        <v>0</v>
      </c>
    </row>
    <row r="310" spans="1:58">
      <c r="A310" t="str">
        <f t="shared" si="51"/>
        <v>|英テキスト|&gt;|&gt;|&gt;|&gt;||</v>
      </c>
      <c r="B310" t="s">
        <v>0</v>
      </c>
      <c r="C310" t="s">
        <v>81</v>
      </c>
      <c r="D310" s="27" t="s">
        <v>125</v>
      </c>
      <c r="E310" t="s">
        <v>81</v>
      </c>
      <c r="F310" s="27" t="s">
        <v>113</v>
      </c>
      <c r="G310" t="s">
        <v>81</v>
      </c>
      <c r="H310" s="27" t="s">
        <v>113</v>
      </c>
      <c r="I310" t="s">
        <v>81</v>
      </c>
      <c r="J310" s="27" t="s">
        <v>113</v>
      </c>
      <c r="K310" t="s">
        <v>81</v>
      </c>
      <c r="L310" s="27" t="s">
        <v>113</v>
      </c>
      <c r="M310" t="s">
        <v>81</v>
      </c>
      <c r="N310" t="str">
        <f>IF(T309="","",T309&amp;"&amp;br;")&amp;IF(R309=0,"",R309)</f>
        <v/>
      </c>
      <c r="O310" t="s">
        <v>81</v>
      </c>
      <c r="Q310" s="33" t="s">
        <v>18</v>
      </c>
      <c r="R310" s="34">
        <f>IF(INDEX(AX:AX,W304+1)="",0,INDEX(AX:AX,W304+1)&amp;"/"&amp;INDEX(AY:AY,W304+1))</f>
        <v>0</v>
      </c>
      <c r="S310" s="35"/>
      <c r="T310" s="35"/>
      <c r="U310" s="35"/>
      <c r="V310" s="36"/>
      <c r="W310" s="40"/>
      <c r="X310" s="33"/>
      <c r="Y310" s="52"/>
      <c r="Z310" s="52"/>
      <c r="AA310" s="53"/>
      <c r="AC310" s="52"/>
      <c r="AD310" s="52"/>
      <c r="BF310" s="64" t="s">
        <v>0</v>
      </c>
    </row>
    <row r="311" spans="1:58">
      <c r="A311" t="str">
        <f t="shared" si="51"/>
        <v>|PT|&gt;||シールド数|&gt;||</v>
      </c>
      <c r="B311" t="s">
        <v>0</v>
      </c>
      <c r="C311" t="s">
        <v>81</v>
      </c>
      <c r="D311" t="s">
        <v>18</v>
      </c>
      <c r="E311" t="s">
        <v>81</v>
      </c>
      <c r="F311" t="s">
        <v>113</v>
      </c>
      <c r="G311" t="s">
        <v>81</v>
      </c>
      <c r="H311" t="str">
        <f>IF(R310=0,"",R310)</f>
        <v/>
      </c>
      <c r="I311" t="s">
        <v>81</v>
      </c>
      <c r="J311" t="s">
        <v>136</v>
      </c>
      <c r="K311" t="s">
        <v>81</v>
      </c>
      <c r="L311" t="s">
        <v>113</v>
      </c>
      <c r="M311" t="s">
        <v>81</v>
      </c>
      <c r="N311" t="str">
        <f>IF(R311=0,"",R311)</f>
        <v/>
      </c>
      <c r="O311" t="s">
        <v>81</v>
      </c>
      <c r="Q311" s="41" t="s">
        <v>19</v>
      </c>
      <c r="R311" s="34">
        <f>INDEX(AW:AW,W304+1)</f>
        <v>0</v>
      </c>
      <c r="S311" s="42"/>
      <c r="T311" s="42"/>
      <c r="U311" s="42"/>
      <c r="V311" s="43"/>
      <c r="W311" s="44"/>
      <c r="X311" s="45"/>
      <c r="Y311" s="55"/>
      <c r="Z311" s="55"/>
      <c r="AA311" s="56"/>
      <c r="BF311" s="64" t="s">
        <v>0</v>
      </c>
    </row>
    <row r="312" spans="1:58">
      <c r="A312" t="str">
        <f t="shared" si="51"/>
        <v>&amp;br;&amp;br;</v>
      </c>
      <c r="B312" t="s">
        <v>0</v>
      </c>
      <c r="C312" t="s">
        <v>145</v>
      </c>
      <c r="R312"/>
      <c r="S312"/>
      <c r="T312"/>
      <c r="U312"/>
      <c r="V312"/>
      <c r="BF312" s="64" t="s">
        <v>0</v>
      </c>
    </row>
    <row r="313" spans="1:58">
      <c r="A313" t="str">
        <f t="shared" si="51"/>
        <v>#back(text=戻る,left)</v>
      </c>
      <c r="B313" t="s">
        <v>0</v>
      </c>
      <c r="C313" t="s">
        <v>153</v>
      </c>
      <c r="R313"/>
      <c r="S313"/>
      <c r="T313"/>
      <c r="U313"/>
      <c r="V313"/>
      <c r="BF313" s="64" t="s">
        <v>0</v>
      </c>
    </row>
    <row r="314" spans="1:58">
      <c r="A314" t="str">
        <f t="shared" si="51"/>
        <v>&amp;br;</v>
      </c>
      <c r="B314" t="s">
        <v>0</v>
      </c>
      <c r="C314" t="s">
        <v>164</v>
      </c>
      <c r="R314"/>
      <c r="S314"/>
      <c r="T314"/>
      <c r="U314"/>
      <c r="V314"/>
      <c r="BF314" s="64" t="s">
        <v>0</v>
      </c>
    </row>
    <row r="315" spans="1:58">
      <c r="A315" t="str">
        <f t="shared" si="51"/>
        <v>#comment(above,nsize=[15],size=[30],num=[10])</v>
      </c>
      <c r="B315" t="s">
        <v>0</v>
      </c>
      <c r="C315" t="s">
        <v>173</v>
      </c>
      <c r="R315"/>
      <c r="S315"/>
      <c r="T315"/>
      <c r="U315"/>
      <c r="V315"/>
      <c r="BF315" s="64" t="s">
        <v>0</v>
      </c>
    </row>
    <row r="316" spans="1:58">
      <c r="A316" t="str">
        <f t="shared" si="51"/>
        <v>&amp;br;&amp;br;</v>
      </c>
      <c r="B316" t="s">
        <v>0</v>
      </c>
      <c r="C316" t="s">
        <v>145</v>
      </c>
      <c r="R316"/>
      <c r="S316"/>
      <c r="T316"/>
      <c r="U316"/>
      <c r="V316"/>
      <c r="AC316" s="52"/>
      <c r="AD316" s="52"/>
      <c r="BF316" s="64" t="s">
        <v>0</v>
      </c>
    </row>
    <row r="317" spans="1:58">
      <c r="A317" t="str">
        <f t="shared" si="51"/>
        <v/>
      </c>
      <c r="B317" t="s">
        <v>0</v>
      </c>
      <c r="Q317" s="29"/>
      <c r="R317" s="30"/>
      <c r="S317" s="30"/>
      <c r="T317" s="30"/>
      <c r="U317" s="30"/>
      <c r="V317" s="31"/>
      <c r="W317" s="32">
        <v>25</v>
      </c>
      <c r="X317" s="29"/>
      <c r="Y317" s="50"/>
      <c r="Z317" s="50"/>
      <c r="AA317" s="51"/>
      <c r="AC317" s="52"/>
      <c r="AD317" s="52"/>
      <c r="BF317" s="64" t="s">
        <v>0</v>
      </c>
    </row>
    <row r="318" spans="1:58">
      <c r="A318" t="str">
        <f t="shared" si="51"/>
        <v>*0/0</v>
      </c>
      <c r="B318" t="s">
        <v>0</v>
      </c>
      <c r="C318" t="str">
        <f>"*"&amp;R318&amp;"/"&amp;T318</f>
        <v>*0/0</v>
      </c>
      <c r="Q318" s="33" t="s">
        <v>9</v>
      </c>
      <c r="R318" s="34">
        <f>INDEX(AJ:AJ,W317+1)</f>
        <v>0</v>
      </c>
      <c r="S318" s="35" t="s">
        <v>10</v>
      </c>
      <c r="T318" s="34">
        <f>INDEX(AK:AK,W317+1)</f>
        <v>0</v>
      </c>
      <c r="U318" s="35"/>
      <c r="V318" s="36"/>
      <c r="W318" s="37"/>
      <c r="X318" s="33"/>
      <c r="Y318" s="52"/>
      <c r="Z318" s="52"/>
      <c r="AA318" s="53"/>
      <c r="AC318" s="52"/>
      <c r="AD318" s="52"/>
      <c r="BF318" s="64" t="s">
        <v>0</v>
      </c>
    </row>
    <row r="319" spans="1:58">
      <c r="A319" t="str">
        <f t="shared" si="51"/>
        <v>|LEFT:80|LEFT:100|LEFT:100|LEFT:100|LEFT:100|LEFT:100|c</v>
      </c>
      <c r="B319" t="s">
        <v>0</v>
      </c>
      <c r="C319" t="s">
        <v>81</v>
      </c>
      <c r="D319" s="26" t="str">
        <f>$Q$1</f>
        <v>LEFT:80</v>
      </c>
      <c r="E319" s="26" t="s">
        <v>81</v>
      </c>
      <c r="F319" s="26" t="str">
        <f t="shared" ref="F319:J319" si="60">$R$1</f>
        <v>LEFT:100</v>
      </c>
      <c r="G319" s="26" t="s">
        <v>81</v>
      </c>
      <c r="H319" s="26" t="str">
        <f t="shared" si="60"/>
        <v>LEFT:100</v>
      </c>
      <c r="I319" s="26" t="s">
        <v>81</v>
      </c>
      <c r="J319" s="26" t="str">
        <f t="shared" si="60"/>
        <v>LEFT:100</v>
      </c>
      <c r="K319" s="26" t="s">
        <v>81</v>
      </c>
      <c r="L319" s="26" t="str">
        <f>$R$1</f>
        <v>LEFT:100</v>
      </c>
      <c r="M319" s="26" t="s">
        <v>81</v>
      </c>
      <c r="N319" s="26" t="str">
        <f>$R$1</f>
        <v>LEFT:100</v>
      </c>
      <c r="O319" t="s">
        <v>81</v>
      </c>
      <c r="P319" t="s">
        <v>82</v>
      </c>
      <c r="Q319" s="38" t="s">
        <v>6</v>
      </c>
      <c r="R319" s="34" t="str">
        <f>INDEX(AF:AF,W317+1)</f>
        <v>白</v>
      </c>
      <c r="S319" s="39" t="s">
        <v>7</v>
      </c>
      <c r="T319" s="34">
        <f>INDEX(AG:AG,W317+1)</f>
        <v>0</v>
      </c>
      <c r="U319" s="39" t="s">
        <v>8</v>
      </c>
      <c r="V319" s="34">
        <f>INDEX(AI:AI,W317+1)</f>
        <v>0</v>
      </c>
      <c r="W319" s="40"/>
      <c r="X319" s="34">
        <f>INDEX(AQ:AQ,W317+1)</f>
        <v>0</v>
      </c>
      <c r="Y319" s="52"/>
      <c r="Z319" s="52"/>
      <c r="AA319" s="53"/>
      <c r="AC319" s="35"/>
      <c r="AD319" s="35"/>
      <c r="BF319" s="64" t="s">
        <v>0</v>
      </c>
    </row>
    <row r="320" spans="1:58">
      <c r="A320" t="str">
        <f t="shared" si="51"/>
        <v>|色|白|レアリティ||マナコスト||</v>
      </c>
      <c r="B320" t="s">
        <v>0</v>
      </c>
      <c r="C320" t="s">
        <v>81</v>
      </c>
      <c r="D320" s="27" t="s">
        <v>6</v>
      </c>
      <c r="E320" t="s">
        <v>81</v>
      </c>
      <c r="F320" t="str">
        <f>IF(R319=0,"",R319)</f>
        <v>白</v>
      </c>
      <c r="G320" t="s">
        <v>81</v>
      </c>
      <c r="H320" s="27" t="s">
        <v>93</v>
      </c>
      <c r="I320" t="s">
        <v>81</v>
      </c>
      <c r="J320" t="str">
        <f>IF(T319=0,"",T319)</f>
        <v/>
      </c>
      <c r="K320" t="s">
        <v>81</v>
      </c>
      <c r="L320" s="27" t="s">
        <v>94</v>
      </c>
      <c r="M320" t="s">
        <v>81</v>
      </c>
      <c r="N320" t="str">
        <f>IF(V319=0,"",V319)</f>
        <v/>
      </c>
      <c r="O320" t="s">
        <v>81</v>
      </c>
      <c r="Q320" s="33" t="s">
        <v>11</v>
      </c>
      <c r="R320" s="34">
        <f>INDEX(AL:AL,W317+1)</f>
        <v>0</v>
      </c>
      <c r="S320" s="39" t="s">
        <v>95</v>
      </c>
      <c r="T320" s="34">
        <f>INDEX(AN:AN,W317+1)</f>
        <v>0</v>
      </c>
      <c r="U320" s="34">
        <f>INDEX(AO:AO,W317+1)</f>
        <v>0</v>
      </c>
      <c r="V320" s="34">
        <f>INDEX(AP:AP,W317+1)</f>
        <v>0</v>
      </c>
      <c r="W320" s="40"/>
      <c r="X320" s="34" t="str">
        <f>INDEX(AZ:AZ,W317+1)</f>
        <v/>
      </c>
      <c r="Y320" s="34" t="str">
        <f>INDEX(BA:BA,W317+1)</f>
        <v/>
      </c>
      <c r="Z320" s="34" t="str">
        <f>INDEX(BB:BB,W317+1)</f>
        <v/>
      </c>
      <c r="AA320" s="34">
        <f>INDEX(BC:BC,W317+1)</f>
        <v>0</v>
      </c>
      <c r="AC320" s="52"/>
      <c r="AD320" s="52"/>
      <c r="BF320" s="64" t="s">
        <v>0</v>
      </c>
    </row>
    <row r="321" spans="1:58">
      <c r="A321" t="str">
        <f t="shared" si="51"/>
        <v>|種別||サブタイプ||||</v>
      </c>
      <c r="B321" t="s">
        <v>0</v>
      </c>
      <c r="C321" t="s">
        <v>81</v>
      </c>
      <c r="D321" s="27" t="s">
        <v>11</v>
      </c>
      <c r="E321" t="s">
        <v>81</v>
      </c>
      <c r="F321" t="str">
        <f>IF(R320=0,"",R320)</f>
        <v/>
      </c>
      <c r="G321" t="s">
        <v>81</v>
      </c>
      <c r="H321" s="27" t="s">
        <v>103</v>
      </c>
      <c r="I321" t="s">
        <v>81</v>
      </c>
      <c r="J321" t="str">
        <f>IF(T320=0,"",T320)</f>
        <v/>
      </c>
      <c r="K321" t="s">
        <v>81</v>
      </c>
      <c r="L321" t="str">
        <f>IF(U320=0,"",U320)</f>
        <v/>
      </c>
      <c r="M321" t="s">
        <v>81</v>
      </c>
      <c r="N321" t="str">
        <f>IF(V320=0,"",V320)</f>
        <v/>
      </c>
      <c r="O321" t="s">
        <v>81</v>
      </c>
      <c r="Q321" s="33" t="s">
        <v>104</v>
      </c>
      <c r="R321" s="34" t="str">
        <f>INDEX(BD:BD,W317+1)</f>
        <v/>
      </c>
      <c r="S321" s="35"/>
      <c r="T321" s="35"/>
      <c r="U321" s="35"/>
      <c r="V321" s="36"/>
      <c r="W321" s="40"/>
      <c r="X321" s="32"/>
      <c r="Y321" s="32"/>
      <c r="Z321" s="32"/>
      <c r="AA321" s="54"/>
      <c r="AC321" s="52"/>
      <c r="AD321" s="52"/>
      <c r="BF321" s="64" t="s">
        <v>0</v>
      </c>
    </row>
    <row r="322" spans="1:58">
      <c r="A322" t="str">
        <f t="shared" si="51"/>
        <v>|テキスト|&gt;|&gt;|&gt;|&gt;||</v>
      </c>
      <c r="B322" t="s">
        <v>0</v>
      </c>
      <c r="C322" t="s">
        <v>81</v>
      </c>
      <c r="D322" s="27" t="s">
        <v>104</v>
      </c>
      <c r="E322" t="s">
        <v>81</v>
      </c>
      <c r="F322" s="27" t="s">
        <v>113</v>
      </c>
      <c r="G322" t="s">
        <v>81</v>
      </c>
      <c r="H322" s="27" t="s">
        <v>113</v>
      </c>
      <c r="I322" t="s">
        <v>81</v>
      </c>
      <c r="J322" s="27" t="s">
        <v>113</v>
      </c>
      <c r="K322" t="s">
        <v>81</v>
      </c>
      <c r="L322" s="27" t="s">
        <v>113</v>
      </c>
      <c r="M322" t="s">
        <v>81</v>
      </c>
      <c r="N322" t="str">
        <f>IF(R321=0,"",R321)</f>
        <v/>
      </c>
      <c r="O322" t="s">
        <v>81</v>
      </c>
      <c r="Q322" s="38" t="s">
        <v>27</v>
      </c>
      <c r="R322" s="34" t="str">
        <f>INDEX(BE:BE,W317+1)</f>
        <v/>
      </c>
      <c r="S322" s="35" t="s">
        <v>400</v>
      </c>
      <c r="T322" s="34" t="str">
        <f>IF(X322="","",X322&amp;IF(Y322="",""," "&amp;Y322)&amp;IF(Z322="",""," "&amp;Z322)&amp;IF(AA322="",""," "&amp;AA322))</f>
        <v/>
      </c>
      <c r="U322" s="35"/>
      <c r="V322" s="36"/>
      <c r="W322" s="40" t="s">
        <v>114</v>
      </c>
      <c r="X322" s="33" t="str">
        <f t="shared" ref="X322:AA322" si="61">IF(ISERROR(IF(LEN(X321)&gt;1,X321,VLOOKUP(X320,$AC:$AD,2,FALSE))),"",IF(LEN(X321)&gt;1,X321,VLOOKUP(X320,$AC:$AD,2,FALSE)))</f>
        <v/>
      </c>
      <c r="Y322" s="33" t="str">
        <f t="shared" si="61"/>
        <v/>
      </c>
      <c r="Z322" s="33" t="str">
        <f t="shared" si="61"/>
        <v/>
      </c>
      <c r="AA322" s="33" t="str">
        <f t="shared" si="61"/>
        <v> </v>
      </c>
      <c r="AC322" s="52"/>
      <c r="AD322" s="52"/>
      <c r="BF322" s="64" t="s">
        <v>0</v>
      </c>
    </row>
    <row r="323" spans="1:58">
      <c r="A323" t="str">
        <f t="shared" si="51"/>
        <v>|英テキスト|&gt;|&gt;|&gt;|&gt;||</v>
      </c>
      <c r="B323" t="s">
        <v>0</v>
      </c>
      <c r="C323" t="s">
        <v>81</v>
      </c>
      <c r="D323" s="27" t="s">
        <v>125</v>
      </c>
      <c r="E323" t="s">
        <v>81</v>
      </c>
      <c r="F323" s="27" t="s">
        <v>113</v>
      </c>
      <c r="G323" t="s">
        <v>81</v>
      </c>
      <c r="H323" s="27" t="s">
        <v>113</v>
      </c>
      <c r="I323" t="s">
        <v>81</v>
      </c>
      <c r="J323" s="27" t="s">
        <v>113</v>
      </c>
      <c r="K323" t="s">
        <v>81</v>
      </c>
      <c r="L323" s="27" t="s">
        <v>113</v>
      </c>
      <c r="M323" t="s">
        <v>81</v>
      </c>
      <c r="N323" t="str">
        <f>IF(T322="","",T322&amp;"&amp;br;")&amp;IF(R322=0,"",R322)</f>
        <v/>
      </c>
      <c r="O323" t="s">
        <v>81</v>
      </c>
      <c r="Q323" s="33" t="s">
        <v>18</v>
      </c>
      <c r="R323" s="34">
        <f>IF(INDEX(AX:AX,W317+1)="",0,INDEX(AX:AX,W317+1)&amp;"/"&amp;INDEX(AY:AY,W317+1))</f>
        <v>0</v>
      </c>
      <c r="S323" s="35"/>
      <c r="T323" s="35"/>
      <c r="U323" s="35"/>
      <c r="V323" s="36"/>
      <c r="W323" s="40"/>
      <c r="X323" s="33"/>
      <c r="Y323" s="52"/>
      <c r="Z323" s="52"/>
      <c r="AA323" s="53"/>
      <c r="AC323" s="52"/>
      <c r="AD323" s="52"/>
      <c r="BF323" s="64" t="s">
        <v>0</v>
      </c>
    </row>
    <row r="324" spans="1:58">
      <c r="A324" t="str">
        <f t="shared" si="51"/>
        <v>|PT|&gt;||シールド数|&gt;||</v>
      </c>
      <c r="B324" t="s">
        <v>0</v>
      </c>
      <c r="C324" t="s">
        <v>81</v>
      </c>
      <c r="D324" t="s">
        <v>18</v>
      </c>
      <c r="E324" t="s">
        <v>81</v>
      </c>
      <c r="F324" t="s">
        <v>113</v>
      </c>
      <c r="G324" t="s">
        <v>81</v>
      </c>
      <c r="H324" t="str">
        <f>IF(R323=0,"",R323)</f>
        <v/>
      </c>
      <c r="I324" t="s">
        <v>81</v>
      </c>
      <c r="J324" t="s">
        <v>136</v>
      </c>
      <c r="K324" t="s">
        <v>81</v>
      </c>
      <c r="L324" t="s">
        <v>113</v>
      </c>
      <c r="M324" t="s">
        <v>81</v>
      </c>
      <c r="N324" t="str">
        <f>IF(R324=0,"",R324)</f>
        <v/>
      </c>
      <c r="O324" t="s">
        <v>81</v>
      </c>
      <c r="Q324" s="41" t="s">
        <v>19</v>
      </c>
      <c r="R324" s="34">
        <f>INDEX(AW:AW,W317+1)</f>
        <v>0</v>
      </c>
      <c r="S324" s="42"/>
      <c r="T324" s="42"/>
      <c r="U324" s="42"/>
      <c r="V324" s="43"/>
      <c r="W324" s="44"/>
      <c r="X324" s="45"/>
      <c r="Y324" s="55"/>
      <c r="Z324" s="55"/>
      <c r="AA324" s="56"/>
      <c r="BF324" s="64" t="s">
        <v>0</v>
      </c>
    </row>
    <row r="325" spans="1:58">
      <c r="A325" t="str">
        <f t="shared" si="51"/>
        <v>&amp;br;&amp;br;</v>
      </c>
      <c r="B325" t="s">
        <v>0</v>
      </c>
      <c r="C325" t="s">
        <v>145</v>
      </c>
      <c r="R325"/>
      <c r="S325"/>
      <c r="T325"/>
      <c r="U325"/>
      <c r="V325"/>
      <c r="BF325" s="64" t="s">
        <v>0</v>
      </c>
    </row>
    <row r="326" spans="1:58">
      <c r="A326" t="str">
        <f t="shared" ref="A326:A389" si="62">CONCATENATE(C326,D326,E326,F326,G326,H326,I326,J326,K326,L326,M326,N326,O326,P326)</f>
        <v>#back(text=戻る,left)</v>
      </c>
      <c r="B326" t="s">
        <v>0</v>
      </c>
      <c r="C326" t="s">
        <v>153</v>
      </c>
      <c r="R326"/>
      <c r="S326"/>
      <c r="T326"/>
      <c r="U326"/>
      <c r="V326"/>
      <c r="BF326" s="64" t="s">
        <v>0</v>
      </c>
    </row>
    <row r="327" spans="1:58">
      <c r="A327" t="str">
        <f t="shared" si="62"/>
        <v>&amp;br;</v>
      </c>
      <c r="B327" t="s">
        <v>0</v>
      </c>
      <c r="C327" t="s">
        <v>164</v>
      </c>
      <c r="R327"/>
      <c r="S327"/>
      <c r="T327"/>
      <c r="U327"/>
      <c r="V327"/>
      <c r="BF327" s="64" t="s">
        <v>0</v>
      </c>
    </row>
    <row r="328" spans="1:58">
      <c r="A328" t="str">
        <f t="shared" si="62"/>
        <v>#comment(above,nsize=[15],size=[30],num=[10])</v>
      </c>
      <c r="B328" t="s">
        <v>0</v>
      </c>
      <c r="C328" t="s">
        <v>173</v>
      </c>
      <c r="R328"/>
      <c r="S328"/>
      <c r="T328"/>
      <c r="U328"/>
      <c r="V328"/>
      <c r="BF328" s="64" t="s">
        <v>0</v>
      </c>
    </row>
    <row r="329" spans="1:58">
      <c r="A329" t="str">
        <f t="shared" si="62"/>
        <v>&amp;br;&amp;br;</v>
      </c>
      <c r="B329" t="s">
        <v>0</v>
      </c>
      <c r="C329" t="s">
        <v>145</v>
      </c>
      <c r="R329"/>
      <c r="S329"/>
      <c r="T329"/>
      <c r="U329"/>
      <c r="V329"/>
      <c r="AC329" s="52"/>
      <c r="AD329" s="52"/>
      <c r="BF329" s="64" t="s">
        <v>0</v>
      </c>
    </row>
    <row r="330" spans="1:58">
      <c r="A330" t="str">
        <f t="shared" si="62"/>
        <v/>
      </c>
      <c r="B330" t="s">
        <v>0</v>
      </c>
      <c r="Q330" s="29"/>
      <c r="R330" s="30"/>
      <c r="S330" s="30"/>
      <c r="T330" s="30"/>
      <c r="U330" s="30"/>
      <c r="V330" s="31"/>
      <c r="W330" s="32">
        <v>26</v>
      </c>
      <c r="X330" s="29"/>
      <c r="Y330" s="50"/>
      <c r="Z330" s="50"/>
      <c r="AA330" s="51"/>
      <c r="AC330" s="52"/>
      <c r="AD330" s="52"/>
      <c r="BF330" s="64" t="s">
        <v>0</v>
      </c>
    </row>
    <row r="331" spans="1:58">
      <c r="A331" t="str">
        <f t="shared" si="62"/>
        <v>*0/0</v>
      </c>
      <c r="B331" t="s">
        <v>0</v>
      </c>
      <c r="C331" t="str">
        <f>"*"&amp;R331&amp;"/"&amp;T331</f>
        <v>*0/0</v>
      </c>
      <c r="Q331" s="33" t="s">
        <v>9</v>
      </c>
      <c r="R331" s="34">
        <f>INDEX(AJ:AJ,W330+1)</f>
        <v>0</v>
      </c>
      <c r="S331" s="35" t="s">
        <v>10</v>
      </c>
      <c r="T331" s="34">
        <f>INDEX(AK:AK,W330+1)</f>
        <v>0</v>
      </c>
      <c r="U331" s="35"/>
      <c r="V331" s="36"/>
      <c r="W331" s="37"/>
      <c r="X331" s="33"/>
      <c r="Y331" s="52"/>
      <c r="Z331" s="52"/>
      <c r="AA331" s="53"/>
      <c r="AC331" s="52"/>
      <c r="AD331" s="52"/>
      <c r="BF331" s="64" t="s">
        <v>0</v>
      </c>
    </row>
    <row r="332" spans="1:58">
      <c r="A332" t="str">
        <f t="shared" si="62"/>
        <v>|LEFT:80|LEFT:100|LEFT:100|LEFT:100|LEFT:100|LEFT:100|c</v>
      </c>
      <c r="B332" t="s">
        <v>0</v>
      </c>
      <c r="C332" t="s">
        <v>81</v>
      </c>
      <c r="D332" s="26" t="str">
        <f>$Q$1</f>
        <v>LEFT:80</v>
      </c>
      <c r="E332" s="26" t="s">
        <v>81</v>
      </c>
      <c r="F332" s="26" t="str">
        <f t="shared" ref="F332:J332" si="63">$R$1</f>
        <v>LEFT:100</v>
      </c>
      <c r="G332" s="26" t="s">
        <v>81</v>
      </c>
      <c r="H332" s="26" t="str">
        <f t="shared" si="63"/>
        <v>LEFT:100</v>
      </c>
      <c r="I332" s="26" t="s">
        <v>81</v>
      </c>
      <c r="J332" s="26" t="str">
        <f t="shared" si="63"/>
        <v>LEFT:100</v>
      </c>
      <c r="K332" s="26" t="s">
        <v>81</v>
      </c>
      <c r="L332" s="26" t="str">
        <f>$R$1</f>
        <v>LEFT:100</v>
      </c>
      <c r="M332" s="26" t="s">
        <v>81</v>
      </c>
      <c r="N332" s="26" t="str">
        <f>$R$1</f>
        <v>LEFT:100</v>
      </c>
      <c r="O332" t="s">
        <v>81</v>
      </c>
      <c r="P332" t="s">
        <v>82</v>
      </c>
      <c r="Q332" s="38" t="s">
        <v>6</v>
      </c>
      <c r="R332" s="34" t="str">
        <f>INDEX(AF:AF,W330+1)</f>
        <v>白</v>
      </c>
      <c r="S332" s="39" t="s">
        <v>7</v>
      </c>
      <c r="T332" s="34">
        <f>INDEX(AG:AG,W330+1)</f>
        <v>0</v>
      </c>
      <c r="U332" s="39" t="s">
        <v>8</v>
      </c>
      <c r="V332" s="34">
        <f>INDEX(AI:AI,W330+1)</f>
        <v>0</v>
      </c>
      <c r="W332" s="40"/>
      <c r="X332" s="34">
        <f>INDEX(AQ:AQ,W330+1)</f>
        <v>0</v>
      </c>
      <c r="Y332" s="52"/>
      <c r="Z332" s="52"/>
      <c r="AA332" s="53"/>
      <c r="AC332" s="35"/>
      <c r="AD332" s="35"/>
      <c r="BF332" s="64" t="s">
        <v>0</v>
      </c>
    </row>
    <row r="333" spans="1:58">
      <c r="A333" t="str">
        <f t="shared" si="62"/>
        <v>|色|白|レアリティ||マナコスト||</v>
      </c>
      <c r="B333" t="s">
        <v>0</v>
      </c>
      <c r="C333" t="s">
        <v>81</v>
      </c>
      <c r="D333" s="27" t="s">
        <v>6</v>
      </c>
      <c r="E333" t="s">
        <v>81</v>
      </c>
      <c r="F333" t="str">
        <f>IF(R332=0,"",R332)</f>
        <v>白</v>
      </c>
      <c r="G333" t="s">
        <v>81</v>
      </c>
      <c r="H333" s="27" t="s">
        <v>93</v>
      </c>
      <c r="I333" t="s">
        <v>81</v>
      </c>
      <c r="J333" t="str">
        <f>IF(T332=0,"",T332)</f>
        <v/>
      </c>
      <c r="K333" t="s">
        <v>81</v>
      </c>
      <c r="L333" s="27" t="s">
        <v>94</v>
      </c>
      <c r="M333" t="s">
        <v>81</v>
      </c>
      <c r="N333" t="str">
        <f>IF(V332=0,"",V332)</f>
        <v/>
      </c>
      <c r="O333" t="s">
        <v>81</v>
      </c>
      <c r="Q333" s="33" t="s">
        <v>11</v>
      </c>
      <c r="R333" s="34">
        <f>INDEX(AL:AL,W330+1)</f>
        <v>0</v>
      </c>
      <c r="S333" s="39" t="s">
        <v>95</v>
      </c>
      <c r="T333" s="34">
        <f>INDEX(AN:AN,W330+1)</f>
        <v>0</v>
      </c>
      <c r="U333" s="34">
        <f>INDEX(AO:AO,W330+1)</f>
        <v>0</v>
      </c>
      <c r="V333" s="34">
        <f>INDEX(AP:AP,W330+1)</f>
        <v>0</v>
      </c>
      <c r="W333" s="40"/>
      <c r="X333" s="34" t="str">
        <f>INDEX(AZ:AZ,W330+1)</f>
        <v/>
      </c>
      <c r="Y333" s="34" t="str">
        <f>INDEX(BA:BA,W330+1)</f>
        <v/>
      </c>
      <c r="Z333" s="34" t="str">
        <f>INDEX(BB:BB,W330+1)</f>
        <v/>
      </c>
      <c r="AA333" s="34">
        <f>INDEX(BC:BC,W330+1)</f>
        <v>0</v>
      </c>
      <c r="AC333" s="52"/>
      <c r="AD333" s="52"/>
      <c r="BF333" s="64" t="s">
        <v>0</v>
      </c>
    </row>
    <row r="334" spans="1:58">
      <c r="A334" t="str">
        <f t="shared" si="62"/>
        <v>|種別||サブタイプ||||</v>
      </c>
      <c r="B334" t="s">
        <v>0</v>
      </c>
      <c r="C334" t="s">
        <v>81</v>
      </c>
      <c r="D334" s="27" t="s">
        <v>11</v>
      </c>
      <c r="E334" t="s">
        <v>81</v>
      </c>
      <c r="F334" t="str">
        <f>IF(R333=0,"",R333)</f>
        <v/>
      </c>
      <c r="G334" t="s">
        <v>81</v>
      </c>
      <c r="H334" s="27" t="s">
        <v>103</v>
      </c>
      <c r="I334" t="s">
        <v>81</v>
      </c>
      <c r="J334" t="str">
        <f>IF(T333=0,"",T333)</f>
        <v/>
      </c>
      <c r="K334" t="s">
        <v>81</v>
      </c>
      <c r="L334" t="str">
        <f>IF(U333=0,"",U333)</f>
        <v/>
      </c>
      <c r="M334" t="s">
        <v>81</v>
      </c>
      <c r="N334" t="str">
        <f>IF(V333=0,"",V333)</f>
        <v/>
      </c>
      <c r="O334" t="s">
        <v>81</v>
      </c>
      <c r="Q334" s="33" t="s">
        <v>104</v>
      </c>
      <c r="R334" s="34" t="str">
        <f>INDEX(BD:BD,W330+1)</f>
        <v/>
      </c>
      <c r="S334" s="35"/>
      <c r="T334" s="35"/>
      <c r="U334" s="35"/>
      <c r="V334" s="36"/>
      <c r="W334" s="40"/>
      <c r="X334" s="32"/>
      <c r="Y334" s="32"/>
      <c r="Z334" s="32"/>
      <c r="AA334" s="54"/>
      <c r="AC334" s="52"/>
      <c r="AD334" s="52"/>
      <c r="BF334" s="64" t="s">
        <v>0</v>
      </c>
    </row>
    <row r="335" spans="1:58">
      <c r="A335" t="str">
        <f t="shared" si="62"/>
        <v>|テキスト|&gt;|&gt;|&gt;|&gt;||</v>
      </c>
      <c r="B335" t="s">
        <v>0</v>
      </c>
      <c r="C335" t="s">
        <v>81</v>
      </c>
      <c r="D335" s="27" t="s">
        <v>104</v>
      </c>
      <c r="E335" t="s">
        <v>81</v>
      </c>
      <c r="F335" s="27" t="s">
        <v>113</v>
      </c>
      <c r="G335" t="s">
        <v>81</v>
      </c>
      <c r="H335" s="27" t="s">
        <v>113</v>
      </c>
      <c r="I335" t="s">
        <v>81</v>
      </c>
      <c r="J335" s="27" t="s">
        <v>113</v>
      </c>
      <c r="K335" t="s">
        <v>81</v>
      </c>
      <c r="L335" s="27" t="s">
        <v>113</v>
      </c>
      <c r="M335" t="s">
        <v>81</v>
      </c>
      <c r="N335" t="str">
        <f>IF(R334=0,"",R334)</f>
        <v/>
      </c>
      <c r="O335" t="s">
        <v>81</v>
      </c>
      <c r="Q335" s="38" t="s">
        <v>27</v>
      </c>
      <c r="R335" s="34" t="str">
        <f>INDEX(BE:BE,W330+1)</f>
        <v/>
      </c>
      <c r="S335" s="35" t="s">
        <v>400</v>
      </c>
      <c r="T335" s="34" t="str">
        <f>IF(X335="","",X335&amp;IF(Y335="",""," "&amp;Y335)&amp;IF(Z335="",""," "&amp;Z335)&amp;IF(AA335="",""," "&amp;AA335))</f>
        <v/>
      </c>
      <c r="U335" s="35"/>
      <c r="V335" s="36"/>
      <c r="W335" s="40" t="s">
        <v>114</v>
      </c>
      <c r="X335" s="33" t="str">
        <f t="shared" ref="X335:AA335" si="64">IF(ISERROR(IF(LEN(X334)&gt;1,X334,VLOOKUP(X333,$AC:$AD,2,FALSE))),"",IF(LEN(X334)&gt;1,X334,VLOOKUP(X333,$AC:$AD,2,FALSE)))</f>
        <v/>
      </c>
      <c r="Y335" s="33" t="str">
        <f t="shared" si="64"/>
        <v/>
      </c>
      <c r="Z335" s="33" t="str">
        <f t="shared" si="64"/>
        <v/>
      </c>
      <c r="AA335" s="33" t="str">
        <f t="shared" si="64"/>
        <v> </v>
      </c>
      <c r="AC335" s="52"/>
      <c r="AD335" s="52"/>
      <c r="BF335" s="64" t="s">
        <v>0</v>
      </c>
    </row>
    <row r="336" spans="1:58">
      <c r="A336" t="str">
        <f t="shared" si="62"/>
        <v>|英テキスト|&gt;|&gt;|&gt;|&gt;||</v>
      </c>
      <c r="B336" t="s">
        <v>0</v>
      </c>
      <c r="C336" t="s">
        <v>81</v>
      </c>
      <c r="D336" s="27" t="s">
        <v>125</v>
      </c>
      <c r="E336" t="s">
        <v>81</v>
      </c>
      <c r="F336" s="27" t="s">
        <v>113</v>
      </c>
      <c r="G336" t="s">
        <v>81</v>
      </c>
      <c r="H336" s="27" t="s">
        <v>113</v>
      </c>
      <c r="I336" t="s">
        <v>81</v>
      </c>
      <c r="J336" s="27" t="s">
        <v>113</v>
      </c>
      <c r="K336" t="s">
        <v>81</v>
      </c>
      <c r="L336" s="27" t="s">
        <v>113</v>
      </c>
      <c r="M336" t="s">
        <v>81</v>
      </c>
      <c r="N336" t="str">
        <f>IF(T335="","",T335&amp;"&amp;br;")&amp;IF(R335=0,"",R335)</f>
        <v/>
      </c>
      <c r="O336" t="s">
        <v>81</v>
      </c>
      <c r="Q336" s="33" t="s">
        <v>18</v>
      </c>
      <c r="R336" s="34">
        <f>IF(INDEX(AX:AX,W330+1)="",0,INDEX(AX:AX,W330+1)&amp;"/"&amp;INDEX(AY:AY,W330+1))</f>
        <v>0</v>
      </c>
      <c r="S336" s="35"/>
      <c r="T336" s="35"/>
      <c r="U336" s="35"/>
      <c r="V336" s="36"/>
      <c r="W336" s="40"/>
      <c r="X336" s="33"/>
      <c r="Y336" s="52"/>
      <c r="Z336" s="52"/>
      <c r="AA336" s="53"/>
      <c r="AC336" s="52"/>
      <c r="AD336" s="52"/>
      <c r="BF336" s="64" t="s">
        <v>0</v>
      </c>
    </row>
    <row r="337" spans="1:58">
      <c r="A337" t="str">
        <f t="shared" si="62"/>
        <v>|PT|&gt;||シールド数|&gt;||</v>
      </c>
      <c r="B337" t="s">
        <v>0</v>
      </c>
      <c r="C337" t="s">
        <v>81</v>
      </c>
      <c r="D337" t="s">
        <v>18</v>
      </c>
      <c r="E337" t="s">
        <v>81</v>
      </c>
      <c r="F337" t="s">
        <v>113</v>
      </c>
      <c r="G337" t="s">
        <v>81</v>
      </c>
      <c r="H337" t="str">
        <f>IF(R336=0,"",R336)</f>
        <v/>
      </c>
      <c r="I337" t="s">
        <v>81</v>
      </c>
      <c r="J337" t="s">
        <v>136</v>
      </c>
      <c r="K337" t="s">
        <v>81</v>
      </c>
      <c r="L337" t="s">
        <v>113</v>
      </c>
      <c r="M337" t="s">
        <v>81</v>
      </c>
      <c r="N337" t="str">
        <f>IF(R337=0,"",R337)</f>
        <v/>
      </c>
      <c r="O337" t="s">
        <v>81</v>
      </c>
      <c r="Q337" s="41" t="s">
        <v>19</v>
      </c>
      <c r="R337" s="34">
        <f>INDEX(AW:AW,W330+1)</f>
        <v>0</v>
      </c>
      <c r="S337" s="42"/>
      <c r="T337" s="42"/>
      <c r="U337" s="42"/>
      <c r="V337" s="43"/>
      <c r="W337" s="44"/>
      <c r="X337" s="45"/>
      <c r="Y337" s="55"/>
      <c r="Z337" s="55"/>
      <c r="AA337" s="56"/>
      <c r="BF337" s="64" t="s">
        <v>0</v>
      </c>
    </row>
    <row r="338" spans="1:58">
      <c r="A338" t="str">
        <f t="shared" si="62"/>
        <v>&amp;br;&amp;br;</v>
      </c>
      <c r="B338" t="s">
        <v>0</v>
      </c>
      <c r="C338" t="s">
        <v>145</v>
      </c>
      <c r="R338"/>
      <c r="S338"/>
      <c r="T338"/>
      <c r="U338"/>
      <c r="V338"/>
      <c r="BF338" s="64" t="s">
        <v>0</v>
      </c>
    </row>
    <row r="339" spans="1:58">
      <c r="A339" t="str">
        <f t="shared" si="62"/>
        <v>#back(text=戻る,left)</v>
      </c>
      <c r="B339" t="s">
        <v>0</v>
      </c>
      <c r="C339" t="s">
        <v>153</v>
      </c>
      <c r="R339"/>
      <c r="S339"/>
      <c r="T339"/>
      <c r="U339"/>
      <c r="V339"/>
      <c r="BF339" s="64" t="s">
        <v>0</v>
      </c>
    </row>
    <row r="340" spans="1:58">
      <c r="A340" t="str">
        <f t="shared" si="62"/>
        <v>&amp;br;</v>
      </c>
      <c r="B340" t="s">
        <v>0</v>
      </c>
      <c r="C340" t="s">
        <v>164</v>
      </c>
      <c r="R340"/>
      <c r="S340"/>
      <c r="T340"/>
      <c r="U340"/>
      <c r="V340"/>
      <c r="BF340" s="64" t="s">
        <v>0</v>
      </c>
    </row>
    <row r="341" spans="1:58">
      <c r="A341" t="str">
        <f t="shared" si="62"/>
        <v>#comment(above,nsize=[15],size=[30],num=[10])</v>
      </c>
      <c r="B341" t="s">
        <v>0</v>
      </c>
      <c r="C341" t="s">
        <v>173</v>
      </c>
      <c r="R341"/>
      <c r="S341"/>
      <c r="T341"/>
      <c r="U341"/>
      <c r="V341"/>
      <c r="BF341" s="64" t="s">
        <v>0</v>
      </c>
    </row>
    <row r="342" spans="1:58">
      <c r="A342" t="str">
        <f t="shared" si="62"/>
        <v>&amp;br;&amp;br;</v>
      </c>
      <c r="B342" t="s">
        <v>0</v>
      </c>
      <c r="C342" t="s">
        <v>145</v>
      </c>
      <c r="R342"/>
      <c r="S342"/>
      <c r="T342"/>
      <c r="U342"/>
      <c r="V342"/>
      <c r="AC342" s="52"/>
      <c r="AD342" s="52"/>
      <c r="BF342" s="64" t="s">
        <v>0</v>
      </c>
    </row>
    <row r="343" spans="1:58">
      <c r="A343" t="str">
        <f t="shared" si="62"/>
        <v/>
      </c>
      <c r="B343" t="s">
        <v>0</v>
      </c>
      <c r="Q343" s="29"/>
      <c r="R343" s="30"/>
      <c r="S343" s="30"/>
      <c r="T343" s="30"/>
      <c r="U343" s="30"/>
      <c r="V343" s="31"/>
      <c r="W343" s="32">
        <v>27</v>
      </c>
      <c r="X343" s="29"/>
      <c r="Y343" s="50"/>
      <c r="Z343" s="50"/>
      <c r="AA343" s="51"/>
      <c r="AC343" s="52"/>
      <c r="AD343" s="52"/>
      <c r="BF343" s="64" t="s">
        <v>0</v>
      </c>
    </row>
    <row r="344" spans="1:58">
      <c r="A344" t="str">
        <f t="shared" si="62"/>
        <v>*0/0</v>
      </c>
      <c r="B344" t="s">
        <v>0</v>
      </c>
      <c r="C344" t="str">
        <f>"*"&amp;R344&amp;"/"&amp;T344</f>
        <v>*0/0</v>
      </c>
      <c r="Q344" s="33" t="s">
        <v>9</v>
      </c>
      <c r="R344" s="34">
        <f>INDEX(AJ:AJ,W343+1)</f>
        <v>0</v>
      </c>
      <c r="S344" s="35" t="s">
        <v>10</v>
      </c>
      <c r="T344" s="34">
        <f>INDEX(AK:AK,W343+1)</f>
        <v>0</v>
      </c>
      <c r="U344" s="35"/>
      <c r="V344" s="36"/>
      <c r="W344" s="37"/>
      <c r="X344" s="33"/>
      <c r="Y344" s="52"/>
      <c r="Z344" s="52"/>
      <c r="AA344" s="53"/>
      <c r="AC344" s="52"/>
      <c r="AD344" s="52"/>
      <c r="BF344" s="64" t="s">
        <v>0</v>
      </c>
    </row>
    <row r="345" spans="1:58">
      <c r="A345" t="str">
        <f t="shared" si="62"/>
        <v>|LEFT:80|LEFT:100|LEFT:100|LEFT:100|LEFT:100|LEFT:100|c</v>
      </c>
      <c r="B345" t="s">
        <v>0</v>
      </c>
      <c r="C345" t="s">
        <v>81</v>
      </c>
      <c r="D345" s="26" t="str">
        <f>$Q$1</f>
        <v>LEFT:80</v>
      </c>
      <c r="E345" s="26" t="s">
        <v>81</v>
      </c>
      <c r="F345" s="26" t="str">
        <f t="shared" ref="F345:J345" si="65">$R$1</f>
        <v>LEFT:100</v>
      </c>
      <c r="G345" s="26" t="s">
        <v>81</v>
      </c>
      <c r="H345" s="26" t="str">
        <f t="shared" si="65"/>
        <v>LEFT:100</v>
      </c>
      <c r="I345" s="26" t="s">
        <v>81</v>
      </c>
      <c r="J345" s="26" t="str">
        <f t="shared" si="65"/>
        <v>LEFT:100</v>
      </c>
      <c r="K345" s="26" t="s">
        <v>81</v>
      </c>
      <c r="L345" s="26" t="str">
        <f>$R$1</f>
        <v>LEFT:100</v>
      </c>
      <c r="M345" s="26" t="s">
        <v>81</v>
      </c>
      <c r="N345" s="26" t="str">
        <f>$R$1</f>
        <v>LEFT:100</v>
      </c>
      <c r="O345" t="s">
        <v>81</v>
      </c>
      <c r="P345" t="s">
        <v>82</v>
      </c>
      <c r="Q345" s="38" t="s">
        <v>6</v>
      </c>
      <c r="R345" s="34" t="str">
        <f>INDEX(AF:AF,W343+1)</f>
        <v>白</v>
      </c>
      <c r="S345" s="39" t="s">
        <v>7</v>
      </c>
      <c r="T345" s="34">
        <f>INDEX(AG:AG,W343+1)</f>
        <v>0</v>
      </c>
      <c r="U345" s="39" t="s">
        <v>8</v>
      </c>
      <c r="V345" s="34">
        <f>INDEX(AI:AI,W343+1)</f>
        <v>0</v>
      </c>
      <c r="W345" s="40"/>
      <c r="X345" s="34">
        <f>INDEX(AQ:AQ,W343+1)</f>
        <v>0</v>
      </c>
      <c r="Y345" s="52"/>
      <c r="Z345" s="52"/>
      <c r="AA345" s="53"/>
      <c r="AC345" s="35"/>
      <c r="AD345" s="35"/>
      <c r="BF345" s="64" t="s">
        <v>0</v>
      </c>
    </row>
    <row r="346" spans="1:58">
      <c r="A346" t="str">
        <f t="shared" si="62"/>
        <v>|色|白|レアリティ||マナコスト||</v>
      </c>
      <c r="B346" t="s">
        <v>0</v>
      </c>
      <c r="C346" t="s">
        <v>81</v>
      </c>
      <c r="D346" s="27" t="s">
        <v>6</v>
      </c>
      <c r="E346" t="s">
        <v>81</v>
      </c>
      <c r="F346" t="str">
        <f>IF(R345=0,"",R345)</f>
        <v>白</v>
      </c>
      <c r="G346" t="s">
        <v>81</v>
      </c>
      <c r="H346" s="27" t="s">
        <v>93</v>
      </c>
      <c r="I346" t="s">
        <v>81</v>
      </c>
      <c r="J346" t="str">
        <f>IF(T345=0,"",T345)</f>
        <v/>
      </c>
      <c r="K346" t="s">
        <v>81</v>
      </c>
      <c r="L346" s="27" t="s">
        <v>94</v>
      </c>
      <c r="M346" t="s">
        <v>81</v>
      </c>
      <c r="N346" t="str">
        <f>IF(V345=0,"",V345)</f>
        <v/>
      </c>
      <c r="O346" t="s">
        <v>81</v>
      </c>
      <c r="Q346" s="33" t="s">
        <v>11</v>
      </c>
      <c r="R346" s="34">
        <f>INDEX(AL:AL,W343+1)</f>
        <v>0</v>
      </c>
      <c r="S346" s="39" t="s">
        <v>95</v>
      </c>
      <c r="T346" s="34">
        <f>INDEX(AN:AN,W343+1)</f>
        <v>0</v>
      </c>
      <c r="U346" s="34">
        <f>INDEX(AO:AO,W343+1)</f>
        <v>0</v>
      </c>
      <c r="V346" s="34">
        <f>INDEX(AP:AP,W343+1)</f>
        <v>0</v>
      </c>
      <c r="W346" s="40"/>
      <c r="X346" s="34" t="str">
        <f>INDEX(AZ:AZ,W343+1)</f>
        <v/>
      </c>
      <c r="Y346" s="34" t="str">
        <f>INDEX(BA:BA,W343+1)</f>
        <v/>
      </c>
      <c r="Z346" s="34" t="str">
        <f>INDEX(BB:BB,W343+1)</f>
        <v/>
      </c>
      <c r="AA346" s="34">
        <f>INDEX(BC:BC,W343+1)</f>
        <v>0</v>
      </c>
      <c r="AC346" s="52"/>
      <c r="AD346" s="52"/>
      <c r="BF346" s="64" t="s">
        <v>0</v>
      </c>
    </row>
    <row r="347" spans="1:58">
      <c r="A347" t="str">
        <f t="shared" si="62"/>
        <v>|種別||サブタイプ||||</v>
      </c>
      <c r="B347" t="s">
        <v>0</v>
      </c>
      <c r="C347" t="s">
        <v>81</v>
      </c>
      <c r="D347" s="27" t="s">
        <v>11</v>
      </c>
      <c r="E347" t="s">
        <v>81</v>
      </c>
      <c r="F347" t="str">
        <f>IF(R346=0,"",R346)</f>
        <v/>
      </c>
      <c r="G347" t="s">
        <v>81</v>
      </c>
      <c r="H347" s="27" t="s">
        <v>103</v>
      </c>
      <c r="I347" t="s">
        <v>81</v>
      </c>
      <c r="J347" t="str">
        <f>IF(T346=0,"",T346)</f>
        <v/>
      </c>
      <c r="K347" t="s">
        <v>81</v>
      </c>
      <c r="L347" t="str">
        <f>IF(U346=0,"",U346)</f>
        <v/>
      </c>
      <c r="M347" t="s">
        <v>81</v>
      </c>
      <c r="N347" t="str">
        <f>IF(V346=0,"",V346)</f>
        <v/>
      </c>
      <c r="O347" t="s">
        <v>81</v>
      </c>
      <c r="Q347" s="33" t="s">
        <v>104</v>
      </c>
      <c r="R347" s="34" t="str">
        <f>INDEX(BD:BD,W343+1)</f>
        <v/>
      </c>
      <c r="S347" s="35"/>
      <c r="T347" s="35"/>
      <c r="U347" s="35"/>
      <c r="V347" s="36"/>
      <c r="W347" s="40"/>
      <c r="X347" s="32"/>
      <c r="Y347" s="32"/>
      <c r="Z347" s="32"/>
      <c r="AA347" s="54"/>
      <c r="AC347" s="52"/>
      <c r="AD347" s="52"/>
      <c r="BF347" s="64" t="s">
        <v>0</v>
      </c>
    </row>
    <row r="348" spans="1:58">
      <c r="A348" t="str">
        <f t="shared" si="62"/>
        <v>|テキスト|&gt;|&gt;|&gt;|&gt;||</v>
      </c>
      <c r="B348" t="s">
        <v>0</v>
      </c>
      <c r="C348" t="s">
        <v>81</v>
      </c>
      <c r="D348" s="27" t="s">
        <v>104</v>
      </c>
      <c r="E348" t="s">
        <v>81</v>
      </c>
      <c r="F348" s="27" t="s">
        <v>113</v>
      </c>
      <c r="G348" t="s">
        <v>81</v>
      </c>
      <c r="H348" s="27" t="s">
        <v>113</v>
      </c>
      <c r="I348" t="s">
        <v>81</v>
      </c>
      <c r="J348" s="27" t="s">
        <v>113</v>
      </c>
      <c r="K348" t="s">
        <v>81</v>
      </c>
      <c r="L348" s="27" t="s">
        <v>113</v>
      </c>
      <c r="M348" t="s">
        <v>81</v>
      </c>
      <c r="N348" t="str">
        <f>IF(R347=0,"",R347)</f>
        <v/>
      </c>
      <c r="O348" t="s">
        <v>81</v>
      </c>
      <c r="Q348" s="38" t="s">
        <v>27</v>
      </c>
      <c r="R348" s="34" t="str">
        <f>INDEX(BE:BE,W343+1)</f>
        <v/>
      </c>
      <c r="S348" s="35" t="s">
        <v>400</v>
      </c>
      <c r="T348" s="34" t="str">
        <f>IF(X348="","",X348&amp;IF(Y348="",""," "&amp;Y348)&amp;IF(Z348="",""," "&amp;Z348)&amp;IF(AA348="",""," "&amp;AA348))</f>
        <v/>
      </c>
      <c r="U348" s="35"/>
      <c r="V348" s="36"/>
      <c r="W348" s="40" t="s">
        <v>114</v>
      </c>
      <c r="X348" s="33" t="str">
        <f t="shared" ref="X348:AA348" si="66">IF(ISERROR(IF(LEN(X347)&gt;1,X347,VLOOKUP(X346,$AC:$AD,2,FALSE))),"",IF(LEN(X347)&gt;1,X347,VLOOKUP(X346,$AC:$AD,2,FALSE)))</f>
        <v/>
      </c>
      <c r="Y348" s="33" t="str">
        <f t="shared" si="66"/>
        <v/>
      </c>
      <c r="Z348" s="33" t="str">
        <f t="shared" si="66"/>
        <v/>
      </c>
      <c r="AA348" s="33" t="str">
        <f t="shared" si="66"/>
        <v> </v>
      </c>
      <c r="AC348" s="52"/>
      <c r="AD348" s="52"/>
      <c r="BF348" s="64" t="s">
        <v>0</v>
      </c>
    </row>
    <row r="349" spans="1:58">
      <c r="A349" t="str">
        <f t="shared" si="62"/>
        <v>|英テキスト|&gt;|&gt;|&gt;|&gt;||</v>
      </c>
      <c r="B349" t="s">
        <v>0</v>
      </c>
      <c r="C349" t="s">
        <v>81</v>
      </c>
      <c r="D349" s="27" t="s">
        <v>125</v>
      </c>
      <c r="E349" t="s">
        <v>81</v>
      </c>
      <c r="F349" s="27" t="s">
        <v>113</v>
      </c>
      <c r="G349" t="s">
        <v>81</v>
      </c>
      <c r="H349" s="27" t="s">
        <v>113</v>
      </c>
      <c r="I349" t="s">
        <v>81</v>
      </c>
      <c r="J349" s="27" t="s">
        <v>113</v>
      </c>
      <c r="K349" t="s">
        <v>81</v>
      </c>
      <c r="L349" s="27" t="s">
        <v>113</v>
      </c>
      <c r="M349" t="s">
        <v>81</v>
      </c>
      <c r="N349" t="str">
        <f>IF(T348="","",T348&amp;"&amp;br;")&amp;IF(R348=0,"",R348)</f>
        <v/>
      </c>
      <c r="O349" t="s">
        <v>81</v>
      </c>
      <c r="Q349" s="33" t="s">
        <v>18</v>
      </c>
      <c r="R349" s="34">
        <f>IF(INDEX(AX:AX,W343+1)="",0,INDEX(AX:AX,W343+1)&amp;"/"&amp;INDEX(AY:AY,W343+1))</f>
        <v>0</v>
      </c>
      <c r="S349" s="35"/>
      <c r="T349" s="35"/>
      <c r="U349" s="35"/>
      <c r="V349" s="36"/>
      <c r="W349" s="40"/>
      <c r="X349" s="33"/>
      <c r="Y349" s="52"/>
      <c r="Z349" s="52"/>
      <c r="AA349" s="53"/>
      <c r="AC349" s="52"/>
      <c r="AD349" s="52"/>
      <c r="BF349" s="64" t="s">
        <v>0</v>
      </c>
    </row>
    <row r="350" spans="1:58">
      <c r="A350" t="str">
        <f t="shared" si="62"/>
        <v>|PT|&gt;||シールド数|&gt;||</v>
      </c>
      <c r="B350" t="s">
        <v>0</v>
      </c>
      <c r="C350" t="s">
        <v>81</v>
      </c>
      <c r="D350" t="s">
        <v>18</v>
      </c>
      <c r="E350" t="s">
        <v>81</v>
      </c>
      <c r="F350" t="s">
        <v>113</v>
      </c>
      <c r="G350" t="s">
        <v>81</v>
      </c>
      <c r="H350" t="str">
        <f>IF(R349=0,"",R349)</f>
        <v/>
      </c>
      <c r="I350" t="s">
        <v>81</v>
      </c>
      <c r="J350" t="s">
        <v>136</v>
      </c>
      <c r="K350" t="s">
        <v>81</v>
      </c>
      <c r="L350" t="s">
        <v>113</v>
      </c>
      <c r="M350" t="s">
        <v>81</v>
      </c>
      <c r="N350" t="str">
        <f>IF(R350=0,"",R350)</f>
        <v/>
      </c>
      <c r="O350" t="s">
        <v>81</v>
      </c>
      <c r="Q350" s="41" t="s">
        <v>19</v>
      </c>
      <c r="R350" s="34">
        <f>INDEX(AW:AW,W343+1)</f>
        <v>0</v>
      </c>
      <c r="S350" s="42"/>
      <c r="T350" s="42"/>
      <c r="U350" s="42"/>
      <c r="V350" s="43"/>
      <c r="W350" s="44"/>
      <c r="X350" s="45"/>
      <c r="Y350" s="55"/>
      <c r="Z350" s="55"/>
      <c r="AA350" s="56"/>
      <c r="BF350" s="64" t="s">
        <v>0</v>
      </c>
    </row>
    <row r="351" spans="1:58">
      <c r="A351" t="str">
        <f t="shared" si="62"/>
        <v>&amp;br;&amp;br;</v>
      </c>
      <c r="B351" t="s">
        <v>0</v>
      </c>
      <c r="C351" t="s">
        <v>145</v>
      </c>
      <c r="R351"/>
      <c r="S351"/>
      <c r="T351"/>
      <c r="U351"/>
      <c r="V351"/>
      <c r="BF351" s="64" t="s">
        <v>0</v>
      </c>
    </row>
    <row r="352" spans="1:58">
      <c r="A352" t="str">
        <f t="shared" si="62"/>
        <v>#back(text=戻る,left)</v>
      </c>
      <c r="B352" t="s">
        <v>0</v>
      </c>
      <c r="C352" t="s">
        <v>153</v>
      </c>
      <c r="R352"/>
      <c r="S352"/>
      <c r="T352"/>
      <c r="U352"/>
      <c r="V352"/>
      <c r="BF352" s="64" t="s">
        <v>0</v>
      </c>
    </row>
    <row r="353" spans="1:58">
      <c r="A353" t="str">
        <f t="shared" si="62"/>
        <v>&amp;br;</v>
      </c>
      <c r="B353" t="s">
        <v>0</v>
      </c>
      <c r="C353" t="s">
        <v>164</v>
      </c>
      <c r="R353"/>
      <c r="S353"/>
      <c r="T353"/>
      <c r="U353"/>
      <c r="V353"/>
      <c r="BF353" s="64" t="s">
        <v>0</v>
      </c>
    </row>
    <row r="354" spans="1:58">
      <c r="A354" t="str">
        <f t="shared" si="62"/>
        <v>#comment(above,nsize=[15],size=[30],num=[10])</v>
      </c>
      <c r="B354" t="s">
        <v>0</v>
      </c>
      <c r="C354" t="s">
        <v>173</v>
      </c>
      <c r="R354"/>
      <c r="S354"/>
      <c r="T354"/>
      <c r="U354"/>
      <c r="V354"/>
      <c r="BF354" s="64" t="s">
        <v>0</v>
      </c>
    </row>
    <row r="355" spans="1:58">
      <c r="A355" t="str">
        <f t="shared" si="62"/>
        <v>&amp;br;&amp;br;</v>
      </c>
      <c r="B355" t="s">
        <v>0</v>
      </c>
      <c r="C355" t="s">
        <v>145</v>
      </c>
      <c r="R355"/>
      <c r="S355"/>
      <c r="T355"/>
      <c r="U355"/>
      <c r="V355"/>
      <c r="AC355" s="52"/>
      <c r="AD355" s="52"/>
      <c r="BF355" s="64" t="s">
        <v>0</v>
      </c>
    </row>
    <row r="356" spans="1:58">
      <c r="A356" t="str">
        <f t="shared" si="62"/>
        <v/>
      </c>
      <c r="B356" t="s">
        <v>0</v>
      </c>
      <c r="Q356" s="29"/>
      <c r="R356" s="30"/>
      <c r="S356" s="30"/>
      <c r="T356" s="30"/>
      <c r="U356" s="30"/>
      <c r="V356" s="31"/>
      <c r="W356" s="32">
        <v>28</v>
      </c>
      <c r="X356" s="29"/>
      <c r="Y356" s="50"/>
      <c r="Z356" s="50"/>
      <c r="AA356" s="51"/>
      <c r="AC356" s="52"/>
      <c r="AD356" s="52"/>
      <c r="BF356" s="64" t="s">
        <v>0</v>
      </c>
    </row>
    <row r="357" spans="1:58">
      <c r="A357" t="str">
        <f t="shared" si="62"/>
        <v>*0/0</v>
      </c>
      <c r="B357" t="s">
        <v>0</v>
      </c>
      <c r="C357" t="str">
        <f>"*"&amp;R357&amp;"/"&amp;T357</f>
        <v>*0/0</v>
      </c>
      <c r="Q357" s="33" t="s">
        <v>9</v>
      </c>
      <c r="R357" s="34">
        <f>INDEX(AJ:AJ,W356+1)</f>
        <v>0</v>
      </c>
      <c r="S357" s="35" t="s">
        <v>10</v>
      </c>
      <c r="T357" s="34">
        <f>INDEX(AK:AK,W356+1)</f>
        <v>0</v>
      </c>
      <c r="U357" s="35"/>
      <c r="V357" s="36"/>
      <c r="W357" s="37"/>
      <c r="X357" s="33"/>
      <c r="Y357" s="52"/>
      <c r="Z357" s="52"/>
      <c r="AA357" s="53"/>
      <c r="AC357" s="52"/>
      <c r="AD357" s="52"/>
      <c r="BF357" s="64" t="s">
        <v>0</v>
      </c>
    </row>
    <row r="358" spans="1:58">
      <c r="A358" t="str">
        <f t="shared" si="62"/>
        <v>|LEFT:80|LEFT:100|LEFT:100|LEFT:100|LEFT:100|LEFT:100|c</v>
      </c>
      <c r="B358" t="s">
        <v>0</v>
      </c>
      <c r="C358" t="s">
        <v>81</v>
      </c>
      <c r="D358" s="26" t="str">
        <f>$Q$1</f>
        <v>LEFT:80</v>
      </c>
      <c r="E358" s="26" t="s">
        <v>81</v>
      </c>
      <c r="F358" s="26" t="str">
        <f t="shared" ref="F358:J358" si="67">$R$1</f>
        <v>LEFT:100</v>
      </c>
      <c r="G358" s="26" t="s">
        <v>81</v>
      </c>
      <c r="H358" s="26" t="str">
        <f t="shared" si="67"/>
        <v>LEFT:100</v>
      </c>
      <c r="I358" s="26" t="s">
        <v>81</v>
      </c>
      <c r="J358" s="26" t="str">
        <f t="shared" si="67"/>
        <v>LEFT:100</v>
      </c>
      <c r="K358" s="26" t="s">
        <v>81</v>
      </c>
      <c r="L358" s="26" t="str">
        <f>$R$1</f>
        <v>LEFT:100</v>
      </c>
      <c r="M358" s="26" t="s">
        <v>81</v>
      </c>
      <c r="N358" s="26" t="str">
        <f>$R$1</f>
        <v>LEFT:100</v>
      </c>
      <c r="O358" t="s">
        <v>81</v>
      </c>
      <c r="P358" t="s">
        <v>82</v>
      </c>
      <c r="Q358" s="38" t="s">
        <v>6</v>
      </c>
      <c r="R358" s="34" t="str">
        <f>INDEX(AF:AF,W356+1)</f>
        <v>白</v>
      </c>
      <c r="S358" s="39" t="s">
        <v>7</v>
      </c>
      <c r="T358" s="34">
        <f>INDEX(AG:AG,W356+1)</f>
        <v>0</v>
      </c>
      <c r="U358" s="39" t="s">
        <v>8</v>
      </c>
      <c r="V358" s="34">
        <f>INDEX(AI:AI,W356+1)</f>
        <v>0</v>
      </c>
      <c r="W358" s="40"/>
      <c r="X358" s="34">
        <f>INDEX(AQ:AQ,W356+1)</f>
        <v>0</v>
      </c>
      <c r="Y358" s="52"/>
      <c r="Z358" s="52"/>
      <c r="AA358" s="53"/>
      <c r="AC358" s="35"/>
      <c r="AD358" s="35"/>
      <c r="BF358" s="64" t="s">
        <v>0</v>
      </c>
    </row>
    <row r="359" spans="1:58">
      <c r="A359" t="str">
        <f t="shared" si="62"/>
        <v>|色|白|レアリティ||マナコスト||</v>
      </c>
      <c r="B359" t="s">
        <v>0</v>
      </c>
      <c r="C359" t="s">
        <v>81</v>
      </c>
      <c r="D359" s="27" t="s">
        <v>6</v>
      </c>
      <c r="E359" t="s">
        <v>81</v>
      </c>
      <c r="F359" t="str">
        <f>IF(R358=0,"",R358)</f>
        <v>白</v>
      </c>
      <c r="G359" t="s">
        <v>81</v>
      </c>
      <c r="H359" s="27" t="s">
        <v>93</v>
      </c>
      <c r="I359" t="s">
        <v>81</v>
      </c>
      <c r="J359" t="str">
        <f>IF(T358=0,"",T358)</f>
        <v/>
      </c>
      <c r="K359" t="s">
        <v>81</v>
      </c>
      <c r="L359" s="27" t="s">
        <v>94</v>
      </c>
      <c r="M359" t="s">
        <v>81</v>
      </c>
      <c r="N359" t="str">
        <f>IF(V358=0,"",V358)</f>
        <v/>
      </c>
      <c r="O359" t="s">
        <v>81</v>
      </c>
      <c r="Q359" s="33" t="s">
        <v>11</v>
      </c>
      <c r="R359" s="34">
        <f>INDEX(AL:AL,W356+1)</f>
        <v>0</v>
      </c>
      <c r="S359" s="39" t="s">
        <v>95</v>
      </c>
      <c r="T359" s="34">
        <f>INDEX(AN:AN,W356+1)</f>
        <v>0</v>
      </c>
      <c r="U359" s="34">
        <f>INDEX(AO:AO,W356+1)</f>
        <v>0</v>
      </c>
      <c r="V359" s="34">
        <f>INDEX(AP:AP,W356+1)</f>
        <v>0</v>
      </c>
      <c r="W359" s="40"/>
      <c r="X359" s="34" t="str">
        <f>INDEX(AZ:AZ,W356+1)</f>
        <v/>
      </c>
      <c r="Y359" s="34" t="str">
        <f>INDEX(BA:BA,W356+1)</f>
        <v/>
      </c>
      <c r="Z359" s="34" t="str">
        <f>INDEX(BB:BB,W356+1)</f>
        <v/>
      </c>
      <c r="AA359" s="34">
        <f>INDEX(BC:BC,W356+1)</f>
        <v>0</v>
      </c>
      <c r="AC359" s="52"/>
      <c r="AD359" s="52"/>
      <c r="BF359" s="64" t="s">
        <v>0</v>
      </c>
    </row>
    <row r="360" spans="1:58">
      <c r="A360" t="str">
        <f t="shared" si="62"/>
        <v>|種別||サブタイプ||||</v>
      </c>
      <c r="B360" t="s">
        <v>0</v>
      </c>
      <c r="C360" t="s">
        <v>81</v>
      </c>
      <c r="D360" s="27" t="s">
        <v>11</v>
      </c>
      <c r="E360" t="s">
        <v>81</v>
      </c>
      <c r="F360" t="str">
        <f>IF(R359=0,"",R359)</f>
        <v/>
      </c>
      <c r="G360" t="s">
        <v>81</v>
      </c>
      <c r="H360" s="27" t="s">
        <v>103</v>
      </c>
      <c r="I360" t="s">
        <v>81</v>
      </c>
      <c r="J360" t="str">
        <f>IF(T359=0,"",T359)</f>
        <v/>
      </c>
      <c r="K360" t="s">
        <v>81</v>
      </c>
      <c r="L360" t="str">
        <f>IF(U359=0,"",U359)</f>
        <v/>
      </c>
      <c r="M360" t="s">
        <v>81</v>
      </c>
      <c r="N360" t="str">
        <f>IF(V359=0,"",V359)</f>
        <v/>
      </c>
      <c r="O360" t="s">
        <v>81</v>
      </c>
      <c r="Q360" s="33" t="s">
        <v>104</v>
      </c>
      <c r="R360" s="34" t="str">
        <f>INDEX(BD:BD,W356+1)</f>
        <v/>
      </c>
      <c r="S360" s="35"/>
      <c r="T360" s="35"/>
      <c r="U360" s="35"/>
      <c r="V360" s="36"/>
      <c r="W360" s="40"/>
      <c r="X360" s="32"/>
      <c r="Y360" s="32"/>
      <c r="Z360" s="32"/>
      <c r="AA360" s="54"/>
      <c r="AC360" s="52"/>
      <c r="AD360" s="52"/>
      <c r="BF360" s="64" t="s">
        <v>0</v>
      </c>
    </row>
    <row r="361" spans="1:58">
      <c r="A361" t="str">
        <f t="shared" si="62"/>
        <v>|テキスト|&gt;|&gt;|&gt;|&gt;||</v>
      </c>
      <c r="B361" t="s">
        <v>0</v>
      </c>
      <c r="C361" t="s">
        <v>81</v>
      </c>
      <c r="D361" s="27" t="s">
        <v>104</v>
      </c>
      <c r="E361" t="s">
        <v>81</v>
      </c>
      <c r="F361" s="27" t="s">
        <v>113</v>
      </c>
      <c r="G361" t="s">
        <v>81</v>
      </c>
      <c r="H361" s="27" t="s">
        <v>113</v>
      </c>
      <c r="I361" t="s">
        <v>81</v>
      </c>
      <c r="J361" s="27" t="s">
        <v>113</v>
      </c>
      <c r="K361" t="s">
        <v>81</v>
      </c>
      <c r="L361" s="27" t="s">
        <v>113</v>
      </c>
      <c r="M361" t="s">
        <v>81</v>
      </c>
      <c r="N361" t="str">
        <f>IF(R360=0,"",R360)</f>
        <v/>
      </c>
      <c r="O361" t="s">
        <v>81</v>
      </c>
      <c r="Q361" s="38" t="s">
        <v>27</v>
      </c>
      <c r="R361" s="34" t="str">
        <f>INDEX(BE:BE,W356+1)</f>
        <v/>
      </c>
      <c r="S361" s="35" t="s">
        <v>400</v>
      </c>
      <c r="T361" s="34" t="str">
        <f>IF(X361="","",X361&amp;IF(Y361="",""," "&amp;Y361)&amp;IF(Z361="",""," "&amp;Z361)&amp;IF(AA361="",""," "&amp;AA361))</f>
        <v/>
      </c>
      <c r="U361" s="35"/>
      <c r="V361" s="36"/>
      <c r="W361" s="40" t="s">
        <v>114</v>
      </c>
      <c r="X361" s="33" t="str">
        <f t="shared" ref="X361:AA361" si="68">IF(ISERROR(IF(LEN(X360)&gt;1,X360,VLOOKUP(X359,$AC:$AD,2,FALSE))),"",IF(LEN(X360)&gt;1,X360,VLOOKUP(X359,$AC:$AD,2,FALSE)))</f>
        <v/>
      </c>
      <c r="Y361" s="33" t="str">
        <f t="shared" si="68"/>
        <v/>
      </c>
      <c r="Z361" s="33" t="str">
        <f t="shared" si="68"/>
        <v/>
      </c>
      <c r="AA361" s="33" t="str">
        <f t="shared" si="68"/>
        <v> </v>
      </c>
      <c r="AC361" s="52"/>
      <c r="AD361" s="52"/>
      <c r="BF361" s="64" t="s">
        <v>0</v>
      </c>
    </row>
    <row r="362" spans="1:58">
      <c r="A362" t="str">
        <f t="shared" si="62"/>
        <v>|英テキスト|&gt;|&gt;|&gt;|&gt;||</v>
      </c>
      <c r="B362" t="s">
        <v>0</v>
      </c>
      <c r="C362" t="s">
        <v>81</v>
      </c>
      <c r="D362" s="27" t="s">
        <v>125</v>
      </c>
      <c r="E362" t="s">
        <v>81</v>
      </c>
      <c r="F362" s="27" t="s">
        <v>113</v>
      </c>
      <c r="G362" t="s">
        <v>81</v>
      </c>
      <c r="H362" s="27" t="s">
        <v>113</v>
      </c>
      <c r="I362" t="s">
        <v>81</v>
      </c>
      <c r="J362" s="27" t="s">
        <v>113</v>
      </c>
      <c r="K362" t="s">
        <v>81</v>
      </c>
      <c r="L362" s="27" t="s">
        <v>113</v>
      </c>
      <c r="M362" t="s">
        <v>81</v>
      </c>
      <c r="N362" t="str">
        <f>IF(T361="","",T361&amp;"&amp;br;")&amp;IF(R361=0,"",R361)</f>
        <v/>
      </c>
      <c r="O362" t="s">
        <v>81</v>
      </c>
      <c r="Q362" s="33" t="s">
        <v>18</v>
      </c>
      <c r="R362" s="34">
        <f>IF(INDEX(AX:AX,W356+1)="",0,INDEX(AX:AX,W356+1)&amp;"/"&amp;INDEX(AY:AY,W356+1))</f>
        <v>0</v>
      </c>
      <c r="S362" s="35"/>
      <c r="T362" s="35"/>
      <c r="U362" s="35"/>
      <c r="V362" s="36"/>
      <c r="W362" s="40"/>
      <c r="X362" s="33"/>
      <c r="Y362" s="52"/>
      <c r="Z362" s="52"/>
      <c r="AA362" s="53"/>
      <c r="AC362" s="52"/>
      <c r="AD362" s="52"/>
      <c r="BF362" s="64" t="s">
        <v>0</v>
      </c>
    </row>
    <row r="363" spans="1:58">
      <c r="A363" t="str">
        <f t="shared" si="62"/>
        <v>|PT|&gt;||シールド数|&gt;||</v>
      </c>
      <c r="B363" t="s">
        <v>0</v>
      </c>
      <c r="C363" t="s">
        <v>81</v>
      </c>
      <c r="D363" t="s">
        <v>18</v>
      </c>
      <c r="E363" t="s">
        <v>81</v>
      </c>
      <c r="F363" t="s">
        <v>113</v>
      </c>
      <c r="G363" t="s">
        <v>81</v>
      </c>
      <c r="H363" t="str">
        <f>IF(R362=0,"",R362)</f>
        <v/>
      </c>
      <c r="I363" t="s">
        <v>81</v>
      </c>
      <c r="J363" t="s">
        <v>136</v>
      </c>
      <c r="K363" t="s">
        <v>81</v>
      </c>
      <c r="L363" t="s">
        <v>113</v>
      </c>
      <c r="M363" t="s">
        <v>81</v>
      </c>
      <c r="N363" t="str">
        <f>IF(R363=0,"",R363)</f>
        <v/>
      </c>
      <c r="O363" t="s">
        <v>81</v>
      </c>
      <c r="Q363" s="41" t="s">
        <v>19</v>
      </c>
      <c r="R363" s="34">
        <f>INDEX(AW:AW,W356+1)</f>
        <v>0</v>
      </c>
      <c r="S363" s="42"/>
      <c r="T363" s="42"/>
      <c r="U363" s="42"/>
      <c r="V363" s="43"/>
      <c r="W363" s="44"/>
      <c r="X363" s="45"/>
      <c r="Y363" s="55"/>
      <c r="Z363" s="55"/>
      <c r="AA363" s="56"/>
      <c r="BF363" s="64" t="s">
        <v>0</v>
      </c>
    </row>
    <row r="364" spans="1:58">
      <c r="A364" t="str">
        <f t="shared" si="62"/>
        <v>&amp;br;&amp;br;</v>
      </c>
      <c r="B364" t="s">
        <v>0</v>
      </c>
      <c r="C364" t="s">
        <v>145</v>
      </c>
      <c r="R364"/>
      <c r="S364"/>
      <c r="T364"/>
      <c r="U364"/>
      <c r="V364"/>
      <c r="BF364" s="64" t="s">
        <v>0</v>
      </c>
    </row>
    <row r="365" spans="1:58">
      <c r="A365" t="str">
        <f t="shared" si="62"/>
        <v>#back(text=戻る,left)</v>
      </c>
      <c r="B365" t="s">
        <v>0</v>
      </c>
      <c r="C365" t="s">
        <v>153</v>
      </c>
      <c r="R365"/>
      <c r="S365"/>
      <c r="T365"/>
      <c r="U365"/>
      <c r="V365"/>
      <c r="BF365" s="64" t="s">
        <v>0</v>
      </c>
    </row>
    <row r="366" spans="1:58">
      <c r="A366" t="str">
        <f t="shared" si="62"/>
        <v>&amp;br;</v>
      </c>
      <c r="B366" t="s">
        <v>0</v>
      </c>
      <c r="C366" t="s">
        <v>164</v>
      </c>
      <c r="R366"/>
      <c r="S366"/>
      <c r="T366"/>
      <c r="U366"/>
      <c r="V366"/>
      <c r="BF366" s="64" t="s">
        <v>0</v>
      </c>
    </row>
    <row r="367" spans="1:58">
      <c r="A367" t="str">
        <f t="shared" si="62"/>
        <v>#comment(above,nsize=[15],size=[30],num=[10])</v>
      </c>
      <c r="B367" t="s">
        <v>0</v>
      </c>
      <c r="C367" t="s">
        <v>173</v>
      </c>
      <c r="R367"/>
      <c r="S367"/>
      <c r="T367"/>
      <c r="U367"/>
      <c r="V367"/>
      <c r="BF367" s="64" t="s">
        <v>0</v>
      </c>
    </row>
    <row r="368" spans="1:58">
      <c r="A368" t="str">
        <f t="shared" si="62"/>
        <v>&amp;br;&amp;br;</v>
      </c>
      <c r="B368" t="s">
        <v>0</v>
      </c>
      <c r="C368" t="s">
        <v>145</v>
      </c>
      <c r="R368"/>
      <c r="S368"/>
      <c r="T368"/>
      <c r="U368"/>
      <c r="V368"/>
      <c r="AC368" s="52"/>
      <c r="AD368" s="52"/>
      <c r="BF368" s="64" t="s">
        <v>0</v>
      </c>
    </row>
    <row r="369" spans="1:58">
      <c r="A369" t="str">
        <f t="shared" si="62"/>
        <v/>
      </c>
      <c r="B369" t="s">
        <v>0</v>
      </c>
      <c r="Q369" s="29"/>
      <c r="R369" s="30"/>
      <c r="S369" s="30"/>
      <c r="T369" s="30"/>
      <c r="U369" s="30"/>
      <c r="V369" s="31"/>
      <c r="W369" s="32">
        <v>29</v>
      </c>
      <c r="X369" s="29"/>
      <c r="Y369" s="50"/>
      <c r="Z369" s="50"/>
      <c r="AA369" s="51"/>
      <c r="AC369" s="52"/>
      <c r="AD369" s="52"/>
      <c r="BF369" s="64" t="s">
        <v>0</v>
      </c>
    </row>
    <row r="370" spans="1:58">
      <c r="A370" t="str">
        <f t="shared" si="62"/>
        <v>*0/0</v>
      </c>
      <c r="B370" t="s">
        <v>0</v>
      </c>
      <c r="C370" t="str">
        <f>"*"&amp;R370&amp;"/"&amp;T370</f>
        <v>*0/0</v>
      </c>
      <c r="Q370" s="33" t="s">
        <v>9</v>
      </c>
      <c r="R370" s="34">
        <f>INDEX(AJ:AJ,W369+1)</f>
        <v>0</v>
      </c>
      <c r="S370" s="35" t="s">
        <v>10</v>
      </c>
      <c r="T370" s="34">
        <f>INDEX(AK:AK,W369+1)</f>
        <v>0</v>
      </c>
      <c r="U370" s="35"/>
      <c r="V370" s="36"/>
      <c r="W370" s="37"/>
      <c r="X370" s="33"/>
      <c r="Y370" s="52"/>
      <c r="Z370" s="52"/>
      <c r="AA370" s="53"/>
      <c r="AC370" s="52"/>
      <c r="AD370" s="52"/>
      <c r="BF370" s="64" t="s">
        <v>0</v>
      </c>
    </row>
    <row r="371" spans="1:58">
      <c r="A371" t="str">
        <f t="shared" si="62"/>
        <v>|LEFT:80|LEFT:100|LEFT:100|LEFT:100|LEFT:100|LEFT:100|c</v>
      </c>
      <c r="B371" t="s">
        <v>0</v>
      </c>
      <c r="C371" t="s">
        <v>81</v>
      </c>
      <c r="D371" s="26" t="str">
        <f>$Q$1</f>
        <v>LEFT:80</v>
      </c>
      <c r="E371" s="26" t="s">
        <v>81</v>
      </c>
      <c r="F371" s="26" t="str">
        <f t="shared" ref="F371:J371" si="69">$R$1</f>
        <v>LEFT:100</v>
      </c>
      <c r="G371" s="26" t="s">
        <v>81</v>
      </c>
      <c r="H371" s="26" t="str">
        <f t="shared" si="69"/>
        <v>LEFT:100</v>
      </c>
      <c r="I371" s="26" t="s">
        <v>81</v>
      </c>
      <c r="J371" s="26" t="str">
        <f t="shared" si="69"/>
        <v>LEFT:100</v>
      </c>
      <c r="K371" s="26" t="s">
        <v>81</v>
      </c>
      <c r="L371" s="26" t="str">
        <f>$R$1</f>
        <v>LEFT:100</v>
      </c>
      <c r="M371" s="26" t="s">
        <v>81</v>
      </c>
      <c r="N371" s="26" t="str">
        <f>$R$1</f>
        <v>LEFT:100</v>
      </c>
      <c r="O371" t="s">
        <v>81</v>
      </c>
      <c r="P371" t="s">
        <v>82</v>
      </c>
      <c r="Q371" s="38" t="s">
        <v>6</v>
      </c>
      <c r="R371" s="34" t="str">
        <f>INDEX(AF:AF,W369+1)</f>
        <v>白</v>
      </c>
      <c r="S371" s="39" t="s">
        <v>7</v>
      </c>
      <c r="T371" s="34">
        <f>INDEX(AG:AG,W369+1)</f>
        <v>0</v>
      </c>
      <c r="U371" s="39" t="s">
        <v>8</v>
      </c>
      <c r="V371" s="34">
        <f>INDEX(AI:AI,W369+1)</f>
        <v>0</v>
      </c>
      <c r="W371" s="40"/>
      <c r="X371" s="34">
        <f>INDEX(AQ:AQ,W369+1)</f>
        <v>0</v>
      </c>
      <c r="Y371" s="52"/>
      <c r="Z371" s="52"/>
      <c r="AA371" s="53"/>
      <c r="AC371" s="35"/>
      <c r="AD371" s="35"/>
      <c r="BF371" s="64" t="s">
        <v>0</v>
      </c>
    </row>
    <row r="372" spans="1:58">
      <c r="A372" t="str">
        <f t="shared" si="62"/>
        <v>|色|白|レアリティ||マナコスト||</v>
      </c>
      <c r="B372" t="s">
        <v>0</v>
      </c>
      <c r="C372" t="s">
        <v>81</v>
      </c>
      <c r="D372" s="27" t="s">
        <v>6</v>
      </c>
      <c r="E372" t="s">
        <v>81</v>
      </c>
      <c r="F372" t="str">
        <f>IF(R371=0,"",R371)</f>
        <v>白</v>
      </c>
      <c r="G372" t="s">
        <v>81</v>
      </c>
      <c r="H372" s="27" t="s">
        <v>93</v>
      </c>
      <c r="I372" t="s">
        <v>81</v>
      </c>
      <c r="J372" t="str">
        <f>IF(T371=0,"",T371)</f>
        <v/>
      </c>
      <c r="K372" t="s">
        <v>81</v>
      </c>
      <c r="L372" s="27" t="s">
        <v>94</v>
      </c>
      <c r="M372" t="s">
        <v>81</v>
      </c>
      <c r="N372" t="str">
        <f>IF(V371=0,"",V371)</f>
        <v/>
      </c>
      <c r="O372" t="s">
        <v>81</v>
      </c>
      <c r="Q372" s="33" t="s">
        <v>11</v>
      </c>
      <c r="R372" s="34">
        <f>INDEX(AL:AL,W369+1)</f>
        <v>0</v>
      </c>
      <c r="S372" s="39" t="s">
        <v>95</v>
      </c>
      <c r="T372" s="34">
        <f>INDEX(AN:AN,W369+1)</f>
        <v>0</v>
      </c>
      <c r="U372" s="34">
        <f>INDEX(AO:AO,W369+1)</f>
        <v>0</v>
      </c>
      <c r="V372" s="34">
        <f>INDEX(AP:AP,W369+1)</f>
        <v>0</v>
      </c>
      <c r="W372" s="40"/>
      <c r="X372" s="34" t="str">
        <f>INDEX(AZ:AZ,W369+1)</f>
        <v/>
      </c>
      <c r="Y372" s="34" t="str">
        <f>INDEX(BA:BA,W369+1)</f>
        <v/>
      </c>
      <c r="Z372" s="34" t="str">
        <f>INDEX(BB:BB,W369+1)</f>
        <v/>
      </c>
      <c r="AA372" s="34">
        <f>INDEX(BC:BC,W369+1)</f>
        <v>0</v>
      </c>
      <c r="AC372" s="52"/>
      <c r="AD372" s="52"/>
      <c r="BF372" s="64" t="s">
        <v>0</v>
      </c>
    </row>
    <row r="373" spans="1:58">
      <c r="A373" t="str">
        <f t="shared" si="62"/>
        <v>|種別||サブタイプ||||</v>
      </c>
      <c r="B373" t="s">
        <v>0</v>
      </c>
      <c r="C373" t="s">
        <v>81</v>
      </c>
      <c r="D373" s="27" t="s">
        <v>11</v>
      </c>
      <c r="E373" t="s">
        <v>81</v>
      </c>
      <c r="F373" t="str">
        <f>IF(R372=0,"",R372)</f>
        <v/>
      </c>
      <c r="G373" t="s">
        <v>81</v>
      </c>
      <c r="H373" s="27" t="s">
        <v>103</v>
      </c>
      <c r="I373" t="s">
        <v>81</v>
      </c>
      <c r="J373" t="str">
        <f>IF(T372=0,"",T372)</f>
        <v/>
      </c>
      <c r="K373" t="s">
        <v>81</v>
      </c>
      <c r="L373" t="str">
        <f>IF(U372=0,"",U372)</f>
        <v/>
      </c>
      <c r="M373" t="s">
        <v>81</v>
      </c>
      <c r="N373" t="str">
        <f>IF(V372=0,"",V372)</f>
        <v/>
      </c>
      <c r="O373" t="s">
        <v>81</v>
      </c>
      <c r="Q373" s="33" t="s">
        <v>104</v>
      </c>
      <c r="R373" s="34" t="str">
        <f>INDEX(BD:BD,W369+1)</f>
        <v/>
      </c>
      <c r="S373" s="35"/>
      <c r="T373" s="35"/>
      <c r="U373" s="35"/>
      <c r="V373" s="36"/>
      <c r="W373" s="40"/>
      <c r="X373" s="32"/>
      <c r="Y373" s="32"/>
      <c r="Z373" s="32"/>
      <c r="AA373" s="54"/>
      <c r="AC373" s="52"/>
      <c r="AD373" s="52"/>
      <c r="BF373" s="64" t="s">
        <v>0</v>
      </c>
    </row>
    <row r="374" spans="1:58">
      <c r="A374" t="str">
        <f t="shared" si="62"/>
        <v>|テキスト|&gt;|&gt;|&gt;|&gt;||</v>
      </c>
      <c r="B374" t="s">
        <v>0</v>
      </c>
      <c r="C374" t="s">
        <v>81</v>
      </c>
      <c r="D374" s="27" t="s">
        <v>104</v>
      </c>
      <c r="E374" t="s">
        <v>81</v>
      </c>
      <c r="F374" s="27" t="s">
        <v>113</v>
      </c>
      <c r="G374" t="s">
        <v>81</v>
      </c>
      <c r="H374" s="27" t="s">
        <v>113</v>
      </c>
      <c r="I374" t="s">
        <v>81</v>
      </c>
      <c r="J374" s="27" t="s">
        <v>113</v>
      </c>
      <c r="K374" t="s">
        <v>81</v>
      </c>
      <c r="L374" s="27" t="s">
        <v>113</v>
      </c>
      <c r="M374" t="s">
        <v>81</v>
      </c>
      <c r="N374" t="str">
        <f>IF(R373=0,"",R373)</f>
        <v/>
      </c>
      <c r="O374" t="s">
        <v>81</v>
      </c>
      <c r="Q374" s="38" t="s">
        <v>27</v>
      </c>
      <c r="R374" s="34" t="str">
        <f>INDEX(BE:BE,W369+1)</f>
        <v/>
      </c>
      <c r="S374" s="35" t="s">
        <v>400</v>
      </c>
      <c r="T374" s="34" t="str">
        <f>IF(X374="","",X374&amp;IF(Y374="",""," "&amp;Y374)&amp;IF(Z374="",""," "&amp;Z374)&amp;IF(AA374="",""," "&amp;AA374))</f>
        <v/>
      </c>
      <c r="U374" s="35"/>
      <c r="V374" s="36"/>
      <c r="W374" s="40" t="s">
        <v>114</v>
      </c>
      <c r="X374" s="33" t="str">
        <f t="shared" ref="X374:AA374" si="70">IF(ISERROR(IF(LEN(X373)&gt;1,X373,VLOOKUP(X372,$AC:$AD,2,FALSE))),"",IF(LEN(X373)&gt;1,X373,VLOOKUP(X372,$AC:$AD,2,FALSE)))</f>
        <v/>
      </c>
      <c r="Y374" s="33" t="str">
        <f t="shared" si="70"/>
        <v/>
      </c>
      <c r="Z374" s="33" t="str">
        <f t="shared" si="70"/>
        <v/>
      </c>
      <c r="AA374" s="33" t="str">
        <f t="shared" si="70"/>
        <v> </v>
      </c>
      <c r="AC374" s="52"/>
      <c r="AD374" s="52"/>
      <c r="BF374" s="64" t="s">
        <v>0</v>
      </c>
    </row>
    <row r="375" spans="1:58">
      <c r="A375" t="str">
        <f t="shared" si="62"/>
        <v>|英テキスト|&gt;|&gt;|&gt;|&gt;||</v>
      </c>
      <c r="B375" t="s">
        <v>0</v>
      </c>
      <c r="C375" t="s">
        <v>81</v>
      </c>
      <c r="D375" s="27" t="s">
        <v>125</v>
      </c>
      <c r="E375" t="s">
        <v>81</v>
      </c>
      <c r="F375" s="27" t="s">
        <v>113</v>
      </c>
      <c r="G375" t="s">
        <v>81</v>
      </c>
      <c r="H375" s="27" t="s">
        <v>113</v>
      </c>
      <c r="I375" t="s">
        <v>81</v>
      </c>
      <c r="J375" s="27" t="s">
        <v>113</v>
      </c>
      <c r="K375" t="s">
        <v>81</v>
      </c>
      <c r="L375" s="27" t="s">
        <v>113</v>
      </c>
      <c r="M375" t="s">
        <v>81</v>
      </c>
      <c r="N375" t="str">
        <f>IF(T374="","",T374&amp;"&amp;br;")&amp;IF(R374=0,"",R374)</f>
        <v/>
      </c>
      <c r="O375" t="s">
        <v>81</v>
      </c>
      <c r="Q375" s="33" t="s">
        <v>18</v>
      </c>
      <c r="R375" s="34">
        <f>IF(INDEX(AX:AX,W369+1)="",0,INDEX(AX:AX,W369+1)&amp;"/"&amp;INDEX(AY:AY,W369+1))</f>
        <v>0</v>
      </c>
      <c r="S375" s="35"/>
      <c r="T375" s="35"/>
      <c r="U375" s="35"/>
      <c r="V375" s="36"/>
      <c r="W375" s="40"/>
      <c r="X375" s="33"/>
      <c r="Y375" s="52"/>
      <c r="Z375" s="52"/>
      <c r="AA375" s="53"/>
      <c r="AC375" s="52"/>
      <c r="AD375" s="52"/>
      <c r="BF375" s="64" t="s">
        <v>0</v>
      </c>
    </row>
    <row r="376" spans="1:58">
      <c r="A376" t="str">
        <f t="shared" si="62"/>
        <v>|PT|&gt;||シールド数|&gt;||</v>
      </c>
      <c r="B376" t="s">
        <v>0</v>
      </c>
      <c r="C376" t="s">
        <v>81</v>
      </c>
      <c r="D376" t="s">
        <v>18</v>
      </c>
      <c r="E376" t="s">
        <v>81</v>
      </c>
      <c r="F376" t="s">
        <v>113</v>
      </c>
      <c r="G376" t="s">
        <v>81</v>
      </c>
      <c r="H376" t="str">
        <f>IF(R375=0,"",R375)</f>
        <v/>
      </c>
      <c r="I376" t="s">
        <v>81</v>
      </c>
      <c r="J376" t="s">
        <v>136</v>
      </c>
      <c r="K376" t="s">
        <v>81</v>
      </c>
      <c r="L376" t="s">
        <v>113</v>
      </c>
      <c r="M376" t="s">
        <v>81</v>
      </c>
      <c r="N376" t="str">
        <f>IF(R376=0,"",R376)</f>
        <v/>
      </c>
      <c r="O376" t="s">
        <v>81</v>
      </c>
      <c r="Q376" s="41" t="s">
        <v>19</v>
      </c>
      <c r="R376" s="34">
        <f>INDEX(AW:AW,W369+1)</f>
        <v>0</v>
      </c>
      <c r="S376" s="42"/>
      <c r="T376" s="42"/>
      <c r="U376" s="42"/>
      <c r="V376" s="43"/>
      <c r="W376" s="44"/>
      <c r="X376" s="45"/>
      <c r="Y376" s="55"/>
      <c r="Z376" s="55"/>
      <c r="AA376" s="56"/>
      <c r="BF376" s="64" t="s">
        <v>0</v>
      </c>
    </row>
    <row r="377" spans="1:58">
      <c r="A377" t="str">
        <f t="shared" si="62"/>
        <v>&amp;br;&amp;br;</v>
      </c>
      <c r="B377" t="s">
        <v>0</v>
      </c>
      <c r="C377" t="s">
        <v>145</v>
      </c>
      <c r="R377"/>
      <c r="S377"/>
      <c r="T377"/>
      <c r="U377"/>
      <c r="V377"/>
      <c r="BF377" s="64" t="s">
        <v>0</v>
      </c>
    </row>
    <row r="378" spans="1:58">
      <c r="A378" t="str">
        <f t="shared" si="62"/>
        <v>#back(text=戻る,left)</v>
      </c>
      <c r="B378" t="s">
        <v>0</v>
      </c>
      <c r="C378" t="s">
        <v>153</v>
      </c>
      <c r="R378"/>
      <c r="S378"/>
      <c r="T378"/>
      <c r="U378"/>
      <c r="V378"/>
      <c r="BF378" s="64" t="s">
        <v>0</v>
      </c>
    </row>
    <row r="379" spans="1:58">
      <c r="A379" t="str">
        <f t="shared" si="62"/>
        <v>&amp;br;</v>
      </c>
      <c r="B379" t="s">
        <v>0</v>
      </c>
      <c r="C379" t="s">
        <v>164</v>
      </c>
      <c r="R379"/>
      <c r="S379"/>
      <c r="T379"/>
      <c r="U379"/>
      <c r="V379"/>
      <c r="BF379" s="64" t="s">
        <v>0</v>
      </c>
    </row>
    <row r="380" spans="1:58">
      <c r="A380" t="str">
        <f t="shared" si="62"/>
        <v>#comment(above,nsize=[15],size=[30],num=[10])</v>
      </c>
      <c r="B380" t="s">
        <v>0</v>
      </c>
      <c r="C380" t="s">
        <v>173</v>
      </c>
      <c r="R380"/>
      <c r="S380"/>
      <c r="T380"/>
      <c r="U380"/>
      <c r="V380"/>
      <c r="BF380" s="64" t="s">
        <v>0</v>
      </c>
    </row>
    <row r="381" spans="1:58">
      <c r="A381" t="str">
        <f t="shared" si="62"/>
        <v>&amp;br;&amp;br;</v>
      </c>
      <c r="B381" t="s">
        <v>0</v>
      </c>
      <c r="C381" t="s">
        <v>145</v>
      </c>
      <c r="R381"/>
      <c r="S381"/>
      <c r="T381"/>
      <c r="U381"/>
      <c r="V381"/>
      <c r="AC381" s="52"/>
      <c r="AD381" s="52"/>
      <c r="BF381" s="64" t="s">
        <v>0</v>
      </c>
    </row>
    <row r="382" spans="1:58">
      <c r="A382" t="str">
        <f t="shared" si="62"/>
        <v/>
      </c>
      <c r="B382" t="s">
        <v>0</v>
      </c>
      <c r="Q382" s="29"/>
      <c r="R382" s="30"/>
      <c r="S382" s="30"/>
      <c r="T382" s="30"/>
      <c r="U382" s="30"/>
      <c r="V382" s="31"/>
      <c r="W382" s="32">
        <v>30</v>
      </c>
      <c r="X382" s="29"/>
      <c r="Y382" s="50"/>
      <c r="Z382" s="50"/>
      <c r="AA382" s="51"/>
      <c r="AC382" s="52"/>
      <c r="AD382" s="52"/>
      <c r="BF382" s="64" t="s">
        <v>0</v>
      </c>
    </row>
    <row r="383" spans="1:58">
      <c r="A383" t="str">
        <f t="shared" si="62"/>
        <v>*0/0</v>
      </c>
      <c r="B383" t="s">
        <v>0</v>
      </c>
      <c r="C383" t="str">
        <f>"*"&amp;R383&amp;"/"&amp;T383</f>
        <v>*0/0</v>
      </c>
      <c r="Q383" s="33" t="s">
        <v>9</v>
      </c>
      <c r="R383" s="34">
        <f>INDEX(AJ:AJ,W382+1)</f>
        <v>0</v>
      </c>
      <c r="S383" s="35" t="s">
        <v>10</v>
      </c>
      <c r="T383" s="34">
        <f>INDEX(AK:AK,W382+1)</f>
        <v>0</v>
      </c>
      <c r="U383" s="35"/>
      <c r="V383" s="36"/>
      <c r="W383" s="37"/>
      <c r="X383" s="33"/>
      <c r="Y383" s="52"/>
      <c r="Z383" s="52"/>
      <c r="AA383" s="53"/>
      <c r="AC383" s="52"/>
      <c r="AD383" s="52"/>
      <c r="BF383" s="64" t="s">
        <v>0</v>
      </c>
    </row>
    <row r="384" spans="1:58">
      <c r="A384" t="str">
        <f t="shared" si="62"/>
        <v>|LEFT:80|LEFT:100|LEFT:100|LEFT:100|LEFT:100|LEFT:100|c</v>
      </c>
      <c r="B384" t="s">
        <v>0</v>
      </c>
      <c r="C384" t="s">
        <v>81</v>
      </c>
      <c r="D384" s="26" t="str">
        <f>$Q$1</f>
        <v>LEFT:80</v>
      </c>
      <c r="E384" s="26" t="s">
        <v>81</v>
      </c>
      <c r="F384" s="26" t="str">
        <f t="shared" ref="F384:J384" si="71">$R$1</f>
        <v>LEFT:100</v>
      </c>
      <c r="G384" s="26" t="s">
        <v>81</v>
      </c>
      <c r="H384" s="26" t="str">
        <f t="shared" si="71"/>
        <v>LEFT:100</v>
      </c>
      <c r="I384" s="26" t="s">
        <v>81</v>
      </c>
      <c r="J384" s="26" t="str">
        <f t="shared" si="71"/>
        <v>LEFT:100</v>
      </c>
      <c r="K384" s="26" t="s">
        <v>81</v>
      </c>
      <c r="L384" s="26" t="str">
        <f>$R$1</f>
        <v>LEFT:100</v>
      </c>
      <c r="M384" s="26" t="s">
        <v>81</v>
      </c>
      <c r="N384" s="26" t="str">
        <f>$R$1</f>
        <v>LEFT:100</v>
      </c>
      <c r="O384" t="s">
        <v>81</v>
      </c>
      <c r="P384" t="s">
        <v>82</v>
      </c>
      <c r="Q384" s="38" t="s">
        <v>6</v>
      </c>
      <c r="R384" s="34" t="str">
        <f>INDEX(AF:AF,W382+1)</f>
        <v>白</v>
      </c>
      <c r="S384" s="39" t="s">
        <v>7</v>
      </c>
      <c r="T384" s="34">
        <f>INDEX(AG:AG,W382+1)</f>
        <v>0</v>
      </c>
      <c r="U384" s="39" t="s">
        <v>8</v>
      </c>
      <c r="V384" s="34">
        <f>INDEX(AI:AI,W382+1)</f>
        <v>0</v>
      </c>
      <c r="W384" s="40"/>
      <c r="X384" s="34">
        <f>INDEX(AQ:AQ,W382+1)</f>
        <v>0</v>
      </c>
      <c r="Y384" s="52"/>
      <c r="Z384" s="52"/>
      <c r="AA384" s="53"/>
      <c r="AC384" s="35"/>
      <c r="AD384" s="35"/>
      <c r="BF384" s="64" t="s">
        <v>0</v>
      </c>
    </row>
    <row r="385" spans="1:58">
      <c r="A385" t="str">
        <f t="shared" si="62"/>
        <v>|色|白|レアリティ||マナコスト||</v>
      </c>
      <c r="B385" t="s">
        <v>0</v>
      </c>
      <c r="C385" t="s">
        <v>81</v>
      </c>
      <c r="D385" s="27" t="s">
        <v>6</v>
      </c>
      <c r="E385" t="s">
        <v>81</v>
      </c>
      <c r="F385" t="str">
        <f>IF(R384=0,"",R384)</f>
        <v>白</v>
      </c>
      <c r="G385" t="s">
        <v>81</v>
      </c>
      <c r="H385" s="27" t="s">
        <v>93</v>
      </c>
      <c r="I385" t="s">
        <v>81</v>
      </c>
      <c r="J385" t="str">
        <f>IF(T384=0,"",T384)</f>
        <v/>
      </c>
      <c r="K385" t="s">
        <v>81</v>
      </c>
      <c r="L385" s="27" t="s">
        <v>94</v>
      </c>
      <c r="M385" t="s">
        <v>81</v>
      </c>
      <c r="N385" t="str">
        <f>IF(V384=0,"",V384)</f>
        <v/>
      </c>
      <c r="O385" t="s">
        <v>81</v>
      </c>
      <c r="Q385" s="33" t="s">
        <v>11</v>
      </c>
      <c r="R385" s="34">
        <f>INDEX(AL:AL,W382+1)</f>
        <v>0</v>
      </c>
      <c r="S385" s="39" t="s">
        <v>95</v>
      </c>
      <c r="T385" s="34">
        <f>INDEX(AN:AN,W382+1)</f>
        <v>0</v>
      </c>
      <c r="U385" s="34">
        <f>INDEX(AO:AO,W382+1)</f>
        <v>0</v>
      </c>
      <c r="V385" s="34">
        <f>INDEX(AP:AP,W382+1)</f>
        <v>0</v>
      </c>
      <c r="W385" s="40"/>
      <c r="X385" s="34" t="str">
        <f>INDEX(AZ:AZ,W382+1)</f>
        <v/>
      </c>
      <c r="Y385" s="34" t="str">
        <f>INDEX(BA:BA,W382+1)</f>
        <v/>
      </c>
      <c r="Z385" s="34" t="str">
        <f>INDEX(BB:BB,W382+1)</f>
        <v/>
      </c>
      <c r="AA385" s="34">
        <f>INDEX(BC:BC,W382+1)</f>
        <v>0</v>
      </c>
      <c r="AC385" s="52"/>
      <c r="AD385" s="52"/>
      <c r="BF385" s="64" t="s">
        <v>0</v>
      </c>
    </row>
    <row r="386" spans="1:58">
      <c r="A386" t="str">
        <f t="shared" si="62"/>
        <v>|種別||サブタイプ||||</v>
      </c>
      <c r="B386" t="s">
        <v>0</v>
      </c>
      <c r="C386" t="s">
        <v>81</v>
      </c>
      <c r="D386" s="27" t="s">
        <v>11</v>
      </c>
      <c r="E386" t="s">
        <v>81</v>
      </c>
      <c r="F386" t="str">
        <f>IF(R385=0,"",R385)</f>
        <v/>
      </c>
      <c r="G386" t="s">
        <v>81</v>
      </c>
      <c r="H386" s="27" t="s">
        <v>103</v>
      </c>
      <c r="I386" t="s">
        <v>81</v>
      </c>
      <c r="J386" t="str">
        <f>IF(T385=0,"",T385)</f>
        <v/>
      </c>
      <c r="K386" t="s">
        <v>81</v>
      </c>
      <c r="L386" t="str">
        <f>IF(U385=0,"",U385)</f>
        <v/>
      </c>
      <c r="M386" t="s">
        <v>81</v>
      </c>
      <c r="N386" t="str">
        <f>IF(V385=0,"",V385)</f>
        <v/>
      </c>
      <c r="O386" t="s">
        <v>81</v>
      </c>
      <c r="Q386" s="33" t="s">
        <v>104</v>
      </c>
      <c r="R386" s="34" t="str">
        <f>INDEX(BD:BD,W382+1)</f>
        <v/>
      </c>
      <c r="S386" s="35"/>
      <c r="T386" s="35"/>
      <c r="U386" s="35"/>
      <c r="V386" s="36"/>
      <c r="W386" s="40"/>
      <c r="X386" s="32"/>
      <c r="Y386" s="32"/>
      <c r="Z386" s="32"/>
      <c r="AA386" s="54"/>
      <c r="AC386" s="52"/>
      <c r="AD386" s="52"/>
      <c r="BF386" s="64" t="s">
        <v>0</v>
      </c>
    </row>
    <row r="387" spans="1:58">
      <c r="A387" t="str">
        <f t="shared" si="62"/>
        <v>|テキスト|&gt;|&gt;|&gt;|&gt;||</v>
      </c>
      <c r="B387" t="s">
        <v>0</v>
      </c>
      <c r="C387" t="s">
        <v>81</v>
      </c>
      <c r="D387" s="27" t="s">
        <v>104</v>
      </c>
      <c r="E387" t="s">
        <v>81</v>
      </c>
      <c r="F387" s="27" t="s">
        <v>113</v>
      </c>
      <c r="G387" t="s">
        <v>81</v>
      </c>
      <c r="H387" s="27" t="s">
        <v>113</v>
      </c>
      <c r="I387" t="s">
        <v>81</v>
      </c>
      <c r="J387" s="27" t="s">
        <v>113</v>
      </c>
      <c r="K387" t="s">
        <v>81</v>
      </c>
      <c r="L387" s="27" t="s">
        <v>113</v>
      </c>
      <c r="M387" t="s">
        <v>81</v>
      </c>
      <c r="N387" t="str">
        <f>IF(R386=0,"",R386)</f>
        <v/>
      </c>
      <c r="O387" t="s">
        <v>81</v>
      </c>
      <c r="Q387" s="38" t="s">
        <v>27</v>
      </c>
      <c r="R387" s="34" t="str">
        <f>INDEX(BE:BE,W382+1)</f>
        <v/>
      </c>
      <c r="S387" s="35" t="s">
        <v>400</v>
      </c>
      <c r="T387" s="34" t="str">
        <f>IF(X387="","",X387&amp;IF(Y387="",""," "&amp;Y387)&amp;IF(Z387="",""," "&amp;Z387)&amp;IF(AA387="",""," "&amp;AA387))</f>
        <v/>
      </c>
      <c r="U387" s="35"/>
      <c r="V387" s="36"/>
      <c r="W387" s="40" t="s">
        <v>114</v>
      </c>
      <c r="X387" s="33" t="str">
        <f t="shared" ref="X387:AA387" si="72">IF(ISERROR(IF(LEN(X386)&gt;1,X386,VLOOKUP(X385,$AC:$AD,2,FALSE))),"",IF(LEN(X386)&gt;1,X386,VLOOKUP(X385,$AC:$AD,2,FALSE)))</f>
        <v/>
      </c>
      <c r="Y387" s="33" t="str">
        <f t="shared" si="72"/>
        <v/>
      </c>
      <c r="Z387" s="33" t="str">
        <f t="shared" si="72"/>
        <v/>
      </c>
      <c r="AA387" s="33" t="str">
        <f t="shared" si="72"/>
        <v> </v>
      </c>
      <c r="AC387" s="52"/>
      <c r="AD387" s="52"/>
      <c r="BF387" s="64" t="s">
        <v>0</v>
      </c>
    </row>
    <row r="388" spans="1:58">
      <c r="A388" t="str">
        <f t="shared" si="62"/>
        <v>|英テキスト|&gt;|&gt;|&gt;|&gt;||</v>
      </c>
      <c r="B388" t="s">
        <v>0</v>
      </c>
      <c r="C388" t="s">
        <v>81</v>
      </c>
      <c r="D388" s="27" t="s">
        <v>125</v>
      </c>
      <c r="E388" t="s">
        <v>81</v>
      </c>
      <c r="F388" s="27" t="s">
        <v>113</v>
      </c>
      <c r="G388" t="s">
        <v>81</v>
      </c>
      <c r="H388" s="27" t="s">
        <v>113</v>
      </c>
      <c r="I388" t="s">
        <v>81</v>
      </c>
      <c r="J388" s="27" t="s">
        <v>113</v>
      </c>
      <c r="K388" t="s">
        <v>81</v>
      </c>
      <c r="L388" s="27" t="s">
        <v>113</v>
      </c>
      <c r="M388" t="s">
        <v>81</v>
      </c>
      <c r="N388" t="str">
        <f>IF(T387="","",T387&amp;"&amp;br;")&amp;IF(R387=0,"",R387)</f>
        <v/>
      </c>
      <c r="O388" t="s">
        <v>81</v>
      </c>
      <c r="Q388" s="33" t="s">
        <v>18</v>
      </c>
      <c r="R388" s="34">
        <f>IF(INDEX(AX:AX,W382+1)="",0,INDEX(AX:AX,W382+1)&amp;"/"&amp;INDEX(AY:AY,W382+1))</f>
        <v>0</v>
      </c>
      <c r="S388" s="35"/>
      <c r="T388" s="35"/>
      <c r="U388" s="35"/>
      <c r="V388" s="36"/>
      <c r="W388" s="40"/>
      <c r="X388" s="33"/>
      <c r="Y388" s="52"/>
      <c r="Z388" s="52"/>
      <c r="AA388" s="53"/>
      <c r="AC388" s="52"/>
      <c r="AD388" s="52"/>
      <c r="BF388" s="64" t="s">
        <v>0</v>
      </c>
    </row>
    <row r="389" spans="1:58">
      <c r="A389" t="str">
        <f t="shared" si="62"/>
        <v>|PT|&gt;||シールド数|&gt;||</v>
      </c>
      <c r="B389" t="s">
        <v>0</v>
      </c>
      <c r="C389" t="s">
        <v>81</v>
      </c>
      <c r="D389" t="s">
        <v>18</v>
      </c>
      <c r="E389" t="s">
        <v>81</v>
      </c>
      <c r="F389" t="s">
        <v>113</v>
      </c>
      <c r="G389" t="s">
        <v>81</v>
      </c>
      <c r="H389" t="str">
        <f>IF(R388=0,"",R388)</f>
        <v/>
      </c>
      <c r="I389" t="s">
        <v>81</v>
      </c>
      <c r="J389" t="s">
        <v>136</v>
      </c>
      <c r="K389" t="s">
        <v>81</v>
      </c>
      <c r="L389" t="s">
        <v>113</v>
      </c>
      <c r="M389" t="s">
        <v>81</v>
      </c>
      <c r="N389" t="str">
        <f>IF(R389=0,"",R389)</f>
        <v/>
      </c>
      <c r="O389" t="s">
        <v>81</v>
      </c>
      <c r="Q389" s="41" t="s">
        <v>19</v>
      </c>
      <c r="R389" s="34">
        <f>INDEX(AW:AW,W382+1)</f>
        <v>0</v>
      </c>
      <c r="S389" s="42"/>
      <c r="T389" s="42"/>
      <c r="U389" s="42"/>
      <c r="V389" s="43"/>
      <c r="W389" s="44"/>
      <c r="X389" s="45"/>
      <c r="Y389" s="55"/>
      <c r="Z389" s="55"/>
      <c r="AA389" s="56"/>
      <c r="BF389" s="64" t="s">
        <v>0</v>
      </c>
    </row>
    <row r="390" spans="1:58">
      <c r="A390" t="str">
        <f t="shared" ref="A390:A453" si="73">CONCATENATE(C390,D390,E390,F390,G390,H390,I390,J390,K390,L390,M390,N390,O390,P390)</f>
        <v>&amp;br;&amp;br;</v>
      </c>
      <c r="B390" t="s">
        <v>0</v>
      </c>
      <c r="C390" t="s">
        <v>145</v>
      </c>
      <c r="R390"/>
      <c r="S390"/>
      <c r="T390"/>
      <c r="U390"/>
      <c r="V390"/>
      <c r="BF390" s="64" t="s">
        <v>0</v>
      </c>
    </row>
    <row r="391" spans="1:58">
      <c r="A391" t="str">
        <f t="shared" si="73"/>
        <v>#back(text=戻る,left)</v>
      </c>
      <c r="B391" t="s">
        <v>0</v>
      </c>
      <c r="C391" t="s">
        <v>153</v>
      </c>
      <c r="R391"/>
      <c r="S391"/>
      <c r="T391"/>
      <c r="U391"/>
      <c r="V391"/>
      <c r="BF391" s="64" t="s">
        <v>0</v>
      </c>
    </row>
    <row r="392" spans="1:58">
      <c r="A392" t="str">
        <f t="shared" si="73"/>
        <v>&amp;br;</v>
      </c>
      <c r="B392" t="s">
        <v>0</v>
      </c>
      <c r="C392" t="s">
        <v>164</v>
      </c>
      <c r="R392"/>
      <c r="S392"/>
      <c r="T392"/>
      <c r="U392"/>
      <c r="V392"/>
      <c r="BF392" s="64" t="s">
        <v>0</v>
      </c>
    </row>
    <row r="393" spans="1:58">
      <c r="A393" t="str">
        <f t="shared" si="73"/>
        <v>#comment(above,nsize=[15],size=[30],num=[10])</v>
      </c>
      <c r="B393" t="s">
        <v>0</v>
      </c>
      <c r="C393" t="s">
        <v>173</v>
      </c>
      <c r="R393"/>
      <c r="S393"/>
      <c r="T393"/>
      <c r="U393"/>
      <c r="V393"/>
      <c r="BF393" s="64" t="s">
        <v>0</v>
      </c>
    </row>
    <row r="394" spans="1:58">
      <c r="A394" t="str">
        <f t="shared" si="73"/>
        <v>&amp;br;&amp;br;</v>
      </c>
      <c r="B394" t="s">
        <v>0</v>
      </c>
      <c r="C394" t="s">
        <v>145</v>
      </c>
      <c r="R394"/>
      <c r="S394"/>
      <c r="T394"/>
      <c r="U394"/>
      <c r="V394"/>
      <c r="AC394" s="52"/>
      <c r="AD394" s="52"/>
      <c r="BF394" s="64" t="s">
        <v>0</v>
      </c>
    </row>
    <row r="395" spans="1:58">
      <c r="A395" t="str">
        <f t="shared" si="73"/>
        <v/>
      </c>
      <c r="B395" t="s">
        <v>0</v>
      </c>
      <c r="Q395" s="29"/>
      <c r="R395" s="30"/>
      <c r="S395" s="30"/>
      <c r="T395" s="30"/>
      <c r="U395" s="30"/>
      <c r="V395" s="31"/>
      <c r="W395" s="32">
        <v>31</v>
      </c>
      <c r="X395" s="29"/>
      <c r="Y395" s="50"/>
      <c r="Z395" s="50"/>
      <c r="AA395" s="51"/>
      <c r="AC395" s="52"/>
      <c r="AD395" s="52"/>
      <c r="BF395" s="64" t="s">
        <v>0</v>
      </c>
    </row>
    <row r="396" spans="1:58">
      <c r="A396" t="str">
        <f t="shared" si="73"/>
        <v>*0/0</v>
      </c>
      <c r="B396" t="s">
        <v>0</v>
      </c>
      <c r="C396" t="str">
        <f>"*"&amp;R396&amp;"/"&amp;T396</f>
        <v>*0/0</v>
      </c>
      <c r="Q396" s="33" t="s">
        <v>9</v>
      </c>
      <c r="R396" s="34">
        <f>INDEX(AJ:AJ,W395+1)</f>
        <v>0</v>
      </c>
      <c r="S396" s="35" t="s">
        <v>10</v>
      </c>
      <c r="T396" s="34">
        <f>INDEX(AK:AK,W395+1)</f>
        <v>0</v>
      </c>
      <c r="U396" s="35"/>
      <c r="V396" s="36"/>
      <c r="W396" s="37"/>
      <c r="X396" s="33"/>
      <c r="Y396" s="52"/>
      <c r="Z396" s="52"/>
      <c r="AA396" s="53"/>
      <c r="AC396" s="52"/>
      <c r="AD396" s="52"/>
      <c r="BF396" s="64" t="s">
        <v>0</v>
      </c>
    </row>
    <row r="397" spans="1:58">
      <c r="A397" t="str">
        <f t="shared" si="73"/>
        <v>|LEFT:80|LEFT:100|LEFT:100|LEFT:100|LEFT:100|LEFT:100|c</v>
      </c>
      <c r="B397" t="s">
        <v>0</v>
      </c>
      <c r="C397" t="s">
        <v>81</v>
      </c>
      <c r="D397" s="26" t="str">
        <f>$Q$1</f>
        <v>LEFT:80</v>
      </c>
      <c r="E397" s="26" t="s">
        <v>81</v>
      </c>
      <c r="F397" s="26" t="str">
        <f t="shared" ref="F397:J397" si="74">$R$1</f>
        <v>LEFT:100</v>
      </c>
      <c r="G397" s="26" t="s">
        <v>81</v>
      </c>
      <c r="H397" s="26" t="str">
        <f t="shared" si="74"/>
        <v>LEFT:100</v>
      </c>
      <c r="I397" s="26" t="s">
        <v>81</v>
      </c>
      <c r="J397" s="26" t="str">
        <f t="shared" si="74"/>
        <v>LEFT:100</v>
      </c>
      <c r="K397" s="26" t="s">
        <v>81</v>
      </c>
      <c r="L397" s="26" t="str">
        <f>$R$1</f>
        <v>LEFT:100</v>
      </c>
      <c r="M397" s="26" t="s">
        <v>81</v>
      </c>
      <c r="N397" s="26" t="str">
        <f>$R$1</f>
        <v>LEFT:100</v>
      </c>
      <c r="O397" t="s">
        <v>81</v>
      </c>
      <c r="P397" t="s">
        <v>82</v>
      </c>
      <c r="Q397" s="38" t="s">
        <v>6</v>
      </c>
      <c r="R397" s="34" t="str">
        <f>INDEX(AF:AF,W395+1)</f>
        <v>白</v>
      </c>
      <c r="S397" s="39" t="s">
        <v>7</v>
      </c>
      <c r="T397" s="34">
        <f>INDEX(AG:AG,W395+1)</f>
        <v>0</v>
      </c>
      <c r="U397" s="39" t="s">
        <v>8</v>
      </c>
      <c r="V397" s="34">
        <f>INDEX(AI:AI,W395+1)</f>
        <v>0</v>
      </c>
      <c r="W397" s="40"/>
      <c r="X397" s="34">
        <f>INDEX(AQ:AQ,W395+1)</f>
        <v>0</v>
      </c>
      <c r="Y397" s="52"/>
      <c r="Z397" s="52"/>
      <c r="AA397" s="53"/>
      <c r="AC397" s="35"/>
      <c r="AD397" s="35"/>
      <c r="BF397" s="64" t="s">
        <v>0</v>
      </c>
    </row>
    <row r="398" spans="1:58">
      <c r="A398" t="str">
        <f t="shared" si="73"/>
        <v>|色|白|レアリティ||マナコスト||</v>
      </c>
      <c r="B398" t="s">
        <v>0</v>
      </c>
      <c r="C398" t="s">
        <v>81</v>
      </c>
      <c r="D398" s="27" t="s">
        <v>6</v>
      </c>
      <c r="E398" t="s">
        <v>81</v>
      </c>
      <c r="F398" t="str">
        <f>IF(R397=0,"",R397)</f>
        <v>白</v>
      </c>
      <c r="G398" t="s">
        <v>81</v>
      </c>
      <c r="H398" s="27" t="s">
        <v>93</v>
      </c>
      <c r="I398" t="s">
        <v>81</v>
      </c>
      <c r="J398" t="str">
        <f>IF(T397=0,"",T397)</f>
        <v/>
      </c>
      <c r="K398" t="s">
        <v>81</v>
      </c>
      <c r="L398" s="27" t="s">
        <v>94</v>
      </c>
      <c r="M398" t="s">
        <v>81</v>
      </c>
      <c r="N398" t="str">
        <f>IF(V397=0,"",V397)</f>
        <v/>
      </c>
      <c r="O398" t="s">
        <v>81</v>
      </c>
      <c r="Q398" s="33" t="s">
        <v>11</v>
      </c>
      <c r="R398" s="34">
        <f>INDEX(AL:AL,W395+1)</f>
        <v>0</v>
      </c>
      <c r="S398" s="39" t="s">
        <v>95</v>
      </c>
      <c r="T398" s="34">
        <f>INDEX(AN:AN,W395+1)</f>
        <v>0</v>
      </c>
      <c r="U398" s="34">
        <f>INDEX(AO:AO,W395+1)</f>
        <v>0</v>
      </c>
      <c r="V398" s="34">
        <f>INDEX(AP:AP,W395+1)</f>
        <v>0</v>
      </c>
      <c r="W398" s="40"/>
      <c r="X398" s="34" t="str">
        <f>INDEX(AZ:AZ,W395+1)</f>
        <v/>
      </c>
      <c r="Y398" s="34" t="str">
        <f>INDEX(BA:BA,W395+1)</f>
        <v/>
      </c>
      <c r="Z398" s="34" t="str">
        <f>INDEX(BB:BB,W395+1)</f>
        <v/>
      </c>
      <c r="AA398" s="34">
        <f>INDEX(BC:BC,W395+1)</f>
        <v>0</v>
      </c>
      <c r="AC398" s="52"/>
      <c r="AD398" s="52"/>
      <c r="BF398" s="64" t="s">
        <v>0</v>
      </c>
    </row>
    <row r="399" spans="1:58">
      <c r="A399" t="str">
        <f t="shared" si="73"/>
        <v>|種別||サブタイプ||||</v>
      </c>
      <c r="B399" t="s">
        <v>0</v>
      </c>
      <c r="C399" t="s">
        <v>81</v>
      </c>
      <c r="D399" s="27" t="s">
        <v>11</v>
      </c>
      <c r="E399" t="s">
        <v>81</v>
      </c>
      <c r="F399" t="str">
        <f>IF(R398=0,"",R398)</f>
        <v/>
      </c>
      <c r="G399" t="s">
        <v>81</v>
      </c>
      <c r="H399" s="27" t="s">
        <v>103</v>
      </c>
      <c r="I399" t="s">
        <v>81</v>
      </c>
      <c r="J399" t="str">
        <f>IF(T398=0,"",T398)</f>
        <v/>
      </c>
      <c r="K399" t="s">
        <v>81</v>
      </c>
      <c r="L399" t="str">
        <f>IF(U398=0,"",U398)</f>
        <v/>
      </c>
      <c r="M399" t="s">
        <v>81</v>
      </c>
      <c r="N399" t="str">
        <f>IF(V398=0,"",V398)</f>
        <v/>
      </c>
      <c r="O399" t="s">
        <v>81</v>
      </c>
      <c r="Q399" s="33" t="s">
        <v>104</v>
      </c>
      <c r="R399" s="34" t="str">
        <f>INDEX(BD:BD,W395+1)</f>
        <v/>
      </c>
      <c r="S399" s="35"/>
      <c r="T399" s="35"/>
      <c r="U399" s="35"/>
      <c r="V399" s="36"/>
      <c r="W399" s="40"/>
      <c r="X399" s="32"/>
      <c r="Y399" s="32"/>
      <c r="Z399" s="32"/>
      <c r="AA399" s="54"/>
      <c r="AC399" s="52"/>
      <c r="AD399" s="52"/>
      <c r="BF399" s="64" t="s">
        <v>0</v>
      </c>
    </row>
    <row r="400" spans="1:58">
      <c r="A400" t="str">
        <f t="shared" si="73"/>
        <v>|テキスト|&gt;|&gt;|&gt;|&gt;||</v>
      </c>
      <c r="B400" t="s">
        <v>0</v>
      </c>
      <c r="C400" t="s">
        <v>81</v>
      </c>
      <c r="D400" s="27" t="s">
        <v>104</v>
      </c>
      <c r="E400" t="s">
        <v>81</v>
      </c>
      <c r="F400" s="27" t="s">
        <v>113</v>
      </c>
      <c r="G400" t="s">
        <v>81</v>
      </c>
      <c r="H400" s="27" t="s">
        <v>113</v>
      </c>
      <c r="I400" t="s">
        <v>81</v>
      </c>
      <c r="J400" s="27" t="s">
        <v>113</v>
      </c>
      <c r="K400" t="s">
        <v>81</v>
      </c>
      <c r="L400" s="27" t="s">
        <v>113</v>
      </c>
      <c r="M400" t="s">
        <v>81</v>
      </c>
      <c r="N400" t="str">
        <f>IF(R399=0,"",R399)</f>
        <v/>
      </c>
      <c r="O400" t="s">
        <v>81</v>
      </c>
      <c r="Q400" s="38" t="s">
        <v>27</v>
      </c>
      <c r="R400" s="34" t="str">
        <f>INDEX(BE:BE,W395+1)</f>
        <v/>
      </c>
      <c r="S400" s="35" t="s">
        <v>400</v>
      </c>
      <c r="T400" s="34" t="str">
        <f>IF(X400="","",X400&amp;IF(Y400="",""," "&amp;Y400)&amp;IF(Z400="",""," "&amp;Z400)&amp;IF(AA400="",""," "&amp;AA400))</f>
        <v/>
      </c>
      <c r="U400" s="35"/>
      <c r="V400" s="36"/>
      <c r="W400" s="40" t="s">
        <v>114</v>
      </c>
      <c r="X400" s="33" t="str">
        <f t="shared" ref="X400:AA400" si="75">IF(ISERROR(IF(LEN(X399)&gt;1,X399,VLOOKUP(X398,$AC:$AD,2,FALSE))),"",IF(LEN(X399)&gt;1,X399,VLOOKUP(X398,$AC:$AD,2,FALSE)))</f>
        <v/>
      </c>
      <c r="Y400" s="33" t="str">
        <f t="shared" si="75"/>
        <v/>
      </c>
      <c r="Z400" s="33" t="str">
        <f t="shared" si="75"/>
        <v/>
      </c>
      <c r="AA400" s="33" t="str">
        <f t="shared" si="75"/>
        <v> </v>
      </c>
      <c r="AC400" s="52"/>
      <c r="AD400" s="52"/>
      <c r="BF400" s="64" t="s">
        <v>0</v>
      </c>
    </row>
    <row r="401" spans="1:58">
      <c r="A401" t="str">
        <f t="shared" si="73"/>
        <v>|英テキスト|&gt;|&gt;|&gt;|&gt;||</v>
      </c>
      <c r="B401" t="s">
        <v>0</v>
      </c>
      <c r="C401" t="s">
        <v>81</v>
      </c>
      <c r="D401" s="27" t="s">
        <v>125</v>
      </c>
      <c r="E401" t="s">
        <v>81</v>
      </c>
      <c r="F401" s="27" t="s">
        <v>113</v>
      </c>
      <c r="G401" t="s">
        <v>81</v>
      </c>
      <c r="H401" s="27" t="s">
        <v>113</v>
      </c>
      <c r="I401" t="s">
        <v>81</v>
      </c>
      <c r="J401" s="27" t="s">
        <v>113</v>
      </c>
      <c r="K401" t="s">
        <v>81</v>
      </c>
      <c r="L401" s="27" t="s">
        <v>113</v>
      </c>
      <c r="M401" t="s">
        <v>81</v>
      </c>
      <c r="N401" t="str">
        <f>IF(T400="","",T400&amp;"&amp;br;")&amp;IF(R400=0,"",R400)</f>
        <v/>
      </c>
      <c r="O401" t="s">
        <v>81</v>
      </c>
      <c r="Q401" s="33" t="s">
        <v>18</v>
      </c>
      <c r="R401" s="34">
        <f>IF(INDEX(AX:AX,W395+1)="",0,INDEX(AX:AX,W395+1)&amp;"/"&amp;INDEX(AY:AY,W395+1))</f>
        <v>0</v>
      </c>
      <c r="S401" s="35"/>
      <c r="T401" s="35"/>
      <c r="U401" s="35"/>
      <c r="V401" s="36"/>
      <c r="W401" s="40"/>
      <c r="X401" s="33"/>
      <c r="Y401" s="52"/>
      <c r="Z401" s="52"/>
      <c r="AA401" s="53"/>
      <c r="AC401" s="52"/>
      <c r="AD401" s="52"/>
      <c r="BF401" s="64" t="s">
        <v>0</v>
      </c>
    </row>
    <row r="402" spans="1:58">
      <c r="A402" t="str">
        <f t="shared" si="73"/>
        <v>|PT|&gt;||シールド数|&gt;||</v>
      </c>
      <c r="B402" t="s">
        <v>0</v>
      </c>
      <c r="C402" t="s">
        <v>81</v>
      </c>
      <c r="D402" t="s">
        <v>18</v>
      </c>
      <c r="E402" t="s">
        <v>81</v>
      </c>
      <c r="F402" t="s">
        <v>113</v>
      </c>
      <c r="G402" t="s">
        <v>81</v>
      </c>
      <c r="H402" t="str">
        <f>IF(R401=0,"",R401)</f>
        <v/>
      </c>
      <c r="I402" t="s">
        <v>81</v>
      </c>
      <c r="J402" t="s">
        <v>136</v>
      </c>
      <c r="K402" t="s">
        <v>81</v>
      </c>
      <c r="L402" t="s">
        <v>113</v>
      </c>
      <c r="M402" t="s">
        <v>81</v>
      </c>
      <c r="N402" t="str">
        <f>IF(R402=0,"",R402)</f>
        <v/>
      </c>
      <c r="O402" t="s">
        <v>81</v>
      </c>
      <c r="Q402" s="41" t="s">
        <v>19</v>
      </c>
      <c r="R402" s="34">
        <f>INDEX(AW:AW,W395+1)</f>
        <v>0</v>
      </c>
      <c r="S402" s="42"/>
      <c r="T402" s="42"/>
      <c r="U402" s="42"/>
      <c r="V402" s="43"/>
      <c r="W402" s="44"/>
      <c r="X402" s="45"/>
      <c r="Y402" s="55"/>
      <c r="Z402" s="55"/>
      <c r="AA402" s="56"/>
      <c r="BF402" s="64" t="s">
        <v>0</v>
      </c>
    </row>
    <row r="403" spans="1:58">
      <c r="A403" t="str">
        <f t="shared" si="73"/>
        <v>&amp;br;&amp;br;</v>
      </c>
      <c r="B403" t="s">
        <v>0</v>
      </c>
      <c r="C403" t="s">
        <v>145</v>
      </c>
      <c r="R403"/>
      <c r="S403"/>
      <c r="T403"/>
      <c r="U403"/>
      <c r="V403"/>
      <c r="BF403" s="64" t="s">
        <v>0</v>
      </c>
    </row>
    <row r="404" spans="1:58">
      <c r="A404" t="str">
        <f t="shared" si="73"/>
        <v>#back(text=戻る,left)</v>
      </c>
      <c r="B404" t="s">
        <v>0</v>
      </c>
      <c r="C404" t="s">
        <v>153</v>
      </c>
      <c r="R404"/>
      <c r="S404"/>
      <c r="T404"/>
      <c r="U404"/>
      <c r="V404"/>
      <c r="BF404" s="64" t="s">
        <v>0</v>
      </c>
    </row>
    <row r="405" spans="1:58">
      <c r="A405" t="str">
        <f t="shared" si="73"/>
        <v>&amp;br;</v>
      </c>
      <c r="B405" t="s">
        <v>0</v>
      </c>
      <c r="C405" t="s">
        <v>164</v>
      </c>
      <c r="R405"/>
      <c r="S405"/>
      <c r="T405"/>
      <c r="U405"/>
      <c r="V405"/>
      <c r="BF405" s="64" t="s">
        <v>0</v>
      </c>
    </row>
    <row r="406" spans="1:58">
      <c r="A406" t="str">
        <f t="shared" si="73"/>
        <v>#comment(above,nsize=[15],size=[30],num=[10])</v>
      </c>
      <c r="B406" t="s">
        <v>0</v>
      </c>
      <c r="C406" t="s">
        <v>173</v>
      </c>
      <c r="R406"/>
      <c r="S406"/>
      <c r="T406"/>
      <c r="U406"/>
      <c r="V406"/>
      <c r="BF406" s="64" t="s">
        <v>0</v>
      </c>
    </row>
    <row r="407" spans="1:58">
      <c r="A407" t="str">
        <f t="shared" si="73"/>
        <v>&amp;br;&amp;br;</v>
      </c>
      <c r="B407" t="s">
        <v>0</v>
      </c>
      <c r="C407" t="s">
        <v>145</v>
      </c>
      <c r="R407"/>
      <c r="S407"/>
      <c r="T407"/>
      <c r="U407"/>
      <c r="V407"/>
      <c r="AC407" s="52"/>
      <c r="AD407" s="52"/>
      <c r="BF407" s="64" t="s">
        <v>0</v>
      </c>
    </row>
    <row r="408" spans="1:58">
      <c r="A408" t="str">
        <f t="shared" si="73"/>
        <v/>
      </c>
      <c r="B408" t="s">
        <v>0</v>
      </c>
      <c r="Q408" s="29"/>
      <c r="R408" s="30"/>
      <c r="S408" s="30"/>
      <c r="T408" s="30"/>
      <c r="U408" s="30"/>
      <c r="V408" s="31"/>
      <c r="W408" s="32">
        <v>32</v>
      </c>
      <c r="X408" s="29"/>
      <c r="Y408" s="50"/>
      <c r="Z408" s="50"/>
      <c r="AA408" s="51"/>
      <c r="AC408" s="52"/>
      <c r="AD408" s="52"/>
      <c r="BF408" s="64" t="s">
        <v>0</v>
      </c>
    </row>
    <row r="409" spans="1:58">
      <c r="A409" t="str">
        <f t="shared" si="73"/>
        <v>*0/0</v>
      </c>
      <c r="B409" t="s">
        <v>0</v>
      </c>
      <c r="C409" t="str">
        <f>"*"&amp;R409&amp;"/"&amp;T409</f>
        <v>*0/0</v>
      </c>
      <c r="Q409" s="33" t="s">
        <v>9</v>
      </c>
      <c r="R409" s="34">
        <f>INDEX(AJ:AJ,W408+1)</f>
        <v>0</v>
      </c>
      <c r="S409" s="35" t="s">
        <v>10</v>
      </c>
      <c r="T409" s="34">
        <f>INDEX(AK:AK,W408+1)</f>
        <v>0</v>
      </c>
      <c r="U409" s="35"/>
      <c r="V409" s="36"/>
      <c r="W409" s="37"/>
      <c r="X409" s="33"/>
      <c r="Y409" s="52"/>
      <c r="Z409" s="52"/>
      <c r="AA409" s="53"/>
      <c r="AC409" s="52"/>
      <c r="AD409" s="52"/>
      <c r="BF409" s="64" t="s">
        <v>0</v>
      </c>
    </row>
    <row r="410" spans="1:58">
      <c r="A410" t="str">
        <f t="shared" si="73"/>
        <v>|LEFT:80|LEFT:100|LEFT:100|LEFT:100|LEFT:100|LEFT:100|c</v>
      </c>
      <c r="B410" t="s">
        <v>0</v>
      </c>
      <c r="C410" t="s">
        <v>81</v>
      </c>
      <c r="D410" s="26" t="str">
        <f>$Q$1</f>
        <v>LEFT:80</v>
      </c>
      <c r="E410" s="26" t="s">
        <v>81</v>
      </c>
      <c r="F410" s="26" t="str">
        <f t="shared" ref="F410:J410" si="76">$R$1</f>
        <v>LEFT:100</v>
      </c>
      <c r="G410" s="26" t="s">
        <v>81</v>
      </c>
      <c r="H410" s="26" t="str">
        <f t="shared" si="76"/>
        <v>LEFT:100</v>
      </c>
      <c r="I410" s="26" t="s">
        <v>81</v>
      </c>
      <c r="J410" s="26" t="str">
        <f t="shared" si="76"/>
        <v>LEFT:100</v>
      </c>
      <c r="K410" s="26" t="s">
        <v>81</v>
      </c>
      <c r="L410" s="26" t="str">
        <f>$R$1</f>
        <v>LEFT:100</v>
      </c>
      <c r="M410" s="26" t="s">
        <v>81</v>
      </c>
      <c r="N410" s="26" t="str">
        <f>$R$1</f>
        <v>LEFT:100</v>
      </c>
      <c r="O410" t="s">
        <v>81</v>
      </c>
      <c r="P410" t="s">
        <v>82</v>
      </c>
      <c r="Q410" s="38" t="s">
        <v>6</v>
      </c>
      <c r="R410" s="34" t="str">
        <f>INDEX(AF:AF,W408+1)</f>
        <v>白</v>
      </c>
      <c r="S410" s="39" t="s">
        <v>7</v>
      </c>
      <c r="T410" s="34">
        <f>INDEX(AG:AG,W408+1)</f>
        <v>0</v>
      </c>
      <c r="U410" s="39" t="s">
        <v>8</v>
      </c>
      <c r="V410" s="34">
        <f>INDEX(AI:AI,W408+1)</f>
        <v>0</v>
      </c>
      <c r="W410" s="40"/>
      <c r="X410" s="34">
        <f>INDEX(AQ:AQ,W408+1)</f>
        <v>0</v>
      </c>
      <c r="Y410" s="52"/>
      <c r="Z410" s="52"/>
      <c r="AA410" s="53"/>
      <c r="AC410" s="35"/>
      <c r="AD410" s="35"/>
      <c r="BF410" s="64" t="s">
        <v>0</v>
      </c>
    </row>
    <row r="411" spans="1:58">
      <c r="A411" t="str">
        <f t="shared" si="73"/>
        <v>|色|白|レアリティ||マナコスト||</v>
      </c>
      <c r="B411" t="s">
        <v>0</v>
      </c>
      <c r="C411" t="s">
        <v>81</v>
      </c>
      <c r="D411" s="27" t="s">
        <v>6</v>
      </c>
      <c r="E411" t="s">
        <v>81</v>
      </c>
      <c r="F411" t="str">
        <f>IF(R410=0,"",R410)</f>
        <v>白</v>
      </c>
      <c r="G411" t="s">
        <v>81</v>
      </c>
      <c r="H411" s="27" t="s">
        <v>93</v>
      </c>
      <c r="I411" t="s">
        <v>81</v>
      </c>
      <c r="J411" t="str">
        <f>IF(T410=0,"",T410)</f>
        <v/>
      </c>
      <c r="K411" t="s">
        <v>81</v>
      </c>
      <c r="L411" s="27" t="s">
        <v>94</v>
      </c>
      <c r="M411" t="s">
        <v>81</v>
      </c>
      <c r="N411" t="str">
        <f>IF(V410=0,"",V410)</f>
        <v/>
      </c>
      <c r="O411" t="s">
        <v>81</v>
      </c>
      <c r="Q411" s="33" t="s">
        <v>11</v>
      </c>
      <c r="R411" s="34">
        <f>INDEX(AL:AL,W408+1)</f>
        <v>0</v>
      </c>
      <c r="S411" s="39" t="s">
        <v>95</v>
      </c>
      <c r="T411" s="34">
        <f>INDEX(AN:AN,W408+1)</f>
        <v>0</v>
      </c>
      <c r="U411" s="34">
        <f>INDEX(AO:AO,W408+1)</f>
        <v>0</v>
      </c>
      <c r="V411" s="34">
        <f>INDEX(AP:AP,W408+1)</f>
        <v>0</v>
      </c>
      <c r="W411" s="40"/>
      <c r="X411" s="34" t="str">
        <f>INDEX(AZ:AZ,W408+1)</f>
        <v/>
      </c>
      <c r="Y411" s="34" t="str">
        <f>INDEX(BA:BA,W408+1)</f>
        <v/>
      </c>
      <c r="Z411" s="34" t="str">
        <f>INDEX(BB:BB,W408+1)</f>
        <v/>
      </c>
      <c r="AA411" s="34">
        <f>INDEX(BC:BC,W408+1)</f>
        <v>0</v>
      </c>
      <c r="AC411" s="52"/>
      <c r="AD411" s="52"/>
      <c r="BF411" s="64" t="s">
        <v>0</v>
      </c>
    </row>
    <row r="412" spans="1:58">
      <c r="A412" t="str">
        <f t="shared" si="73"/>
        <v>|種別||サブタイプ||||</v>
      </c>
      <c r="B412" t="s">
        <v>0</v>
      </c>
      <c r="C412" t="s">
        <v>81</v>
      </c>
      <c r="D412" s="27" t="s">
        <v>11</v>
      </c>
      <c r="E412" t="s">
        <v>81</v>
      </c>
      <c r="F412" t="str">
        <f>IF(R411=0,"",R411)</f>
        <v/>
      </c>
      <c r="G412" t="s">
        <v>81</v>
      </c>
      <c r="H412" s="27" t="s">
        <v>103</v>
      </c>
      <c r="I412" t="s">
        <v>81</v>
      </c>
      <c r="J412" t="str">
        <f>IF(T411=0,"",T411)</f>
        <v/>
      </c>
      <c r="K412" t="s">
        <v>81</v>
      </c>
      <c r="L412" t="str">
        <f>IF(U411=0,"",U411)</f>
        <v/>
      </c>
      <c r="M412" t="s">
        <v>81</v>
      </c>
      <c r="N412" t="str">
        <f>IF(V411=0,"",V411)</f>
        <v/>
      </c>
      <c r="O412" t="s">
        <v>81</v>
      </c>
      <c r="Q412" s="33" t="s">
        <v>104</v>
      </c>
      <c r="R412" s="34" t="str">
        <f>INDEX(BD:BD,W408+1)</f>
        <v/>
      </c>
      <c r="S412" s="35"/>
      <c r="T412" s="35"/>
      <c r="U412" s="35"/>
      <c r="V412" s="36"/>
      <c r="W412" s="40"/>
      <c r="X412" s="32"/>
      <c r="Y412" s="32"/>
      <c r="Z412" s="32"/>
      <c r="AA412" s="54"/>
      <c r="AC412" s="52"/>
      <c r="AD412" s="52"/>
      <c r="BF412" s="64" t="s">
        <v>0</v>
      </c>
    </row>
    <row r="413" spans="1:58">
      <c r="A413" t="str">
        <f t="shared" si="73"/>
        <v>|テキスト|&gt;|&gt;|&gt;|&gt;||</v>
      </c>
      <c r="B413" t="s">
        <v>0</v>
      </c>
      <c r="C413" t="s">
        <v>81</v>
      </c>
      <c r="D413" s="27" t="s">
        <v>104</v>
      </c>
      <c r="E413" t="s">
        <v>81</v>
      </c>
      <c r="F413" s="27" t="s">
        <v>113</v>
      </c>
      <c r="G413" t="s">
        <v>81</v>
      </c>
      <c r="H413" s="27" t="s">
        <v>113</v>
      </c>
      <c r="I413" t="s">
        <v>81</v>
      </c>
      <c r="J413" s="27" t="s">
        <v>113</v>
      </c>
      <c r="K413" t="s">
        <v>81</v>
      </c>
      <c r="L413" s="27" t="s">
        <v>113</v>
      </c>
      <c r="M413" t="s">
        <v>81</v>
      </c>
      <c r="N413" t="str">
        <f>IF(R412=0,"",R412)</f>
        <v/>
      </c>
      <c r="O413" t="s">
        <v>81</v>
      </c>
      <c r="Q413" s="38" t="s">
        <v>27</v>
      </c>
      <c r="R413" s="34" t="str">
        <f>INDEX(BE:BE,W408+1)</f>
        <v/>
      </c>
      <c r="S413" s="35" t="s">
        <v>400</v>
      </c>
      <c r="T413" s="34" t="str">
        <f>IF(X413="","",X413&amp;IF(Y413="",""," "&amp;Y413)&amp;IF(Z413="",""," "&amp;Z413)&amp;IF(AA413="",""," "&amp;AA413))</f>
        <v/>
      </c>
      <c r="U413" s="35"/>
      <c r="V413" s="36"/>
      <c r="W413" s="40" t="s">
        <v>114</v>
      </c>
      <c r="X413" s="33" t="str">
        <f t="shared" ref="X413:AA413" si="77">IF(ISERROR(IF(LEN(X412)&gt;1,X412,VLOOKUP(X411,$AC:$AD,2,FALSE))),"",IF(LEN(X412)&gt;1,X412,VLOOKUP(X411,$AC:$AD,2,FALSE)))</f>
        <v/>
      </c>
      <c r="Y413" s="33" t="str">
        <f t="shared" si="77"/>
        <v/>
      </c>
      <c r="Z413" s="33" t="str">
        <f t="shared" si="77"/>
        <v/>
      </c>
      <c r="AA413" s="33" t="str">
        <f t="shared" si="77"/>
        <v> </v>
      </c>
      <c r="AC413" s="52"/>
      <c r="AD413" s="52"/>
      <c r="BF413" s="64" t="s">
        <v>0</v>
      </c>
    </row>
    <row r="414" spans="1:58">
      <c r="A414" t="str">
        <f t="shared" si="73"/>
        <v>|英テキスト|&gt;|&gt;|&gt;|&gt;||</v>
      </c>
      <c r="B414" t="s">
        <v>0</v>
      </c>
      <c r="C414" t="s">
        <v>81</v>
      </c>
      <c r="D414" s="27" t="s">
        <v>125</v>
      </c>
      <c r="E414" t="s">
        <v>81</v>
      </c>
      <c r="F414" s="27" t="s">
        <v>113</v>
      </c>
      <c r="G414" t="s">
        <v>81</v>
      </c>
      <c r="H414" s="27" t="s">
        <v>113</v>
      </c>
      <c r="I414" t="s">
        <v>81</v>
      </c>
      <c r="J414" s="27" t="s">
        <v>113</v>
      </c>
      <c r="K414" t="s">
        <v>81</v>
      </c>
      <c r="L414" s="27" t="s">
        <v>113</v>
      </c>
      <c r="M414" t="s">
        <v>81</v>
      </c>
      <c r="N414" t="str">
        <f>IF(T413="","",T413&amp;"&amp;br;")&amp;IF(R413=0,"",R413)</f>
        <v/>
      </c>
      <c r="O414" t="s">
        <v>81</v>
      </c>
      <c r="Q414" s="33" t="s">
        <v>18</v>
      </c>
      <c r="R414" s="34">
        <f>IF(INDEX(AX:AX,W408+1)="",0,INDEX(AX:AX,W408+1)&amp;"/"&amp;INDEX(AY:AY,W408+1))</f>
        <v>0</v>
      </c>
      <c r="S414" s="35"/>
      <c r="T414" s="35"/>
      <c r="U414" s="35"/>
      <c r="V414" s="36"/>
      <c r="W414" s="40"/>
      <c r="X414" s="33"/>
      <c r="Y414" s="52"/>
      <c r="Z414" s="52"/>
      <c r="AA414" s="53"/>
      <c r="AC414" s="52"/>
      <c r="AD414" s="52"/>
      <c r="BF414" s="64" t="s">
        <v>0</v>
      </c>
    </row>
    <row r="415" spans="1:58">
      <c r="A415" t="str">
        <f t="shared" si="73"/>
        <v>|PT|&gt;||シールド数|&gt;||</v>
      </c>
      <c r="B415" t="s">
        <v>0</v>
      </c>
      <c r="C415" t="s">
        <v>81</v>
      </c>
      <c r="D415" t="s">
        <v>18</v>
      </c>
      <c r="E415" t="s">
        <v>81</v>
      </c>
      <c r="F415" t="s">
        <v>113</v>
      </c>
      <c r="G415" t="s">
        <v>81</v>
      </c>
      <c r="H415" t="str">
        <f>IF(R414=0,"",R414)</f>
        <v/>
      </c>
      <c r="I415" t="s">
        <v>81</v>
      </c>
      <c r="J415" t="s">
        <v>136</v>
      </c>
      <c r="K415" t="s">
        <v>81</v>
      </c>
      <c r="L415" t="s">
        <v>113</v>
      </c>
      <c r="M415" t="s">
        <v>81</v>
      </c>
      <c r="N415" t="str">
        <f>IF(R415=0,"",R415)</f>
        <v/>
      </c>
      <c r="O415" t="s">
        <v>81</v>
      </c>
      <c r="Q415" s="41" t="s">
        <v>19</v>
      </c>
      <c r="R415" s="34">
        <f>INDEX(AW:AW,W408+1)</f>
        <v>0</v>
      </c>
      <c r="S415" s="42"/>
      <c r="T415" s="42"/>
      <c r="U415" s="42"/>
      <c r="V415" s="43"/>
      <c r="W415" s="44"/>
      <c r="X415" s="45"/>
      <c r="Y415" s="55"/>
      <c r="Z415" s="55"/>
      <c r="AA415" s="56"/>
      <c r="BF415" s="64" t="s">
        <v>0</v>
      </c>
    </row>
    <row r="416" spans="1:58">
      <c r="A416" t="str">
        <f t="shared" si="73"/>
        <v>&amp;br;&amp;br;</v>
      </c>
      <c r="B416" t="s">
        <v>0</v>
      </c>
      <c r="C416" t="s">
        <v>145</v>
      </c>
      <c r="R416"/>
      <c r="S416"/>
      <c r="T416"/>
      <c r="U416"/>
      <c r="V416"/>
      <c r="BF416" s="64" t="s">
        <v>0</v>
      </c>
    </row>
    <row r="417" spans="1:58">
      <c r="A417" t="str">
        <f t="shared" si="73"/>
        <v>#back(text=戻る,left)</v>
      </c>
      <c r="B417" t="s">
        <v>0</v>
      </c>
      <c r="C417" t="s">
        <v>153</v>
      </c>
      <c r="R417"/>
      <c r="S417"/>
      <c r="T417"/>
      <c r="U417"/>
      <c r="V417"/>
      <c r="BF417" s="64" t="s">
        <v>0</v>
      </c>
    </row>
    <row r="418" spans="1:58">
      <c r="A418" t="str">
        <f t="shared" si="73"/>
        <v>&amp;br;</v>
      </c>
      <c r="B418" t="s">
        <v>0</v>
      </c>
      <c r="C418" t="s">
        <v>164</v>
      </c>
      <c r="R418"/>
      <c r="S418"/>
      <c r="T418"/>
      <c r="U418"/>
      <c r="V418"/>
      <c r="BF418" s="64" t="s">
        <v>0</v>
      </c>
    </row>
    <row r="419" spans="1:58">
      <c r="A419" t="str">
        <f t="shared" si="73"/>
        <v>#comment(above,nsize=[15],size=[30],num=[10])</v>
      </c>
      <c r="B419" t="s">
        <v>0</v>
      </c>
      <c r="C419" t="s">
        <v>173</v>
      </c>
      <c r="R419"/>
      <c r="S419"/>
      <c r="T419"/>
      <c r="U419"/>
      <c r="V419"/>
      <c r="BF419" s="64" t="s">
        <v>0</v>
      </c>
    </row>
    <row r="420" spans="1:58">
      <c r="A420" t="str">
        <f t="shared" si="73"/>
        <v>&amp;br;&amp;br;</v>
      </c>
      <c r="B420" t="s">
        <v>0</v>
      </c>
      <c r="C420" t="s">
        <v>145</v>
      </c>
      <c r="R420"/>
      <c r="S420"/>
      <c r="T420"/>
      <c r="U420"/>
      <c r="V420"/>
      <c r="AC420" s="52"/>
      <c r="AD420" s="52"/>
      <c r="BF420" s="64" t="s">
        <v>0</v>
      </c>
    </row>
    <row r="421" spans="1:58">
      <c r="A421" t="str">
        <f t="shared" si="73"/>
        <v/>
      </c>
      <c r="B421" t="s">
        <v>0</v>
      </c>
      <c r="Q421" s="29"/>
      <c r="R421" s="30"/>
      <c r="S421" s="30"/>
      <c r="T421" s="30"/>
      <c r="U421" s="30"/>
      <c r="V421" s="31"/>
      <c r="W421" s="32">
        <v>33</v>
      </c>
      <c r="X421" s="29"/>
      <c r="Y421" s="50"/>
      <c r="Z421" s="50"/>
      <c r="AA421" s="51"/>
      <c r="AC421" s="52"/>
      <c r="AD421" s="52"/>
      <c r="BF421" s="64" t="s">
        <v>0</v>
      </c>
    </row>
    <row r="422" spans="1:58">
      <c r="A422" t="str">
        <f t="shared" si="73"/>
        <v>*0/0</v>
      </c>
      <c r="B422" t="s">
        <v>0</v>
      </c>
      <c r="C422" t="str">
        <f>"*"&amp;R422&amp;"/"&amp;T422</f>
        <v>*0/0</v>
      </c>
      <c r="Q422" s="33" t="s">
        <v>9</v>
      </c>
      <c r="R422" s="34">
        <f>INDEX(AJ:AJ,W421+1)</f>
        <v>0</v>
      </c>
      <c r="S422" s="35" t="s">
        <v>10</v>
      </c>
      <c r="T422" s="34">
        <f>INDEX(AK:AK,W421+1)</f>
        <v>0</v>
      </c>
      <c r="U422" s="35"/>
      <c r="V422" s="36"/>
      <c r="W422" s="37"/>
      <c r="X422" s="33"/>
      <c r="Y422" s="52"/>
      <c r="Z422" s="52"/>
      <c r="AA422" s="53"/>
      <c r="AC422" s="52"/>
      <c r="AD422" s="52"/>
      <c r="BF422" s="64" t="s">
        <v>0</v>
      </c>
    </row>
    <row r="423" spans="1:58">
      <c r="A423" t="str">
        <f t="shared" si="73"/>
        <v>|LEFT:80|LEFT:100|LEFT:100|LEFT:100|LEFT:100|LEFT:100|c</v>
      </c>
      <c r="B423" t="s">
        <v>0</v>
      </c>
      <c r="C423" t="s">
        <v>81</v>
      </c>
      <c r="D423" s="26" t="str">
        <f>$Q$1</f>
        <v>LEFT:80</v>
      </c>
      <c r="E423" s="26" t="s">
        <v>81</v>
      </c>
      <c r="F423" s="26" t="str">
        <f t="shared" ref="F423:J423" si="78">$R$1</f>
        <v>LEFT:100</v>
      </c>
      <c r="G423" s="26" t="s">
        <v>81</v>
      </c>
      <c r="H423" s="26" t="str">
        <f t="shared" si="78"/>
        <v>LEFT:100</v>
      </c>
      <c r="I423" s="26" t="s">
        <v>81</v>
      </c>
      <c r="J423" s="26" t="str">
        <f t="shared" si="78"/>
        <v>LEFT:100</v>
      </c>
      <c r="K423" s="26" t="s">
        <v>81</v>
      </c>
      <c r="L423" s="26" t="str">
        <f>$R$1</f>
        <v>LEFT:100</v>
      </c>
      <c r="M423" s="26" t="s">
        <v>81</v>
      </c>
      <c r="N423" s="26" t="str">
        <f>$R$1</f>
        <v>LEFT:100</v>
      </c>
      <c r="O423" t="s">
        <v>81</v>
      </c>
      <c r="P423" t="s">
        <v>82</v>
      </c>
      <c r="Q423" s="38" t="s">
        <v>6</v>
      </c>
      <c r="R423" s="34" t="str">
        <f>INDEX(AF:AF,W421+1)</f>
        <v>白</v>
      </c>
      <c r="S423" s="39" t="s">
        <v>7</v>
      </c>
      <c r="T423" s="34">
        <f>INDEX(AG:AG,W421+1)</f>
        <v>0</v>
      </c>
      <c r="U423" s="39" t="s">
        <v>8</v>
      </c>
      <c r="V423" s="34">
        <f>INDEX(AI:AI,W421+1)</f>
        <v>0</v>
      </c>
      <c r="W423" s="40"/>
      <c r="X423" s="34">
        <f>INDEX(AQ:AQ,W421+1)</f>
        <v>0</v>
      </c>
      <c r="Y423" s="52"/>
      <c r="Z423" s="52"/>
      <c r="AA423" s="53"/>
      <c r="AC423" s="35"/>
      <c r="AD423" s="35"/>
      <c r="BF423" s="64" t="s">
        <v>0</v>
      </c>
    </row>
    <row r="424" spans="1:58">
      <c r="A424" t="str">
        <f t="shared" si="73"/>
        <v>|色|白|レアリティ||マナコスト||</v>
      </c>
      <c r="B424" t="s">
        <v>0</v>
      </c>
      <c r="C424" t="s">
        <v>81</v>
      </c>
      <c r="D424" s="27" t="s">
        <v>6</v>
      </c>
      <c r="E424" t="s">
        <v>81</v>
      </c>
      <c r="F424" t="str">
        <f>IF(R423=0,"",R423)</f>
        <v>白</v>
      </c>
      <c r="G424" t="s">
        <v>81</v>
      </c>
      <c r="H424" s="27" t="s">
        <v>93</v>
      </c>
      <c r="I424" t="s">
        <v>81</v>
      </c>
      <c r="J424" t="str">
        <f>IF(T423=0,"",T423)</f>
        <v/>
      </c>
      <c r="K424" t="s">
        <v>81</v>
      </c>
      <c r="L424" s="27" t="s">
        <v>94</v>
      </c>
      <c r="M424" t="s">
        <v>81</v>
      </c>
      <c r="N424" t="str">
        <f>IF(V423=0,"",V423)</f>
        <v/>
      </c>
      <c r="O424" t="s">
        <v>81</v>
      </c>
      <c r="Q424" s="33" t="s">
        <v>11</v>
      </c>
      <c r="R424" s="34">
        <f>INDEX(AL:AL,W421+1)</f>
        <v>0</v>
      </c>
      <c r="S424" s="39" t="s">
        <v>95</v>
      </c>
      <c r="T424" s="34">
        <f>INDEX(AN:AN,W421+1)</f>
        <v>0</v>
      </c>
      <c r="U424" s="34">
        <f>INDEX(AO:AO,W421+1)</f>
        <v>0</v>
      </c>
      <c r="V424" s="34">
        <f>INDEX(AP:AP,W421+1)</f>
        <v>0</v>
      </c>
      <c r="W424" s="40"/>
      <c r="X424" s="34" t="str">
        <f>INDEX(AZ:AZ,W421+1)</f>
        <v/>
      </c>
      <c r="Y424" s="34" t="str">
        <f>INDEX(BA:BA,W421+1)</f>
        <v/>
      </c>
      <c r="Z424" s="34" t="str">
        <f>INDEX(BB:BB,W421+1)</f>
        <v/>
      </c>
      <c r="AA424" s="34">
        <f>INDEX(BC:BC,W421+1)</f>
        <v>0</v>
      </c>
      <c r="AC424" s="52"/>
      <c r="AD424" s="52"/>
      <c r="BF424" s="64" t="s">
        <v>0</v>
      </c>
    </row>
    <row r="425" spans="1:58">
      <c r="A425" t="str">
        <f t="shared" si="73"/>
        <v>|種別||サブタイプ||||</v>
      </c>
      <c r="B425" t="s">
        <v>0</v>
      </c>
      <c r="C425" t="s">
        <v>81</v>
      </c>
      <c r="D425" s="27" t="s">
        <v>11</v>
      </c>
      <c r="E425" t="s">
        <v>81</v>
      </c>
      <c r="F425" t="str">
        <f>IF(R424=0,"",R424)</f>
        <v/>
      </c>
      <c r="G425" t="s">
        <v>81</v>
      </c>
      <c r="H425" s="27" t="s">
        <v>103</v>
      </c>
      <c r="I425" t="s">
        <v>81</v>
      </c>
      <c r="J425" t="str">
        <f>IF(T424=0,"",T424)</f>
        <v/>
      </c>
      <c r="K425" t="s">
        <v>81</v>
      </c>
      <c r="L425" t="str">
        <f>IF(U424=0,"",U424)</f>
        <v/>
      </c>
      <c r="M425" t="s">
        <v>81</v>
      </c>
      <c r="N425" t="str">
        <f>IF(V424=0,"",V424)</f>
        <v/>
      </c>
      <c r="O425" t="s">
        <v>81</v>
      </c>
      <c r="Q425" s="33" t="s">
        <v>104</v>
      </c>
      <c r="R425" s="34" t="str">
        <f>INDEX(BD:BD,W421+1)</f>
        <v/>
      </c>
      <c r="S425" s="35"/>
      <c r="T425" s="35"/>
      <c r="U425" s="35"/>
      <c r="V425" s="36"/>
      <c r="W425" s="40"/>
      <c r="X425" s="32"/>
      <c r="Y425" s="32"/>
      <c r="Z425" s="32"/>
      <c r="AA425" s="54"/>
      <c r="AC425" s="52"/>
      <c r="AD425" s="52"/>
      <c r="BF425" s="64" t="s">
        <v>0</v>
      </c>
    </row>
    <row r="426" spans="1:58">
      <c r="A426" t="str">
        <f t="shared" si="73"/>
        <v>|テキスト|&gt;|&gt;|&gt;|&gt;||</v>
      </c>
      <c r="B426" t="s">
        <v>0</v>
      </c>
      <c r="C426" t="s">
        <v>81</v>
      </c>
      <c r="D426" s="27" t="s">
        <v>104</v>
      </c>
      <c r="E426" t="s">
        <v>81</v>
      </c>
      <c r="F426" s="27" t="s">
        <v>113</v>
      </c>
      <c r="G426" t="s">
        <v>81</v>
      </c>
      <c r="H426" s="27" t="s">
        <v>113</v>
      </c>
      <c r="I426" t="s">
        <v>81</v>
      </c>
      <c r="J426" s="27" t="s">
        <v>113</v>
      </c>
      <c r="K426" t="s">
        <v>81</v>
      </c>
      <c r="L426" s="27" t="s">
        <v>113</v>
      </c>
      <c r="M426" t="s">
        <v>81</v>
      </c>
      <c r="N426" t="str">
        <f>IF(R425=0,"",R425)</f>
        <v/>
      </c>
      <c r="O426" t="s">
        <v>81</v>
      </c>
      <c r="Q426" s="38" t="s">
        <v>27</v>
      </c>
      <c r="R426" s="34" t="str">
        <f>INDEX(BE:BE,W421+1)</f>
        <v/>
      </c>
      <c r="S426" s="35" t="s">
        <v>400</v>
      </c>
      <c r="T426" s="34" t="str">
        <f>IF(X426="","",X426&amp;IF(Y426="",""," "&amp;Y426)&amp;IF(Z426="",""," "&amp;Z426)&amp;IF(AA426="",""," "&amp;AA426))</f>
        <v/>
      </c>
      <c r="U426" s="35"/>
      <c r="V426" s="36"/>
      <c r="W426" s="40" t="s">
        <v>114</v>
      </c>
      <c r="X426" s="33" t="str">
        <f t="shared" ref="X426:AA426" si="79">IF(ISERROR(IF(LEN(X425)&gt;1,X425,VLOOKUP(X424,$AC:$AD,2,FALSE))),"",IF(LEN(X425)&gt;1,X425,VLOOKUP(X424,$AC:$AD,2,FALSE)))</f>
        <v/>
      </c>
      <c r="Y426" s="33" t="str">
        <f t="shared" si="79"/>
        <v/>
      </c>
      <c r="Z426" s="33" t="str">
        <f t="shared" si="79"/>
        <v/>
      </c>
      <c r="AA426" s="33" t="str">
        <f t="shared" si="79"/>
        <v> </v>
      </c>
      <c r="AC426" s="52"/>
      <c r="AD426" s="52"/>
      <c r="BF426" s="64" t="s">
        <v>0</v>
      </c>
    </row>
    <row r="427" spans="1:58">
      <c r="A427" t="str">
        <f t="shared" si="73"/>
        <v>|英テキスト|&gt;|&gt;|&gt;|&gt;||</v>
      </c>
      <c r="B427" t="s">
        <v>0</v>
      </c>
      <c r="C427" t="s">
        <v>81</v>
      </c>
      <c r="D427" s="27" t="s">
        <v>125</v>
      </c>
      <c r="E427" t="s">
        <v>81</v>
      </c>
      <c r="F427" s="27" t="s">
        <v>113</v>
      </c>
      <c r="G427" t="s">
        <v>81</v>
      </c>
      <c r="H427" s="27" t="s">
        <v>113</v>
      </c>
      <c r="I427" t="s">
        <v>81</v>
      </c>
      <c r="J427" s="27" t="s">
        <v>113</v>
      </c>
      <c r="K427" t="s">
        <v>81</v>
      </c>
      <c r="L427" s="27" t="s">
        <v>113</v>
      </c>
      <c r="M427" t="s">
        <v>81</v>
      </c>
      <c r="N427" t="str">
        <f>IF(T426="","",T426&amp;"&amp;br;")&amp;IF(R426=0,"",R426)</f>
        <v/>
      </c>
      <c r="O427" t="s">
        <v>81</v>
      </c>
      <c r="Q427" s="33" t="s">
        <v>18</v>
      </c>
      <c r="R427" s="34">
        <f>IF(INDEX(AX:AX,W421+1)="",0,INDEX(AX:AX,W421+1)&amp;"/"&amp;INDEX(AY:AY,W421+1))</f>
        <v>0</v>
      </c>
      <c r="S427" s="35"/>
      <c r="T427" s="35"/>
      <c r="U427" s="35"/>
      <c r="V427" s="36"/>
      <c r="W427" s="40"/>
      <c r="X427" s="33"/>
      <c r="Y427" s="52"/>
      <c r="Z427" s="52"/>
      <c r="AA427" s="53"/>
      <c r="AC427" s="52"/>
      <c r="AD427" s="52"/>
      <c r="BF427" s="64" t="s">
        <v>0</v>
      </c>
    </row>
    <row r="428" spans="1:58">
      <c r="A428" t="str">
        <f t="shared" si="73"/>
        <v>|PT|&gt;||シールド数|&gt;||</v>
      </c>
      <c r="B428" t="s">
        <v>0</v>
      </c>
      <c r="C428" t="s">
        <v>81</v>
      </c>
      <c r="D428" t="s">
        <v>18</v>
      </c>
      <c r="E428" t="s">
        <v>81</v>
      </c>
      <c r="F428" t="s">
        <v>113</v>
      </c>
      <c r="G428" t="s">
        <v>81</v>
      </c>
      <c r="H428" t="str">
        <f>IF(R427=0,"",R427)</f>
        <v/>
      </c>
      <c r="I428" t="s">
        <v>81</v>
      </c>
      <c r="J428" t="s">
        <v>136</v>
      </c>
      <c r="K428" t="s">
        <v>81</v>
      </c>
      <c r="L428" t="s">
        <v>113</v>
      </c>
      <c r="M428" t="s">
        <v>81</v>
      </c>
      <c r="N428" t="str">
        <f>IF(R428=0,"",R428)</f>
        <v/>
      </c>
      <c r="O428" t="s">
        <v>81</v>
      </c>
      <c r="Q428" s="41" t="s">
        <v>19</v>
      </c>
      <c r="R428" s="34">
        <f>INDEX(AW:AW,W421+1)</f>
        <v>0</v>
      </c>
      <c r="S428" s="42"/>
      <c r="T428" s="42"/>
      <c r="U428" s="42"/>
      <c r="V428" s="43"/>
      <c r="W428" s="44"/>
      <c r="X428" s="45"/>
      <c r="Y428" s="55"/>
      <c r="Z428" s="55"/>
      <c r="AA428" s="56"/>
      <c r="BF428" s="64" t="s">
        <v>0</v>
      </c>
    </row>
    <row r="429" spans="1:58">
      <c r="A429" t="str">
        <f t="shared" si="73"/>
        <v>&amp;br;&amp;br;</v>
      </c>
      <c r="B429" t="s">
        <v>0</v>
      </c>
      <c r="C429" t="s">
        <v>145</v>
      </c>
      <c r="R429"/>
      <c r="S429"/>
      <c r="T429"/>
      <c r="U429"/>
      <c r="V429"/>
      <c r="BF429" s="64" t="s">
        <v>0</v>
      </c>
    </row>
    <row r="430" spans="1:58">
      <c r="A430" t="str">
        <f t="shared" si="73"/>
        <v>#back(text=戻る,left)</v>
      </c>
      <c r="B430" t="s">
        <v>0</v>
      </c>
      <c r="C430" t="s">
        <v>153</v>
      </c>
      <c r="R430"/>
      <c r="S430"/>
      <c r="T430"/>
      <c r="U430"/>
      <c r="V430"/>
      <c r="BF430" s="64" t="s">
        <v>0</v>
      </c>
    </row>
    <row r="431" spans="1:58">
      <c r="A431" t="str">
        <f t="shared" si="73"/>
        <v>&amp;br;</v>
      </c>
      <c r="B431" t="s">
        <v>0</v>
      </c>
      <c r="C431" t="s">
        <v>164</v>
      </c>
      <c r="R431"/>
      <c r="S431"/>
      <c r="T431"/>
      <c r="U431"/>
      <c r="V431"/>
      <c r="BF431" s="64" t="s">
        <v>0</v>
      </c>
    </row>
    <row r="432" spans="1:58">
      <c r="A432" t="str">
        <f t="shared" si="73"/>
        <v>#comment(above,nsize=[15],size=[30],num=[10])</v>
      </c>
      <c r="B432" t="s">
        <v>0</v>
      </c>
      <c r="C432" t="s">
        <v>173</v>
      </c>
      <c r="R432"/>
      <c r="S432"/>
      <c r="T432"/>
      <c r="U432"/>
      <c r="V432"/>
      <c r="BF432" s="64" t="s">
        <v>0</v>
      </c>
    </row>
    <row r="433" spans="1:58">
      <c r="A433" t="str">
        <f t="shared" si="73"/>
        <v>&amp;br;&amp;br;</v>
      </c>
      <c r="B433" t="s">
        <v>0</v>
      </c>
      <c r="C433" t="s">
        <v>145</v>
      </c>
      <c r="R433"/>
      <c r="S433"/>
      <c r="T433"/>
      <c r="U433"/>
      <c r="V433"/>
      <c r="AC433" s="52"/>
      <c r="AD433" s="52"/>
      <c r="BF433" s="64" t="s">
        <v>0</v>
      </c>
    </row>
    <row r="434" spans="1:58">
      <c r="A434" t="str">
        <f t="shared" si="73"/>
        <v/>
      </c>
      <c r="B434" t="s">
        <v>0</v>
      </c>
      <c r="Q434" s="29"/>
      <c r="R434" s="30"/>
      <c r="S434" s="30"/>
      <c r="T434" s="30"/>
      <c r="U434" s="30"/>
      <c r="V434" s="31"/>
      <c r="W434" s="32">
        <v>34</v>
      </c>
      <c r="X434" s="29"/>
      <c r="Y434" s="50"/>
      <c r="Z434" s="50"/>
      <c r="AA434" s="51"/>
      <c r="AC434" s="52"/>
      <c r="AD434" s="52"/>
      <c r="BF434" s="64" t="s">
        <v>0</v>
      </c>
    </row>
    <row r="435" spans="1:58">
      <c r="A435" t="str">
        <f t="shared" si="73"/>
        <v>*0/0</v>
      </c>
      <c r="B435" t="s">
        <v>0</v>
      </c>
      <c r="C435" t="str">
        <f>"*"&amp;R435&amp;"/"&amp;T435</f>
        <v>*0/0</v>
      </c>
      <c r="Q435" s="33" t="s">
        <v>9</v>
      </c>
      <c r="R435" s="34">
        <f>INDEX(AJ:AJ,W434+1)</f>
        <v>0</v>
      </c>
      <c r="S435" s="35" t="s">
        <v>10</v>
      </c>
      <c r="T435" s="34">
        <f>INDEX(AK:AK,W434+1)</f>
        <v>0</v>
      </c>
      <c r="U435" s="35"/>
      <c r="V435" s="36"/>
      <c r="W435" s="37"/>
      <c r="X435" s="33"/>
      <c r="Y435" s="52"/>
      <c r="Z435" s="52"/>
      <c r="AA435" s="53"/>
      <c r="AC435" s="52"/>
      <c r="AD435" s="52"/>
      <c r="BF435" s="64" t="s">
        <v>0</v>
      </c>
    </row>
    <row r="436" spans="1:58">
      <c r="A436" t="str">
        <f t="shared" si="73"/>
        <v>|LEFT:80|LEFT:100|LEFT:100|LEFT:100|LEFT:100|LEFT:100|c</v>
      </c>
      <c r="B436" t="s">
        <v>0</v>
      </c>
      <c r="C436" t="s">
        <v>81</v>
      </c>
      <c r="D436" s="26" t="str">
        <f>$Q$1</f>
        <v>LEFT:80</v>
      </c>
      <c r="E436" s="26" t="s">
        <v>81</v>
      </c>
      <c r="F436" s="26" t="str">
        <f t="shared" ref="F436:J436" si="80">$R$1</f>
        <v>LEFT:100</v>
      </c>
      <c r="G436" s="26" t="s">
        <v>81</v>
      </c>
      <c r="H436" s="26" t="str">
        <f t="shared" si="80"/>
        <v>LEFT:100</v>
      </c>
      <c r="I436" s="26" t="s">
        <v>81</v>
      </c>
      <c r="J436" s="26" t="str">
        <f t="shared" si="80"/>
        <v>LEFT:100</v>
      </c>
      <c r="K436" s="26" t="s">
        <v>81</v>
      </c>
      <c r="L436" s="26" t="str">
        <f>$R$1</f>
        <v>LEFT:100</v>
      </c>
      <c r="M436" s="26" t="s">
        <v>81</v>
      </c>
      <c r="N436" s="26" t="str">
        <f>$R$1</f>
        <v>LEFT:100</v>
      </c>
      <c r="O436" t="s">
        <v>81</v>
      </c>
      <c r="P436" t="s">
        <v>82</v>
      </c>
      <c r="Q436" s="38" t="s">
        <v>6</v>
      </c>
      <c r="R436" s="34" t="str">
        <f>INDEX(AF:AF,W434+1)</f>
        <v>白</v>
      </c>
      <c r="S436" s="39" t="s">
        <v>7</v>
      </c>
      <c r="T436" s="34">
        <f>INDEX(AG:AG,W434+1)</f>
        <v>0</v>
      </c>
      <c r="U436" s="39" t="s">
        <v>8</v>
      </c>
      <c r="V436" s="34">
        <f>INDEX(AI:AI,W434+1)</f>
        <v>0</v>
      </c>
      <c r="W436" s="40"/>
      <c r="X436" s="34">
        <f>INDEX(AQ:AQ,W434+1)</f>
        <v>0</v>
      </c>
      <c r="Y436" s="52"/>
      <c r="Z436" s="52"/>
      <c r="AA436" s="53"/>
      <c r="AC436" s="35"/>
      <c r="AD436" s="35"/>
      <c r="BF436" s="64" t="s">
        <v>0</v>
      </c>
    </row>
    <row r="437" spans="1:58">
      <c r="A437" t="str">
        <f t="shared" si="73"/>
        <v>|色|白|レアリティ||マナコスト||</v>
      </c>
      <c r="B437" t="s">
        <v>0</v>
      </c>
      <c r="C437" t="s">
        <v>81</v>
      </c>
      <c r="D437" s="27" t="s">
        <v>6</v>
      </c>
      <c r="E437" t="s">
        <v>81</v>
      </c>
      <c r="F437" t="str">
        <f>IF(R436=0,"",R436)</f>
        <v>白</v>
      </c>
      <c r="G437" t="s">
        <v>81</v>
      </c>
      <c r="H437" s="27" t="s">
        <v>93</v>
      </c>
      <c r="I437" t="s">
        <v>81</v>
      </c>
      <c r="J437" t="str">
        <f>IF(T436=0,"",T436)</f>
        <v/>
      </c>
      <c r="K437" t="s">
        <v>81</v>
      </c>
      <c r="L437" s="27" t="s">
        <v>94</v>
      </c>
      <c r="M437" t="s">
        <v>81</v>
      </c>
      <c r="N437" t="str">
        <f>IF(V436=0,"",V436)</f>
        <v/>
      </c>
      <c r="O437" t="s">
        <v>81</v>
      </c>
      <c r="Q437" s="33" t="s">
        <v>11</v>
      </c>
      <c r="R437" s="34">
        <f>INDEX(AL:AL,W434+1)</f>
        <v>0</v>
      </c>
      <c r="S437" s="39" t="s">
        <v>95</v>
      </c>
      <c r="T437" s="34">
        <f>INDEX(AN:AN,W434+1)</f>
        <v>0</v>
      </c>
      <c r="U437" s="34">
        <f>INDEX(AO:AO,W434+1)</f>
        <v>0</v>
      </c>
      <c r="V437" s="34">
        <f>INDEX(AP:AP,W434+1)</f>
        <v>0</v>
      </c>
      <c r="W437" s="40"/>
      <c r="X437" s="34" t="str">
        <f>INDEX(AZ:AZ,W434+1)</f>
        <v/>
      </c>
      <c r="Y437" s="34" t="str">
        <f>INDEX(BA:BA,W434+1)</f>
        <v/>
      </c>
      <c r="Z437" s="34" t="str">
        <f>INDEX(BB:BB,W434+1)</f>
        <v/>
      </c>
      <c r="AA437" s="34">
        <f>INDEX(BC:BC,W434+1)</f>
        <v>0</v>
      </c>
      <c r="AC437" s="52"/>
      <c r="AD437" s="52"/>
      <c r="BF437" s="64" t="s">
        <v>0</v>
      </c>
    </row>
    <row r="438" spans="1:58">
      <c r="A438" t="str">
        <f t="shared" si="73"/>
        <v>|種別||サブタイプ||||</v>
      </c>
      <c r="B438" t="s">
        <v>0</v>
      </c>
      <c r="C438" t="s">
        <v>81</v>
      </c>
      <c r="D438" s="27" t="s">
        <v>11</v>
      </c>
      <c r="E438" t="s">
        <v>81</v>
      </c>
      <c r="F438" t="str">
        <f>IF(R437=0,"",R437)</f>
        <v/>
      </c>
      <c r="G438" t="s">
        <v>81</v>
      </c>
      <c r="H438" s="27" t="s">
        <v>103</v>
      </c>
      <c r="I438" t="s">
        <v>81</v>
      </c>
      <c r="J438" t="str">
        <f>IF(T437=0,"",T437)</f>
        <v/>
      </c>
      <c r="K438" t="s">
        <v>81</v>
      </c>
      <c r="L438" t="str">
        <f>IF(U437=0,"",U437)</f>
        <v/>
      </c>
      <c r="M438" t="s">
        <v>81</v>
      </c>
      <c r="N438" t="str">
        <f>IF(V437=0,"",V437)</f>
        <v/>
      </c>
      <c r="O438" t="s">
        <v>81</v>
      </c>
      <c r="Q438" s="33" t="s">
        <v>104</v>
      </c>
      <c r="R438" s="34" t="str">
        <f>INDEX(BD:BD,W434+1)</f>
        <v/>
      </c>
      <c r="S438" s="35"/>
      <c r="T438" s="35"/>
      <c r="U438" s="35"/>
      <c r="V438" s="36"/>
      <c r="W438" s="40"/>
      <c r="X438" s="32"/>
      <c r="Y438" s="32"/>
      <c r="Z438" s="32"/>
      <c r="AA438" s="54"/>
      <c r="AC438" s="52"/>
      <c r="AD438" s="52"/>
      <c r="BF438" s="64" t="s">
        <v>0</v>
      </c>
    </row>
    <row r="439" spans="1:58">
      <c r="A439" t="str">
        <f t="shared" si="73"/>
        <v>|テキスト|&gt;|&gt;|&gt;|&gt;||</v>
      </c>
      <c r="B439" t="s">
        <v>0</v>
      </c>
      <c r="C439" t="s">
        <v>81</v>
      </c>
      <c r="D439" s="27" t="s">
        <v>104</v>
      </c>
      <c r="E439" t="s">
        <v>81</v>
      </c>
      <c r="F439" s="27" t="s">
        <v>113</v>
      </c>
      <c r="G439" t="s">
        <v>81</v>
      </c>
      <c r="H439" s="27" t="s">
        <v>113</v>
      </c>
      <c r="I439" t="s">
        <v>81</v>
      </c>
      <c r="J439" s="27" t="s">
        <v>113</v>
      </c>
      <c r="K439" t="s">
        <v>81</v>
      </c>
      <c r="L439" s="27" t="s">
        <v>113</v>
      </c>
      <c r="M439" t="s">
        <v>81</v>
      </c>
      <c r="N439" t="str">
        <f>IF(R438=0,"",R438)</f>
        <v/>
      </c>
      <c r="O439" t="s">
        <v>81</v>
      </c>
      <c r="Q439" s="38" t="s">
        <v>27</v>
      </c>
      <c r="R439" s="34" t="str">
        <f>INDEX(BE:BE,W434+1)</f>
        <v/>
      </c>
      <c r="S439" s="35" t="s">
        <v>400</v>
      </c>
      <c r="T439" s="34" t="str">
        <f>IF(X439="","",X439&amp;IF(Y439="",""," "&amp;Y439)&amp;IF(Z439="",""," "&amp;Z439)&amp;IF(AA439="",""," "&amp;AA439))</f>
        <v/>
      </c>
      <c r="U439" s="35"/>
      <c r="V439" s="36"/>
      <c r="W439" s="40" t="s">
        <v>114</v>
      </c>
      <c r="X439" s="33" t="str">
        <f t="shared" ref="X439:AA439" si="81">IF(ISERROR(IF(LEN(X438)&gt;1,X438,VLOOKUP(X437,$AC:$AD,2,FALSE))),"",IF(LEN(X438)&gt;1,X438,VLOOKUP(X437,$AC:$AD,2,FALSE)))</f>
        <v/>
      </c>
      <c r="Y439" s="33" t="str">
        <f t="shared" si="81"/>
        <v/>
      </c>
      <c r="Z439" s="33" t="str">
        <f t="shared" si="81"/>
        <v/>
      </c>
      <c r="AA439" s="33" t="str">
        <f t="shared" si="81"/>
        <v> </v>
      </c>
      <c r="AC439" s="52"/>
      <c r="AD439" s="52"/>
      <c r="BF439" s="64" t="s">
        <v>0</v>
      </c>
    </row>
    <row r="440" spans="1:58">
      <c r="A440" t="str">
        <f t="shared" si="73"/>
        <v>|英テキスト|&gt;|&gt;|&gt;|&gt;||</v>
      </c>
      <c r="B440" t="s">
        <v>0</v>
      </c>
      <c r="C440" t="s">
        <v>81</v>
      </c>
      <c r="D440" s="27" t="s">
        <v>125</v>
      </c>
      <c r="E440" t="s">
        <v>81</v>
      </c>
      <c r="F440" s="27" t="s">
        <v>113</v>
      </c>
      <c r="G440" t="s">
        <v>81</v>
      </c>
      <c r="H440" s="27" t="s">
        <v>113</v>
      </c>
      <c r="I440" t="s">
        <v>81</v>
      </c>
      <c r="J440" s="27" t="s">
        <v>113</v>
      </c>
      <c r="K440" t="s">
        <v>81</v>
      </c>
      <c r="L440" s="27" t="s">
        <v>113</v>
      </c>
      <c r="M440" t="s">
        <v>81</v>
      </c>
      <c r="N440" t="str">
        <f>IF(T439="","",T439&amp;"&amp;br;")&amp;IF(R439=0,"",R439)</f>
        <v/>
      </c>
      <c r="O440" t="s">
        <v>81</v>
      </c>
      <c r="Q440" s="33" t="s">
        <v>18</v>
      </c>
      <c r="R440" s="34">
        <f>IF(INDEX(AX:AX,W434+1)="",0,INDEX(AX:AX,W434+1)&amp;"/"&amp;INDEX(AY:AY,W434+1))</f>
        <v>0</v>
      </c>
      <c r="S440" s="35"/>
      <c r="T440" s="35"/>
      <c r="U440" s="35"/>
      <c r="V440" s="36"/>
      <c r="W440" s="40"/>
      <c r="X440" s="33"/>
      <c r="Y440" s="52"/>
      <c r="Z440" s="52"/>
      <c r="AA440" s="53"/>
      <c r="AC440" s="52"/>
      <c r="AD440" s="52"/>
      <c r="BF440" s="64" t="s">
        <v>0</v>
      </c>
    </row>
    <row r="441" spans="1:58">
      <c r="A441" t="str">
        <f t="shared" si="73"/>
        <v>|PT|&gt;||シールド数|&gt;||</v>
      </c>
      <c r="B441" t="s">
        <v>0</v>
      </c>
      <c r="C441" t="s">
        <v>81</v>
      </c>
      <c r="D441" t="s">
        <v>18</v>
      </c>
      <c r="E441" t="s">
        <v>81</v>
      </c>
      <c r="F441" t="s">
        <v>113</v>
      </c>
      <c r="G441" t="s">
        <v>81</v>
      </c>
      <c r="H441" t="str">
        <f>IF(R440=0,"",R440)</f>
        <v/>
      </c>
      <c r="I441" t="s">
        <v>81</v>
      </c>
      <c r="J441" t="s">
        <v>136</v>
      </c>
      <c r="K441" t="s">
        <v>81</v>
      </c>
      <c r="L441" t="s">
        <v>113</v>
      </c>
      <c r="M441" t="s">
        <v>81</v>
      </c>
      <c r="N441" t="str">
        <f>IF(R441=0,"",R441)</f>
        <v/>
      </c>
      <c r="O441" t="s">
        <v>81</v>
      </c>
      <c r="Q441" s="41" t="s">
        <v>19</v>
      </c>
      <c r="R441" s="34">
        <f>INDEX(AW:AW,W434+1)</f>
        <v>0</v>
      </c>
      <c r="S441" s="42"/>
      <c r="T441" s="42"/>
      <c r="U441" s="42"/>
      <c r="V441" s="43"/>
      <c r="W441" s="44"/>
      <c r="X441" s="45"/>
      <c r="Y441" s="55"/>
      <c r="Z441" s="55"/>
      <c r="AA441" s="56"/>
      <c r="BF441" s="64" t="s">
        <v>0</v>
      </c>
    </row>
    <row r="442" spans="1:58">
      <c r="A442" t="str">
        <f t="shared" si="73"/>
        <v>&amp;br;&amp;br;</v>
      </c>
      <c r="B442" t="s">
        <v>0</v>
      </c>
      <c r="C442" t="s">
        <v>145</v>
      </c>
      <c r="R442"/>
      <c r="S442"/>
      <c r="T442"/>
      <c r="U442"/>
      <c r="V442"/>
      <c r="BF442" s="64" t="s">
        <v>0</v>
      </c>
    </row>
    <row r="443" spans="1:58">
      <c r="A443" t="str">
        <f t="shared" si="73"/>
        <v>#back(text=戻る,left)</v>
      </c>
      <c r="B443" t="s">
        <v>0</v>
      </c>
      <c r="C443" t="s">
        <v>153</v>
      </c>
      <c r="R443"/>
      <c r="S443"/>
      <c r="T443"/>
      <c r="U443"/>
      <c r="V443"/>
      <c r="BF443" s="64" t="s">
        <v>0</v>
      </c>
    </row>
    <row r="444" spans="1:58">
      <c r="A444" t="str">
        <f t="shared" si="73"/>
        <v>&amp;br;</v>
      </c>
      <c r="B444" t="s">
        <v>0</v>
      </c>
      <c r="C444" t="s">
        <v>164</v>
      </c>
      <c r="R444"/>
      <c r="S444"/>
      <c r="T444"/>
      <c r="U444"/>
      <c r="V444"/>
      <c r="BF444" s="64" t="s">
        <v>0</v>
      </c>
    </row>
    <row r="445" spans="1:58">
      <c r="A445" t="str">
        <f t="shared" si="73"/>
        <v>#comment(above,nsize=[15],size=[30],num=[10])</v>
      </c>
      <c r="B445" t="s">
        <v>0</v>
      </c>
      <c r="C445" t="s">
        <v>173</v>
      </c>
      <c r="R445"/>
      <c r="S445"/>
      <c r="T445"/>
      <c r="U445"/>
      <c r="V445"/>
      <c r="BF445" s="64" t="s">
        <v>0</v>
      </c>
    </row>
    <row r="446" spans="1:58">
      <c r="A446" t="str">
        <f t="shared" si="73"/>
        <v>&amp;br;&amp;br;</v>
      </c>
      <c r="B446" t="s">
        <v>0</v>
      </c>
      <c r="C446" t="s">
        <v>145</v>
      </c>
      <c r="R446"/>
      <c r="S446"/>
      <c r="T446"/>
      <c r="U446"/>
      <c r="V446"/>
      <c r="AC446" s="52"/>
      <c r="AD446" s="52"/>
      <c r="BF446" s="64" t="s">
        <v>0</v>
      </c>
    </row>
    <row r="447" spans="1:58">
      <c r="A447" t="str">
        <f t="shared" si="73"/>
        <v/>
      </c>
      <c r="B447" t="s">
        <v>0</v>
      </c>
      <c r="Q447" s="29"/>
      <c r="R447" s="30"/>
      <c r="S447" s="30"/>
      <c r="T447" s="30"/>
      <c r="U447" s="30"/>
      <c r="V447" s="31"/>
      <c r="W447" s="32">
        <v>35</v>
      </c>
      <c r="X447" s="29"/>
      <c r="Y447" s="50"/>
      <c r="Z447" s="50"/>
      <c r="AA447" s="51"/>
      <c r="AC447" s="52"/>
      <c r="AD447" s="52"/>
      <c r="BF447" s="64" t="s">
        <v>0</v>
      </c>
    </row>
    <row r="448" spans="1:58">
      <c r="A448" t="str">
        <f t="shared" si="73"/>
        <v>*0/0</v>
      </c>
      <c r="B448" t="s">
        <v>0</v>
      </c>
      <c r="C448" t="str">
        <f>"*"&amp;R448&amp;"/"&amp;T448</f>
        <v>*0/0</v>
      </c>
      <c r="Q448" s="33" t="s">
        <v>9</v>
      </c>
      <c r="R448" s="34">
        <f>INDEX(AJ:AJ,W447+1)</f>
        <v>0</v>
      </c>
      <c r="S448" s="35" t="s">
        <v>10</v>
      </c>
      <c r="T448" s="34">
        <f>INDEX(AK:AK,W447+1)</f>
        <v>0</v>
      </c>
      <c r="U448" s="35"/>
      <c r="V448" s="36"/>
      <c r="W448" s="37"/>
      <c r="X448" s="33"/>
      <c r="Y448" s="52"/>
      <c r="Z448" s="52"/>
      <c r="AA448" s="53"/>
      <c r="AC448" s="52"/>
      <c r="AD448" s="52"/>
      <c r="BF448" s="64" t="s">
        <v>0</v>
      </c>
    </row>
    <row r="449" spans="1:58">
      <c r="A449" t="str">
        <f t="shared" si="73"/>
        <v>|LEFT:80|LEFT:100|LEFT:100|LEFT:100|LEFT:100|LEFT:100|c</v>
      </c>
      <c r="B449" t="s">
        <v>0</v>
      </c>
      <c r="C449" t="s">
        <v>81</v>
      </c>
      <c r="D449" s="26" t="str">
        <f>$Q$1</f>
        <v>LEFT:80</v>
      </c>
      <c r="E449" s="26" t="s">
        <v>81</v>
      </c>
      <c r="F449" s="26" t="str">
        <f t="shared" ref="F449:J449" si="82">$R$1</f>
        <v>LEFT:100</v>
      </c>
      <c r="G449" s="26" t="s">
        <v>81</v>
      </c>
      <c r="H449" s="26" t="str">
        <f t="shared" si="82"/>
        <v>LEFT:100</v>
      </c>
      <c r="I449" s="26" t="s">
        <v>81</v>
      </c>
      <c r="J449" s="26" t="str">
        <f t="shared" si="82"/>
        <v>LEFT:100</v>
      </c>
      <c r="K449" s="26" t="s">
        <v>81</v>
      </c>
      <c r="L449" s="26" t="str">
        <f>$R$1</f>
        <v>LEFT:100</v>
      </c>
      <c r="M449" s="26" t="s">
        <v>81</v>
      </c>
      <c r="N449" s="26" t="str">
        <f>$R$1</f>
        <v>LEFT:100</v>
      </c>
      <c r="O449" t="s">
        <v>81</v>
      </c>
      <c r="P449" t="s">
        <v>82</v>
      </c>
      <c r="Q449" s="38" t="s">
        <v>6</v>
      </c>
      <c r="R449" s="34" t="str">
        <f>INDEX(AF:AF,W447+1)</f>
        <v>白</v>
      </c>
      <c r="S449" s="39" t="s">
        <v>7</v>
      </c>
      <c r="T449" s="34">
        <f>INDEX(AG:AG,W447+1)</f>
        <v>0</v>
      </c>
      <c r="U449" s="39" t="s">
        <v>8</v>
      </c>
      <c r="V449" s="34">
        <f>INDEX(AI:AI,W447+1)</f>
        <v>0</v>
      </c>
      <c r="W449" s="40"/>
      <c r="X449" s="34">
        <f>INDEX(AQ:AQ,W447+1)</f>
        <v>0</v>
      </c>
      <c r="Y449" s="52"/>
      <c r="Z449" s="52"/>
      <c r="AA449" s="53"/>
      <c r="AC449" s="35"/>
      <c r="AD449" s="35"/>
      <c r="BF449" s="64" t="s">
        <v>0</v>
      </c>
    </row>
    <row r="450" spans="1:58">
      <c r="A450" t="str">
        <f t="shared" si="73"/>
        <v>|色|白|レアリティ||マナコスト||</v>
      </c>
      <c r="B450" t="s">
        <v>0</v>
      </c>
      <c r="C450" t="s">
        <v>81</v>
      </c>
      <c r="D450" s="27" t="s">
        <v>6</v>
      </c>
      <c r="E450" t="s">
        <v>81</v>
      </c>
      <c r="F450" t="str">
        <f>IF(R449=0,"",R449)</f>
        <v>白</v>
      </c>
      <c r="G450" t="s">
        <v>81</v>
      </c>
      <c r="H450" s="27" t="s">
        <v>93</v>
      </c>
      <c r="I450" t="s">
        <v>81</v>
      </c>
      <c r="J450" t="str">
        <f>IF(T449=0,"",T449)</f>
        <v/>
      </c>
      <c r="K450" t="s">
        <v>81</v>
      </c>
      <c r="L450" s="27" t="s">
        <v>94</v>
      </c>
      <c r="M450" t="s">
        <v>81</v>
      </c>
      <c r="N450" t="str">
        <f>IF(V449=0,"",V449)</f>
        <v/>
      </c>
      <c r="O450" t="s">
        <v>81</v>
      </c>
      <c r="Q450" s="33" t="s">
        <v>11</v>
      </c>
      <c r="R450" s="34">
        <f>INDEX(AL:AL,W447+1)</f>
        <v>0</v>
      </c>
      <c r="S450" s="39" t="s">
        <v>95</v>
      </c>
      <c r="T450" s="34">
        <f>INDEX(AN:AN,W447+1)</f>
        <v>0</v>
      </c>
      <c r="U450" s="34">
        <f>INDEX(AO:AO,W447+1)</f>
        <v>0</v>
      </c>
      <c r="V450" s="34">
        <f>INDEX(AP:AP,W447+1)</f>
        <v>0</v>
      </c>
      <c r="W450" s="40"/>
      <c r="X450" s="34" t="str">
        <f>INDEX(AZ:AZ,W447+1)</f>
        <v/>
      </c>
      <c r="Y450" s="34" t="str">
        <f>INDEX(BA:BA,W447+1)</f>
        <v/>
      </c>
      <c r="Z450" s="34" t="str">
        <f>INDEX(BB:BB,W447+1)</f>
        <v/>
      </c>
      <c r="AA450" s="34">
        <f>INDEX(BC:BC,W447+1)</f>
        <v>0</v>
      </c>
      <c r="AC450" s="52"/>
      <c r="AD450" s="52"/>
      <c r="BF450" s="64" t="s">
        <v>0</v>
      </c>
    </row>
    <row r="451" spans="1:58">
      <c r="A451" t="str">
        <f t="shared" si="73"/>
        <v>|種別||サブタイプ||||</v>
      </c>
      <c r="B451" t="s">
        <v>0</v>
      </c>
      <c r="C451" t="s">
        <v>81</v>
      </c>
      <c r="D451" s="27" t="s">
        <v>11</v>
      </c>
      <c r="E451" t="s">
        <v>81</v>
      </c>
      <c r="F451" t="str">
        <f>IF(R450=0,"",R450)</f>
        <v/>
      </c>
      <c r="G451" t="s">
        <v>81</v>
      </c>
      <c r="H451" s="27" t="s">
        <v>103</v>
      </c>
      <c r="I451" t="s">
        <v>81</v>
      </c>
      <c r="J451" t="str">
        <f>IF(T450=0,"",T450)</f>
        <v/>
      </c>
      <c r="K451" t="s">
        <v>81</v>
      </c>
      <c r="L451" t="str">
        <f>IF(U450=0,"",U450)</f>
        <v/>
      </c>
      <c r="M451" t="s">
        <v>81</v>
      </c>
      <c r="N451" t="str">
        <f>IF(V450=0,"",V450)</f>
        <v/>
      </c>
      <c r="O451" t="s">
        <v>81</v>
      </c>
      <c r="Q451" s="33" t="s">
        <v>104</v>
      </c>
      <c r="R451" s="34" t="str">
        <f>INDEX(BD:BD,W447+1)</f>
        <v/>
      </c>
      <c r="S451" s="35"/>
      <c r="T451" s="35"/>
      <c r="U451" s="35"/>
      <c r="V451" s="36"/>
      <c r="W451" s="40"/>
      <c r="X451" s="32"/>
      <c r="Y451" s="32"/>
      <c r="Z451" s="32"/>
      <c r="AA451" s="54"/>
      <c r="AC451" s="52"/>
      <c r="AD451" s="52"/>
      <c r="BF451" s="64" t="s">
        <v>0</v>
      </c>
    </row>
    <row r="452" spans="1:58">
      <c r="A452" t="str">
        <f t="shared" si="73"/>
        <v>|テキスト|&gt;|&gt;|&gt;|&gt;||</v>
      </c>
      <c r="B452" t="s">
        <v>0</v>
      </c>
      <c r="C452" t="s">
        <v>81</v>
      </c>
      <c r="D452" s="27" t="s">
        <v>104</v>
      </c>
      <c r="E452" t="s">
        <v>81</v>
      </c>
      <c r="F452" s="27" t="s">
        <v>113</v>
      </c>
      <c r="G452" t="s">
        <v>81</v>
      </c>
      <c r="H452" s="27" t="s">
        <v>113</v>
      </c>
      <c r="I452" t="s">
        <v>81</v>
      </c>
      <c r="J452" s="27" t="s">
        <v>113</v>
      </c>
      <c r="K452" t="s">
        <v>81</v>
      </c>
      <c r="L452" s="27" t="s">
        <v>113</v>
      </c>
      <c r="M452" t="s">
        <v>81</v>
      </c>
      <c r="N452" t="str">
        <f>IF(R451=0,"",R451)</f>
        <v/>
      </c>
      <c r="O452" t="s">
        <v>81</v>
      </c>
      <c r="Q452" s="38" t="s">
        <v>27</v>
      </c>
      <c r="R452" s="34" t="str">
        <f>INDEX(BE:BE,W447+1)</f>
        <v/>
      </c>
      <c r="S452" s="35" t="s">
        <v>400</v>
      </c>
      <c r="T452" s="34" t="str">
        <f>IF(X452="","",X452&amp;IF(Y452="",""," "&amp;Y452)&amp;IF(Z452="",""," "&amp;Z452)&amp;IF(AA452="",""," "&amp;AA452))</f>
        <v/>
      </c>
      <c r="U452" s="35"/>
      <c r="V452" s="36"/>
      <c r="W452" s="40" t="s">
        <v>114</v>
      </c>
      <c r="X452" s="33" t="str">
        <f t="shared" ref="X452:AA452" si="83">IF(ISERROR(IF(LEN(X451)&gt;1,X451,VLOOKUP(X450,$AC:$AD,2,FALSE))),"",IF(LEN(X451)&gt;1,X451,VLOOKUP(X450,$AC:$AD,2,FALSE)))</f>
        <v/>
      </c>
      <c r="Y452" s="33" t="str">
        <f t="shared" si="83"/>
        <v/>
      </c>
      <c r="Z452" s="33" t="str">
        <f t="shared" si="83"/>
        <v/>
      </c>
      <c r="AA452" s="33" t="str">
        <f t="shared" si="83"/>
        <v> </v>
      </c>
      <c r="AC452" s="52"/>
      <c r="AD452" s="52"/>
      <c r="BF452" s="64" t="s">
        <v>0</v>
      </c>
    </row>
    <row r="453" spans="1:58">
      <c r="A453" t="str">
        <f t="shared" si="73"/>
        <v>|英テキスト|&gt;|&gt;|&gt;|&gt;||</v>
      </c>
      <c r="B453" t="s">
        <v>0</v>
      </c>
      <c r="C453" t="s">
        <v>81</v>
      </c>
      <c r="D453" s="27" t="s">
        <v>125</v>
      </c>
      <c r="E453" t="s">
        <v>81</v>
      </c>
      <c r="F453" s="27" t="s">
        <v>113</v>
      </c>
      <c r="G453" t="s">
        <v>81</v>
      </c>
      <c r="H453" s="27" t="s">
        <v>113</v>
      </c>
      <c r="I453" t="s">
        <v>81</v>
      </c>
      <c r="J453" s="27" t="s">
        <v>113</v>
      </c>
      <c r="K453" t="s">
        <v>81</v>
      </c>
      <c r="L453" s="27" t="s">
        <v>113</v>
      </c>
      <c r="M453" t="s">
        <v>81</v>
      </c>
      <c r="N453" t="str">
        <f>IF(T452="","",T452&amp;"&amp;br;")&amp;IF(R452=0,"",R452)</f>
        <v/>
      </c>
      <c r="O453" t="s">
        <v>81</v>
      </c>
      <c r="Q453" s="33" t="s">
        <v>18</v>
      </c>
      <c r="R453" s="34">
        <f>IF(INDEX(AX:AX,W447+1)="",0,INDEX(AX:AX,W447+1)&amp;"/"&amp;INDEX(AY:AY,W447+1))</f>
        <v>0</v>
      </c>
      <c r="S453" s="35"/>
      <c r="T453" s="35"/>
      <c r="U453" s="35"/>
      <c r="V453" s="36"/>
      <c r="W453" s="40"/>
      <c r="X453" s="33"/>
      <c r="Y453" s="52"/>
      <c r="Z453" s="52"/>
      <c r="AA453" s="53"/>
      <c r="AC453" s="52"/>
      <c r="AD453" s="52"/>
      <c r="BF453" s="64" t="s">
        <v>0</v>
      </c>
    </row>
    <row r="454" spans="1:58">
      <c r="A454" t="str">
        <f t="shared" ref="A454:A517" si="84">CONCATENATE(C454,D454,E454,F454,G454,H454,I454,J454,K454,L454,M454,N454,O454,P454)</f>
        <v>|PT|&gt;||シールド数|&gt;||</v>
      </c>
      <c r="B454" t="s">
        <v>0</v>
      </c>
      <c r="C454" t="s">
        <v>81</v>
      </c>
      <c r="D454" t="s">
        <v>18</v>
      </c>
      <c r="E454" t="s">
        <v>81</v>
      </c>
      <c r="F454" t="s">
        <v>113</v>
      </c>
      <c r="G454" t="s">
        <v>81</v>
      </c>
      <c r="H454" t="str">
        <f>IF(R453=0,"",R453)</f>
        <v/>
      </c>
      <c r="I454" t="s">
        <v>81</v>
      </c>
      <c r="J454" t="s">
        <v>136</v>
      </c>
      <c r="K454" t="s">
        <v>81</v>
      </c>
      <c r="L454" t="s">
        <v>113</v>
      </c>
      <c r="M454" t="s">
        <v>81</v>
      </c>
      <c r="N454" t="str">
        <f>IF(R454=0,"",R454)</f>
        <v/>
      </c>
      <c r="O454" t="s">
        <v>81</v>
      </c>
      <c r="Q454" s="41" t="s">
        <v>19</v>
      </c>
      <c r="R454" s="34">
        <f>INDEX(AW:AW,W447+1)</f>
        <v>0</v>
      </c>
      <c r="S454" s="42"/>
      <c r="T454" s="42"/>
      <c r="U454" s="42"/>
      <c r="V454" s="43"/>
      <c r="W454" s="44"/>
      <c r="X454" s="45"/>
      <c r="Y454" s="55"/>
      <c r="Z454" s="55"/>
      <c r="AA454" s="56"/>
      <c r="BF454" s="64" t="s">
        <v>0</v>
      </c>
    </row>
    <row r="455" spans="1:58">
      <c r="A455" t="str">
        <f t="shared" si="84"/>
        <v>&amp;br;&amp;br;</v>
      </c>
      <c r="B455" t="s">
        <v>0</v>
      </c>
      <c r="C455" t="s">
        <v>145</v>
      </c>
      <c r="R455"/>
      <c r="S455"/>
      <c r="T455"/>
      <c r="U455"/>
      <c r="V455"/>
      <c r="BF455" s="64" t="s">
        <v>0</v>
      </c>
    </row>
    <row r="456" spans="1:58">
      <c r="A456" t="str">
        <f t="shared" si="84"/>
        <v>#back(text=戻る,left)</v>
      </c>
      <c r="B456" t="s">
        <v>0</v>
      </c>
      <c r="C456" t="s">
        <v>153</v>
      </c>
      <c r="R456"/>
      <c r="S456"/>
      <c r="T456"/>
      <c r="U456"/>
      <c r="V456"/>
      <c r="BF456" s="64" t="s">
        <v>0</v>
      </c>
    </row>
    <row r="457" spans="1:58">
      <c r="A457" t="str">
        <f t="shared" si="84"/>
        <v>&amp;br;</v>
      </c>
      <c r="B457" t="s">
        <v>0</v>
      </c>
      <c r="C457" t="s">
        <v>164</v>
      </c>
      <c r="R457"/>
      <c r="S457"/>
      <c r="T457"/>
      <c r="U457"/>
      <c r="V457"/>
      <c r="BF457" s="64" t="s">
        <v>0</v>
      </c>
    </row>
    <row r="458" spans="1:58">
      <c r="A458" t="str">
        <f t="shared" si="84"/>
        <v>#comment(above,nsize=[15],size=[30],num=[10])</v>
      </c>
      <c r="B458" t="s">
        <v>0</v>
      </c>
      <c r="C458" t="s">
        <v>173</v>
      </c>
      <c r="R458"/>
      <c r="S458"/>
      <c r="T458"/>
      <c r="U458"/>
      <c r="V458"/>
      <c r="BF458" s="64" t="s">
        <v>0</v>
      </c>
    </row>
    <row r="459" spans="1:58">
      <c r="A459" t="str">
        <f t="shared" si="84"/>
        <v>&amp;br;&amp;br;</v>
      </c>
      <c r="B459" t="s">
        <v>0</v>
      </c>
      <c r="C459" t="s">
        <v>145</v>
      </c>
      <c r="R459"/>
      <c r="S459"/>
      <c r="T459"/>
      <c r="U459"/>
      <c r="V459"/>
      <c r="AC459" s="52"/>
      <c r="AD459" s="52"/>
      <c r="BF459" s="64" t="s">
        <v>0</v>
      </c>
    </row>
    <row r="460" spans="1:58">
      <c r="A460" t="str">
        <f t="shared" si="84"/>
        <v/>
      </c>
      <c r="B460" t="s">
        <v>0</v>
      </c>
      <c r="Q460" s="29"/>
      <c r="R460" s="30"/>
      <c r="S460" s="30"/>
      <c r="T460" s="30"/>
      <c r="U460" s="30"/>
      <c r="V460" s="31"/>
      <c r="W460" s="32">
        <v>36</v>
      </c>
      <c r="X460" s="29"/>
      <c r="Y460" s="50"/>
      <c r="Z460" s="50"/>
      <c r="AA460" s="51"/>
      <c r="AC460" s="52"/>
      <c r="AD460" s="52"/>
      <c r="BF460" s="64" t="s">
        <v>0</v>
      </c>
    </row>
    <row r="461" spans="1:58">
      <c r="A461" t="str">
        <f t="shared" si="84"/>
        <v>*0/0</v>
      </c>
      <c r="B461" t="s">
        <v>0</v>
      </c>
      <c r="C461" t="str">
        <f>"*"&amp;R461&amp;"/"&amp;T461</f>
        <v>*0/0</v>
      </c>
      <c r="Q461" s="33" t="s">
        <v>9</v>
      </c>
      <c r="R461" s="34">
        <f>INDEX(AJ:AJ,W460+1)</f>
        <v>0</v>
      </c>
      <c r="S461" s="35" t="s">
        <v>10</v>
      </c>
      <c r="T461" s="34">
        <f>INDEX(AK:AK,W460+1)</f>
        <v>0</v>
      </c>
      <c r="U461" s="35"/>
      <c r="V461" s="36"/>
      <c r="W461" s="37"/>
      <c r="X461" s="33"/>
      <c r="Y461" s="52"/>
      <c r="Z461" s="52"/>
      <c r="AA461" s="53"/>
      <c r="AC461" s="52"/>
      <c r="AD461" s="52"/>
      <c r="BF461" s="64" t="s">
        <v>0</v>
      </c>
    </row>
    <row r="462" spans="1:58">
      <c r="A462" t="str">
        <f t="shared" si="84"/>
        <v>|LEFT:80|LEFT:100|LEFT:100|LEFT:100|LEFT:100|LEFT:100|c</v>
      </c>
      <c r="B462" t="s">
        <v>0</v>
      </c>
      <c r="C462" t="s">
        <v>81</v>
      </c>
      <c r="D462" s="26" t="str">
        <f>$Q$1</f>
        <v>LEFT:80</v>
      </c>
      <c r="E462" s="26" t="s">
        <v>81</v>
      </c>
      <c r="F462" s="26" t="str">
        <f t="shared" ref="F462:J462" si="85">$R$1</f>
        <v>LEFT:100</v>
      </c>
      <c r="G462" s="26" t="s">
        <v>81</v>
      </c>
      <c r="H462" s="26" t="str">
        <f t="shared" si="85"/>
        <v>LEFT:100</v>
      </c>
      <c r="I462" s="26" t="s">
        <v>81</v>
      </c>
      <c r="J462" s="26" t="str">
        <f t="shared" si="85"/>
        <v>LEFT:100</v>
      </c>
      <c r="K462" s="26" t="s">
        <v>81</v>
      </c>
      <c r="L462" s="26" t="str">
        <f>$R$1</f>
        <v>LEFT:100</v>
      </c>
      <c r="M462" s="26" t="s">
        <v>81</v>
      </c>
      <c r="N462" s="26" t="str">
        <f>$R$1</f>
        <v>LEFT:100</v>
      </c>
      <c r="O462" t="s">
        <v>81</v>
      </c>
      <c r="P462" t="s">
        <v>82</v>
      </c>
      <c r="Q462" s="38" t="s">
        <v>6</v>
      </c>
      <c r="R462" s="34" t="str">
        <f>INDEX(AF:AF,W460+1)</f>
        <v>白</v>
      </c>
      <c r="S462" s="39" t="s">
        <v>7</v>
      </c>
      <c r="T462" s="34">
        <f>INDEX(AG:AG,W460+1)</f>
        <v>0</v>
      </c>
      <c r="U462" s="39" t="s">
        <v>8</v>
      </c>
      <c r="V462" s="34">
        <f>INDEX(AI:AI,W460+1)</f>
        <v>0</v>
      </c>
      <c r="W462" s="40"/>
      <c r="X462" s="34">
        <f>INDEX(AQ:AQ,W460+1)</f>
        <v>0</v>
      </c>
      <c r="Y462" s="52"/>
      <c r="Z462" s="52"/>
      <c r="AA462" s="53"/>
      <c r="AC462" s="35"/>
      <c r="AD462" s="35"/>
      <c r="BF462" s="64" t="s">
        <v>0</v>
      </c>
    </row>
    <row r="463" spans="1:58">
      <c r="A463" t="str">
        <f t="shared" si="84"/>
        <v>|色|白|レアリティ||マナコスト||</v>
      </c>
      <c r="B463" t="s">
        <v>0</v>
      </c>
      <c r="C463" t="s">
        <v>81</v>
      </c>
      <c r="D463" s="27" t="s">
        <v>6</v>
      </c>
      <c r="E463" t="s">
        <v>81</v>
      </c>
      <c r="F463" t="str">
        <f>IF(R462=0,"",R462)</f>
        <v>白</v>
      </c>
      <c r="G463" t="s">
        <v>81</v>
      </c>
      <c r="H463" s="27" t="s">
        <v>93</v>
      </c>
      <c r="I463" t="s">
        <v>81</v>
      </c>
      <c r="J463" t="str">
        <f>IF(T462=0,"",T462)</f>
        <v/>
      </c>
      <c r="K463" t="s">
        <v>81</v>
      </c>
      <c r="L463" s="27" t="s">
        <v>94</v>
      </c>
      <c r="M463" t="s">
        <v>81</v>
      </c>
      <c r="N463" t="str">
        <f>IF(V462=0,"",V462)</f>
        <v/>
      </c>
      <c r="O463" t="s">
        <v>81</v>
      </c>
      <c r="Q463" s="33" t="s">
        <v>11</v>
      </c>
      <c r="R463" s="34">
        <f>INDEX(AL:AL,W460+1)</f>
        <v>0</v>
      </c>
      <c r="S463" s="39" t="s">
        <v>95</v>
      </c>
      <c r="T463" s="34">
        <f>INDEX(AN:AN,W460+1)</f>
        <v>0</v>
      </c>
      <c r="U463" s="34">
        <f>INDEX(AO:AO,W460+1)</f>
        <v>0</v>
      </c>
      <c r="V463" s="34">
        <f>INDEX(AP:AP,W460+1)</f>
        <v>0</v>
      </c>
      <c r="W463" s="40"/>
      <c r="X463" s="34" t="str">
        <f>INDEX(AZ:AZ,W460+1)</f>
        <v/>
      </c>
      <c r="Y463" s="34" t="str">
        <f>INDEX(BA:BA,W460+1)</f>
        <v/>
      </c>
      <c r="Z463" s="34" t="str">
        <f>INDEX(BB:BB,W460+1)</f>
        <v/>
      </c>
      <c r="AA463" s="34">
        <f>INDEX(BC:BC,W460+1)</f>
        <v>0</v>
      </c>
      <c r="AC463" s="52"/>
      <c r="AD463" s="52"/>
      <c r="BF463" s="64" t="s">
        <v>0</v>
      </c>
    </row>
    <row r="464" spans="1:58">
      <c r="A464" t="str">
        <f t="shared" si="84"/>
        <v>|種別||サブタイプ||||</v>
      </c>
      <c r="B464" t="s">
        <v>0</v>
      </c>
      <c r="C464" t="s">
        <v>81</v>
      </c>
      <c r="D464" s="27" t="s">
        <v>11</v>
      </c>
      <c r="E464" t="s">
        <v>81</v>
      </c>
      <c r="F464" t="str">
        <f>IF(R463=0,"",R463)</f>
        <v/>
      </c>
      <c r="G464" t="s">
        <v>81</v>
      </c>
      <c r="H464" s="27" t="s">
        <v>103</v>
      </c>
      <c r="I464" t="s">
        <v>81</v>
      </c>
      <c r="J464" t="str">
        <f>IF(T463=0,"",T463)</f>
        <v/>
      </c>
      <c r="K464" t="s">
        <v>81</v>
      </c>
      <c r="L464" t="str">
        <f>IF(U463=0,"",U463)</f>
        <v/>
      </c>
      <c r="M464" t="s">
        <v>81</v>
      </c>
      <c r="N464" t="str">
        <f>IF(V463=0,"",V463)</f>
        <v/>
      </c>
      <c r="O464" t="s">
        <v>81</v>
      </c>
      <c r="Q464" s="33" t="s">
        <v>104</v>
      </c>
      <c r="R464" s="34" t="str">
        <f>INDEX(BD:BD,W460+1)</f>
        <v/>
      </c>
      <c r="S464" s="35"/>
      <c r="T464" s="35"/>
      <c r="U464" s="35"/>
      <c r="V464" s="36"/>
      <c r="W464" s="40"/>
      <c r="X464" s="32"/>
      <c r="Y464" s="32"/>
      <c r="Z464" s="32"/>
      <c r="AA464" s="54"/>
      <c r="AC464" s="52"/>
      <c r="AD464" s="52"/>
      <c r="BF464" s="64" t="s">
        <v>0</v>
      </c>
    </row>
    <row r="465" spans="1:58">
      <c r="A465" t="str">
        <f t="shared" si="84"/>
        <v>|テキスト|&gt;|&gt;|&gt;|&gt;||</v>
      </c>
      <c r="B465" t="s">
        <v>0</v>
      </c>
      <c r="C465" t="s">
        <v>81</v>
      </c>
      <c r="D465" s="27" t="s">
        <v>104</v>
      </c>
      <c r="E465" t="s">
        <v>81</v>
      </c>
      <c r="F465" s="27" t="s">
        <v>113</v>
      </c>
      <c r="G465" t="s">
        <v>81</v>
      </c>
      <c r="H465" s="27" t="s">
        <v>113</v>
      </c>
      <c r="I465" t="s">
        <v>81</v>
      </c>
      <c r="J465" s="27" t="s">
        <v>113</v>
      </c>
      <c r="K465" t="s">
        <v>81</v>
      </c>
      <c r="L465" s="27" t="s">
        <v>113</v>
      </c>
      <c r="M465" t="s">
        <v>81</v>
      </c>
      <c r="N465" t="str">
        <f>IF(R464=0,"",R464)</f>
        <v/>
      </c>
      <c r="O465" t="s">
        <v>81</v>
      </c>
      <c r="Q465" s="38" t="s">
        <v>27</v>
      </c>
      <c r="R465" s="34" t="str">
        <f>INDEX(BE:BE,W460+1)</f>
        <v/>
      </c>
      <c r="S465" s="35" t="s">
        <v>400</v>
      </c>
      <c r="T465" s="34" t="str">
        <f>IF(X465="","",X465&amp;IF(Y465="",""," "&amp;Y465)&amp;IF(Z465="",""," "&amp;Z465)&amp;IF(AA465="",""," "&amp;AA465))</f>
        <v/>
      </c>
      <c r="U465" s="35"/>
      <c r="V465" s="36"/>
      <c r="W465" s="40" t="s">
        <v>114</v>
      </c>
      <c r="X465" s="33" t="str">
        <f t="shared" ref="X465:AA465" si="86">IF(ISERROR(IF(LEN(X464)&gt;1,X464,VLOOKUP(X463,$AC:$AD,2,FALSE))),"",IF(LEN(X464)&gt;1,X464,VLOOKUP(X463,$AC:$AD,2,FALSE)))</f>
        <v/>
      </c>
      <c r="Y465" s="33" t="str">
        <f t="shared" si="86"/>
        <v/>
      </c>
      <c r="Z465" s="33" t="str">
        <f t="shared" si="86"/>
        <v/>
      </c>
      <c r="AA465" s="33" t="str">
        <f t="shared" si="86"/>
        <v> </v>
      </c>
      <c r="AC465" s="52"/>
      <c r="AD465" s="52"/>
      <c r="BF465" s="64" t="s">
        <v>0</v>
      </c>
    </row>
    <row r="466" spans="1:58">
      <c r="A466" t="str">
        <f t="shared" si="84"/>
        <v>|英テキスト|&gt;|&gt;|&gt;|&gt;||</v>
      </c>
      <c r="B466" t="s">
        <v>0</v>
      </c>
      <c r="C466" t="s">
        <v>81</v>
      </c>
      <c r="D466" s="27" t="s">
        <v>125</v>
      </c>
      <c r="E466" t="s">
        <v>81</v>
      </c>
      <c r="F466" s="27" t="s">
        <v>113</v>
      </c>
      <c r="G466" t="s">
        <v>81</v>
      </c>
      <c r="H466" s="27" t="s">
        <v>113</v>
      </c>
      <c r="I466" t="s">
        <v>81</v>
      </c>
      <c r="J466" s="27" t="s">
        <v>113</v>
      </c>
      <c r="K466" t="s">
        <v>81</v>
      </c>
      <c r="L466" s="27" t="s">
        <v>113</v>
      </c>
      <c r="M466" t="s">
        <v>81</v>
      </c>
      <c r="N466" t="str">
        <f>IF(T465="","",T465&amp;"&amp;br;")&amp;IF(R465=0,"",R465)</f>
        <v/>
      </c>
      <c r="O466" t="s">
        <v>81</v>
      </c>
      <c r="Q466" s="33" t="s">
        <v>18</v>
      </c>
      <c r="R466" s="34">
        <f>IF(INDEX(AX:AX,W460+1)="",0,INDEX(AX:AX,W460+1)&amp;"/"&amp;INDEX(AY:AY,W460+1))</f>
        <v>0</v>
      </c>
      <c r="S466" s="35"/>
      <c r="T466" s="35"/>
      <c r="U466" s="35"/>
      <c r="V466" s="36"/>
      <c r="W466" s="40"/>
      <c r="X466" s="33"/>
      <c r="Y466" s="52"/>
      <c r="Z466" s="52"/>
      <c r="AA466" s="53"/>
      <c r="AC466" s="52"/>
      <c r="AD466" s="52"/>
      <c r="BF466" s="64" t="s">
        <v>0</v>
      </c>
    </row>
    <row r="467" spans="1:58">
      <c r="A467" t="str">
        <f t="shared" si="84"/>
        <v>|PT|&gt;||シールド数|&gt;||</v>
      </c>
      <c r="B467" t="s">
        <v>0</v>
      </c>
      <c r="C467" t="s">
        <v>81</v>
      </c>
      <c r="D467" t="s">
        <v>18</v>
      </c>
      <c r="E467" t="s">
        <v>81</v>
      </c>
      <c r="F467" t="s">
        <v>113</v>
      </c>
      <c r="G467" t="s">
        <v>81</v>
      </c>
      <c r="H467" t="str">
        <f>IF(R466=0,"",R466)</f>
        <v/>
      </c>
      <c r="I467" t="s">
        <v>81</v>
      </c>
      <c r="J467" t="s">
        <v>136</v>
      </c>
      <c r="K467" t="s">
        <v>81</v>
      </c>
      <c r="L467" t="s">
        <v>113</v>
      </c>
      <c r="M467" t="s">
        <v>81</v>
      </c>
      <c r="N467" t="str">
        <f>IF(R467=0,"",R467)</f>
        <v/>
      </c>
      <c r="O467" t="s">
        <v>81</v>
      </c>
      <c r="Q467" s="41" t="s">
        <v>19</v>
      </c>
      <c r="R467" s="34">
        <f>INDEX(AW:AW,W460+1)</f>
        <v>0</v>
      </c>
      <c r="S467" s="42"/>
      <c r="T467" s="42"/>
      <c r="U467" s="42"/>
      <c r="V467" s="43"/>
      <c r="W467" s="44"/>
      <c r="X467" s="45"/>
      <c r="Y467" s="55"/>
      <c r="Z467" s="55"/>
      <c r="AA467" s="56"/>
      <c r="BF467" s="64" t="s">
        <v>0</v>
      </c>
    </row>
    <row r="468" spans="1:58">
      <c r="A468" t="str">
        <f t="shared" si="84"/>
        <v>&amp;br;&amp;br;</v>
      </c>
      <c r="B468" t="s">
        <v>0</v>
      </c>
      <c r="C468" t="s">
        <v>145</v>
      </c>
      <c r="R468"/>
      <c r="S468"/>
      <c r="T468"/>
      <c r="U468"/>
      <c r="V468"/>
      <c r="BF468" s="64" t="s">
        <v>0</v>
      </c>
    </row>
    <row r="469" spans="1:58">
      <c r="A469" t="str">
        <f t="shared" si="84"/>
        <v>#back(text=戻る,left)</v>
      </c>
      <c r="B469" t="s">
        <v>0</v>
      </c>
      <c r="C469" t="s">
        <v>153</v>
      </c>
      <c r="R469"/>
      <c r="S469"/>
      <c r="T469"/>
      <c r="U469"/>
      <c r="V469"/>
      <c r="BF469" s="64" t="s">
        <v>0</v>
      </c>
    </row>
    <row r="470" spans="1:58">
      <c r="A470" t="str">
        <f t="shared" si="84"/>
        <v>&amp;br;</v>
      </c>
      <c r="B470" t="s">
        <v>0</v>
      </c>
      <c r="C470" t="s">
        <v>164</v>
      </c>
      <c r="R470"/>
      <c r="S470"/>
      <c r="T470"/>
      <c r="U470"/>
      <c r="V470"/>
      <c r="BF470" s="64" t="s">
        <v>0</v>
      </c>
    </row>
    <row r="471" spans="1:58">
      <c r="A471" t="str">
        <f t="shared" si="84"/>
        <v>#comment(above,nsize=[15],size=[30],num=[10])</v>
      </c>
      <c r="B471" t="s">
        <v>0</v>
      </c>
      <c r="C471" t="s">
        <v>173</v>
      </c>
      <c r="R471"/>
      <c r="S471"/>
      <c r="T471"/>
      <c r="U471"/>
      <c r="V471"/>
      <c r="BF471" s="64" t="s">
        <v>0</v>
      </c>
    </row>
    <row r="472" spans="1:58">
      <c r="A472" t="str">
        <f t="shared" si="84"/>
        <v>&amp;br;&amp;br;</v>
      </c>
      <c r="B472" t="s">
        <v>0</v>
      </c>
      <c r="C472" t="s">
        <v>145</v>
      </c>
      <c r="R472"/>
      <c r="S472"/>
      <c r="T472"/>
      <c r="U472"/>
      <c r="V472"/>
      <c r="AC472" s="52"/>
      <c r="AD472" s="52"/>
      <c r="BF472" s="64" t="s">
        <v>0</v>
      </c>
    </row>
    <row r="473" spans="1:58">
      <c r="A473" t="str">
        <f t="shared" si="84"/>
        <v/>
      </c>
      <c r="B473" t="s">
        <v>0</v>
      </c>
      <c r="Q473" s="29"/>
      <c r="R473" s="30"/>
      <c r="S473" s="30"/>
      <c r="T473" s="30"/>
      <c r="U473" s="30"/>
      <c r="V473" s="31"/>
      <c r="W473" s="32">
        <v>37</v>
      </c>
      <c r="X473" s="29"/>
      <c r="Y473" s="50"/>
      <c r="Z473" s="50"/>
      <c r="AA473" s="51"/>
      <c r="AC473" s="52"/>
      <c r="AD473" s="52"/>
      <c r="BF473" s="64" t="s">
        <v>0</v>
      </c>
    </row>
    <row r="474" spans="1:58">
      <c r="A474" t="str">
        <f t="shared" si="84"/>
        <v>*0/0</v>
      </c>
      <c r="B474" t="s">
        <v>0</v>
      </c>
      <c r="C474" t="str">
        <f>"*"&amp;R474&amp;"/"&amp;T474</f>
        <v>*0/0</v>
      </c>
      <c r="Q474" s="33" t="s">
        <v>9</v>
      </c>
      <c r="R474" s="34">
        <f>INDEX(AJ:AJ,W473+1)</f>
        <v>0</v>
      </c>
      <c r="S474" s="35" t="s">
        <v>10</v>
      </c>
      <c r="T474" s="34">
        <f>INDEX(AK:AK,W473+1)</f>
        <v>0</v>
      </c>
      <c r="U474" s="35"/>
      <c r="V474" s="36"/>
      <c r="W474" s="37"/>
      <c r="X474" s="33"/>
      <c r="Y474" s="52"/>
      <c r="Z474" s="52"/>
      <c r="AA474" s="53"/>
      <c r="AC474" s="52"/>
      <c r="AD474" s="52"/>
      <c r="BF474" s="64" t="s">
        <v>0</v>
      </c>
    </row>
    <row r="475" spans="1:58">
      <c r="A475" t="str">
        <f t="shared" si="84"/>
        <v>|LEFT:80|LEFT:100|LEFT:100|LEFT:100|LEFT:100|LEFT:100|c</v>
      </c>
      <c r="B475" t="s">
        <v>0</v>
      </c>
      <c r="C475" t="s">
        <v>81</v>
      </c>
      <c r="D475" s="26" t="str">
        <f>$Q$1</f>
        <v>LEFT:80</v>
      </c>
      <c r="E475" s="26" t="s">
        <v>81</v>
      </c>
      <c r="F475" s="26" t="str">
        <f t="shared" ref="F475:J475" si="87">$R$1</f>
        <v>LEFT:100</v>
      </c>
      <c r="G475" s="26" t="s">
        <v>81</v>
      </c>
      <c r="H475" s="26" t="str">
        <f t="shared" si="87"/>
        <v>LEFT:100</v>
      </c>
      <c r="I475" s="26" t="s">
        <v>81</v>
      </c>
      <c r="J475" s="26" t="str">
        <f t="shared" si="87"/>
        <v>LEFT:100</v>
      </c>
      <c r="K475" s="26" t="s">
        <v>81</v>
      </c>
      <c r="L475" s="26" t="str">
        <f>$R$1</f>
        <v>LEFT:100</v>
      </c>
      <c r="M475" s="26" t="s">
        <v>81</v>
      </c>
      <c r="N475" s="26" t="str">
        <f>$R$1</f>
        <v>LEFT:100</v>
      </c>
      <c r="O475" t="s">
        <v>81</v>
      </c>
      <c r="P475" t="s">
        <v>82</v>
      </c>
      <c r="Q475" s="38" t="s">
        <v>6</v>
      </c>
      <c r="R475" s="34" t="str">
        <f>INDEX(AF:AF,W473+1)</f>
        <v>白</v>
      </c>
      <c r="S475" s="39" t="s">
        <v>7</v>
      </c>
      <c r="T475" s="34">
        <f>INDEX(AG:AG,W473+1)</f>
        <v>0</v>
      </c>
      <c r="U475" s="39" t="s">
        <v>8</v>
      </c>
      <c r="V475" s="34">
        <f>INDEX(AI:AI,W473+1)</f>
        <v>0</v>
      </c>
      <c r="W475" s="40"/>
      <c r="X475" s="34">
        <f>INDEX(AQ:AQ,W473+1)</f>
        <v>0</v>
      </c>
      <c r="Y475" s="52"/>
      <c r="Z475" s="52"/>
      <c r="AA475" s="53"/>
      <c r="AC475" s="35"/>
      <c r="AD475" s="35"/>
      <c r="BF475" s="64" t="s">
        <v>0</v>
      </c>
    </row>
    <row r="476" spans="1:58">
      <c r="A476" t="str">
        <f t="shared" si="84"/>
        <v>|色|白|レアリティ||マナコスト||</v>
      </c>
      <c r="B476" t="s">
        <v>0</v>
      </c>
      <c r="C476" t="s">
        <v>81</v>
      </c>
      <c r="D476" s="27" t="s">
        <v>6</v>
      </c>
      <c r="E476" t="s">
        <v>81</v>
      </c>
      <c r="F476" t="str">
        <f>IF(R475=0,"",R475)</f>
        <v>白</v>
      </c>
      <c r="G476" t="s">
        <v>81</v>
      </c>
      <c r="H476" s="27" t="s">
        <v>93</v>
      </c>
      <c r="I476" t="s">
        <v>81</v>
      </c>
      <c r="J476" t="str">
        <f>IF(T475=0,"",T475)</f>
        <v/>
      </c>
      <c r="K476" t="s">
        <v>81</v>
      </c>
      <c r="L476" s="27" t="s">
        <v>94</v>
      </c>
      <c r="M476" t="s">
        <v>81</v>
      </c>
      <c r="N476" t="str">
        <f>IF(V475=0,"",V475)</f>
        <v/>
      </c>
      <c r="O476" t="s">
        <v>81</v>
      </c>
      <c r="Q476" s="33" t="s">
        <v>11</v>
      </c>
      <c r="R476" s="34">
        <f>INDEX(AL:AL,W473+1)</f>
        <v>0</v>
      </c>
      <c r="S476" s="39" t="s">
        <v>95</v>
      </c>
      <c r="T476" s="34">
        <f>INDEX(AN:AN,W473+1)</f>
        <v>0</v>
      </c>
      <c r="U476" s="34">
        <f>INDEX(AO:AO,W473+1)</f>
        <v>0</v>
      </c>
      <c r="V476" s="34">
        <f>INDEX(AP:AP,W473+1)</f>
        <v>0</v>
      </c>
      <c r="W476" s="40"/>
      <c r="X476" s="34" t="str">
        <f>INDEX(AZ:AZ,W473+1)</f>
        <v/>
      </c>
      <c r="Y476" s="34" t="str">
        <f>INDEX(BA:BA,W473+1)</f>
        <v/>
      </c>
      <c r="Z476" s="34" t="str">
        <f>INDEX(BB:BB,W473+1)</f>
        <v/>
      </c>
      <c r="AA476" s="34">
        <f>INDEX(BC:BC,W473+1)</f>
        <v>0</v>
      </c>
      <c r="AC476" s="52"/>
      <c r="AD476" s="52"/>
      <c r="BF476" s="64" t="s">
        <v>0</v>
      </c>
    </row>
    <row r="477" spans="1:58">
      <c r="A477" t="str">
        <f t="shared" si="84"/>
        <v>|種別||サブタイプ||||</v>
      </c>
      <c r="B477" t="s">
        <v>0</v>
      </c>
      <c r="C477" t="s">
        <v>81</v>
      </c>
      <c r="D477" s="27" t="s">
        <v>11</v>
      </c>
      <c r="E477" t="s">
        <v>81</v>
      </c>
      <c r="F477" t="str">
        <f>IF(R476=0,"",R476)</f>
        <v/>
      </c>
      <c r="G477" t="s">
        <v>81</v>
      </c>
      <c r="H477" s="27" t="s">
        <v>103</v>
      </c>
      <c r="I477" t="s">
        <v>81</v>
      </c>
      <c r="J477" t="str">
        <f>IF(T476=0,"",T476)</f>
        <v/>
      </c>
      <c r="K477" t="s">
        <v>81</v>
      </c>
      <c r="L477" t="str">
        <f>IF(U476=0,"",U476)</f>
        <v/>
      </c>
      <c r="M477" t="s">
        <v>81</v>
      </c>
      <c r="N477" t="str">
        <f>IF(V476=0,"",V476)</f>
        <v/>
      </c>
      <c r="O477" t="s">
        <v>81</v>
      </c>
      <c r="Q477" s="33" t="s">
        <v>104</v>
      </c>
      <c r="R477" s="34" t="str">
        <f>INDEX(BD:BD,W473+1)</f>
        <v/>
      </c>
      <c r="S477" s="35"/>
      <c r="T477" s="35"/>
      <c r="U477" s="35"/>
      <c r="V477" s="36"/>
      <c r="W477" s="40"/>
      <c r="X477" s="32"/>
      <c r="Y477" s="32"/>
      <c r="Z477" s="32"/>
      <c r="AA477" s="54"/>
      <c r="AC477" s="52"/>
      <c r="AD477" s="52"/>
      <c r="BF477" s="64" t="s">
        <v>0</v>
      </c>
    </row>
    <row r="478" spans="1:58">
      <c r="A478" t="str">
        <f t="shared" si="84"/>
        <v>|テキスト|&gt;|&gt;|&gt;|&gt;||</v>
      </c>
      <c r="B478" t="s">
        <v>0</v>
      </c>
      <c r="C478" t="s">
        <v>81</v>
      </c>
      <c r="D478" s="27" t="s">
        <v>104</v>
      </c>
      <c r="E478" t="s">
        <v>81</v>
      </c>
      <c r="F478" s="27" t="s">
        <v>113</v>
      </c>
      <c r="G478" t="s">
        <v>81</v>
      </c>
      <c r="H478" s="27" t="s">
        <v>113</v>
      </c>
      <c r="I478" t="s">
        <v>81</v>
      </c>
      <c r="J478" s="27" t="s">
        <v>113</v>
      </c>
      <c r="K478" t="s">
        <v>81</v>
      </c>
      <c r="L478" s="27" t="s">
        <v>113</v>
      </c>
      <c r="M478" t="s">
        <v>81</v>
      </c>
      <c r="N478" t="str">
        <f>IF(R477=0,"",R477)</f>
        <v/>
      </c>
      <c r="O478" t="s">
        <v>81</v>
      </c>
      <c r="Q478" s="38" t="s">
        <v>27</v>
      </c>
      <c r="R478" s="34" t="str">
        <f>INDEX(BE:BE,W473+1)</f>
        <v/>
      </c>
      <c r="S478" s="35" t="s">
        <v>400</v>
      </c>
      <c r="T478" s="34" t="str">
        <f>IF(X478="","",X478&amp;IF(Y478="",""," "&amp;Y478)&amp;IF(Z478="",""," "&amp;Z478)&amp;IF(AA478="",""," "&amp;AA478))</f>
        <v/>
      </c>
      <c r="U478" s="35"/>
      <c r="V478" s="36"/>
      <c r="W478" s="40" t="s">
        <v>114</v>
      </c>
      <c r="X478" s="33" t="str">
        <f t="shared" ref="X478:AA478" si="88">IF(ISERROR(IF(LEN(X477)&gt;1,X477,VLOOKUP(X476,$AC:$AD,2,FALSE))),"",IF(LEN(X477)&gt;1,X477,VLOOKUP(X476,$AC:$AD,2,FALSE)))</f>
        <v/>
      </c>
      <c r="Y478" s="33" t="str">
        <f t="shared" si="88"/>
        <v/>
      </c>
      <c r="Z478" s="33" t="str">
        <f t="shared" si="88"/>
        <v/>
      </c>
      <c r="AA478" s="33" t="str">
        <f t="shared" si="88"/>
        <v> </v>
      </c>
      <c r="AC478" s="52"/>
      <c r="AD478" s="52"/>
      <c r="BF478" s="64" t="s">
        <v>0</v>
      </c>
    </row>
    <row r="479" spans="1:58">
      <c r="A479" t="str">
        <f t="shared" si="84"/>
        <v>|英テキスト|&gt;|&gt;|&gt;|&gt;||</v>
      </c>
      <c r="B479" t="s">
        <v>0</v>
      </c>
      <c r="C479" t="s">
        <v>81</v>
      </c>
      <c r="D479" s="27" t="s">
        <v>125</v>
      </c>
      <c r="E479" t="s">
        <v>81</v>
      </c>
      <c r="F479" s="27" t="s">
        <v>113</v>
      </c>
      <c r="G479" t="s">
        <v>81</v>
      </c>
      <c r="H479" s="27" t="s">
        <v>113</v>
      </c>
      <c r="I479" t="s">
        <v>81</v>
      </c>
      <c r="J479" s="27" t="s">
        <v>113</v>
      </c>
      <c r="K479" t="s">
        <v>81</v>
      </c>
      <c r="L479" s="27" t="s">
        <v>113</v>
      </c>
      <c r="M479" t="s">
        <v>81</v>
      </c>
      <c r="N479" t="str">
        <f>IF(T478="","",T478&amp;"&amp;br;")&amp;IF(R478=0,"",R478)</f>
        <v/>
      </c>
      <c r="O479" t="s">
        <v>81</v>
      </c>
      <c r="Q479" s="33" t="s">
        <v>18</v>
      </c>
      <c r="R479" s="34">
        <f>IF(INDEX(AX:AX,W473+1)="",0,INDEX(AX:AX,W473+1)&amp;"/"&amp;INDEX(AY:AY,W473+1))</f>
        <v>0</v>
      </c>
      <c r="S479" s="35"/>
      <c r="T479" s="35"/>
      <c r="U479" s="35"/>
      <c r="V479" s="36"/>
      <c r="W479" s="40"/>
      <c r="X479" s="33"/>
      <c r="Y479" s="52"/>
      <c r="Z479" s="52"/>
      <c r="AA479" s="53"/>
      <c r="AC479" s="52"/>
      <c r="AD479" s="52"/>
      <c r="BF479" s="64" t="s">
        <v>0</v>
      </c>
    </row>
    <row r="480" spans="1:58">
      <c r="A480" t="str">
        <f t="shared" si="84"/>
        <v>|PT|&gt;||シールド数|&gt;||</v>
      </c>
      <c r="B480" t="s">
        <v>0</v>
      </c>
      <c r="C480" t="s">
        <v>81</v>
      </c>
      <c r="D480" t="s">
        <v>18</v>
      </c>
      <c r="E480" t="s">
        <v>81</v>
      </c>
      <c r="F480" t="s">
        <v>113</v>
      </c>
      <c r="G480" t="s">
        <v>81</v>
      </c>
      <c r="H480" t="str">
        <f>IF(R479=0,"",R479)</f>
        <v/>
      </c>
      <c r="I480" t="s">
        <v>81</v>
      </c>
      <c r="J480" t="s">
        <v>136</v>
      </c>
      <c r="K480" t="s">
        <v>81</v>
      </c>
      <c r="L480" t="s">
        <v>113</v>
      </c>
      <c r="M480" t="s">
        <v>81</v>
      </c>
      <c r="N480" t="str">
        <f>IF(R480=0,"",R480)</f>
        <v/>
      </c>
      <c r="O480" t="s">
        <v>81</v>
      </c>
      <c r="Q480" s="41" t="s">
        <v>19</v>
      </c>
      <c r="R480" s="34">
        <f>INDEX(AW:AW,W473+1)</f>
        <v>0</v>
      </c>
      <c r="S480" s="42"/>
      <c r="T480" s="42"/>
      <c r="U480" s="42"/>
      <c r="V480" s="43"/>
      <c r="W480" s="44"/>
      <c r="X480" s="45"/>
      <c r="Y480" s="55"/>
      <c r="Z480" s="55"/>
      <c r="AA480" s="56"/>
      <c r="BF480" s="64" t="s">
        <v>0</v>
      </c>
    </row>
    <row r="481" spans="1:58">
      <c r="A481" t="str">
        <f t="shared" si="84"/>
        <v>&amp;br;&amp;br;</v>
      </c>
      <c r="B481" t="s">
        <v>0</v>
      </c>
      <c r="C481" t="s">
        <v>145</v>
      </c>
      <c r="R481"/>
      <c r="S481"/>
      <c r="T481"/>
      <c r="U481"/>
      <c r="V481"/>
      <c r="BF481" s="64" t="s">
        <v>0</v>
      </c>
    </row>
    <row r="482" spans="1:58">
      <c r="A482" t="str">
        <f t="shared" si="84"/>
        <v>#back(text=戻る,left)</v>
      </c>
      <c r="B482" t="s">
        <v>0</v>
      </c>
      <c r="C482" t="s">
        <v>153</v>
      </c>
      <c r="R482"/>
      <c r="S482"/>
      <c r="T482"/>
      <c r="U482"/>
      <c r="V482"/>
      <c r="BF482" s="64" t="s">
        <v>0</v>
      </c>
    </row>
    <row r="483" spans="1:58">
      <c r="A483" t="str">
        <f t="shared" si="84"/>
        <v>&amp;br;</v>
      </c>
      <c r="B483" t="s">
        <v>0</v>
      </c>
      <c r="C483" t="s">
        <v>164</v>
      </c>
      <c r="R483"/>
      <c r="S483"/>
      <c r="T483"/>
      <c r="U483"/>
      <c r="V483"/>
      <c r="BF483" s="64" t="s">
        <v>0</v>
      </c>
    </row>
    <row r="484" spans="1:58">
      <c r="A484" t="str">
        <f t="shared" si="84"/>
        <v>#comment(above,nsize=[15],size=[30],num=[10])</v>
      </c>
      <c r="B484" t="s">
        <v>0</v>
      </c>
      <c r="C484" t="s">
        <v>173</v>
      </c>
      <c r="R484"/>
      <c r="S484"/>
      <c r="T484"/>
      <c r="U484"/>
      <c r="V484"/>
      <c r="BF484" s="64" t="s">
        <v>0</v>
      </c>
    </row>
    <row r="485" spans="1:58">
      <c r="A485" t="str">
        <f t="shared" si="84"/>
        <v>&amp;br;&amp;br;</v>
      </c>
      <c r="B485" t="s">
        <v>0</v>
      </c>
      <c r="C485" t="s">
        <v>145</v>
      </c>
      <c r="R485"/>
      <c r="S485"/>
      <c r="T485"/>
      <c r="U485"/>
      <c r="V485"/>
      <c r="AC485" s="52"/>
      <c r="AD485" s="52"/>
      <c r="BF485" s="64" t="s">
        <v>0</v>
      </c>
    </row>
    <row r="486" spans="1:58">
      <c r="A486" t="str">
        <f t="shared" si="84"/>
        <v/>
      </c>
      <c r="B486" t="s">
        <v>0</v>
      </c>
      <c r="Q486" s="29"/>
      <c r="R486" s="30"/>
      <c r="S486" s="30"/>
      <c r="T486" s="30"/>
      <c r="U486" s="30"/>
      <c r="V486" s="31"/>
      <c r="W486" s="32">
        <v>38</v>
      </c>
      <c r="X486" s="29"/>
      <c r="Y486" s="50"/>
      <c r="Z486" s="50"/>
      <c r="AA486" s="51"/>
      <c r="AC486" s="52"/>
      <c r="AD486" s="52"/>
      <c r="BF486" s="64" t="s">
        <v>0</v>
      </c>
    </row>
    <row r="487" spans="1:58">
      <c r="A487" t="str">
        <f t="shared" si="84"/>
        <v>*0/0</v>
      </c>
      <c r="B487" t="s">
        <v>0</v>
      </c>
      <c r="C487" t="str">
        <f>"*"&amp;R487&amp;"/"&amp;T487</f>
        <v>*0/0</v>
      </c>
      <c r="Q487" s="33" t="s">
        <v>9</v>
      </c>
      <c r="R487" s="34">
        <f>INDEX(AJ:AJ,W486+1)</f>
        <v>0</v>
      </c>
      <c r="S487" s="35" t="s">
        <v>10</v>
      </c>
      <c r="T487" s="34">
        <f>INDEX(AK:AK,W486+1)</f>
        <v>0</v>
      </c>
      <c r="U487" s="35"/>
      <c r="V487" s="36"/>
      <c r="W487" s="37"/>
      <c r="X487" s="33"/>
      <c r="Y487" s="52"/>
      <c r="Z487" s="52"/>
      <c r="AA487" s="53"/>
      <c r="AC487" s="52"/>
      <c r="AD487" s="52"/>
      <c r="BF487" s="64" t="s">
        <v>0</v>
      </c>
    </row>
    <row r="488" spans="1:58">
      <c r="A488" t="str">
        <f t="shared" si="84"/>
        <v>|LEFT:80|LEFT:100|LEFT:100|LEFT:100|LEFT:100|LEFT:100|c</v>
      </c>
      <c r="B488" t="s">
        <v>0</v>
      </c>
      <c r="C488" t="s">
        <v>81</v>
      </c>
      <c r="D488" s="26" t="str">
        <f>$Q$1</f>
        <v>LEFT:80</v>
      </c>
      <c r="E488" s="26" t="s">
        <v>81</v>
      </c>
      <c r="F488" s="26" t="str">
        <f t="shared" ref="F488:J488" si="89">$R$1</f>
        <v>LEFT:100</v>
      </c>
      <c r="G488" s="26" t="s">
        <v>81</v>
      </c>
      <c r="H488" s="26" t="str">
        <f t="shared" si="89"/>
        <v>LEFT:100</v>
      </c>
      <c r="I488" s="26" t="s">
        <v>81</v>
      </c>
      <c r="J488" s="26" t="str">
        <f t="shared" si="89"/>
        <v>LEFT:100</v>
      </c>
      <c r="K488" s="26" t="s">
        <v>81</v>
      </c>
      <c r="L488" s="26" t="str">
        <f>$R$1</f>
        <v>LEFT:100</v>
      </c>
      <c r="M488" s="26" t="s">
        <v>81</v>
      </c>
      <c r="N488" s="26" t="str">
        <f>$R$1</f>
        <v>LEFT:100</v>
      </c>
      <c r="O488" t="s">
        <v>81</v>
      </c>
      <c r="P488" t="s">
        <v>82</v>
      </c>
      <c r="Q488" s="38" t="s">
        <v>6</v>
      </c>
      <c r="R488" s="34" t="str">
        <f>INDEX(AF:AF,W486+1)</f>
        <v>白</v>
      </c>
      <c r="S488" s="39" t="s">
        <v>7</v>
      </c>
      <c r="T488" s="34">
        <f>INDEX(AG:AG,W486+1)</f>
        <v>0</v>
      </c>
      <c r="U488" s="39" t="s">
        <v>8</v>
      </c>
      <c r="V488" s="34">
        <f>INDEX(AI:AI,W486+1)</f>
        <v>0</v>
      </c>
      <c r="W488" s="40"/>
      <c r="X488" s="34">
        <f>INDEX(AQ:AQ,W486+1)</f>
        <v>0</v>
      </c>
      <c r="Y488" s="52"/>
      <c r="Z488" s="52"/>
      <c r="AA488" s="53"/>
      <c r="AC488" s="35"/>
      <c r="AD488" s="35"/>
      <c r="BF488" s="64" t="s">
        <v>0</v>
      </c>
    </row>
    <row r="489" spans="1:58">
      <c r="A489" t="str">
        <f t="shared" si="84"/>
        <v>|色|白|レアリティ||マナコスト||</v>
      </c>
      <c r="B489" t="s">
        <v>0</v>
      </c>
      <c r="C489" t="s">
        <v>81</v>
      </c>
      <c r="D489" s="27" t="s">
        <v>6</v>
      </c>
      <c r="E489" t="s">
        <v>81</v>
      </c>
      <c r="F489" t="str">
        <f>IF(R488=0,"",R488)</f>
        <v>白</v>
      </c>
      <c r="G489" t="s">
        <v>81</v>
      </c>
      <c r="H489" s="27" t="s">
        <v>93</v>
      </c>
      <c r="I489" t="s">
        <v>81</v>
      </c>
      <c r="J489" t="str">
        <f>IF(T488=0,"",T488)</f>
        <v/>
      </c>
      <c r="K489" t="s">
        <v>81</v>
      </c>
      <c r="L489" s="27" t="s">
        <v>94</v>
      </c>
      <c r="M489" t="s">
        <v>81</v>
      </c>
      <c r="N489" t="str">
        <f>IF(V488=0,"",V488)</f>
        <v/>
      </c>
      <c r="O489" t="s">
        <v>81</v>
      </c>
      <c r="Q489" s="33" t="s">
        <v>11</v>
      </c>
      <c r="R489" s="34">
        <f>INDEX(AL:AL,W486+1)</f>
        <v>0</v>
      </c>
      <c r="S489" s="39" t="s">
        <v>95</v>
      </c>
      <c r="T489" s="34">
        <f>INDEX(AN:AN,W486+1)</f>
        <v>0</v>
      </c>
      <c r="U489" s="34">
        <f>INDEX(AO:AO,W486+1)</f>
        <v>0</v>
      </c>
      <c r="V489" s="34">
        <f>INDEX(AP:AP,W486+1)</f>
        <v>0</v>
      </c>
      <c r="W489" s="40"/>
      <c r="X489" s="34" t="str">
        <f>INDEX(AZ:AZ,W486+1)</f>
        <v/>
      </c>
      <c r="Y489" s="34" t="str">
        <f>INDEX(BA:BA,W486+1)</f>
        <v/>
      </c>
      <c r="Z489" s="34" t="str">
        <f>INDEX(BB:BB,W486+1)</f>
        <v/>
      </c>
      <c r="AA489" s="34">
        <f>INDEX(BC:BC,W486+1)</f>
        <v>0</v>
      </c>
      <c r="AC489" s="52"/>
      <c r="AD489" s="52"/>
      <c r="BF489" s="64" t="s">
        <v>0</v>
      </c>
    </row>
    <row r="490" spans="1:58">
      <c r="A490" t="str">
        <f t="shared" si="84"/>
        <v>|種別||サブタイプ||||</v>
      </c>
      <c r="B490" t="s">
        <v>0</v>
      </c>
      <c r="C490" t="s">
        <v>81</v>
      </c>
      <c r="D490" s="27" t="s">
        <v>11</v>
      </c>
      <c r="E490" t="s">
        <v>81</v>
      </c>
      <c r="F490" t="str">
        <f>IF(R489=0,"",R489)</f>
        <v/>
      </c>
      <c r="G490" t="s">
        <v>81</v>
      </c>
      <c r="H490" s="27" t="s">
        <v>103</v>
      </c>
      <c r="I490" t="s">
        <v>81</v>
      </c>
      <c r="J490" t="str">
        <f>IF(T489=0,"",T489)</f>
        <v/>
      </c>
      <c r="K490" t="s">
        <v>81</v>
      </c>
      <c r="L490" t="str">
        <f>IF(U489=0,"",U489)</f>
        <v/>
      </c>
      <c r="M490" t="s">
        <v>81</v>
      </c>
      <c r="N490" t="str">
        <f>IF(V489=0,"",V489)</f>
        <v/>
      </c>
      <c r="O490" t="s">
        <v>81</v>
      </c>
      <c r="Q490" s="33" t="s">
        <v>104</v>
      </c>
      <c r="R490" s="34" t="str">
        <f>INDEX(BD:BD,W486+1)</f>
        <v/>
      </c>
      <c r="S490" s="35"/>
      <c r="T490" s="35"/>
      <c r="U490" s="35"/>
      <c r="V490" s="36"/>
      <c r="W490" s="40"/>
      <c r="X490" s="32"/>
      <c r="Y490" s="32"/>
      <c r="Z490" s="32"/>
      <c r="AA490" s="54"/>
      <c r="AC490" s="52"/>
      <c r="AD490" s="52"/>
      <c r="BF490" s="64" t="s">
        <v>0</v>
      </c>
    </row>
    <row r="491" spans="1:58">
      <c r="A491" t="str">
        <f t="shared" si="84"/>
        <v>|テキスト|&gt;|&gt;|&gt;|&gt;||</v>
      </c>
      <c r="B491" t="s">
        <v>0</v>
      </c>
      <c r="C491" t="s">
        <v>81</v>
      </c>
      <c r="D491" s="27" t="s">
        <v>104</v>
      </c>
      <c r="E491" t="s">
        <v>81</v>
      </c>
      <c r="F491" s="27" t="s">
        <v>113</v>
      </c>
      <c r="G491" t="s">
        <v>81</v>
      </c>
      <c r="H491" s="27" t="s">
        <v>113</v>
      </c>
      <c r="I491" t="s">
        <v>81</v>
      </c>
      <c r="J491" s="27" t="s">
        <v>113</v>
      </c>
      <c r="K491" t="s">
        <v>81</v>
      </c>
      <c r="L491" s="27" t="s">
        <v>113</v>
      </c>
      <c r="M491" t="s">
        <v>81</v>
      </c>
      <c r="N491" t="str">
        <f>IF(R490=0,"",R490)</f>
        <v/>
      </c>
      <c r="O491" t="s">
        <v>81</v>
      </c>
      <c r="Q491" s="38" t="s">
        <v>27</v>
      </c>
      <c r="R491" s="34" t="str">
        <f>INDEX(BE:BE,W486+1)</f>
        <v/>
      </c>
      <c r="S491" s="35" t="s">
        <v>400</v>
      </c>
      <c r="T491" s="34" t="str">
        <f>IF(X491="","",X491&amp;IF(Y491="",""," "&amp;Y491)&amp;IF(Z491="",""," "&amp;Z491)&amp;IF(AA491="",""," "&amp;AA491))</f>
        <v/>
      </c>
      <c r="U491" s="35"/>
      <c r="V491" s="36"/>
      <c r="W491" s="40" t="s">
        <v>114</v>
      </c>
      <c r="X491" s="33" t="str">
        <f t="shared" ref="X491:AA491" si="90">IF(ISERROR(IF(LEN(X490)&gt;1,X490,VLOOKUP(X489,$AC:$AD,2,FALSE))),"",IF(LEN(X490)&gt;1,X490,VLOOKUP(X489,$AC:$AD,2,FALSE)))</f>
        <v/>
      </c>
      <c r="Y491" s="33" t="str">
        <f t="shared" si="90"/>
        <v/>
      </c>
      <c r="Z491" s="33" t="str">
        <f t="shared" si="90"/>
        <v/>
      </c>
      <c r="AA491" s="33" t="str">
        <f t="shared" si="90"/>
        <v> </v>
      </c>
      <c r="AC491" s="52"/>
      <c r="AD491" s="52"/>
      <c r="BF491" s="64" t="s">
        <v>0</v>
      </c>
    </row>
    <row r="492" spans="1:58">
      <c r="A492" t="str">
        <f t="shared" si="84"/>
        <v>|英テキスト|&gt;|&gt;|&gt;|&gt;||</v>
      </c>
      <c r="B492" t="s">
        <v>0</v>
      </c>
      <c r="C492" t="s">
        <v>81</v>
      </c>
      <c r="D492" s="27" t="s">
        <v>125</v>
      </c>
      <c r="E492" t="s">
        <v>81</v>
      </c>
      <c r="F492" s="27" t="s">
        <v>113</v>
      </c>
      <c r="G492" t="s">
        <v>81</v>
      </c>
      <c r="H492" s="27" t="s">
        <v>113</v>
      </c>
      <c r="I492" t="s">
        <v>81</v>
      </c>
      <c r="J492" s="27" t="s">
        <v>113</v>
      </c>
      <c r="K492" t="s">
        <v>81</v>
      </c>
      <c r="L492" s="27" t="s">
        <v>113</v>
      </c>
      <c r="M492" t="s">
        <v>81</v>
      </c>
      <c r="N492" t="str">
        <f>IF(T491="","",T491&amp;"&amp;br;")&amp;IF(R491=0,"",R491)</f>
        <v/>
      </c>
      <c r="O492" t="s">
        <v>81</v>
      </c>
      <c r="Q492" s="33" t="s">
        <v>18</v>
      </c>
      <c r="R492" s="34">
        <f>IF(INDEX(AX:AX,W486+1)="",0,INDEX(AX:AX,W486+1)&amp;"/"&amp;INDEX(AY:AY,W486+1))</f>
        <v>0</v>
      </c>
      <c r="S492" s="35"/>
      <c r="T492" s="35"/>
      <c r="U492" s="35"/>
      <c r="V492" s="36"/>
      <c r="W492" s="40"/>
      <c r="X492" s="33"/>
      <c r="Y492" s="52"/>
      <c r="Z492" s="52"/>
      <c r="AA492" s="53"/>
      <c r="AC492" s="52"/>
      <c r="AD492" s="52"/>
      <c r="BF492" s="64" t="s">
        <v>0</v>
      </c>
    </row>
    <row r="493" spans="1:58">
      <c r="A493" t="str">
        <f t="shared" si="84"/>
        <v>|PT|&gt;||シールド数|&gt;||</v>
      </c>
      <c r="B493" t="s">
        <v>0</v>
      </c>
      <c r="C493" t="s">
        <v>81</v>
      </c>
      <c r="D493" t="s">
        <v>18</v>
      </c>
      <c r="E493" t="s">
        <v>81</v>
      </c>
      <c r="F493" t="s">
        <v>113</v>
      </c>
      <c r="G493" t="s">
        <v>81</v>
      </c>
      <c r="H493" t="str">
        <f>IF(R492=0,"",R492)</f>
        <v/>
      </c>
      <c r="I493" t="s">
        <v>81</v>
      </c>
      <c r="J493" t="s">
        <v>136</v>
      </c>
      <c r="K493" t="s">
        <v>81</v>
      </c>
      <c r="L493" t="s">
        <v>113</v>
      </c>
      <c r="M493" t="s">
        <v>81</v>
      </c>
      <c r="N493" t="str">
        <f>IF(R493=0,"",R493)</f>
        <v/>
      </c>
      <c r="O493" t="s">
        <v>81</v>
      </c>
      <c r="Q493" s="41" t="s">
        <v>19</v>
      </c>
      <c r="R493" s="34">
        <f>INDEX(AW:AW,W486+1)</f>
        <v>0</v>
      </c>
      <c r="S493" s="42"/>
      <c r="T493" s="42"/>
      <c r="U493" s="42"/>
      <c r="V493" s="43"/>
      <c r="W493" s="44"/>
      <c r="X493" s="45"/>
      <c r="Y493" s="55"/>
      <c r="Z493" s="55"/>
      <c r="AA493" s="56"/>
      <c r="BF493" s="64" t="s">
        <v>0</v>
      </c>
    </row>
    <row r="494" spans="1:58">
      <c r="A494" t="str">
        <f t="shared" si="84"/>
        <v>&amp;br;&amp;br;</v>
      </c>
      <c r="B494" t="s">
        <v>0</v>
      </c>
      <c r="C494" t="s">
        <v>145</v>
      </c>
      <c r="R494"/>
      <c r="S494"/>
      <c r="T494"/>
      <c r="U494"/>
      <c r="V494"/>
      <c r="BF494" s="64" t="s">
        <v>0</v>
      </c>
    </row>
    <row r="495" spans="1:58">
      <c r="A495" t="str">
        <f t="shared" si="84"/>
        <v>#back(text=戻る,left)</v>
      </c>
      <c r="B495" t="s">
        <v>0</v>
      </c>
      <c r="C495" t="s">
        <v>153</v>
      </c>
      <c r="R495"/>
      <c r="S495"/>
      <c r="T495"/>
      <c r="U495"/>
      <c r="V495"/>
      <c r="BF495" s="64" t="s">
        <v>0</v>
      </c>
    </row>
    <row r="496" spans="1:58">
      <c r="A496" t="str">
        <f t="shared" si="84"/>
        <v>&amp;br;</v>
      </c>
      <c r="B496" t="s">
        <v>0</v>
      </c>
      <c r="C496" t="s">
        <v>164</v>
      </c>
      <c r="R496"/>
      <c r="S496"/>
      <c r="T496"/>
      <c r="U496"/>
      <c r="V496"/>
      <c r="BF496" s="64" t="s">
        <v>0</v>
      </c>
    </row>
    <row r="497" spans="1:58">
      <c r="A497" t="str">
        <f t="shared" si="84"/>
        <v>#comment(above,nsize=[15],size=[30],num=[10])</v>
      </c>
      <c r="B497" t="s">
        <v>0</v>
      </c>
      <c r="C497" t="s">
        <v>173</v>
      </c>
      <c r="R497"/>
      <c r="S497"/>
      <c r="T497"/>
      <c r="U497"/>
      <c r="V497"/>
      <c r="BF497" s="64" t="s">
        <v>0</v>
      </c>
    </row>
    <row r="498" spans="1:58">
      <c r="A498" t="str">
        <f t="shared" si="84"/>
        <v>&amp;br;&amp;br;</v>
      </c>
      <c r="B498" t="s">
        <v>0</v>
      </c>
      <c r="C498" t="s">
        <v>145</v>
      </c>
      <c r="R498"/>
      <c r="S498"/>
      <c r="T498"/>
      <c r="U498"/>
      <c r="V498"/>
      <c r="AC498" s="52"/>
      <c r="AD498" s="52"/>
      <c r="BF498" s="64" t="s">
        <v>0</v>
      </c>
    </row>
    <row r="499" spans="1:58">
      <c r="A499" t="str">
        <f t="shared" si="84"/>
        <v/>
      </c>
      <c r="B499" t="s">
        <v>0</v>
      </c>
      <c r="Q499" s="29"/>
      <c r="R499" s="30"/>
      <c r="S499" s="30"/>
      <c r="T499" s="30"/>
      <c r="U499" s="30"/>
      <c r="V499" s="31"/>
      <c r="W499" s="32">
        <v>39</v>
      </c>
      <c r="X499" s="29"/>
      <c r="Y499" s="50"/>
      <c r="Z499" s="50"/>
      <c r="AA499" s="51"/>
      <c r="AC499" s="52"/>
      <c r="AD499" s="52"/>
      <c r="BF499" s="64" t="s">
        <v>0</v>
      </c>
    </row>
    <row r="500" spans="1:58">
      <c r="A500" t="str">
        <f t="shared" si="84"/>
        <v>*0/0</v>
      </c>
      <c r="B500" t="s">
        <v>0</v>
      </c>
      <c r="C500" t="str">
        <f>"*"&amp;R500&amp;"/"&amp;T500</f>
        <v>*0/0</v>
      </c>
      <c r="Q500" s="33" t="s">
        <v>9</v>
      </c>
      <c r="R500" s="34">
        <f>INDEX(AJ:AJ,W499+1)</f>
        <v>0</v>
      </c>
      <c r="S500" s="35" t="s">
        <v>10</v>
      </c>
      <c r="T500" s="34">
        <f>INDEX(AK:AK,W499+1)</f>
        <v>0</v>
      </c>
      <c r="U500" s="35"/>
      <c r="V500" s="36"/>
      <c r="W500" s="37"/>
      <c r="X500" s="33"/>
      <c r="Y500" s="52"/>
      <c r="Z500" s="52"/>
      <c r="AA500" s="53"/>
      <c r="AC500" s="52"/>
      <c r="AD500" s="52"/>
      <c r="BF500" s="64" t="s">
        <v>0</v>
      </c>
    </row>
    <row r="501" spans="1:58">
      <c r="A501" t="str">
        <f t="shared" si="84"/>
        <v>|LEFT:80|LEFT:100|LEFT:100|LEFT:100|LEFT:100|LEFT:100|c</v>
      </c>
      <c r="B501" t="s">
        <v>0</v>
      </c>
      <c r="C501" t="s">
        <v>81</v>
      </c>
      <c r="D501" s="26" t="str">
        <f>$Q$1</f>
        <v>LEFT:80</v>
      </c>
      <c r="E501" s="26" t="s">
        <v>81</v>
      </c>
      <c r="F501" s="26" t="str">
        <f t="shared" ref="F501:J501" si="91">$R$1</f>
        <v>LEFT:100</v>
      </c>
      <c r="G501" s="26" t="s">
        <v>81</v>
      </c>
      <c r="H501" s="26" t="str">
        <f t="shared" si="91"/>
        <v>LEFT:100</v>
      </c>
      <c r="I501" s="26" t="s">
        <v>81</v>
      </c>
      <c r="J501" s="26" t="str">
        <f t="shared" si="91"/>
        <v>LEFT:100</v>
      </c>
      <c r="K501" s="26" t="s">
        <v>81</v>
      </c>
      <c r="L501" s="26" t="str">
        <f>$R$1</f>
        <v>LEFT:100</v>
      </c>
      <c r="M501" s="26" t="s">
        <v>81</v>
      </c>
      <c r="N501" s="26" t="str">
        <f>$R$1</f>
        <v>LEFT:100</v>
      </c>
      <c r="O501" t="s">
        <v>81</v>
      </c>
      <c r="P501" t="s">
        <v>82</v>
      </c>
      <c r="Q501" s="38" t="s">
        <v>6</v>
      </c>
      <c r="R501" s="34" t="str">
        <f>INDEX(AF:AF,W499+1)</f>
        <v>白</v>
      </c>
      <c r="S501" s="39" t="s">
        <v>7</v>
      </c>
      <c r="T501" s="34">
        <f>INDEX(AG:AG,W499+1)</f>
        <v>0</v>
      </c>
      <c r="U501" s="39" t="s">
        <v>8</v>
      </c>
      <c r="V501" s="34">
        <f>INDEX(AI:AI,W499+1)</f>
        <v>0</v>
      </c>
      <c r="W501" s="40"/>
      <c r="X501" s="34">
        <f>INDEX(AQ:AQ,W499+1)</f>
        <v>0</v>
      </c>
      <c r="Y501" s="52"/>
      <c r="Z501" s="52"/>
      <c r="AA501" s="53"/>
      <c r="AC501" s="35"/>
      <c r="AD501" s="35"/>
      <c r="BF501" s="64" t="s">
        <v>0</v>
      </c>
    </row>
    <row r="502" spans="1:58">
      <c r="A502" t="str">
        <f t="shared" si="84"/>
        <v>|色|白|レアリティ||マナコスト||</v>
      </c>
      <c r="B502" t="s">
        <v>0</v>
      </c>
      <c r="C502" t="s">
        <v>81</v>
      </c>
      <c r="D502" s="27" t="s">
        <v>6</v>
      </c>
      <c r="E502" t="s">
        <v>81</v>
      </c>
      <c r="F502" t="str">
        <f>IF(R501=0,"",R501)</f>
        <v>白</v>
      </c>
      <c r="G502" t="s">
        <v>81</v>
      </c>
      <c r="H502" s="27" t="s">
        <v>93</v>
      </c>
      <c r="I502" t="s">
        <v>81</v>
      </c>
      <c r="J502" t="str">
        <f>IF(T501=0,"",T501)</f>
        <v/>
      </c>
      <c r="K502" t="s">
        <v>81</v>
      </c>
      <c r="L502" s="27" t="s">
        <v>94</v>
      </c>
      <c r="M502" t="s">
        <v>81</v>
      </c>
      <c r="N502" t="str">
        <f>IF(V501=0,"",V501)</f>
        <v/>
      </c>
      <c r="O502" t="s">
        <v>81</v>
      </c>
      <c r="Q502" s="33" t="s">
        <v>11</v>
      </c>
      <c r="R502" s="34">
        <f>INDEX(AL:AL,W499+1)</f>
        <v>0</v>
      </c>
      <c r="S502" s="39" t="s">
        <v>95</v>
      </c>
      <c r="T502" s="34">
        <f>INDEX(AN:AN,W499+1)</f>
        <v>0</v>
      </c>
      <c r="U502" s="34">
        <f>INDEX(AO:AO,W499+1)</f>
        <v>0</v>
      </c>
      <c r="V502" s="34">
        <f>INDEX(AP:AP,W499+1)</f>
        <v>0</v>
      </c>
      <c r="W502" s="40"/>
      <c r="X502" s="34" t="str">
        <f>INDEX(AZ:AZ,W499+1)</f>
        <v/>
      </c>
      <c r="Y502" s="34" t="str">
        <f>INDEX(BA:BA,W499+1)</f>
        <v/>
      </c>
      <c r="Z502" s="34" t="str">
        <f>INDEX(BB:BB,W499+1)</f>
        <v/>
      </c>
      <c r="AA502" s="34">
        <f>INDEX(BC:BC,W499+1)</f>
        <v>0</v>
      </c>
      <c r="AC502" s="52"/>
      <c r="AD502" s="52"/>
      <c r="BF502" s="64" t="s">
        <v>0</v>
      </c>
    </row>
    <row r="503" spans="1:58">
      <c r="A503" t="str">
        <f t="shared" si="84"/>
        <v>|種別||サブタイプ||||</v>
      </c>
      <c r="B503" t="s">
        <v>0</v>
      </c>
      <c r="C503" t="s">
        <v>81</v>
      </c>
      <c r="D503" s="27" t="s">
        <v>11</v>
      </c>
      <c r="E503" t="s">
        <v>81</v>
      </c>
      <c r="F503" t="str">
        <f>IF(R502=0,"",R502)</f>
        <v/>
      </c>
      <c r="G503" t="s">
        <v>81</v>
      </c>
      <c r="H503" s="27" t="s">
        <v>103</v>
      </c>
      <c r="I503" t="s">
        <v>81</v>
      </c>
      <c r="J503" t="str">
        <f>IF(T502=0,"",T502)</f>
        <v/>
      </c>
      <c r="K503" t="s">
        <v>81</v>
      </c>
      <c r="L503" t="str">
        <f>IF(U502=0,"",U502)</f>
        <v/>
      </c>
      <c r="M503" t="s">
        <v>81</v>
      </c>
      <c r="N503" t="str">
        <f>IF(V502=0,"",V502)</f>
        <v/>
      </c>
      <c r="O503" t="s">
        <v>81</v>
      </c>
      <c r="Q503" s="33" t="s">
        <v>104</v>
      </c>
      <c r="R503" s="34" t="str">
        <f>INDEX(BD:BD,W499+1)</f>
        <v/>
      </c>
      <c r="S503" s="35"/>
      <c r="T503" s="35"/>
      <c r="U503" s="35"/>
      <c r="V503" s="36"/>
      <c r="W503" s="40"/>
      <c r="X503" s="32"/>
      <c r="Y503" s="32"/>
      <c r="Z503" s="32"/>
      <c r="AA503" s="54"/>
      <c r="AC503" s="52"/>
      <c r="AD503" s="52"/>
      <c r="BF503" s="64" t="s">
        <v>0</v>
      </c>
    </row>
    <row r="504" spans="1:58">
      <c r="A504" t="str">
        <f t="shared" si="84"/>
        <v>|テキスト|&gt;|&gt;|&gt;|&gt;||</v>
      </c>
      <c r="B504" t="s">
        <v>0</v>
      </c>
      <c r="C504" t="s">
        <v>81</v>
      </c>
      <c r="D504" s="27" t="s">
        <v>104</v>
      </c>
      <c r="E504" t="s">
        <v>81</v>
      </c>
      <c r="F504" s="27" t="s">
        <v>113</v>
      </c>
      <c r="G504" t="s">
        <v>81</v>
      </c>
      <c r="H504" s="27" t="s">
        <v>113</v>
      </c>
      <c r="I504" t="s">
        <v>81</v>
      </c>
      <c r="J504" s="27" t="s">
        <v>113</v>
      </c>
      <c r="K504" t="s">
        <v>81</v>
      </c>
      <c r="L504" s="27" t="s">
        <v>113</v>
      </c>
      <c r="M504" t="s">
        <v>81</v>
      </c>
      <c r="N504" t="str">
        <f>IF(R503=0,"",R503)</f>
        <v/>
      </c>
      <c r="O504" t="s">
        <v>81</v>
      </c>
      <c r="Q504" s="38" t="s">
        <v>27</v>
      </c>
      <c r="R504" s="34" t="str">
        <f>INDEX(BE:BE,W499+1)</f>
        <v/>
      </c>
      <c r="S504" s="35" t="s">
        <v>400</v>
      </c>
      <c r="T504" s="34" t="str">
        <f>IF(X504="","",X504&amp;IF(Y504="",""," "&amp;Y504)&amp;IF(Z504="",""," "&amp;Z504)&amp;IF(AA504="",""," "&amp;AA504))</f>
        <v/>
      </c>
      <c r="U504" s="35"/>
      <c r="V504" s="36"/>
      <c r="W504" s="40" t="s">
        <v>114</v>
      </c>
      <c r="X504" s="33" t="str">
        <f t="shared" ref="X504:AA504" si="92">IF(ISERROR(IF(LEN(X503)&gt;1,X503,VLOOKUP(X502,$AC:$AD,2,FALSE))),"",IF(LEN(X503)&gt;1,X503,VLOOKUP(X502,$AC:$AD,2,FALSE)))</f>
        <v/>
      </c>
      <c r="Y504" s="33" t="str">
        <f t="shared" si="92"/>
        <v/>
      </c>
      <c r="Z504" s="33" t="str">
        <f t="shared" si="92"/>
        <v/>
      </c>
      <c r="AA504" s="33" t="str">
        <f t="shared" si="92"/>
        <v> </v>
      </c>
      <c r="AC504" s="52"/>
      <c r="AD504" s="52"/>
      <c r="BF504" s="64" t="s">
        <v>0</v>
      </c>
    </row>
    <row r="505" spans="1:58">
      <c r="A505" t="str">
        <f t="shared" si="84"/>
        <v>|英テキスト|&gt;|&gt;|&gt;|&gt;||</v>
      </c>
      <c r="B505" t="s">
        <v>0</v>
      </c>
      <c r="C505" t="s">
        <v>81</v>
      </c>
      <c r="D505" s="27" t="s">
        <v>125</v>
      </c>
      <c r="E505" t="s">
        <v>81</v>
      </c>
      <c r="F505" s="27" t="s">
        <v>113</v>
      </c>
      <c r="G505" t="s">
        <v>81</v>
      </c>
      <c r="H505" s="27" t="s">
        <v>113</v>
      </c>
      <c r="I505" t="s">
        <v>81</v>
      </c>
      <c r="J505" s="27" t="s">
        <v>113</v>
      </c>
      <c r="K505" t="s">
        <v>81</v>
      </c>
      <c r="L505" s="27" t="s">
        <v>113</v>
      </c>
      <c r="M505" t="s">
        <v>81</v>
      </c>
      <c r="N505" t="str">
        <f>IF(T504="","",T504&amp;"&amp;br;")&amp;IF(R504=0,"",R504)</f>
        <v/>
      </c>
      <c r="O505" t="s">
        <v>81</v>
      </c>
      <c r="Q505" s="33" t="s">
        <v>18</v>
      </c>
      <c r="R505" s="34">
        <f>IF(INDEX(AX:AX,W499+1)="",0,INDEX(AX:AX,W499+1)&amp;"/"&amp;INDEX(AY:AY,W499+1))</f>
        <v>0</v>
      </c>
      <c r="S505" s="35"/>
      <c r="T505" s="35"/>
      <c r="U505" s="35"/>
      <c r="V505" s="36"/>
      <c r="W505" s="40"/>
      <c r="X505" s="33"/>
      <c r="Y505" s="52"/>
      <c r="Z505" s="52"/>
      <c r="AA505" s="53"/>
      <c r="AC505" s="52"/>
      <c r="AD505" s="52"/>
      <c r="BF505" s="64" t="s">
        <v>0</v>
      </c>
    </row>
    <row r="506" spans="1:58">
      <c r="A506" t="str">
        <f t="shared" si="84"/>
        <v>|PT|&gt;||シールド数|&gt;||</v>
      </c>
      <c r="B506" t="s">
        <v>0</v>
      </c>
      <c r="C506" t="s">
        <v>81</v>
      </c>
      <c r="D506" t="s">
        <v>18</v>
      </c>
      <c r="E506" t="s">
        <v>81</v>
      </c>
      <c r="F506" t="s">
        <v>113</v>
      </c>
      <c r="G506" t="s">
        <v>81</v>
      </c>
      <c r="H506" t="str">
        <f>IF(R505=0,"",R505)</f>
        <v/>
      </c>
      <c r="I506" t="s">
        <v>81</v>
      </c>
      <c r="J506" t="s">
        <v>136</v>
      </c>
      <c r="K506" t="s">
        <v>81</v>
      </c>
      <c r="L506" t="s">
        <v>113</v>
      </c>
      <c r="M506" t="s">
        <v>81</v>
      </c>
      <c r="N506" t="str">
        <f>IF(R506=0,"",R506)</f>
        <v/>
      </c>
      <c r="O506" t="s">
        <v>81</v>
      </c>
      <c r="Q506" s="41" t="s">
        <v>19</v>
      </c>
      <c r="R506" s="34">
        <f>INDEX(AW:AW,W499+1)</f>
        <v>0</v>
      </c>
      <c r="S506" s="42"/>
      <c r="T506" s="42"/>
      <c r="U506" s="42"/>
      <c r="V506" s="43"/>
      <c r="W506" s="44"/>
      <c r="X506" s="45"/>
      <c r="Y506" s="55"/>
      <c r="Z506" s="55"/>
      <c r="AA506" s="56"/>
      <c r="BF506" s="64" t="s">
        <v>0</v>
      </c>
    </row>
    <row r="507" spans="1:58">
      <c r="A507" t="str">
        <f t="shared" si="84"/>
        <v>&amp;br;&amp;br;</v>
      </c>
      <c r="B507" t="s">
        <v>0</v>
      </c>
      <c r="C507" t="s">
        <v>145</v>
      </c>
      <c r="R507"/>
      <c r="S507"/>
      <c r="T507"/>
      <c r="U507"/>
      <c r="V507"/>
      <c r="BF507" s="64" t="s">
        <v>0</v>
      </c>
    </row>
    <row r="508" spans="1:58">
      <c r="A508" t="str">
        <f t="shared" si="84"/>
        <v>#back(text=戻る,left)</v>
      </c>
      <c r="B508" t="s">
        <v>0</v>
      </c>
      <c r="C508" t="s">
        <v>153</v>
      </c>
      <c r="R508"/>
      <c r="S508"/>
      <c r="T508"/>
      <c r="U508"/>
      <c r="V508"/>
      <c r="BF508" s="64" t="s">
        <v>0</v>
      </c>
    </row>
    <row r="509" spans="1:58">
      <c r="A509" t="str">
        <f t="shared" si="84"/>
        <v>&amp;br;</v>
      </c>
      <c r="B509" t="s">
        <v>0</v>
      </c>
      <c r="C509" t="s">
        <v>164</v>
      </c>
      <c r="R509"/>
      <c r="S509"/>
      <c r="T509"/>
      <c r="U509"/>
      <c r="V509"/>
      <c r="BF509" s="64" t="s">
        <v>0</v>
      </c>
    </row>
    <row r="510" spans="1:58">
      <c r="A510" t="str">
        <f t="shared" si="84"/>
        <v>#comment(above,nsize=[15],size=[30],num=[10])</v>
      </c>
      <c r="B510" t="s">
        <v>0</v>
      </c>
      <c r="C510" t="s">
        <v>173</v>
      </c>
      <c r="R510"/>
      <c r="S510"/>
      <c r="T510"/>
      <c r="U510"/>
      <c r="V510"/>
      <c r="BF510" s="64" t="s">
        <v>0</v>
      </c>
    </row>
    <row r="511" spans="1:58">
      <c r="A511" t="str">
        <f t="shared" si="84"/>
        <v>&amp;br;&amp;br;</v>
      </c>
      <c r="B511" t="s">
        <v>0</v>
      </c>
      <c r="C511" t="s">
        <v>145</v>
      </c>
      <c r="R511"/>
      <c r="S511"/>
      <c r="T511"/>
      <c r="U511"/>
      <c r="V511"/>
      <c r="AC511" s="52"/>
      <c r="AD511" s="52"/>
      <c r="BF511" s="64" t="s">
        <v>0</v>
      </c>
    </row>
    <row r="512" spans="1:58">
      <c r="A512" t="str">
        <f t="shared" si="84"/>
        <v/>
      </c>
      <c r="B512" t="s">
        <v>0</v>
      </c>
      <c r="Q512" s="29"/>
      <c r="R512" s="30"/>
      <c r="S512" s="30"/>
      <c r="T512" s="30"/>
      <c r="U512" s="30"/>
      <c r="V512" s="31"/>
      <c r="W512" s="32">
        <v>40</v>
      </c>
      <c r="X512" s="29"/>
      <c r="Y512" s="50"/>
      <c r="Z512" s="50"/>
      <c r="AA512" s="51"/>
      <c r="AC512" s="52"/>
      <c r="AD512" s="52"/>
      <c r="BF512" s="64" t="s">
        <v>0</v>
      </c>
    </row>
    <row r="513" spans="1:58">
      <c r="A513" t="str">
        <f t="shared" si="84"/>
        <v>*0/0</v>
      </c>
      <c r="B513" t="s">
        <v>0</v>
      </c>
      <c r="C513" t="str">
        <f>"*"&amp;R513&amp;"/"&amp;T513</f>
        <v>*0/0</v>
      </c>
      <c r="Q513" s="33" t="s">
        <v>9</v>
      </c>
      <c r="R513" s="34">
        <f>INDEX(AJ:AJ,W512+1)</f>
        <v>0</v>
      </c>
      <c r="S513" s="35" t="s">
        <v>10</v>
      </c>
      <c r="T513" s="34">
        <f>INDEX(AK:AK,W512+1)</f>
        <v>0</v>
      </c>
      <c r="U513" s="35"/>
      <c r="V513" s="36"/>
      <c r="W513" s="37"/>
      <c r="X513" s="33"/>
      <c r="Y513" s="52"/>
      <c r="Z513" s="52"/>
      <c r="AA513" s="53"/>
      <c r="AC513" s="52"/>
      <c r="AD513" s="52"/>
      <c r="BF513" s="64" t="s">
        <v>0</v>
      </c>
    </row>
    <row r="514" spans="1:58">
      <c r="A514" t="str">
        <f t="shared" si="84"/>
        <v>|LEFT:80|LEFT:100|LEFT:100|LEFT:100|LEFT:100|LEFT:100|c</v>
      </c>
      <c r="B514" t="s">
        <v>0</v>
      </c>
      <c r="C514" t="s">
        <v>81</v>
      </c>
      <c r="D514" s="26" t="str">
        <f>$Q$1</f>
        <v>LEFT:80</v>
      </c>
      <c r="E514" s="26" t="s">
        <v>81</v>
      </c>
      <c r="F514" s="26" t="str">
        <f t="shared" ref="F514:J514" si="93">$R$1</f>
        <v>LEFT:100</v>
      </c>
      <c r="G514" s="26" t="s">
        <v>81</v>
      </c>
      <c r="H514" s="26" t="str">
        <f t="shared" si="93"/>
        <v>LEFT:100</v>
      </c>
      <c r="I514" s="26" t="s">
        <v>81</v>
      </c>
      <c r="J514" s="26" t="str">
        <f t="shared" si="93"/>
        <v>LEFT:100</v>
      </c>
      <c r="K514" s="26" t="s">
        <v>81</v>
      </c>
      <c r="L514" s="26" t="str">
        <f>$R$1</f>
        <v>LEFT:100</v>
      </c>
      <c r="M514" s="26" t="s">
        <v>81</v>
      </c>
      <c r="N514" s="26" t="str">
        <f>$R$1</f>
        <v>LEFT:100</v>
      </c>
      <c r="O514" t="s">
        <v>81</v>
      </c>
      <c r="P514" t="s">
        <v>82</v>
      </c>
      <c r="Q514" s="38" t="s">
        <v>6</v>
      </c>
      <c r="R514" s="34" t="str">
        <f>INDEX(AF:AF,W512+1)</f>
        <v>白</v>
      </c>
      <c r="S514" s="39" t="s">
        <v>7</v>
      </c>
      <c r="T514" s="34">
        <f>INDEX(AG:AG,W512+1)</f>
        <v>0</v>
      </c>
      <c r="U514" s="39" t="s">
        <v>8</v>
      </c>
      <c r="V514" s="34">
        <f>INDEX(AI:AI,W512+1)</f>
        <v>0</v>
      </c>
      <c r="W514" s="40"/>
      <c r="X514" s="34">
        <f>INDEX(AQ:AQ,W512+1)</f>
        <v>0</v>
      </c>
      <c r="Y514" s="52"/>
      <c r="Z514" s="52"/>
      <c r="AA514" s="53"/>
      <c r="AC514" s="35"/>
      <c r="AD514" s="35"/>
      <c r="BF514" s="64" t="s">
        <v>0</v>
      </c>
    </row>
    <row r="515" spans="1:58">
      <c r="A515" t="str">
        <f t="shared" si="84"/>
        <v>|色|白|レアリティ||マナコスト||</v>
      </c>
      <c r="B515" t="s">
        <v>0</v>
      </c>
      <c r="C515" t="s">
        <v>81</v>
      </c>
      <c r="D515" s="27" t="s">
        <v>6</v>
      </c>
      <c r="E515" t="s">
        <v>81</v>
      </c>
      <c r="F515" t="str">
        <f>IF(R514=0,"",R514)</f>
        <v>白</v>
      </c>
      <c r="G515" t="s">
        <v>81</v>
      </c>
      <c r="H515" s="27" t="s">
        <v>93</v>
      </c>
      <c r="I515" t="s">
        <v>81</v>
      </c>
      <c r="J515" t="str">
        <f>IF(T514=0,"",T514)</f>
        <v/>
      </c>
      <c r="K515" t="s">
        <v>81</v>
      </c>
      <c r="L515" s="27" t="s">
        <v>94</v>
      </c>
      <c r="M515" t="s">
        <v>81</v>
      </c>
      <c r="N515" t="str">
        <f>IF(V514=0,"",V514)</f>
        <v/>
      </c>
      <c r="O515" t="s">
        <v>81</v>
      </c>
      <c r="Q515" s="33" t="s">
        <v>11</v>
      </c>
      <c r="R515" s="34">
        <f>INDEX(AL:AL,W512+1)</f>
        <v>0</v>
      </c>
      <c r="S515" s="39" t="s">
        <v>95</v>
      </c>
      <c r="T515" s="34">
        <f>INDEX(AN:AN,W512+1)</f>
        <v>0</v>
      </c>
      <c r="U515" s="34">
        <f>INDEX(AO:AO,W512+1)</f>
        <v>0</v>
      </c>
      <c r="V515" s="34">
        <f>INDEX(AP:AP,W512+1)</f>
        <v>0</v>
      </c>
      <c r="W515" s="40"/>
      <c r="X515" s="34" t="str">
        <f>INDEX(AZ:AZ,W512+1)</f>
        <v/>
      </c>
      <c r="Y515" s="34" t="str">
        <f>INDEX(BA:BA,W512+1)</f>
        <v/>
      </c>
      <c r="Z515" s="34" t="str">
        <f>INDEX(BB:BB,W512+1)</f>
        <v/>
      </c>
      <c r="AA515" s="34">
        <f>INDEX(BC:BC,W512+1)</f>
        <v>0</v>
      </c>
      <c r="AC515" s="52"/>
      <c r="AD515" s="52"/>
      <c r="BF515" s="64" t="s">
        <v>0</v>
      </c>
    </row>
    <row r="516" spans="1:58">
      <c r="A516" t="str">
        <f t="shared" si="84"/>
        <v>|種別||サブタイプ||||</v>
      </c>
      <c r="B516" t="s">
        <v>0</v>
      </c>
      <c r="C516" t="s">
        <v>81</v>
      </c>
      <c r="D516" s="27" t="s">
        <v>11</v>
      </c>
      <c r="E516" t="s">
        <v>81</v>
      </c>
      <c r="F516" t="str">
        <f>IF(R515=0,"",R515)</f>
        <v/>
      </c>
      <c r="G516" t="s">
        <v>81</v>
      </c>
      <c r="H516" s="27" t="s">
        <v>103</v>
      </c>
      <c r="I516" t="s">
        <v>81</v>
      </c>
      <c r="J516" t="str">
        <f>IF(T515=0,"",T515)</f>
        <v/>
      </c>
      <c r="K516" t="s">
        <v>81</v>
      </c>
      <c r="L516" t="str">
        <f>IF(U515=0,"",U515)</f>
        <v/>
      </c>
      <c r="M516" t="s">
        <v>81</v>
      </c>
      <c r="N516" t="str">
        <f>IF(V515=0,"",V515)</f>
        <v/>
      </c>
      <c r="O516" t="s">
        <v>81</v>
      </c>
      <c r="Q516" s="33" t="s">
        <v>104</v>
      </c>
      <c r="R516" s="34" t="str">
        <f>INDEX(BD:BD,W512+1)</f>
        <v/>
      </c>
      <c r="S516" s="35"/>
      <c r="T516" s="35"/>
      <c r="U516" s="35"/>
      <c r="V516" s="36"/>
      <c r="W516" s="40"/>
      <c r="X516" s="32"/>
      <c r="Y516" s="32"/>
      <c r="Z516" s="32"/>
      <c r="AA516" s="54"/>
      <c r="AC516" s="52"/>
      <c r="AD516" s="52"/>
      <c r="BF516" s="64" t="s">
        <v>0</v>
      </c>
    </row>
    <row r="517" spans="1:58">
      <c r="A517" t="str">
        <f t="shared" si="84"/>
        <v>|テキスト|&gt;|&gt;|&gt;|&gt;||</v>
      </c>
      <c r="B517" t="s">
        <v>0</v>
      </c>
      <c r="C517" t="s">
        <v>81</v>
      </c>
      <c r="D517" s="27" t="s">
        <v>104</v>
      </c>
      <c r="E517" t="s">
        <v>81</v>
      </c>
      <c r="F517" s="27" t="s">
        <v>113</v>
      </c>
      <c r="G517" t="s">
        <v>81</v>
      </c>
      <c r="H517" s="27" t="s">
        <v>113</v>
      </c>
      <c r="I517" t="s">
        <v>81</v>
      </c>
      <c r="J517" s="27" t="s">
        <v>113</v>
      </c>
      <c r="K517" t="s">
        <v>81</v>
      </c>
      <c r="L517" s="27" t="s">
        <v>113</v>
      </c>
      <c r="M517" t="s">
        <v>81</v>
      </c>
      <c r="N517" t="str">
        <f>IF(R516=0,"",R516)</f>
        <v/>
      </c>
      <c r="O517" t="s">
        <v>81</v>
      </c>
      <c r="Q517" s="38" t="s">
        <v>27</v>
      </c>
      <c r="R517" s="34" t="str">
        <f>INDEX(BE:BE,W512+1)</f>
        <v/>
      </c>
      <c r="S517" s="35" t="s">
        <v>400</v>
      </c>
      <c r="T517" s="34" t="str">
        <f>IF(X517="","",X517&amp;IF(Y517="",""," "&amp;Y517)&amp;IF(Z517="",""," "&amp;Z517)&amp;IF(AA517="",""," "&amp;AA517))</f>
        <v/>
      </c>
      <c r="U517" s="35"/>
      <c r="V517" s="36"/>
      <c r="W517" s="40" t="s">
        <v>114</v>
      </c>
      <c r="X517" s="33" t="str">
        <f t="shared" ref="X517:AA517" si="94">IF(ISERROR(IF(LEN(X516)&gt;1,X516,VLOOKUP(X515,$AC:$AD,2,FALSE))),"",IF(LEN(X516)&gt;1,X516,VLOOKUP(X515,$AC:$AD,2,FALSE)))</f>
        <v/>
      </c>
      <c r="Y517" s="33" t="str">
        <f t="shared" si="94"/>
        <v/>
      </c>
      <c r="Z517" s="33" t="str">
        <f t="shared" si="94"/>
        <v/>
      </c>
      <c r="AA517" s="33" t="str">
        <f t="shared" si="94"/>
        <v> </v>
      </c>
      <c r="AC517" s="52"/>
      <c r="AD517" s="52"/>
      <c r="BF517" s="64" t="s">
        <v>0</v>
      </c>
    </row>
    <row r="518" spans="1:58">
      <c r="A518" t="str">
        <f t="shared" ref="A518:A581" si="95">CONCATENATE(C518,D518,E518,F518,G518,H518,I518,J518,K518,L518,M518,N518,O518,P518)</f>
        <v>|英テキスト|&gt;|&gt;|&gt;|&gt;||</v>
      </c>
      <c r="B518" t="s">
        <v>0</v>
      </c>
      <c r="C518" t="s">
        <v>81</v>
      </c>
      <c r="D518" s="27" t="s">
        <v>125</v>
      </c>
      <c r="E518" t="s">
        <v>81</v>
      </c>
      <c r="F518" s="27" t="s">
        <v>113</v>
      </c>
      <c r="G518" t="s">
        <v>81</v>
      </c>
      <c r="H518" s="27" t="s">
        <v>113</v>
      </c>
      <c r="I518" t="s">
        <v>81</v>
      </c>
      <c r="J518" s="27" t="s">
        <v>113</v>
      </c>
      <c r="K518" t="s">
        <v>81</v>
      </c>
      <c r="L518" s="27" t="s">
        <v>113</v>
      </c>
      <c r="M518" t="s">
        <v>81</v>
      </c>
      <c r="N518" t="str">
        <f>IF(T517="","",T517&amp;"&amp;br;")&amp;IF(R517=0,"",R517)</f>
        <v/>
      </c>
      <c r="O518" t="s">
        <v>81</v>
      </c>
      <c r="Q518" s="33" t="s">
        <v>18</v>
      </c>
      <c r="R518" s="34">
        <f>IF(INDEX(AX:AX,W512+1)="",0,INDEX(AX:AX,W512+1)&amp;"/"&amp;INDEX(AY:AY,W512+1))</f>
        <v>0</v>
      </c>
      <c r="S518" s="35"/>
      <c r="T518" s="35"/>
      <c r="U518" s="35"/>
      <c r="V518" s="36"/>
      <c r="W518" s="40"/>
      <c r="X518" s="33"/>
      <c r="Y518" s="52"/>
      <c r="Z518" s="52"/>
      <c r="AA518" s="53"/>
      <c r="AC518" s="52"/>
      <c r="AD518" s="52"/>
      <c r="BF518" s="64" t="s">
        <v>0</v>
      </c>
    </row>
    <row r="519" spans="1:58">
      <c r="A519" t="str">
        <f t="shared" si="95"/>
        <v>|PT|&gt;||シールド数|&gt;||</v>
      </c>
      <c r="B519" t="s">
        <v>0</v>
      </c>
      <c r="C519" t="s">
        <v>81</v>
      </c>
      <c r="D519" t="s">
        <v>18</v>
      </c>
      <c r="E519" t="s">
        <v>81</v>
      </c>
      <c r="F519" t="s">
        <v>113</v>
      </c>
      <c r="G519" t="s">
        <v>81</v>
      </c>
      <c r="H519" t="str">
        <f>IF(R518=0,"",R518)</f>
        <v/>
      </c>
      <c r="I519" t="s">
        <v>81</v>
      </c>
      <c r="J519" t="s">
        <v>136</v>
      </c>
      <c r="K519" t="s">
        <v>81</v>
      </c>
      <c r="L519" t="s">
        <v>113</v>
      </c>
      <c r="M519" t="s">
        <v>81</v>
      </c>
      <c r="N519" t="str">
        <f>IF(R519=0,"",R519)</f>
        <v/>
      </c>
      <c r="O519" t="s">
        <v>81</v>
      </c>
      <c r="Q519" s="41" t="s">
        <v>19</v>
      </c>
      <c r="R519" s="34">
        <f>INDEX(AW:AW,W512+1)</f>
        <v>0</v>
      </c>
      <c r="S519" s="42"/>
      <c r="T519" s="42"/>
      <c r="U519" s="42"/>
      <c r="V519" s="43"/>
      <c r="W519" s="44"/>
      <c r="X519" s="45"/>
      <c r="Y519" s="55"/>
      <c r="Z519" s="55"/>
      <c r="AA519" s="56"/>
      <c r="BF519" s="64" t="s">
        <v>0</v>
      </c>
    </row>
    <row r="520" spans="1:58">
      <c r="A520" t="str">
        <f t="shared" si="95"/>
        <v>&amp;br;&amp;br;</v>
      </c>
      <c r="B520" t="s">
        <v>0</v>
      </c>
      <c r="C520" t="s">
        <v>145</v>
      </c>
      <c r="R520"/>
      <c r="S520"/>
      <c r="T520"/>
      <c r="U520"/>
      <c r="V520"/>
      <c r="BF520" s="64" t="s">
        <v>0</v>
      </c>
    </row>
    <row r="521" spans="1:58">
      <c r="A521" t="str">
        <f t="shared" si="95"/>
        <v>#back(text=戻る,left)</v>
      </c>
      <c r="B521" t="s">
        <v>0</v>
      </c>
      <c r="C521" t="s">
        <v>153</v>
      </c>
      <c r="R521"/>
      <c r="S521"/>
      <c r="T521"/>
      <c r="U521"/>
      <c r="V521"/>
      <c r="BF521" s="64" t="s">
        <v>0</v>
      </c>
    </row>
    <row r="522" spans="1:58">
      <c r="A522" t="str">
        <f t="shared" si="95"/>
        <v>&amp;br;</v>
      </c>
      <c r="B522" t="s">
        <v>0</v>
      </c>
      <c r="C522" t="s">
        <v>164</v>
      </c>
      <c r="R522"/>
      <c r="S522"/>
      <c r="T522"/>
      <c r="U522"/>
      <c r="V522"/>
      <c r="BF522" s="64" t="s">
        <v>0</v>
      </c>
    </row>
    <row r="523" spans="1:58">
      <c r="A523" t="str">
        <f t="shared" si="95"/>
        <v>#comment(above,nsize=[15],size=[30],num=[10])</v>
      </c>
      <c r="B523" t="s">
        <v>0</v>
      </c>
      <c r="C523" t="s">
        <v>173</v>
      </c>
      <c r="R523"/>
      <c r="S523"/>
      <c r="T523"/>
      <c r="U523"/>
      <c r="V523"/>
      <c r="BF523" s="64" t="s">
        <v>0</v>
      </c>
    </row>
    <row r="524" spans="1:58">
      <c r="A524" t="str">
        <f t="shared" si="95"/>
        <v>&amp;br;&amp;br;</v>
      </c>
      <c r="B524" t="s">
        <v>0</v>
      </c>
      <c r="C524" t="s">
        <v>145</v>
      </c>
      <c r="R524"/>
      <c r="S524"/>
      <c r="T524"/>
      <c r="U524"/>
      <c r="V524"/>
      <c r="AC524" s="52"/>
      <c r="AD524" s="52"/>
      <c r="BF524" s="64" t="s">
        <v>0</v>
      </c>
    </row>
    <row r="525" spans="1:58">
      <c r="A525" t="str">
        <f t="shared" si="95"/>
        <v/>
      </c>
      <c r="B525" t="s">
        <v>0</v>
      </c>
      <c r="Q525" s="29"/>
      <c r="R525" s="30"/>
      <c r="S525" s="30"/>
      <c r="T525" s="30"/>
      <c r="U525" s="30"/>
      <c r="V525" s="31"/>
      <c r="W525" s="32">
        <v>41</v>
      </c>
      <c r="X525" s="29"/>
      <c r="Y525" s="50"/>
      <c r="Z525" s="50"/>
      <c r="AA525" s="51"/>
      <c r="AC525" s="52"/>
      <c r="AD525" s="52"/>
      <c r="BF525" s="64" t="s">
        <v>0</v>
      </c>
    </row>
    <row r="526" spans="1:58">
      <c r="A526" t="str">
        <f t="shared" si="95"/>
        <v>*0/0</v>
      </c>
      <c r="B526" t="s">
        <v>0</v>
      </c>
      <c r="C526" t="str">
        <f>"*"&amp;R526&amp;"/"&amp;T526</f>
        <v>*0/0</v>
      </c>
      <c r="Q526" s="33" t="s">
        <v>9</v>
      </c>
      <c r="R526" s="34">
        <f>INDEX(AJ:AJ,W525+1)</f>
        <v>0</v>
      </c>
      <c r="S526" s="35" t="s">
        <v>10</v>
      </c>
      <c r="T526" s="34">
        <f>INDEX(AK:AK,W525+1)</f>
        <v>0</v>
      </c>
      <c r="U526" s="35"/>
      <c r="V526" s="36"/>
      <c r="W526" s="37"/>
      <c r="X526" s="33"/>
      <c r="Y526" s="52"/>
      <c r="Z526" s="52"/>
      <c r="AA526" s="53"/>
      <c r="AC526" s="52"/>
      <c r="AD526" s="52"/>
      <c r="BF526" s="64" t="s">
        <v>0</v>
      </c>
    </row>
    <row r="527" spans="1:58">
      <c r="A527" t="str">
        <f t="shared" si="95"/>
        <v>|LEFT:80|LEFT:100|LEFT:100|LEFT:100|LEFT:100|LEFT:100|c</v>
      </c>
      <c r="B527" t="s">
        <v>0</v>
      </c>
      <c r="C527" t="s">
        <v>81</v>
      </c>
      <c r="D527" s="26" t="str">
        <f>$Q$1</f>
        <v>LEFT:80</v>
      </c>
      <c r="E527" s="26" t="s">
        <v>81</v>
      </c>
      <c r="F527" s="26" t="str">
        <f t="shared" ref="F527:J527" si="96">$R$1</f>
        <v>LEFT:100</v>
      </c>
      <c r="G527" s="26" t="s">
        <v>81</v>
      </c>
      <c r="H527" s="26" t="str">
        <f t="shared" si="96"/>
        <v>LEFT:100</v>
      </c>
      <c r="I527" s="26" t="s">
        <v>81</v>
      </c>
      <c r="J527" s="26" t="str">
        <f t="shared" si="96"/>
        <v>LEFT:100</v>
      </c>
      <c r="K527" s="26" t="s">
        <v>81</v>
      </c>
      <c r="L527" s="26" t="str">
        <f>$R$1</f>
        <v>LEFT:100</v>
      </c>
      <c r="M527" s="26" t="s">
        <v>81</v>
      </c>
      <c r="N527" s="26" t="str">
        <f>$R$1</f>
        <v>LEFT:100</v>
      </c>
      <c r="O527" t="s">
        <v>81</v>
      </c>
      <c r="P527" t="s">
        <v>82</v>
      </c>
      <c r="Q527" s="38" t="s">
        <v>6</v>
      </c>
      <c r="R527" s="34" t="str">
        <f>INDEX(AF:AF,W525+1)</f>
        <v>白</v>
      </c>
      <c r="S527" s="39" t="s">
        <v>7</v>
      </c>
      <c r="T527" s="34">
        <f>INDEX(AG:AG,W525+1)</f>
        <v>0</v>
      </c>
      <c r="U527" s="39" t="s">
        <v>8</v>
      </c>
      <c r="V527" s="34">
        <f>INDEX(AI:AI,W525+1)</f>
        <v>0</v>
      </c>
      <c r="W527" s="40"/>
      <c r="X527" s="34">
        <f>INDEX(AQ:AQ,W525+1)</f>
        <v>0</v>
      </c>
      <c r="Y527" s="52"/>
      <c r="Z527" s="52"/>
      <c r="AA527" s="53"/>
      <c r="AC527" s="35"/>
      <c r="AD527" s="35"/>
      <c r="BF527" s="64" t="s">
        <v>0</v>
      </c>
    </row>
    <row r="528" spans="1:58">
      <c r="A528" t="str">
        <f t="shared" si="95"/>
        <v>|色|白|レアリティ||マナコスト||</v>
      </c>
      <c r="B528" t="s">
        <v>0</v>
      </c>
      <c r="C528" t="s">
        <v>81</v>
      </c>
      <c r="D528" s="27" t="s">
        <v>6</v>
      </c>
      <c r="E528" t="s">
        <v>81</v>
      </c>
      <c r="F528" t="str">
        <f>IF(R527=0,"",R527)</f>
        <v>白</v>
      </c>
      <c r="G528" t="s">
        <v>81</v>
      </c>
      <c r="H528" s="27" t="s">
        <v>93</v>
      </c>
      <c r="I528" t="s">
        <v>81</v>
      </c>
      <c r="J528" t="str">
        <f>IF(T527=0,"",T527)</f>
        <v/>
      </c>
      <c r="K528" t="s">
        <v>81</v>
      </c>
      <c r="L528" s="27" t="s">
        <v>94</v>
      </c>
      <c r="M528" t="s">
        <v>81</v>
      </c>
      <c r="N528" t="str">
        <f>IF(V527=0,"",V527)</f>
        <v/>
      </c>
      <c r="O528" t="s">
        <v>81</v>
      </c>
      <c r="Q528" s="33" t="s">
        <v>11</v>
      </c>
      <c r="R528" s="34">
        <f>INDEX(AL:AL,W525+1)</f>
        <v>0</v>
      </c>
      <c r="S528" s="39" t="s">
        <v>95</v>
      </c>
      <c r="T528" s="34">
        <f>INDEX(AN:AN,W525+1)</f>
        <v>0</v>
      </c>
      <c r="U528" s="34">
        <f>INDEX(AO:AO,W525+1)</f>
        <v>0</v>
      </c>
      <c r="V528" s="34">
        <f>INDEX(AP:AP,W525+1)</f>
        <v>0</v>
      </c>
      <c r="W528" s="40"/>
      <c r="X528" s="34" t="str">
        <f>INDEX(AZ:AZ,W525+1)</f>
        <v/>
      </c>
      <c r="Y528" s="34" t="str">
        <f>INDEX(BA:BA,W525+1)</f>
        <v/>
      </c>
      <c r="Z528" s="34" t="str">
        <f>INDEX(BB:BB,W525+1)</f>
        <v/>
      </c>
      <c r="AA528" s="34">
        <f>INDEX(BC:BC,W525+1)</f>
        <v>0</v>
      </c>
      <c r="AC528" s="52"/>
      <c r="AD528" s="52"/>
      <c r="BF528" s="64" t="s">
        <v>0</v>
      </c>
    </row>
    <row r="529" spans="1:58">
      <c r="A529" t="str">
        <f t="shared" si="95"/>
        <v>|種別||サブタイプ||||</v>
      </c>
      <c r="B529" t="s">
        <v>0</v>
      </c>
      <c r="C529" t="s">
        <v>81</v>
      </c>
      <c r="D529" s="27" t="s">
        <v>11</v>
      </c>
      <c r="E529" t="s">
        <v>81</v>
      </c>
      <c r="F529" t="str">
        <f>IF(R528=0,"",R528)</f>
        <v/>
      </c>
      <c r="G529" t="s">
        <v>81</v>
      </c>
      <c r="H529" s="27" t="s">
        <v>103</v>
      </c>
      <c r="I529" t="s">
        <v>81</v>
      </c>
      <c r="J529" t="str">
        <f>IF(T528=0,"",T528)</f>
        <v/>
      </c>
      <c r="K529" t="s">
        <v>81</v>
      </c>
      <c r="L529" t="str">
        <f>IF(U528=0,"",U528)</f>
        <v/>
      </c>
      <c r="M529" t="s">
        <v>81</v>
      </c>
      <c r="N529" t="str">
        <f>IF(V528=0,"",V528)</f>
        <v/>
      </c>
      <c r="O529" t="s">
        <v>81</v>
      </c>
      <c r="Q529" s="33" t="s">
        <v>104</v>
      </c>
      <c r="R529" s="34" t="str">
        <f>INDEX(BD:BD,W525+1)</f>
        <v/>
      </c>
      <c r="S529" s="35"/>
      <c r="T529" s="35"/>
      <c r="U529" s="35"/>
      <c r="V529" s="36"/>
      <c r="W529" s="40"/>
      <c r="X529" s="32"/>
      <c r="Y529" s="32"/>
      <c r="Z529" s="32"/>
      <c r="AA529" s="54"/>
      <c r="AC529" s="52"/>
      <c r="AD529" s="52"/>
      <c r="BF529" s="64" t="s">
        <v>0</v>
      </c>
    </row>
    <row r="530" spans="1:58">
      <c r="A530" t="str">
        <f t="shared" si="95"/>
        <v>|テキスト|&gt;|&gt;|&gt;|&gt;||</v>
      </c>
      <c r="B530" t="s">
        <v>0</v>
      </c>
      <c r="C530" t="s">
        <v>81</v>
      </c>
      <c r="D530" s="27" t="s">
        <v>104</v>
      </c>
      <c r="E530" t="s">
        <v>81</v>
      </c>
      <c r="F530" s="27" t="s">
        <v>113</v>
      </c>
      <c r="G530" t="s">
        <v>81</v>
      </c>
      <c r="H530" s="27" t="s">
        <v>113</v>
      </c>
      <c r="I530" t="s">
        <v>81</v>
      </c>
      <c r="J530" s="27" t="s">
        <v>113</v>
      </c>
      <c r="K530" t="s">
        <v>81</v>
      </c>
      <c r="L530" s="27" t="s">
        <v>113</v>
      </c>
      <c r="M530" t="s">
        <v>81</v>
      </c>
      <c r="N530" t="str">
        <f>IF(R529=0,"",R529)</f>
        <v/>
      </c>
      <c r="O530" t="s">
        <v>81</v>
      </c>
      <c r="Q530" s="38" t="s">
        <v>27</v>
      </c>
      <c r="R530" s="34" t="str">
        <f>INDEX(BE:BE,W525+1)</f>
        <v/>
      </c>
      <c r="S530" s="35" t="s">
        <v>400</v>
      </c>
      <c r="T530" s="34" t="str">
        <f>IF(X530="","",X530&amp;IF(Y530="",""," "&amp;Y530)&amp;IF(Z530="",""," "&amp;Z530)&amp;IF(AA530="",""," "&amp;AA530))</f>
        <v/>
      </c>
      <c r="U530" s="35"/>
      <c r="V530" s="36"/>
      <c r="W530" s="40" t="s">
        <v>114</v>
      </c>
      <c r="X530" s="33" t="str">
        <f t="shared" ref="X530:AA530" si="97">IF(ISERROR(IF(LEN(X529)&gt;1,X529,VLOOKUP(X528,$AC:$AD,2,FALSE))),"",IF(LEN(X529)&gt;1,X529,VLOOKUP(X528,$AC:$AD,2,FALSE)))</f>
        <v/>
      </c>
      <c r="Y530" s="33" t="str">
        <f t="shared" si="97"/>
        <v/>
      </c>
      <c r="Z530" s="33" t="str">
        <f t="shared" si="97"/>
        <v/>
      </c>
      <c r="AA530" s="33" t="str">
        <f t="shared" si="97"/>
        <v> </v>
      </c>
      <c r="AC530" s="52"/>
      <c r="AD530" s="52"/>
      <c r="BF530" s="64" t="s">
        <v>0</v>
      </c>
    </row>
    <row r="531" spans="1:58">
      <c r="A531" t="str">
        <f t="shared" si="95"/>
        <v>|英テキスト|&gt;|&gt;|&gt;|&gt;||</v>
      </c>
      <c r="B531" t="s">
        <v>0</v>
      </c>
      <c r="C531" t="s">
        <v>81</v>
      </c>
      <c r="D531" s="27" t="s">
        <v>125</v>
      </c>
      <c r="E531" t="s">
        <v>81</v>
      </c>
      <c r="F531" s="27" t="s">
        <v>113</v>
      </c>
      <c r="G531" t="s">
        <v>81</v>
      </c>
      <c r="H531" s="27" t="s">
        <v>113</v>
      </c>
      <c r="I531" t="s">
        <v>81</v>
      </c>
      <c r="J531" s="27" t="s">
        <v>113</v>
      </c>
      <c r="K531" t="s">
        <v>81</v>
      </c>
      <c r="L531" s="27" t="s">
        <v>113</v>
      </c>
      <c r="M531" t="s">
        <v>81</v>
      </c>
      <c r="N531" t="str">
        <f>IF(T530="","",T530&amp;"&amp;br;")&amp;IF(R530=0,"",R530)</f>
        <v/>
      </c>
      <c r="O531" t="s">
        <v>81</v>
      </c>
      <c r="Q531" s="33" t="s">
        <v>18</v>
      </c>
      <c r="R531" s="34">
        <f>IF(INDEX(AX:AX,W525+1)="",0,INDEX(AX:AX,W525+1)&amp;"/"&amp;INDEX(AY:AY,W525+1))</f>
        <v>0</v>
      </c>
      <c r="S531" s="35"/>
      <c r="T531" s="35"/>
      <c r="U531" s="35"/>
      <c r="V531" s="36"/>
      <c r="W531" s="40"/>
      <c r="X531" s="33"/>
      <c r="Y531" s="52"/>
      <c r="Z531" s="52"/>
      <c r="AA531" s="53"/>
      <c r="AC531" s="52"/>
      <c r="AD531" s="52"/>
      <c r="BF531" s="64" t="s">
        <v>0</v>
      </c>
    </row>
    <row r="532" spans="1:58">
      <c r="A532" t="str">
        <f t="shared" si="95"/>
        <v>|PT|&gt;||シールド数|&gt;||</v>
      </c>
      <c r="B532" t="s">
        <v>0</v>
      </c>
      <c r="C532" t="s">
        <v>81</v>
      </c>
      <c r="D532" t="s">
        <v>18</v>
      </c>
      <c r="E532" t="s">
        <v>81</v>
      </c>
      <c r="F532" t="s">
        <v>113</v>
      </c>
      <c r="G532" t="s">
        <v>81</v>
      </c>
      <c r="H532" t="str">
        <f>IF(R531=0,"",R531)</f>
        <v/>
      </c>
      <c r="I532" t="s">
        <v>81</v>
      </c>
      <c r="J532" t="s">
        <v>136</v>
      </c>
      <c r="K532" t="s">
        <v>81</v>
      </c>
      <c r="L532" t="s">
        <v>113</v>
      </c>
      <c r="M532" t="s">
        <v>81</v>
      </c>
      <c r="N532" t="str">
        <f>IF(R532=0,"",R532)</f>
        <v/>
      </c>
      <c r="O532" t="s">
        <v>81</v>
      </c>
      <c r="Q532" s="41" t="s">
        <v>19</v>
      </c>
      <c r="R532" s="34">
        <f>INDEX(AW:AW,W525+1)</f>
        <v>0</v>
      </c>
      <c r="S532" s="42"/>
      <c r="T532" s="42"/>
      <c r="U532" s="42"/>
      <c r="V532" s="43"/>
      <c r="W532" s="44"/>
      <c r="X532" s="45"/>
      <c r="Y532" s="55"/>
      <c r="Z532" s="55"/>
      <c r="AA532" s="56"/>
      <c r="BF532" s="64" t="s">
        <v>0</v>
      </c>
    </row>
    <row r="533" spans="1:58">
      <c r="A533" t="str">
        <f t="shared" si="95"/>
        <v>&amp;br;&amp;br;</v>
      </c>
      <c r="B533" t="s">
        <v>0</v>
      </c>
      <c r="C533" t="s">
        <v>145</v>
      </c>
      <c r="R533"/>
      <c r="S533"/>
      <c r="T533"/>
      <c r="U533"/>
      <c r="V533"/>
      <c r="BF533" s="64" t="s">
        <v>0</v>
      </c>
    </row>
    <row r="534" spans="1:58">
      <c r="A534" t="str">
        <f t="shared" si="95"/>
        <v>#back(text=戻る,left)</v>
      </c>
      <c r="B534" t="s">
        <v>0</v>
      </c>
      <c r="C534" t="s">
        <v>153</v>
      </c>
      <c r="R534"/>
      <c r="S534"/>
      <c r="T534"/>
      <c r="U534"/>
      <c r="V534"/>
      <c r="BF534" s="64" t="s">
        <v>0</v>
      </c>
    </row>
    <row r="535" spans="1:58">
      <c r="A535" t="str">
        <f t="shared" si="95"/>
        <v>&amp;br;</v>
      </c>
      <c r="B535" t="s">
        <v>0</v>
      </c>
      <c r="C535" t="s">
        <v>164</v>
      </c>
      <c r="R535"/>
      <c r="S535"/>
      <c r="T535"/>
      <c r="U535"/>
      <c r="V535"/>
      <c r="BF535" s="64" t="s">
        <v>0</v>
      </c>
    </row>
    <row r="536" spans="1:58">
      <c r="A536" t="str">
        <f t="shared" si="95"/>
        <v>#comment(above,nsize=[15],size=[30],num=[10])</v>
      </c>
      <c r="B536" t="s">
        <v>0</v>
      </c>
      <c r="C536" t="s">
        <v>173</v>
      </c>
      <c r="R536"/>
      <c r="S536"/>
      <c r="T536"/>
      <c r="U536"/>
      <c r="V536"/>
      <c r="BF536" s="64" t="s">
        <v>0</v>
      </c>
    </row>
    <row r="537" spans="1:58">
      <c r="A537" t="str">
        <f t="shared" si="95"/>
        <v>&amp;br;&amp;br;</v>
      </c>
      <c r="B537" t="s">
        <v>0</v>
      </c>
      <c r="C537" t="s">
        <v>145</v>
      </c>
      <c r="R537"/>
      <c r="S537"/>
      <c r="T537"/>
      <c r="U537"/>
      <c r="V537"/>
      <c r="AC537" s="52"/>
      <c r="AD537" s="52"/>
      <c r="BF537" s="64" t="s">
        <v>0</v>
      </c>
    </row>
    <row r="538" spans="1:58">
      <c r="A538" t="str">
        <f t="shared" si="95"/>
        <v/>
      </c>
      <c r="B538" t="s">
        <v>0</v>
      </c>
      <c r="Q538" s="29"/>
      <c r="R538" s="30"/>
      <c r="S538" s="30"/>
      <c r="T538" s="30"/>
      <c r="U538" s="30"/>
      <c r="V538" s="31"/>
      <c r="W538" s="32">
        <v>42</v>
      </c>
      <c r="X538" s="29"/>
      <c r="Y538" s="50"/>
      <c r="Z538" s="50"/>
      <c r="AA538" s="51"/>
      <c r="AC538" s="52"/>
      <c r="AD538" s="52"/>
      <c r="BF538" s="64" t="s">
        <v>0</v>
      </c>
    </row>
    <row r="539" spans="1:58">
      <c r="A539" t="str">
        <f t="shared" si="95"/>
        <v>*0/0</v>
      </c>
      <c r="B539" t="s">
        <v>0</v>
      </c>
      <c r="C539" t="str">
        <f>"*"&amp;R539&amp;"/"&amp;T539</f>
        <v>*0/0</v>
      </c>
      <c r="Q539" s="33" t="s">
        <v>9</v>
      </c>
      <c r="R539" s="34">
        <f>INDEX(AJ:AJ,W538+1)</f>
        <v>0</v>
      </c>
      <c r="S539" s="35" t="s">
        <v>10</v>
      </c>
      <c r="T539" s="34">
        <f>INDEX(AK:AK,W538+1)</f>
        <v>0</v>
      </c>
      <c r="U539" s="35"/>
      <c r="V539" s="36"/>
      <c r="W539" s="37"/>
      <c r="X539" s="33"/>
      <c r="Y539" s="52"/>
      <c r="Z539" s="52"/>
      <c r="AA539" s="53"/>
      <c r="AC539" s="52"/>
      <c r="AD539" s="52"/>
      <c r="BF539" s="64" t="s">
        <v>0</v>
      </c>
    </row>
    <row r="540" spans="1:58">
      <c r="A540" t="str">
        <f t="shared" si="95"/>
        <v>|LEFT:80|LEFT:100|LEFT:100|LEFT:100|LEFT:100|LEFT:100|c</v>
      </c>
      <c r="B540" t="s">
        <v>0</v>
      </c>
      <c r="C540" t="s">
        <v>81</v>
      </c>
      <c r="D540" s="26" t="str">
        <f>$Q$1</f>
        <v>LEFT:80</v>
      </c>
      <c r="E540" s="26" t="s">
        <v>81</v>
      </c>
      <c r="F540" s="26" t="str">
        <f t="shared" ref="F540:J540" si="98">$R$1</f>
        <v>LEFT:100</v>
      </c>
      <c r="G540" s="26" t="s">
        <v>81</v>
      </c>
      <c r="H540" s="26" t="str">
        <f t="shared" si="98"/>
        <v>LEFT:100</v>
      </c>
      <c r="I540" s="26" t="s">
        <v>81</v>
      </c>
      <c r="J540" s="26" t="str">
        <f t="shared" si="98"/>
        <v>LEFT:100</v>
      </c>
      <c r="K540" s="26" t="s">
        <v>81</v>
      </c>
      <c r="L540" s="26" t="str">
        <f>$R$1</f>
        <v>LEFT:100</v>
      </c>
      <c r="M540" s="26" t="s">
        <v>81</v>
      </c>
      <c r="N540" s="26" t="str">
        <f>$R$1</f>
        <v>LEFT:100</v>
      </c>
      <c r="O540" t="s">
        <v>81</v>
      </c>
      <c r="P540" t="s">
        <v>82</v>
      </c>
      <c r="Q540" s="38" t="s">
        <v>6</v>
      </c>
      <c r="R540" s="34" t="str">
        <f>INDEX(AF:AF,W538+1)</f>
        <v>白</v>
      </c>
      <c r="S540" s="39" t="s">
        <v>7</v>
      </c>
      <c r="T540" s="34">
        <f>INDEX(AG:AG,W538+1)</f>
        <v>0</v>
      </c>
      <c r="U540" s="39" t="s">
        <v>8</v>
      </c>
      <c r="V540" s="34">
        <f>INDEX(AI:AI,W538+1)</f>
        <v>0</v>
      </c>
      <c r="W540" s="40"/>
      <c r="X540" s="34">
        <f>INDEX(AQ:AQ,W538+1)</f>
        <v>0</v>
      </c>
      <c r="Y540" s="52"/>
      <c r="Z540" s="52"/>
      <c r="AA540" s="53"/>
      <c r="AC540" s="35"/>
      <c r="AD540" s="35"/>
      <c r="BF540" s="64" t="s">
        <v>0</v>
      </c>
    </row>
    <row r="541" spans="1:58">
      <c r="A541" t="str">
        <f t="shared" si="95"/>
        <v>|色|白|レアリティ||マナコスト||</v>
      </c>
      <c r="B541" t="s">
        <v>0</v>
      </c>
      <c r="C541" t="s">
        <v>81</v>
      </c>
      <c r="D541" s="27" t="s">
        <v>6</v>
      </c>
      <c r="E541" t="s">
        <v>81</v>
      </c>
      <c r="F541" t="str">
        <f>IF(R540=0,"",R540)</f>
        <v>白</v>
      </c>
      <c r="G541" t="s">
        <v>81</v>
      </c>
      <c r="H541" s="27" t="s">
        <v>93</v>
      </c>
      <c r="I541" t="s">
        <v>81</v>
      </c>
      <c r="J541" t="str">
        <f>IF(T540=0,"",T540)</f>
        <v/>
      </c>
      <c r="K541" t="s">
        <v>81</v>
      </c>
      <c r="L541" s="27" t="s">
        <v>94</v>
      </c>
      <c r="M541" t="s">
        <v>81</v>
      </c>
      <c r="N541" t="str">
        <f>IF(V540=0,"",V540)</f>
        <v/>
      </c>
      <c r="O541" t="s">
        <v>81</v>
      </c>
      <c r="Q541" s="33" t="s">
        <v>11</v>
      </c>
      <c r="R541" s="34">
        <f>INDEX(AL:AL,W538+1)</f>
        <v>0</v>
      </c>
      <c r="S541" s="39" t="s">
        <v>95</v>
      </c>
      <c r="T541" s="34">
        <f>INDEX(AN:AN,W538+1)</f>
        <v>0</v>
      </c>
      <c r="U541" s="34">
        <f>INDEX(AO:AO,W538+1)</f>
        <v>0</v>
      </c>
      <c r="V541" s="34">
        <f>INDEX(AP:AP,W538+1)</f>
        <v>0</v>
      </c>
      <c r="W541" s="40"/>
      <c r="X541" s="34" t="str">
        <f>INDEX(AZ:AZ,W538+1)</f>
        <v/>
      </c>
      <c r="Y541" s="34" t="str">
        <f>INDEX(BA:BA,W538+1)</f>
        <v/>
      </c>
      <c r="Z541" s="34" t="str">
        <f>INDEX(BB:BB,W538+1)</f>
        <v/>
      </c>
      <c r="AA541" s="34">
        <f>INDEX(BC:BC,W538+1)</f>
        <v>0</v>
      </c>
      <c r="AC541" s="52"/>
      <c r="AD541" s="52"/>
      <c r="BF541" s="64" t="s">
        <v>0</v>
      </c>
    </row>
    <row r="542" spans="1:58">
      <c r="A542" t="str">
        <f t="shared" si="95"/>
        <v>|種別||サブタイプ||||</v>
      </c>
      <c r="B542" t="s">
        <v>0</v>
      </c>
      <c r="C542" t="s">
        <v>81</v>
      </c>
      <c r="D542" s="27" t="s">
        <v>11</v>
      </c>
      <c r="E542" t="s">
        <v>81</v>
      </c>
      <c r="F542" t="str">
        <f>IF(R541=0,"",R541)</f>
        <v/>
      </c>
      <c r="G542" t="s">
        <v>81</v>
      </c>
      <c r="H542" s="27" t="s">
        <v>103</v>
      </c>
      <c r="I542" t="s">
        <v>81</v>
      </c>
      <c r="J542" t="str">
        <f>IF(T541=0,"",T541)</f>
        <v/>
      </c>
      <c r="K542" t="s">
        <v>81</v>
      </c>
      <c r="L542" t="str">
        <f>IF(U541=0,"",U541)</f>
        <v/>
      </c>
      <c r="M542" t="s">
        <v>81</v>
      </c>
      <c r="N542" t="str">
        <f>IF(V541=0,"",V541)</f>
        <v/>
      </c>
      <c r="O542" t="s">
        <v>81</v>
      </c>
      <c r="Q542" s="33" t="s">
        <v>104</v>
      </c>
      <c r="R542" s="34" t="str">
        <f>INDEX(BD:BD,W538+1)</f>
        <v/>
      </c>
      <c r="S542" s="35"/>
      <c r="T542" s="35"/>
      <c r="U542" s="35"/>
      <c r="V542" s="36"/>
      <c r="W542" s="40"/>
      <c r="X542" s="32"/>
      <c r="Y542" s="32"/>
      <c r="Z542" s="32"/>
      <c r="AA542" s="54"/>
      <c r="AC542" s="52"/>
      <c r="AD542" s="52"/>
      <c r="BF542" s="64" t="s">
        <v>0</v>
      </c>
    </row>
    <row r="543" spans="1:58">
      <c r="A543" t="str">
        <f t="shared" si="95"/>
        <v>|テキスト|&gt;|&gt;|&gt;|&gt;||</v>
      </c>
      <c r="B543" t="s">
        <v>0</v>
      </c>
      <c r="C543" t="s">
        <v>81</v>
      </c>
      <c r="D543" s="27" t="s">
        <v>104</v>
      </c>
      <c r="E543" t="s">
        <v>81</v>
      </c>
      <c r="F543" s="27" t="s">
        <v>113</v>
      </c>
      <c r="G543" t="s">
        <v>81</v>
      </c>
      <c r="H543" s="27" t="s">
        <v>113</v>
      </c>
      <c r="I543" t="s">
        <v>81</v>
      </c>
      <c r="J543" s="27" t="s">
        <v>113</v>
      </c>
      <c r="K543" t="s">
        <v>81</v>
      </c>
      <c r="L543" s="27" t="s">
        <v>113</v>
      </c>
      <c r="M543" t="s">
        <v>81</v>
      </c>
      <c r="N543" t="str">
        <f>IF(R542=0,"",R542)</f>
        <v/>
      </c>
      <c r="O543" t="s">
        <v>81</v>
      </c>
      <c r="Q543" s="38" t="s">
        <v>27</v>
      </c>
      <c r="R543" s="34" t="str">
        <f>INDEX(BE:BE,W538+1)</f>
        <v/>
      </c>
      <c r="S543" s="35" t="s">
        <v>400</v>
      </c>
      <c r="T543" s="34" t="str">
        <f>IF(X543="","",X543&amp;IF(Y543="",""," "&amp;Y543)&amp;IF(Z543="",""," "&amp;Z543)&amp;IF(AA543="",""," "&amp;AA543))</f>
        <v/>
      </c>
      <c r="U543" s="35"/>
      <c r="V543" s="36"/>
      <c r="W543" s="40" t="s">
        <v>114</v>
      </c>
      <c r="X543" s="33" t="str">
        <f t="shared" ref="X543:AA543" si="99">IF(ISERROR(IF(LEN(X542)&gt;1,X542,VLOOKUP(X541,$AC:$AD,2,FALSE))),"",IF(LEN(X542)&gt;1,X542,VLOOKUP(X541,$AC:$AD,2,FALSE)))</f>
        <v/>
      </c>
      <c r="Y543" s="33" t="str">
        <f t="shared" si="99"/>
        <v/>
      </c>
      <c r="Z543" s="33" t="str">
        <f t="shared" si="99"/>
        <v/>
      </c>
      <c r="AA543" s="33" t="str">
        <f t="shared" si="99"/>
        <v> </v>
      </c>
      <c r="AC543" s="52"/>
      <c r="AD543" s="52"/>
      <c r="BF543" s="64" t="s">
        <v>0</v>
      </c>
    </row>
    <row r="544" spans="1:58">
      <c r="A544" t="str">
        <f t="shared" si="95"/>
        <v>|英テキスト|&gt;|&gt;|&gt;|&gt;||</v>
      </c>
      <c r="B544" t="s">
        <v>0</v>
      </c>
      <c r="C544" t="s">
        <v>81</v>
      </c>
      <c r="D544" s="27" t="s">
        <v>125</v>
      </c>
      <c r="E544" t="s">
        <v>81</v>
      </c>
      <c r="F544" s="27" t="s">
        <v>113</v>
      </c>
      <c r="G544" t="s">
        <v>81</v>
      </c>
      <c r="H544" s="27" t="s">
        <v>113</v>
      </c>
      <c r="I544" t="s">
        <v>81</v>
      </c>
      <c r="J544" s="27" t="s">
        <v>113</v>
      </c>
      <c r="K544" t="s">
        <v>81</v>
      </c>
      <c r="L544" s="27" t="s">
        <v>113</v>
      </c>
      <c r="M544" t="s">
        <v>81</v>
      </c>
      <c r="N544" t="str">
        <f>IF(T543="","",T543&amp;"&amp;br;")&amp;IF(R543=0,"",R543)</f>
        <v/>
      </c>
      <c r="O544" t="s">
        <v>81</v>
      </c>
      <c r="Q544" s="33" t="s">
        <v>18</v>
      </c>
      <c r="R544" s="34">
        <f>IF(INDEX(AX:AX,W538+1)="",0,INDEX(AX:AX,W538+1)&amp;"/"&amp;INDEX(AY:AY,W538+1))</f>
        <v>0</v>
      </c>
      <c r="S544" s="35"/>
      <c r="T544" s="35"/>
      <c r="U544" s="35"/>
      <c r="V544" s="36"/>
      <c r="W544" s="40"/>
      <c r="X544" s="33"/>
      <c r="Y544" s="52"/>
      <c r="Z544" s="52"/>
      <c r="AA544" s="53"/>
      <c r="AC544" s="52"/>
      <c r="AD544" s="52"/>
      <c r="BF544" s="64" t="s">
        <v>0</v>
      </c>
    </row>
    <row r="545" spans="1:58">
      <c r="A545" t="str">
        <f t="shared" si="95"/>
        <v>|PT|&gt;||シールド数|&gt;||</v>
      </c>
      <c r="B545" t="s">
        <v>0</v>
      </c>
      <c r="C545" t="s">
        <v>81</v>
      </c>
      <c r="D545" t="s">
        <v>18</v>
      </c>
      <c r="E545" t="s">
        <v>81</v>
      </c>
      <c r="F545" t="s">
        <v>113</v>
      </c>
      <c r="G545" t="s">
        <v>81</v>
      </c>
      <c r="H545" t="str">
        <f>IF(R544=0,"",R544)</f>
        <v/>
      </c>
      <c r="I545" t="s">
        <v>81</v>
      </c>
      <c r="J545" t="s">
        <v>136</v>
      </c>
      <c r="K545" t="s">
        <v>81</v>
      </c>
      <c r="L545" t="s">
        <v>113</v>
      </c>
      <c r="M545" t="s">
        <v>81</v>
      </c>
      <c r="N545" t="str">
        <f>IF(R545=0,"",R545)</f>
        <v/>
      </c>
      <c r="O545" t="s">
        <v>81</v>
      </c>
      <c r="Q545" s="41" t="s">
        <v>19</v>
      </c>
      <c r="R545" s="34">
        <f>INDEX(AW:AW,W538+1)</f>
        <v>0</v>
      </c>
      <c r="S545" s="42"/>
      <c r="T545" s="42"/>
      <c r="U545" s="42"/>
      <c r="V545" s="43"/>
      <c r="W545" s="44"/>
      <c r="X545" s="45"/>
      <c r="Y545" s="55"/>
      <c r="Z545" s="55"/>
      <c r="AA545" s="56"/>
      <c r="BF545" s="64" t="s">
        <v>0</v>
      </c>
    </row>
    <row r="546" spans="1:58">
      <c r="A546" t="str">
        <f t="shared" si="95"/>
        <v>&amp;br;&amp;br;</v>
      </c>
      <c r="B546" t="s">
        <v>0</v>
      </c>
      <c r="C546" t="s">
        <v>145</v>
      </c>
      <c r="R546"/>
      <c r="S546"/>
      <c r="T546"/>
      <c r="U546"/>
      <c r="V546"/>
      <c r="BF546" s="64" t="s">
        <v>0</v>
      </c>
    </row>
    <row r="547" spans="1:58">
      <c r="A547" t="str">
        <f t="shared" si="95"/>
        <v>#back(text=戻る,left)</v>
      </c>
      <c r="B547" t="s">
        <v>0</v>
      </c>
      <c r="C547" t="s">
        <v>153</v>
      </c>
      <c r="R547"/>
      <c r="S547"/>
      <c r="T547"/>
      <c r="U547"/>
      <c r="V547"/>
      <c r="BF547" s="64" t="s">
        <v>0</v>
      </c>
    </row>
    <row r="548" spans="1:58">
      <c r="A548" t="str">
        <f t="shared" si="95"/>
        <v>&amp;br;</v>
      </c>
      <c r="B548" t="s">
        <v>0</v>
      </c>
      <c r="C548" t="s">
        <v>164</v>
      </c>
      <c r="R548"/>
      <c r="S548"/>
      <c r="T548"/>
      <c r="U548"/>
      <c r="V548"/>
      <c r="BF548" s="64" t="s">
        <v>0</v>
      </c>
    </row>
    <row r="549" spans="1:58">
      <c r="A549" t="str">
        <f t="shared" si="95"/>
        <v>#comment(above,nsize=[15],size=[30],num=[10])</v>
      </c>
      <c r="B549" t="s">
        <v>0</v>
      </c>
      <c r="C549" t="s">
        <v>173</v>
      </c>
      <c r="R549"/>
      <c r="S549"/>
      <c r="T549"/>
      <c r="U549"/>
      <c r="V549"/>
      <c r="BF549" s="64" t="s">
        <v>0</v>
      </c>
    </row>
    <row r="550" spans="1:58">
      <c r="A550" t="str">
        <f t="shared" si="95"/>
        <v>&amp;br;&amp;br;</v>
      </c>
      <c r="B550" t="s">
        <v>0</v>
      </c>
      <c r="C550" t="s">
        <v>145</v>
      </c>
      <c r="R550"/>
      <c r="S550"/>
      <c r="T550"/>
      <c r="U550"/>
      <c r="V550"/>
      <c r="AC550" s="52"/>
      <c r="AD550" s="52"/>
      <c r="BF550" s="64" t="s">
        <v>0</v>
      </c>
    </row>
    <row r="551" spans="1:58">
      <c r="A551" t="str">
        <f t="shared" si="95"/>
        <v/>
      </c>
      <c r="B551" t="s">
        <v>0</v>
      </c>
      <c r="Q551" s="29"/>
      <c r="R551" s="30"/>
      <c r="S551" s="30"/>
      <c r="T551" s="30"/>
      <c r="U551" s="30"/>
      <c r="V551" s="31"/>
      <c r="W551" s="32">
        <v>43</v>
      </c>
      <c r="X551" s="29"/>
      <c r="Y551" s="50"/>
      <c r="Z551" s="50"/>
      <c r="AA551" s="51"/>
      <c r="AC551" s="52"/>
      <c r="AD551" s="52"/>
      <c r="BF551" s="64" t="s">
        <v>0</v>
      </c>
    </row>
    <row r="552" spans="1:58">
      <c r="A552" t="str">
        <f t="shared" si="95"/>
        <v>*0/0</v>
      </c>
      <c r="B552" t="s">
        <v>0</v>
      </c>
      <c r="C552" t="str">
        <f>"*"&amp;R552&amp;"/"&amp;T552</f>
        <v>*0/0</v>
      </c>
      <c r="Q552" s="33" t="s">
        <v>9</v>
      </c>
      <c r="R552" s="34">
        <f>INDEX(AJ:AJ,W551+1)</f>
        <v>0</v>
      </c>
      <c r="S552" s="35" t="s">
        <v>10</v>
      </c>
      <c r="T552" s="34">
        <f>INDEX(AK:AK,W551+1)</f>
        <v>0</v>
      </c>
      <c r="U552" s="35"/>
      <c r="V552" s="36"/>
      <c r="W552" s="37"/>
      <c r="X552" s="33"/>
      <c r="Y552" s="52"/>
      <c r="Z552" s="52"/>
      <c r="AA552" s="53"/>
      <c r="AC552" s="52"/>
      <c r="AD552" s="52"/>
      <c r="BF552" s="64" t="s">
        <v>0</v>
      </c>
    </row>
    <row r="553" spans="1:58">
      <c r="A553" t="str">
        <f t="shared" si="95"/>
        <v>|LEFT:80|LEFT:100|LEFT:100|LEFT:100|LEFT:100|LEFT:100|c</v>
      </c>
      <c r="B553" t="s">
        <v>0</v>
      </c>
      <c r="C553" t="s">
        <v>81</v>
      </c>
      <c r="D553" s="26" t="str">
        <f>$Q$1</f>
        <v>LEFT:80</v>
      </c>
      <c r="E553" s="26" t="s">
        <v>81</v>
      </c>
      <c r="F553" s="26" t="str">
        <f t="shared" ref="F553:J553" si="100">$R$1</f>
        <v>LEFT:100</v>
      </c>
      <c r="G553" s="26" t="s">
        <v>81</v>
      </c>
      <c r="H553" s="26" t="str">
        <f t="shared" si="100"/>
        <v>LEFT:100</v>
      </c>
      <c r="I553" s="26" t="s">
        <v>81</v>
      </c>
      <c r="J553" s="26" t="str">
        <f t="shared" si="100"/>
        <v>LEFT:100</v>
      </c>
      <c r="K553" s="26" t="s">
        <v>81</v>
      </c>
      <c r="L553" s="26" t="str">
        <f>$R$1</f>
        <v>LEFT:100</v>
      </c>
      <c r="M553" s="26" t="s">
        <v>81</v>
      </c>
      <c r="N553" s="26" t="str">
        <f>$R$1</f>
        <v>LEFT:100</v>
      </c>
      <c r="O553" t="s">
        <v>81</v>
      </c>
      <c r="P553" t="s">
        <v>82</v>
      </c>
      <c r="Q553" s="38" t="s">
        <v>6</v>
      </c>
      <c r="R553" s="34" t="str">
        <f>INDEX(AF:AF,W551+1)</f>
        <v>白</v>
      </c>
      <c r="S553" s="39" t="s">
        <v>7</v>
      </c>
      <c r="T553" s="34">
        <f>INDEX(AG:AG,W551+1)</f>
        <v>0</v>
      </c>
      <c r="U553" s="39" t="s">
        <v>8</v>
      </c>
      <c r="V553" s="34">
        <f>INDEX(AI:AI,W551+1)</f>
        <v>0</v>
      </c>
      <c r="W553" s="40"/>
      <c r="X553" s="34">
        <f>INDEX(AQ:AQ,W551+1)</f>
        <v>0</v>
      </c>
      <c r="Y553" s="52"/>
      <c r="Z553" s="52"/>
      <c r="AA553" s="53"/>
      <c r="AC553" s="35"/>
      <c r="AD553" s="35"/>
      <c r="BF553" s="64" t="s">
        <v>0</v>
      </c>
    </row>
    <row r="554" spans="1:58">
      <c r="A554" t="str">
        <f t="shared" si="95"/>
        <v>|色|白|レアリティ||マナコスト||</v>
      </c>
      <c r="B554" t="s">
        <v>0</v>
      </c>
      <c r="C554" t="s">
        <v>81</v>
      </c>
      <c r="D554" s="27" t="s">
        <v>6</v>
      </c>
      <c r="E554" t="s">
        <v>81</v>
      </c>
      <c r="F554" t="str">
        <f>IF(R553=0,"",R553)</f>
        <v>白</v>
      </c>
      <c r="G554" t="s">
        <v>81</v>
      </c>
      <c r="H554" s="27" t="s">
        <v>93</v>
      </c>
      <c r="I554" t="s">
        <v>81</v>
      </c>
      <c r="J554" t="str">
        <f>IF(T553=0,"",T553)</f>
        <v/>
      </c>
      <c r="K554" t="s">
        <v>81</v>
      </c>
      <c r="L554" s="27" t="s">
        <v>94</v>
      </c>
      <c r="M554" t="s">
        <v>81</v>
      </c>
      <c r="N554" t="str">
        <f>IF(V553=0,"",V553)</f>
        <v/>
      </c>
      <c r="O554" t="s">
        <v>81</v>
      </c>
      <c r="Q554" s="33" t="s">
        <v>11</v>
      </c>
      <c r="R554" s="34">
        <f>INDEX(AL:AL,W551+1)</f>
        <v>0</v>
      </c>
      <c r="S554" s="39" t="s">
        <v>95</v>
      </c>
      <c r="T554" s="34">
        <f>INDEX(AN:AN,W551+1)</f>
        <v>0</v>
      </c>
      <c r="U554" s="34">
        <f>INDEX(AO:AO,W551+1)</f>
        <v>0</v>
      </c>
      <c r="V554" s="34">
        <f>INDEX(AP:AP,W551+1)</f>
        <v>0</v>
      </c>
      <c r="W554" s="40"/>
      <c r="X554" s="34" t="str">
        <f>INDEX(AZ:AZ,W551+1)</f>
        <v/>
      </c>
      <c r="Y554" s="34" t="str">
        <f>INDEX(BA:BA,W551+1)</f>
        <v/>
      </c>
      <c r="Z554" s="34" t="str">
        <f>INDEX(BB:BB,W551+1)</f>
        <v/>
      </c>
      <c r="AA554" s="34">
        <f>INDEX(BC:BC,W551+1)</f>
        <v>0</v>
      </c>
      <c r="AC554" s="52"/>
      <c r="AD554" s="52"/>
      <c r="BF554" s="64" t="s">
        <v>0</v>
      </c>
    </row>
    <row r="555" spans="1:58">
      <c r="A555" t="str">
        <f t="shared" si="95"/>
        <v>|種別||サブタイプ||||</v>
      </c>
      <c r="B555" t="s">
        <v>0</v>
      </c>
      <c r="C555" t="s">
        <v>81</v>
      </c>
      <c r="D555" s="27" t="s">
        <v>11</v>
      </c>
      <c r="E555" t="s">
        <v>81</v>
      </c>
      <c r="F555" t="str">
        <f>IF(R554=0,"",R554)</f>
        <v/>
      </c>
      <c r="G555" t="s">
        <v>81</v>
      </c>
      <c r="H555" s="27" t="s">
        <v>103</v>
      </c>
      <c r="I555" t="s">
        <v>81</v>
      </c>
      <c r="J555" t="str">
        <f>IF(T554=0,"",T554)</f>
        <v/>
      </c>
      <c r="K555" t="s">
        <v>81</v>
      </c>
      <c r="L555" t="str">
        <f>IF(U554=0,"",U554)</f>
        <v/>
      </c>
      <c r="M555" t="s">
        <v>81</v>
      </c>
      <c r="N555" t="str">
        <f>IF(V554=0,"",V554)</f>
        <v/>
      </c>
      <c r="O555" t="s">
        <v>81</v>
      </c>
      <c r="Q555" s="33" t="s">
        <v>104</v>
      </c>
      <c r="R555" s="34" t="str">
        <f>INDEX(BD:BD,W551+1)</f>
        <v/>
      </c>
      <c r="S555" s="35"/>
      <c r="T555" s="35"/>
      <c r="U555" s="35"/>
      <c r="V555" s="36"/>
      <c r="W555" s="40"/>
      <c r="X555" s="32"/>
      <c r="Y555" s="32"/>
      <c r="Z555" s="32"/>
      <c r="AA555" s="54"/>
      <c r="AC555" s="52"/>
      <c r="AD555" s="52"/>
      <c r="BF555" s="64" t="s">
        <v>0</v>
      </c>
    </row>
    <row r="556" spans="1:58">
      <c r="A556" t="str">
        <f t="shared" si="95"/>
        <v>|テキスト|&gt;|&gt;|&gt;|&gt;||</v>
      </c>
      <c r="B556" t="s">
        <v>0</v>
      </c>
      <c r="C556" t="s">
        <v>81</v>
      </c>
      <c r="D556" s="27" t="s">
        <v>104</v>
      </c>
      <c r="E556" t="s">
        <v>81</v>
      </c>
      <c r="F556" s="27" t="s">
        <v>113</v>
      </c>
      <c r="G556" t="s">
        <v>81</v>
      </c>
      <c r="H556" s="27" t="s">
        <v>113</v>
      </c>
      <c r="I556" t="s">
        <v>81</v>
      </c>
      <c r="J556" s="27" t="s">
        <v>113</v>
      </c>
      <c r="K556" t="s">
        <v>81</v>
      </c>
      <c r="L556" s="27" t="s">
        <v>113</v>
      </c>
      <c r="M556" t="s">
        <v>81</v>
      </c>
      <c r="N556" t="str">
        <f>IF(R555=0,"",R555)</f>
        <v/>
      </c>
      <c r="O556" t="s">
        <v>81</v>
      </c>
      <c r="Q556" s="38" t="s">
        <v>27</v>
      </c>
      <c r="R556" s="34" t="str">
        <f>INDEX(BE:BE,W551+1)</f>
        <v/>
      </c>
      <c r="S556" s="35" t="s">
        <v>400</v>
      </c>
      <c r="T556" s="34" t="str">
        <f>IF(X556="","",X556&amp;IF(Y556="",""," "&amp;Y556)&amp;IF(Z556="",""," "&amp;Z556)&amp;IF(AA556="",""," "&amp;AA556))</f>
        <v/>
      </c>
      <c r="U556" s="35"/>
      <c r="V556" s="36"/>
      <c r="W556" s="40" t="s">
        <v>114</v>
      </c>
      <c r="X556" s="33" t="str">
        <f t="shared" ref="X556:AA556" si="101">IF(ISERROR(IF(LEN(X555)&gt;1,X555,VLOOKUP(X554,$AC:$AD,2,FALSE))),"",IF(LEN(X555)&gt;1,X555,VLOOKUP(X554,$AC:$AD,2,FALSE)))</f>
        <v/>
      </c>
      <c r="Y556" s="33" t="str">
        <f t="shared" si="101"/>
        <v/>
      </c>
      <c r="Z556" s="33" t="str">
        <f t="shared" si="101"/>
        <v/>
      </c>
      <c r="AA556" s="33" t="str">
        <f t="shared" si="101"/>
        <v> </v>
      </c>
      <c r="AC556" s="52"/>
      <c r="AD556" s="52"/>
      <c r="BF556" s="64" t="s">
        <v>0</v>
      </c>
    </row>
    <row r="557" spans="1:58">
      <c r="A557" t="str">
        <f t="shared" si="95"/>
        <v>|英テキスト|&gt;|&gt;|&gt;|&gt;||</v>
      </c>
      <c r="B557" t="s">
        <v>0</v>
      </c>
      <c r="C557" t="s">
        <v>81</v>
      </c>
      <c r="D557" s="27" t="s">
        <v>125</v>
      </c>
      <c r="E557" t="s">
        <v>81</v>
      </c>
      <c r="F557" s="27" t="s">
        <v>113</v>
      </c>
      <c r="G557" t="s">
        <v>81</v>
      </c>
      <c r="H557" s="27" t="s">
        <v>113</v>
      </c>
      <c r="I557" t="s">
        <v>81</v>
      </c>
      <c r="J557" s="27" t="s">
        <v>113</v>
      </c>
      <c r="K557" t="s">
        <v>81</v>
      </c>
      <c r="L557" s="27" t="s">
        <v>113</v>
      </c>
      <c r="M557" t="s">
        <v>81</v>
      </c>
      <c r="N557" t="str">
        <f>IF(T556="","",T556&amp;"&amp;br;")&amp;IF(R556=0,"",R556)</f>
        <v/>
      </c>
      <c r="O557" t="s">
        <v>81</v>
      </c>
      <c r="Q557" s="33" t="s">
        <v>18</v>
      </c>
      <c r="R557" s="34">
        <f>IF(INDEX(AX:AX,W551+1)="",0,INDEX(AX:AX,W551+1)&amp;"/"&amp;INDEX(AY:AY,W551+1))</f>
        <v>0</v>
      </c>
      <c r="S557" s="35"/>
      <c r="T557" s="35"/>
      <c r="U557" s="35"/>
      <c r="V557" s="36"/>
      <c r="W557" s="40"/>
      <c r="X557" s="33"/>
      <c r="Y557" s="52"/>
      <c r="Z557" s="52"/>
      <c r="AA557" s="53"/>
      <c r="AC557" s="52"/>
      <c r="AD557" s="52"/>
      <c r="BF557" s="64" t="s">
        <v>0</v>
      </c>
    </row>
    <row r="558" spans="1:58">
      <c r="A558" t="str">
        <f t="shared" si="95"/>
        <v>|PT|&gt;||シールド数|&gt;||</v>
      </c>
      <c r="B558" t="s">
        <v>0</v>
      </c>
      <c r="C558" t="s">
        <v>81</v>
      </c>
      <c r="D558" t="s">
        <v>18</v>
      </c>
      <c r="E558" t="s">
        <v>81</v>
      </c>
      <c r="F558" t="s">
        <v>113</v>
      </c>
      <c r="G558" t="s">
        <v>81</v>
      </c>
      <c r="H558" t="str">
        <f>IF(R557=0,"",R557)</f>
        <v/>
      </c>
      <c r="I558" t="s">
        <v>81</v>
      </c>
      <c r="J558" t="s">
        <v>136</v>
      </c>
      <c r="K558" t="s">
        <v>81</v>
      </c>
      <c r="L558" t="s">
        <v>113</v>
      </c>
      <c r="M558" t="s">
        <v>81</v>
      </c>
      <c r="N558" t="str">
        <f>IF(R558=0,"",R558)</f>
        <v/>
      </c>
      <c r="O558" t="s">
        <v>81</v>
      </c>
      <c r="Q558" s="41" t="s">
        <v>19</v>
      </c>
      <c r="R558" s="34">
        <f>INDEX(AW:AW,W551+1)</f>
        <v>0</v>
      </c>
      <c r="S558" s="42"/>
      <c r="T558" s="42"/>
      <c r="U558" s="42"/>
      <c r="V558" s="43"/>
      <c r="W558" s="44"/>
      <c r="X558" s="45"/>
      <c r="Y558" s="55"/>
      <c r="Z558" s="55"/>
      <c r="AA558" s="56"/>
      <c r="BF558" s="64" t="s">
        <v>0</v>
      </c>
    </row>
    <row r="559" spans="1:58">
      <c r="A559" t="str">
        <f t="shared" si="95"/>
        <v>&amp;br;&amp;br;</v>
      </c>
      <c r="B559" t="s">
        <v>0</v>
      </c>
      <c r="C559" t="s">
        <v>145</v>
      </c>
      <c r="R559"/>
      <c r="S559"/>
      <c r="T559"/>
      <c r="U559"/>
      <c r="V559"/>
      <c r="BF559" s="64" t="s">
        <v>0</v>
      </c>
    </row>
    <row r="560" spans="1:58">
      <c r="A560" t="str">
        <f t="shared" si="95"/>
        <v>#back(text=戻る,left)</v>
      </c>
      <c r="B560" t="s">
        <v>0</v>
      </c>
      <c r="C560" t="s">
        <v>153</v>
      </c>
      <c r="R560"/>
      <c r="S560"/>
      <c r="T560"/>
      <c r="U560"/>
      <c r="V560"/>
      <c r="BF560" s="64" t="s">
        <v>0</v>
      </c>
    </row>
    <row r="561" spans="1:58">
      <c r="A561" t="str">
        <f t="shared" si="95"/>
        <v>&amp;br;</v>
      </c>
      <c r="B561" t="s">
        <v>0</v>
      </c>
      <c r="C561" t="s">
        <v>164</v>
      </c>
      <c r="R561"/>
      <c r="S561"/>
      <c r="T561"/>
      <c r="U561"/>
      <c r="V561"/>
      <c r="BF561" s="64" t="s">
        <v>0</v>
      </c>
    </row>
    <row r="562" spans="1:58">
      <c r="A562" t="str">
        <f t="shared" si="95"/>
        <v>#comment(above,nsize=[15],size=[30],num=[10])</v>
      </c>
      <c r="B562" t="s">
        <v>0</v>
      </c>
      <c r="C562" t="s">
        <v>173</v>
      </c>
      <c r="R562"/>
      <c r="S562"/>
      <c r="T562"/>
      <c r="U562"/>
      <c r="V562"/>
      <c r="BF562" s="64" t="s">
        <v>0</v>
      </c>
    </row>
    <row r="563" spans="1:58">
      <c r="A563" t="str">
        <f t="shared" si="95"/>
        <v>&amp;br;&amp;br;</v>
      </c>
      <c r="B563" t="s">
        <v>0</v>
      </c>
      <c r="C563" t="s">
        <v>145</v>
      </c>
      <c r="R563"/>
      <c r="S563"/>
      <c r="T563"/>
      <c r="U563"/>
      <c r="V563"/>
      <c r="AC563" s="52"/>
      <c r="AD563" s="52"/>
      <c r="BF563" s="64" t="s">
        <v>0</v>
      </c>
    </row>
    <row r="564" spans="1:58">
      <c r="A564" t="str">
        <f t="shared" si="95"/>
        <v/>
      </c>
      <c r="B564" t="s">
        <v>0</v>
      </c>
      <c r="Q564" s="29"/>
      <c r="R564" s="30"/>
      <c r="S564" s="30"/>
      <c r="T564" s="30"/>
      <c r="U564" s="30"/>
      <c r="V564" s="31"/>
      <c r="W564" s="32">
        <v>44</v>
      </c>
      <c r="X564" s="29"/>
      <c r="Y564" s="50"/>
      <c r="Z564" s="50"/>
      <c r="AA564" s="51"/>
      <c r="AC564" s="52"/>
      <c r="AD564" s="52"/>
      <c r="BF564" s="64" t="s">
        <v>0</v>
      </c>
    </row>
    <row r="565" spans="1:58">
      <c r="A565" t="str">
        <f t="shared" si="95"/>
        <v>*0/0</v>
      </c>
      <c r="B565" t="s">
        <v>0</v>
      </c>
      <c r="C565" t="str">
        <f>"*"&amp;R565&amp;"/"&amp;T565</f>
        <v>*0/0</v>
      </c>
      <c r="Q565" s="33" t="s">
        <v>9</v>
      </c>
      <c r="R565" s="34">
        <f>INDEX(AJ:AJ,W564+1)</f>
        <v>0</v>
      </c>
      <c r="S565" s="35" t="s">
        <v>10</v>
      </c>
      <c r="T565" s="34">
        <f>INDEX(AK:AK,W564+1)</f>
        <v>0</v>
      </c>
      <c r="U565" s="35"/>
      <c r="V565" s="36"/>
      <c r="W565" s="37"/>
      <c r="X565" s="33"/>
      <c r="Y565" s="52"/>
      <c r="Z565" s="52"/>
      <c r="AA565" s="53"/>
      <c r="AC565" s="52"/>
      <c r="AD565" s="52"/>
      <c r="BF565" s="64" t="s">
        <v>0</v>
      </c>
    </row>
    <row r="566" spans="1:58">
      <c r="A566" t="str">
        <f t="shared" si="95"/>
        <v>|LEFT:80|LEFT:100|LEFT:100|LEFT:100|LEFT:100|LEFT:100|c</v>
      </c>
      <c r="B566" t="s">
        <v>0</v>
      </c>
      <c r="C566" t="s">
        <v>81</v>
      </c>
      <c r="D566" s="26" t="str">
        <f>$Q$1</f>
        <v>LEFT:80</v>
      </c>
      <c r="E566" s="26" t="s">
        <v>81</v>
      </c>
      <c r="F566" s="26" t="str">
        <f t="shared" ref="F566:J566" si="102">$R$1</f>
        <v>LEFT:100</v>
      </c>
      <c r="G566" s="26" t="s">
        <v>81</v>
      </c>
      <c r="H566" s="26" t="str">
        <f t="shared" si="102"/>
        <v>LEFT:100</v>
      </c>
      <c r="I566" s="26" t="s">
        <v>81</v>
      </c>
      <c r="J566" s="26" t="str">
        <f t="shared" si="102"/>
        <v>LEFT:100</v>
      </c>
      <c r="K566" s="26" t="s">
        <v>81</v>
      </c>
      <c r="L566" s="26" t="str">
        <f>$R$1</f>
        <v>LEFT:100</v>
      </c>
      <c r="M566" s="26" t="s">
        <v>81</v>
      </c>
      <c r="N566" s="26" t="str">
        <f>$R$1</f>
        <v>LEFT:100</v>
      </c>
      <c r="O566" t="s">
        <v>81</v>
      </c>
      <c r="P566" t="s">
        <v>82</v>
      </c>
      <c r="Q566" s="38" t="s">
        <v>6</v>
      </c>
      <c r="R566" s="34" t="str">
        <f>INDEX(AF:AF,W564+1)</f>
        <v>白</v>
      </c>
      <c r="S566" s="39" t="s">
        <v>7</v>
      </c>
      <c r="T566" s="34">
        <f>INDEX(AG:AG,W564+1)</f>
        <v>0</v>
      </c>
      <c r="U566" s="39" t="s">
        <v>8</v>
      </c>
      <c r="V566" s="34">
        <f>INDEX(AI:AI,W564+1)</f>
        <v>0</v>
      </c>
      <c r="W566" s="40"/>
      <c r="X566" s="34">
        <f>INDEX(AQ:AQ,W564+1)</f>
        <v>0</v>
      </c>
      <c r="Y566" s="52"/>
      <c r="Z566" s="52"/>
      <c r="AA566" s="53"/>
      <c r="AC566" s="35"/>
      <c r="AD566" s="35"/>
      <c r="BF566" s="64" t="s">
        <v>0</v>
      </c>
    </row>
    <row r="567" spans="1:58">
      <c r="A567" t="str">
        <f t="shared" si="95"/>
        <v>|色|白|レアリティ||マナコスト||</v>
      </c>
      <c r="B567" t="s">
        <v>0</v>
      </c>
      <c r="C567" t="s">
        <v>81</v>
      </c>
      <c r="D567" s="27" t="s">
        <v>6</v>
      </c>
      <c r="E567" t="s">
        <v>81</v>
      </c>
      <c r="F567" t="str">
        <f>IF(R566=0,"",R566)</f>
        <v>白</v>
      </c>
      <c r="G567" t="s">
        <v>81</v>
      </c>
      <c r="H567" s="27" t="s">
        <v>93</v>
      </c>
      <c r="I567" t="s">
        <v>81</v>
      </c>
      <c r="J567" t="str">
        <f>IF(T566=0,"",T566)</f>
        <v/>
      </c>
      <c r="K567" t="s">
        <v>81</v>
      </c>
      <c r="L567" s="27" t="s">
        <v>94</v>
      </c>
      <c r="M567" t="s">
        <v>81</v>
      </c>
      <c r="N567" t="str">
        <f>IF(V566=0,"",V566)</f>
        <v/>
      </c>
      <c r="O567" t="s">
        <v>81</v>
      </c>
      <c r="Q567" s="33" t="s">
        <v>11</v>
      </c>
      <c r="R567" s="34">
        <f>INDEX(AL:AL,W564+1)</f>
        <v>0</v>
      </c>
      <c r="S567" s="39" t="s">
        <v>95</v>
      </c>
      <c r="T567" s="34">
        <f>INDEX(AN:AN,W564+1)</f>
        <v>0</v>
      </c>
      <c r="U567" s="34">
        <f>INDEX(AO:AO,W564+1)</f>
        <v>0</v>
      </c>
      <c r="V567" s="34">
        <f>INDEX(AP:AP,W564+1)</f>
        <v>0</v>
      </c>
      <c r="W567" s="40"/>
      <c r="X567" s="34" t="str">
        <f>INDEX(AZ:AZ,W564+1)</f>
        <v/>
      </c>
      <c r="Y567" s="34" t="str">
        <f>INDEX(BA:BA,W564+1)</f>
        <v/>
      </c>
      <c r="Z567" s="34" t="str">
        <f>INDEX(BB:BB,W564+1)</f>
        <v/>
      </c>
      <c r="AA567" s="34">
        <f>INDEX(BC:BC,W564+1)</f>
        <v>0</v>
      </c>
      <c r="AC567" s="52"/>
      <c r="AD567" s="52"/>
      <c r="BF567" s="64" t="s">
        <v>0</v>
      </c>
    </row>
    <row r="568" spans="1:58">
      <c r="A568" t="str">
        <f t="shared" si="95"/>
        <v>|種別||サブタイプ||||</v>
      </c>
      <c r="B568" t="s">
        <v>0</v>
      </c>
      <c r="C568" t="s">
        <v>81</v>
      </c>
      <c r="D568" s="27" t="s">
        <v>11</v>
      </c>
      <c r="E568" t="s">
        <v>81</v>
      </c>
      <c r="F568" t="str">
        <f>IF(R567=0,"",R567)</f>
        <v/>
      </c>
      <c r="G568" t="s">
        <v>81</v>
      </c>
      <c r="H568" s="27" t="s">
        <v>103</v>
      </c>
      <c r="I568" t="s">
        <v>81</v>
      </c>
      <c r="J568" t="str">
        <f>IF(T567=0,"",T567)</f>
        <v/>
      </c>
      <c r="K568" t="s">
        <v>81</v>
      </c>
      <c r="L568" t="str">
        <f>IF(U567=0,"",U567)</f>
        <v/>
      </c>
      <c r="M568" t="s">
        <v>81</v>
      </c>
      <c r="N568" t="str">
        <f>IF(V567=0,"",V567)</f>
        <v/>
      </c>
      <c r="O568" t="s">
        <v>81</v>
      </c>
      <c r="Q568" s="33" t="s">
        <v>104</v>
      </c>
      <c r="R568" s="34" t="str">
        <f>INDEX(BD:BD,W564+1)</f>
        <v/>
      </c>
      <c r="S568" s="35"/>
      <c r="T568" s="35"/>
      <c r="U568" s="35"/>
      <c r="V568" s="36"/>
      <c r="W568" s="40"/>
      <c r="X568" s="32"/>
      <c r="Y568" s="32"/>
      <c r="Z568" s="32"/>
      <c r="AA568" s="54"/>
      <c r="AC568" s="52"/>
      <c r="AD568" s="52"/>
      <c r="BF568" s="64" t="s">
        <v>0</v>
      </c>
    </row>
    <row r="569" spans="1:58">
      <c r="A569" t="str">
        <f t="shared" si="95"/>
        <v>|テキスト|&gt;|&gt;|&gt;|&gt;||</v>
      </c>
      <c r="B569" t="s">
        <v>0</v>
      </c>
      <c r="C569" t="s">
        <v>81</v>
      </c>
      <c r="D569" s="27" t="s">
        <v>104</v>
      </c>
      <c r="E569" t="s">
        <v>81</v>
      </c>
      <c r="F569" s="27" t="s">
        <v>113</v>
      </c>
      <c r="G569" t="s">
        <v>81</v>
      </c>
      <c r="H569" s="27" t="s">
        <v>113</v>
      </c>
      <c r="I569" t="s">
        <v>81</v>
      </c>
      <c r="J569" s="27" t="s">
        <v>113</v>
      </c>
      <c r="K569" t="s">
        <v>81</v>
      </c>
      <c r="L569" s="27" t="s">
        <v>113</v>
      </c>
      <c r="M569" t="s">
        <v>81</v>
      </c>
      <c r="N569" t="str">
        <f>IF(R568=0,"",R568)</f>
        <v/>
      </c>
      <c r="O569" t="s">
        <v>81</v>
      </c>
      <c r="Q569" s="38" t="s">
        <v>27</v>
      </c>
      <c r="R569" s="34" t="str">
        <f>INDEX(BE:BE,W564+1)</f>
        <v/>
      </c>
      <c r="S569" s="35" t="s">
        <v>400</v>
      </c>
      <c r="T569" s="34" t="str">
        <f>IF(X569="","",X569&amp;IF(Y569="",""," "&amp;Y569)&amp;IF(Z569="",""," "&amp;Z569)&amp;IF(AA569="",""," "&amp;AA569))</f>
        <v/>
      </c>
      <c r="U569" s="35"/>
      <c r="V569" s="36"/>
      <c r="W569" s="40" t="s">
        <v>114</v>
      </c>
      <c r="X569" s="33" t="str">
        <f t="shared" ref="X569:AA569" si="103">IF(ISERROR(IF(LEN(X568)&gt;1,X568,VLOOKUP(X567,$AC:$AD,2,FALSE))),"",IF(LEN(X568)&gt;1,X568,VLOOKUP(X567,$AC:$AD,2,FALSE)))</f>
        <v/>
      </c>
      <c r="Y569" s="33" t="str">
        <f t="shared" si="103"/>
        <v/>
      </c>
      <c r="Z569" s="33" t="str">
        <f t="shared" si="103"/>
        <v/>
      </c>
      <c r="AA569" s="33" t="str">
        <f t="shared" si="103"/>
        <v> </v>
      </c>
      <c r="AC569" s="52"/>
      <c r="AD569" s="52"/>
      <c r="BF569" s="64" t="s">
        <v>0</v>
      </c>
    </row>
    <row r="570" spans="1:58">
      <c r="A570" t="str">
        <f t="shared" si="95"/>
        <v>|英テキスト|&gt;|&gt;|&gt;|&gt;||</v>
      </c>
      <c r="B570" t="s">
        <v>0</v>
      </c>
      <c r="C570" t="s">
        <v>81</v>
      </c>
      <c r="D570" s="27" t="s">
        <v>125</v>
      </c>
      <c r="E570" t="s">
        <v>81</v>
      </c>
      <c r="F570" s="27" t="s">
        <v>113</v>
      </c>
      <c r="G570" t="s">
        <v>81</v>
      </c>
      <c r="H570" s="27" t="s">
        <v>113</v>
      </c>
      <c r="I570" t="s">
        <v>81</v>
      </c>
      <c r="J570" s="27" t="s">
        <v>113</v>
      </c>
      <c r="K570" t="s">
        <v>81</v>
      </c>
      <c r="L570" s="27" t="s">
        <v>113</v>
      </c>
      <c r="M570" t="s">
        <v>81</v>
      </c>
      <c r="N570" t="str">
        <f>IF(T569="","",T569&amp;"&amp;br;")&amp;IF(R569=0,"",R569)</f>
        <v/>
      </c>
      <c r="O570" t="s">
        <v>81</v>
      </c>
      <c r="Q570" s="33" t="s">
        <v>18</v>
      </c>
      <c r="R570" s="34">
        <f>IF(INDEX(AX:AX,W564+1)="",0,INDEX(AX:AX,W564+1)&amp;"/"&amp;INDEX(AY:AY,W564+1))</f>
        <v>0</v>
      </c>
      <c r="S570" s="35"/>
      <c r="T570" s="35"/>
      <c r="U570" s="35"/>
      <c r="V570" s="36"/>
      <c r="W570" s="40"/>
      <c r="X570" s="33"/>
      <c r="Y570" s="52"/>
      <c r="Z570" s="52"/>
      <c r="AA570" s="53"/>
      <c r="AC570" s="52"/>
      <c r="AD570" s="52"/>
      <c r="BF570" s="64" t="s">
        <v>0</v>
      </c>
    </row>
    <row r="571" spans="1:58">
      <c r="A571" t="str">
        <f t="shared" si="95"/>
        <v>|PT|&gt;||シールド数|&gt;||</v>
      </c>
      <c r="B571" t="s">
        <v>0</v>
      </c>
      <c r="C571" t="s">
        <v>81</v>
      </c>
      <c r="D571" t="s">
        <v>18</v>
      </c>
      <c r="E571" t="s">
        <v>81</v>
      </c>
      <c r="F571" t="s">
        <v>113</v>
      </c>
      <c r="G571" t="s">
        <v>81</v>
      </c>
      <c r="H571" t="str">
        <f>IF(R570=0,"",R570)</f>
        <v/>
      </c>
      <c r="I571" t="s">
        <v>81</v>
      </c>
      <c r="J571" t="s">
        <v>136</v>
      </c>
      <c r="K571" t="s">
        <v>81</v>
      </c>
      <c r="L571" t="s">
        <v>113</v>
      </c>
      <c r="M571" t="s">
        <v>81</v>
      </c>
      <c r="N571" t="str">
        <f>IF(R571=0,"",R571)</f>
        <v/>
      </c>
      <c r="O571" t="s">
        <v>81</v>
      </c>
      <c r="Q571" s="41" t="s">
        <v>19</v>
      </c>
      <c r="R571" s="34">
        <f>INDEX(AW:AW,W564+1)</f>
        <v>0</v>
      </c>
      <c r="S571" s="42"/>
      <c r="T571" s="42"/>
      <c r="U571" s="42"/>
      <c r="V571" s="43"/>
      <c r="W571" s="44"/>
      <c r="X571" s="45"/>
      <c r="Y571" s="55"/>
      <c r="Z571" s="55"/>
      <c r="AA571" s="56"/>
      <c r="BF571" s="64" t="s">
        <v>0</v>
      </c>
    </row>
    <row r="572" spans="1:58">
      <c r="A572" t="str">
        <f t="shared" si="95"/>
        <v>&amp;br;&amp;br;</v>
      </c>
      <c r="B572" t="s">
        <v>0</v>
      </c>
      <c r="C572" t="s">
        <v>145</v>
      </c>
      <c r="R572"/>
      <c r="S572"/>
      <c r="T572"/>
      <c r="U572"/>
      <c r="V572"/>
      <c r="BF572" s="64" t="s">
        <v>0</v>
      </c>
    </row>
    <row r="573" spans="1:58">
      <c r="A573" t="str">
        <f t="shared" si="95"/>
        <v>#back(text=戻る,left)</v>
      </c>
      <c r="B573" t="s">
        <v>0</v>
      </c>
      <c r="C573" t="s">
        <v>153</v>
      </c>
      <c r="R573"/>
      <c r="S573"/>
      <c r="T573"/>
      <c r="U573"/>
      <c r="V573"/>
      <c r="BF573" s="64" t="s">
        <v>0</v>
      </c>
    </row>
    <row r="574" spans="1:58">
      <c r="A574" t="str">
        <f t="shared" si="95"/>
        <v>&amp;br;</v>
      </c>
      <c r="B574" t="s">
        <v>0</v>
      </c>
      <c r="C574" t="s">
        <v>164</v>
      </c>
      <c r="R574"/>
      <c r="S574"/>
      <c r="T574"/>
      <c r="U574"/>
      <c r="V574"/>
      <c r="BF574" s="64" t="s">
        <v>0</v>
      </c>
    </row>
    <row r="575" spans="1:58">
      <c r="A575" t="str">
        <f t="shared" si="95"/>
        <v>#comment(above,nsize=[15],size=[30],num=[10])</v>
      </c>
      <c r="B575" t="s">
        <v>0</v>
      </c>
      <c r="C575" t="s">
        <v>173</v>
      </c>
      <c r="R575"/>
      <c r="S575"/>
      <c r="T575"/>
      <c r="U575"/>
      <c r="V575"/>
      <c r="BF575" s="64" t="s">
        <v>0</v>
      </c>
    </row>
    <row r="576" spans="1:58">
      <c r="A576" t="str">
        <f t="shared" si="95"/>
        <v>&amp;br;&amp;br;</v>
      </c>
      <c r="B576" t="s">
        <v>0</v>
      </c>
      <c r="C576" t="s">
        <v>145</v>
      </c>
      <c r="R576"/>
      <c r="S576"/>
      <c r="T576"/>
      <c r="U576"/>
      <c r="V576"/>
      <c r="AC576" s="52"/>
      <c r="AD576" s="52"/>
      <c r="BF576" s="64" t="s">
        <v>0</v>
      </c>
    </row>
    <row r="577" spans="1:58">
      <c r="A577" t="str">
        <f t="shared" si="95"/>
        <v/>
      </c>
      <c r="B577" t="s">
        <v>0</v>
      </c>
      <c r="Q577" s="29"/>
      <c r="R577" s="30"/>
      <c r="S577" s="30"/>
      <c r="T577" s="30"/>
      <c r="U577" s="30"/>
      <c r="V577" s="31"/>
      <c r="W577" s="32">
        <v>45</v>
      </c>
      <c r="X577" s="29"/>
      <c r="Y577" s="50"/>
      <c r="Z577" s="50"/>
      <c r="AA577" s="51"/>
      <c r="AC577" s="52"/>
      <c r="AD577" s="52"/>
      <c r="BF577" s="64" t="s">
        <v>0</v>
      </c>
    </row>
    <row r="578" spans="1:58">
      <c r="A578" t="str">
        <f t="shared" si="95"/>
        <v>*0/0</v>
      </c>
      <c r="B578" t="s">
        <v>0</v>
      </c>
      <c r="C578" t="str">
        <f>"*"&amp;R578&amp;"/"&amp;T578</f>
        <v>*0/0</v>
      </c>
      <c r="Q578" s="33" t="s">
        <v>9</v>
      </c>
      <c r="R578" s="34">
        <f>INDEX(AJ:AJ,W577+1)</f>
        <v>0</v>
      </c>
      <c r="S578" s="35" t="s">
        <v>10</v>
      </c>
      <c r="T578" s="34">
        <f>INDEX(AK:AK,W577+1)</f>
        <v>0</v>
      </c>
      <c r="U578" s="35"/>
      <c r="V578" s="36"/>
      <c r="W578" s="37"/>
      <c r="X578" s="33"/>
      <c r="Y578" s="52"/>
      <c r="Z578" s="52"/>
      <c r="AA578" s="53"/>
      <c r="AC578" s="52"/>
      <c r="AD578" s="52"/>
      <c r="BF578" s="64" t="s">
        <v>0</v>
      </c>
    </row>
    <row r="579" spans="1:58">
      <c r="A579" t="str">
        <f t="shared" si="95"/>
        <v>|LEFT:80|LEFT:100|LEFT:100|LEFT:100|LEFT:100|LEFT:100|c</v>
      </c>
      <c r="B579" t="s">
        <v>0</v>
      </c>
      <c r="C579" t="s">
        <v>81</v>
      </c>
      <c r="D579" s="26" t="str">
        <f>$Q$1</f>
        <v>LEFT:80</v>
      </c>
      <c r="E579" s="26" t="s">
        <v>81</v>
      </c>
      <c r="F579" s="26" t="str">
        <f t="shared" ref="F579:J579" si="104">$R$1</f>
        <v>LEFT:100</v>
      </c>
      <c r="G579" s="26" t="s">
        <v>81</v>
      </c>
      <c r="H579" s="26" t="str">
        <f t="shared" si="104"/>
        <v>LEFT:100</v>
      </c>
      <c r="I579" s="26" t="s">
        <v>81</v>
      </c>
      <c r="J579" s="26" t="str">
        <f t="shared" si="104"/>
        <v>LEFT:100</v>
      </c>
      <c r="K579" s="26" t="s">
        <v>81</v>
      </c>
      <c r="L579" s="26" t="str">
        <f>$R$1</f>
        <v>LEFT:100</v>
      </c>
      <c r="M579" s="26" t="s">
        <v>81</v>
      </c>
      <c r="N579" s="26" t="str">
        <f>$R$1</f>
        <v>LEFT:100</v>
      </c>
      <c r="O579" t="s">
        <v>81</v>
      </c>
      <c r="P579" t="s">
        <v>82</v>
      </c>
      <c r="Q579" s="38" t="s">
        <v>6</v>
      </c>
      <c r="R579" s="34" t="str">
        <f>INDEX(AF:AF,W577+1)</f>
        <v>白</v>
      </c>
      <c r="S579" s="39" t="s">
        <v>7</v>
      </c>
      <c r="T579" s="34">
        <f>INDEX(AG:AG,W577+1)</f>
        <v>0</v>
      </c>
      <c r="U579" s="39" t="s">
        <v>8</v>
      </c>
      <c r="V579" s="34">
        <f>INDEX(AI:AI,W577+1)</f>
        <v>0</v>
      </c>
      <c r="W579" s="40"/>
      <c r="X579" s="34">
        <f>INDEX(AQ:AQ,W577+1)</f>
        <v>0</v>
      </c>
      <c r="Y579" s="52"/>
      <c r="Z579" s="52"/>
      <c r="AA579" s="53"/>
      <c r="AC579" s="35"/>
      <c r="AD579" s="35"/>
      <c r="BF579" s="64" t="s">
        <v>0</v>
      </c>
    </row>
    <row r="580" spans="1:58">
      <c r="A580" t="str">
        <f t="shared" si="95"/>
        <v>|色|白|レアリティ||マナコスト||</v>
      </c>
      <c r="B580" t="s">
        <v>0</v>
      </c>
      <c r="C580" t="s">
        <v>81</v>
      </c>
      <c r="D580" s="27" t="s">
        <v>6</v>
      </c>
      <c r="E580" t="s">
        <v>81</v>
      </c>
      <c r="F580" t="str">
        <f>IF(R579=0,"",R579)</f>
        <v>白</v>
      </c>
      <c r="G580" t="s">
        <v>81</v>
      </c>
      <c r="H580" s="27" t="s">
        <v>93</v>
      </c>
      <c r="I580" t="s">
        <v>81</v>
      </c>
      <c r="J580" t="str">
        <f>IF(T579=0,"",T579)</f>
        <v/>
      </c>
      <c r="K580" t="s">
        <v>81</v>
      </c>
      <c r="L580" s="27" t="s">
        <v>94</v>
      </c>
      <c r="M580" t="s">
        <v>81</v>
      </c>
      <c r="N580" t="str">
        <f>IF(V579=0,"",V579)</f>
        <v/>
      </c>
      <c r="O580" t="s">
        <v>81</v>
      </c>
      <c r="Q580" s="33" t="s">
        <v>11</v>
      </c>
      <c r="R580" s="34">
        <f>INDEX(AL:AL,W577+1)</f>
        <v>0</v>
      </c>
      <c r="S580" s="39" t="s">
        <v>95</v>
      </c>
      <c r="T580" s="34">
        <f>INDEX(AN:AN,W577+1)</f>
        <v>0</v>
      </c>
      <c r="U580" s="34">
        <f>INDEX(AO:AO,W577+1)</f>
        <v>0</v>
      </c>
      <c r="V580" s="34">
        <f>INDEX(AP:AP,W577+1)</f>
        <v>0</v>
      </c>
      <c r="W580" s="40"/>
      <c r="X580" s="34" t="str">
        <f>INDEX(AZ:AZ,W577+1)</f>
        <v/>
      </c>
      <c r="Y580" s="34" t="str">
        <f>INDEX(BA:BA,W577+1)</f>
        <v/>
      </c>
      <c r="Z580" s="34" t="str">
        <f>INDEX(BB:BB,W577+1)</f>
        <v/>
      </c>
      <c r="AA580" s="34">
        <f>INDEX(BC:BC,W577+1)</f>
        <v>0</v>
      </c>
      <c r="AC580" s="52"/>
      <c r="AD580" s="52"/>
      <c r="BF580" s="64" t="s">
        <v>0</v>
      </c>
    </row>
    <row r="581" spans="1:58">
      <c r="A581" t="str">
        <f t="shared" si="95"/>
        <v>|種別||サブタイプ||||</v>
      </c>
      <c r="B581" t="s">
        <v>0</v>
      </c>
      <c r="C581" t="s">
        <v>81</v>
      </c>
      <c r="D581" s="27" t="s">
        <v>11</v>
      </c>
      <c r="E581" t="s">
        <v>81</v>
      </c>
      <c r="F581" t="str">
        <f>IF(R580=0,"",R580)</f>
        <v/>
      </c>
      <c r="G581" t="s">
        <v>81</v>
      </c>
      <c r="H581" s="27" t="s">
        <v>103</v>
      </c>
      <c r="I581" t="s">
        <v>81</v>
      </c>
      <c r="J581" t="str">
        <f>IF(T580=0,"",T580)</f>
        <v/>
      </c>
      <c r="K581" t="s">
        <v>81</v>
      </c>
      <c r="L581" t="str">
        <f>IF(U580=0,"",U580)</f>
        <v/>
      </c>
      <c r="M581" t="s">
        <v>81</v>
      </c>
      <c r="N581" t="str">
        <f>IF(V580=0,"",V580)</f>
        <v/>
      </c>
      <c r="O581" t="s">
        <v>81</v>
      </c>
      <c r="Q581" s="33" t="s">
        <v>104</v>
      </c>
      <c r="R581" s="34" t="str">
        <f>INDEX(BD:BD,W577+1)</f>
        <v/>
      </c>
      <c r="S581" s="35"/>
      <c r="T581" s="35"/>
      <c r="U581" s="35"/>
      <c r="V581" s="36"/>
      <c r="W581" s="40"/>
      <c r="X581" s="32"/>
      <c r="Y581" s="32"/>
      <c r="Z581" s="32"/>
      <c r="AA581" s="54"/>
      <c r="AC581" s="52"/>
      <c r="AD581" s="52"/>
      <c r="BF581" s="64" t="s">
        <v>0</v>
      </c>
    </row>
    <row r="582" spans="1:58">
      <c r="A582" t="str">
        <f t="shared" ref="A582:A645" si="105">CONCATENATE(C582,D582,E582,F582,G582,H582,I582,J582,K582,L582,M582,N582,O582,P582)</f>
        <v>|テキスト|&gt;|&gt;|&gt;|&gt;||</v>
      </c>
      <c r="B582" t="s">
        <v>0</v>
      </c>
      <c r="C582" t="s">
        <v>81</v>
      </c>
      <c r="D582" s="27" t="s">
        <v>104</v>
      </c>
      <c r="E582" t="s">
        <v>81</v>
      </c>
      <c r="F582" s="27" t="s">
        <v>113</v>
      </c>
      <c r="G582" t="s">
        <v>81</v>
      </c>
      <c r="H582" s="27" t="s">
        <v>113</v>
      </c>
      <c r="I582" t="s">
        <v>81</v>
      </c>
      <c r="J582" s="27" t="s">
        <v>113</v>
      </c>
      <c r="K582" t="s">
        <v>81</v>
      </c>
      <c r="L582" s="27" t="s">
        <v>113</v>
      </c>
      <c r="M582" t="s">
        <v>81</v>
      </c>
      <c r="N582" t="str">
        <f>IF(R581=0,"",R581)</f>
        <v/>
      </c>
      <c r="O582" t="s">
        <v>81</v>
      </c>
      <c r="Q582" s="38" t="s">
        <v>27</v>
      </c>
      <c r="R582" s="34" t="str">
        <f>INDEX(BE:BE,W577+1)</f>
        <v/>
      </c>
      <c r="S582" s="35" t="s">
        <v>400</v>
      </c>
      <c r="T582" s="34" t="str">
        <f>IF(X582="","",X582&amp;IF(Y582="",""," "&amp;Y582)&amp;IF(Z582="",""," "&amp;Z582)&amp;IF(AA582="",""," "&amp;AA582))</f>
        <v/>
      </c>
      <c r="U582" s="35"/>
      <c r="V582" s="36"/>
      <c r="W582" s="40" t="s">
        <v>114</v>
      </c>
      <c r="X582" s="33" t="str">
        <f t="shared" ref="X582:AA582" si="106">IF(ISERROR(IF(LEN(X581)&gt;1,X581,VLOOKUP(X580,$AC:$AD,2,FALSE))),"",IF(LEN(X581)&gt;1,X581,VLOOKUP(X580,$AC:$AD,2,FALSE)))</f>
        <v/>
      </c>
      <c r="Y582" s="33" t="str">
        <f t="shared" si="106"/>
        <v/>
      </c>
      <c r="Z582" s="33" t="str">
        <f t="shared" si="106"/>
        <v/>
      </c>
      <c r="AA582" s="33" t="str">
        <f t="shared" si="106"/>
        <v> </v>
      </c>
      <c r="AC582" s="52"/>
      <c r="AD582" s="52"/>
      <c r="BF582" s="64" t="s">
        <v>0</v>
      </c>
    </row>
    <row r="583" spans="1:58">
      <c r="A583" t="str">
        <f t="shared" si="105"/>
        <v>|英テキスト|&gt;|&gt;|&gt;|&gt;||</v>
      </c>
      <c r="B583" t="s">
        <v>0</v>
      </c>
      <c r="C583" t="s">
        <v>81</v>
      </c>
      <c r="D583" s="27" t="s">
        <v>125</v>
      </c>
      <c r="E583" t="s">
        <v>81</v>
      </c>
      <c r="F583" s="27" t="s">
        <v>113</v>
      </c>
      <c r="G583" t="s">
        <v>81</v>
      </c>
      <c r="H583" s="27" t="s">
        <v>113</v>
      </c>
      <c r="I583" t="s">
        <v>81</v>
      </c>
      <c r="J583" s="27" t="s">
        <v>113</v>
      </c>
      <c r="K583" t="s">
        <v>81</v>
      </c>
      <c r="L583" s="27" t="s">
        <v>113</v>
      </c>
      <c r="M583" t="s">
        <v>81</v>
      </c>
      <c r="N583" t="str">
        <f>IF(T582="","",T582&amp;"&amp;br;")&amp;IF(R582=0,"",R582)</f>
        <v/>
      </c>
      <c r="O583" t="s">
        <v>81</v>
      </c>
      <c r="Q583" s="33" t="s">
        <v>18</v>
      </c>
      <c r="R583" s="34">
        <f>IF(INDEX(AX:AX,W577+1)="",0,INDEX(AX:AX,W577+1)&amp;"/"&amp;INDEX(AY:AY,W577+1))</f>
        <v>0</v>
      </c>
      <c r="S583" s="35"/>
      <c r="T583" s="35"/>
      <c r="U583" s="35"/>
      <c r="V583" s="36"/>
      <c r="W583" s="40"/>
      <c r="X583" s="33"/>
      <c r="Y583" s="52"/>
      <c r="Z583" s="52"/>
      <c r="AA583" s="53"/>
      <c r="AC583" s="52"/>
      <c r="AD583" s="52"/>
      <c r="BF583" s="64" t="s">
        <v>0</v>
      </c>
    </row>
    <row r="584" spans="1:58">
      <c r="A584" t="str">
        <f t="shared" si="105"/>
        <v>|PT|&gt;||シールド数|&gt;||</v>
      </c>
      <c r="B584" t="s">
        <v>0</v>
      </c>
      <c r="C584" t="s">
        <v>81</v>
      </c>
      <c r="D584" t="s">
        <v>18</v>
      </c>
      <c r="E584" t="s">
        <v>81</v>
      </c>
      <c r="F584" t="s">
        <v>113</v>
      </c>
      <c r="G584" t="s">
        <v>81</v>
      </c>
      <c r="H584" t="str">
        <f>IF(R583=0,"",R583)</f>
        <v/>
      </c>
      <c r="I584" t="s">
        <v>81</v>
      </c>
      <c r="J584" t="s">
        <v>136</v>
      </c>
      <c r="K584" t="s">
        <v>81</v>
      </c>
      <c r="L584" t="s">
        <v>113</v>
      </c>
      <c r="M584" t="s">
        <v>81</v>
      </c>
      <c r="N584" t="str">
        <f>IF(R584=0,"",R584)</f>
        <v/>
      </c>
      <c r="O584" t="s">
        <v>81</v>
      </c>
      <c r="Q584" s="41" t="s">
        <v>19</v>
      </c>
      <c r="R584" s="34">
        <f>INDEX(AW:AW,W577+1)</f>
        <v>0</v>
      </c>
      <c r="S584" s="42"/>
      <c r="T584" s="42"/>
      <c r="U584" s="42"/>
      <c r="V584" s="43"/>
      <c r="W584" s="44"/>
      <c r="X584" s="45"/>
      <c r="Y584" s="55"/>
      <c r="Z584" s="55"/>
      <c r="AA584" s="56"/>
      <c r="BF584" s="64" t="s">
        <v>0</v>
      </c>
    </row>
    <row r="585" spans="1:58">
      <c r="A585" t="str">
        <f t="shared" si="105"/>
        <v>&amp;br;&amp;br;</v>
      </c>
      <c r="B585" t="s">
        <v>0</v>
      </c>
      <c r="C585" t="s">
        <v>145</v>
      </c>
      <c r="R585"/>
      <c r="S585"/>
      <c r="T585"/>
      <c r="U585"/>
      <c r="V585"/>
      <c r="BF585" s="64" t="s">
        <v>0</v>
      </c>
    </row>
    <row r="586" spans="1:58">
      <c r="A586" t="str">
        <f t="shared" si="105"/>
        <v>#back(text=戻る,left)</v>
      </c>
      <c r="B586" t="s">
        <v>0</v>
      </c>
      <c r="C586" t="s">
        <v>153</v>
      </c>
      <c r="R586"/>
      <c r="S586"/>
      <c r="T586"/>
      <c r="U586"/>
      <c r="V586"/>
      <c r="BF586" s="64" t="s">
        <v>0</v>
      </c>
    </row>
    <row r="587" spans="1:58">
      <c r="A587" t="str">
        <f t="shared" si="105"/>
        <v>&amp;br;</v>
      </c>
      <c r="B587" t="s">
        <v>0</v>
      </c>
      <c r="C587" t="s">
        <v>164</v>
      </c>
      <c r="R587"/>
      <c r="S587"/>
      <c r="T587"/>
      <c r="U587"/>
      <c r="V587"/>
      <c r="BF587" s="64" t="s">
        <v>0</v>
      </c>
    </row>
    <row r="588" spans="1:58">
      <c r="A588" t="str">
        <f t="shared" si="105"/>
        <v>#comment(above,nsize=[15],size=[30],num=[10])</v>
      </c>
      <c r="B588" t="s">
        <v>0</v>
      </c>
      <c r="C588" t="s">
        <v>173</v>
      </c>
      <c r="R588"/>
      <c r="S588"/>
      <c r="T588"/>
      <c r="U588"/>
      <c r="V588"/>
      <c r="BF588" s="64" t="s">
        <v>0</v>
      </c>
    </row>
    <row r="589" spans="1:58">
      <c r="A589" t="str">
        <f t="shared" si="105"/>
        <v>&amp;br;&amp;br;</v>
      </c>
      <c r="B589" t="s">
        <v>0</v>
      </c>
      <c r="C589" t="s">
        <v>145</v>
      </c>
      <c r="R589"/>
      <c r="S589"/>
      <c r="T589"/>
      <c r="U589"/>
      <c r="V589"/>
      <c r="AC589" s="52"/>
      <c r="AD589" s="52"/>
      <c r="BF589" s="64" t="s">
        <v>0</v>
      </c>
    </row>
    <row r="590" spans="1:58">
      <c r="A590" t="str">
        <f t="shared" si="105"/>
        <v/>
      </c>
      <c r="B590" t="s">
        <v>0</v>
      </c>
      <c r="Q590" s="29"/>
      <c r="R590" s="30"/>
      <c r="S590" s="30"/>
      <c r="T590" s="30"/>
      <c r="U590" s="30"/>
      <c r="V590" s="31"/>
      <c r="W590" s="32">
        <v>46</v>
      </c>
      <c r="X590" s="29"/>
      <c r="Y590" s="50"/>
      <c r="Z590" s="50"/>
      <c r="AA590" s="51"/>
      <c r="AC590" s="52"/>
      <c r="AD590" s="52"/>
      <c r="BF590" s="64" t="s">
        <v>0</v>
      </c>
    </row>
    <row r="591" spans="1:58">
      <c r="A591" t="str">
        <f t="shared" si="105"/>
        <v>*0/0</v>
      </c>
      <c r="B591" t="s">
        <v>0</v>
      </c>
      <c r="C591" t="str">
        <f>"*"&amp;R591&amp;"/"&amp;T591</f>
        <v>*0/0</v>
      </c>
      <c r="Q591" s="33" t="s">
        <v>9</v>
      </c>
      <c r="R591" s="34">
        <f>INDEX(AJ:AJ,W590+1)</f>
        <v>0</v>
      </c>
      <c r="S591" s="35" t="s">
        <v>10</v>
      </c>
      <c r="T591" s="34">
        <f>INDEX(AK:AK,W590+1)</f>
        <v>0</v>
      </c>
      <c r="U591" s="35"/>
      <c r="V591" s="36"/>
      <c r="W591" s="37"/>
      <c r="X591" s="33"/>
      <c r="Y591" s="52"/>
      <c r="Z591" s="52"/>
      <c r="AA591" s="53"/>
      <c r="AC591" s="52"/>
      <c r="AD591" s="52"/>
      <c r="BF591" s="64" t="s">
        <v>0</v>
      </c>
    </row>
    <row r="592" spans="1:58">
      <c r="A592" t="str">
        <f t="shared" si="105"/>
        <v>|LEFT:80|LEFT:100|LEFT:100|LEFT:100|LEFT:100|LEFT:100|c</v>
      </c>
      <c r="B592" t="s">
        <v>0</v>
      </c>
      <c r="C592" t="s">
        <v>81</v>
      </c>
      <c r="D592" s="26" t="str">
        <f>$Q$1</f>
        <v>LEFT:80</v>
      </c>
      <c r="E592" s="26" t="s">
        <v>81</v>
      </c>
      <c r="F592" s="26" t="str">
        <f t="shared" ref="F592:J592" si="107">$R$1</f>
        <v>LEFT:100</v>
      </c>
      <c r="G592" s="26" t="s">
        <v>81</v>
      </c>
      <c r="H592" s="26" t="str">
        <f t="shared" si="107"/>
        <v>LEFT:100</v>
      </c>
      <c r="I592" s="26" t="s">
        <v>81</v>
      </c>
      <c r="J592" s="26" t="str">
        <f t="shared" si="107"/>
        <v>LEFT:100</v>
      </c>
      <c r="K592" s="26" t="s">
        <v>81</v>
      </c>
      <c r="L592" s="26" t="str">
        <f>$R$1</f>
        <v>LEFT:100</v>
      </c>
      <c r="M592" s="26" t="s">
        <v>81</v>
      </c>
      <c r="N592" s="26" t="str">
        <f>$R$1</f>
        <v>LEFT:100</v>
      </c>
      <c r="O592" t="s">
        <v>81</v>
      </c>
      <c r="P592" t="s">
        <v>82</v>
      </c>
      <c r="Q592" s="38" t="s">
        <v>6</v>
      </c>
      <c r="R592" s="34" t="str">
        <f>INDEX(AF:AF,W590+1)</f>
        <v>白</v>
      </c>
      <c r="S592" s="39" t="s">
        <v>7</v>
      </c>
      <c r="T592" s="34">
        <f>INDEX(AG:AG,W590+1)</f>
        <v>0</v>
      </c>
      <c r="U592" s="39" t="s">
        <v>8</v>
      </c>
      <c r="V592" s="34">
        <f>INDEX(AI:AI,W590+1)</f>
        <v>0</v>
      </c>
      <c r="W592" s="40"/>
      <c r="X592" s="34">
        <f>INDEX(AQ:AQ,W590+1)</f>
        <v>0</v>
      </c>
      <c r="Y592" s="52"/>
      <c r="Z592" s="52"/>
      <c r="AA592" s="53"/>
      <c r="AC592" s="35"/>
      <c r="AD592" s="35"/>
      <c r="BF592" s="64" t="s">
        <v>0</v>
      </c>
    </row>
    <row r="593" spans="1:58">
      <c r="A593" t="str">
        <f t="shared" si="105"/>
        <v>|色|白|レアリティ||マナコスト||</v>
      </c>
      <c r="B593" t="s">
        <v>0</v>
      </c>
      <c r="C593" t="s">
        <v>81</v>
      </c>
      <c r="D593" s="27" t="s">
        <v>6</v>
      </c>
      <c r="E593" t="s">
        <v>81</v>
      </c>
      <c r="F593" t="str">
        <f>IF(R592=0,"",R592)</f>
        <v>白</v>
      </c>
      <c r="G593" t="s">
        <v>81</v>
      </c>
      <c r="H593" s="27" t="s">
        <v>93</v>
      </c>
      <c r="I593" t="s">
        <v>81</v>
      </c>
      <c r="J593" t="str">
        <f>IF(T592=0,"",T592)</f>
        <v/>
      </c>
      <c r="K593" t="s">
        <v>81</v>
      </c>
      <c r="L593" s="27" t="s">
        <v>94</v>
      </c>
      <c r="M593" t="s">
        <v>81</v>
      </c>
      <c r="N593" t="str">
        <f>IF(V592=0,"",V592)</f>
        <v/>
      </c>
      <c r="O593" t="s">
        <v>81</v>
      </c>
      <c r="Q593" s="33" t="s">
        <v>11</v>
      </c>
      <c r="R593" s="34">
        <f>INDEX(AL:AL,W590+1)</f>
        <v>0</v>
      </c>
      <c r="S593" s="39" t="s">
        <v>95</v>
      </c>
      <c r="T593" s="34">
        <f>INDEX(AN:AN,W590+1)</f>
        <v>0</v>
      </c>
      <c r="U593" s="34">
        <f>INDEX(AO:AO,W590+1)</f>
        <v>0</v>
      </c>
      <c r="V593" s="34">
        <f>INDEX(AP:AP,W590+1)</f>
        <v>0</v>
      </c>
      <c r="W593" s="40"/>
      <c r="X593" s="34" t="str">
        <f>INDEX(AZ:AZ,W590+1)</f>
        <v/>
      </c>
      <c r="Y593" s="34" t="str">
        <f>INDEX(BA:BA,W590+1)</f>
        <v/>
      </c>
      <c r="Z593" s="34" t="str">
        <f>INDEX(BB:BB,W590+1)</f>
        <v/>
      </c>
      <c r="AA593" s="34">
        <f>INDEX(BC:BC,W590+1)</f>
        <v>0</v>
      </c>
      <c r="AC593" s="52"/>
      <c r="AD593" s="52"/>
      <c r="BF593" s="64" t="s">
        <v>0</v>
      </c>
    </row>
    <row r="594" spans="1:58">
      <c r="A594" t="str">
        <f t="shared" si="105"/>
        <v>|種別||サブタイプ||||</v>
      </c>
      <c r="B594" t="s">
        <v>0</v>
      </c>
      <c r="C594" t="s">
        <v>81</v>
      </c>
      <c r="D594" s="27" t="s">
        <v>11</v>
      </c>
      <c r="E594" t="s">
        <v>81</v>
      </c>
      <c r="F594" t="str">
        <f>IF(R593=0,"",R593)</f>
        <v/>
      </c>
      <c r="G594" t="s">
        <v>81</v>
      </c>
      <c r="H594" s="27" t="s">
        <v>103</v>
      </c>
      <c r="I594" t="s">
        <v>81</v>
      </c>
      <c r="J594" t="str">
        <f>IF(T593=0,"",T593)</f>
        <v/>
      </c>
      <c r="K594" t="s">
        <v>81</v>
      </c>
      <c r="L594" t="str">
        <f>IF(U593=0,"",U593)</f>
        <v/>
      </c>
      <c r="M594" t="s">
        <v>81</v>
      </c>
      <c r="N594" t="str">
        <f>IF(V593=0,"",V593)</f>
        <v/>
      </c>
      <c r="O594" t="s">
        <v>81</v>
      </c>
      <c r="Q594" s="33" t="s">
        <v>104</v>
      </c>
      <c r="R594" s="34" t="str">
        <f>INDEX(BD:BD,W590+1)</f>
        <v/>
      </c>
      <c r="S594" s="35"/>
      <c r="T594" s="35"/>
      <c r="U594" s="35"/>
      <c r="V594" s="36"/>
      <c r="W594" s="40"/>
      <c r="X594" s="32"/>
      <c r="Y594" s="32"/>
      <c r="Z594" s="32"/>
      <c r="AA594" s="54"/>
      <c r="AC594" s="52"/>
      <c r="AD594" s="52"/>
      <c r="BF594" s="64" t="s">
        <v>0</v>
      </c>
    </row>
    <row r="595" spans="1:58">
      <c r="A595" t="str">
        <f t="shared" si="105"/>
        <v>|テキスト|&gt;|&gt;|&gt;|&gt;||</v>
      </c>
      <c r="B595" t="s">
        <v>0</v>
      </c>
      <c r="C595" t="s">
        <v>81</v>
      </c>
      <c r="D595" s="27" t="s">
        <v>104</v>
      </c>
      <c r="E595" t="s">
        <v>81</v>
      </c>
      <c r="F595" s="27" t="s">
        <v>113</v>
      </c>
      <c r="G595" t="s">
        <v>81</v>
      </c>
      <c r="H595" s="27" t="s">
        <v>113</v>
      </c>
      <c r="I595" t="s">
        <v>81</v>
      </c>
      <c r="J595" s="27" t="s">
        <v>113</v>
      </c>
      <c r="K595" t="s">
        <v>81</v>
      </c>
      <c r="L595" s="27" t="s">
        <v>113</v>
      </c>
      <c r="M595" t="s">
        <v>81</v>
      </c>
      <c r="N595" t="str">
        <f>IF(R594=0,"",R594)</f>
        <v/>
      </c>
      <c r="O595" t="s">
        <v>81</v>
      </c>
      <c r="Q595" s="38" t="s">
        <v>27</v>
      </c>
      <c r="R595" s="34" t="str">
        <f>INDEX(BE:BE,W590+1)</f>
        <v/>
      </c>
      <c r="S595" s="35" t="s">
        <v>400</v>
      </c>
      <c r="T595" s="34" t="str">
        <f>IF(X595="","",X595&amp;IF(Y595="",""," "&amp;Y595)&amp;IF(Z595="",""," "&amp;Z595)&amp;IF(AA595="",""," "&amp;AA595))</f>
        <v/>
      </c>
      <c r="U595" s="35"/>
      <c r="V595" s="36"/>
      <c r="W595" s="40" t="s">
        <v>114</v>
      </c>
      <c r="X595" s="33" t="str">
        <f t="shared" ref="X595:AA595" si="108">IF(ISERROR(IF(LEN(X594)&gt;1,X594,VLOOKUP(X593,$AC:$AD,2,FALSE))),"",IF(LEN(X594)&gt;1,X594,VLOOKUP(X593,$AC:$AD,2,FALSE)))</f>
        <v/>
      </c>
      <c r="Y595" s="33" t="str">
        <f t="shared" si="108"/>
        <v/>
      </c>
      <c r="Z595" s="33" t="str">
        <f t="shared" si="108"/>
        <v/>
      </c>
      <c r="AA595" s="33" t="str">
        <f t="shared" si="108"/>
        <v> </v>
      </c>
      <c r="AC595" s="52"/>
      <c r="AD595" s="52"/>
      <c r="BF595" s="64" t="s">
        <v>0</v>
      </c>
    </row>
    <row r="596" spans="1:58">
      <c r="A596" t="str">
        <f t="shared" si="105"/>
        <v>|英テキスト|&gt;|&gt;|&gt;|&gt;||</v>
      </c>
      <c r="B596" t="s">
        <v>0</v>
      </c>
      <c r="C596" t="s">
        <v>81</v>
      </c>
      <c r="D596" s="27" t="s">
        <v>125</v>
      </c>
      <c r="E596" t="s">
        <v>81</v>
      </c>
      <c r="F596" s="27" t="s">
        <v>113</v>
      </c>
      <c r="G596" t="s">
        <v>81</v>
      </c>
      <c r="H596" s="27" t="s">
        <v>113</v>
      </c>
      <c r="I596" t="s">
        <v>81</v>
      </c>
      <c r="J596" s="27" t="s">
        <v>113</v>
      </c>
      <c r="K596" t="s">
        <v>81</v>
      </c>
      <c r="L596" s="27" t="s">
        <v>113</v>
      </c>
      <c r="M596" t="s">
        <v>81</v>
      </c>
      <c r="N596" t="str">
        <f>IF(T595="","",T595&amp;"&amp;br;")&amp;IF(R595=0,"",R595)</f>
        <v/>
      </c>
      <c r="O596" t="s">
        <v>81</v>
      </c>
      <c r="Q596" s="33" t="s">
        <v>18</v>
      </c>
      <c r="R596" s="34">
        <f>IF(INDEX(AX:AX,W590+1)="",0,INDEX(AX:AX,W590+1)&amp;"/"&amp;INDEX(AY:AY,W590+1))</f>
        <v>0</v>
      </c>
      <c r="S596" s="35"/>
      <c r="T596" s="35"/>
      <c r="U596" s="35"/>
      <c r="V596" s="36"/>
      <c r="W596" s="40"/>
      <c r="X596" s="33"/>
      <c r="Y596" s="52"/>
      <c r="Z596" s="52"/>
      <c r="AA596" s="53"/>
      <c r="AC596" s="52"/>
      <c r="AD596" s="52"/>
      <c r="BF596" s="64" t="s">
        <v>0</v>
      </c>
    </row>
    <row r="597" spans="1:58">
      <c r="A597" t="str">
        <f t="shared" si="105"/>
        <v>|PT|&gt;||シールド数|&gt;||</v>
      </c>
      <c r="B597" t="s">
        <v>0</v>
      </c>
      <c r="C597" t="s">
        <v>81</v>
      </c>
      <c r="D597" t="s">
        <v>18</v>
      </c>
      <c r="E597" t="s">
        <v>81</v>
      </c>
      <c r="F597" t="s">
        <v>113</v>
      </c>
      <c r="G597" t="s">
        <v>81</v>
      </c>
      <c r="H597" t="str">
        <f>IF(R596=0,"",R596)</f>
        <v/>
      </c>
      <c r="I597" t="s">
        <v>81</v>
      </c>
      <c r="J597" t="s">
        <v>136</v>
      </c>
      <c r="K597" t="s">
        <v>81</v>
      </c>
      <c r="L597" t="s">
        <v>113</v>
      </c>
      <c r="M597" t="s">
        <v>81</v>
      </c>
      <c r="N597" t="str">
        <f>IF(R597=0,"",R597)</f>
        <v/>
      </c>
      <c r="O597" t="s">
        <v>81</v>
      </c>
      <c r="Q597" s="41" t="s">
        <v>19</v>
      </c>
      <c r="R597" s="34">
        <f>INDEX(AW:AW,W590+1)</f>
        <v>0</v>
      </c>
      <c r="S597" s="42"/>
      <c r="T597" s="42"/>
      <c r="U597" s="42"/>
      <c r="V597" s="43"/>
      <c r="W597" s="44"/>
      <c r="X597" s="45"/>
      <c r="Y597" s="55"/>
      <c r="Z597" s="55"/>
      <c r="AA597" s="56"/>
      <c r="BF597" s="64" t="s">
        <v>0</v>
      </c>
    </row>
    <row r="598" spans="1:58">
      <c r="A598" t="str">
        <f t="shared" si="105"/>
        <v>&amp;br;&amp;br;</v>
      </c>
      <c r="B598" t="s">
        <v>0</v>
      </c>
      <c r="C598" t="s">
        <v>145</v>
      </c>
      <c r="R598"/>
      <c r="S598"/>
      <c r="T598"/>
      <c r="U598"/>
      <c r="V598"/>
      <c r="BF598" s="64" t="s">
        <v>0</v>
      </c>
    </row>
    <row r="599" spans="1:58">
      <c r="A599" t="str">
        <f t="shared" si="105"/>
        <v>#back(text=戻る,left)</v>
      </c>
      <c r="B599" t="s">
        <v>0</v>
      </c>
      <c r="C599" t="s">
        <v>153</v>
      </c>
      <c r="R599"/>
      <c r="S599"/>
      <c r="T599"/>
      <c r="U599"/>
      <c r="V599"/>
      <c r="BF599" s="64" t="s">
        <v>0</v>
      </c>
    </row>
    <row r="600" spans="1:58">
      <c r="A600" t="str">
        <f t="shared" si="105"/>
        <v>&amp;br;</v>
      </c>
      <c r="B600" t="s">
        <v>0</v>
      </c>
      <c r="C600" t="s">
        <v>164</v>
      </c>
      <c r="R600"/>
      <c r="S600"/>
      <c r="T600"/>
      <c r="U600"/>
      <c r="V600"/>
      <c r="BF600" s="64" t="s">
        <v>0</v>
      </c>
    </row>
    <row r="601" spans="1:58">
      <c r="A601" t="str">
        <f t="shared" si="105"/>
        <v>#comment(above,nsize=[15],size=[30],num=[10])</v>
      </c>
      <c r="B601" t="s">
        <v>0</v>
      </c>
      <c r="C601" t="s">
        <v>173</v>
      </c>
      <c r="R601"/>
      <c r="S601"/>
      <c r="T601"/>
      <c r="U601"/>
      <c r="V601"/>
      <c r="BF601" s="64" t="s">
        <v>0</v>
      </c>
    </row>
    <row r="602" spans="1:58">
      <c r="A602" t="str">
        <f t="shared" si="105"/>
        <v>&amp;br;&amp;br;</v>
      </c>
      <c r="B602" t="s">
        <v>0</v>
      </c>
      <c r="C602" t="s">
        <v>145</v>
      </c>
      <c r="R602"/>
      <c r="S602"/>
      <c r="T602"/>
      <c r="U602"/>
      <c r="V602"/>
      <c r="AC602" s="52"/>
      <c r="AD602" s="52"/>
      <c r="BF602" s="64" t="s">
        <v>0</v>
      </c>
    </row>
    <row r="603" spans="1:58">
      <c r="A603" t="str">
        <f t="shared" si="105"/>
        <v/>
      </c>
      <c r="B603" t="s">
        <v>0</v>
      </c>
      <c r="Q603" s="29"/>
      <c r="R603" s="30"/>
      <c r="S603" s="30"/>
      <c r="T603" s="30"/>
      <c r="U603" s="30"/>
      <c r="V603" s="31"/>
      <c r="W603" s="32">
        <v>47</v>
      </c>
      <c r="X603" s="29"/>
      <c r="Y603" s="50"/>
      <c r="Z603" s="50"/>
      <c r="AA603" s="51"/>
      <c r="AC603" s="52"/>
      <c r="AD603" s="52"/>
      <c r="BF603" s="64" t="s">
        <v>0</v>
      </c>
    </row>
    <row r="604" spans="1:58">
      <c r="A604" t="str">
        <f t="shared" si="105"/>
        <v>*0/0</v>
      </c>
      <c r="B604" t="s">
        <v>0</v>
      </c>
      <c r="C604" t="str">
        <f>"*"&amp;R604&amp;"/"&amp;T604</f>
        <v>*0/0</v>
      </c>
      <c r="Q604" s="33" t="s">
        <v>9</v>
      </c>
      <c r="R604" s="34">
        <f>INDEX(AJ:AJ,W603+1)</f>
        <v>0</v>
      </c>
      <c r="S604" s="35" t="s">
        <v>10</v>
      </c>
      <c r="T604" s="34">
        <f>INDEX(AK:AK,W603+1)</f>
        <v>0</v>
      </c>
      <c r="U604" s="35"/>
      <c r="V604" s="36"/>
      <c r="W604" s="37"/>
      <c r="X604" s="33"/>
      <c r="Y604" s="52"/>
      <c r="Z604" s="52"/>
      <c r="AA604" s="53"/>
      <c r="AC604" s="52"/>
      <c r="AD604" s="52"/>
      <c r="BF604" s="64" t="s">
        <v>0</v>
      </c>
    </row>
    <row r="605" spans="1:58">
      <c r="A605" t="str">
        <f t="shared" si="105"/>
        <v>|LEFT:80|LEFT:100|LEFT:100|LEFT:100|LEFT:100|LEFT:100|c</v>
      </c>
      <c r="B605" t="s">
        <v>0</v>
      </c>
      <c r="C605" t="s">
        <v>81</v>
      </c>
      <c r="D605" s="26" t="str">
        <f>$Q$1</f>
        <v>LEFT:80</v>
      </c>
      <c r="E605" s="26" t="s">
        <v>81</v>
      </c>
      <c r="F605" s="26" t="str">
        <f t="shared" ref="F605:J605" si="109">$R$1</f>
        <v>LEFT:100</v>
      </c>
      <c r="G605" s="26" t="s">
        <v>81</v>
      </c>
      <c r="H605" s="26" t="str">
        <f t="shared" si="109"/>
        <v>LEFT:100</v>
      </c>
      <c r="I605" s="26" t="s">
        <v>81</v>
      </c>
      <c r="J605" s="26" t="str">
        <f t="shared" si="109"/>
        <v>LEFT:100</v>
      </c>
      <c r="K605" s="26" t="s">
        <v>81</v>
      </c>
      <c r="L605" s="26" t="str">
        <f>$R$1</f>
        <v>LEFT:100</v>
      </c>
      <c r="M605" s="26" t="s">
        <v>81</v>
      </c>
      <c r="N605" s="26" t="str">
        <f>$R$1</f>
        <v>LEFT:100</v>
      </c>
      <c r="O605" t="s">
        <v>81</v>
      </c>
      <c r="P605" t="s">
        <v>82</v>
      </c>
      <c r="Q605" s="38" t="s">
        <v>6</v>
      </c>
      <c r="R605" s="34" t="str">
        <f>INDEX(AF:AF,W603+1)</f>
        <v>白</v>
      </c>
      <c r="S605" s="39" t="s">
        <v>7</v>
      </c>
      <c r="T605" s="34">
        <f>INDEX(AG:AG,W603+1)</f>
        <v>0</v>
      </c>
      <c r="U605" s="39" t="s">
        <v>8</v>
      </c>
      <c r="V605" s="34">
        <f>INDEX(AI:AI,W603+1)</f>
        <v>0</v>
      </c>
      <c r="W605" s="40"/>
      <c r="X605" s="34">
        <f>INDEX(AQ:AQ,W603+1)</f>
        <v>0</v>
      </c>
      <c r="Y605" s="52"/>
      <c r="Z605" s="52"/>
      <c r="AA605" s="53"/>
      <c r="AC605" s="35"/>
      <c r="AD605" s="35"/>
      <c r="BF605" s="64" t="s">
        <v>0</v>
      </c>
    </row>
    <row r="606" spans="1:58">
      <c r="A606" t="str">
        <f t="shared" si="105"/>
        <v>|色|白|レアリティ||マナコスト||</v>
      </c>
      <c r="B606" t="s">
        <v>0</v>
      </c>
      <c r="C606" t="s">
        <v>81</v>
      </c>
      <c r="D606" s="27" t="s">
        <v>6</v>
      </c>
      <c r="E606" t="s">
        <v>81</v>
      </c>
      <c r="F606" t="str">
        <f>IF(R605=0,"",R605)</f>
        <v>白</v>
      </c>
      <c r="G606" t="s">
        <v>81</v>
      </c>
      <c r="H606" s="27" t="s">
        <v>93</v>
      </c>
      <c r="I606" t="s">
        <v>81</v>
      </c>
      <c r="J606" t="str">
        <f>IF(T605=0,"",T605)</f>
        <v/>
      </c>
      <c r="K606" t="s">
        <v>81</v>
      </c>
      <c r="L606" s="27" t="s">
        <v>94</v>
      </c>
      <c r="M606" t="s">
        <v>81</v>
      </c>
      <c r="N606" t="str">
        <f>IF(V605=0,"",V605)</f>
        <v/>
      </c>
      <c r="O606" t="s">
        <v>81</v>
      </c>
      <c r="Q606" s="33" t="s">
        <v>11</v>
      </c>
      <c r="R606" s="34">
        <f>INDEX(AL:AL,W603+1)</f>
        <v>0</v>
      </c>
      <c r="S606" s="39" t="s">
        <v>95</v>
      </c>
      <c r="T606" s="34">
        <f>INDEX(AN:AN,W603+1)</f>
        <v>0</v>
      </c>
      <c r="U606" s="34">
        <f>INDEX(AO:AO,W603+1)</f>
        <v>0</v>
      </c>
      <c r="V606" s="34">
        <f>INDEX(AP:AP,W603+1)</f>
        <v>0</v>
      </c>
      <c r="W606" s="40"/>
      <c r="X606" s="34" t="str">
        <f>INDEX(AZ:AZ,W603+1)</f>
        <v/>
      </c>
      <c r="Y606" s="34" t="str">
        <f>INDEX(BA:BA,W603+1)</f>
        <v/>
      </c>
      <c r="Z606" s="34" t="str">
        <f>INDEX(BB:BB,W603+1)</f>
        <v/>
      </c>
      <c r="AA606" s="34">
        <f>INDEX(BC:BC,W603+1)</f>
        <v>0</v>
      </c>
      <c r="AC606" s="52"/>
      <c r="AD606" s="52"/>
      <c r="BF606" s="64" t="s">
        <v>0</v>
      </c>
    </row>
    <row r="607" spans="1:58">
      <c r="A607" t="str">
        <f t="shared" si="105"/>
        <v>|種別||サブタイプ||||</v>
      </c>
      <c r="B607" t="s">
        <v>0</v>
      </c>
      <c r="C607" t="s">
        <v>81</v>
      </c>
      <c r="D607" s="27" t="s">
        <v>11</v>
      </c>
      <c r="E607" t="s">
        <v>81</v>
      </c>
      <c r="F607" t="str">
        <f>IF(R606=0,"",R606)</f>
        <v/>
      </c>
      <c r="G607" t="s">
        <v>81</v>
      </c>
      <c r="H607" s="27" t="s">
        <v>103</v>
      </c>
      <c r="I607" t="s">
        <v>81</v>
      </c>
      <c r="J607" t="str">
        <f>IF(T606=0,"",T606)</f>
        <v/>
      </c>
      <c r="K607" t="s">
        <v>81</v>
      </c>
      <c r="L607" t="str">
        <f>IF(U606=0,"",U606)</f>
        <v/>
      </c>
      <c r="M607" t="s">
        <v>81</v>
      </c>
      <c r="N607" t="str">
        <f>IF(V606=0,"",V606)</f>
        <v/>
      </c>
      <c r="O607" t="s">
        <v>81</v>
      </c>
      <c r="Q607" s="33" t="s">
        <v>104</v>
      </c>
      <c r="R607" s="34" t="str">
        <f>INDEX(BD:BD,W603+1)</f>
        <v/>
      </c>
      <c r="S607" s="35"/>
      <c r="T607" s="35"/>
      <c r="U607" s="35"/>
      <c r="V607" s="36"/>
      <c r="W607" s="40"/>
      <c r="X607" s="32"/>
      <c r="Y607" s="32"/>
      <c r="Z607" s="32"/>
      <c r="AA607" s="54"/>
      <c r="AC607" s="52"/>
      <c r="AD607" s="52"/>
      <c r="BF607" s="64" t="s">
        <v>0</v>
      </c>
    </row>
    <row r="608" spans="1:58">
      <c r="A608" t="str">
        <f t="shared" si="105"/>
        <v>|テキスト|&gt;|&gt;|&gt;|&gt;||</v>
      </c>
      <c r="B608" t="s">
        <v>0</v>
      </c>
      <c r="C608" t="s">
        <v>81</v>
      </c>
      <c r="D608" s="27" t="s">
        <v>104</v>
      </c>
      <c r="E608" t="s">
        <v>81</v>
      </c>
      <c r="F608" s="27" t="s">
        <v>113</v>
      </c>
      <c r="G608" t="s">
        <v>81</v>
      </c>
      <c r="H608" s="27" t="s">
        <v>113</v>
      </c>
      <c r="I608" t="s">
        <v>81</v>
      </c>
      <c r="J608" s="27" t="s">
        <v>113</v>
      </c>
      <c r="K608" t="s">
        <v>81</v>
      </c>
      <c r="L608" s="27" t="s">
        <v>113</v>
      </c>
      <c r="M608" t="s">
        <v>81</v>
      </c>
      <c r="N608" t="str">
        <f>IF(R607=0,"",R607)</f>
        <v/>
      </c>
      <c r="O608" t="s">
        <v>81</v>
      </c>
      <c r="Q608" s="38" t="s">
        <v>27</v>
      </c>
      <c r="R608" s="34" t="str">
        <f>INDEX(BE:BE,W603+1)</f>
        <v/>
      </c>
      <c r="S608" s="35" t="s">
        <v>400</v>
      </c>
      <c r="T608" s="34" t="str">
        <f>IF(X608="","",X608&amp;IF(Y608="",""," "&amp;Y608)&amp;IF(Z608="",""," "&amp;Z608)&amp;IF(AA608="",""," "&amp;AA608))</f>
        <v/>
      </c>
      <c r="U608" s="35"/>
      <c r="V608" s="36"/>
      <c r="W608" s="40" t="s">
        <v>114</v>
      </c>
      <c r="X608" s="33" t="str">
        <f t="shared" ref="X608:AA608" si="110">IF(ISERROR(IF(LEN(X607)&gt;1,X607,VLOOKUP(X606,$AC:$AD,2,FALSE))),"",IF(LEN(X607)&gt;1,X607,VLOOKUP(X606,$AC:$AD,2,FALSE)))</f>
        <v/>
      </c>
      <c r="Y608" s="33" t="str">
        <f t="shared" si="110"/>
        <v/>
      </c>
      <c r="Z608" s="33" t="str">
        <f t="shared" si="110"/>
        <v/>
      </c>
      <c r="AA608" s="33" t="str">
        <f t="shared" si="110"/>
        <v> </v>
      </c>
      <c r="AC608" s="52"/>
      <c r="AD608" s="52"/>
      <c r="BF608" s="64" t="s">
        <v>0</v>
      </c>
    </row>
    <row r="609" spans="1:58">
      <c r="A609" t="str">
        <f t="shared" si="105"/>
        <v>|英テキスト|&gt;|&gt;|&gt;|&gt;||</v>
      </c>
      <c r="B609" t="s">
        <v>0</v>
      </c>
      <c r="C609" t="s">
        <v>81</v>
      </c>
      <c r="D609" s="27" t="s">
        <v>125</v>
      </c>
      <c r="E609" t="s">
        <v>81</v>
      </c>
      <c r="F609" s="27" t="s">
        <v>113</v>
      </c>
      <c r="G609" t="s">
        <v>81</v>
      </c>
      <c r="H609" s="27" t="s">
        <v>113</v>
      </c>
      <c r="I609" t="s">
        <v>81</v>
      </c>
      <c r="J609" s="27" t="s">
        <v>113</v>
      </c>
      <c r="K609" t="s">
        <v>81</v>
      </c>
      <c r="L609" s="27" t="s">
        <v>113</v>
      </c>
      <c r="M609" t="s">
        <v>81</v>
      </c>
      <c r="N609" t="str">
        <f>IF(T608="","",T608&amp;"&amp;br;")&amp;IF(R608=0,"",R608)</f>
        <v/>
      </c>
      <c r="O609" t="s">
        <v>81</v>
      </c>
      <c r="Q609" s="33" t="s">
        <v>18</v>
      </c>
      <c r="R609" s="34">
        <f>IF(INDEX(AX:AX,W603+1)="",0,INDEX(AX:AX,W603+1)&amp;"/"&amp;INDEX(AY:AY,W603+1))</f>
        <v>0</v>
      </c>
      <c r="S609" s="35"/>
      <c r="T609" s="35"/>
      <c r="U609" s="35"/>
      <c r="V609" s="36"/>
      <c r="W609" s="40"/>
      <c r="X609" s="33"/>
      <c r="Y609" s="52"/>
      <c r="Z609" s="52"/>
      <c r="AA609" s="53"/>
      <c r="AC609" s="52"/>
      <c r="AD609" s="52"/>
      <c r="BF609" s="64" t="s">
        <v>0</v>
      </c>
    </row>
    <row r="610" spans="1:58">
      <c r="A610" t="str">
        <f t="shared" si="105"/>
        <v>|PT|&gt;||シールド数|&gt;||</v>
      </c>
      <c r="B610" t="s">
        <v>0</v>
      </c>
      <c r="C610" t="s">
        <v>81</v>
      </c>
      <c r="D610" t="s">
        <v>18</v>
      </c>
      <c r="E610" t="s">
        <v>81</v>
      </c>
      <c r="F610" t="s">
        <v>113</v>
      </c>
      <c r="G610" t="s">
        <v>81</v>
      </c>
      <c r="H610" t="str">
        <f>IF(R609=0,"",R609)</f>
        <v/>
      </c>
      <c r="I610" t="s">
        <v>81</v>
      </c>
      <c r="J610" t="s">
        <v>136</v>
      </c>
      <c r="K610" t="s">
        <v>81</v>
      </c>
      <c r="L610" t="s">
        <v>113</v>
      </c>
      <c r="M610" t="s">
        <v>81</v>
      </c>
      <c r="N610" t="str">
        <f>IF(R610=0,"",R610)</f>
        <v/>
      </c>
      <c r="O610" t="s">
        <v>81</v>
      </c>
      <c r="Q610" s="41" t="s">
        <v>19</v>
      </c>
      <c r="R610" s="34">
        <f>INDEX(AW:AW,W603+1)</f>
        <v>0</v>
      </c>
      <c r="S610" s="42"/>
      <c r="T610" s="42"/>
      <c r="U610" s="42"/>
      <c r="V610" s="43"/>
      <c r="W610" s="44"/>
      <c r="X610" s="45"/>
      <c r="Y610" s="55"/>
      <c r="Z610" s="55"/>
      <c r="AA610" s="56"/>
      <c r="BF610" s="64" t="s">
        <v>0</v>
      </c>
    </row>
    <row r="611" spans="1:58">
      <c r="A611" t="str">
        <f t="shared" si="105"/>
        <v>&amp;br;&amp;br;</v>
      </c>
      <c r="B611" t="s">
        <v>0</v>
      </c>
      <c r="C611" t="s">
        <v>145</v>
      </c>
      <c r="R611"/>
      <c r="S611"/>
      <c r="T611"/>
      <c r="U611"/>
      <c r="V611"/>
      <c r="BF611" s="64" t="s">
        <v>0</v>
      </c>
    </row>
    <row r="612" spans="1:58">
      <c r="A612" t="str">
        <f t="shared" si="105"/>
        <v>#back(text=戻る,left)</v>
      </c>
      <c r="B612" t="s">
        <v>0</v>
      </c>
      <c r="C612" t="s">
        <v>153</v>
      </c>
      <c r="R612"/>
      <c r="S612"/>
      <c r="T612"/>
      <c r="U612"/>
      <c r="V612"/>
      <c r="BF612" s="64" t="s">
        <v>0</v>
      </c>
    </row>
    <row r="613" spans="1:58">
      <c r="A613" t="str">
        <f t="shared" si="105"/>
        <v>&amp;br;</v>
      </c>
      <c r="B613" t="s">
        <v>0</v>
      </c>
      <c r="C613" t="s">
        <v>164</v>
      </c>
      <c r="R613"/>
      <c r="S613"/>
      <c r="T613"/>
      <c r="U613"/>
      <c r="V613"/>
      <c r="BF613" s="64" t="s">
        <v>0</v>
      </c>
    </row>
    <row r="614" spans="1:58">
      <c r="A614" t="str">
        <f t="shared" si="105"/>
        <v>#comment(above,nsize=[15],size=[30],num=[10])</v>
      </c>
      <c r="B614" t="s">
        <v>0</v>
      </c>
      <c r="C614" t="s">
        <v>173</v>
      </c>
      <c r="R614"/>
      <c r="S614"/>
      <c r="T614"/>
      <c r="U614"/>
      <c r="V614"/>
      <c r="BF614" s="64" t="s">
        <v>0</v>
      </c>
    </row>
    <row r="615" spans="1:58">
      <c r="A615" t="str">
        <f t="shared" si="105"/>
        <v>&amp;br;&amp;br;</v>
      </c>
      <c r="B615" t="s">
        <v>0</v>
      </c>
      <c r="C615" t="s">
        <v>145</v>
      </c>
      <c r="R615"/>
      <c r="S615"/>
      <c r="T615"/>
      <c r="U615"/>
      <c r="V615"/>
      <c r="AC615" s="52"/>
      <c r="AD615" s="52"/>
      <c r="BF615" s="64" t="s">
        <v>0</v>
      </c>
    </row>
    <row r="616" spans="1:58">
      <c r="A616" t="str">
        <f t="shared" si="105"/>
        <v/>
      </c>
      <c r="B616" t="s">
        <v>0</v>
      </c>
      <c r="Q616" s="29"/>
      <c r="R616" s="30"/>
      <c r="S616" s="30"/>
      <c r="T616" s="30"/>
      <c r="U616" s="30"/>
      <c r="V616" s="31"/>
      <c r="W616" s="32">
        <v>48</v>
      </c>
      <c r="X616" s="29"/>
      <c r="Y616" s="50"/>
      <c r="Z616" s="50"/>
      <c r="AA616" s="51"/>
      <c r="AC616" s="52"/>
      <c r="AD616" s="52"/>
      <c r="BF616" s="64" t="s">
        <v>0</v>
      </c>
    </row>
    <row r="617" spans="1:58">
      <c r="A617" t="str">
        <f t="shared" si="105"/>
        <v>*0/0</v>
      </c>
      <c r="B617" t="s">
        <v>0</v>
      </c>
      <c r="C617" t="str">
        <f>"*"&amp;R617&amp;"/"&amp;T617</f>
        <v>*0/0</v>
      </c>
      <c r="Q617" s="33" t="s">
        <v>9</v>
      </c>
      <c r="R617" s="34">
        <f>INDEX(AJ:AJ,W616+1)</f>
        <v>0</v>
      </c>
      <c r="S617" s="35" t="s">
        <v>10</v>
      </c>
      <c r="T617" s="34">
        <f>INDEX(AK:AK,W616+1)</f>
        <v>0</v>
      </c>
      <c r="U617" s="35"/>
      <c r="V617" s="36"/>
      <c r="W617" s="37"/>
      <c r="X617" s="33"/>
      <c r="Y617" s="52"/>
      <c r="Z617" s="52"/>
      <c r="AA617" s="53"/>
      <c r="AC617" s="52"/>
      <c r="AD617" s="52"/>
      <c r="BF617" s="64" t="s">
        <v>0</v>
      </c>
    </row>
    <row r="618" spans="1:58">
      <c r="A618" t="str">
        <f t="shared" si="105"/>
        <v>|LEFT:80|LEFT:100|LEFT:100|LEFT:100|LEFT:100|LEFT:100|c</v>
      </c>
      <c r="B618" t="s">
        <v>0</v>
      </c>
      <c r="C618" t="s">
        <v>81</v>
      </c>
      <c r="D618" s="26" t="str">
        <f>$Q$1</f>
        <v>LEFT:80</v>
      </c>
      <c r="E618" s="26" t="s">
        <v>81</v>
      </c>
      <c r="F618" s="26" t="str">
        <f t="shared" ref="F618:J618" si="111">$R$1</f>
        <v>LEFT:100</v>
      </c>
      <c r="G618" s="26" t="s">
        <v>81</v>
      </c>
      <c r="H618" s="26" t="str">
        <f t="shared" si="111"/>
        <v>LEFT:100</v>
      </c>
      <c r="I618" s="26" t="s">
        <v>81</v>
      </c>
      <c r="J618" s="26" t="str">
        <f t="shared" si="111"/>
        <v>LEFT:100</v>
      </c>
      <c r="K618" s="26" t="s">
        <v>81</v>
      </c>
      <c r="L618" s="26" t="str">
        <f>$R$1</f>
        <v>LEFT:100</v>
      </c>
      <c r="M618" s="26" t="s">
        <v>81</v>
      </c>
      <c r="N618" s="26" t="str">
        <f>$R$1</f>
        <v>LEFT:100</v>
      </c>
      <c r="O618" t="s">
        <v>81</v>
      </c>
      <c r="P618" t="s">
        <v>82</v>
      </c>
      <c r="Q618" s="38" t="s">
        <v>6</v>
      </c>
      <c r="R618" s="34" t="str">
        <f>INDEX(AF:AF,W616+1)</f>
        <v>白</v>
      </c>
      <c r="S618" s="39" t="s">
        <v>7</v>
      </c>
      <c r="T618" s="34">
        <f>INDEX(AG:AG,W616+1)</f>
        <v>0</v>
      </c>
      <c r="U618" s="39" t="s">
        <v>8</v>
      </c>
      <c r="V618" s="34">
        <f>INDEX(AI:AI,W616+1)</f>
        <v>0</v>
      </c>
      <c r="W618" s="40"/>
      <c r="X618" s="34">
        <f>INDEX(AQ:AQ,W616+1)</f>
        <v>0</v>
      </c>
      <c r="Y618" s="52"/>
      <c r="Z618" s="52"/>
      <c r="AA618" s="53"/>
      <c r="AC618" s="35"/>
      <c r="AD618" s="35"/>
      <c r="BF618" s="64" t="s">
        <v>0</v>
      </c>
    </row>
    <row r="619" spans="1:58">
      <c r="A619" t="str">
        <f t="shared" si="105"/>
        <v>|色|白|レアリティ||マナコスト||</v>
      </c>
      <c r="B619" t="s">
        <v>0</v>
      </c>
      <c r="C619" t="s">
        <v>81</v>
      </c>
      <c r="D619" s="27" t="s">
        <v>6</v>
      </c>
      <c r="E619" t="s">
        <v>81</v>
      </c>
      <c r="F619" t="str">
        <f>IF(R618=0,"",R618)</f>
        <v>白</v>
      </c>
      <c r="G619" t="s">
        <v>81</v>
      </c>
      <c r="H619" s="27" t="s">
        <v>93</v>
      </c>
      <c r="I619" t="s">
        <v>81</v>
      </c>
      <c r="J619" t="str">
        <f>IF(T618=0,"",T618)</f>
        <v/>
      </c>
      <c r="K619" t="s">
        <v>81</v>
      </c>
      <c r="L619" s="27" t="s">
        <v>94</v>
      </c>
      <c r="M619" t="s">
        <v>81</v>
      </c>
      <c r="N619" t="str">
        <f>IF(V618=0,"",V618)</f>
        <v/>
      </c>
      <c r="O619" t="s">
        <v>81</v>
      </c>
      <c r="Q619" s="33" t="s">
        <v>11</v>
      </c>
      <c r="R619" s="34">
        <f>INDEX(AL:AL,W616+1)</f>
        <v>0</v>
      </c>
      <c r="S619" s="39" t="s">
        <v>95</v>
      </c>
      <c r="T619" s="34">
        <f>INDEX(AN:AN,W616+1)</f>
        <v>0</v>
      </c>
      <c r="U619" s="34">
        <f>INDEX(AO:AO,W616+1)</f>
        <v>0</v>
      </c>
      <c r="V619" s="34">
        <f>INDEX(AP:AP,W616+1)</f>
        <v>0</v>
      </c>
      <c r="W619" s="40"/>
      <c r="X619" s="34" t="str">
        <f>INDEX(AZ:AZ,W616+1)</f>
        <v/>
      </c>
      <c r="Y619" s="34" t="str">
        <f>INDEX(BA:BA,W616+1)</f>
        <v/>
      </c>
      <c r="Z619" s="34" t="str">
        <f>INDEX(BB:BB,W616+1)</f>
        <v/>
      </c>
      <c r="AA619" s="34">
        <f>INDEX(BC:BC,W616+1)</f>
        <v>0</v>
      </c>
      <c r="AC619" s="52"/>
      <c r="AD619" s="52"/>
      <c r="BF619" s="64" t="s">
        <v>0</v>
      </c>
    </row>
    <row r="620" spans="1:58">
      <c r="A620" t="str">
        <f t="shared" si="105"/>
        <v>|種別||サブタイプ||||</v>
      </c>
      <c r="B620" t="s">
        <v>0</v>
      </c>
      <c r="C620" t="s">
        <v>81</v>
      </c>
      <c r="D620" s="27" t="s">
        <v>11</v>
      </c>
      <c r="E620" t="s">
        <v>81</v>
      </c>
      <c r="F620" t="str">
        <f>IF(R619=0,"",R619)</f>
        <v/>
      </c>
      <c r="G620" t="s">
        <v>81</v>
      </c>
      <c r="H620" s="27" t="s">
        <v>103</v>
      </c>
      <c r="I620" t="s">
        <v>81</v>
      </c>
      <c r="J620" t="str">
        <f>IF(T619=0,"",T619)</f>
        <v/>
      </c>
      <c r="K620" t="s">
        <v>81</v>
      </c>
      <c r="L620" t="str">
        <f>IF(U619=0,"",U619)</f>
        <v/>
      </c>
      <c r="M620" t="s">
        <v>81</v>
      </c>
      <c r="N620" t="str">
        <f>IF(V619=0,"",V619)</f>
        <v/>
      </c>
      <c r="O620" t="s">
        <v>81</v>
      </c>
      <c r="Q620" s="33" t="s">
        <v>104</v>
      </c>
      <c r="R620" s="34" t="str">
        <f>INDEX(BD:BD,W616+1)</f>
        <v/>
      </c>
      <c r="S620" s="35"/>
      <c r="T620" s="35"/>
      <c r="U620" s="35"/>
      <c r="V620" s="36"/>
      <c r="W620" s="40"/>
      <c r="X620" s="32"/>
      <c r="Y620" s="32"/>
      <c r="Z620" s="32"/>
      <c r="AA620" s="54"/>
      <c r="AC620" s="52"/>
      <c r="AD620" s="52"/>
      <c r="BF620" s="64" t="s">
        <v>0</v>
      </c>
    </row>
    <row r="621" spans="1:58">
      <c r="A621" t="str">
        <f t="shared" si="105"/>
        <v>|テキスト|&gt;|&gt;|&gt;|&gt;||</v>
      </c>
      <c r="B621" t="s">
        <v>0</v>
      </c>
      <c r="C621" t="s">
        <v>81</v>
      </c>
      <c r="D621" s="27" t="s">
        <v>104</v>
      </c>
      <c r="E621" t="s">
        <v>81</v>
      </c>
      <c r="F621" s="27" t="s">
        <v>113</v>
      </c>
      <c r="G621" t="s">
        <v>81</v>
      </c>
      <c r="H621" s="27" t="s">
        <v>113</v>
      </c>
      <c r="I621" t="s">
        <v>81</v>
      </c>
      <c r="J621" s="27" t="s">
        <v>113</v>
      </c>
      <c r="K621" t="s">
        <v>81</v>
      </c>
      <c r="L621" s="27" t="s">
        <v>113</v>
      </c>
      <c r="M621" t="s">
        <v>81</v>
      </c>
      <c r="N621" t="str">
        <f>IF(R620=0,"",R620)</f>
        <v/>
      </c>
      <c r="O621" t="s">
        <v>81</v>
      </c>
      <c r="Q621" s="38" t="s">
        <v>27</v>
      </c>
      <c r="R621" s="34" t="str">
        <f>INDEX(BE:BE,W616+1)</f>
        <v/>
      </c>
      <c r="S621" s="35" t="s">
        <v>400</v>
      </c>
      <c r="T621" s="34" t="str">
        <f>IF(X621="","",X621&amp;IF(Y621="",""," "&amp;Y621)&amp;IF(Z621="",""," "&amp;Z621)&amp;IF(AA621="",""," "&amp;AA621))</f>
        <v/>
      </c>
      <c r="U621" s="35"/>
      <c r="V621" s="36"/>
      <c r="W621" s="40" t="s">
        <v>114</v>
      </c>
      <c r="X621" s="33" t="str">
        <f t="shared" ref="X621:AA621" si="112">IF(ISERROR(IF(LEN(X620)&gt;1,X620,VLOOKUP(X619,$AC:$AD,2,FALSE))),"",IF(LEN(X620)&gt;1,X620,VLOOKUP(X619,$AC:$AD,2,FALSE)))</f>
        <v/>
      </c>
      <c r="Y621" s="33" t="str">
        <f t="shared" si="112"/>
        <v/>
      </c>
      <c r="Z621" s="33" t="str">
        <f t="shared" si="112"/>
        <v/>
      </c>
      <c r="AA621" s="33" t="str">
        <f t="shared" si="112"/>
        <v> </v>
      </c>
      <c r="AC621" s="52"/>
      <c r="AD621" s="52"/>
      <c r="BF621" s="64" t="s">
        <v>0</v>
      </c>
    </row>
    <row r="622" spans="1:58">
      <c r="A622" t="str">
        <f t="shared" si="105"/>
        <v>|英テキスト|&gt;|&gt;|&gt;|&gt;||</v>
      </c>
      <c r="B622" t="s">
        <v>0</v>
      </c>
      <c r="C622" t="s">
        <v>81</v>
      </c>
      <c r="D622" s="27" t="s">
        <v>125</v>
      </c>
      <c r="E622" t="s">
        <v>81</v>
      </c>
      <c r="F622" s="27" t="s">
        <v>113</v>
      </c>
      <c r="G622" t="s">
        <v>81</v>
      </c>
      <c r="H622" s="27" t="s">
        <v>113</v>
      </c>
      <c r="I622" t="s">
        <v>81</v>
      </c>
      <c r="J622" s="27" t="s">
        <v>113</v>
      </c>
      <c r="K622" t="s">
        <v>81</v>
      </c>
      <c r="L622" s="27" t="s">
        <v>113</v>
      </c>
      <c r="M622" t="s">
        <v>81</v>
      </c>
      <c r="N622" t="str">
        <f>IF(T621="","",T621&amp;"&amp;br;")&amp;IF(R621=0,"",R621)</f>
        <v/>
      </c>
      <c r="O622" t="s">
        <v>81</v>
      </c>
      <c r="Q622" s="33" t="s">
        <v>18</v>
      </c>
      <c r="R622" s="34">
        <f>IF(INDEX(AX:AX,W616+1)="",0,INDEX(AX:AX,W616+1)&amp;"/"&amp;INDEX(AY:AY,W616+1))</f>
        <v>0</v>
      </c>
      <c r="S622" s="35"/>
      <c r="T622" s="35"/>
      <c r="U622" s="35"/>
      <c r="V622" s="36"/>
      <c r="W622" s="40"/>
      <c r="X622" s="33"/>
      <c r="Y622" s="52"/>
      <c r="Z622" s="52"/>
      <c r="AA622" s="53"/>
      <c r="AC622" s="52"/>
      <c r="AD622" s="52"/>
      <c r="BF622" s="64" t="s">
        <v>0</v>
      </c>
    </row>
    <row r="623" spans="1:58">
      <c r="A623" t="str">
        <f t="shared" si="105"/>
        <v>|PT|&gt;||シールド数|&gt;||</v>
      </c>
      <c r="B623" t="s">
        <v>0</v>
      </c>
      <c r="C623" t="s">
        <v>81</v>
      </c>
      <c r="D623" t="s">
        <v>18</v>
      </c>
      <c r="E623" t="s">
        <v>81</v>
      </c>
      <c r="F623" t="s">
        <v>113</v>
      </c>
      <c r="G623" t="s">
        <v>81</v>
      </c>
      <c r="H623" t="str">
        <f>IF(R622=0,"",R622)</f>
        <v/>
      </c>
      <c r="I623" t="s">
        <v>81</v>
      </c>
      <c r="J623" t="s">
        <v>136</v>
      </c>
      <c r="K623" t="s">
        <v>81</v>
      </c>
      <c r="L623" t="s">
        <v>113</v>
      </c>
      <c r="M623" t="s">
        <v>81</v>
      </c>
      <c r="N623" t="str">
        <f>IF(R623=0,"",R623)</f>
        <v/>
      </c>
      <c r="O623" t="s">
        <v>81</v>
      </c>
      <c r="Q623" s="41" t="s">
        <v>19</v>
      </c>
      <c r="R623" s="34">
        <f>INDEX(AW:AW,W616+1)</f>
        <v>0</v>
      </c>
      <c r="S623" s="42"/>
      <c r="T623" s="42"/>
      <c r="U623" s="42"/>
      <c r="V623" s="43"/>
      <c r="W623" s="44"/>
      <c r="X623" s="45"/>
      <c r="Y623" s="55"/>
      <c r="Z623" s="55"/>
      <c r="AA623" s="56"/>
      <c r="BF623" s="64" t="s">
        <v>0</v>
      </c>
    </row>
    <row r="624" spans="1:58">
      <c r="A624" t="str">
        <f t="shared" si="105"/>
        <v>&amp;br;&amp;br;</v>
      </c>
      <c r="B624" t="s">
        <v>0</v>
      </c>
      <c r="C624" t="s">
        <v>145</v>
      </c>
      <c r="R624"/>
      <c r="S624"/>
      <c r="T624"/>
      <c r="U624"/>
      <c r="V624"/>
      <c r="BF624" s="64" t="s">
        <v>0</v>
      </c>
    </row>
    <row r="625" spans="1:58">
      <c r="A625" t="str">
        <f t="shared" si="105"/>
        <v>#back(text=戻る,left)</v>
      </c>
      <c r="B625" t="s">
        <v>0</v>
      </c>
      <c r="C625" t="s">
        <v>153</v>
      </c>
      <c r="R625"/>
      <c r="S625"/>
      <c r="T625"/>
      <c r="U625"/>
      <c r="V625"/>
      <c r="BF625" s="64" t="s">
        <v>0</v>
      </c>
    </row>
    <row r="626" spans="1:58">
      <c r="A626" t="str">
        <f t="shared" si="105"/>
        <v>&amp;br;</v>
      </c>
      <c r="B626" t="s">
        <v>0</v>
      </c>
      <c r="C626" t="s">
        <v>164</v>
      </c>
      <c r="R626"/>
      <c r="S626"/>
      <c r="T626"/>
      <c r="U626"/>
      <c r="V626"/>
      <c r="BF626" s="64" t="s">
        <v>0</v>
      </c>
    </row>
    <row r="627" spans="1:58">
      <c r="A627" t="str">
        <f t="shared" si="105"/>
        <v>#comment(above,nsize=[15],size=[30],num=[10])</v>
      </c>
      <c r="B627" t="s">
        <v>0</v>
      </c>
      <c r="C627" t="s">
        <v>173</v>
      </c>
      <c r="R627"/>
      <c r="S627"/>
      <c r="T627"/>
      <c r="U627"/>
      <c r="V627"/>
      <c r="BF627" s="64" t="s">
        <v>0</v>
      </c>
    </row>
    <row r="628" spans="1:58">
      <c r="A628" t="str">
        <f t="shared" si="105"/>
        <v>&amp;br;&amp;br;</v>
      </c>
      <c r="B628" t="s">
        <v>0</v>
      </c>
      <c r="C628" t="s">
        <v>145</v>
      </c>
      <c r="R628"/>
      <c r="S628"/>
      <c r="T628"/>
      <c r="U628"/>
      <c r="V628"/>
      <c r="AC628" s="52"/>
      <c r="AD628" s="52"/>
      <c r="BF628" s="64" t="s">
        <v>0</v>
      </c>
    </row>
    <row r="629" spans="1:58">
      <c r="A629" t="str">
        <f t="shared" si="105"/>
        <v/>
      </c>
      <c r="B629" t="s">
        <v>0</v>
      </c>
      <c r="Q629" s="29"/>
      <c r="R629" s="30"/>
      <c r="S629" s="30"/>
      <c r="T629" s="30"/>
      <c r="U629" s="30"/>
      <c r="V629" s="31"/>
      <c r="W629" s="32">
        <v>49</v>
      </c>
      <c r="X629" s="29"/>
      <c r="Y629" s="50"/>
      <c r="Z629" s="50"/>
      <c r="AA629" s="51"/>
      <c r="AC629" s="52"/>
      <c r="AD629" s="52"/>
      <c r="BF629" s="64" t="s">
        <v>0</v>
      </c>
    </row>
    <row r="630" spans="1:58">
      <c r="A630" t="str">
        <f t="shared" si="105"/>
        <v>*0/0</v>
      </c>
      <c r="B630" t="s">
        <v>0</v>
      </c>
      <c r="C630" t="str">
        <f>"*"&amp;R630&amp;"/"&amp;T630</f>
        <v>*0/0</v>
      </c>
      <c r="Q630" s="33" t="s">
        <v>9</v>
      </c>
      <c r="R630" s="34">
        <f>INDEX(AJ:AJ,W629+1)</f>
        <v>0</v>
      </c>
      <c r="S630" s="35" t="s">
        <v>10</v>
      </c>
      <c r="T630" s="34">
        <f>INDEX(AK:AK,W629+1)</f>
        <v>0</v>
      </c>
      <c r="U630" s="35"/>
      <c r="V630" s="36"/>
      <c r="W630" s="37"/>
      <c r="X630" s="33"/>
      <c r="Y630" s="52"/>
      <c r="Z630" s="52"/>
      <c r="AA630" s="53"/>
      <c r="AC630" s="52"/>
      <c r="AD630" s="52"/>
      <c r="BF630" s="64" t="s">
        <v>0</v>
      </c>
    </row>
    <row r="631" spans="1:58">
      <c r="A631" t="str">
        <f t="shared" si="105"/>
        <v>|LEFT:80|LEFT:100|LEFT:100|LEFT:100|LEFT:100|LEFT:100|c</v>
      </c>
      <c r="B631" t="s">
        <v>0</v>
      </c>
      <c r="C631" t="s">
        <v>81</v>
      </c>
      <c r="D631" s="26" t="str">
        <f>$Q$1</f>
        <v>LEFT:80</v>
      </c>
      <c r="E631" s="26" t="s">
        <v>81</v>
      </c>
      <c r="F631" s="26" t="str">
        <f t="shared" ref="F631:J631" si="113">$R$1</f>
        <v>LEFT:100</v>
      </c>
      <c r="G631" s="26" t="s">
        <v>81</v>
      </c>
      <c r="H631" s="26" t="str">
        <f t="shared" si="113"/>
        <v>LEFT:100</v>
      </c>
      <c r="I631" s="26" t="s">
        <v>81</v>
      </c>
      <c r="J631" s="26" t="str">
        <f t="shared" si="113"/>
        <v>LEFT:100</v>
      </c>
      <c r="K631" s="26" t="s">
        <v>81</v>
      </c>
      <c r="L631" s="26" t="str">
        <f>$R$1</f>
        <v>LEFT:100</v>
      </c>
      <c r="M631" s="26" t="s">
        <v>81</v>
      </c>
      <c r="N631" s="26" t="str">
        <f>$R$1</f>
        <v>LEFT:100</v>
      </c>
      <c r="O631" t="s">
        <v>81</v>
      </c>
      <c r="P631" t="s">
        <v>82</v>
      </c>
      <c r="Q631" s="38" t="s">
        <v>6</v>
      </c>
      <c r="R631" s="34" t="str">
        <f>INDEX(AF:AF,W629+1)</f>
        <v>白</v>
      </c>
      <c r="S631" s="39" t="s">
        <v>7</v>
      </c>
      <c r="T631" s="34">
        <f>INDEX(AG:AG,W629+1)</f>
        <v>0</v>
      </c>
      <c r="U631" s="39" t="s">
        <v>8</v>
      </c>
      <c r="V631" s="34">
        <f>INDEX(AI:AI,W629+1)</f>
        <v>0</v>
      </c>
      <c r="W631" s="40"/>
      <c r="X631" s="34">
        <f>INDEX(AQ:AQ,W629+1)</f>
        <v>0</v>
      </c>
      <c r="Y631" s="52"/>
      <c r="Z631" s="52"/>
      <c r="AA631" s="53"/>
      <c r="AC631" s="35"/>
      <c r="AD631" s="35"/>
      <c r="BF631" s="64" t="s">
        <v>0</v>
      </c>
    </row>
    <row r="632" spans="1:58">
      <c r="A632" t="str">
        <f t="shared" si="105"/>
        <v>|色|白|レアリティ||マナコスト||</v>
      </c>
      <c r="B632" t="s">
        <v>0</v>
      </c>
      <c r="C632" t="s">
        <v>81</v>
      </c>
      <c r="D632" s="27" t="s">
        <v>6</v>
      </c>
      <c r="E632" t="s">
        <v>81</v>
      </c>
      <c r="F632" t="str">
        <f>IF(R631=0,"",R631)</f>
        <v>白</v>
      </c>
      <c r="G632" t="s">
        <v>81</v>
      </c>
      <c r="H632" s="27" t="s">
        <v>93</v>
      </c>
      <c r="I632" t="s">
        <v>81</v>
      </c>
      <c r="J632" t="str">
        <f>IF(T631=0,"",T631)</f>
        <v/>
      </c>
      <c r="K632" t="s">
        <v>81</v>
      </c>
      <c r="L632" s="27" t="s">
        <v>94</v>
      </c>
      <c r="M632" t="s">
        <v>81</v>
      </c>
      <c r="N632" t="str">
        <f>IF(V631=0,"",V631)</f>
        <v/>
      </c>
      <c r="O632" t="s">
        <v>81</v>
      </c>
      <c r="Q632" s="33" t="s">
        <v>11</v>
      </c>
      <c r="R632" s="34">
        <f>INDEX(AL:AL,W629+1)</f>
        <v>0</v>
      </c>
      <c r="S632" s="39" t="s">
        <v>95</v>
      </c>
      <c r="T632" s="34">
        <f>INDEX(AN:AN,W629+1)</f>
        <v>0</v>
      </c>
      <c r="U632" s="34">
        <f>INDEX(AO:AO,W629+1)</f>
        <v>0</v>
      </c>
      <c r="V632" s="34">
        <f>INDEX(AP:AP,W629+1)</f>
        <v>0</v>
      </c>
      <c r="W632" s="40"/>
      <c r="X632" s="34" t="str">
        <f>INDEX(AZ:AZ,W629+1)</f>
        <v/>
      </c>
      <c r="Y632" s="34" t="str">
        <f>INDEX(BA:BA,W629+1)</f>
        <v/>
      </c>
      <c r="Z632" s="34" t="str">
        <f>INDEX(BB:BB,W629+1)</f>
        <v/>
      </c>
      <c r="AA632" s="34">
        <f>INDEX(BC:BC,W629+1)</f>
        <v>0</v>
      </c>
      <c r="AC632" s="52"/>
      <c r="AD632" s="52"/>
      <c r="BF632" s="64" t="s">
        <v>0</v>
      </c>
    </row>
    <row r="633" spans="1:58">
      <c r="A633" t="str">
        <f t="shared" si="105"/>
        <v>|種別||サブタイプ||||</v>
      </c>
      <c r="B633" t="s">
        <v>0</v>
      </c>
      <c r="C633" t="s">
        <v>81</v>
      </c>
      <c r="D633" s="27" t="s">
        <v>11</v>
      </c>
      <c r="E633" t="s">
        <v>81</v>
      </c>
      <c r="F633" t="str">
        <f>IF(R632=0,"",R632)</f>
        <v/>
      </c>
      <c r="G633" t="s">
        <v>81</v>
      </c>
      <c r="H633" s="27" t="s">
        <v>103</v>
      </c>
      <c r="I633" t="s">
        <v>81</v>
      </c>
      <c r="J633" t="str">
        <f>IF(T632=0,"",T632)</f>
        <v/>
      </c>
      <c r="K633" t="s">
        <v>81</v>
      </c>
      <c r="L633" t="str">
        <f>IF(U632=0,"",U632)</f>
        <v/>
      </c>
      <c r="M633" t="s">
        <v>81</v>
      </c>
      <c r="N633" t="str">
        <f>IF(V632=0,"",V632)</f>
        <v/>
      </c>
      <c r="O633" t="s">
        <v>81</v>
      </c>
      <c r="Q633" s="33" t="s">
        <v>104</v>
      </c>
      <c r="R633" s="34" t="str">
        <f>INDEX(BD:BD,W629+1)</f>
        <v/>
      </c>
      <c r="S633" s="35"/>
      <c r="T633" s="35"/>
      <c r="U633" s="35"/>
      <c r="V633" s="36"/>
      <c r="W633" s="40"/>
      <c r="X633" s="32"/>
      <c r="Y633" s="32"/>
      <c r="Z633" s="32"/>
      <c r="AA633" s="54"/>
      <c r="AC633" s="52"/>
      <c r="AD633" s="52"/>
      <c r="BF633" s="64" t="s">
        <v>0</v>
      </c>
    </row>
    <row r="634" spans="1:58">
      <c r="A634" t="str">
        <f t="shared" si="105"/>
        <v>|テキスト|&gt;|&gt;|&gt;|&gt;||</v>
      </c>
      <c r="B634" t="s">
        <v>0</v>
      </c>
      <c r="C634" t="s">
        <v>81</v>
      </c>
      <c r="D634" s="27" t="s">
        <v>104</v>
      </c>
      <c r="E634" t="s">
        <v>81</v>
      </c>
      <c r="F634" s="27" t="s">
        <v>113</v>
      </c>
      <c r="G634" t="s">
        <v>81</v>
      </c>
      <c r="H634" s="27" t="s">
        <v>113</v>
      </c>
      <c r="I634" t="s">
        <v>81</v>
      </c>
      <c r="J634" s="27" t="s">
        <v>113</v>
      </c>
      <c r="K634" t="s">
        <v>81</v>
      </c>
      <c r="L634" s="27" t="s">
        <v>113</v>
      </c>
      <c r="M634" t="s">
        <v>81</v>
      </c>
      <c r="N634" t="str">
        <f>IF(R633=0,"",R633)</f>
        <v/>
      </c>
      <c r="O634" t="s">
        <v>81</v>
      </c>
      <c r="Q634" s="38" t="s">
        <v>27</v>
      </c>
      <c r="R634" s="34" t="str">
        <f>INDEX(BE:BE,W629+1)</f>
        <v/>
      </c>
      <c r="S634" s="35" t="s">
        <v>400</v>
      </c>
      <c r="T634" s="34" t="str">
        <f>IF(X634="","",X634&amp;IF(Y634="",""," "&amp;Y634)&amp;IF(Z634="",""," "&amp;Z634)&amp;IF(AA634="",""," "&amp;AA634))</f>
        <v/>
      </c>
      <c r="U634" s="35"/>
      <c r="V634" s="36"/>
      <c r="W634" s="40" t="s">
        <v>114</v>
      </c>
      <c r="X634" s="33" t="str">
        <f t="shared" ref="X634:AA634" si="114">IF(ISERROR(IF(LEN(X633)&gt;1,X633,VLOOKUP(X632,$AC:$AD,2,FALSE))),"",IF(LEN(X633)&gt;1,X633,VLOOKUP(X632,$AC:$AD,2,FALSE)))</f>
        <v/>
      </c>
      <c r="Y634" s="33" t="str">
        <f t="shared" si="114"/>
        <v/>
      </c>
      <c r="Z634" s="33" t="str">
        <f t="shared" si="114"/>
        <v/>
      </c>
      <c r="AA634" s="33" t="str">
        <f t="shared" si="114"/>
        <v> </v>
      </c>
      <c r="AC634" s="52"/>
      <c r="AD634" s="52"/>
      <c r="BF634" s="64" t="s">
        <v>0</v>
      </c>
    </row>
    <row r="635" spans="1:58">
      <c r="A635" t="str">
        <f t="shared" si="105"/>
        <v>|英テキスト|&gt;|&gt;|&gt;|&gt;||</v>
      </c>
      <c r="B635" t="s">
        <v>0</v>
      </c>
      <c r="C635" t="s">
        <v>81</v>
      </c>
      <c r="D635" s="27" t="s">
        <v>125</v>
      </c>
      <c r="E635" t="s">
        <v>81</v>
      </c>
      <c r="F635" s="27" t="s">
        <v>113</v>
      </c>
      <c r="G635" t="s">
        <v>81</v>
      </c>
      <c r="H635" s="27" t="s">
        <v>113</v>
      </c>
      <c r="I635" t="s">
        <v>81</v>
      </c>
      <c r="J635" s="27" t="s">
        <v>113</v>
      </c>
      <c r="K635" t="s">
        <v>81</v>
      </c>
      <c r="L635" s="27" t="s">
        <v>113</v>
      </c>
      <c r="M635" t="s">
        <v>81</v>
      </c>
      <c r="N635" t="str">
        <f>IF(T634="","",T634&amp;"&amp;br;")&amp;IF(R634=0,"",R634)</f>
        <v/>
      </c>
      <c r="O635" t="s">
        <v>81</v>
      </c>
      <c r="Q635" s="33" t="s">
        <v>18</v>
      </c>
      <c r="R635" s="34">
        <f>IF(INDEX(AX:AX,W629+1)="",0,INDEX(AX:AX,W629+1)&amp;"/"&amp;INDEX(AY:AY,W629+1))</f>
        <v>0</v>
      </c>
      <c r="S635" s="35"/>
      <c r="T635" s="35"/>
      <c r="U635" s="35"/>
      <c r="V635" s="36"/>
      <c r="W635" s="40"/>
      <c r="X635" s="33"/>
      <c r="Y635" s="52"/>
      <c r="Z635" s="52"/>
      <c r="AA635" s="53"/>
      <c r="AC635" s="52"/>
      <c r="AD635" s="52"/>
      <c r="BF635" s="64" t="s">
        <v>0</v>
      </c>
    </row>
    <row r="636" spans="1:58">
      <c r="A636" t="str">
        <f t="shared" si="105"/>
        <v>|PT|&gt;||シールド数|&gt;||</v>
      </c>
      <c r="B636" t="s">
        <v>0</v>
      </c>
      <c r="C636" t="s">
        <v>81</v>
      </c>
      <c r="D636" t="s">
        <v>18</v>
      </c>
      <c r="E636" t="s">
        <v>81</v>
      </c>
      <c r="F636" t="s">
        <v>113</v>
      </c>
      <c r="G636" t="s">
        <v>81</v>
      </c>
      <c r="H636" t="str">
        <f>IF(R635=0,"",R635)</f>
        <v/>
      </c>
      <c r="I636" t="s">
        <v>81</v>
      </c>
      <c r="J636" t="s">
        <v>136</v>
      </c>
      <c r="K636" t="s">
        <v>81</v>
      </c>
      <c r="L636" t="s">
        <v>113</v>
      </c>
      <c r="M636" t="s">
        <v>81</v>
      </c>
      <c r="N636" t="str">
        <f>IF(R636=0,"",R636)</f>
        <v/>
      </c>
      <c r="O636" t="s">
        <v>81</v>
      </c>
      <c r="Q636" s="41" t="s">
        <v>19</v>
      </c>
      <c r="R636" s="34">
        <f>INDEX(AW:AW,W629+1)</f>
        <v>0</v>
      </c>
      <c r="S636" s="42"/>
      <c r="T636" s="42"/>
      <c r="U636" s="42"/>
      <c r="V636" s="43"/>
      <c r="W636" s="44"/>
      <c r="X636" s="45"/>
      <c r="Y636" s="55"/>
      <c r="Z636" s="55"/>
      <c r="AA636" s="56"/>
      <c r="BF636" s="64" t="s">
        <v>0</v>
      </c>
    </row>
    <row r="637" spans="1:58">
      <c r="A637" t="str">
        <f t="shared" si="105"/>
        <v>&amp;br;&amp;br;</v>
      </c>
      <c r="B637" t="s">
        <v>0</v>
      </c>
      <c r="C637" t="s">
        <v>145</v>
      </c>
      <c r="R637"/>
      <c r="S637"/>
      <c r="T637"/>
      <c r="U637"/>
      <c r="V637"/>
      <c r="BF637" s="64" t="s">
        <v>0</v>
      </c>
    </row>
    <row r="638" spans="1:58">
      <c r="A638" t="str">
        <f t="shared" si="105"/>
        <v>#back(text=戻る,left)</v>
      </c>
      <c r="B638" t="s">
        <v>0</v>
      </c>
      <c r="C638" t="s">
        <v>153</v>
      </c>
      <c r="R638"/>
      <c r="S638"/>
      <c r="T638"/>
      <c r="U638"/>
      <c r="V638"/>
      <c r="BF638" s="64" t="s">
        <v>0</v>
      </c>
    </row>
    <row r="639" spans="1:58">
      <c r="A639" t="str">
        <f t="shared" si="105"/>
        <v>&amp;br;</v>
      </c>
      <c r="B639" t="s">
        <v>0</v>
      </c>
      <c r="C639" t="s">
        <v>164</v>
      </c>
      <c r="R639"/>
      <c r="S639"/>
      <c r="T639"/>
      <c r="U639"/>
      <c r="V639"/>
      <c r="BF639" s="64" t="s">
        <v>0</v>
      </c>
    </row>
    <row r="640" spans="1:58">
      <c r="A640" t="str">
        <f t="shared" si="105"/>
        <v>#comment(above,nsize=[15],size=[30],num=[10])</v>
      </c>
      <c r="B640" t="s">
        <v>0</v>
      </c>
      <c r="C640" t="s">
        <v>173</v>
      </c>
      <c r="R640"/>
      <c r="S640"/>
      <c r="T640"/>
      <c r="U640"/>
      <c r="V640"/>
      <c r="BF640" s="64" t="s">
        <v>0</v>
      </c>
    </row>
    <row r="641" spans="1:58">
      <c r="A641" t="str">
        <f t="shared" si="105"/>
        <v>&amp;br;&amp;br;</v>
      </c>
      <c r="B641" t="s">
        <v>0</v>
      </c>
      <c r="C641" t="s">
        <v>145</v>
      </c>
      <c r="R641"/>
      <c r="S641"/>
      <c r="T641"/>
      <c r="U641"/>
      <c r="V641"/>
      <c r="AC641" s="52"/>
      <c r="AD641" s="52"/>
      <c r="BF641" s="64" t="s">
        <v>0</v>
      </c>
    </row>
    <row r="642" spans="1:58">
      <c r="A642" t="str">
        <f t="shared" si="105"/>
        <v/>
      </c>
      <c r="B642" t="s">
        <v>0</v>
      </c>
      <c r="Q642" s="29"/>
      <c r="R642" s="30"/>
      <c r="S642" s="30"/>
      <c r="T642" s="30"/>
      <c r="U642" s="30"/>
      <c r="V642" s="31"/>
      <c r="W642" s="32">
        <v>50</v>
      </c>
      <c r="X642" s="29"/>
      <c r="Y642" s="50"/>
      <c r="Z642" s="50"/>
      <c r="AA642" s="51"/>
      <c r="AC642" s="52"/>
      <c r="AD642" s="52"/>
      <c r="BF642" s="64" t="s">
        <v>0</v>
      </c>
    </row>
    <row r="643" spans="1:58">
      <c r="A643" t="str">
        <f t="shared" si="105"/>
        <v>*0/0</v>
      </c>
      <c r="B643" t="s">
        <v>0</v>
      </c>
      <c r="C643" t="str">
        <f>"*"&amp;R643&amp;"/"&amp;T643</f>
        <v>*0/0</v>
      </c>
      <c r="Q643" s="33" t="s">
        <v>9</v>
      </c>
      <c r="R643" s="34">
        <f>INDEX(AJ:AJ,W642+1)</f>
        <v>0</v>
      </c>
      <c r="S643" s="35" t="s">
        <v>10</v>
      </c>
      <c r="T643" s="34">
        <f>INDEX(AK:AK,W642+1)</f>
        <v>0</v>
      </c>
      <c r="U643" s="35"/>
      <c r="V643" s="36"/>
      <c r="W643" s="37"/>
      <c r="X643" s="33"/>
      <c r="Y643" s="52"/>
      <c r="Z643" s="52"/>
      <c r="AA643" s="53"/>
      <c r="AC643" s="52"/>
      <c r="AD643" s="52"/>
      <c r="BF643" s="64" t="s">
        <v>0</v>
      </c>
    </row>
    <row r="644" spans="1:58">
      <c r="A644" t="str">
        <f t="shared" si="105"/>
        <v>|LEFT:80|LEFT:100|LEFT:100|LEFT:100|LEFT:100|LEFT:100|c</v>
      </c>
      <c r="B644" t="s">
        <v>0</v>
      </c>
      <c r="C644" t="s">
        <v>81</v>
      </c>
      <c r="D644" s="26" t="str">
        <f>$Q$1</f>
        <v>LEFT:80</v>
      </c>
      <c r="E644" s="26" t="s">
        <v>81</v>
      </c>
      <c r="F644" s="26" t="str">
        <f t="shared" ref="F644:J644" si="115">$R$1</f>
        <v>LEFT:100</v>
      </c>
      <c r="G644" s="26" t="s">
        <v>81</v>
      </c>
      <c r="H644" s="26" t="str">
        <f t="shared" si="115"/>
        <v>LEFT:100</v>
      </c>
      <c r="I644" s="26" t="s">
        <v>81</v>
      </c>
      <c r="J644" s="26" t="str">
        <f t="shared" si="115"/>
        <v>LEFT:100</v>
      </c>
      <c r="K644" s="26" t="s">
        <v>81</v>
      </c>
      <c r="L644" s="26" t="str">
        <f>$R$1</f>
        <v>LEFT:100</v>
      </c>
      <c r="M644" s="26" t="s">
        <v>81</v>
      </c>
      <c r="N644" s="26" t="str">
        <f>$R$1</f>
        <v>LEFT:100</v>
      </c>
      <c r="O644" t="s">
        <v>81</v>
      </c>
      <c r="P644" t="s">
        <v>82</v>
      </c>
      <c r="Q644" s="38" t="s">
        <v>6</v>
      </c>
      <c r="R644" s="34" t="str">
        <f>INDEX(AF:AF,W642+1)</f>
        <v>白</v>
      </c>
      <c r="S644" s="39" t="s">
        <v>7</v>
      </c>
      <c r="T644" s="34">
        <f>INDEX(AG:AG,W642+1)</f>
        <v>0</v>
      </c>
      <c r="U644" s="39" t="s">
        <v>8</v>
      </c>
      <c r="V644" s="34">
        <f>INDEX(AI:AI,W642+1)</f>
        <v>0</v>
      </c>
      <c r="W644" s="40"/>
      <c r="X644" s="34">
        <f>INDEX(AQ:AQ,W642+1)</f>
        <v>0</v>
      </c>
      <c r="Y644" s="52"/>
      <c r="Z644" s="52"/>
      <c r="AA644" s="53"/>
      <c r="AC644" s="35"/>
      <c r="AD644" s="35"/>
      <c r="BF644" s="64" t="s">
        <v>0</v>
      </c>
    </row>
    <row r="645" spans="1:58">
      <c r="A645" t="str">
        <f t="shared" si="105"/>
        <v>|色|白|レアリティ||マナコスト||</v>
      </c>
      <c r="B645" t="s">
        <v>0</v>
      </c>
      <c r="C645" t="s">
        <v>81</v>
      </c>
      <c r="D645" s="27" t="s">
        <v>6</v>
      </c>
      <c r="E645" t="s">
        <v>81</v>
      </c>
      <c r="F645" t="str">
        <f>IF(R644=0,"",R644)</f>
        <v>白</v>
      </c>
      <c r="G645" t="s">
        <v>81</v>
      </c>
      <c r="H645" s="27" t="s">
        <v>93</v>
      </c>
      <c r="I645" t="s">
        <v>81</v>
      </c>
      <c r="J645" t="str">
        <f>IF(T644=0,"",T644)</f>
        <v/>
      </c>
      <c r="K645" t="s">
        <v>81</v>
      </c>
      <c r="L645" s="27" t="s">
        <v>94</v>
      </c>
      <c r="M645" t="s">
        <v>81</v>
      </c>
      <c r="N645" t="str">
        <f>IF(V644=0,"",V644)</f>
        <v/>
      </c>
      <c r="O645" t="s">
        <v>81</v>
      </c>
      <c r="Q645" s="33" t="s">
        <v>11</v>
      </c>
      <c r="R645" s="34">
        <f>INDEX(AL:AL,W642+1)</f>
        <v>0</v>
      </c>
      <c r="S645" s="39" t="s">
        <v>95</v>
      </c>
      <c r="T645" s="34">
        <f>INDEX(AN:AN,W642+1)</f>
        <v>0</v>
      </c>
      <c r="U645" s="34">
        <f>INDEX(AO:AO,W642+1)</f>
        <v>0</v>
      </c>
      <c r="V645" s="34">
        <f>INDEX(AP:AP,W642+1)</f>
        <v>0</v>
      </c>
      <c r="W645" s="40"/>
      <c r="X645" s="34" t="str">
        <f>INDEX(AZ:AZ,W642+1)</f>
        <v/>
      </c>
      <c r="Y645" s="34" t="str">
        <f>INDEX(BA:BA,W642+1)</f>
        <v/>
      </c>
      <c r="Z645" s="34" t="str">
        <f>INDEX(BB:BB,W642+1)</f>
        <v/>
      </c>
      <c r="AA645" s="34">
        <f>INDEX(BC:BC,W642+1)</f>
        <v>0</v>
      </c>
      <c r="AC645" s="52"/>
      <c r="AD645" s="52"/>
      <c r="BF645" s="64" t="s">
        <v>0</v>
      </c>
    </row>
    <row r="646" spans="1:58">
      <c r="A646" t="str">
        <f t="shared" ref="A646:A654" si="116">CONCATENATE(C646,D646,E646,F646,G646,H646,I646,J646,K646,L646,M646,N646,O646,P646)</f>
        <v>|種別||サブタイプ||||</v>
      </c>
      <c r="B646" t="s">
        <v>0</v>
      </c>
      <c r="C646" t="s">
        <v>81</v>
      </c>
      <c r="D646" s="27" t="s">
        <v>11</v>
      </c>
      <c r="E646" t="s">
        <v>81</v>
      </c>
      <c r="F646" t="str">
        <f>IF(R645=0,"",R645)</f>
        <v/>
      </c>
      <c r="G646" t="s">
        <v>81</v>
      </c>
      <c r="H646" s="27" t="s">
        <v>103</v>
      </c>
      <c r="I646" t="s">
        <v>81</v>
      </c>
      <c r="J646" t="str">
        <f>IF(T645=0,"",T645)</f>
        <v/>
      </c>
      <c r="K646" t="s">
        <v>81</v>
      </c>
      <c r="L646" t="str">
        <f>IF(U645=0,"",U645)</f>
        <v/>
      </c>
      <c r="M646" t="s">
        <v>81</v>
      </c>
      <c r="N646" t="str">
        <f>IF(V645=0,"",V645)</f>
        <v/>
      </c>
      <c r="O646" t="s">
        <v>81</v>
      </c>
      <c r="Q646" s="33" t="s">
        <v>104</v>
      </c>
      <c r="R646" s="34" t="str">
        <f>INDEX(BD:BD,W642+1)</f>
        <v/>
      </c>
      <c r="S646" s="35"/>
      <c r="T646" s="35"/>
      <c r="U646" s="35"/>
      <c r="V646" s="36"/>
      <c r="W646" s="40"/>
      <c r="X646" s="32"/>
      <c r="Y646" s="32"/>
      <c r="Z646" s="32"/>
      <c r="AA646" s="54"/>
      <c r="AC646" s="52"/>
      <c r="AD646" s="52"/>
      <c r="BF646" s="64" t="s">
        <v>0</v>
      </c>
    </row>
    <row r="647" spans="1:58">
      <c r="A647" t="str">
        <f t="shared" si="116"/>
        <v>|テキスト|&gt;|&gt;|&gt;|&gt;||</v>
      </c>
      <c r="B647" t="s">
        <v>0</v>
      </c>
      <c r="C647" t="s">
        <v>81</v>
      </c>
      <c r="D647" s="27" t="s">
        <v>104</v>
      </c>
      <c r="E647" t="s">
        <v>81</v>
      </c>
      <c r="F647" s="27" t="s">
        <v>113</v>
      </c>
      <c r="G647" t="s">
        <v>81</v>
      </c>
      <c r="H647" s="27" t="s">
        <v>113</v>
      </c>
      <c r="I647" t="s">
        <v>81</v>
      </c>
      <c r="J647" s="27" t="s">
        <v>113</v>
      </c>
      <c r="K647" t="s">
        <v>81</v>
      </c>
      <c r="L647" s="27" t="s">
        <v>113</v>
      </c>
      <c r="M647" t="s">
        <v>81</v>
      </c>
      <c r="N647" t="str">
        <f>IF(R646=0,"",R646)</f>
        <v/>
      </c>
      <c r="O647" t="s">
        <v>81</v>
      </c>
      <c r="Q647" s="38" t="s">
        <v>27</v>
      </c>
      <c r="R647" s="34" t="str">
        <f>INDEX(BE:BE,W642+1)</f>
        <v/>
      </c>
      <c r="S647" s="35" t="s">
        <v>400</v>
      </c>
      <c r="T647" s="34" t="str">
        <f>IF(X647="","",X647&amp;IF(Y647="",""," "&amp;Y647)&amp;IF(Z647="",""," "&amp;Z647)&amp;IF(AA647="",""," "&amp;AA647))</f>
        <v/>
      </c>
      <c r="U647" s="35"/>
      <c r="V647" s="36"/>
      <c r="W647" s="40" t="s">
        <v>114</v>
      </c>
      <c r="X647" s="33" t="str">
        <f t="shared" ref="X647:AA647" si="117">IF(ISERROR(IF(LEN(X646)&gt;1,X646,VLOOKUP(X645,$AC:$AD,2,FALSE))),"",IF(LEN(X646)&gt;1,X646,VLOOKUP(X645,$AC:$AD,2,FALSE)))</f>
        <v/>
      </c>
      <c r="Y647" s="33" t="str">
        <f t="shared" si="117"/>
        <v/>
      </c>
      <c r="Z647" s="33" t="str">
        <f t="shared" si="117"/>
        <v/>
      </c>
      <c r="AA647" s="33" t="str">
        <f t="shared" si="117"/>
        <v> </v>
      </c>
      <c r="AC647" s="52"/>
      <c r="AD647" s="52"/>
      <c r="BF647" s="64" t="s">
        <v>0</v>
      </c>
    </row>
    <row r="648" spans="1:58">
      <c r="A648" t="str">
        <f t="shared" si="116"/>
        <v>|英テキスト|&gt;|&gt;|&gt;|&gt;||</v>
      </c>
      <c r="B648" t="s">
        <v>0</v>
      </c>
      <c r="C648" t="s">
        <v>81</v>
      </c>
      <c r="D648" s="27" t="s">
        <v>125</v>
      </c>
      <c r="E648" t="s">
        <v>81</v>
      </c>
      <c r="F648" s="27" t="s">
        <v>113</v>
      </c>
      <c r="G648" t="s">
        <v>81</v>
      </c>
      <c r="H648" s="27" t="s">
        <v>113</v>
      </c>
      <c r="I648" t="s">
        <v>81</v>
      </c>
      <c r="J648" s="27" t="s">
        <v>113</v>
      </c>
      <c r="K648" t="s">
        <v>81</v>
      </c>
      <c r="L648" s="27" t="s">
        <v>113</v>
      </c>
      <c r="M648" t="s">
        <v>81</v>
      </c>
      <c r="N648" t="str">
        <f>IF(T647="","",T647&amp;"&amp;br;")&amp;IF(R647=0,"",R647)</f>
        <v/>
      </c>
      <c r="O648" t="s">
        <v>81</v>
      </c>
      <c r="Q648" s="33" t="s">
        <v>18</v>
      </c>
      <c r="R648" s="34">
        <f>IF(INDEX(AX:AX,W642+1)="",0,INDEX(AX:AX,W642+1)&amp;"/"&amp;INDEX(AY:AY,W642+1))</f>
        <v>0</v>
      </c>
      <c r="S648" s="35"/>
      <c r="T648" s="35"/>
      <c r="U648" s="35"/>
      <c r="V648" s="36"/>
      <c r="W648" s="40"/>
      <c r="X648" s="33"/>
      <c r="Y648" s="52"/>
      <c r="Z648" s="52"/>
      <c r="AA648" s="53"/>
      <c r="AC648" s="52"/>
      <c r="AD648" s="52"/>
      <c r="BF648" s="64" t="s">
        <v>0</v>
      </c>
    </row>
    <row r="649" spans="1:58">
      <c r="A649" t="str">
        <f t="shared" si="116"/>
        <v>|PT|&gt;||シールド数|&gt;||</v>
      </c>
      <c r="B649" t="s">
        <v>0</v>
      </c>
      <c r="C649" t="s">
        <v>81</v>
      </c>
      <c r="D649" t="s">
        <v>18</v>
      </c>
      <c r="E649" t="s">
        <v>81</v>
      </c>
      <c r="F649" t="s">
        <v>113</v>
      </c>
      <c r="G649" t="s">
        <v>81</v>
      </c>
      <c r="H649" t="str">
        <f>IF(R648=0,"",R648)</f>
        <v/>
      </c>
      <c r="I649" t="s">
        <v>81</v>
      </c>
      <c r="J649" t="s">
        <v>136</v>
      </c>
      <c r="K649" t="s">
        <v>81</v>
      </c>
      <c r="L649" t="s">
        <v>113</v>
      </c>
      <c r="M649" t="s">
        <v>81</v>
      </c>
      <c r="N649" t="str">
        <f>IF(R649=0,"",R649)</f>
        <v/>
      </c>
      <c r="O649" t="s">
        <v>81</v>
      </c>
      <c r="Q649" s="41" t="s">
        <v>19</v>
      </c>
      <c r="R649" s="34">
        <f>INDEX(AW:AW,W642+1)</f>
        <v>0</v>
      </c>
      <c r="S649" s="42"/>
      <c r="T649" s="42"/>
      <c r="U649" s="42"/>
      <c r="V649" s="43"/>
      <c r="W649" s="44"/>
      <c r="X649" s="45"/>
      <c r="Y649" s="55"/>
      <c r="Z649" s="55"/>
      <c r="AA649" s="56"/>
      <c r="BF649" s="64" t="s">
        <v>0</v>
      </c>
    </row>
    <row r="650" spans="1:58">
      <c r="A650" t="str">
        <f t="shared" si="116"/>
        <v>&amp;br;&amp;br;</v>
      </c>
      <c r="B650" t="s">
        <v>0</v>
      </c>
      <c r="C650" t="s">
        <v>145</v>
      </c>
      <c r="R650"/>
      <c r="S650"/>
      <c r="T650"/>
      <c r="U650"/>
      <c r="V650"/>
      <c r="BF650" s="64" t="s">
        <v>0</v>
      </c>
    </row>
    <row r="651" spans="1:58">
      <c r="A651" t="str">
        <f t="shared" si="116"/>
        <v>#back(text=戻る,left)</v>
      </c>
      <c r="B651" t="s">
        <v>0</v>
      </c>
      <c r="C651" t="s">
        <v>153</v>
      </c>
      <c r="R651"/>
      <c r="S651"/>
      <c r="T651"/>
      <c r="U651"/>
      <c r="V651"/>
      <c r="BF651" s="64" t="s">
        <v>0</v>
      </c>
    </row>
    <row r="652" spans="1:58">
      <c r="A652" t="str">
        <f t="shared" si="116"/>
        <v>&amp;br;</v>
      </c>
      <c r="B652" t="s">
        <v>0</v>
      </c>
      <c r="C652" t="s">
        <v>164</v>
      </c>
      <c r="R652"/>
      <c r="S652"/>
      <c r="T652"/>
      <c r="U652"/>
      <c r="V652"/>
      <c r="BF652" s="64" t="s">
        <v>0</v>
      </c>
    </row>
    <row r="653" spans="1:58">
      <c r="A653" t="str">
        <f t="shared" si="116"/>
        <v>#comment(above,nsize=[15],size=[30],num=[10])</v>
      </c>
      <c r="B653" t="s">
        <v>0</v>
      </c>
      <c r="C653" t="s">
        <v>173</v>
      </c>
      <c r="R653"/>
      <c r="S653"/>
      <c r="T653"/>
      <c r="U653"/>
      <c r="V653"/>
      <c r="BF653" s="64" t="s">
        <v>0</v>
      </c>
    </row>
    <row r="654" spans="1:58">
      <c r="A654" t="str">
        <f t="shared" si="116"/>
        <v>&amp;br;&amp;br;</v>
      </c>
      <c r="B654" t="s">
        <v>0</v>
      </c>
      <c r="C654" t="s">
        <v>145</v>
      </c>
      <c r="R654"/>
      <c r="S654"/>
      <c r="T654"/>
      <c r="U654"/>
      <c r="V654"/>
      <c r="BF654" s="64" t="s">
        <v>0</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S279"/>
  <sheetViews>
    <sheetView topLeftCell="A139" workbookViewId="0">
      <selection activeCell="AG16" sqref="AG16"/>
    </sheetView>
  </sheetViews>
  <sheetFormatPr defaultColWidth="9" defaultRowHeight="13.5"/>
  <cols>
    <col min="2" max="4" width="2" customWidth="1"/>
    <col min="5" max="5" width="13" customWidth="1"/>
    <col min="6" max="7" width="2.5" customWidth="1"/>
    <col min="9" max="9" width="2.75" customWidth="1"/>
    <col min="10" max="10" width="2" customWidth="1"/>
    <col min="11" max="11" width="5.25" customWidth="1"/>
    <col min="12" max="12" width="4" customWidth="1"/>
    <col min="13" max="13" width="2" customWidth="1"/>
    <col min="14" max="14" width="7.875" customWidth="1"/>
    <col min="15" max="15" width="4.375" customWidth="1"/>
    <col min="16" max="16" width="2" customWidth="1"/>
    <col min="17" max="17" width="8.5" customWidth="1"/>
    <col min="18" max="18" width="3.5" customWidth="1"/>
    <col min="19" max="19" width="3" customWidth="1"/>
  </cols>
  <sheetData>
    <row r="1" spans="1:2">
      <c r="A1" t="str">
        <f t="shared" ref="A1:A64" si="0">B1&amp;C1&amp;D1&amp;E1&amp;F1&amp;G1&amp;H1&amp;I1&amp;J1&amp;K1&amp;L1&amp;M1&amp;N1&amp;O1&amp;P1&amp;Q1&amp;R1&amp;S1</f>
        <v>#contents()</v>
      </c>
      <c r="B1" t="s">
        <v>1765</v>
      </c>
    </row>
    <row r="2" spans="1:1">
      <c r="A2" t="str">
        <f t="shared" si="0"/>
        <v/>
      </c>
    </row>
    <row r="3" spans="1:2">
      <c r="A3" t="str">
        <f t="shared" si="0"/>
        <v>**白</v>
      </c>
      <c r="B3" t="s">
        <v>2177</v>
      </c>
    </row>
    <row r="4" spans="1:19">
      <c r="A4" t="str">
        <f t="shared" si="0"/>
        <v>|LEFT:500|LEFT:50|LEFT:80|LEFT:100|c</v>
      </c>
      <c r="B4" t="s">
        <v>81</v>
      </c>
      <c r="H4" t="s">
        <v>1770</v>
      </c>
      <c r="J4" t="s">
        <v>81</v>
      </c>
      <c r="L4" t="s">
        <v>1771</v>
      </c>
      <c r="M4" t="s">
        <v>81</v>
      </c>
      <c r="O4" t="s">
        <v>1</v>
      </c>
      <c r="P4" t="s">
        <v>81</v>
      </c>
      <c r="R4" t="s">
        <v>2</v>
      </c>
      <c r="S4" t="s">
        <v>2178</v>
      </c>
    </row>
    <row r="5" spans="1:19">
      <c r="A5" t="str">
        <f t="shared" si="0"/>
        <v>|カード名|コスト|レアリティ|種別|</v>
      </c>
      <c r="B5" t="s">
        <v>81</v>
      </c>
      <c r="H5" t="s">
        <v>1772</v>
      </c>
      <c r="J5" t="s">
        <v>81</v>
      </c>
      <c r="L5" t="s">
        <v>1773</v>
      </c>
      <c r="M5" t="s">
        <v>81</v>
      </c>
      <c r="O5" t="s">
        <v>93</v>
      </c>
      <c r="P5" t="s">
        <v>81</v>
      </c>
      <c r="R5" t="s">
        <v>11</v>
      </c>
      <c r="S5" t="s">
        <v>81</v>
      </c>
    </row>
    <row r="6" spans="1:19">
      <c r="A6" t="str">
        <f t="shared" si="0"/>
        <v>|[[《》&gt;0]]||||</v>
      </c>
      <c r="B6" t="s">
        <v>81</v>
      </c>
      <c r="C6" t="s">
        <v>2179</v>
      </c>
      <c r="D6" t="s">
        <v>2180</v>
      </c>
      <c r="F6" t="s">
        <v>2181</v>
      </c>
      <c r="G6" t="s">
        <v>113</v>
      </c>
      <c r="H6">
        <f t="shared" ref="H6:H38" si="1">E6</f>
        <v>0</v>
      </c>
      <c r="I6" t="s">
        <v>2182</v>
      </c>
      <c r="J6" t="s">
        <v>81</v>
      </c>
      <c r="M6" t="s">
        <v>81</v>
      </c>
      <c r="P6" t="s">
        <v>81</v>
      </c>
      <c r="S6" t="s">
        <v>81</v>
      </c>
    </row>
    <row r="7" spans="1:19">
      <c r="A7" t="str">
        <f t="shared" si="0"/>
        <v>|[[《》&gt;0]]||||</v>
      </c>
      <c r="B7" t="s">
        <v>81</v>
      </c>
      <c r="C7" t="s">
        <v>2179</v>
      </c>
      <c r="D7" t="s">
        <v>2180</v>
      </c>
      <c r="F7" t="s">
        <v>2181</v>
      </c>
      <c r="G7" t="s">
        <v>113</v>
      </c>
      <c r="H7">
        <f t="shared" si="1"/>
        <v>0</v>
      </c>
      <c r="I7" t="s">
        <v>2182</v>
      </c>
      <c r="J7" t="s">
        <v>81</v>
      </c>
      <c r="M7" t="s">
        <v>81</v>
      </c>
      <c r="P7" t="s">
        <v>81</v>
      </c>
      <c r="S7" t="s">
        <v>81</v>
      </c>
    </row>
    <row r="8" spans="1:19">
      <c r="A8" t="str">
        <f t="shared" si="0"/>
        <v>|[[《》&gt;0]]||||</v>
      </c>
      <c r="B8" t="s">
        <v>81</v>
      </c>
      <c r="C8" t="s">
        <v>2179</v>
      </c>
      <c r="D8" t="s">
        <v>2180</v>
      </c>
      <c r="F8" t="s">
        <v>2181</v>
      </c>
      <c r="G8" t="s">
        <v>113</v>
      </c>
      <c r="H8">
        <f t="shared" si="1"/>
        <v>0</v>
      </c>
      <c r="I8" t="s">
        <v>2182</v>
      </c>
      <c r="J8" t="s">
        <v>81</v>
      </c>
      <c r="M8" t="s">
        <v>81</v>
      </c>
      <c r="P8" t="s">
        <v>81</v>
      </c>
      <c r="S8" t="s">
        <v>81</v>
      </c>
    </row>
    <row r="9" spans="1:19">
      <c r="A9" t="str">
        <f t="shared" si="0"/>
        <v>|[[《》&gt;0]]||||</v>
      </c>
      <c r="B9" t="s">
        <v>81</v>
      </c>
      <c r="C9" t="s">
        <v>2179</v>
      </c>
      <c r="D9" t="s">
        <v>2180</v>
      </c>
      <c r="F9" t="s">
        <v>2181</v>
      </c>
      <c r="G9" t="s">
        <v>113</v>
      </c>
      <c r="H9">
        <f t="shared" si="1"/>
        <v>0</v>
      </c>
      <c r="I9" t="s">
        <v>2182</v>
      </c>
      <c r="J9" t="s">
        <v>81</v>
      </c>
      <c r="M9" t="s">
        <v>81</v>
      </c>
      <c r="P9" t="s">
        <v>81</v>
      </c>
      <c r="S9" t="s">
        <v>81</v>
      </c>
    </row>
    <row r="10" spans="1:19">
      <c r="A10" t="str">
        <f t="shared" si="0"/>
        <v>|[[《》&gt;0]]||||</v>
      </c>
      <c r="B10" t="s">
        <v>81</v>
      </c>
      <c r="C10" t="s">
        <v>2179</v>
      </c>
      <c r="D10" t="s">
        <v>2180</v>
      </c>
      <c r="F10" t="s">
        <v>2181</v>
      </c>
      <c r="G10" t="s">
        <v>113</v>
      </c>
      <c r="H10">
        <f t="shared" si="1"/>
        <v>0</v>
      </c>
      <c r="I10" t="s">
        <v>2182</v>
      </c>
      <c r="J10" t="s">
        <v>81</v>
      </c>
      <c r="M10" t="s">
        <v>81</v>
      </c>
      <c r="P10" t="s">
        <v>81</v>
      </c>
      <c r="S10" t="s">
        <v>81</v>
      </c>
    </row>
    <row r="11" spans="1:19">
      <c r="A11" t="str">
        <f t="shared" si="0"/>
        <v>|[[《》&gt;0]]||||</v>
      </c>
      <c r="B11" t="s">
        <v>81</v>
      </c>
      <c r="C11" t="s">
        <v>2179</v>
      </c>
      <c r="D11" t="s">
        <v>2180</v>
      </c>
      <c r="F11" t="s">
        <v>2181</v>
      </c>
      <c r="G11" t="s">
        <v>113</v>
      </c>
      <c r="H11">
        <f t="shared" si="1"/>
        <v>0</v>
      </c>
      <c r="I11" t="s">
        <v>2182</v>
      </c>
      <c r="J11" t="s">
        <v>81</v>
      </c>
      <c r="M11" t="s">
        <v>81</v>
      </c>
      <c r="P11" t="s">
        <v>81</v>
      </c>
      <c r="S11" t="s">
        <v>81</v>
      </c>
    </row>
    <row r="12" spans="1:19">
      <c r="A12" t="str">
        <f t="shared" si="0"/>
        <v>|[[《》&gt;0]]||||</v>
      </c>
      <c r="B12" t="s">
        <v>81</v>
      </c>
      <c r="C12" t="s">
        <v>2179</v>
      </c>
      <c r="D12" t="s">
        <v>2180</v>
      </c>
      <c r="F12" t="s">
        <v>2181</v>
      </c>
      <c r="G12" t="s">
        <v>113</v>
      </c>
      <c r="H12">
        <f t="shared" si="1"/>
        <v>0</v>
      </c>
      <c r="I12" t="s">
        <v>2182</v>
      </c>
      <c r="J12" t="s">
        <v>81</v>
      </c>
      <c r="M12" t="s">
        <v>81</v>
      </c>
      <c r="P12" t="s">
        <v>81</v>
      </c>
      <c r="S12" t="s">
        <v>81</v>
      </c>
    </row>
    <row r="13" spans="1:19">
      <c r="A13" t="str">
        <f t="shared" si="0"/>
        <v>|[[《》&gt;0]]||||</v>
      </c>
      <c r="B13" t="s">
        <v>81</v>
      </c>
      <c r="C13" t="s">
        <v>2179</v>
      </c>
      <c r="D13" t="s">
        <v>2180</v>
      </c>
      <c r="F13" t="s">
        <v>2181</v>
      </c>
      <c r="G13" t="s">
        <v>113</v>
      </c>
      <c r="H13">
        <f t="shared" si="1"/>
        <v>0</v>
      </c>
      <c r="I13" t="s">
        <v>2182</v>
      </c>
      <c r="J13" t="s">
        <v>81</v>
      </c>
      <c r="M13" t="s">
        <v>81</v>
      </c>
      <c r="P13" t="s">
        <v>81</v>
      </c>
      <c r="S13" t="s">
        <v>81</v>
      </c>
    </row>
    <row r="14" spans="1:19">
      <c r="A14" t="str">
        <f t="shared" si="0"/>
        <v>|[[《》&gt;0]]||||</v>
      </c>
      <c r="B14" t="s">
        <v>81</v>
      </c>
      <c r="C14" t="s">
        <v>2179</v>
      </c>
      <c r="D14" t="s">
        <v>2180</v>
      </c>
      <c r="F14" t="s">
        <v>2181</v>
      </c>
      <c r="G14" t="s">
        <v>113</v>
      </c>
      <c r="H14">
        <f t="shared" si="1"/>
        <v>0</v>
      </c>
      <c r="I14" t="s">
        <v>2182</v>
      </c>
      <c r="J14" t="s">
        <v>81</v>
      </c>
      <c r="M14" t="s">
        <v>81</v>
      </c>
      <c r="P14" t="s">
        <v>81</v>
      </c>
      <c r="S14" t="s">
        <v>81</v>
      </c>
    </row>
    <row r="15" spans="1:19">
      <c r="A15" t="str">
        <f t="shared" si="0"/>
        <v>|[[《》&gt;0]]||||</v>
      </c>
      <c r="B15" t="s">
        <v>81</v>
      </c>
      <c r="C15" t="s">
        <v>2179</v>
      </c>
      <c r="D15" t="s">
        <v>2180</v>
      </c>
      <c r="F15" t="s">
        <v>2181</v>
      </c>
      <c r="G15" t="s">
        <v>113</v>
      </c>
      <c r="H15">
        <f t="shared" si="1"/>
        <v>0</v>
      </c>
      <c r="I15" t="s">
        <v>2182</v>
      </c>
      <c r="J15" t="s">
        <v>81</v>
      </c>
      <c r="M15" t="s">
        <v>81</v>
      </c>
      <c r="P15" t="s">
        <v>81</v>
      </c>
      <c r="S15" t="s">
        <v>81</v>
      </c>
    </row>
    <row r="16" spans="1:19">
      <c r="A16" t="str">
        <f t="shared" si="0"/>
        <v>|[[《》&gt;0]]||||</v>
      </c>
      <c r="B16" t="s">
        <v>81</v>
      </c>
      <c r="C16" t="s">
        <v>2179</v>
      </c>
      <c r="D16" t="s">
        <v>2180</v>
      </c>
      <c r="F16" t="s">
        <v>2181</v>
      </c>
      <c r="G16" t="s">
        <v>113</v>
      </c>
      <c r="H16">
        <f t="shared" si="1"/>
        <v>0</v>
      </c>
      <c r="I16" t="s">
        <v>2182</v>
      </c>
      <c r="J16" t="s">
        <v>81</v>
      </c>
      <c r="M16" t="s">
        <v>81</v>
      </c>
      <c r="P16" t="s">
        <v>81</v>
      </c>
      <c r="S16" t="s">
        <v>81</v>
      </c>
    </row>
    <row r="17" spans="1:19">
      <c r="A17" t="str">
        <f t="shared" si="0"/>
        <v>|[[《》&gt;0]]||||</v>
      </c>
      <c r="B17" t="s">
        <v>81</v>
      </c>
      <c r="C17" t="s">
        <v>2179</v>
      </c>
      <c r="D17" t="s">
        <v>2180</v>
      </c>
      <c r="F17" t="s">
        <v>2181</v>
      </c>
      <c r="G17" t="s">
        <v>113</v>
      </c>
      <c r="H17">
        <f t="shared" si="1"/>
        <v>0</v>
      </c>
      <c r="I17" t="s">
        <v>2182</v>
      </c>
      <c r="J17" t="s">
        <v>81</v>
      </c>
      <c r="M17" t="s">
        <v>81</v>
      </c>
      <c r="P17" t="s">
        <v>81</v>
      </c>
      <c r="S17" t="s">
        <v>81</v>
      </c>
    </row>
    <row r="18" spans="1:19">
      <c r="A18" t="str">
        <f t="shared" si="0"/>
        <v>|[[《》&gt;0]]||||</v>
      </c>
      <c r="B18" t="s">
        <v>81</v>
      </c>
      <c r="C18" t="s">
        <v>2179</v>
      </c>
      <c r="D18" t="s">
        <v>2180</v>
      </c>
      <c r="F18" t="s">
        <v>2181</v>
      </c>
      <c r="G18" t="s">
        <v>113</v>
      </c>
      <c r="H18">
        <f t="shared" si="1"/>
        <v>0</v>
      </c>
      <c r="I18" t="s">
        <v>2182</v>
      </c>
      <c r="J18" t="s">
        <v>81</v>
      </c>
      <c r="M18" t="s">
        <v>81</v>
      </c>
      <c r="P18" t="s">
        <v>81</v>
      </c>
      <c r="S18" t="s">
        <v>81</v>
      </c>
    </row>
    <row r="19" spans="1:19">
      <c r="A19" t="str">
        <f t="shared" si="0"/>
        <v>|[[《》&gt;0]]||||</v>
      </c>
      <c r="B19" t="s">
        <v>81</v>
      </c>
      <c r="C19" t="s">
        <v>2179</v>
      </c>
      <c r="D19" t="s">
        <v>2180</v>
      </c>
      <c r="F19" t="s">
        <v>2181</v>
      </c>
      <c r="G19" t="s">
        <v>113</v>
      </c>
      <c r="H19">
        <f t="shared" si="1"/>
        <v>0</v>
      </c>
      <c r="I19" t="s">
        <v>2182</v>
      </c>
      <c r="J19" t="s">
        <v>81</v>
      </c>
      <c r="M19" t="s">
        <v>81</v>
      </c>
      <c r="P19" t="s">
        <v>81</v>
      </c>
      <c r="S19" t="s">
        <v>81</v>
      </c>
    </row>
    <row r="20" spans="1:19">
      <c r="A20" t="str">
        <f t="shared" si="0"/>
        <v>|[[《》&gt;0]]||||</v>
      </c>
      <c r="B20" t="s">
        <v>81</v>
      </c>
      <c r="C20" t="s">
        <v>2179</v>
      </c>
      <c r="D20" t="s">
        <v>2180</v>
      </c>
      <c r="F20" t="s">
        <v>2181</v>
      </c>
      <c r="G20" t="s">
        <v>113</v>
      </c>
      <c r="H20">
        <f t="shared" si="1"/>
        <v>0</v>
      </c>
      <c r="I20" t="s">
        <v>2182</v>
      </c>
      <c r="J20" t="s">
        <v>81</v>
      </c>
      <c r="M20" t="s">
        <v>81</v>
      </c>
      <c r="P20" t="s">
        <v>81</v>
      </c>
      <c r="S20" t="s">
        <v>81</v>
      </c>
    </row>
    <row r="21" spans="1:19">
      <c r="A21" t="str">
        <f t="shared" si="0"/>
        <v>|[[《》&gt;0]]||||</v>
      </c>
      <c r="B21" t="s">
        <v>81</v>
      </c>
      <c r="C21" t="s">
        <v>2179</v>
      </c>
      <c r="D21" t="s">
        <v>2180</v>
      </c>
      <c r="F21" t="s">
        <v>2181</v>
      </c>
      <c r="G21" t="s">
        <v>113</v>
      </c>
      <c r="H21">
        <f t="shared" si="1"/>
        <v>0</v>
      </c>
      <c r="I21" t="s">
        <v>2182</v>
      </c>
      <c r="J21" t="s">
        <v>81</v>
      </c>
      <c r="M21" t="s">
        <v>81</v>
      </c>
      <c r="P21" t="s">
        <v>81</v>
      </c>
      <c r="S21" t="s">
        <v>81</v>
      </c>
    </row>
    <row r="22" spans="1:19">
      <c r="A22" t="str">
        <f t="shared" si="0"/>
        <v>|[[《》&gt;0]]||||</v>
      </c>
      <c r="B22" t="s">
        <v>81</v>
      </c>
      <c r="C22" t="s">
        <v>2179</v>
      </c>
      <c r="D22" t="s">
        <v>2180</v>
      </c>
      <c r="F22" t="s">
        <v>2181</v>
      </c>
      <c r="G22" t="s">
        <v>113</v>
      </c>
      <c r="H22">
        <f t="shared" si="1"/>
        <v>0</v>
      </c>
      <c r="I22" t="s">
        <v>2182</v>
      </c>
      <c r="J22" t="s">
        <v>81</v>
      </c>
      <c r="M22" t="s">
        <v>81</v>
      </c>
      <c r="P22" t="s">
        <v>81</v>
      </c>
      <c r="S22" t="s">
        <v>81</v>
      </c>
    </row>
    <row r="23" spans="1:19">
      <c r="A23" t="str">
        <f t="shared" si="0"/>
        <v>|[[《》&gt;0]]||||</v>
      </c>
      <c r="B23" t="s">
        <v>81</v>
      </c>
      <c r="C23" t="s">
        <v>2179</v>
      </c>
      <c r="D23" t="s">
        <v>2180</v>
      </c>
      <c r="F23" t="s">
        <v>2181</v>
      </c>
      <c r="G23" t="s">
        <v>113</v>
      </c>
      <c r="H23">
        <f t="shared" si="1"/>
        <v>0</v>
      </c>
      <c r="I23" t="s">
        <v>2182</v>
      </c>
      <c r="J23" t="s">
        <v>81</v>
      </c>
      <c r="M23" t="s">
        <v>81</v>
      </c>
      <c r="P23" t="s">
        <v>81</v>
      </c>
      <c r="S23" t="s">
        <v>81</v>
      </c>
    </row>
    <row r="24" spans="1:19">
      <c r="A24" t="str">
        <f t="shared" si="0"/>
        <v>|[[《》&gt;0]]||||</v>
      </c>
      <c r="B24" t="s">
        <v>81</v>
      </c>
      <c r="C24" t="s">
        <v>2179</v>
      </c>
      <c r="D24" t="s">
        <v>2180</v>
      </c>
      <c r="F24" t="s">
        <v>2181</v>
      </c>
      <c r="G24" t="s">
        <v>113</v>
      </c>
      <c r="H24">
        <f t="shared" si="1"/>
        <v>0</v>
      </c>
      <c r="I24" t="s">
        <v>2182</v>
      </c>
      <c r="J24" t="s">
        <v>81</v>
      </c>
      <c r="M24" t="s">
        <v>81</v>
      </c>
      <c r="P24" t="s">
        <v>81</v>
      </c>
      <c r="S24" t="s">
        <v>81</v>
      </c>
    </row>
    <row r="25" spans="1:19">
      <c r="A25" t="str">
        <f t="shared" si="0"/>
        <v>|[[《》&gt;0]]||||</v>
      </c>
      <c r="B25" t="s">
        <v>81</v>
      </c>
      <c r="C25" t="s">
        <v>2179</v>
      </c>
      <c r="D25" t="s">
        <v>2180</v>
      </c>
      <c r="F25" t="s">
        <v>2181</v>
      </c>
      <c r="G25" t="s">
        <v>113</v>
      </c>
      <c r="H25">
        <f t="shared" si="1"/>
        <v>0</v>
      </c>
      <c r="I25" t="s">
        <v>2182</v>
      </c>
      <c r="J25" t="s">
        <v>81</v>
      </c>
      <c r="M25" t="s">
        <v>81</v>
      </c>
      <c r="P25" t="s">
        <v>81</v>
      </c>
      <c r="S25" t="s">
        <v>81</v>
      </c>
    </row>
    <row r="26" spans="1:19">
      <c r="A26" t="str">
        <f t="shared" si="0"/>
        <v>|[[《》&gt;0]]||||</v>
      </c>
      <c r="B26" t="s">
        <v>81</v>
      </c>
      <c r="C26" t="s">
        <v>2179</v>
      </c>
      <c r="D26" t="s">
        <v>2180</v>
      </c>
      <c r="F26" t="s">
        <v>2181</v>
      </c>
      <c r="G26" t="s">
        <v>113</v>
      </c>
      <c r="H26">
        <f t="shared" si="1"/>
        <v>0</v>
      </c>
      <c r="I26" t="s">
        <v>2182</v>
      </c>
      <c r="J26" t="s">
        <v>81</v>
      </c>
      <c r="M26" t="s">
        <v>81</v>
      </c>
      <c r="P26" t="s">
        <v>81</v>
      </c>
      <c r="S26" t="s">
        <v>81</v>
      </c>
    </row>
    <row r="27" spans="1:19">
      <c r="A27" t="str">
        <f t="shared" si="0"/>
        <v>|[[《》&gt;0]]||||</v>
      </c>
      <c r="B27" t="s">
        <v>81</v>
      </c>
      <c r="C27" t="s">
        <v>2179</v>
      </c>
      <c r="D27" t="s">
        <v>2180</v>
      </c>
      <c r="F27" t="s">
        <v>2181</v>
      </c>
      <c r="G27" t="s">
        <v>113</v>
      </c>
      <c r="H27">
        <f t="shared" si="1"/>
        <v>0</v>
      </c>
      <c r="I27" t="s">
        <v>2182</v>
      </c>
      <c r="J27" t="s">
        <v>81</v>
      </c>
      <c r="M27" t="s">
        <v>81</v>
      </c>
      <c r="P27" t="s">
        <v>81</v>
      </c>
      <c r="S27" t="s">
        <v>81</v>
      </c>
    </row>
    <row r="28" spans="1:19">
      <c r="A28" t="str">
        <f t="shared" si="0"/>
        <v>|[[《》&gt;0]]||||</v>
      </c>
      <c r="B28" t="s">
        <v>81</v>
      </c>
      <c r="C28" t="s">
        <v>2179</v>
      </c>
      <c r="D28" t="s">
        <v>2180</v>
      </c>
      <c r="F28" t="s">
        <v>2181</v>
      </c>
      <c r="G28" t="s">
        <v>113</v>
      </c>
      <c r="H28">
        <f t="shared" si="1"/>
        <v>0</v>
      </c>
      <c r="I28" t="s">
        <v>2182</v>
      </c>
      <c r="J28" t="s">
        <v>81</v>
      </c>
      <c r="M28" t="s">
        <v>81</v>
      </c>
      <c r="P28" t="s">
        <v>81</v>
      </c>
      <c r="S28" t="s">
        <v>81</v>
      </c>
    </row>
    <row r="29" spans="1:19">
      <c r="A29" t="str">
        <f t="shared" si="0"/>
        <v>|[[《》&gt;0]]||||</v>
      </c>
      <c r="B29" t="s">
        <v>81</v>
      </c>
      <c r="C29" t="s">
        <v>2179</v>
      </c>
      <c r="D29" t="s">
        <v>2180</v>
      </c>
      <c r="F29" t="s">
        <v>2181</v>
      </c>
      <c r="G29" t="s">
        <v>113</v>
      </c>
      <c r="H29">
        <f t="shared" si="1"/>
        <v>0</v>
      </c>
      <c r="I29" t="s">
        <v>2182</v>
      </c>
      <c r="J29" t="s">
        <v>81</v>
      </c>
      <c r="M29" t="s">
        <v>81</v>
      </c>
      <c r="P29" t="s">
        <v>81</v>
      </c>
      <c r="S29" t="s">
        <v>81</v>
      </c>
    </row>
    <row r="30" spans="1:19">
      <c r="A30" t="str">
        <f t="shared" si="0"/>
        <v>|[[《》&gt;0]]||||</v>
      </c>
      <c r="B30" t="s">
        <v>81</v>
      </c>
      <c r="C30" t="s">
        <v>2179</v>
      </c>
      <c r="D30" t="s">
        <v>2180</v>
      </c>
      <c r="F30" t="s">
        <v>2181</v>
      </c>
      <c r="G30" t="s">
        <v>113</v>
      </c>
      <c r="H30">
        <f t="shared" si="1"/>
        <v>0</v>
      </c>
      <c r="I30" t="s">
        <v>2182</v>
      </c>
      <c r="J30" t="s">
        <v>81</v>
      </c>
      <c r="M30" t="s">
        <v>81</v>
      </c>
      <c r="P30" t="s">
        <v>81</v>
      </c>
      <c r="S30" t="s">
        <v>81</v>
      </c>
    </row>
    <row r="31" spans="1:19">
      <c r="A31" t="str">
        <f t="shared" si="0"/>
        <v>|[[《》&gt;0]]||||</v>
      </c>
      <c r="B31" t="s">
        <v>81</v>
      </c>
      <c r="C31" t="s">
        <v>2179</v>
      </c>
      <c r="D31" t="s">
        <v>2180</v>
      </c>
      <c r="F31" t="s">
        <v>2181</v>
      </c>
      <c r="G31" t="s">
        <v>113</v>
      </c>
      <c r="H31">
        <f t="shared" si="1"/>
        <v>0</v>
      </c>
      <c r="I31" t="s">
        <v>2182</v>
      </c>
      <c r="J31" t="s">
        <v>81</v>
      </c>
      <c r="M31" t="s">
        <v>81</v>
      </c>
      <c r="P31" t="s">
        <v>81</v>
      </c>
      <c r="S31" t="s">
        <v>81</v>
      </c>
    </row>
    <row r="32" spans="1:19">
      <c r="A32" t="str">
        <f t="shared" si="0"/>
        <v>|[[《》&gt;0]]||||</v>
      </c>
      <c r="B32" t="s">
        <v>81</v>
      </c>
      <c r="C32" t="s">
        <v>2179</v>
      </c>
      <c r="D32" t="s">
        <v>2180</v>
      </c>
      <c r="F32" t="s">
        <v>2181</v>
      </c>
      <c r="G32" t="s">
        <v>113</v>
      </c>
      <c r="H32">
        <f t="shared" si="1"/>
        <v>0</v>
      </c>
      <c r="I32" t="s">
        <v>2182</v>
      </c>
      <c r="J32" t="s">
        <v>81</v>
      </c>
      <c r="M32" t="s">
        <v>81</v>
      </c>
      <c r="P32" t="s">
        <v>81</v>
      </c>
      <c r="S32" t="s">
        <v>81</v>
      </c>
    </row>
    <row r="33" spans="1:19">
      <c r="A33" t="str">
        <f t="shared" si="0"/>
        <v>|[[《》&gt;0]]||||</v>
      </c>
      <c r="B33" t="s">
        <v>81</v>
      </c>
      <c r="C33" t="s">
        <v>2179</v>
      </c>
      <c r="D33" t="s">
        <v>2180</v>
      </c>
      <c r="F33" t="s">
        <v>2181</v>
      </c>
      <c r="G33" t="s">
        <v>113</v>
      </c>
      <c r="H33">
        <f t="shared" si="1"/>
        <v>0</v>
      </c>
      <c r="I33" t="s">
        <v>2182</v>
      </c>
      <c r="J33" t="s">
        <v>81</v>
      </c>
      <c r="M33" t="s">
        <v>81</v>
      </c>
      <c r="P33" t="s">
        <v>81</v>
      </c>
      <c r="S33" t="s">
        <v>81</v>
      </c>
    </row>
    <row r="34" spans="1:19">
      <c r="A34" t="str">
        <f t="shared" si="0"/>
        <v>|[[《》&gt;0]]||||</v>
      </c>
      <c r="B34" t="s">
        <v>81</v>
      </c>
      <c r="C34" t="s">
        <v>2179</v>
      </c>
      <c r="D34" t="s">
        <v>2180</v>
      </c>
      <c r="F34" t="s">
        <v>2181</v>
      </c>
      <c r="G34" t="s">
        <v>113</v>
      </c>
      <c r="H34">
        <f t="shared" si="1"/>
        <v>0</v>
      </c>
      <c r="I34" t="s">
        <v>2182</v>
      </c>
      <c r="J34" t="s">
        <v>81</v>
      </c>
      <c r="M34" t="s">
        <v>81</v>
      </c>
      <c r="P34" t="s">
        <v>81</v>
      </c>
      <c r="S34" t="s">
        <v>81</v>
      </c>
    </row>
    <row r="35" spans="1:19">
      <c r="A35" t="str">
        <f t="shared" si="0"/>
        <v>|[[《》&gt;0]]||||</v>
      </c>
      <c r="B35" t="s">
        <v>81</v>
      </c>
      <c r="C35" t="s">
        <v>2179</v>
      </c>
      <c r="D35" t="s">
        <v>2180</v>
      </c>
      <c r="F35" t="s">
        <v>2181</v>
      </c>
      <c r="G35" t="s">
        <v>113</v>
      </c>
      <c r="H35">
        <f t="shared" si="1"/>
        <v>0</v>
      </c>
      <c r="I35" t="s">
        <v>2182</v>
      </c>
      <c r="J35" t="s">
        <v>81</v>
      </c>
      <c r="M35" t="s">
        <v>81</v>
      </c>
      <c r="P35" t="s">
        <v>81</v>
      </c>
      <c r="S35" t="s">
        <v>81</v>
      </c>
    </row>
    <row r="36" spans="1:19">
      <c r="A36" t="str">
        <f t="shared" si="0"/>
        <v>|[[《》&gt;0]]||||</v>
      </c>
      <c r="B36" t="s">
        <v>81</v>
      </c>
      <c r="C36" t="s">
        <v>2179</v>
      </c>
      <c r="D36" t="s">
        <v>2180</v>
      </c>
      <c r="F36" t="s">
        <v>2181</v>
      </c>
      <c r="G36" t="s">
        <v>113</v>
      </c>
      <c r="H36">
        <f t="shared" si="1"/>
        <v>0</v>
      </c>
      <c r="I36" t="s">
        <v>2182</v>
      </c>
      <c r="J36" t="s">
        <v>81</v>
      </c>
      <c r="M36" t="s">
        <v>81</v>
      </c>
      <c r="P36" t="s">
        <v>81</v>
      </c>
      <c r="S36" t="s">
        <v>81</v>
      </c>
    </row>
    <row r="37" spans="1:19">
      <c r="A37" t="str">
        <f t="shared" si="0"/>
        <v>|[[《》&gt;0]]||||</v>
      </c>
      <c r="B37" t="s">
        <v>81</v>
      </c>
      <c r="C37" t="s">
        <v>2179</v>
      </c>
      <c r="D37" t="s">
        <v>2180</v>
      </c>
      <c r="F37" t="s">
        <v>2181</v>
      </c>
      <c r="G37" t="s">
        <v>113</v>
      </c>
      <c r="H37">
        <f t="shared" si="1"/>
        <v>0</v>
      </c>
      <c r="I37" t="s">
        <v>2182</v>
      </c>
      <c r="J37" t="s">
        <v>81</v>
      </c>
      <c r="M37" t="s">
        <v>81</v>
      </c>
      <c r="P37" t="s">
        <v>81</v>
      </c>
      <c r="S37" t="s">
        <v>81</v>
      </c>
    </row>
    <row r="38" spans="1:19">
      <c r="A38" t="str">
        <f t="shared" si="0"/>
        <v>|[[《》&gt;0]]||||</v>
      </c>
      <c r="B38" t="s">
        <v>81</v>
      </c>
      <c r="C38" t="s">
        <v>2179</v>
      </c>
      <c r="D38" t="s">
        <v>2180</v>
      </c>
      <c r="F38" t="s">
        <v>2181</v>
      </c>
      <c r="G38" t="s">
        <v>113</v>
      </c>
      <c r="H38">
        <f t="shared" si="1"/>
        <v>0</v>
      </c>
      <c r="I38" t="s">
        <v>2182</v>
      </c>
      <c r="J38" t="s">
        <v>81</v>
      </c>
      <c r="M38" t="s">
        <v>81</v>
      </c>
      <c r="P38" t="s">
        <v>81</v>
      </c>
      <c r="S38" t="s">
        <v>81</v>
      </c>
    </row>
    <row r="39" spans="1:1">
      <c r="A39" t="str">
        <f t="shared" si="0"/>
        <v/>
      </c>
    </row>
    <row r="40" spans="1:2">
      <c r="A40" t="str">
        <f t="shared" si="0"/>
        <v>**青</v>
      </c>
      <c r="B40" t="s">
        <v>2183</v>
      </c>
    </row>
    <row r="41" spans="1:19">
      <c r="A41" t="str">
        <f t="shared" si="0"/>
        <v>|LEFT:500|LEFT:50|LEFT:80|LEFT:100|c</v>
      </c>
      <c r="B41" t="s">
        <v>81</v>
      </c>
      <c r="H41" t="s">
        <v>1770</v>
      </c>
      <c r="J41" t="s">
        <v>81</v>
      </c>
      <c r="L41" t="s">
        <v>1771</v>
      </c>
      <c r="M41" t="s">
        <v>81</v>
      </c>
      <c r="O41" t="s">
        <v>1</v>
      </c>
      <c r="P41" t="s">
        <v>81</v>
      </c>
      <c r="R41" t="s">
        <v>2</v>
      </c>
      <c r="S41" t="s">
        <v>2178</v>
      </c>
    </row>
    <row r="42" spans="1:19">
      <c r="A42" t="str">
        <f t="shared" si="0"/>
        <v>|カード名|コスト|レアリティ|種別|</v>
      </c>
      <c r="B42" t="s">
        <v>81</v>
      </c>
      <c r="H42" t="s">
        <v>1772</v>
      </c>
      <c r="J42" t="s">
        <v>81</v>
      </c>
      <c r="L42" t="s">
        <v>1773</v>
      </c>
      <c r="M42" t="s">
        <v>81</v>
      </c>
      <c r="O42" t="s">
        <v>93</v>
      </c>
      <c r="P42" t="s">
        <v>81</v>
      </c>
      <c r="R42" t="s">
        <v>11</v>
      </c>
      <c r="S42" t="s">
        <v>81</v>
      </c>
    </row>
    <row r="43" spans="1:19">
      <c r="A43" t="str">
        <f t="shared" si="0"/>
        <v>|[[《》&gt;0]]||||</v>
      </c>
      <c r="B43" t="s">
        <v>81</v>
      </c>
      <c r="C43" t="s">
        <v>2179</v>
      </c>
      <c r="D43" t="s">
        <v>2180</v>
      </c>
      <c r="F43" t="s">
        <v>2181</v>
      </c>
      <c r="G43" t="s">
        <v>113</v>
      </c>
      <c r="H43">
        <f t="shared" ref="H43:H79" si="2">E43</f>
        <v>0</v>
      </c>
      <c r="I43" t="s">
        <v>2182</v>
      </c>
      <c r="J43" t="s">
        <v>81</v>
      </c>
      <c r="M43" t="s">
        <v>81</v>
      </c>
      <c r="P43" t="s">
        <v>81</v>
      </c>
      <c r="S43" t="s">
        <v>81</v>
      </c>
    </row>
    <row r="44" spans="1:19">
      <c r="A44" t="str">
        <f t="shared" si="0"/>
        <v>|[[《》&gt;0]]||||</v>
      </c>
      <c r="B44" t="s">
        <v>81</v>
      </c>
      <c r="C44" t="s">
        <v>2179</v>
      </c>
      <c r="D44" t="s">
        <v>2180</v>
      </c>
      <c r="F44" t="s">
        <v>2181</v>
      </c>
      <c r="G44" t="s">
        <v>113</v>
      </c>
      <c r="H44">
        <f t="shared" si="2"/>
        <v>0</v>
      </c>
      <c r="I44" t="s">
        <v>2182</v>
      </c>
      <c r="J44" t="s">
        <v>81</v>
      </c>
      <c r="M44" t="s">
        <v>81</v>
      </c>
      <c r="P44" t="s">
        <v>81</v>
      </c>
      <c r="S44" t="s">
        <v>81</v>
      </c>
    </row>
    <row r="45" spans="1:19">
      <c r="A45" t="str">
        <f t="shared" si="0"/>
        <v>|[[《》&gt;0]]||||</v>
      </c>
      <c r="B45" t="s">
        <v>81</v>
      </c>
      <c r="C45" t="s">
        <v>2179</v>
      </c>
      <c r="D45" t="s">
        <v>2180</v>
      </c>
      <c r="F45" t="s">
        <v>2181</v>
      </c>
      <c r="G45" t="s">
        <v>113</v>
      </c>
      <c r="H45">
        <f t="shared" si="2"/>
        <v>0</v>
      </c>
      <c r="I45" t="s">
        <v>2182</v>
      </c>
      <c r="J45" t="s">
        <v>81</v>
      </c>
      <c r="M45" t="s">
        <v>81</v>
      </c>
      <c r="P45" t="s">
        <v>81</v>
      </c>
      <c r="S45" t="s">
        <v>81</v>
      </c>
    </row>
    <row r="46" spans="1:19">
      <c r="A46" t="str">
        <f t="shared" si="0"/>
        <v>|[[《》&gt;0]]||||</v>
      </c>
      <c r="B46" t="s">
        <v>81</v>
      </c>
      <c r="C46" t="s">
        <v>2179</v>
      </c>
      <c r="D46" t="s">
        <v>2180</v>
      </c>
      <c r="F46" t="s">
        <v>2181</v>
      </c>
      <c r="G46" t="s">
        <v>113</v>
      </c>
      <c r="H46">
        <f t="shared" si="2"/>
        <v>0</v>
      </c>
      <c r="I46" t="s">
        <v>2182</v>
      </c>
      <c r="J46" t="s">
        <v>81</v>
      </c>
      <c r="M46" t="s">
        <v>81</v>
      </c>
      <c r="P46" t="s">
        <v>81</v>
      </c>
      <c r="S46" t="s">
        <v>81</v>
      </c>
    </row>
    <row r="47" spans="1:19">
      <c r="A47" t="str">
        <f t="shared" si="0"/>
        <v>|[[《》&gt;0]]||||</v>
      </c>
      <c r="B47" t="s">
        <v>81</v>
      </c>
      <c r="C47" t="s">
        <v>2179</v>
      </c>
      <c r="D47" t="s">
        <v>2180</v>
      </c>
      <c r="F47" t="s">
        <v>2181</v>
      </c>
      <c r="G47" t="s">
        <v>113</v>
      </c>
      <c r="H47">
        <f t="shared" si="2"/>
        <v>0</v>
      </c>
      <c r="I47" t="s">
        <v>2182</v>
      </c>
      <c r="J47" t="s">
        <v>81</v>
      </c>
      <c r="M47" t="s">
        <v>81</v>
      </c>
      <c r="P47" t="s">
        <v>81</v>
      </c>
      <c r="S47" t="s">
        <v>81</v>
      </c>
    </row>
    <row r="48" spans="1:19">
      <c r="A48" t="str">
        <f t="shared" si="0"/>
        <v>|[[《》&gt;0]]||||</v>
      </c>
      <c r="B48" t="s">
        <v>81</v>
      </c>
      <c r="C48" t="s">
        <v>2179</v>
      </c>
      <c r="D48" t="s">
        <v>2180</v>
      </c>
      <c r="F48" t="s">
        <v>2181</v>
      </c>
      <c r="G48" t="s">
        <v>113</v>
      </c>
      <c r="H48">
        <f t="shared" si="2"/>
        <v>0</v>
      </c>
      <c r="I48" t="s">
        <v>2182</v>
      </c>
      <c r="J48" t="s">
        <v>81</v>
      </c>
      <c r="M48" t="s">
        <v>81</v>
      </c>
      <c r="P48" t="s">
        <v>81</v>
      </c>
      <c r="S48" t="s">
        <v>81</v>
      </c>
    </row>
    <row r="49" spans="1:19">
      <c r="A49" t="str">
        <f t="shared" si="0"/>
        <v>|[[《》&gt;0]]||||</v>
      </c>
      <c r="B49" t="s">
        <v>81</v>
      </c>
      <c r="C49" t="s">
        <v>2179</v>
      </c>
      <c r="D49" t="s">
        <v>2180</v>
      </c>
      <c r="F49" t="s">
        <v>2181</v>
      </c>
      <c r="G49" t="s">
        <v>113</v>
      </c>
      <c r="H49">
        <f t="shared" si="2"/>
        <v>0</v>
      </c>
      <c r="I49" t="s">
        <v>2182</v>
      </c>
      <c r="J49" t="s">
        <v>81</v>
      </c>
      <c r="M49" t="s">
        <v>81</v>
      </c>
      <c r="P49" t="s">
        <v>81</v>
      </c>
      <c r="S49" t="s">
        <v>81</v>
      </c>
    </row>
    <row r="50" spans="1:19">
      <c r="A50" t="str">
        <f t="shared" si="0"/>
        <v>|[[《》&gt;0]]||||</v>
      </c>
      <c r="B50" t="s">
        <v>81</v>
      </c>
      <c r="C50" t="s">
        <v>2179</v>
      </c>
      <c r="D50" t="s">
        <v>2180</v>
      </c>
      <c r="F50" t="s">
        <v>2181</v>
      </c>
      <c r="G50" t="s">
        <v>113</v>
      </c>
      <c r="H50">
        <f t="shared" si="2"/>
        <v>0</v>
      </c>
      <c r="I50" t="s">
        <v>2182</v>
      </c>
      <c r="J50" t="s">
        <v>81</v>
      </c>
      <c r="M50" t="s">
        <v>81</v>
      </c>
      <c r="P50" t="s">
        <v>81</v>
      </c>
      <c r="S50" t="s">
        <v>81</v>
      </c>
    </row>
    <row r="51" spans="1:19">
      <c r="A51" t="str">
        <f t="shared" si="0"/>
        <v>|[[《》&gt;0]]||||</v>
      </c>
      <c r="B51" t="s">
        <v>81</v>
      </c>
      <c r="C51" t="s">
        <v>2179</v>
      </c>
      <c r="D51" t="s">
        <v>2180</v>
      </c>
      <c r="F51" t="s">
        <v>2181</v>
      </c>
      <c r="G51" t="s">
        <v>113</v>
      </c>
      <c r="H51">
        <f t="shared" si="2"/>
        <v>0</v>
      </c>
      <c r="I51" t="s">
        <v>2182</v>
      </c>
      <c r="J51" t="s">
        <v>81</v>
      </c>
      <c r="M51" t="s">
        <v>81</v>
      </c>
      <c r="P51" t="s">
        <v>81</v>
      </c>
      <c r="S51" t="s">
        <v>81</v>
      </c>
    </row>
    <row r="52" spans="1:19">
      <c r="A52" t="str">
        <f t="shared" si="0"/>
        <v>|[[《》&gt;0]]||||</v>
      </c>
      <c r="B52" t="s">
        <v>81</v>
      </c>
      <c r="C52" t="s">
        <v>2179</v>
      </c>
      <c r="D52" t="s">
        <v>2180</v>
      </c>
      <c r="F52" t="s">
        <v>2181</v>
      </c>
      <c r="G52" t="s">
        <v>113</v>
      </c>
      <c r="H52">
        <f t="shared" si="2"/>
        <v>0</v>
      </c>
      <c r="I52" t="s">
        <v>2182</v>
      </c>
      <c r="J52" t="s">
        <v>81</v>
      </c>
      <c r="M52" t="s">
        <v>81</v>
      </c>
      <c r="P52" t="s">
        <v>81</v>
      </c>
      <c r="S52" t="s">
        <v>81</v>
      </c>
    </row>
    <row r="53" spans="1:19">
      <c r="A53" t="str">
        <f t="shared" si="0"/>
        <v>|[[《》&gt;0]]||||</v>
      </c>
      <c r="B53" t="s">
        <v>81</v>
      </c>
      <c r="C53" t="s">
        <v>2179</v>
      </c>
      <c r="D53" t="s">
        <v>2180</v>
      </c>
      <c r="F53" t="s">
        <v>2181</v>
      </c>
      <c r="G53" t="s">
        <v>113</v>
      </c>
      <c r="H53">
        <f t="shared" si="2"/>
        <v>0</v>
      </c>
      <c r="I53" t="s">
        <v>2182</v>
      </c>
      <c r="J53" t="s">
        <v>81</v>
      </c>
      <c r="M53" t="s">
        <v>81</v>
      </c>
      <c r="P53" t="s">
        <v>81</v>
      </c>
      <c r="S53" t="s">
        <v>81</v>
      </c>
    </row>
    <row r="54" spans="1:19">
      <c r="A54" t="str">
        <f t="shared" si="0"/>
        <v>|[[《》&gt;0]]||||</v>
      </c>
      <c r="B54" t="s">
        <v>81</v>
      </c>
      <c r="C54" t="s">
        <v>2179</v>
      </c>
      <c r="D54" t="s">
        <v>2180</v>
      </c>
      <c r="F54" t="s">
        <v>2181</v>
      </c>
      <c r="G54" t="s">
        <v>113</v>
      </c>
      <c r="H54">
        <f t="shared" si="2"/>
        <v>0</v>
      </c>
      <c r="I54" t="s">
        <v>2182</v>
      </c>
      <c r="J54" t="s">
        <v>81</v>
      </c>
      <c r="M54" t="s">
        <v>81</v>
      </c>
      <c r="P54" t="s">
        <v>81</v>
      </c>
      <c r="S54" t="s">
        <v>81</v>
      </c>
    </row>
    <row r="55" spans="1:19">
      <c r="A55" t="str">
        <f t="shared" si="0"/>
        <v>|[[《》&gt;0]]||||</v>
      </c>
      <c r="B55" t="s">
        <v>81</v>
      </c>
      <c r="C55" t="s">
        <v>2179</v>
      </c>
      <c r="D55" t="s">
        <v>2180</v>
      </c>
      <c r="F55" t="s">
        <v>2181</v>
      </c>
      <c r="G55" t="s">
        <v>113</v>
      </c>
      <c r="H55">
        <f t="shared" si="2"/>
        <v>0</v>
      </c>
      <c r="I55" t="s">
        <v>2182</v>
      </c>
      <c r="J55" t="s">
        <v>81</v>
      </c>
      <c r="M55" t="s">
        <v>81</v>
      </c>
      <c r="P55" t="s">
        <v>81</v>
      </c>
      <c r="S55" t="s">
        <v>81</v>
      </c>
    </row>
    <row r="56" spans="1:19">
      <c r="A56" t="str">
        <f t="shared" si="0"/>
        <v>|[[《》&gt;0]]||||</v>
      </c>
      <c r="B56" t="s">
        <v>81</v>
      </c>
      <c r="C56" t="s">
        <v>2179</v>
      </c>
      <c r="D56" t="s">
        <v>2180</v>
      </c>
      <c r="F56" t="s">
        <v>2181</v>
      </c>
      <c r="G56" t="s">
        <v>113</v>
      </c>
      <c r="H56">
        <f t="shared" si="2"/>
        <v>0</v>
      </c>
      <c r="I56" t="s">
        <v>2182</v>
      </c>
      <c r="J56" t="s">
        <v>81</v>
      </c>
      <c r="M56" t="s">
        <v>81</v>
      </c>
      <c r="P56" t="s">
        <v>81</v>
      </c>
      <c r="S56" t="s">
        <v>81</v>
      </c>
    </row>
    <row r="57" spans="1:19">
      <c r="A57" t="str">
        <f t="shared" si="0"/>
        <v>|[[《》&gt;0]]||||</v>
      </c>
      <c r="B57" t="s">
        <v>81</v>
      </c>
      <c r="C57" t="s">
        <v>2179</v>
      </c>
      <c r="D57" t="s">
        <v>2180</v>
      </c>
      <c r="F57" t="s">
        <v>2181</v>
      </c>
      <c r="G57" t="s">
        <v>113</v>
      </c>
      <c r="H57">
        <f t="shared" si="2"/>
        <v>0</v>
      </c>
      <c r="I57" t="s">
        <v>2182</v>
      </c>
      <c r="J57" t="s">
        <v>81</v>
      </c>
      <c r="M57" t="s">
        <v>81</v>
      </c>
      <c r="P57" t="s">
        <v>81</v>
      </c>
      <c r="S57" t="s">
        <v>81</v>
      </c>
    </row>
    <row r="58" spans="1:19">
      <c r="A58" t="str">
        <f t="shared" si="0"/>
        <v>|[[《》&gt;0]]||||</v>
      </c>
      <c r="B58" t="s">
        <v>81</v>
      </c>
      <c r="C58" t="s">
        <v>2179</v>
      </c>
      <c r="D58" t="s">
        <v>2180</v>
      </c>
      <c r="F58" t="s">
        <v>2181</v>
      </c>
      <c r="G58" t="s">
        <v>113</v>
      </c>
      <c r="H58">
        <f t="shared" si="2"/>
        <v>0</v>
      </c>
      <c r="I58" t="s">
        <v>2182</v>
      </c>
      <c r="J58" t="s">
        <v>81</v>
      </c>
      <c r="M58" t="s">
        <v>81</v>
      </c>
      <c r="P58" t="s">
        <v>81</v>
      </c>
      <c r="S58" t="s">
        <v>81</v>
      </c>
    </row>
    <row r="59" spans="1:19">
      <c r="A59" t="str">
        <f t="shared" si="0"/>
        <v>|[[《》&gt;0]]||||</v>
      </c>
      <c r="B59" t="s">
        <v>81</v>
      </c>
      <c r="C59" t="s">
        <v>2179</v>
      </c>
      <c r="D59" t="s">
        <v>2180</v>
      </c>
      <c r="F59" t="s">
        <v>2181</v>
      </c>
      <c r="G59" t="s">
        <v>113</v>
      </c>
      <c r="H59">
        <f t="shared" si="2"/>
        <v>0</v>
      </c>
      <c r="I59" t="s">
        <v>2182</v>
      </c>
      <c r="J59" t="s">
        <v>81</v>
      </c>
      <c r="M59" t="s">
        <v>81</v>
      </c>
      <c r="P59" t="s">
        <v>81</v>
      </c>
      <c r="S59" t="s">
        <v>81</v>
      </c>
    </row>
    <row r="60" spans="1:19">
      <c r="A60" t="str">
        <f t="shared" si="0"/>
        <v>|[[《》&gt;0]]||||</v>
      </c>
      <c r="B60" t="s">
        <v>81</v>
      </c>
      <c r="C60" t="s">
        <v>2179</v>
      </c>
      <c r="D60" t="s">
        <v>2180</v>
      </c>
      <c r="F60" t="s">
        <v>2181</v>
      </c>
      <c r="G60" t="s">
        <v>113</v>
      </c>
      <c r="H60">
        <f t="shared" si="2"/>
        <v>0</v>
      </c>
      <c r="I60" t="s">
        <v>2182</v>
      </c>
      <c r="J60" t="s">
        <v>81</v>
      </c>
      <c r="M60" t="s">
        <v>81</v>
      </c>
      <c r="P60" t="s">
        <v>81</v>
      </c>
      <c r="S60" t="s">
        <v>81</v>
      </c>
    </row>
    <row r="61" spans="1:19">
      <c r="A61" t="str">
        <f t="shared" si="0"/>
        <v>|[[《》&gt;0]]||||</v>
      </c>
      <c r="B61" t="s">
        <v>81</v>
      </c>
      <c r="C61" t="s">
        <v>2179</v>
      </c>
      <c r="D61" t="s">
        <v>2180</v>
      </c>
      <c r="F61" t="s">
        <v>2181</v>
      </c>
      <c r="G61" t="s">
        <v>113</v>
      </c>
      <c r="H61">
        <f t="shared" si="2"/>
        <v>0</v>
      </c>
      <c r="I61" t="s">
        <v>2182</v>
      </c>
      <c r="J61" t="s">
        <v>81</v>
      </c>
      <c r="M61" t="s">
        <v>81</v>
      </c>
      <c r="P61" t="s">
        <v>81</v>
      </c>
      <c r="S61" t="s">
        <v>81</v>
      </c>
    </row>
    <row r="62" spans="1:19">
      <c r="A62" t="str">
        <f t="shared" si="0"/>
        <v>|[[《》&gt;0]]||||</v>
      </c>
      <c r="B62" t="s">
        <v>81</v>
      </c>
      <c r="C62" t="s">
        <v>2179</v>
      </c>
      <c r="D62" t="s">
        <v>2180</v>
      </c>
      <c r="F62" t="s">
        <v>2181</v>
      </c>
      <c r="G62" t="s">
        <v>113</v>
      </c>
      <c r="H62">
        <f t="shared" si="2"/>
        <v>0</v>
      </c>
      <c r="I62" t="s">
        <v>2182</v>
      </c>
      <c r="J62" t="s">
        <v>81</v>
      </c>
      <c r="M62" t="s">
        <v>81</v>
      </c>
      <c r="P62" t="s">
        <v>81</v>
      </c>
      <c r="S62" t="s">
        <v>81</v>
      </c>
    </row>
    <row r="63" spans="1:19">
      <c r="A63" t="str">
        <f t="shared" si="0"/>
        <v>|[[《》&gt;0]]||||</v>
      </c>
      <c r="B63" t="s">
        <v>81</v>
      </c>
      <c r="C63" t="s">
        <v>2179</v>
      </c>
      <c r="D63" t="s">
        <v>2180</v>
      </c>
      <c r="F63" t="s">
        <v>2181</v>
      </c>
      <c r="G63" t="s">
        <v>113</v>
      </c>
      <c r="H63">
        <f t="shared" si="2"/>
        <v>0</v>
      </c>
      <c r="I63" t="s">
        <v>2182</v>
      </c>
      <c r="J63" t="s">
        <v>81</v>
      </c>
      <c r="M63" t="s">
        <v>81</v>
      </c>
      <c r="P63" t="s">
        <v>81</v>
      </c>
      <c r="S63" t="s">
        <v>81</v>
      </c>
    </row>
    <row r="64" spans="1:19">
      <c r="A64" t="str">
        <f t="shared" si="0"/>
        <v>|[[《》&gt;0]]||||</v>
      </c>
      <c r="B64" t="s">
        <v>81</v>
      </c>
      <c r="C64" t="s">
        <v>2179</v>
      </c>
      <c r="D64" t="s">
        <v>2180</v>
      </c>
      <c r="F64" t="s">
        <v>2181</v>
      </c>
      <c r="G64" t="s">
        <v>113</v>
      </c>
      <c r="H64">
        <f t="shared" si="2"/>
        <v>0</v>
      </c>
      <c r="I64" t="s">
        <v>2182</v>
      </c>
      <c r="J64" t="s">
        <v>81</v>
      </c>
      <c r="M64" t="s">
        <v>81</v>
      </c>
      <c r="P64" t="s">
        <v>81</v>
      </c>
      <c r="S64" t="s">
        <v>81</v>
      </c>
    </row>
    <row r="65" spans="1:19">
      <c r="A65" t="str">
        <f t="shared" ref="A65:A128" si="3">B65&amp;C65&amp;D65&amp;E65&amp;F65&amp;G65&amp;H65&amp;I65&amp;J65&amp;K65&amp;L65&amp;M65&amp;N65&amp;O65&amp;P65&amp;Q65&amp;R65&amp;S65</f>
        <v>|[[《》&gt;0]]||||</v>
      </c>
      <c r="B65" t="s">
        <v>81</v>
      </c>
      <c r="C65" t="s">
        <v>2179</v>
      </c>
      <c r="D65" t="s">
        <v>2180</v>
      </c>
      <c r="F65" t="s">
        <v>2181</v>
      </c>
      <c r="G65" t="s">
        <v>113</v>
      </c>
      <c r="H65">
        <f t="shared" si="2"/>
        <v>0</v>
      </c>
      <c r="I65" t="s">
        <v>2182</v>
      </c>
      <c r="J65" t="s">
        <v>81</v>
      </c>
      <c r="M65" t="s">
        <v>81</v>
      </c>
      <c r="P65" t="s">
        <v>81</v>
      </c>
      <c r="S65" t="s">
        <v>81</v>
      </c>
    </row>
    <row r="66" spans="1:19">
      <c r="A66" t="str">
        <f t="shared" si="3"/>
        <v>|[[《》&gt;0]]||||</v>
      </c>
      <c r="B66" t="s">
        <v>81</v>
      </c>
      <c r="C66" t="s">
        <v>2179</v>
      </c>
      <c r="D66" t="s">
        <v>2180</v>
      </c>
      <c r="F66" t="s">
        <v>2181</v>
      </c>
      <c r="G66" t="s">
        <v>113</v>
      </c>
      <c r="H66">
        <f t="shared" si="2"/>
        <v>0</v>
      </c>
      <c r="I66" t="s">
        <v>2182</v>
      </c>
      <c r="J66" t="s">
        <v>81</v>
      </c>
      <c r="M66" t="s">
        <v>81</v>
      </c>
      <c r="P66" t="s">
        <v>81</v>
      </c>
      <c r="S66" t="s">
        <v>81</v>
      </c>
    </row>
    <row r="67" spans="1:19">
      <c r="A67" t="str">
        <f t="shared" si="3"/>
        <v>|[[《》&gt;0]]||||</v>
      </c>
      <c r="B67" t="s">
        <v>81</v>
      </c>
      <c r="C67" t="s">
        <v>2179</v>
      </c>
      <c r="D67" t="s">
        <v>2180</v>
      </c>
      <c r="F67" t="s">
        <v>2181</v>
      </c>
      <c r="G67" t="s">
        <v>113</v>
      </c>
      <c r="H67">
        <f t="shared" si="2"/>
        <v>0</v>
      </c>
      <c r="I67" t="s">
        <v>2182</v>
      </c>
      <c r="J67" t="s">
        <v>81</v>
      </c>
      <c r="M67" t="s">
        <v>81</v>
      </c>
      <c r="P67" t="s">
        <v>81</v>
      </c>
      <c r="S67" t="s">
        <v>81</v>
      </c>
    </row>
    <row r="68" spans="1:19">
      <c r="A68" t="str">
        <f t="shared" si="3"/>
        <v>|[[《》&gt;0]]||||</v>
      </c>
      <c r="B68" t="s">
        <v>81</v>
      </c>
      <c r="C68" t="s">
        <v>2179</v>
      </c>
      <c r="D68" t="s">
        <v>2180</v>
      </c>
      <c r="F68" t="s">
        <v>2181</v>
      </c>
      <c r="G68" t="s">
        <v>113</v>
      </c>
      <c r="H68">
        <f t="shared" si="2"/>
        <v>0</v>
      </c>
      <c r="I68" t="s">
        <v>2182</v>
      </c>
      <c r="J68" t="s">
        <v>81</v>
      </c>
      <c r="M68" t="s">
        <v>81</v>
      </c>
      <c r="P68" t="s">
        <v>81</v>
      </c>
      <c r="S68" t="s">
        <v>81</v>
      </c>
    </row>
    <row r="69" spans="1:19">
      <c r="A69" t="str">
        <f t="shared" si="3"/>
        <v>|[[《》&gt;0]]||||</v>
      </c>
      <c r="B69" t="s">
        <v>81</v>
      </c>
      <c r="C69" t="s">
        <v>2179</v>
      </c>
      <c r="D69" t="s">
        <v>2180</v>
      </c>
      <c r="F69" t="s">
        <v>2181</v>
      </c>
      <c r="G69" t="s">
        <v>113</v>
      </c>
      <c r="H69">
        <f t="shared" si="2"/>
        <v>0</v>
      </c>
      <c r="I69" t="s">
        <v>2182</v>
      </c>
      <c r="J69" t="s">
        <v>81</v>
      </c>
      <c r="M69" t="s">
        <v>81</v>
      </c>
      <c r="P69" t="s">
        <v>81</v>
      </c>
      <c r="S69" t="s">
        <v>81</v>
      </c>
    </row>
    <row r="70" spans="1:19">
      <c r="A70" t="str">
        <f t="shared" si="3"/>
        <v>|[[《》&gt;0]]||||</v>
      </c>
      <c r="B70" t="s">
        <v>81</v>
      </c>
      <c r="C70" t="s">
        <v>2179</v>
      </c>
      <c r="D70" t="s">
        <v>2180</v>
      </c>
      <c r="F70" t="s">
        <v>2181</v>
      </c>
      <c r="G70" t="s">
        <v>113</v>
      </c>
      <c r="H70">
        <f t="shared" si="2"/>
        <v>0</v>
      </c>
      <c r="I70" t="s">
        <v>2182</v>
      </c>
      <c r="J70" t="s">
        <v>81</v>
      </c>
      <c r="M70" t="s">
        <v>81</v>
      </c>
      <c r="P70" t="s">
        <v>81</v>
      </c>
      <c r="S70" t="s">
        <v>81</v>
      </c>
    </row>
    <row r="71" spans="1:19">
      <c r="A71" t="str">
        <f t="shared" si="3"/>
        <v>|[[《》&gt;0]]||||</v>
      </c>
      <c r="B71" t="s">
        <v>81</v>
      </c>
      <c r="C71" t="s">
        <v>2179</v>
      </c>
      <c r="D71" t="s">
        <v>2180</v>
      </c>
      <c r="F71" t="s">
        <v>2181</v>
      </c>
      <c r="G71" t="s">
        <v>113</v>
      </c>
      <c r="H71">
        <f t="shared" si="2"/>
        <v>0</v>
      </c>
      <c r="I71" t="s">
        <v>2182</v>
      </c>
      <c r="J71" t="s">
        <v>81</v>
      </c>
      <c r="M71" t="s">
        <v>81</v>
      </c>
      <c r="P71" t="s">
        <v>81</v>
      </c>
      <c r="S71" t="s">
        <v>81</v>
      </c>
    </row>
    <row r="72" spans="1:19">
      <c r="A72" t="str">
        <f t="shared" si="3"/>
        <v>|[[《》&gt;0]]||||</v>
      </c>
      <c r="B72" t="s">
        <v>81</v>
      </c>
      <c r="C72" t="s">
        <v>2179</v>
      </c>
      <c r="D72" t="s">
        <v>2180</v>
      </c>
      <c r="F72" t="s">
        <v>2181</v>
      </c>
      <c r="G72" t="s">
        <v>113</v>
      </c>
      <c r="H72">
        <f t="shared" si="2"/>
        <v>0</v>
      </c>
      <c r="I72" t="s">
        <v>2182</v>
      </c>
      <c r="J72" t="s">
        <v>81</v>
      </c>
      <c r="M72" t="s">
        <v>81</v>
      </c>
      <c r="P72" t="s">
        <v>81</v>
      </c>
      <c r="S72" t="s">
        <v>81</v>
      </c>
    </row>
    <row r="73" spans="1:19">
      <c r="A73" t="str">
        <f t="shared" si="3"/>
        <v>|[[《》&gt;0]]||||</v>
      </c>
      <c r="B73" t="s">
        <v>81</v>
      </c>
      <c r="C73" t="s">
        <v>2179</v>
      </c>
      <c r="D73" t="s">
        <v>2180</v>
      </c>
      <c r="F73" t="s">
        <v>2181</v>
      </c>
      <c r="G73" t="s">
        <v>113</v>
      </c>
      <c r="H73">
        <f t="shared" si="2"/>
        <v>0</v>
      </c>
      <c r="I73" t="s">
        <v>2182</v>
      </c>
      <c r="J73" t="s">
        <v>81</v>
      </c>
      <c r="M73" t="s">
        <v>81</v>
      </c>
      <c r="P73" t="s">
        <v>81</v>
      </c>
      <c r="S73" t="s">
        <v>81</v>
      </c>
    </row>
    <row r="74" spans="1:19">
      <c r="A74" t="str">
        <f t="shared" si="3"/>
        <v>|[[《》&gt;0]]||||</v>
      </c>
      <c r="B74" t="s">
        <v>81</v>
      </c>
      <c r="C74" t="s">
        <v>2179</v>
      </c>
      <c r="D74" t="s">
        <v>2180</v>
      </c>
      <c r="F74" t="s">
        <v>2181</v>
      </c>
      <c r="G74" t="s">
        <v>113</v>
      </c>
      <c r="H74">
        <f t="shared" si="2"/>
        <v>0</v>
      </c>
      <c r="I74" t="s">
        <v>2182</v>
      </c>
      <c r="J74" t="s">
        <v>81</v>
      </c>
      <c r="M74" t="s">
        <v>81</v>
      </c>
      <c r="P74" t="s">
        <v>81</v>
      </c>
      <c r="S74" t="s">
        <v>81</v>
      </c>
    </row>
    <row r="75" spans="1:19">
      <c r="A75" t="str">
        <f t="shared" si="3"/>
        <v>|[[《》&gt;0]]||||</v>
      </c>
      <c r="B75" t="s">
        <v>81</v>
      </c>
      <c r="C75" t="s">
        <v>2179</v>
      </c>
      <c r="D75" t="s">
        <v>2180</v>
      </c>
      <c r="F75" t="s">
        <v>2181</v>
      </c>
      <c r="G75" t="s">
        <v>113</v>
      </c>
      <c r="H75">
        <f t="shared" si="2"/>
        <v>0</v>
      </c>
      <c r="I75" t="s">
        <v>2182</v>
      </c>
      <c r="J75" t="s">
        <v>81</v>
      </c>
      <c r="M75" t="s">
        <v>81</v>
      </c>
      <c r="P75" t="s">
        <v>81</v>
      </c>
      <c r="S75" t="s">
        <v>81</v>
      </c>
    </row>
    <row r="76" spans="1:19">
      <c r="A76" t="str">
        <f t="shared" si="3"/>
        <v>|[[《》&gt;0]]||||</v>
      </c>
      <c r="B76" t="s">
        <v>81</v>
      </c>
      <c r="C76" t="s">
        <v>2179</v>
      </c>
      <c r="D76" t="s">
        <v>2180</v>
      </c>
      <c r="F76" t="s">
        <v>2181</v>
      </c>
      <c r="G76" t="s">
        <v>113</v>
      </c>
      <c r="H76">
        <f t="shared" si="2"/>
        <v>0</v>
      </c>
      <c r="I76" t="s">
        <v>2182</v>
      </c>
      <c r="J76" t="s">
        <v>81</v>
      </c>
      <c r="M76" t="s">
        <v>81</v>
      </c>
      <c r="P76" t="s">
        <v>81</v>
      </c>
      <c r="S76" t="s">
        <v>81</v>
      </c>
    </row>
    <row r="77" spans="1:19">
      <c r="A77" t="str">
        <f t="shared" si="3"/>
        <v>|[[《》&gt;0]]||||</v>
      </c>
      <c r="B77" t="s">
        <v>81</v>
      </c>
      <c r="C77" t="s">
        <v>2179</v>
      </c>
      <c r="D77" t="s">
        <v>2180</v>
      </c>
      <c r="F77" t="s">
        <v>2181</v>
      </c>
      <c r="G77" t="s">
        <v>113</v>
      </c>
      <c r="H77">
        <f t="shared" si="2"/>
        <v>0</v>
      </c>
      <c r="I77" t="s">
        <v>2182</v>
      </c>
      <c r="J77" t="s">
        <v>81</v>
      </c>
      <c r="M77" t="s">
        <v>81</v>
      </c>
      <c r="P77" t="s">
        <v>81</v>
      </c>
      <c r="S77" t="s">
        <v>81</v>
      </c>
    </row>
    <row r="78" spans="1:19">
      <c r="A78" t="str">
        <f t="shared" si="3"/>
        <v>|[[《》&gt;0]]||||</v>
      </c>
      <c r="B78" t="s">
        <v>81</v>
      </c>
      <c r="C78" t="s">
        <v>2179</v>
      </c>
      <c r="D78" t="s">
        <v>2180</v>
      </c>
      <c r="F78" t="s">
        <v>2181</v>
      </c>
      <c r="G78" t="s">
        <v>113</v>
      </c>
      <c r="H78">
        <f t="shared" si="2"/>
        <v>0</v>
      </c>
      <c r="I78" t="s">
        <v>2182</v>
      </c>
      <c r="J78" t="s">
        <v>81</v>
      </c>
      <c r="M78" t="s">
        <v>81</v>
      </c>
      <c r="P78" t="s">
        <v>81</v>
      </c>
      <c r="S78" t="s">
        <v>81</v>
      </c>
    </row>
    <row r="79" spans="1:19">
      <c r="A79" t="str">
        <f t="shared" si="3"/>
        <v>|[[《》&gt;0]]||||</v>
      </c>
      <c r="B79" t="s">
        <v>81</v>
      </c>
      <c r="C79" t="s">
        <v>2179</v>
      </c>
      <c r="D79" t="s">
        <v>2180</v>
      </c>
      <c r="F79" t="s">
        <v>2181</v>
      </c>
      <c r="G79" t="s">
        <v>113</v>
      </c>
      <c r="H79">
        <f t="shared" si="2"/>
        <v>0</v>
      </c>
      <c r="I79" t="s">
        <v>2182</v>
      </c>
      <c r="J79" t="s">
        <v>81</v>
      </c>
      <c r="M79" t="s">
        <v>81</v>
      </c>
      <c r="P79" t="s">
        <v>81</v>
      </c>
      <c r="S79" t="s">
        <v>81</v>
      </c>
    </row>
    <row r="80" spans="1:1">
      <c r="A80" t="str">
        <f t="shared" si="3"/>
        <v/>
      </c>
    </row>
    <row r="81" spans="1:2">
      <c r="A81" t="str">
        <f t="shared" si="3"/>
        <v>**黒</v>
      </c>
      <c r="B81" t="s">
        <v>2184</v>
      </c>
    </row>
    <row r="82" spans="1:19">
      <c r="A82" t="str">
        <f t="shared" si="3"/>
        <v>|LEFT:500|LEFT:50|LEFT:80|LEFT:100|c</v>
      </c>
      <c r="B82" t="s">
        <v>81</v>
      </c>
      <c r="H82" t="s">
        <v>1770</v>
      </c>
      <c r="J82" t="s">
        <v>81</v>
      </c>
      <c r="L82" t="s">
        <v>1771</v>
      </c>
      <c r="M82" t="s">
        <v>81</v>
      </c>
      <c r="O82" t="s">
        <v>1</v>
      </c>
      <c r="P82" t="s">
        <v>81</v>
      </c>
      <c r="R82" t="s">
        <v>2</v>
      </c>
      <c r="S82" t="s">
        <v>2178</v>
      </c>
    </row>
    <row r="83" spans="1:19">
      <c r="A83" t="str">
        <f t="shared" si="3"/>
        <v>|カード名|コスト|レアリティ|種別|</v>
      </c>
      <c r="B83" t="s">
        <v>81</v>
      </c>
      <c r="H83" t="s">
        <v>1772</v>
      </c>
      <c r="J83" t="s">
        <v>81</v>
      </c>
      <c r="L83" t="s">
        <v>1773</v>
      </c>
      <c r="M83" t="s">
        <v>81</v>
      </c>
      <c r="O83" t="s">
        <v>93</v>
      </c>
      <c r="P83" t="s">
        <v>81</v>
      </c>
      <c r="R83" t="s">
        <v>11</v>
      </c>
      <c r="S83" t="s">
        <v>81</v>
      </c>
    </row>
    <row r="84" spans="1:19">
      <c r="A84" t="str">
        <f t="shared" si="3"/>
        <v>|[[《》&gt;0]]||||</v>
      </c>
      <c r="B84" t="s">
        <v>81</v>
      </c>
      <c r="C84" t="s">
        <v>2179</v>
      </c>
      <c r="D84" t="s">
        <v>2180</v>
      </c>
      <c r="F84" t="s">
        <v>2181</v>
      </c>
      <c r="G84" t="s">
        <v>113</v>
      </c>
      <c r="H84">
        <f t="shared" ref="H84:H123" si="4">E84</f>
        <v>0</v>
      </c>
      <c r="I84" t="s">
        <v>2182</v>
      </c>
      <c r="J84" t="s">
        <v>81</v>
      </c>
      <c r="M84" t="s">
        <v>81</v>
      </c>
      <c r="P84" t="s">
        <v>81</v>
      </c>
      <c r="S84" t="s">
        <v>81</v>
      </c>
    </row>
    <row r="85" spans="1:19">
      <c r="A85" t="str">
        <f t="shared" si="3"/>
        <v>|[[《》&gt;0]]||||</v>
      </c>
      <c r="B85" t="s">
        <v>81</v>
      </c>
      <c r="C85" t="s">
        <v>2179</v>
      </c>
      <c r="D85" t="s">
        <v>2180</v>
      </c>
      <c r="F85" t="s">
        <v>2181</v>
      </c>
      <c r="G85" t="s">
        <v>113</v>
      </c>
      <c r="H85">
        <f t="shared" si="4"/>
        <v>0</v>
      </c>
      <c r="I85" t="s">
        <v>2182</v>
      </c>
      <c r="J85" t="s">
        <v>81</v>
      </c>
      <c r="M85" t="s">
        <v>81</v>
      </c>
      <c r="P85" t="s">
        <v>81</v>
      </c>
      <c r="S85" t="s">
        <v>81</v>
      </c>
    </row>
    <row r="86" spans="1:19">
      <c r="A86" t="str">
        <f t="shared" si="3"/>
        <v>|[[《》&gt;0]]||||</v>
      </c>
      <c r="B86" t="s">
        <v>81</v>
      </c>
      <c r="C86" t="s">
        <v>2179</v>
      </c>
      <c r="D86" t="s">
        <v>2180</v>
      </c>
      <c r="F86" t="s">
        <v>2181</v>
      </c>
      <c r="G86" t="s">
        <v>113</v>
      </c>
      <c r="H86">
        <f t="shared" si="4"/>
        <v>0</v>
      </c>
      <c r="I86" t="s">
        <v>2182</v>
      </c>
      <c r="J86" t="s">
        <v>81</v>
      </c>
      <c r="M86" t="s">
        <v>81</v>
      </c>
      <c r="P86" t="s">
        <v>81</v>
      </c>
      <c r="S86" t="s">
        <v>81</v>
      </c>
    </row>
    <row r="87" spans="1:19">
      <c r="A87" t="str">
        <f t="shared" si="3"/>
        <v>|[[《》&gt;0]]||||</v>
      </c>
      <c r="B87" t="s">
        <v>81</v>
      </c>
      <c r="C87" t="s">
        <v>2179</v>
      </c>
      <c r="D87" t="s">
        <v>2180</v>
      </c>
      <c r="F87" t="s">
        <v>2181</v>
      </c>
      <c r="G87" t="s">
        <v>113</v>
      </c>
      <c r="H87">
        <f t="shared" si="4"/>
        <v>0</v>
      </c>
      <c r="I87" t="s">
        <v>2182</v>
      </c>
      <c r="J87" t="s">
        <v>81</v>
      </c>
      <c r="M87" t="s">
        <v>81</v>
      </c>
      <c r="P87" t="s">
        <v>81</v>
      </c>
      <c r="S87" t="s">
        <v>81</v>
      </c>
    </row>
    <row r="88" spans="1:19">
      <c r="A88" t="str">
        <f t="shared" si="3"/>
        <v>|[[《》&gt;0]]||||</v>
      </c>
      <c r="B88" t="s">
        <v>81</v>
      </c>
      <c r="C88" t="s">
        <v>2179</v>
      </c>
      <c r="D88" t="s">
        <v>2180</v>
      </c>
      <c r="F88" t="s">
        <v>2181</v>
      </c>
      <c r="G88" t="s">
        <v>113</v>
      </c>
      <c r="H88">
        <f t="shared" si="4"/>
        <v>0</v>
      </c>
      <c r="I88" t="s">
        <v>2182</v>
      </c>
      <c r="J88" t="s">
        <v>81</v>
      </c>
      <c r="M88" t="s">
        <v>81</v>
      </c>
      <c r="P88" t="s">
        <v>81</v>
      </c>
      <c r="S88" t="s">
        <v>81</v>
      </c>
    </row>
    <row r="89" spans="1:19">
      <c r="A89" t="str">
        <f t="shared" si="3"/>
        <v>|[[《》&gt;0]]||||</v>
      </c>
      <c r="B89" t="s">
        <v>81</v>
      </c>
      <c r="C89" t="s">
        <v>2179</v>
      </c>
      <c r="D89" t="s">
        <v>2180</v>
      </c>
      <c r="F89" t="s">
        <v>2181</v>
      </c>
      <c r="G89" t="s">
        <v>113</v>
      </c>
      <c r="H89">
        <f t="shared" si="4"/>
        <v>0</v>
      </c>
      <c r="I89" t="s">
        <v>2182</v>
      </c>
      <c r="J89" t="s">
        <v>81</v>
      </c>
      <c r="M89" t="s">
        <v>81</v>
      </c>
      <c r="P89" t="s">
        <v>81</v>
      </c>
      <c r="S89" t="s">
        <v>81</v>
      </c>
    </row>
    <row r="90" spans="1:19">
      <c r="A90" t="str">
        <f t="shared" si="3"/>
        <v>|[[《》&gt;0]]||||</v>
      </c>
      <c r="B90" t="s">
        <v>81</v>
      </c>
      <c r="C90" t="s">
        <v>2179</v>
      </c>
      <c r="D90" t="s">
        <v>2180</v>
      </c>
      <c r="F90" t="s">
        <v>2181</v>
      </c>
      <c r="G90" t="s">
        <v>113</v>
      </c>
      <c r="H90">
        <f t="shared" si="4"/>
        <v>0</v>
      </c>
      <c r="I90" t="s">
        <v>2182</v>
      </c>
      <c r="J90" t="s">
        <v>81</v>
      </c>
      <c r="M90" t="s">
        <v>81</v>
      </c>
      <c r="P90" t="s">
        <v>81</v>
      </c>
      <c r="S90" t="s">
        <v>81</v>
      </c>
    </row>
    <row r="91" spans="1:19">
      <c r="A91" t="str">
        <f t="shared" si="3"/>
        <v>|[[《》&gt;0]]||||</v>
      </c>
      <c r="B91" t="s">
        <v>81</v>
      </c>
      <c r="C91" t="s">
        <v>2179</v>
      </c>
      <c r="D91" t="s">
        <v>2180</v>
      </c>
      <c r="F91" t="s">
        <v>2181</v>
      </c>
      <c r="G91" t="s">
        <v>113</v>
      </c>
      <c r="H91">
        <f t="shared" si="4"/>
        <v>0</v>
      </c>
      <c r="I91" t="s">
        <v>2182</v>
      </c>
      <c r="J91" t="s">
        <v>81</v>
      </c>
      <c r="M91" t="s">
        <v>81</v>
      </c>
      <c r="P91" t="s">
        <v>81</v>
      </c>
      <c r="S91" t="s">
        <v>81</v>
      </c>
    </row>
    <row r="92" spans="1:19">
      <c r="A92" t="str">
        <f t="shared" si="3"/>
        <v>|[[《》&gt;0]]||||</v>
      </c>
      <c r="B92" t="s">
        <v>81</v>
      </c>
      <c r="C92" t="s">
        <v>2179</v>
      </c>
      <c r="D92" t="s">
        <v>2180</v>
      </c>
      <c r="F92" t="s">
        <v>2181</v>
      </c>
      <c r="G92" t="s">
        <v>113</v>
      </c>
      <c r="H92">
        <f t="shared" si="4"/>
        <v>0</v>
      </c>
      <c r="I92" t="s">
        <v>2182</v>
      </c>
      <c r="J92" t="s">
        <v>81</v>
      </c>
      <c r="M92" t="s">
        <v>81</v>
      </c>
      <c r="P92" t="s">
        <v>81</v>
      </c>
      <c r="S92" t="s">
        <v>81</v>
      </c>
    </row>
    <row r="93" spans="1:19">
      <c r="A93" t="str">
        <f t="shared" si="3"/>
        <v>|[[《》&gt;0]]||||</v>
      </c>
      <c r="B93" t="s">
        <v>81</v>
      </c>
      <c r="C93" t="s">
        <v>2179</v>
      </c>
      <c r="D93" t="s">
        <v>2180</v>
      </c>
      <c r="F93" t="s">
        <v>2181</v>
      </c>
      <c r="G93" t="s">
        <v>113</v>
      </c>
      <c r="H93">
        <f t="shared" si="4"/>
        <v>0</v>
      </c>
      <c r="I93" t="s">
        <v>2182</v>
      </c>
      <c r="J93" t="s">
        <v>81</v>
      </c>
      <c r="M93" t="s">
        <v>81</v>
      </c>
      <c r="P93" t="s">
        <v>81</v>
      </c>
      <c r="S93" t="s">
        <v>81</v>
      </c>
    </row>
    <row r="94" spans="1:19">
      <c r="A94" t="str">
        <f t="shared" si="3"/>
        <v>|[[《》&gt;0]]||||</v>
      </c>
      <c r="B94" t="s">
        <v>81</v>
      </c>
      <c r="C94" t="s">
        <v>2179</v>
      </c>
      <c r="D94" t="s">
        <v>2180</v>
      </c>
      <c r="F94" t="s">
        <v>2181</v>
      </c>
      <c r="G94" t="s">
        <v>113</v>
      </c>
      <c r="H94">
        <f t="shared" si="4"/>
        <v>0</v>
      </c>
      <c r="I94" t="s">
        <v>2182</v>
      </c>
      <c r="J94" t="s">
        <v>81</v>
      </c>
      <c r="M94" t="s">
        <v>81</v>
      </c>
      <c r="P94" t="s">
        <v>81</v>
      </c>
      <c r="S94" t="s">
        <v>81</v>
      </c>
    </row>
    <row r="95" spans="1:19">
      <c r="A95" t="str">
        <f t="shared" si="3"/>
        <v>|[[《》&gt;0]]||||</v>
      </c>
      <c r="B95" t="s">
        <v>81</v>
      </c>
      <c r="C95" t="s">
        <v>2179</v>
      </c>
      <c r="D95" t="s">
        <v>2180</v>
      </c>
      <c r="F95" t="s">
        <v>2181</v>
      </c>
      <c r="G95" t="s">
        <v>113</v>
      </c>
      <c r="H95">
        <f t="shared" si="4"/>
        <v>0</v>
      </c>
      <c r="I95" t="s">
        <v>2182</v>
      </c>
      <c r="J95" t="s">
        <v>81</v>
      </c>
      <c r="M95" t="s">
        <v>81</v>
      </c>
      <c r="P95" t="s">
        <v>81</v>
      </c>
      <c r="S95" t="s">
        <v>81</v>
      </c>
    </row>
    <row r="96" spans="1:19">
      <c r="A96" t="str">
        <f t="shared" si="3"/>
        <v>|[[《》&gt;0]]||||</v>
      </c>
      <c r="B96" t="s">
        <v>81</v>
      </c>
      <c r="C96" t="s">
        <v>2179</v>
      </c>
      <c r="D96" t="s">
        <v>2180</v>
      </c>
      <c r="F96" t="s">
        <v>2181</v>
      </c>
      <c r="G96" t="s">
        <v>113</v>
      </c>
      <c r="H96">
        <f t="shared" si="4"/>
        <v>0</v>
      </c>
      <c r="I96" t="s">
        <v>2182</v>
      </c>
      <c r="J96" t="s">
        <v>81</v>
      </c>
      <c r="M96" t="s">
        <v>81</v>
      </c>
      <c r="P96" t="s">
        <v>81</v>
      </c>
      <c r="S96" t="s">
        <v>81</v>
      </c>
    </row>
    <row r="97" spans="1:19">
      <c r="A97" t="str">
        <f t="shared" si="3"/>
        <v>|[[《》&gt;0]]||||</v>
      </c>
      <c r="B97" t="s">
        <v>81</v>
      </c>
      <c r="C97" t="s">
        <v>2179</v>
      </c>
      <c r="D97" t="s">
        <v>2180</v>
      </c>
      <c r="F97" t="s">
        <v>2181</v>
      </c>
      <c r="G97" t="s">
        <v>113</v>
      </c>
      <c r="H97">
        <f t="shared" si="4"/>
        <v>0</v>
      </c>
      <c r="I97" t="s">
        <v>2182</v>
      </c>
      <c r="J97" t="s">
        <v>81</v>
      </c>
      <c r="M97" t="s">
        <v>81</v>
      </c>
      <c r="P97" t="s">
        <v>81</v>
      </c>
      <c r="S97" t="s">
        <v>81</v>
      </c>
    </row>
    <row r="98" spans="1:19">
      <c r="A98" t="str">
        <f t="shared" si="3"/>
        <v>|[[《》&gt;0]]||||</v>
      </c>
      <c r="B98" t="s">
        <v>81</v>
      </c>
      <c r="C98" t="s">
        <v>2179</v>
      </c>
      <c r="D98" t="s">
        <v>2180</v>
      </c>
      <c r="F98" t="s">
        <v>2181</v>
      </c>
      <c r="G98" t="s">
        <v>113</v>
      </c>
      <c r="H98">
        <f t="shared" si="4"/>
        <v>0</v>
      </c>
      <c r="I98" t="s">
        <v>2182</v>
      </c>
      <c r="J98" t="s">
        <v>81</v>
      </c>
      <c r="M98" t="s">
        <v>81</v>
      </c>
      <c r="P98" t="s">
        <v>81</v>
      </c>
      <c r="S98" t="s">
        <v>81</v>
      </c>
    </row>
    <row r="99" spans="1:19">
      <c r="A99" t="str">
        <f t="shared" si="3"/>
        <v>|[[《》&gt;0]]||||</v>
      </c>
      <c r="B99" t="s">
        <v>81</v>
      </c>
      <c r="C99" t="s">
        <v>2179</v>
      </c>
      <c r="D99" t="s">
        <v>2180</v>
      </c>
      <c r="F99" t="s">
        <v>2181</v>
      </c>
      <c r="G99" t="s">
        <v>113</v>
      </c>
      <c r="H99">
        <f t="shared" si="4"/>
        <v>0</v>
      </c>
      <c r="I99" t="s">
        <v>2182</v>
      </c>
      <c r="J99" t="s">
        <v>81</v>
      </c>
      <c r="M99" t="s">
        <v>81</v>
      </c>
      <c r="P99" t="s">
        <v>81</v>
      </c>
      <c r="S99" t="s">
        <v>81</v>
      </c>
    </row>
    <row r="100" spans="1:19">
      <c r="A100" t="str">
        <f t="shared" si="3"/>
        <v>|[[《》&gt;0]]||||</v>
      </c>
      <c r="B100" t="s">
        <v>81</v>
      </c>
      <c r="C100" t="s">
        <v>2179</v>
      </c>
      <c r="D100" t="s">
        <v>2180</v>
      </c>
      <c r="F100" t="s">
        <v>2181</v>
      </c>
      <c r="G100" t="s">
        <v>113</v>
      </c>
      <c r="H100">
        <f t="shared" si="4"/>
        <v>0</v>
      </c>
      <c r="I100" t="s">
        <v>2182</v>
      </c>
      <c r="J100" t="s">
        <v>81</v>
      </c>
      <c r="M100" t="s">
        <v>81</v>
      </c>
      <c r="P100" t="s">
        <v>81</v>
      </c>
      <c r="S100" t="s">
        <v>81</v>
      </c>
    </row>
    <row r="101" spans="1:19">
      <c r="A101" t="str">
        <f t="shared" si="3"/>
        <v>|[[《》&gt;0]]||||</v>
      </c>
      <c r="B101" t="s">
        <v>81</v>
      </c>
      <c r="C101" t="s">
        <v>2179</v>
      </c>
      <c r="D101" t="s">
        <v>2180</v>
      </c>
      <c r="F101" t="s">
        <v>2181</v>
      </c>
      <c r="G101" t="s">
        <v>113</v>
      </c>
      <c r="H101">
        <f t="shared" si="4"/>
        <v>0</v>
      </c>
      <c r="I101" t="s">
        <v>2182</v>
      </c>
      <c r="J101" t="s">
        <v>81</v>
      </c>
      <c r="M101" t="s">
        <v>81</v>
      </c>
      <c r="P101" t="s">
        <v>81</v>
      </c>
      <c r="S101" t="s">
        <v>81</v>
      </c>
    </row>
    <row r="102" spans="1:19">
      <c r="A102" t="str">
        <f t="shared" si="3"/>
        <v>|[[《》&gt;0]]||||</v>
      </c>
      <c r="B102" t="s">
        <v>81</v>
      </c>
      <c r="C102" t="s">
        <v>2179</v>
      </c>
      <c r="D102" t="s">
        <v>2180</v>
      </c>
      <c r="F102" t="s">
        <v>2181</v>
      </c>
      <c r="G102" t="s">
        <v>113</v>
      </c>
      <c r="H102">
        <f t="shared" si="4"/>
        <v>0</v>
      </c>
      <c r="I102" t="s">
        <v>2182</v>
      </c>
      <c r="J102" t="s">
        <v>81</v>
      </c>
      <c r="M102" t="s">
        <v>81</v>
      </c>
      <c r="P102" t="s">
        <v>81</v>
      </c>
      <c r="S102" t="s">
        <v>81</v>
      </c>
    </row>
    <row r="103" spans="1:19">
      <c r="A103" t="str">
        <f t="shared" si="3"/>
        <v>|[[《》&gt;0]]||||</v>
      </c>
      <c r="B103" t="s">
        <v>81</v>
      </c>
      <c r="C103" t="s">
        <v>2179</v>
      </c>
      <c r="D103" t="s">
        <v>2180</v>
      </c>
      <c r="F103" t="s">
        <v>2181</v>
      </c>
      <c r="G103" t="s">
        <v>113</v>
      </c>
      <c r="H103">
        <f t="shared" si="4"/>
        <v>0</v>
      </c>
      <c r="I103" t="s">
        <v>2182</v>
      </c>
      <c r="J103" t="s">
        <v>81</v>
      </c>
      <c r="M103" t="s">
        <v>81</v>
      </c>
      <c r="P103" t="s">
        <v>81</v>
      </c>
      <c r="S103" t="s">
        <v>81</v>
      </c>
    </row>
    <row r="104" spans="1:19">
      <c r="A104" t="str">
        <f t="shared" si="3"/>
        <v>|[[《》&gt;0]]||||</v>
      </c>
      <c r="B104" t="s">
        <v>81</v>
      </c>
      <c r="C104" t="s">
        <v>2179</v>
      </c>
      <c r="D104" t="s">
        <v>2180</v>
      </c>
      <c r="F104" t="s">
        <v>2181</v>
      </c>
      <c r="G104" t="s">
        <v>113</v>
      </c>
      <c r="H104">
        <f t="shared" si="4"/>
        <v>0</v>
      </c>
      <c r="I104" t="s">
        <v>2182</v>
      </c>
      <c r="J104" t="s">
        <v>81</v>
      </c>
      <c r="M104" t="s">
        <v>81</v>
      </c>
      <c r="P104" t="s">
        <v>81</v>
      </c>
      <c r="S104" t="s">
        <v>81</v>
      </c>
    </row>
    <row r="105" spans="1:19">
      <c r="A105" t="str">
        <f t="shared" si="3"/>
        <v>|[[《》&gt;0]]||||</v>
      </c>
      <c r="B105" t="s">
        <v>81</v>
      </c>
      <c r="C105" t="s">
        <v>2179</v>
      </c>
      <c r="D105" t="s">
        <v>2180</v>
      </c>
      <c r="F105" t="s">
        <v>2181</v>
      </c>
      <c r="G105" t="s">
        <v>113</v>
      </c>
      <c r="H105">
        <f t="shared" si="4"/>
        <v>0</v>
      </c>
      <c r="I105" t="s">
        <v>2182</v>
      </c>
      <c r="J105" t="s">
        <v>81</v>
      </c>
      <c r="M105" t="s">
        <v>81</v>
      </c>
      <c r="P105" t="s">
        <v>81</v>
      </c>
      <c r="S105" t="s">
        <v>81</v>
      </c>
    </row>
    <row r="106" spans="1:19">
      <c r="A106" t="str">
        <f t="shared" si="3"/>
        <v>|[[《》&gt;0]]||||</v>
      </c>
      <c r="B106" t="s">
        <v>81</v>
      </c>
      <c r="C106" t="s">
        <v>2179</v>
      </c>
      <c r="D106" t="s">
        <v>2180</v>
      </c>
      <c r="F106" t="s">
        <v>2181</v>
      </c>
      <c r="G106" t="s">
        <v>113</v>
      </c>
      <c r="H106">
        <f t="shared" si="4"/>
        <v>0</v>
      </c>
      <c r="I106" t="s">
        <v>2182</v>
      </c>
      <c r="J106" t="s">
        <v>81</v>
      </c>
      <c r="M106" t="s">
        <v>81</v>
      </c>
      <c r="P106" t="s">
        <v>81</v>
      </c>
      <c r="S106" t="s">
        <v>81</v>
      </c>
    </row>
    <row r="107" spans="1:19">
      <c r="A107" t="str">
        <f t="shared" si="3"/>
        <v>|[[《》&gt;0]]||||</v>
      </c>
      <c r="B107" t="s">
        <v>81</v>
      </c>
      <c r="C107" t="s">
        <v>2179</v>
      </c>
      <c r="D107" t="s">
        <v>2180</v>
      </c>
      <c r="F107" t="s">
        <v>2181</v>
      </c>
      <c r="G107" t="s">
        <v>113</v>
      </c>
      <c r="H107">
        <f t="shared" si="4"/>
        <v>0</v>
      </c>
      <c r="I107" t="s">
        <v>2182</v>
      </c>
      <c r="J107" t="s">
        <v>81</v>
      </c>
      <c r="M107" t="s">
        <v>81</v>
      </c>
      <c r="P107" t="s">
        <v>81</v>
      </c>
      <c r="S107" t="s">
        <v>81</v>
      </c>
    </row>
    <row r="108" spans="1:19">
      <c r="A108" t="str">
        <f t="shared" si="3"/>
        <v>|[[《》&gt;0]]||||</v>
      </c>
      <c r="B108" t="s">
        <v>81</v>
      </c>
      <c r="C108" t="s">
        <v>2179</v>
      </c>
      <c r="D108" t="s">
        <v>2180</v>
      </c>
      <c r="F108" t="s">
        <v>2181</v>
      </c>
      <c r="G108" t="s">
        <v>113</v>
      </c>
      <c r="H108">
        <f t="shared" si="4"/>
        <v>0</v>
      </c>
      <c r="I108" t="s">
        <v>2182</v>
      </c>
      <c r="J108" t="s">
        <v>81</v>
      </c>
      <c r="M108" t="s">
        <v>81</v>
      </c>
      <c r="P108" t="s">
        <v>81</v>
      </c>
      <c r="S108" t="s">
        <v>81</v>
      </c>
    </row>
    <row r="109" spans="1:19">
      <c r="A109" t="str">
        <f t="shared" si="3"/>
        <v>|[[《》&gt;0]]||||</v>
      </c>
      <c r="B109" t="s">
        <v>81</v>
      </c>
      <c r="C109" t="s">
        <v>2179</v>
      </c>
      <c r="D109" t="s">
        <v>2180</v>
      </c>
      <c r="F109" t="s">
        <v>2181</v>
      </c>
      <c r="G109" t="s">
        <v>113</v>
      </c>
      <c r="H109">
        <f t="shared" si="4"/>
        <v>0</v>
      </c>
      <c r="I109" t="s">
        <v>2182</v>
      </c>
      <c r="J109" t="s">
        <v>81</v>
      </c>
      <c r="M109" t="s">
        <v>81</v>
      </c>
      <c r="P109" t="s">
        <v>81</v>
      </c>
      <c r="S109" t="s">
        <v>81</v>
      </c>
    </row>
    <row r="110" spans="1:19">
      <c r="A110" t="str">
        <f t="shared" si="3"/>
        <v>|[[《》&gt;0]]||||</v>
      </c>
      <c r="B110" t="s">
        <v>81</v>
      </c>
      <c r="C110" t="s">
        <v>2179</v>
      </c>
      <c r="D110" t="s">
        <v>2180</v>
      </c>
      <c r="F110" t="s">
        <v>2181</v>
      </c>
      <c r="G110" t="s">
        <v>113</v>
      </c>
      <c r="H110">
        <f t="shared" si="4"/>
        <v>0</v>
      </c>
      <c r="I110" t="s">
        <v>2182</v>
      </c>
      <c r="J110" t="s">
        <v>81</v>
      </c>
      <c r="M110" t="s">
        <v>81</v>
      </c>
      <c r="P110" t="s">
        <v>81</v>
      </c>
      <c r="S110" t="s">
        <v>81</v>
      </c>
    </row>
    <row r="111" spans="1:19">
      <c r="A111" t="str">
        <f t="shared" si="3"/>
        <v>|[[《》&gt;0]]||||</v>
      </c>
      <c r="B111" t="s">
        <v>81</v>
      </c>
      <c r="C111" t="s">
        <v>2179</v>
      </c>
      <c r="D111" t="s">
        <v>2180</v>
      </c>
      <c r="F111" t="s">
        <v>2181</v>
      </c>
      <c r="G111" t="s">
        <v>113</v>
      </c>
      <c r="H111">
        <f t="shared" si="4"/>
        <v>0</v>
      </c>
      <c r="I111" t="s">
        <v>2182</v>
      </c>
      <c r="J111" t="s">
        <v>81</v>
      </c>
      <c r="M111" t="s">
        <v>81</v>
      </c>
      <c r="P111" t="s">
        <v>81</v>
      </c>
      <c r="S111" t="s">
        <v>81</v>
      </c>
    </row>
    <row r="112" spans="1:19">
      <c r="A112" t="str">
        <f t="shared" si="3"/>
        <v>|[[《》&gt;0]]||||</v>
      </c>
      <c r="B112" t="s">
        <v>81</v>
      </c>
      <c r="C112" t="s">
        <v>2179</v>
      </c>
      <c r="D112" t="s">
        <v>2180</v>
      </c>
      <c r="F112" t="s">
        <v>2181</v>
      </c>
      <c r="G112" t="s">
        <v>113</v>
      </c>
      <c r="H112">
        <f t="shared" si="4"/>
        <v>0</v>
      </c>
      <c r="I112" t="s">
        <v>2182</v>
      </c>
      <c r="J112" t="s">
        <v>81</v>
      </c>
      <c r="M112" t="s">
        <v>81</v>
      </c>
      <c r="P112" t="s">
        <v>81</v>
      </c>
      <c r="S112" t="s">
        <v>81</v>
      </c>
    </row>
    <row r="113" spans="1:19">
      <c r="A113" t="str">
        <f t="shared" si="3"/>
        <v>|[[《》&gt;0]]||||</v>
      </c>
      <c r="B113" t="s">
        <v>81</v>
      </c>
      <c r="C113" t="s">
        <v>2179</v>
      </c>
      <c r="D113" t="s">
        <v>2180</v>
      </c>
      <c r="F113" t="s">
        <v>2181</v>
      </c>
      <c r="G113" t="s">
        <v>113</v>
      </c>
      <c r="H113">
        <f t="shared" si="4"/>
        <v>0</v>
      </c>
      <c r="I113" t="s">
        <v>2182</v>
      </c>
      <c r="J113" t="s">
        <v>81</v>
      </c>
      <c r="M113" t="s">
        <v>81</v>
      </c>
      <c r="P113" t="s">
        <v>81</v>
      </c>
      <c r="S113" t="s">
        <v>81</v>
      </c>
    </row>
    <row r="114" spans="1:19">
      <c r="A114" t="str">
        <f t="shared" si="3"/>
        <v>|[[《》&gt;0]]||||</v>
      </c>
      <c r="B114" t="s">
        <v>81</v>
      </c>
      <c r="C114" t="s">
        <v>2179</v>
      </c>
      <c r="D114" t="s">
        <v>2180</v>
      </c>
      <c r="F114" t="s">
        <v>2181</v>
      </c>
      <c r="G114" t="s">
        <v>113</v>
      </c>
      <c r="H114">
        <f t="shared" si="4"/>
        <v>0</v>
      </c>
      <c r="I114" t="s">
        <v>2182</v>
      </c>
      <c r="J114" t="s">
        <v>81</v>
      </c>
      <c r="M114" t="s">
        <v>81</v>
      </c>
      <c r="P114" t="s">
        <v>81</v>
      </c>
      <c r="S114" t="s">
        <v>81</v>
      </c>
    </row>
    <row r="115" spans="1:19">
      <c r="A115" t="str">
        <f t="shared" si="3"/>
        <v>|[[《》&gt;0]]||||</v>
      </c>
      <c r="B115" t="s">
        <v>81</v>
      </c>
      <c r="C115" t="s">
        <v>2179</v>
      </c>
      <c r="D115" t="s">
        <v>2180</v>
      </c>
      <c r="F115" t="s">
        <v>2181</v>
      </c>
      <c r="G115" t="s">
        <v>113</v>
      </c>
      <c r="H115">
        <f t="shared" si="4"/>
        <v>0</v>
      </c>
      <c r="I115" t="s">
        <v>2182</v>
      </c>
      <c r="J115" t="s">
        <v>81</v>
      </c>
      <c r="M115" t="s">
        <v>81</v>
      </c>
      <c r="P115" t="s">
        <v>81</v>
      </c>
      <c r="S115" t="s">
        <v>81</v>
      </c>
    </row>
    <row r="116" spans="1:19">
      <c r="A116" t="str">
        <f t="shared" si="3"/>
        <v>|[[《》&gt;0]]||||</v>
      </c>
      <c r="B116" t="s">
        <v>81</v>
      </c>
      <c r="C116" t="s">
        <v>2179</v>
      </c>
      <c r="D116" t="s">
        <v>2180</v>
      </c>
      <c r="F116" t="s">
        <v>2181</v>
      </c>
      <c r="G116" t="s">
        <v>113</v>
      </c>
      <c r="H116">
        <f t="shared" si="4"/>
        <v>0</v>
      </c>
      <c r="I116" t="s">
        <v>2182</v>
      </c>
      <c r="J116" t="s">
        <v>81</v>
      </c>
      <c r="M116" t="s">
        <v>81</v>
      </c>
      <c r="P116" t="s">
        <v>81</v>
      </c>
      <c r="S116" t="s">
        <v>81</v>
      </c>
    </row>
    <row r="117" spans="1:19">
      <c r="A117" t="str">
        <f t="shared" si="3"/>
        <v>|[[《》&gt;0]]||||</v>
      </c>
      <c r="B117" t="s">
        <v>81</v>
      </c>
      <c r="C117" t="s">
        <v>2179</v>
      </c>
      <c r="D117" t="s">
        <v>2180</v>
      </c>
      <c r="F117" t="s">
        <v>2181</v>
      </c>
      <c r="G117" t="s">
        <v>113</v>
      </c>
      <c r="H117">
        <f t="shared" si="4"/>
        <v>0</v>
      </c>
      <c r="I117" t="s">
        <v>2182</v>
      </c>
      <c r="J117" t="s">
        <v>81</v>
      </c>
      <c r="M117" t="s">
        <v>81</v>
      </c>
      <c r="P117" t="s">
        <v>81</v>
      </c>
      <c r="S117" t="s">
        <v>81</v>
      </c>
    </row>
    <row r="118" spans="1:19">
      <c r="A118" t="str">
        <f t="shared" si="3"/>
        <v>|[[《》&gt;0]]||||</v>
      </c>
      <c r="B118" t="s">
        <v>81</v>
      </c>
      <c r="C118" t="s">
        <v>2179</v>
      </c>
      <c r="D118" t="s">
        <v>2180</v>
      </c>
      <c r="F118" t="s">
        <v>2181</v>
      </c>
      <c r="G118" t="s">
        <v>113</v>
      </c>
      <c r="H118">
        <f t="shared" si="4"/>
        <v>0</v>
      </c>
      <c r="I118" t="s">
        <v>2182</v>
      </c>
      <c r="J118" t="s">
        <v>81</v>
      </c>
      <c r="M118" t="s">
        <v>81</v>
      </c>
      <c r="P118" t="s">
        <v>81</v>
      </c>
      <c r="S118" t="s">
        <v>81</v>
      </c>
    </row>
    <row r="119" spans="1:19">
      <c r="A119" t="str">
        <f t="shared" si="3"/>
        <v>|[[《》&gt;0]]||||</v>
      </c>
      <c r="B119" t="s">
        <v>81</v>
      </c>
      <c r="C119" t="s">
        <v>2179</v>
      </c>
      <c r="D119" t="s">
        <v>2180</v>
      </c>
      <c r="F119" t="s">
        <v>2181</v>
      </c>
      <c r="G119" t="s">
        <v>113</v>
      </c>
      <c r="H119">
        <f t="shared" si="4"/>
        <v>0</v>
      </c>
      <c r="I119" t="s">
        <v>2182</v>
      </c>
      <c r="J119" t="s">
        <v>81</v>
      </c>
      <c r="M119" t="s">
        <v>81</v>
      </c>
      <c r="P119" t="s">
        <v>81</v>
      </c>
      <c r="S119" t="s">
        <v>81</v>
      </c>
    </row>
    <row r="120" spans="1:19">
      <c r="A120" t="str">
        <f t="shared" si="3"/>
        <v>|[[《》&gt;0]]||||</v>
      </c>
      <c r="B120" t="s">
        <v>81</v>
      </c>
      <c r="C120" t="s">
        <v>2179</v>
      </c>
      <c r="D120" t="s">
        <v>2180</v>
      </c>
      <c r="F120" t="s">
        <v>2181</v>
      </c>
      <c r="G120" t="s">
        <v>113</v>
      </c>
      <c r="H120">
        <f t="shared" si="4"/>
        <v>0</v>
      </c>
      <c r="I120" t="s">
        <v>2182</v>
      </c>
      <c r="J120" t="s">
        <v>81</v>
      </c>
      <c r="M120" t="s">
        <v>81</v>
      </c>
      <c r="P120" t="s">
        <v>81</v>
      </c>
      <c r="S120" t="s">
        <v>81</v>
      </c>
    </row>
    <row r="121" spans="1:19">
      <c r="A121" t="str">
        <f t="shared" si="3"/>
        <v>|[[《》&gt;0]]||||</v>
      </c>
      <c r="B121" t="s">
        <v>81</v>
      </c>
      <c r="C121" t="s">
        <v>2179</v>
      </c>
      <c r="D121" t="s">
        <v>2180</v>
      </c>
      <c r="F121" t="s">
        <v>2181</v>
      </c>
      <c r="G121" t="s">
        <v>113</v>
      </c>
      <c r="H121">
        <f t="shared" si="4"/>
        <v>0</v>
      </c>
      <c r="I121" t="s">
        <v>2182</v>
      </c>
      <c r="J121" t="s">
        <v>81</v>
      </c>
      <c r="M121" t="s">
        <v>81</v>
      </c>
      <c r="P121" t="s">
        <v>81</v>
      </c>
      <c r="S121" t="s">
        <v>81</v>
      </c>
    </row>
    <row r="122" spans="1:19">
      <c r="A122" t="str">
        <f t="shared" si="3"/>
        <v>|[[《》&gt;0]]||||</v>
      </c>
      <c r="B122" t="s">
        <v>81</v>
      </c>
      <c r="C122" t="s">
        <v>2179</v>
      </c>
      <c r="D122" t="s">
        <v>2180</v>
      </c>
      <c r="F122" t="s">
        <v>2181</v>
      </c>
      <c r="G122" t="s">
        <v>113</v>
      </c>
      <c r="H122">
        <f t="shared" si="4"/>
        <v>0</v>
      </c>
      <c r="I122" t="s">
        <v>2182</v>
      </c>
      <c r="J122" t="s">
        <v>81</v>
      </c>
      <c r="M122" t="s">
        <v>81</v>
      </c>
      <c r="P122" t="s">
        <v>81</v>
      </c>
      <c r="S122" t="s">
        <v>81</v>
      </c>
    </row>
    <row r="123" spans="1:19">
      <c r="A123" t="str">
        <f t="shared" si="3"/>
        <v>|[[《》&gt;0]]||||</v>
      </c>
      <c r="B123" t="s">
        <v>81</v>
      </c>
      <c r="C123" t="s">
        <v>2179</v>
      </c>
      <c r="D123" t="s">
        <v>2180</v>
      </c>
      <c r="F123" t="s">
        <v>2181</v>
      </c>
      <c r="G123" t="s">
        <v>113</v>
      </c>
      <c r="H123">
        <f t="shared" si="4"/>
        <v>0</v>
      </c>
      <c r="I123" t="s">
        <v>2182</v>
      </c>
      <c r="J123" t="s">
        <v>81</v>
      </c>
      <c r="M123" t="s">
        <v>81</v>
      </c>
      <c r="P123" t="s">
        <v>81</v>
      </c>
      <c r="S123" t="s">
        <v>81</v>
      </c>
    </row>
    <row r="124" spans="1:1">
      <c r="A124" t="str">
        <f t="shared" si="3"/>
        <v/>
      </c>
    </row>
    <row r="125" spans="1:2">
      <c r="A125" t="str">
        <f t="shared" si="3"/>
        <v>**赤</v>
      </c>
      <c r="B125" t="s">
        <v>2185</v>
      </c>
    </row>
    <row r="126" spans="1:19">
      <c r="A126" t="str">
        <f t="shared" si="3"/>
        <v>|LEFT:500|LEFT:50|LEFT:80|LEFT:100|c</v>
      </c>
      <c r="B126" t="s">
        <v>81</v>
      </c>
      <c r="H126" t="s">
        <v>1770</v>
      </c>
      <c r="J126" t="s">
        <v>81</v>
      </c>
      <c r="L126" t="s">
        <v>1771</v>
      </c>
      <c r="M126" t="s">
        <v>81</v>
      </c>
      <c r="O126" t="s">
        <v>1</v>
      </c>
      <c r="P126" t="s">
        <v>81</v>
      </c>
      <c r="R126" t="s">
        <v>2</v>
      </c>
      <c r="S126" t="s">
        <v>2178</v>
      </c>
    </row>
    <row r="127" spans="1:19">
      <c r="A127" t="str">
        <f t="shared" si="3"/>
        <v>|カード名|コスト|レアリティ|種別|</v>
      </c>
      <c r="B127" t="s">
        <v>81</v>
      </c>
      <c r="H127" t="s">
        <v>1772</v>
      </c>
      <c r="J127" t="s">
        <v>81</v>
      </c>
      <c r="L127" t="s">
        <v>1773</v>
      </c>
      <c r="M127" t="s">
        <v>81</v>
      </c>
      <c r="O127" t="s">
        <v>93</v>
      </c>
      <c r="P127" t="s">
        <v>81</v>
      </c>
      <c r="R127" t="s">
        <v>11</v>
      </c>
      <c r="S127" t="s">
        <v>81</v>
      </c>
    </row>
    <row r="128" spans="1:19">
      <c r="A128" t="str">
        <f t="shared" si="3"/>
        <v>|[[《》&gt;0]]||||</v>
      </c>
      <c r="B128" t="s">
        <v>81</v>
      </c>
      <c r="C128" t="s">
        <v>2179</v>
      </c>
      <c r="D128" t="s">
        <v>2180</v>
      </c>
      <c r="F128" t="s">
        <v>2181</v>
      </c>
      <c r="G128" t="s">
        <v>113</v>
      </c>
      <c r="H128">
        <f t="shared" ref="H128:H167" si="5">E128</f>
        <v>0</v>
      </c>
      <c r="I128" t="s">
        <v>2182</v>
      </c>
      <c r="J128" t="s">
        <v>81</v>
      </c>
      <c r="M128" t="s">
        <v>81</v>
      </c>
      <c r="P128" t="s">
        <v>81</v>
      </c>
      <c r="S128" t="s">
        <v>81</v>
      </c>
    </row>
    <row r="129" spans="1:19">
      <c r="A129" t="str">
        <f t="shared" ref="A129:A192" si="6">B129&amp;C129&amp;D129&amp;E129&amp;F129&amp;G129&amp;H129&amp;I129&amp;J129&amp;K129&amp;L129&amp;M129&amp;N129&amp;O129&amp;P129&amp;Q129&amp;R129&amp;S129</f>
        <v>|[[《》&gt;0]]||||</v>
      </c>
      <c r="B129" t="s">
        <v>81</v>
      </c>
      <c r="C129" t="s">
        <v>2179</v>
      </c>
      <c r="D129" t="s">
        <v>2180</v>
      </c>
      <c r="F129" t="s">
        <v>2181</v>
      </c>
      <c r="G129" t="s">
        <v>113</v>
      </c>
      <c r="H129">
        <f t="shared" si="5"/>
        <v>0</v>
      </c>
      <c r="I129" t="s">
        <v>2182</v>
      </c>
      <c r="J129" t="s">
        <v>81</v>
      </c>
      <c r="M129" t="s">
        <v>81</v>
      </c>
      <c r="P129" t="s">
        <v>81</v>
      </c>
      <c r="S129" t="s">
        <v>81</v>
      </c>
    </row>
    <row r="130" spans="1:19">
      <c r="A130" t="str">
        <f t="shared" si="6"/>
        <v>|[[《》&gt;0]]||||</v>
      </c>
      <c r="B130" t="s">
        <v>81</v>
      </c>
      <c r="C130" t="s">
        <v>2179</v>
      </c>
      <c r="D130" t="s">
        <v>2180</v>
      </c>
      <c r="F130" t="s">
        <v>2181</v>
      </c>
      <c r="G130" t="s">
        <v>113</v>
      </c>
      <c r="H130">
        <f t="shared" si="5"/>
        <v>0</v>
      </c>
      <c r="I130" t="s">
        <v>2182</v>
      </c>
      <c r="J130" t="s">
        <v>81</v>
      </c>
      <c r="M130" t="s">
        <v>81</v>
      </c>
      <c r="P130" t="s">
        <v>81</v>
      </c>
      <c r="S130" t="s">
        <v>81</v>
      </c>
    </row>
    <row r="131" spans="1:19">
      <c r="A131" t="str">
        <f t="shared" si="6"/>
        <v>|[[《》&gt;0]]||||</v>
      </c>
      <c r="B131" t="s">
        <v>81</v>
      </c>
      <c r="C131" t="s">
        <v>2179</v>
      </c>
      <c r="D131" t="s">
        <v>2180</v>
      </c>
      <c r="F131" t="s">
        <v>2181</v>
      </c>
      <c r="G131" t="s">
        <v>113</v>
      </c>
      <c r="H131">
        <f t="shared" si="5"/>
        <v>0</v>
      </c>
      <c r="I131" t="s">
        <v>2182</v>
      </c>
      <c r="J131" t="s">
        <v>81</v>
      </c>
      <c r="M131" t="s">
        <v>81</v>
      </c>
      <c r="P131" t="s">
        <v>81</v>
      </c>
      <c r="S131" t="s">
        <v>81</v>
      </c>
    </row>
    <row r="132" spans="1:19">
      <c r="A132" t="str">
        <f t="shared" si="6"/>
        <v>|[[《》&gt;0]]||||</v>
      </c>
      <c r="B132" t="s">
        <v>81</v>
      </c>
      <c r="C132" t="s">
        <v>2179</v>
      </c>
      <c r="D132" t="s">
        <v>2180</v>
      </c>
      <c r="F132" t="s">
        <v>2181</v>
      </c>
      <c r="G132" t="s">
        <v>113</v>
      </c>
      <c r="H132">
        <f t="shared" si="5"/>
        <v>0</v>
      </c>
      <c r="I132" t="s">
        <v>2182</v>
      </c>
      <c r="J132" t="s">
        <v>81</v>
      </c>
      <c r="M132" t="s">
        <v>81</v>
      </c>
      <c r="P132" t="s">
        <v>81</v>
      </c>
      <c r="S132" t="s">
        <v>81</v>
      </c>
    </row>
    <row r="133" spans="1:19">
      <c r="A133" t="str">
        <f t="shared" si="6"/>
        <v>|[[《》&gt;0]]||||</v>
      </c>
      <c r="B133" t="s">
        <v>81</v>
      </c>
      <c r="C133" t="s">
        <v>2179</v>
      </c>
      <c r="D133" t="s">
        <v>2180</v>
      </c>
      <c r="F133" t="s">
        <v>2181</v>
      </c>
      <c r="G133" t="s">
        <v>113</v>
      </c>
      <c r="H133">
        <f t="shared" si="5"/>
        <v>0</v>
      </c>
      <c r="I133" t="s">
        <v>2182</v>
      </c>
      <c r="J133" t="s">
        <v>81</v>
      </c>
      <c r="M133" t="s">
        <v>81</v>
      </c>
      <c r="P133" t="s">
        <v>81</v>
      </c>
      <c r="S133" t="s">
        <v>81</v>
      </c>
    </row>
    <row r="134" spans="1:19">
      <c r="A134" t="str">
        <f t="shared" si="6"/>
        <v>|[[《》&gt;0]]||||</v>
      </c>
      <c r="B134" t="s">
        <v>81</v>
      </c>
      <c r="C134" t="s">
        <v>2179</v>
      </c>
      <c r="D134" t="s">
        <v>2180</v>
      </c>
      <c r="F134" t="s">
        <v>2181</v>
      </c>
      <c r="G134" t="s">
        <v>113</v>
      </c>
      <c r="H134">
        <f t="shared" si="5"/>
        <v>0</v>
      </c>
      <c r="I134" t="s">
        <v>2182</v>
      </c>
      <c r="J134" t="s">
        <v>81</v>
      </c>
      <c r="M134" t="s">
        <v>81</v>
      </c>
      <c r="P134" t="s">
        <v>81</v>
      </c>
      <c r="S134" t="s">
        <v>81</v>
      </c>
    </row>
    <row r="135" spans="1:19">
      <c r="A135" t="str">
        <f t="shared" si="6"/>
        <v>|[[《》&gt;0]]||||</v>
      </c>
      <c r="B135" t="s">
        <v>81</v>
      </c>
      <c r="C135" t="s">
        <v>2179</v>
      </c>
      <c r="D135" t="s">
        <v>2180</v>
      </c>
      <c r="F135" t="s">
        <v>2181</v>
      </c>
      <c r="G135" t="s">
        <v>113</v>
      </c>
      <c r="H135">
        <f t="shared" si="5"/>
        <v>0</v>
      </c>
      <c r="I135" t="s">
        <v>2182</v>
      </c>
      <c r="J135" t="s">
        <v>81</v>
      </c>
      <c r="M135" t="s">
        <v>81</v>
      </c>
      <c r="P135" t="s">
        <v>81</v>
      </c>
      <c r="S135" t="s">
        <v>81</v>
      </c>
    </row>
    <row r="136" spans="1:19">
      <c r="A136" t="str">
        <f t="shared" si="6"/>
        <v>|[[《》&gt;0]]||||</v>
      </c>
      <c r="B136" t="s">
        <v>81</v>
      </c>
      <c r="C136" t="s">
        <v>2179</v>
      </c>
      <c r="D136" t="s">
        <v>2180</v>
      </c>
      <c r="F136" t="s">
        <v>2181</v>
      </c>
      <c r="G136" t="s">
        <v>113</v>
      </c>
      <c r="H136">
        <f t="shared" si="5"/>
        <v>0</v>
      </c>
      <c r="I136" t="s">
        <v>2182</v>
      </c>
      <c r="J136" t="s">
        <v>81</v>
      </c>
      <c r="M136" t="s">
        <v>81</v>
      </c>
      <c r="P136" t="s">
        <v>81</v>
      </c>
      <c r="S136" t="s">
        <v>81</v>
      </c>
    </row>
    <row r="137" spans="1:19">
      <c r="A137" t="str">
        <f t="shared" si="6"/>
        <v>|[[《》&gt;0]]||||</v>
      </c>
      <c r="B137" t="s">
        <v>81</v>
      </c>
      <c r="C137" t="s">
        <v>2179</v>
      </c>
      <c r="D137" t="s">
        <v>2180</v>
      </c>
      <c r="F137" t="s">
        <v>2181</v>
      </c>
      <c r="G137" t="s">
        <v>113</v>
      </c>
      <c r="H137">
        <f t="shared" si="5"/>
        <v>0</v>
      </c>
      <c r="I137" t="s">
        <v>2182</v>
      </c>
      <c r="J137" t="s">
        <v>81</v>
      </c>
      <c r="M137" t="s">
        <v>81</v>
      </c>
      <c r="P137" t="s">
        <v>81</v>
      </c>
      <c r="S137" t="s">
        <v>81</v>
      </c>
    </row>
    <row r="138" spans="1:19">
      <c r="A138" t="str">
        <f t="shared" si="6"/>
        <v>|[[《》&gt;0]]||||</v>
      </c>
      <c r="B138" t="s">
        <v>81</v>
      </c>
      <c r="C138" t="s">
        <v>2179</v>
      </c>
      <c r="D138" t="s">
        <v>2180</v>
      </c>
      <c r="F138" t="s">
        <v>2181</v>
      </c>
      <c r="G138" t="s">
        <v>113</v>
      </c>
      <c r="H138">
        <f t="shared" si="5"/>
        <v>0</v>
      </c>
      <c r="I138" t="s">
        <v>2182</v>
      </c>
      <c r="J138" t="s">
        <v>81</v>
      </c>
      <c r="M138" t="s">
        <v>81</v>
      </c>
      <c r="P138" t="s">
        <v>81</v>
      </c>
      <c r="S138" t="s">
        <v>81</v>
      </c>
    </row>
    <row r="139" spans="1:19">
      <c r="A139" t="str">
        <f t="shared" si="6"/>
        <v>|[[《》&gt;0]]||||</v>
      </c>
      <c r="B139" t="s">
        <v>81</v>
      </c>
      <c r="C139" t="s">
        <v>2179</v>
      </c>
      <c r="D139" t="s">
        <v>2180</v>
      </c>
      <c r="F139" t="s">
        <v>2181</v>
      </c>
      <c r="G139" t="s">
        <v>113</v>
      </c>
      <c r="H139">
        <f t="shared" si="5"/>
        <v>0</v>
      </c>
      <c r="I139" t="s">
        <v>2182</v>
      </c>
      <c r="J139" t="s">
        <v>81</v>
      </c>
      <c r="M139" t="s">
        <v>81</v>
      </c>
      <c r="P139" t="s">
        <v>81</v>
      </c>
      <c r="S139" t="s">
        <v>81</v>
      </c>
    </row>
    <row r="140" spans="1:19">
      <c r="A140" t="str">
        <f t="shared" si="6"/>
        <v>|[[《》&gt;0]]||||</v>
      </c>
      <c r="B140" t="s">
        <v>81</v>
      </c>
      <c r="C140" t="s">
        <v>2179</v>
      </c>
      <c r="D140" t="s">
        <v>2180</v>
      </c>
      <c r="F140" t="s">
        <v>2181</v>
      </c>
      <c r="G140" t="s">
        <v>113</v>
      </c>
      <c r="H140">
        <f t="shared" si="5"/>
        <v>0</v>
      </c>
      <c r="I140" t="s">
        <v>2182</v>
      </c>
      <c r="J140" t="s">
        <v>81</v>
      </c>
      <c r="M140" t="s">
        <v>81</v>
      </c>
      <c r="P140" t="s">
        <v>81</v>
      </c>
      <c r="S140" t="s">
        <v>81</v>
      </c>
    </row>
    <row r="141" spans="1:19">
      <c r="A141" t="str">
        <f t="shared" si="6"/>
        <v>|[[《》&gt;0]]||||</v>
      </c>
      <c r="B141" t="s">
        <v>81</v>
      </c>
      <c r="C141" t="s">
        <v>2179</v>
      </c>
      <c r="D141" t="s">
        <v>2180</v>
      </c>
      <c r="F141" t="s">
        <v>2181</v>
      </c>
      <c r="G141" t="s">
        <v>113</v>
      </c>
      <c r="H141">
        <f t="shared" si="5"/>
        <v>0</v>
      </c>
      <c r="I141" t="s">
        <v>2182</v>
      </c>
      <c r="J141" t="s">
        <v>81</v>
      </c>
      <c r="M141" t="s">
        <v>81</v>
      </c>
      <c r="P141" t="s">
        <v>81</v>
      </c>
      <c r="S141" t="s">
        <v>81</v>
      </c>
    </row>
    <row r="142" spans="1:19">
      <c r="A142" t="str">
        <f t="shared" si="6"/>
        <v>|[[《》&gt;0]]||||</v>
      </c>
      <c r="B142" t="s">
        <v>81</v>
      </c>
      <c r="C142" t="s">
        <v>2179</v>
      </c>
      <c r="D142" t="s">
        <v>2180</v>
      </c>
      <c r="F142" t="s">
        <v>2181</v>
      </c>
      <c r="G142" t="s">
        <v>113</v>
      </c>
      <c r="H142">
        <f t="shared" si="5"/>
        <v>0</v>
      </c>
      <c r="I142" t="s">
        <v>2182</v>
      </c>
      <c r="J142" t="s">
        <v>81</v>
      </c>
      <c r="M142" t="s">
        <v>81</v>
      </c>
      <c r="P142" t="s">
        <v>81</v>
      </c>
      <c r="S142" t="s">
        <v>81</v>
      </c>
    </row>
    <row r="143" spans="1:19">
      <c r="A143" t="str">
        <f t="shared" si="6"/>
        <v>|[[《》&gt;0]]||||</v>
      </c>
      <c r="B143" t="s">
        <v>81</v>
      </c>
      <c r="C143" t="s">
        <v>2179</v>
      </c>
      <c r="D143" t="s">
        <v>2180</v>
      </c>
      <c r="F143" t="s">
        <v>2181</v>
      </c>
      <c r="G143" t="s">
        <v>113</v>
      </c>
      <c r="H143">
        <f t="shared" si="5"/>
        <v>0</v>
      </c>
      <c r="I143" t="s">
        <v>2182</v>
      </c>
      <c r="J143" t="s">
        <v>81</v>
      </c>
      <c r="M143" t="s">
        <v>81</v>
      </c>
      <c r="P143" t="s">
        <v>81</v>
      </c>
      <c r="S143" t="s">
        <v>81</v>
      </c>
    </row>
    <row r="144" spans="1:19">
      <c r="A144" t="str">
        <f t="shared" si="6"/>
        <v>|[[《》&gt;0]]||||</v>
      </c>
      <c r="B144" t="s">
        <v>81</v>
      </c>
      <c r="C144" t="s">
        <v>2179</v>
      </c>
      <c r="D144" t="s">
        <v>2180</v>
      </c>
      <c r="F144" t="s">
        <v>2181</v>
      </c>
      <c r="G144" t="s">
        <v>113</v>
      </c>
      <c r="H144">
        <f t="shared" si="5"/>
        <v>0</v>
      </c>
      <c r="I144" t="s">
        <v>2182</v>
      </c>
      <c r="J144" t="s">
        <v>81</v>
      </c>
      <c r="M144" t="s">
        <v>81</v>
      </c>
      <c r="P144" t="s">
        <v>81</v>
      </c>
      <c r="S144" t="s">
        <v>81</v>
      </c>
    </row>
    <row r="145" spans="1:19">
      <c r="A145" t="str">
        <f t="shared" si="6"/>
        <v>|[[《》&gt;0]]||||</v>
      </c>
      <c r="B145" t="s">
        <v>81</v>
      </c>
      <c r="C145" t="s">
        <v>2179</v>
      </c>
      <c r="D145" t="s">
        <v>2180</v>
      </c>
      <c r="F145" t="s">
        <v>2181</v>
      </c>
      <c r="G145" t="s">
        <v>113</v>
      </c>
      <c r="H145">
        <f t="shared" si="5"/>
        <v>0</v>
      </c>
      <c r="I145" t="s">
        <v>2182</v>
      </c>
      <c r="J145" t="s">
        <v>81</v>
      </c>
      <c r="M145" t="s">
        <v>81</v>
      </c>
      <c r="P145" t="s">
        <v>81</v>
      </c>
      <c r="S145" t="s">
        <v>81</v>
      </c>
    </row>
    <row r="146" spans="1:19">
      <c r="A146" t="str">
        <f t="shared" si="6"/>
        <v>|[[《》&gt;0]]||||</v>
      </c>
      <c r="B146" t="s">
        <v>81</v>
      </c>
      <c r="C146" t="s">
        <v>2179</v>
      </c>
      <c r="D146" t="s">
        <v>2180</v>
      </c>
      <c r="F146" t="s">
        <v>2181</v>
      </c>
      <c r="G146" t="s">
        <v>113</v>
      </c>
      <c r="H146">
        <f t="shared" si="5"/>
        <v>0</v>
      </c>
      <c r="I146" t="s">
        <v>2182</v>
      </c>
      <c r="J146" t="s">
        <v>81</v>
      </c>
      <c r="M146" t="s">
        <v>81</v>
      </c>
      <c r="P146" t="s">
        <v>81</v>
      </c>
      <c r="S146" t="s">
        <v>81</v>
      </c>
    </row>
    <row r="147" spans="1:19">
      <c r="A147" t="str">
        <f t="shared" si="6"/>
        <v>|[[《》&gt;0]]||||</v>
      </c>
      <c r="B147" t="s">
        <v>81</v>
      </c>
      <c r="C147" t="s">
        <v>2179</v>
      </c>
      <c r="D147" t="s">
        <v>2180</v>
      </c>
      <c r="F147" t="s">
        <v>2181</v>
      </c>
      <c r="G147" t="s">
        <v>113</v>
      </c>
      <c r="H147">
        <f t="shared" si="5"/>
        <v>0</v>
      </c>
      <c r="I147" t="s">
        <v>2182</v>
      </c>
      <c r="J147" t="s">
        <v>81</v>
      </c>
      <c r="M147" t="s">
        <v>81</v>
      </c>
      <c r="P147" t="s">
        <v>81</v>
      </c>
      <c r="S147" t="s">
        <v>81</v>
      </c>
    </row>
    <row r="148" spans="1:19">
      <c r="A148" t="str">
        <f t="shared" si="6"/>
        <v>|[[《》&gt;0]]||||</v>
      </c>
      <c r="B148" t="s">
        <v>81</v>
      </c>
      <c r="C148" t="s">
        <v>2179</v>
      </c>
      <c r="D148" t="s">
        <v>2180</v>
      </c>
      <c r="F148" t="s">
        <v>2181</v>
      </c>
      <c r="G148" t="s">
        <v>113</v>
      </c>
      <c r="H148">
        <f t="shared" si="5"/>
        <v>0</v>
      </c>
      <c r="I148" t="s">
        <v>2182</v>
      </c>
      <c r="J148" t="s">
        <v>81</v>
      </c>
      <c r="M148" t="s">
        <v>81</v>
      </c>
      <c r="P148" t="s">
        <v>81</v>
      </c>
      <c r="S148" t="s">
        <v>81</v>
      </c>
    </row>
    <row r="149" spans="1:19">
      <c r="A149" t="str">
        <f t="shared" si="6"/>
        <v>|[[《》&gt;0]]||||</v>
      </c>
      <c r="B149" t="s">
        <v>81</v>
      </c>
      <c r="C149" t="s">
        <v>2179</v>
      </c>
      <c r="D149" t="s">
        <v>2180</v>
      </c>
      <c r="F149" t="s">
        <v>2181</v>
      </c>
      <c r="G149" t="s">
        <v>113</v>
      </c>
      <c r="H149">
        <f t="shared" si="5"/>
        <v>0</v>
      </c>
      <c r="I149" t="s">
        <v>2182</v>
      </c>
      <c r="J149" t="s">
        <v>81</v>
      </c>
      <c r="M149" t="s">
        <v>81</v>
      </c>
      <c r="P149" t="s">
        <v>81</v>
      </c>
      <c r="S149" t="s">
        <v>81</v>
      </c>
    </row>
    <row r="150" spans="1:19">
      <c r="A150" t="str">
        <f t="shared" si="6"/>
        <v>|[[《》&gt;0]]||||</v>
      </c>
      <c r="B150" t="s">
        <v>81</v>
      </c>
      <c r="C150" t="s">
        <v>2179</v>
      </c>
      <c r="D150" t="s">
        <v>2180</v>
      </c>
      <c r="F150" t="s">
        <v>2181</v>
      </c>
      <c r="G150" t="s">
        <v>113</v>
      </c>
      <c r="H150">
        <f t="shared" si="5"/>
        <v>0</v>
      </c>
      <c r="I150" t="s">
        <v>2182</v>
      </c>
      <c r="J150" t="s">
        <v>81</v>
      </c>
      <c r="M150" t="s">
        <v>81</v>
      </c>
      <c r="P150" t="s">
        <v>81</v>
      </c>
      <c r="S150" t="s">
        <v>81</v>
      </c>
    </row>
    <row r="151" spans="1:19">
      <c r="A151" t="str">
        <f t="shared" si="6"/>
        <v>|[[《》&gt;0]]||||</v>
      </c>
      <c r="B151" t="s">
        <v>81</v>
      </c>
      <c r="C151" t="s">
        <v>2179</v>
      </c>
      <c r="D151" t="s">
        <v>2180</v>
      </c>
      <c r="F151" t="s">
        <v>2181</v>
      </c>
      <c r="G151" t="s">
        <v>113</v>
      </c>
      <c r="H151">
        <f t="shared" si="5"/>
        <v>0</v>
      </c>
      <c r="I151" t="s">
        <v>2182</v>
      </c>
      <c r="J151" t="s">
        <v>81</v>
      </c>
      <c r="M151" t="s">
        <v>81</v>
      </c>
      <c r="P151" t="s">
        <v>81</v>
      </c>
      <c r="S151" t="s">
        <v>81</v>
      </c>
    </row>
    <row r="152" spans="1:19">
      <c r="A152" t="str">
        <f t="shared" si="6"/>
        <v>|[[《》&gt;0]]||||</v>
      </c>
      <c r="B152" t="s">
        <v>81</v>
      </c>
      <c r="C152" t="s">
        <v>2179</v>
      </c>
      <c r="D152" t="s">
        <v>2180</v>
      </c>
      <c r="F152" t="s">
        <v>2181</v>
      </c>
      <c r="G152" t="s">
        <v>113</v>
      </c>
      <c r="H152">
        <f t="shared" si="5"/>
        <v>0</v>
      </c>
      <c r="I152" t="s">
        <v>2182</v>
      </c>
      <c r="J152" t="s">
        <v>81</v>
      </c>
      <c r="M152" t="s">
        <v>81</v>
      </c>
      <c r="P152" t="s">
        <v>81</v>
      </c>
      <c r="S152" t="s">
        <v>81</v>
      </c>
    </row>
    <row r="153" spans="1:19">
      <c r="A153" t="str">
        <f t="shared" si="6"/>
        <v>|[[《》&gt;0]]||||</v>
      </c>
      <c r="B153" t="s">
        <v>81</v>
      </c>
      <c r="C153" t="s">
        <v>2179</v>
      </c>
      <c r="D153" t="s">
        <v>2180</v>
      </c>
      <c r="F153" t="s">
        <v>2181</v>
      </c>
      <c r="G153" t="s">
        <v>113</v>
      </c>
      <c r="H153">
        <f t="shared" si="5"/>
        <v>0</v>
      </c>
      <c r="I153" t="s">
        <v>2182</v>
      </c>
      <c r="J153" t="s">
        <v>81</v>
      </c>
      <c r="M153" t="s">
        <v>81</v>
      </c>
      <c r="P153" t="s">
        <v>81</v>
      </c>
      <c r="S153" t="s">
        <v>81</v>
      </c>
    </row>
    <row r="154" spans="1:19">
      <c r="A154" t="str">
        <f t="shared" si="6"/>
        <v>|[[《》&gt;0]]||||</v>
      </c>
      <c r="B154" t="s">
        <v>81</v>
      </c>
      <c r="C154" t="s">
        <v>2179</v>
      </c>
      <c r="D154" t="s">
        <v>2180</v>
      </c>
      <c r="F154" t="s">
        <v>2181</v>
      </c>
      <c r="G154" t="s">
        <v>113</v>
      </c>
      <c r="H154">
        <f t="shared" si="5"/>
        <v>0</v>
      </c>
      <c r="I154" t="s">
        <v>2182</v>
      </c>
      <c r="J154" t="s">
        <v>81</v>
      </c>
      <c r="M154" t="s">
        <v>81</v>
      </c>
      <c r="P154" t="s">
        <v>81</v>
      </c>
      <c r="S154" t="s">
        <v>81</v>
      </c>
    </row>
    <row r="155" spans="1:19">
      <c r="A155" t="str">
        <f t="shared" si="6"/>
        <v>|[[《》&gt;0]]||||</v>
      </c>
      <c r="B155" t="s">
        <v>81</v>
      </c>
      <c r="C155" t="s">
        <v>2179</v>
      </c>
      <c r="D155" t="s">
        <v>2180</v>
      </c>
      <c r="F155" t="s">
        <v>2181</v>
      </c>
      <c r="G155" t="s">
        <v>113</v>
      </c>
      <c r="H155">
        <f t="shared" si="5"/>
        <v>0</v>
      </c>
      <c r="I155" t="s">
        <v>2182</v>
      </c>
      <c r="J155" t="s">
        <v>81</v>
      </c>
      <c r="M155" t="s">
        <v>81</v>
      </c>
      <c r="P155" t="s">
        <v>81</v>
      </c>
      <c r="S155" t="s">
        <v>81</v>
      </c>
    </row>
    <row r="156" spans="1:19">
      <c r="A156" t="str">
        <f t="shared" si="6"/>
        <v>|[[《》&gt;0]]||||</v>
      </c>
      <c r="B156" t="s">
        <v>81</v>
      </c>
      <c r="C156" t="s">
        <v>2179</v>
      </c>
      <c r="D156" t="s">
        <v>2180</v>
      </c>
      <c r="F156" t="s">
        <v>2181</v>
      </c>
      <c r="G156" t="s">
        <v>113</v>
      </c>
      <c r="H156">
        <f t="shared" si="5"/>
        <v>0</v>
      </c>
      <c r="I156" t="s">
        <v>2182</v>
      </c>
      <c r="J156" t="s">
        <v>81</v>
      </c>
      <c r="M156" t="s">
        <v>81</v>
      </c>
      <c r="P156" t="s">
        <v>81</v>
      </c>
      <c r="S156" t="s">
        <v>81</v>
      </c>
    </row>
    <row r="157" spans="1:19">
      <c r="A157" t="str">
        <f t="shared" si="6"/>
        <v>|[[《》&gt;0]]||||</v>
      </c>
      <c r="B157" t="s">
        <v>81</v>
      </c>
      <c r="C157" t="s">
        <v>2179</v>
      </c>
      <c r="D157" t="s">
        <v>2180</v>
      </c>
      <c r="F157" t="s">
        <v>2181</v>
      </c>
      <c r="G157" t="s">
        <v>113</v>
      </c>
      <c r="H157">
        <f t="shared" si="5"/>
        <v>0</v>
      </c>
      <c r="I157" t="s">
        <v>2182</v>
      </c>
      <c r="J157" t="s">
        <v>81</v>
      </c>
      <c r="M157" t="s">
        <v>81</v>
      </c>
      <c r="P157" t="s">
        <v>81</v>
      </c>
      <c r="S157" t="s">
        <v>81</v>
      </c>
    </row>
    <row r="158" spans="1:19">
      <c r="A158" t="str">
        <f t="shared" si="6"/>
        <v>|[[《》&gt;0]]||||</v>
      </c>
      <c r="B158" t="s">
        <v>81</v>
      </c>
      <c r="C158" t="s">
        <v>2179</v>
      </c>
      <c r="D158" t="s">
        <v>2180</v>
      </c>
      <c r="F158" t="s">
        <v>2181</v>
      </c>
      <c r="G158" t="s">
        <v>113</v>
      </c>
      <c r="H158">
        <f t="shared" si="5"/>
        <v>0</v>
      </c>
      <c r="I158" t="s">
        <v>2182</v>
      </c>
      <c r="J158" t="s">
        <v>81</v>
      </c>
      <c r="M158" t="s">
        <v>81</v>
      </c>
      <c r="P158" t="s">
        <v>81</v>
      </c>
      <c r="S158" t="s">
        <v>81</v>
      </c>
    </row>
    <row r="159" spans="1:19">
      <c r="A159" t="str">
        <f t="shared" si="6"/>
        <v>|[[《》&gt;0]]||||</v>
      </c>
      <c r="B159" t="s">
        <v>81</v>
      </c>
      <c r="C159" t="s">
        <v>2179</v>
      </c>
      <c r="D159" t="s">
        <v>2180</v>
      </c>
      <c r="F159" t="s">
        <v>2181</v>
      </c>
      <c r="G159" t="s">
        <v>113</v>
      </c>
      <c r="H159">
        <f t="shared" si="5"/>
        <v>0</v>
      </c>
      <c r="I159" t="s">
        <v>2182</v>
      </c>
      <c r="J159" t="s">
        <v>81</v>
      </c>
      <c r="M159" t="s">
        <v>81</v>
      </c>
      <c r="P159" t="s">
        <v>81</v>
      </c>
      <c r="S159" t="s">
        <v>81</v>
      </c>
    </row>
    <row r="160" spans="1:19">
      <c r="A160" t="str">
        <f t="shared" si="6"/>
        <v>|[[《》&gt;0]]||||</v>
      </c>
      <c r="B160" t="s">
        <v>81</v>
      </c>
      <c r="C160" t="s">
        <v>2179</v>
      </c>
      <c r="D160" t="s">
        <v>2180</v>
      </c>
      <c r="F160" t="s">
        <v>2181</v>
      </c>
      <c r="G160" t="s">
        <v>113</v>
      </c>
      <c r="H160">
        <f t="shared" si="5"/>
        <v>0</v>
      </c>
      <c r="I160" t="s">
        <v>2182</v>
      </c>
      <c r="J160" t="s">
        <v>81</v>
      </c>
      <c r="M160" t="s">
        <v>81</v>
      </c>
      <c r="P160" t="s">
        <v>81</v>
      </c>
      <c r="S160" t="s">
        <v>81</v>
      </c>
    </row>
    <row r="161" spans="1:19">
      <c r="A161" t="str">
        <f t="shared" si="6"/>
        <v>|[[《》&gt;0]]||||</v>
      </c>
      <c r="B161" t="s">
        <v>81</v>
      </c>
      <c r="C161" t="s">
        <v>2179</v>
      </c>
      <c r="D161" t="s">
        <v>2180</v>
      </c>
      <c r="F161" t="s">
        <v>2181</v>
      </c>
      <c r="G161" t="s">
        <v>113</v>
      </c>
      <c r="H161">
        <f t="shared" si="5"/>
        <v>0</v>
      </c>
      <c r="I161" t="s">
        <v>2182</v>
      </c>
      <c r="J161" t="s">
        <v>81</v>
      </c>
      <c r="M161" t="s">
        <v>81</v>
      </c>
      <c r="P161" t="s">
        <v>81</v>
      </c>
      <c r="S161" t="s">
        <v>81</v>
      </c>
    </row>
    <row r="162" spans="1:19">
      <c r="A162" t="str">
        <f t="shared" si="6"/>
        <v>|[[《》&gt;0]]||||</v>
      </c>
      <c r="B162" t="s">
        <v>81</v>
      </c>
      <c r="C162" t="s">
        <v>2179</v>
      </c>
      <c r="D162" t="s">
        <v>2180</v>
      </c>
      <c r="F162" t="s">
        <v>2181</v>
      </c>
      <c r="G162" t="s">
        <v>113</v>
      </c>
      <c r="H162">
        <f t="shared" si="5"/>
        <v>0</v>
      </c>
      <c r="I162" t="s">
        <v>2182</v>
      </c>
      <c r="J162" t="s">
        <v>81</v>
      </c>
      <c r="M162" t="s">
        <v>81</v>
      </c>
      <c r="P162" t="s">
        <v>81</v>
      </c>
      <c r="S162" t="s">
        <v>81</v>
      </c>
    </row>
    <row r="163" spans="1:19">
      <c r="A163" t="str">
        <f t="shared" si="6"/>
        <v>|[[《》&gt;0]]||||</v>
      </c>
      <c r="B163" t="s">
        <v>81</v>
      </c>
      <c r="C163" t="s">
        <v>2179</v>
      </c>
      <c r="D163" t="s">
        <v>2180</v>
      </c>
      <c r="F163" t="s">
        <v>2181</v>
      </c>
      <c r="G163" t="s">
        <v>113</v>
      </c>
      <c r="H163">
        <f t="shared" si="5"/>
        <v>0</v>
      </c>
      <c r="I163" t="s">
        <v>2182</v>
      </c>
      <c r="J163" t="s">
        <v>81</v>
      </c>
      <c r="M163" t="s">
        <v>81</v>
      </c>
      <c r="P163" t="s">
        <v>81</v>
      </c>
      <c r="S163" t="s">
        <v>81</v>
      </c>
    </row>
    <row r="164" spans="1:19">
      <c r="A164" t="str">
        <f t="shared" si="6"/>
        <v>|[[《》&gt;0]]||||</v>
      </c>
      <c r="B164" t="s">
        <v>81</v>
      </c>
      <c r="C164" t="s">
        <v>2179</v>
      </c>
      <c r="D164" t="s">
        <v>2180</v>
      </c>
      <c r="F164" t="s">
        <v>2181</v>
      </c>
      <c r="G164" t="s">
        <v>113</v>
      </c>
      <c r="H164">
        <f t="shared" si="5"/>
        <v>0</v>
      </c>
      <c r="I164" t="s">
        <v>2182</v>
      </c>
      <c r="J164" t="s">
        <v>81</v>
      </c>
      <c r="M164" t="s">
        <v>81</v>
      </c>
      <c r="P164" t="s">
        <v>81</v>
      </c>
      <c r="S164" t="s">
        <v>81</v>
      </c>
    </row>
    <row r="165" spans="1:19">
      <c r="A165" t="str">
        <f t="shared" si="6"/>
        <v>|[[《》&gt;0]]||||</v>
      </c>
      <c r="B165" t="s">
        <v>81</v>
      </c>
      <c r="C165" t="s">
        <v>2179</v>
      </c>
      <c r="D165" t="s">
        <v>2180</v>
      </c>
      <c r="F165" t="s">
        <v>2181</v>
      </c>
      <c r="G165" t="s">
        <v>113</v>
      </c>
      <c r="H165">
        <f t="shared" si="5"/>
        <v>0</v>
      </c>
      <c r="I165" t="s">
        <v>2182</v>
      </c>
      <c r="J165" t="s">
        <v>81</v>
      </c>
      <c r="M165" t="s">
        <v>81</v>
      </c>
      <c r="P165" t="s">
        <v>81</v>
      </c>
      <c r="S165" t="s">
        <v>81</v>
      </c>
    </row>
    <row r="166" spans="1:19">
      <c r="A166" t="str">
        <f t="shared" si="6"/>
        <v>|[[《》&gt;0]]||||</v>
      </c>
      <c r="B166" t="s">
        <v>81</v>
      </c>
      <c r="C166" t="s">
        <v>2179</v>
      </c>
      <c r="D166" t="s">
        <v>2180</v>
      </c>
      <c r="F166" t="s">
        <v>2181</v>
      </c>
      <c r="G166" t="s">
        <v>113</v>
      </c>
      <c r="H166">
        <f t="shared" si="5"/>
        <v>0</v>
      </c>
      <c r="I166" t="s">
        <v>2182</v>
      </c>
      <c r="J166" t="s">
        <v>81</v>
      </c>
      <c r="M166" t="s">
        <v>81</v>
      </c>
      <c r="P166" t="s">
        <v>81</v>
      </c>
      <c r="S166" t="s">
        <v>81</v>
      </c>
    </row>
    <row r="167" spans="1:19">
      <c r="A167" t="str">
        <f t="shared" si="6"/>
        <v>|[[《》&gt;0]]||||</v>
      </c>
      <c r="B167" t="s">
        <v>81</v>
      </c>
      <c r="C167" t="s">
        <v>2179</v>
      </c>
      <c r="D167" t="s">
        <v>2180</v>
      </c>
      <c r="F167" t="s">
        <v>2181</v>
      </c>
      <c r="G167" t="s">
        <v>113</v>
      </c>
      <c r="H167">
        <f t="shared" si="5"/>
        <v>0</v>
      </c>
      <c r="I167" t="s">
        <v>2182</v>
      </c>
      <c r="J167" t="s">
        <v>81</v>
      </c>
      <c r="M167" t="s">
        <v>81</v>
      </c>
      <c r="P167" t="s">
        <v>81</v>
      </c>
      <c r="S167" t="s">
        <v>81</v>
      </c>
    </row>
    <row r="168" spans="1:1">
      <c r="A168" t="str">
        <f t="shared" si="6"/>
        <v/>
      </c>
    </row>
    <row r="169" spans="1:2">
      <c r="A169" t="str">
        <f t="shared" si="6"/>
        <v>**緑</v>
      </c>
      <c r="B169" t="s">
        <v>2186</v>
      </c>
    </row>
    <row r="170" spans="1:19">
      <c r="A170" t="str">
        <f t="shared" si="6"/>
        <v>|LEFT:500|LEFT:50|LEFT:80|LEFT:100|c</v>
      </c>
      <c r="B170" t="s">
        <v>81</v>
      </c>
      <c r="H170" t="s">
        <v>1770</v>
      </c>
      <c r="J170" t="s">
        <v>81</v>
      </c>
      <c r="L170" t="s">
        <v>1771</v>
      </c>
      <c r="M170" t="s">
        <v>81</v>
      </c>
      <c r="O170" t="s">
        <v>1</v>
      </c>
      <c r="P170" t="s">
        <v>81</v>
      </c>
      <c r="R170" t="s">
        <v>2</v>
      </c>
      <c r="S170" t="s">
        <v>2178</v>
      </c>
    </row>
    <row r="171" spans="1:19">
      <c r="A171" t="str">
        <f t="shared" si="6"/>
        <v>|カード名|コスト|レアリティ|種別|</v>
      </c>
      <c r="B171" t="s">
        <v>81</v>
      </c>
      <c r="H171" t="s">
        <v>1772</v>
      </c>
      <c r="J171" t="s">
        <v>81</v>
      </c>
      <c r="L171" t="s">
        <v>1773</v>
      </c>
      <c r="M171" t="s">
        <v>81</v>
      </c>
      <c r="O171" t="s">
        <v>93</v>
      </c>
      <c r="P171" t="s">
        <v>81</v>
      </c>
      <c r="R171" t="s">
        <v>11</v>
      </c>
      <c r="S171" t="s">
        <v>81</v>
      </c>
    </row>
    <row r="172" spans="1:19">
      <c r="A172" t="str">
        <f t="shared" si="6"/>
        <v>|[[《》&gt;0]]||||</v>
      </c>
      <c r="B172" t="s">
        <v>81</v>
      </c>
      <c r="C172" t="s">
        <v>2179</v>
      </c>
      <c r="D172" t="s">
        <v>2180</v>
      </c>
      <c r="F172" t="s">
        <v>2181</v>
      </c>
      <c r="G172" t="s">
        <v>113</v>
      </c>
      <c r="H172">
        <f t="shared" ref="H172:H211" si="7">E172</f>
        <v>0</v>
      </c>
      <c r="I172" t="s">
        <v>2182</v>
      </c>
      <c r="J172" t="s">
        <v>81</v>
      </c>
      <c r="M172" t="s">
        <v>81</v>
      </c>
      <c r="P172" t="s">
        <v>81</v>
      </c>
      <c r="S172" t="s">
        <v>81</v>
      </c>
    </row>
    <row r="173" spans="1:19">
      <c r="A173" t="str">
        <f t="shared" si="6"/>
        <v>|[[《》&gt;0]]||||</v>
      </c>
      <c r="B173" t="s">
        <v>81</v>
      </c>
      <c r="C173" t="s">
        <v>2179</v>
      </c>
      <c r="D173" t="s">
        <v>2180</v>
      </c>
      <c r="F173" t="s">
        <v>2181</v>
      </c>
      <c r="G173" t="s">
        <v>113</v>
      </c>
      <c r="H173">
        <f t="shared" si="7"/>
        <v>0</v>
      </c>
      <c r="I173" t="s">
        <v>2182</v>
      </c>
      <c r="J173" t="s">
        <v>81</v>
      </c>
      <c r="M173" t="s">
        <v>81</v>
      </c>
      <c r="P173" t="s">
        <v>81</v>
      </c>
      <c r="S173" t="s">
        <v>81</v>
      </c>
    </row>
    <row r="174" spans="1:19">
      <c r="A174" t="str">
        <f t="shared" si="6"/>
        <v>|[[《》&gt;0]]||||</v>
      </c>
      <c r="B174" t="s">
        <v>81</v>
      </c>
      <c r="C174" t="s">
        <v>2179</v>
      </c>
      <c r="D174" t="s">
        <v>2180</v>
      </c>
      <c r="F174" t="s">
        <v>2181</v>
      </c>
      <c r="G174" t="s">
        <v>113</v>
      </c>
      <c r="H174">
        <f t="shared" si="7"/>
        <v>0</v>
      </c>
      <c r="I174" t="s">
        <v>2182</v>
      </c>
      <c r="J174" t="s">
        <v>81</v>
      </c>
      <c r="M174" t="s">
        <v>81</v>
      </c>
      <c r="P174" t="s">
        <v>81</v>
      </c>
      <c r="S174" t="s">
        <v>81</v>
      </c>
    </row>
    <row r="175" spans="1:19">
      <c r="A175" t="str">
        <f t="shared" si="6"/>
        <v>|[[《》&gt;0]]||||</v>
      </c>
      <c r="B175" t="s">
        <v>81</v>
      </c>
      <c r="C175" t="s">
        <v>2179</v>
      </c>
      <c r="D175" t="s">
        <v>2180</v>
      </c>
      <c r="F175" t="s">
        <v>2181</v>
      </c>
      <c r="G175" t="s">
        <v>113</v>
      </c>
      <c r="H175">
        <f t="shared" si="7"/>
        <v>0</v>
      </c>
      <c r="I175" t="s">
        <v>2182</v>
      </c>
      <c r="J175" t="s">
        <v>81</v>
      </c>
      <c r="M175" t="s">
        <v>81</v>
      </c>
      <c r="P175" t="s">
        <v>81</v>
      </c>
      <c r="S175" t="s">
        <v>81</v>
      </c>
    </row>
    <row r="176" spans="1:19">
      <c r="A176" t="str">
        <f t="shared" si="6"/>
        <v>|[[《》&gt;0]]||||</v>
      </c>
      <c r="B176" t="s">
        <v>81</v>
      </c>
      <c r="C176" t="s">
        <v>2179</v>
      </c>
      <c r="D176" t="s">
        <v>2180</v>
      </c>
      <c r="F176" t="s">
        <v>2181</v>
      </c>
      <c r="G176" t="s">
        <v>113</v>
      </c>
      <c r="H176">
        <f t="shared" si="7"/>
        <v>0</v>
      </c>
      <c r="I176" t="s">
        <v>2182</v>
      </c>
      <c r="J176" t="s">
        <v>81</v>
      </c>
      <c r="M176" t="s">
        <v>81</v>
      </c>
      <c r="P176" t="s">
        <v>81</v>
      </c>
      <c r="S176" t="s">
        <v>81</v>
      </c>
    </row>
    <row r="177" spans="1:19">
      <c r="A177" t="str">
        <f t="shared" si="6"/>
        <v>|[[《》&gt;0]]||||</v>
      </c>
      <c r="B177" t="s">
        <v>81</v>
      </c>
      <c r="C177" t="s">
        <v>2179</v>
      </c>
      <c r="D177" t="s">
        <v>2180</v>
      </c>
      <c r="F177" t="s">
        <v>2181</v>
      </c>
      <c r="G177" t="s">
        <v>113</v>
      </c>
      <c r="H177">
        <f t="shared" si="7"/>
        <v>0</v>
      </c>
      <c r="I177" t="s">
        <v>2182</v>
      </c>
      <c r="J177" t="s">
        <v>81</v>
      </c>
      <c r="M177" t="s">
        <v>81</v>
      </c>
      <c r="P177" t="s">
        <v>81</v>
      </c>
      <c r="S177" t="s">
        <v>81</v>
      </c>
    </row>
    <row r="178" spans="1:19">
      <c r="A178" t="str">
        <f t="shared" si="6"/>
        <v>|[[《》&gt;0]]||||</v>
      </c>
      <c r="B178" t="s">
        <v>81</v>
      </c>
      <c r="C178" t="s">
        <v>2179</v>
      </c>
      <c r="D178" t="s">
        <v>2180</v>
      </c>
      <c r="F178" t="s">
        <v>2181</v>
      </c>
      <c r="G178" t="s">
        <v>113</v>
      </c>
      <c r="H178">
        <f t="shared" si="7"/>
        <v>0</v>
      </c>
      <c r="I178" t="s">
        <v>2182</v>
      </c>
      <c r="J178" t="s">
        <v>81</v>
      </c>
      <c r="M178" t="s">
        <v>81</v>
      </c>
      <c r="P178" t="s">
        <v>81</v>
      </c>
      <c r="S178" t="s">
        <v>81</v>
      </c>
    </row>
    <row r="179" spans="1:19">
      <c r="A179" t="str">
        <f t="shared" si="6"/>
        <v>|[[《》&gt;0]]||||</v>
      </c>
      <c r="B179" t="s">
        <v>81</v>
      </c>
      <c r="C179" t="s">
        <v>2179</v>
      </c>
      <c r="D179" t="s">
        <v>2180</v>
      </c>
      <c r="F179" t="s">
        <v>2181</v>
      </c>
      <c r="G179" t="s">
        <v>113</v>
      </c>
      <c r="H179">
        <f t="shared" si="7"/>
        <v>0</v>
      </c>
      <c r="I179" t="s">
        <v>2182</v>
      </c>
      <c r="J179" t="s">
        <v>81</v>
      </c>
      <c r="M179" t="s">
        <v>81</v>
      </c>
      <c r="P179" t="s">
        <v>81</v>
      </c>
      <c r="S179" t="s">
        <v>81</v>
      </c>
    </row>
    <row r="180" spans="1:19">
      <c r="A180" t="str">
        <f t="shared" si="6"/>
        <v>|[[《》&gt;0]]||||</v>
      </c>
      <c r="B180" t="s">
        <v>81</v>
      </c>
      <c r="C180" t="s">
        <v>2179</v>
      </c>
      <c r="D180" t="s">
        <v>2180</v>
      </c>
      <c r="F180" t="s">
        <v>2181</v>
      </c>
      <c r="G180" t="s">
        <v>113</v>
      </c>
      <c r="H180">
        <f t="shared" si="7"/>
        <v>0</v>
      </c>
      <c r="I180" t="s">
        <v>2182</v>
      </c>
      <c r="J180" t="s">
        <v>81</v>
      </c>
      <c r="M180" t="s">
        <v>81</v>
      </c>
      <c r="P180" t="s">
        <v>81</v>
      </c>
      <c r="S180" t="s">
        <v>81</v>
      </c>
    </row>
    <row r="181" spans="1:19">
      <c r="A181" t="str">
        <f t="shared" si="6"/>
        <v>|[[《》&gt;0]]||||</v>
      </c>
      <c r="B181" t="s">
        <v>81</v>
      </c>
      <c r="C181" t="s">
        <v>2179</v>
      </c>
      <c r="D181" t="s">
        <v>2180</v>
      </c>
      <c r="F181" t="s">
        <v>2181</v>
      </c>
      <c r="G181" t="s">
        <v>113</v>
      </c>
      <c r="H181">
        <f t="shared" si="7"/>
        <v>0</v>
      </c>
      <c r="I181" t="s">
        <v>2182</v>
      </c>
      <c r="J181" t="s">
        <v>81</v>
      </c>
      <c r="M181" t="s">
        <v>81</v>
      </c>
      <c r="P181" t="s">
        <v>81</v>
      </c>
      <c r="S181" t="s">
        <v>81</v>
      </c>
    </row>
    <row r="182" spans="1:19">
      <c r="A182" t="str">
        <f t="shared" si="6"/>
        <v>|[[《》&gt;0]]||||</v>
      </c>
      <c r="B182" t="s">
        <v>81</v>
      </c>
      <c r="C182" t="s">
        <v>2179</v>
      </c>
      <c r="D182" t="s">
        <v>2180</v>
      </c>
      <c r="F182" t="s">
        <v>2181</v>
      </c>
      <c r="G182" t="s">
        <v>113</v>
      </c>
      <c r="H182">
        <f t="shared" si="7"/>
        <v>0</v>
      </c>
      <c r="I182" t="s">
        <v>2182</v>
      </c>
      <c r="J182" t="s">
        <v>81</v>
      </c>
      <c r="M182" t="s">
        <v>81</v>
      </c>
      <c r="P182" t="s">
        <v>81</v>
      </c>
      <c r="S182" t="s">
        <v>81</v>
      </c>
    </row>
    <row r="183" spans="1:19">
      <c r="A183" t="str">
        <f t="shared" si="6"/>
        <v>|[[《》&gt;0]]||||</v>
      </c>
      <c r="B183" t="s">
        <v>81</v>
      </c>
      <c r="C183" t="s">
        <v>2179</v>
      </c>
      <c r="D183" t="s">
        <v>2180</v>
      </c>
      <c r="F183" t="s">
        <v>2181</v>
      </c>
      <c r="G183" t="s">
        <v>113</v>
      </c>
      <c r="H183">
        <f t="shared" si="7"/>
        <v>0</v>
      </c>
      <c r="I183" t="s">
        <v>2182</v>
      </c>
      <c r="J183" t="s">
        <v>81</v>
      </c>
      <c r="M183" t="s">
        <v>81</v>
      </c>
      <c r="P183" t="s">
        <v>81</v>
      </c>
      <c r="S183" t="s">
        <v>81</v>
      </c>
    </row>
    <row r="184" spans="1:19">
      <c r="A184" t="str">
        <f t="shared" si="6"/>
        <v>|[[《》&gt;0]]||||</v>
      </c>
      <c r="B184" t="s">
        <v>81</v>
      </c>
      <c r="C184" t="s">
        <v>2179</v>
      </c>
      <c r="D184" t="s">
        <v>2180</v>
      </c>
      <c r="F184" t="s">
        <v>2181</v>
      </c>
      <c r="G184" t="s">
        <v>113</v>
      </c>
      <c r="H184">
        <f t="shared" si="7"/>
        <v>0</v>
      </c>
      <c r="I184" t="s">
        <v>2182</v>
      </c>
      <c r="J184" t="s">
        <v>81</v>
      </c>
      <c r="M184" t="s">
        <v>81</v>
      </c>
      <c r="P184" t="s">
        <v>81</v>
      </c>
      <c r="S184" t="s">
        <v>81</v>
      </c>
    </row>
    <row r="185" spans="1:19">
      <c r="A185" t="str">
        <f t="shared" si="6"/>
        <v>|[[《》&gt;0]]||||</v>
      </c>
      <c r="B185" t="s">
        <v>81</v>
      </c>
      <c r="C185" t="s">
        <v>2179</v>
      </c>
      <c r="D185" t="s">
        <v>2180</v>
      </c>
      <c r="F185" t="s">
        <v>2181</v>
      </c>
      <c r="G185" t="s">
        <v>113</v>
      </c>
      <c r="H185">
        <f t="shared" si="7"/>
        <v>0</v>
      </c>
      <c r="I185" t="s">
        <v>2182</v>
      </c>
      <c r="J185" t="s">
        <v>81</v>
      </c>
      <c r="M185" t="s">
        <v>81</v>
      </c>
      <c r="P185" t="s">
        <v>81</v>
      </c>
      <c r="S185" t="s">
        <v>81</v>
      </c>
    </row>
    <row r="186" spans="1:19">
      <c r="A186" t="str">
        <f t="shared" si="6"/>
        <v>|[[《》&gt;0]]||||</v>
      </c>
      <c r="B186" t="s">
        <v>81</v>
      </c>
      <c r="C186" t="s">
        <v>2179</v>
      </c>
      <c r="D186" t="s">
        <v>2180</v>
      </c>
      <c r="F186" t="s">
        <v>2181</v>
      </c>
      <c r="G186" t="s">
        <v>113</v>
      </c>
      <c r="H186">
        <f t="shared" si="7"/>
        <v>0</v>
      </c>
      <c r="I186" t="s">
        <v>2182</v>
      </c>
      <c r="J186" t="s">
        <v>81</v>
      </c>
      <c r="M186" t="s">
        <v>81</v>
      </c>
      <c r="P186" t="s">
        <v>81</v>
      </c>
      <c r="S186" t="s">
        <v>81</v>
      </c>
    </row>
    <row r="187" spans="1:19">
      <c r="A187" t="str">
        <f t="shared" si="6"/>
        <v>|[[《》&gt;0]]||||</v>
      </c>
      <c r="B187" t="s">
        <v>81</v>
      </c>
      <c r="C187" t="s">
        <v>2179</v>
      </c>
      <c r="D187" t="s">
        <v>2180</v>
      </c>
      <c r="F187" t="s">
        <v>2181</v>
      </c>
      <c r="G187" t="s">
        <v>113</v>
      </c>
      <c r="H187">
        <f t="shared" si="7"/>
        <v>0</v>
      </c>
      <c r="I187" t="s">
        <v>2182</v>
      </c>
      <c r="J187" t="s">
        <v>81</v>
      </c>
      <c r="M187" t="s">
        <v>81</v>
      </c>
      <c r="P187" t="s">
        <v>81</v>
      </c>
      <c r="S187" t="s">
        <v>81</v>
      </c>
    </row>
    <row r="188" spans="1:19">
      <c r="A188" t="str">
        <f t="shared" si="6"/>
        <v>|[[《》&gt;0]]||||</v>
      </c>
      <c r="B188" t="s">
        <v>81</v>
      </c>
      <c r="C188" t="s">
        <v>2179</v>
      </c>
      <c r="D188" t="s">
        <v>2180</v>
      </c>
      <c r="F188" t="s">
        <v>2181</v>
      </c>
      <c r="G188" t="s">
        <v>113</v>
      </c>
      <c r="H188">
        <f t="shared" si="7"/>
        <v>0</v>
      </c>
      <c r="I188" t="s">
        <v>2182</v>
      </c>
      <c r="J188" t="s">
        <v>81</v>
      </c>
      <c r="M188" t="s">
        <v>81</v>
      </c>
      <c r="P188" t="s">
        <v>81</v>
      </c>
      <c r="S188" t="s">
        <v>81</v>
      </c>
    </row>
    <row r="189" spans="1:19">
      <c r="A189" t="str">
        <f t="shared" si="6"/>
        <v>|[[《》&gt;0]]||||</v>
      </c>
      <c r="B189" t="s">
        <v>81</v>
      </c>
      <c r="C189" t="s">
        <v>2179</v>
      </c>
      <c r="D189" t="s">
        <v>2180</v>
      </c>
      <c r="F189" t="s">
        <v>2181</v>
      </c>
      <c r="G189" t="s">
        <v>113</v>
      </c>
      <c r="H189">
        <f t="shared" si="7"/>
        <v>0</v>
      </c>
      <c r="I189" t="s">
        <v>2182</v>
      </c>
      <c r="J189" t="s">
        <v>81</v>
      </c>
      <c r="M189" t="s">
        <v>81</v>
      </c>
      <c r="P189" t="s">
        <v>81</v>
      </c>
      <c r="S189" t="s">
        <v>81</v>
      </c>
    </row>
    <row r="190" spans="1:19">
      <c r="A190" t="str">
        <f t="shared" si="6"/>
        <v>|[[《》&gt;0]]||||</v>
      </c>
      <c r="B190" t="s">
        <v>81</v>
      </c>
      <c r="C190" t="s">
        <v>2179</v>
      </c>
      <c r="D190" t="s">
        <v>2180</v>
      </c>
      <c r="F190" t="s">
        <v>2181</v>
      </c>
      <c r="G190" t="s">
        <v>113</v>
      </c>
      <c r="H190">
        <f t="shared" si="7"/>
        <v>0</v>
      </c>
      <c r="I190" t="s">
        <v>2182</v>
      </c>
      <c r="J190" t="s">
        <v>81</v>
      </c>
      <c r="M190" t="s">
        <v>81</v>
      </c>
      <c r="P190" t="s">
        <v>81</v>
      </c>
      <c r="S190" t="s">
        <v>81</v>
      </c>
    </row>
    <row r="191" spans="1:19">
      <c r="A191" t="str">
        <f t="shared" si="6"/>
        <v>|[[《》&gt;0]]||||</v>
      </c>
      <c r="B191" t="s">
        <v>81</v>
      </c>
      <c r="C191" t="s">
        <v>2179</v>
      </c>
      <c r="D191" t="s">
        <v>2180</v>
      </c>
      <c r="F191" t="s">
        <v>2181</v>
      </c>
      <c r="G191" t="s">
        <v>113</v>
      </c>
      <c r="H191">
        <f t="shared" si="7"/>
        <v>0</v>
      </c>
      <c r="I191" t="s">
        <v>2182</v>
      </c>
      <c r="J191" t="s">
        <v>81</v>
      </c>
      <c r="M191" t="s">
        <v>81</v>
      </c>
      <c r="P191" t="s">
        <v>81</v>
      </c>
      <c r="S191" t="s">
        <v>81</v>
      </c>
    </row>
    <row r="192" spans="1:19">
      <c r="A192" t="str">
        <f t="shared" si="6"/>
        <v>|[[《》&gt;0]]||||</v>
      </c>
      <c r="B192" t="s">
        <v>81</v>
      </c>
      <c r="C192" t="s">
        <v>2179</v>
      </c>
      <c r="D192" t="s">
        <v>2180</v>
      </c>
      <c r="F192" t="s">
        <v>2181</v>
      </c>
      <c r="G192" t="s">
        <v>113</v>
      </c>
      <c r="H192">
        <f t="shared" si="7"/>
        <v>0</v>
      </c>
      <c r="I192" t="s">
        <v>2182</v>
      </c>
      <c r="J192" t="s">
        <v>81</v>
      </c>
      <c r="M192" t="s">
        <v>81</v>
      </c>
      <c r="P192" t="s">
        <v>81</v>
      </c>
      <c r="S192" t="s">
        <v>81</v>
      </c>
    </row>
    <row r="193" spans="1:19">
      <c r="A193" t="str">
        <f t="shared" ref="A193:A256" si="8">B193&amp;C193&amp;D193&amp;E193&amp;F193&amp;G193&amp;H193&amp;I193&amp;J193&amp;K193&amp;L193&amp;M193&amp;N193&amp;O193&amp;P193&amp;Q193&amp;R193&amp;S193</f>
        <v>|[[《》&gt;0]]||||</v>
      </c>
      <c r="B193" t="s">
        <v>81</v>
      </c>
      <c r="C193" t="s">
        <v>2179</v>
      </c>
      <c r="D193" t="s">
        <v>2180</v>
      </c>
      <c r="F193" t="s">
        <v>2181</v>
      </c>
      <c r="G193" t="s">
        <v>113</v>
      </c>
      <c r="H193">
        <f t="shared" si="7"/>
        <v>0</v>
      </c>
      <c r="I193" t="s">
        <v>2182</v>
      </c>
      <c r="J193" t="s">
        <v>81</v>
      </c>
      <c r="M193" t="s">
        <v>81</v>
      </c>
      <c r="P193" t="s">
        <v>81</v>
      </c>
      <c r="S193" t="s">
        <v>81</v>
      </c>
    </row>
    <row r="194" spans="1:19">
      <c r="A194" t="str">
        <f t="shared" si="8"/>
        <v>|[[《》&gt;0]]||||</v>
      </c>
      <c r="B194" t="s">
        <v>81</v>
      </c>
      <c r="C194" t="s">
        <v>2179</v>
      </c>
      <c r="D194" t="s">
        <v>2180</v>
      </c>
      <c r="F194" t="s">
        <v>2181</v>
      </c>
      <c r="G194" t="s">
        <v>113</v>
      </c>
      <c r="H194">
        <f t="shared" si="7"/>
        <v>0</v>
      </c>
      <c r="I194" t="s">
        <v>2182</v>
      </c>
      <c r="J194" t="s">
        <v>81</v>
      </c>
      <c r="M194" t="s">
        <v>81</v>
      </c>
      <c r="P194" t="s">
        <v>81</v>
      </c>
      <c r="S194" t="s">
        <v>81</v>
      </c>
    </row>
    <row r="195" spans="1:19">
      <c r="A195" t="str">
        <f t="shared" si="8"/>
        <v>|[[《》&gt;0]]||||</v>
      </c>
      <c r="B195" t="s">
        <v>81</v>
      </c>
      <c r="C195" t="s">
        <v>2179</v>
      </c>
      <c r="D195" t="s">
        <v>2180</v>
      </c>
      <c r="F195" t="s">
        <v>2181</v>
      </c>
      <c r="G195" t="s">
        <v>113</v>
      </c>
      <c r="H195">
        <f t="shared" si="7"/>
        <v>0</v>
      </c>
      <c r="I195" t="s">
        <v>2182</v>
      </c>
      <c r="J195" t="s">
        <v>81</v>
      </c>
      <c r="M195" t="s">
        <v>81</v>
      </c>
      <c r="P195" t="s">
        <v>81</v>
      </c>
      <c r="S195" t="s">
        <v>81</v>
      </c>
    </row>
    <row r="196" spans="1:19">
      <c r="A196" t="str">
        <f t="shared" si="8"/>
        <v>|[[《》&gt;0]]||||</v>
      </c>
      <c r="B196" t="s">
        <v>81</v>
      </c>
      <c r="C196" t="s">
        <v>2179</v>
      </c>
      <c r="D196" t="s">
        <v>2180</v>
      </c>
      <c r="F196" t="s">
        <v>2181</v>
      </c>
      <c r="G196" t="s">
        <v>113</v>
      </c>
      <c r="H196">
        <f t="shared" si="7"/>
        <v>0</v>
      </c>
      <c r="I196" t="s">
        <v>2182</v>
      </c>
      <c r="J196" t="s">
        <v>81</v>
      </c>
      <c r="M196" t="s">
        <v>81</v>
      </c>
      <c r="P196" t="s">
        <v>81</v>
      </c>
      <c r="S196" t="s">
        <v>81</v>
      </c>
    </row>
    <row r="197" spans="1:19">
      <c r="A197" t="str">
        <f t="shared" si="8"/>
        <v>|[[《》&gt;0]]||||</v>
      </c>
      <c r="B197" t="s">
        <v>81</v>
      </c>
      <c r="C197" t="s">
        <v>2179</v>
      </c>
      <c r="D197" t="s">
        <v>2180</v>
      </c>
      <c r="F197" t="s">
        <v>2181</v>
      </c>
      <c r="G197" t="s">
        <v>113</v>
      </c>
      <c r="H197">
        <f t="shared" si="7"/>
        <v>0</v>
      </c>
      <c r="I197" t="s">
        <v>2182</v>
      </c>
      <c r="J197" t="s">
        <v>81</v>
      </c>
      <c r="M197" t="s">
        <v>81</v>
      </c>
      <c r="P197" t="s">
        <v>81</v>
      </c>
      <c r="S197" t="s">
        <v>81</v>
      </c>
    </row>
    <row r="198" spans="1:19">
      <c r="A198" t="str">
        <f t="shared" si="8"/>
        <v>|[[《》&gt;0]]||||</v>
      </c>
      <c r="B198" t="s">
        <v>81</v>
      </c>
      <c r="C198" t="s">
        <v>2179</v>
      </c>
      <c r="D198" t="s">
        <v>2180</v>
      </c>
      <c r="F198" t="s">
        <v>2181</v>
      </c>
      <c r="G198" t="s">
        <v>113</v>
      </c>
      <c r="H198">
        <f t="shared" si="7"/>
        <v>0</v>
      </c>
      <c r="I198" t="s">
        <v>2182</v>
      </c>
      <c r="J198" t="s">
        <v>81</v>
      </c>
      <c r="M198" t="s">
        <v>81</v>
      </c>
      <c r="P198" t="s">
        <v>81</v>
      </c>
      <c r="S198" t="s">
        <v>81</v>
      </c>
    </row>
    <row r="199" spans="1:19">
      <c r="A199" t="str">
        <f t="shared" si="8"/>
        <v>|[[《》&gt;0]]||||</v>
      </c>
      <c r="B199" t="s">
        <v>81</v>
      </c>
      <c r="C199" t="s">
        <v>2179</v>
      </c>
      <c r="D199" t="s">
        <v>2180</v>
      </c>
      <c r="F199" t="s">
        <v>2181</v>
      </c>
      <c r="G199" t="s">
        <v>113</v>
      </c>
      <c r="H199">
        <f t="shared" si="7"/>
        <v>0</v>
      </c>
      <c r="I199" t="s">
        <v>2182</v>
      </c>
      <c r="J199" t="s">
        <v>81</v>
      </c>
      <c r="M199" t="s">
        <v>81</v>
      </c>
      <c r="P199" t="s">
        <v>81</v>
      </c>
      <c r="S199" t="s">
        <v>81</v>
      </c>
    </row>
    <row r="200" spans="1:19">
      <c r="A200" t="str">
        <f t="shared" si="8"/>
        <v>|[[《》&gt;0]]||||</v>
      </c>
      <c r="B200" t="s">
        <v>81</v>
      </c>
      <c r="C200" t="s">
        <v>2179</v>
      </c>
      <c r="D200" t="s">
        <v>2180</v>
      </c>
      <c r="F200" t="s">
        <v>2181</v>
      </c>
      <c r="G200" t="s">
        <v>113</v>
      </c>
      <c r="H200">
        <f t="shared" si="7"/>
        <v>0</v>
      </c>
      <c r="I200" t="s">
        <v>2182</v>
      </c>
      <c r="J200" t="s">
        <v>81</v>
      </c>
      <c r="M200" t="s">
        <v>81</v>
      </c>
      <c r="P200" t="s">
        <v>81</v>
      </c>
      <c r="S200" t="s">
        <v>81</v>
      </c>
    </row>
    <row r="201" spans="1:19">
      <c r="A201" t="str">
        <f t="shared" si="8"/>
        <v>|[[《》&gt;0]]||||</v>
      </c>
      <c r="B201" t="s">
        <v>81</v>
      </c>
      <c r="C201" t="s">
        <v>2179</v>
      </c>
      <c r="D201" t="s">
        <v>2180</v>
      </c>
      <c r="F201" t="s">
        <v>2181</v>
      </c>
      <c r="G201" t="s">
        <v>113</v>
      </c>
      <c r="H201">
        <f t="shared" si="7"/>
        <v>0</v>
      </c>
      <c r="I201" t="s">
        <v>2182</v>
      </c>
      <c r="J201" t="s">
        <v>81</v>
      </c>
      <c r="M201" t="s">
        <v>81</v>
      </c>
      <c r="P201" t="s">
        <v>81</v>
      </c>
      <c r="S201" t="s">
        <v>81</v>
      </c>
    </row>
    <row r="202" spans="1:19">
      <c r="A202" t="str">
        <f t="shared" si="8"/>
        <v>|[[《》&gt;0]]||||</v>
      </c>
      <c r="B202" t="s">
        <v>81</v>
      </c>
      <c r="C202" t="s">
        <v>2179</v>
      </c>
      <c r="D202" t="s">
        <v>2180</v>
      </c>
      <c r="F202" t="s">
        <v>2181</v>
      </c>
      <c r="G202" t="s">
        <v>113</v>
      </c>
      <c r="H202">
        <f t="shared" si="7"/>
        <v>0</v>
      </c>
      <c r="I202" t="s">
        <v>2182</v>
      </c>
      <c r="J202" t="s">
        <v>81</v>
      </c>
      <c r="M202" t="s">
        <v>81</v>
      </c>
      <c r="P202" t="s">
        <v>81</v>
      </c>
      <c r="S202" t="s">
        <v>81</v>
      </c>
    </row>
    <row r="203" spans="1:19">
      <c r="A203" t="str">
        <f t="shared" si="8"/>
        <v>|[[《》&gt;0]]||||</v>
      </c>
      <c r="B203" t="s">
        <v>81</v>
      </c>
      <c r="C203" t="s">
        <v>2179</v>
      </c>
      <c r="D203" t="s">
        <v>2180</v>
      </c>
      <c r="F203" t="s">
        <v>2181</v>
      </c>
      <c r="G203" t="s">
        <v>113</v>
      </c>
      <c r="H203">
        <f t="shared" si="7"/>
        <v>0</v>
      </c>
      <c r="I203" t="s">
        <v>2182</v>
      </c>
      <c r="J203" t="s">
        <v>81</v>
      </c>
      <c r="M203" t="s">
        <v>81</v>
      </c>
      <c r="P203" t="s">
        <v>81</v>
      </c>
      <c r="S203" t="s">
        <v>81</v>
      </c>
    </row>
    <row r="204" spans="1:19">
      <c r="A204" t="str">
        <f t="shared" si="8"/>
        <v>|[[《》&gt;0]]||||</v>
      </c>
      <c r="B204" t="s">
        <v>81</v>
      </c>
      <c r="C204" t="s">
        <v>2179</v>
      </c>
      <c r="D204" t="s">
        <v>2180</v>
      </c>
      <c r="F204" t="s">
        <v>2181</v>
      </c>
      <c r="G204" t="s">
        <v>113</v>
      </c>
      <c r="H204">
        <f t="shared" si="7"/>
        <v>0</v>
      </c>
      <c r="I204" t="s">
        <v>2182</v>
      </c>
      <c r="J204" t="s">
        <v>81</v>
      </c>
      <c r="M204" t="s">
        <v>81</v>
      </c>
      <c r="P204" t="s">
        <v>81</v>
      </c>
      <c r="S204" t="s">
        <v>81</v>
      </c>
    </row>
    <row r="205" spans="1:19">
      <c r="A205" t="str">
        <f t="shared" si="8"/>
        <v>|[[《》&gt;0]]||||</v>
      </c>
      <c r="B205" t="s">
        <v>81</v>
      </c>
      <c r="C205" t="s">
        <v>2179</v>
      </c>
      <c r="D205" t="s">
        <v>2180</v>
      </c>
      <c r="F205" t="s">
        <v>2181</v>
      </c>
      <c r="G205" t="s">
        <v>113</v>
      </c>
      <c r="H205">
        <f t="shared" si="7"/>
        <v>0</v>
      </c>
      <c r="I205" t="s">
        <v>2182</v>
      </c>
      <c r="J205" t="s">
        <v>81</v>
      </c>
      <c r="M205" t="s">
        <v>81</v>
      </c>
      <c r="P205" t="s">
        <v>81</v>
      </c>
      <c r="S205" t="s">
        <v>81</v>
      </c>
    </row>
    <row r="206" spans="1:19">
      <c r="A206" t="str">
        <f t="shared" si="8"/>
        <v>|[[《》&gt;0]]||||</v>
      </c>
      <c r="B206" t="s">
        <v>81</v>
      </c>
      <c r="C206" t="s">
        <v>2179</v>
      </c>
      <c r="D206" t="s">
        <v>2180</v>
      </c>
      <c r="F206" t="s">
        <v>2181</v>
      </c>
      <c r="G206" t="s">
        <v>113</v>
      </c>
      <c r="H206">
        <f t="shared" si="7"/>
        <v>0</v>
      </c>
      <c r="I206" t="s">
        <v>2182</v>
      </c>
      <c r="J206" t="s">
        <v>81</v>
      </c>
      <c r="M206" t="s">
        <v>81</v>
      </c>
      <c r="P206" t="s">
        <v>81</v>
      </c>
      <c r="S206" t="s">
        <v>81</v>
      </c>
    </row>
    <row r="207" spans="1:19">
      <c r="A207" t="str">
        <f t="shared" si="8"/>
        <v>|[[《》&gt;0]]||||</v>
      </c>
      <c r="B207" t="s">
        <v>81</v>
      </c>
      <c r="C207" t="s">
        <v>2179</v>
      </c>
      <c r="D207" t="s">
        <v>2180</v>
      </c>
      <c r="F207" t="s">
        <v>2181</v>
      </c>
      <c r="G207" t="s">
        <v>113</v>
      </c>
      <c r="H207">
        <f t="shared" si="7"/>
        <v>0</v>
      </c>
      <c r="I207" t="s">
        <v>2182</v>
      </c>
      <c r="J207" t="s">
        <v>81</v>
      </c>
      <c r="M207" t="s">
        <v>81</v>
      </c>
      <c r="P207" t="s">
        <v>81</v>
      </c>
      <c r="S207" t="s">
        <v>81</v>
      </c>
    </row>
    <row r="208" spans="1:19">
      <c r="A208" t="str">
        <f t="shared" si="8"/>
        <v>|[[《》&gt;0]]||||</v>
      </c>
      <c r="B208" t="s">
        <v>81</v>
      </c>
      <c r="C208" t="s">
        <v>2179</v>
      </c>
      <c r="D208" t="s">
        <v>2180</v>
      </c>
      <c r="F208" t="s">
        <v>2181</v>
      </c>
      <c r="G208" t="s">
        <v>113</v>
      </c>
      <c r="H208">
        <f t="shared" si="7"/>
        <v>0</v>
      </c>
      <c r="I208" t="s">
        <v>2182</v>
      </c>
      <c r="J208" t="s">
        <v>81</v>
      </c>
      <c r="M208" t="s">
        <v>81</v>
      </c>
      <c r="P208" t="s">
        <v>81</v>
      </c>
      <c r="S208" t="s">
        <v>81</v>
      </c>
    </row>
    <row r="209" spans="1:19">
      <c r="A209" t="str">
        <f t="shared" si="8"/>
        <v>|[[《》&gt;0]]||||</v>
      </c>
      <c r="B209" t="s">
        <v>81</v>
      </c>
      <c r="C209" t="s">
        <v>2179</v>
      </c>
      <c r="D209" t="s">
        <v>2180</v>
      </c>
      <c r="F209" t="s">
        <v>2181</v>
      </c>
      <c r="G209" t="s">
        <v>113</v>
      </c>
      <c r="H209">
        <f t="shared" si="7"/>
        <v>0</v>
      </c>
      <c r="I209" t="s">
        <v>2182</v>
      </c>
      <c r="J209" t="s">
        <v>81</v>
      </c>
      <c r="M209" t="s">
        <v>81</v>
      </c>
      <c r="P209" t="s">
        <v>81</v>
      </c>
      <c r="S209" t="s">
        <v>81</v>
      </c>
    </row>
    <row r="210" spans="1:19">
      <c r="A210" t="str">
        <f t="shared" si="8"/>
        <v>|[[《》&gt;0]]||||</v>
      </c>
      <c r="B210" t="s">
        <v>81</v>
      </c>
      <c r="C210" t="s">
        <v>2179</v>
      </c>
      <c r="D210" t="s">
        <v>2180</v>
      </c>
      <c r="F210" t="s">
        <v>2181</v>
      </c>
      <c r="G210" t="s">
        <v>113</v>
      </c>
      <c r="H210">
        <f t="shared" si="7"/>
        <v>0</v>
      </c>
      <c r="I210" t="s">
        <v>2182</v>
      </c>
      <c r="J210" t="s">
        <v>81</v>
      </c>
      <c r="M210" t="s">
        <v>81</v>
      </c>
      <c r="P210" t="s">
        <v>81</v>
      </c>
      <c r="S210" t="s">
        <v>81</v>
      </c>
    </row>
    <row r="211" spans="1:19">
      <c r="A211" t="str">
        <f t="shared" si="8"/>
        <v>|[[《》&gt;0]]||||</v>
      </c>
      <c r="B211" t="s">
        <v>81</v>
      </c>
      <c r="C211" t="s">
        <v>2179</v>
      </c>
      <c r="D211" t="s">
        <v>2180</v>
      </c>
      <c r="F211" t="s">
        <v>2181</v>
      </c>
      <c r="G211" t="s">
        <v>113</v>
      </c>
      <c r="H211">
        <f t="shared" si="7"/>
        <v>0</v>
      </c>
      <c r="I211" t="s">
        <v>2182</v>
      </c>
      <c r="J211" t="s">
        <v>81</v>
      </c>
      <c r="M211" t="s">
        <v>81</v>
      </c>
      <c r="P211" t="s">
        <v>81</v>
      </c>
      <c r="S211" t="s">
        <v>81</v>
      </c>
    </row>
    <row r="212" spans="1:1">
      <c r="A212" t="str">
        <f t="shared" si="8"/>
        <v/>
      </c>
    </row>
    <row r="213" spans="1:2">
      <c r="A213" t="str">
        <f t="shared" si="8"/>
        <v>**多色</v>
      </c>
      <c r="B213" t="s">
        <v>2187</v>
      </c>
    </row>
    <row r="214" spans="1:19">
      <c r="A214" t="str">
        <f t="shared" si="8"/>
        <v>|LEFT:500|LEFT:50|LEFT:80|LEFT:100|c</v>
      </c>
      <c r="B214" t="s">
        <v>81</v>
      </c>
      <c r="H214" t="s">
        <v>1770</v>
      </c>
      <c r="J214" t="s">
        <v>81</v>
      </c>
      <c r="L214" t="s">
        <v>1771</v>
      </c>
      <c r="M214" t="s">
        <v>81</v>
      </c>
      <c r="O214" t="s">
        <v>1</v>
      </c>
      <c r="P214" t="s">
        <v>81</v>
      </c>
      <c r="R214" t="s">
        <v>2</v>
      </c>
      <c r="S214" t="s">
        <v>2178</v>
      </c>
    </row>
    <row r="215" spans="1:19">
      <c r="A215" t="str">
        <f t="shared" si="8"/>
        <v>|カード名|コスト|レアリティ|種別|</v>
      </c>
      <c r="B215" t="s">
        <v>81</v>
      </c>
      <c r="H215" t="s">
        <v>1772</v>
      </c>
      <c r="J215" t="s">
        <v>81</v>
      </c>
      <c r="L215" t="s">
        <v>1773</v>
      </c>
      <c r="M215" t="s">
        <v>81</v>
      </c>
      <c r="O215" t="s">
        <v>93</v>
      </c>
      <c r="P215" t="s">
        <v>81</v>
      </c>
      <c r="R215" t="s">
        <v>11</v>
      </c>
      <c r="S215" t="s">
        <v>81</v>
      </c>
    </row>
    <row r="216" spans="1:19">
      <c r="A216" t="str">
        <f t="shared" si="8"/>
        <v>|[[《》&gt;0]]||||</v>
      </c>
      <c r="B216" t="s">
        <v>81</v>
      </c>
      <c r="C216" t="s">
        <v>2179</v>
      </c>
      <c r="D216" t="s">
        <v>2180</v>
      </c>
      <c r="F216" t="s">
        <v>2181</v>
      </c>
      <c r="G216" t="s">
        <v>113</v>
      </c>
      <c r="H216">
        <f t="shared" ref="H216:H235" si="9">E216</f>
        <v>0</v>
      </c>
      <c r="I216" t="s">
        <v>2182</v>
      </c>
      <c r="J216" t="s">
        <v>81</v>
      </c>
      <c r="M216" t="s">
        <v>81</v>
      </c>
      <c r="P216" t="s">
        <v>81</v>
      </c>
      <c r="S216" t="s">
        <v>81</v>
      </c>
    </row>
    <row r="217" spans="1:19">
      <c r="A217" t="str">
        <f t="shared" si="8"/>
        <v>|[[《》&gt;0]]||||</v>
      </c>
      <c r="B217" t="s">
        <v>81</v>
      </c>
      <c r="C217" t="s">
        <v>2179</v>
      </c>
      <c r="D217" t="s">
        <v>2180</v>
      </c>
      <c r="F217" t="s">
        <v>2181</v>
      </c>
      <c r="G217" t="s">
        <v>113</v>
      </c>
      <c r="H217">
        <f t="shared" si="9"/>
        <v>0</v>
      </c>
      <c r="I217" t="s">
        <v>2182</v>
      </c>
      <c r="J217" t="s">
        <v>81</v>
      </c>
      <c r="M217" t="s">
        <v>81</v>
      </c>
      <c r="P217" t="s">
        <v>81</v>
      </c>
      <c r="S217" t="s">
        <v>81</v>
      </c>
    </row>
    <row r="218" spans="1:19">
      <c r="A218" t="str">
        <f t="shared" si="8"/>
        <v>|[[《》&gt;0]]||||</v>
      </c>
      <c r="B218" t="s">
        <v>81</v>
      </c>
      <c r="C218" t="s">
        <v>2179</v>
      </c>
      <c r="D218" t="s">
        <v>2180</v>
      </c>
      <c r="F218" t="s">
        <v>2181</v>
      </c>
      <c r="G218" t="s">
        <v>113</v>
      </c>
      <c r="H218">
        <f t="shared" si="9"/>
        <v>0</v>
      </c>
      <c r="I218" t="s">
        <v>2182</v>
      </c>
      <c r="J218" t="s">
        <v>81</v>
      </c>
      <c r="M218" t="s">
        <v>81</v>
      </c>
      <c r="P218" t="s">
        <v>81</v>
      </c>
      <c r="S218" t="s">
        <v>81</v>
      </c>
    </row>
    <row r="219" spans="1:19">
      <c r="A219" t="str">
        <f t="shared" si="8"/>
        <v>|[[《》&gt;0]]||||</v>
      </c>
      <c r="B219" t="s">
        <v>81</v>
      </c>
      <c r="C219" t="s">
        <v>2179</v>
      </c>
      <c r="D219" t="s">
        <v>2180</v>
      </c>
      <c r="F219" t="s">
        <v>2181</v>
      </c>
      <c r="G219" t="s">
        <v>113</v>
      </c>
      <c r="H219">
        <f t="shared" si="9"/>
        <v>0</v>
      </c>
      <c r="I219" t="s">
        <v>2182</v>
      </c>
      <c r="J219" t="s">
        <v>81</v>
      </c>
      <c r="M219" t="s">
        <v>81</v>
      </c>
      <c r="P219" t="s">
        <v>81</v>
      </c>
      <c r="S219" t="s">
        <v>81</v>
      </c>
    </row>
    <row r="220" spans="1:19">
      <c r="A220" t="str">
        <f t="shared" si="8"/>
        <v>|[[《》&gt;0]]||||</v>
      </c>
      <c r="B220" t="s">
        <v>81</v>
      </c>
      <c r="C220" t="s">
        <v>2179</v>
      </c>
      <c r="D220" t="s">
        <v>2180</v>
      </c>
      <c r="F220" t="s">
        <v>2181</v>
      </c>
      <c r="G220" t="s">
        <v>113</v>
      </c>
      <c r="H220">
        <f t="shared" si="9"/>
        <v>0</v>
      </c>
      <c r="I220" t="s">
        <v>2182</v>
      </c>
      <c r="J220" t="s">
        <v>81</v>
      </c>
      <c r="M220" t="s">
        <v>81</v>
      </c>
      <c r="P220" t="s">
        <v>81</v>
      </c>
      <c r="S220" t="s">
        <v>81</v>
      </c>
    </row>
    <row r="221" spans="1:19">
      <c r="A221" t="str">
        <f t="shared" si="8"/>
        <v>|[[《》&gt;0]]||||</v>
      </c>
      <c r="B221" t="s">
        <v>81</v>
      </c>
      <c r="C221" t="s">
        <v>2179</v>
      </c>
      <c r="D221" t="s">
        <v>2180</v>
      </c>
      <c r="F221" t="s">
        <v>2181</v>
      </c>
      <c r="G221" t="s">
        <v>113</v>
      </c>
      <c r="H221">
        <f t="shared" si="9"/>
        <v>0</v>
      </c>
      <c r="I221" t="s">
        <v>2182</v>
      </c>
      <c r="J221" t="s">
        <v>81</v>
      </c>
      <c r="M221" t="s">
        <v>81</v>
      </c>
      <c r="P221" t="s">
        <v>81</v>
      </c>
      <c r="S221" t="s">
        <v>81</v>
      </c>
    </row>
    <row r="222" spans="1:19">
      <c r="A222" t="str">
        <f t="shared" si="8"/>
        <v>|[[《》&gt;0]]||||</v>
      </c>
      <c r="B222" t="s">
        <v>81</v>
      </c>
      <c r="C222" t="s">
        <v>2179</v>
      </c>
      <c r="D222" t="s">
        <v>2180</v>
      </c>
      <c r="F222" t="s">
        <v>2181</v>
      </c>
      <c r="G222" t="s">
        <v>113</v>
      </c>
      <c r="H222">
        <f t="shared" si="9"/>
        <v>0</v>
      </c>
      <c r="I222" t="s">
        <v>2182</v>
      </c>
      <c r="J222" t="s">
        <v>81</v>
      </c>
      <c r="M222" t="s">
        <v>81</v>
      </c>
      <c r="P222" t="s">
        <v>81</v>
      </c>
      <c r="S222" t="s">
        <v>81</v>
      </c>
    </row>
    <row r="223" spans="1:19">
      <c r="A223" t="str">
        <f t="shared" si="8"/>
        <v>|[[《》&gt;0]]||||</v>
      </c>
      <c r="B223" t="s">
        <v>81</v>
      </c>
      <c r="C223" t="s">
        <v>2179</v>
      </c>
      <c r="D223" t="s">
        <v>2180</v>
      </c>
      <c r="F223" t="s">
        <v>2181</v>
      </c>
      <c r="G223" t="s">
        <v>113</v>
      </c>
      <c r="H223">
        <f t="shared" si="9"/>
        <v>0</v>
      </c>
      <c r="I223" t="s">
        <v>2182</v>
      </c>
      <c r="J223" t="s">
        <v>81</v>
      </c>
      <c r="M223" t="s">
        <v>81</v>
      </c>
      <c r="P223" t="s">
        <v>81</v>
      </c>
      <c r="S223" t="s">
        <v>81</v>
      </c>
    </row>
    <row r="224" spans="1:19">
      <c r="A224" t="str">
        <f t="shared" si="8"/>
        <v>|[[《》&gt;0]]||||</v>
      </c>
      <c r="B224" t="s">
        <v>81</v>
      </c>
      <c r="C224" t="s">
        <v>2179</v>
      </c>
      <c r="D224" t="s">
        <v>2180</v>
      </c>
      <c r="F224" t="s">
        <v>2181</v>
      </c>
      <c r="G224" t="s">
        <v>113</v>
      </c>
      <c r="H224">
        <f t="shared" si="9"/>
        <v>0</v>
      </c>
      <c r="I224" t="s">
        <v>2182</v>
      </c>
      <c r="J224" t="s">
        <v>81</v>
      </c>
      <c r="M224" t="s">
        <v>81</v>
      </c>
      <c r="P224" t="s">
        <v>81</v>
      </c>
      <c r="S224" t="s">
        <v>81</v>
      </c>
    </row>
    <row r="225" spans="1:19">
      <c r="A225" t="str">
        <f t="shared" si="8"/>
        <v>|[[《》&gt;0]]||||</v>
      </c>
      <c r="B225" t="s">
        <v>81</v>
      </c>
      <c r="C225" t="s">
        <v>2179</v>
      </c>
      <c r="D225" t="s">
        <v>2180</v>
      </c>
      <c r="F225" t="s">
        <v>2181</v>
      </c>
      <c r="G225" t="s">
        <v>113</v>
      </c>
      <c r="H225">
        <f t="shared" si="9"/>
        <v>0</v>
      </c>
      <c r="I225" t="s">
        <v>2182</v>
      </c>
      <c r="J225" t="s">
        <v>81</v>
      </c>
      <c r="M225" t="s">
        <v>81</v>
      </c>
      <c r="P225" t="s">
        <v>81</v>
      </c>
      <c r="S225" t="s">
        <v>81</v>
      </c>
    </row>
    <row r="226" spans="1:19">
      <c r="A226" t="str">
        <f t="shared" si="8"/>
        <v>|[[《》&gt;0]]||||</v>
      </c>
      <c r="B226" t="s">
        <v>81</v>
      </c>
      <c r="C226" t="s">
        <v>2179</v>
      </c>
      <c r="D226" t="s">
        <v>2180</v>
      </c>
      <c r="F226" t="s">
        <v>2181</v>
      </c>
      <c r="G226" t="s">
        <v>113</v>
      </c>
      <c r="H226">
        <f t="shared" si="9"/>
        <v>0</v>
      </c>
      <c r="I226" t="s">
        <v>2182</v>
      </c>
      <c r="J226" t="s">
        <v>81</v>
      </c>
      <c r="M226" t="s">
        <v>81</v>
      </c>
      <c r="P226" t="s">
        <v>81</v>
      </c>
      <c r="S226" t="s">
        <v>81</v>
      </c>
    </row>
    <row r="227" spans="1:19">
      <c r="A227" t="str">
        <f t="shared" si="8"/>
        <v>|[[《》&gt;0]]||||</v>
      </c>
      <c r="B227" t="s">
        <v>81</v>
      </c>
      <c r="C227" t="s">
        <v>2179</v>
      </c>
      <c r="D227" t="s">
        <v>2180</v>
      </c>
      <c r="F227" t="s">
        <v>2181</v>
      </c>
      <c r="G227" t="s">
        <v>113</v>
      </c>
      <c r="H227">
        <f t="shared" si="9"/>
        <v>0</v>
      </c>
      <c r="I227" t="s">
        <v>2182</v>
      </c>
      <c r="J227" t="s">
        <v>81</v>
      </c>
      <c r="M227" t="s">
        <v>81</v>
      </c>
      <c r="P227" t="s">
        <v>81</v>
      </c>
      <c r="S227" t="s">
        <v>81</v>
      </c>
    </row>
    <row r="228" spans="1:19">
      <c r="A228" t="str">
        <f t="shared" si="8"/>
        <v>|[[《》&gt;0]]||||</v>
      </c>
      <c r="B228" t="s">
        <v>81</v>
      </c>
      <c r="C228" t="s">
        <v>2179</v>
      </c>
      <c r="D228" t="s">
        <v>2180</v>
      </c>
      <c r="F228" t="s">
        <v>2181</v>
      </c>
      <c r="G228" t="s">
        <v>113</v>
      </c>
      <c r="H228">
        <f t="shared" si="9"/>
        <v>0</v>
      </c>
      <c r="I228" t="s">
        <v>2182</v>
      </c>
      <c r="J228" t="s">
        <v>81</v>
      </c>
      <c r="M228" t="s">
        <v>81</v>
      </c>
      <c r="P228" t="s">
        <v>81</v>
      </c>
      <c r="S228" t="s">
        <v>81</v>
      </c>
    </row>
    <row r="229" spans="1:19">
      <c r="A229" t="str">
        <f t="shared" si="8"/>
        <v>|[[《》&gt;0]]||||</v>
      </c>
      <c r="B229" t="s">
        <v>81</v>
      </c>
      <c r="C229" t="s">
        <v>2179</v>
      </c>
      <c r="D229" t="s">
        <v>2180</v>
      </c>
      <c r="F229" t="s">
        <v>2181</v>
      </c>
      <c r="G229" t="s">
        <v>113</v>
      </c>
      <c r="H229">
        <f t="shared" si="9"/>
        <v>0</v>
      </c>
      <c r="I229" t="s">
        <v>2182</v>
      </c>
      <c r="J229" t="s">
        <v>81</v>
      </c>
      <c r="M229" t="s">
        <v>81</v>
      </c>
      <c r="P229" t="s">
        <v>81</v>
      </c>
      <c r="S229" t="s">
        <v>81</v>
      </c>
    </row>
    <row r="230" spans="1:19">
      <c r="A230" t="str">
        <f t="shared" si="8"/>
        <v>|[[《》&gt;0]]||||</v>
      </c>
      <c r="B230" t="s">
        <v>81</v>
      </c>
      <c r="C230" t="s">
        <v>2179</v>
      </c>
      <c r="D230" t="s">
        <v>2180</v>
      </c>
      <c r="F230" t="s">
        <v>2181</v>
      </c>
      <c r="G230" t="s">
        <v>113</v>
      </c>
      <c r="H230">
        <f t="shared" si="9"/>
        <v>0</v>
      </c>
      <c r="I230" t="s">
        <v>2182</v>
      </c>
      <c r="J230" t="s">
        <v>81</v>
      </c>
      <c r="M230" t="s">
        <v>81</v>
      </c>
      <c r="P230" t="s">
        <v>81</v>
      </c>
      <c r="S230" t="s">
        <v>81</v>
      </c>
    </row>
    <row r="231" spans="1:19">
      <c r="A231" t="str">
        <f t="shared" si="8"/>
        <v>|[[《》&gt;0]]||||</v>
      </c>
      <c r="B231" t="s">
        <v>81</v>
      </c>
      <c r="C231" t="s">
        <v>2179</v>
      </c>
      <c r="D231" t="s">
        <v>2180</v>
      </c>
      <c r="F231" t="s">
        <v>2181</v>
      </c>
      <c r="G231" t="s">
        <v>113</v>
      </c>
      <c r="H231">
        <f t="shared" si="9"/>
        <v>0</v>
      </c>
      <c r="I231" t="s">
        <v>2182</v>
      </c>
      <c r="J231" t="s">
        <v>81</v>
      </c>
      <c r="M231" t="s">
        <v>81</v>
      </c>
      <c r="P231" t="s">
        <v>81</v>
      </c>
      <c r="S231" t="s">
        <v>81</v>
      </c>
    </row>
    <row r="232" spans="1:19">
      <c r="A232" t="str">
        <f t="shared" si="8"/>
        <v>|[[《》&gt;0]]||||</v>
      </c>
      <c r="B232" t="s">
        <v>81</v>
      </c>
      <c r="C232" t="s">
        <v>2179</v>
      </c>
      <c r="D232" t="s">
        <v>2180</v>
      </c>
      <c r="F232" t="s">
        <v>2181</v>
      </c>
      <c r="G232" t="s">
        <v>113</v>
      </c>
      <c r="H232">
        <f t="shared" si="9"/>
        <v>0</v>
      </c>
      <c r="I232" t="s">
        <v>2182</v>
      </c>
      <c r="J232" t="s">
        <v>81</v>
      </c>
      <c r="M232" t="s">
        <v>81</v>
      </c>
      <c r="P232" t="s">
        <v>81</v>
      </c>
      <c r="S232" t="s">
        <v>81</v>
      </c>
    </row>
    <row r="233" spans="1:19">
      <c r="A233" t="str">
        <f t="shared" si="8"/>
        <v>|[[《》&gt;0]]||||</v>
      </c>
      <c r="B233" t="s">
        <v>81</v>
      </c>
      <c r="C233" t="s">
        <v>2179</v>
      </c>
      <c r="D233" t="s">
        <v>2180</v>
      </c>
      <c r="F233" t="s">
        <v>2181</v>
      </c>
      <c r="G233" t="s">
        <v>113</v>
      </c>
      <c r="H233">
        <f t="shared" si="9"/>
        <v>0</v>
      </c>
      <c r="I233" t="s">
        <v>2182</v>
      </c>
      <c r="J233" t="s">
        <v>81</v>
      </c>
      <c r="M233" t="s">
        <v>81</v>
      </c>
      <c r="P233" t="s">
        <v>81</v>
      </c>
      <c r="S233" t="s">
        <v>81</v>
      </c>
    </row>
    <row r="234" spans="1:19">
      <c r="A234" t="str">
        <f t="shared" si="8"/>
        <v>|[[《》&gt;0]]||||</v>
      </c>
      <c r="B234" t="s">
        <v>81</v>
      </c>
      <c r="C234" t="s">
        <v>2179</v>
      </c>
      <c r="D234" t="s">
        <v>2180</v>
      </c>
      <c r="F234" t="s">
        <v>2181</v>
      </c>
      <c r="G234" t="s">
        <v>113</v>
      </c>
      <c r="H234">
        <f t="shared" si="9"/>
        <v>0</v>
      </c>
      <c r="I234" t="s">
        <v>2182</v>
      </c>
      <c r="J234" t="s">
        <v>81</v>
      </c>
      <c r="M234" t="s">
        <v>81</v>
      </c>
      <c r="P234" t="s">
        <v>81</v>
      </c>
      <c r="S234" t="s">
        <v>81</v>
      </c>
    </row>
    <row r="235" spans="1:19">
      <c r="A235" t="str">
        <f t="shared" si="8"/>
        <v>|[[《》&gt;0]]||||</v>
      </c>
      <c r="B235" t="s">
        <v>81</v>
      </c>
      <c r="C235" t="s">
        <v>2179</v>
      </c>
      <c r="D235" t="s">
        <v>2180</v>
      </c>
      <c r="F235" t="s">
        <v>2181</v>
      </c>
      <c r="G235" t="s">
        <v>113</v>
      </c>
      <c r="H235">
        <f t="shared" si="9"/>
        <v>0</v>
      </c>
      <c r="I235" t="s">
        <v>2182</v>
      </c>
      <c r="J235" t="s">
        <v>81</v>
      </c>
      <c r="M235" t="s">
        <v>81</v>
      </c>
      <c r="P235" t="s">
        <v>81</v>
      </c>
      <c r="S235" t="s">
        <v>81</v>
      </c>
    </row>
    <row r="236" spans="1:1">
      <c r="A236" t="str">
        <f t="shared" si="8"/>
        <v/>
      </c>
    </row>
    <row r="237" spans="1:2">
      <c r="A237" t="str">
        <f t="shared" si="8"/>
        <v>**無色</v>
      </c>
      <c r="B237" t="s">
        <v>2188</v>
      </c>
    </row>
    <row r="238" spans="1:19">
      <c r="A238" t="str">
        <f t="shared" si="8"/>
        <v>|LEFT:500|LEFT:50|LEFT:80|LEFT:100|c</v>
      </c>
      <c r="B238" t="s">
        <v>81</v>
      </c>
      <c r="H238" t="s">
        <v>1770</v>
      </c>
      <c r="J238" t="s">
        <v>81</v>
      </c>
      <c r="L238" t="s">
        <v>1771</v>
      </c>
      <c r="M238" t="s">
        <v>81</v>
      </c>
      <c r="O238" t="s">
        <v>1</v>
      </c>
      <c r="P238" t="s">
        <v>81</v>
      </c>
      <c r="R238" t="s">
        <v>2</v>
      </c>
      <c r="S238" t="s">
        <v>2178</v>
      </c>
    </row>
    <row r="239" spans="1:19">
      <c r="A239" t="str">
        <f t="shared" si="8"/>
        <v>|カード名|コスト|レアリティ|種別|</v>
      </c>
      <c r="B239" t="s">
        <v>81</v>
      </c>
      <c r="H239" t="s">
        <v>1772</v>
      </c>
      <c r="J239" t="s">
        <v>81</v>
      </c>
      <c r="L239" t="s">
        <v>1773</v>
      </c>
      <c r="M239" t="s">
        <v>81</v>
      </c>
      <c r="O239" t="s">
        <v>93</v>
      </c>
      <c r="P239" t="s">
        <v>81</v>
      </c>
      <c r="R239" t="s">
        <v>11</v>
      </c>
      <c r="S239" t="s">
        <v>81</v>
      </c>
    </row>
    <row r="240" spans="1:19">
      <c r="A240" t="str">
        <f t="shared" si="8"/>
        <v>|[[《》&gt;0]]||||</v>
      </c>
      <c r="B240" t="s">
        <v>81</v>
      </c>
      <c r="C240" t="s">
        <v>2179</v>
      </c>
      <c r="D240" t="s">
        <v>2180</v>
      </c>
      <c r="F240" t="s">
        <v>2181</v>
      </c>
      <c r="G240" t="s">
        <v>113</v>
      </c>
      <c r="H240">
        <f t="shared" ref="H240:H279" si="10">E240</f>
        <v>0</v>
      </c>
      <c r="I240" t="s">
        <v>2182</v>
      </c>
      <c r="J240" t="s">
        <v>81</v>
      </c>
      <c r="M240" t="s">
        <v>81</v>
      </c>
      <c r="P240" t="s">
        <v>81</v>
      </c>
      <c r="S240" t="s">
        <v>81</v>
      </c>
    </row>
    <row r="241" spans="1:19">
      <c r="A241" t="str">
        <f t="shared" si="8"/>
        <v>|[[《》&gt;0]]||||</v>
      </c>
      <c r="B241" t="s">
        <v>81</v>
      </c>
      <c r="C241" t="s">
        <v>2179</v>
      </c>
      <c r="D241" t="s">
        <v>2180</v>
      </c>
      <c r="F241" t="s">
        <v>2181</v>
      </c>
      <c r="G241" t="s">
        <v>113</v>
      </c>
      <c r="H241">
        <f t="shared" si="10"/>
        <v>0</v>
      </c>
      <c r="I241" t="s">
        <v>2182</v>
      </c>
      <c r="J241" t="s">
        <v>81</v>
      </c>
      <c r="M241" t="s">
        <v>81</v>
      </c>
      <c r="P241" t="s">
        <v>81</v>
      </c>
      <c r="S241" t="s">
        <v>81</v>
      </c>
    </row>
    <row r="242" spans="1:19">
      <c r="A242" t="str">
        <f t="shared" si="8"/>
        <v>|[[《》&gt;0]]||||</v>
      </c>
      <c r="B242" t="s">
        <v>81</v>
      </c>
      <c r="C242" t="s">
        <v>2179</v>
      </c>
      <c r="D242" t="s">
        <v>2180</v>
      </c>
      <c r="F242" t="s">
        <v>2181</v>
      </c>
      <c r="G242" t="s">
        <v>113</v>
      </c>
      <c r="H242">
        <f t="shared" si="10"/>
        <v>0</v>
      </c>
      <c r="I242" t="s">
        <v>2182</v>
      </c>
      <c r="J242" t="s">
        <v>81</v>
      </c>
      <c r="M242" t="s">
        <v>81</v>
      </c>
      <c r="P242" t="s">
        <v>81</v>
      </c>
      <c r="S242" t="s">
        <v>81</v>
      </c>
    </row>
    <row r="243" spans="1:19">
      <c r="A243" t="str">
        <f t="shared" si="8"/>
        <v>|[[《》&gt;0]]||||</v>
      </c>
      <c r="B243" t="s">
        <v>81</v>
      </c>
      <c r="C243" t="s">
        <v>2179</v>
      </c>
      <c r="D243" t="s">
        <v>2180</v>
      </c>
      <c r="F243" t="s">
        <v>2181</v>
      </c>
      <c r="G243" t="s">
        <v>113</v>
      </c>
      <c r="H243">
        <f t="shared" si="10"/>
        <v>0</v>
      </c>
      <c r="I243" t="s">
        <v>2182</v>
      </c>
      <c r="J243" t="s">
        <v>81</v>
      </c>
      <c r="M243" t="s">
        <v>81</v>
      </c>
      <c r="P243" t="s">
        <v>81</v>
      </c>
      <c r="S243" t="s">
        <v>81</v>
      </c>
    </row>
    <row r="244" spans="1:19">
      <c r="A244" t="str">
        <f t="shared" si="8"/>
        <v>|[[《》&gt;0]]||||</v>
      </c>
      <c r="B244" t="s">
        <v>81</v>
      </c>
      <c r="C244" t="s">
        <v>2179</v>
      </c>
      <c r="D244" t="s">
        <v>2180</v>
      </c>
      <c r="F244" t="s">
        <v>2181</v>
      </c>
      <c r="G244" t="s">
        <v>113</v>
      </c>
      <c r="H244">
        <f t="shared" si="10"/>
        <v>0</v>
      </c>
      <c r="I244" t="s">
        <v>2182</v>
      </c>
      <c r="J244" t="s">
        <v>81</v>
      </c>
      <c r="M244" t="s">
        <v>81</v>
      </c>
      <c r="P244" t="s">
        <v>81</v>
      </c>
      <c r="S244" t="s">
        <v>81</v>
      </c>
    </row>
    <row r="245" spans="1:19">
      <c r="A245" t="str">
        <f t="shared" si="8"/>
        <v>|[[《》&gt;0]]||||</v>
      </c>
      <c r="B245" t="s">
        <v>81</v>
      </c>
      <c r="C245" t="s">
        <v>2179</v>
      </c>
      <c r="D245" t="s">
        <v>2180</v>
      </c>
      <c r="F245" t="s">
        <v>2181</v>
      </c>
      <c r="G245" t="s">
        <v>113</v>
      </c>
      <c r="H245">
        <f t="shared" si="10"/>
        <v>0</v>
      </c>
      <c r="I245" t="s">
        <v>2182</v>
      </c>
      <c r="J245" t="s">
        <v>81</v>
      </c>
      <c r="M245" t="s">
        <v>81</v>
      </c>
      <c r="P245" t="s">
        <v>81</v>
      </c>
      <c r="S245" t="s">
        <v>81</v>
      </c>
    </row>
    <row r="246" spans="1:19">
      <c r="A246" t="str">
        <f t="shared" si="8"/>
        <v>|[[《》&gt;0]]||||</v>
      </c>
      <c r="B246" t="s">
        <v>81</v>
      </c>
      <c r="C246" t="s">
        <v>2179</v>
      </c>
      <c r="D246" t="s">
        <v>2180</v>
      </c>
      <c r="F246" t="s">
        <v>2181</v>
      </c>
      <c r="G246" t="s">
        <v>113</v>
      </c>
      <c r="H246">
        <f t="shared" si="10"/>
        <v>0</v>
      </c>
      <c r="I246" t="s">
        <v>2182</v>
      </c>
      <c r="J246" t="s">
        <v>81</v>
      </c>
      <c r="M246" t="s">
        <v>81</v>
      </c>
      <c r="P246" t="s">
        <v>81</v>
      </c>
      <c r="S246" t="s">
        <v>81</v>
      </c>
    </row>
    <row r="247" spans="1:19">
      <c r="A247" t="str">
        <f t="shared" si="8"/>
        <v>|[[《》&gt;0]]||||</v>
      </c>
      <c r="B247" t="s">
        <v>81</v>
      </c>
      <c r="C247" t="s">
        <v>2179</v>
      </c>
      <c r="D247" t="s">
        <v>2180</v>
      </c>
      <c r="F247" t="s">
        <v>2181</v>
      </c>
      <c r="G247" t="s">
        <v>113</v>
      </c>
      <c r="H247">
        <f t="shared" si="10"/>
        <v>0</v>
      </c>
      <c r="I247" t="s">
        <v>2182</v>
      </c>
      <c r="J247" t="s">
        <v>81</v>
      </c>
      <c r="M247" t="s">
        <v>81</v>
      </c>
      <c r="P247" t="s">
        <v>81</v>
      </c>
      <c r="S247" t="s">
        <v>81</v>
      </c>
    </row>
    <row r="248" spans="1:19">
      <c r="A248" t="str">
        <f t="shared" si="8"/>
        <v>|[[《》&gt;0]]||||</v>
      </c>
      <c r="B248" t="s">
        <v>81</v>
      </c>
      <c r="C248" t="s">
        <v>2179</v>
      </c>
      <c r="D248" t="s">
        <v>2180</v>
      </c>
      <c r="F248" t="s">
        <v>2181</v>
      </c>
      <c r="G248" t="s">
        <v>113</v>
      </c>
      <c r="H248">
        <f t="shared" si="10"/>
        <v>0</v>
      </c>
      <c r="I248" t="s">
        <v>2182</v>
      </c>
      <c r="J248" t="s">
        <v>81</v>
      </c>
      <c r="M248" t="s">
        <v>81</v>
      </c>
      <c r="P248" t="s">
        <v>81</v>
      </c>
      <c r="S248" t="s">
        <v>81</v>
      </c>
    </row>
    <row r="249" spans="1:19">
      <c r="A249" t="str">
        <f t="shared" si="8"/>
        <v>|[[《》&gt;0]]||||</v>
      </c>
      <c r="B249" t="s">
        <v>81</v>
      </c>
      <c r="C249" t="s">
        <v>2179</v>
      </c>
      <c r="D249" t="s">
        <v>2180</v>
      </c>
      <c r="F249" t="s">
        <v>2181</v>
      </c>
      <c r="G249" t="s">
        <v>113</v>
      </c>
      <c r="H249">
        <f t="shared" si="10"/>
        <v>0</v>
      </c>
      <c r="I249" t="s">
        <v>2182</v>
      </c>
      <c r="J249" t="s">
        <v>81</v>
      </c>
      <c r="M249" t="s">
        <v>81</v>
      </c>
      <c r="P249" t="s">
        <v>81</v>
      </c>
      <c r="S249" t="s">
        <v>81</v>
      </c>
    </row>
    <row r="250" spans="1:19">
      <c r="A250" t="str">
        <f t="shared" si="8"/>
        <v>|[[《》&gt;0]]||||</v>
      </c>
      <c r="B250" t="s">
        <v>81</v>
      </c>
      <c r="C250" t="s">
        <v>2179</v>
      </c>
      <c r="D250" t="s">
        <v>2180</v>
      </c>
      <c r="F250" t="s">
        <v>2181</v>
      </c>
      <c r="G250" t="s">
        <v>113</v>
      </c>
      <c r="H250">
        <f t="shared" si="10"/>
        <v>0</v>
      </c>
      <c r="I250" t="s">
        <v>2182</v>
      </c>
      <c r="J250" t="s">
        <v>81</v>
      </c>
      <c r="M250" t="s">
        <v>81</v>
      </c>
      <c r="P250" t="s">
        <v>81</v>
      </c>
      <c r="S250" t="s">
        <v>81</v>
      </c>
    </row>
    <row r="251" spans="1:19">
      <c r="A251" t="str">
        <f t="shared" si="8"/>
        <v>|[[《》&gt;0]]||||</v>
      </c>
      <c r="B251" t="s">
        <v>81</v>
      </c>
      <c r="C251" t="s">
        <v>2179</v>
      </c>
      <c r="D251" t="s">
        <v>2180</v>
      </c>
      <c r="F251" t="s">
        <v>2181</v>
      </c>
      <c r="G251" t="s">
        <v>113</v>
      </c>
      <c r="H251">
        <f t="shared" si="10"/>
        <v>0</v>
      </c>
      <c r="I251" t="s">
        <v>2182</v>
      </c>
      <c r="J251" t="s">
        <v>81</v>
      </c>
      <c r="M251" t="s">
        <v>81</v>
      </c>
      <c r="P251" t="s">
        <v>81</v>
      </c>
      <c r="S251" t="s">
        <v>81</v>
      </c>
    </row>
    <row r="252" spans="1:19">
      <c r="A252" t="str">
        <f t="shared" si="8"/>
        <v>|[[《》&gt;0]]||||</v>
      </c>
      <c r="B252" t="s">
        <v>81</v>
      </c>
      <c r="C252" t="s">
        <v>2179</v>
      </c>
      <c r="D252" t="s">
        <v>2180</v>
      </c>
      <c r="F252" t="s">
        <v>2181</v>
      </c>
      <c r="G252" t="s">
        <v>113</v>
      </c>
      <c r="H252">
        <f t="shared" si="10"/>
        <v>0</v>
      </c>
      <c r="I252" t="s">
        <v>2182</v>
      </c>
      <c r="J252" t="s">
        <v>81</v>
      </c>
      <c r="M252" t="s">
        <v>81</v>
      </c>
      <c r="P252" t="s">
        <v>81</v>
      </c>
      <c r="S252" t="s">
        <v>81</v>
      </c>
    </row>
    <row r="253" spans="1:19">
      <c r="A253" t="str">
        <f t="shared" si="8"/>
        <v>|[[《》&gt;0]]||||</v>
      </c>
      <c r="B253" t="s">
        <v>81</v>
      </c>
      <c r="C253" t="s">
        <v>2179</v>
      </c>
      <c r="D253" t="s">
        <v>2180</v>
      </c>
      <c r="F253" t="s">
        <v>2181</v>
      </c>
      <c r="G253" t="s">
        <v>113</v>
      </c>
      <c r="H253">
        <f t="shared" si="10"/>
        <v>0</v>
      </c>
      <c r="I253" t="s">
        <v>2182</v>
      </c>
      <c r="J253" t="s">
        <v>81</v>
      </c>
      <c r="M253" t="s">
        <v>81</v>
      </c>
      <c r="P253" t="s">
        <v>81</v>
      </c>
      <c r="S253" t="s">
        <v>81</v>
      </c>
    </row>
    <row r="254" spans="1:19">
      <c r="A254" t="str">
        <f t="shared" si="8"/>
        <v>|[[《》&gt;0]]||||</v>
      </c>
      <c r="B254" t="s">
        <v>81</v>
      </c>
      <c r="C254" t="s">
        <v>2179</v>
      </c>
      <c r="D254" t="s">
        <v>2180</v>
      </c>
      <c r="F254" t="s">
        <v>2181</v>
      </c>
      <c r="G254" t="s">
        <v>113</v>
      </c>
      <c r="H254">
        <f t="shared" si="10"/>
        <v>0</v>
      </c>
      <c r="I254" t="s">
        <v>2182</v>
      </c>
      <c r="J254" t="s">
        <v>81</v>
      </c>
      <c r="M254" t="s">
        <v>81</v>
      </c>
      <c r="P254" t="s">
        <v>81</v>
      </c>
      <c r="S254" t="s">
        <v>81</v>
      </c>
    </row>
    <row r="255" spans="1:19">
      <c r="A255" t="str">
        <f t="shared" si="8"/>
        <v>|[[《》&gt;0]]||||</v>
      </c>
      <c r="B255" t="s">
        <v>81</v>
      </c>
      <c r="C255" t="s">
        <v>2179</v>
      </c>
      <c r="D255" t="s">
        <v>2180</v>
      </c>
      <c r="F255" t="s">
        <v>2181</v>
      </c>
      <c r="G255" t="s">
        <v>113</v>
      </c>
      <c r="H255">
        <f t="shared" si="10"/>
        <v>0</v>
      </c>
      <c r="I255" t="s">
        <v>2182</v>
      </c>
      <c r="J255" t="s">
        <v>81</v>
      </c>
      <c r="M255" t="s">
        <v>81</v>
      </c>
      <c r="P255" t="s">
        <v>81</v>
      </c>
      <c r="S255" t="s">
        <v>81</v>
      </c>
    </row>
    <row r="256" spans="1:19">
      <c r="A256" t="str">
        <f t="shared" si="8"/>
        <v>|[[《》&gt;0]]||||</v>
      </c>
      <c r="B256" t="s">
        <v>81</v>
      </c>
      <c r="C256" t="s">
        <v>2179</v>
      </c>
      <c r="D256" t="s">
        <v>2180</v>
      </c>
      <c r="F256" t="s">
        <v>2181</v>
      </c>
      <c r="G256" t="s">
        <v>113</v>
      </c>
      <c r="H256">
        <f t="shared" si="10"/>
        <v>0</v>
      </c>
      <c r="I256" t="s">
        <v>2182</v>
      </c>
      <c r="J256" t="s">
        <v>81</v>
      </c>
      <c r="M256" t="s">
        <v>81</v>
      </c>
      <c r="P256" t="s">
        <v>81</v>
      </c>
      <c r="S256" t="s">
        <v>81</v>
      </c>
    </row>
    <row r="257" spans="1:19">
      <c r="A257" t="str">
        <f t="shared" ref="A257:A279" si="11">B257&amp;C257&amp;D257&amp;E257&amp;F257&amp;G257&amp;H257&amp;I257&amp;J257&amp;K257&amp;L257&amp;M257&amp;N257&amp;O257&amp;P257&amp;Q257&amp;R257&amp;S257</f>
        <v>|[[《》&gt;0]]||||</v>
      </c>
      <c r="B257" t="s">
        <v>81</v>
      </c>
      <c r="C257" t="s">
        <v>2179</v>
      </c>
      <c r="D257" t="s">
        <v>2180</v>
      </c>
      <c r="F257" t="s">
        <v>2181</v>
      </c>
      <c r="G257" t="s">
        <v>113</v>
      </c>
      <c r="H257">
        <f t="shared" si="10"/>
        <v>0</v>
      </c>
      <c r="I257" t="s">
        <v>2182</v>
      </c>
      <c r="J257" t="s">
        <v>81</v>
      </c>
      <c r="M257" t="s">
        <v>81</v>
      </c>
      <c r="P257" t="s">
        <v>81</v>
      </c>
      <c r="S257" t="s">
        <v>81</v>
      </c>
    </row>
    <row r="258" spans="1:19">
      <c r="A258" t="str">
        <f t="shared" si="11"/>
        <v>|[[《》&gt;0]]||||</v>
      </c>
      <c r="B258" t="s">
        <v>81</v>
      </c>
      <c r="C258" t="s">
        <v>2179</v>
      </c>
      <c r="D258" t="s">
        <v>2180</v>
      </c>
      <c r="F258" t="s">
        <v>2181</v>
      </c>
      <c r="G258" t="s">
        <v>113</v>
      </c>
      <c r="H258">
        <f t="shared" si="10"/>
        <v>0</v>
      </c>
      <c r="I258" t="s">
        <v>2182</v>
      </c>
      <c r="J258" t="s">
        <v>81</v>
      </c>
      <c r="M258" t="s">
        <v>81</v>
      </c>
      <c r="P258" t="s">
        <v>81</v>
      </c>
      <c r="S258" t="s">
        <v>81</v>
      </c>
    </row>
    <row r="259" spans="1:19">
      <c r="A259" t="str">
        <f t="shared" si="11"/>
        <v>|[[《》&gt;0]]||||</v>
      </c>
      <c r="B259" t="s">
        <v>81</v>
      </c>
      <c r="C259" t="s">
        <v>2179</v>
      </c>
      <c r="D259" t="s">
        <v>2180</v>
      </c>
      <c r="F259" t="s">
        <v>2181</v>
      </c>
      <c r="G259" t="s">
        <v>113</v>
      </c>
      <c r="H259">
        <f t="shared" si="10"/>
        <v>0</v>
      </c>
      <c r="I259" t="s">
        <v>2182</v>
      </c>
      <c r="J259" t="s">
        <v>81</v>
      </c>
      <c r="M259" t="s">
        <v>81</v>
      </c>
      <c r="P259" t="s">
        <v>81</v>
      </c>
      <c r="S259" t="s">
        <v>81</v>
      </c>
    </row>
    <row r="260" spans="1:19">
      <c r="A260" t="str">
        <f t="shared" si="11"/>
        <v>|[[《》&gt;0]]||||</v>
      </c>
      <c r="B260" t="s">
        <v>81</v>
      </c>
      <c r="C260" t="s">
        <v>2179</v>
      </c>
      <c r="D260" t="s">
        <v>2180</v>
      </c>
      <c r="F260" t="s">
        <v>2181</v>
      </c>
      <c r="G260" t="s">
        <v>113</v>
      </c>
      <c r="H260">
        <f t="shared" si="10"/>
        <v>0</v>
      </c>
      <c r="I260" t="s">
        <v>2182</v>
      </c>
      <c r="J260" t="s">
        <v>81</v>
      </c>
      <c r="M260" t="s">
        <v>81</v>
      </c>
      <c r="P260" t="s">
        <v>81</v>
      </c>
      <c r="S260" t="s">
        <v>81</v>
      </c>
    </row>
    <row r="261" spans="1:19">
      <c r="A261" t="str">
        <f t="shared" si="11"/>
        <v>|[[《》&gt;0]]||||</v>
      </c>
      <c r="B261" t="s">
        <v>81</v>
      </c>
      <c r="C261" t="s">
        <v>2179</v>
      </c>
      <c r="D261" t="s">
        <v>2180</v>
      </c>
      <c r="F261" t="s">
        <v>2181</v>
      </c>
      <c r="G261" t="s">
        <v>113</v>
      </c>
      <c r="H261">
        <f t="shared" si="10"/>
        <v>0</v>
      </c>
      <c r="I261" t="s">
        <v>2182</v>
      </c>
      <c r="J261" t="s">
        <v>81</v>
      </c>
      <c r="M261" t="s">
        <v>81</v>
      </c>
      <c r="P261" t="s">
        <v>81</v>
      </c>
      <c r="S261" t="s">
        <v>81</v>
      </c>
    </row>
    <row r="262" spans="1:19">
      <c r="A262" t="str">
        <f t="shared" si="11"/>
        <v>|[[《》&gt;0]]||||</v>
      </c>
      <c r="B262" t="s">
        <v>81</v>
      </c>
      <c r="C262" t="s">
        <v>2179</v>
      </c>
      <c r="D262" t="s">
        <v>2180</v>
      </c>
      <c r="F262" t="s">
        <v>2181</v>
      </c>
      <c r="G262" t="s">
        <v>113</v>
      </c>
      <c r="H262">
        <f t="shared" si="10"/>
        <v>0</v>
      </c>
      <c r="I262" t="s">
        <v>2182</v>
      </c>
      <c r="J262" t="s">
        <v>81</v>
      </c>
      <c r="M262" t="s">
        <v>81</v>
      </c>
      <c r="P262" t="s">
        <v>81</v>
      </c>
      <c r="S262" t="s">
        <v>81</v>
      </c>
    </row>
    <row r="263" spans="1:19">
      <c r="A263" t="str">
        <f t="shared" si="11"/>
        <v>|[[《》&gt;0]]||||</v>
      </c>
      <c r="B263" t="s">
        <v>81</v>
      </c>
      <c r="C263" t="s">
        <v>2179</v>
      </c>
      <c r="D263" t="s">
        <v>2180</v>
      </c>
      <c r="F263" t="s">
        <v>2181</v>
      </c>
      <c r="G263" t="s">
        <v>113</v>
      </c>
      <c r="H263">
        <f t="shared" si="10"/>
        <v>0</v>
      </c>
      <c r="I263" t="s">
        <v>2182</v>
      </c>
      <c r="J263" t="s">
        <v>81</v>
      </c>
      <c r="M263" t="s">
        <v>81</v>
      </c>
      <c r="P263" t="s">
        <v>81</v>
      </c>
      <c r="S263" t="s">
        <v>81</v>
      </c>
    </row>
    <row r="264" spans="1:19">
      <c r="A264" t="str">
        <f t="shared" si="11"/>
        <v>|[[《》&gt;0]]||||</v>
      </c>
      <c r="B264" t="s">
        <v>81</v>
      </c>
      <c r="C264" t="s">
        <v>2179</v>
      </c>
      <c r="D264" t="s">
        <v>2180</v>
      </c>
      <c r="F264" t="s">
        <v>2181</v>
      </c>
      <c r="G264" t="s">
        <v>113</v>
      </c>
      <c r="H264">
        <f t="shared" si="10"/>
        <v>0</v>
      </c>
      <c r="I264" t="s">
        <v>2182</v>
      </c>
      <c r="J264" t="s">
        <v>81</v>
      </c>
      <c r="M264" t="s">
        <v>81</v>
      </c>
      <c r="P264" t="s">
        <v>81</v>
      </c>
      <c r="S264" t="s">
        <v>81</v>
      </c>
    </row>
    <row r="265" spans="1:19">
      <c r="A265" t="str">
        <f t="shared" si="11"/>
        <v>|[[《》&gt;0]]||||</v>
      </c>
      <c r="B265" t="s">
        <v>81</v>
      </c>
      <c r="C265" t="s">
        <v>2179</v>
      </c>
      <c r="D265" t="s">
        <v>2180</v>
      </c>
      <c r="F265" t="s">
        <v>2181</v>
      </c>
      <c r="G265" t="s">
        <v>113</v>
      </c>
      <c r="H265">
        <f t="shared" si="10"/>
        <v>0</v>
      </c>
      <c r="I265" t="s">
        <v>2182</v>
      </c>
      <c r="J265" t="s">
        <v>81</v>
      </c>
      <c r="M265" t="s">
        <v>81</v>
      </c>
      <c r="P265" t="s">
        <v>81</v>
      </c>
      <c r="S265" t="s">
        <v>81</v>
      </c>
    </row>
    <row r="266" spans="1:19">
      <c r="A266" t="str">
        <f t="shared" si="11"/>
        <v>|[[《》&gt;0]]||||</v>
      </c>
      <c r="B266" t="s">
        <v>81</v>
      </c>
      <c r="C266" t="s">
        <v>2179</v>
      </c>
      <c r="D266" t="s">
        <v>2180</v>
      </c>
      <c r="F266" t="s">
        <v>2181</v>
      </c>
      <c r="G266" t="s">
        <v>113</v>
      </c>
      <c r="H266">
        <f t="shared" si="10"/>
        <v>0</v>
      </c>
      <c r="I266" t="s">
        <v>2182</v>
      </c>
      <c r="J266" t="s">
        <v>81</v>
      </c>
      <c r="M266" t="s">
        <v>81</v>
      </c>
      <c r="P266" t="s">
        <v>81</v>
      </c>
      <c r="S266" t="s">
        <v>81</v>
      </c>
    </row>
    <row r="267" spans="1:19">
      <c r="A267" t="str">
        <f t="shared" si="11"/>
        <v>|[[《》&gt;0]]||||</v>
      </c>
      <c r="B267" t="s">
        <v>81</v>
      </c>
      <c r="C267" t="s">
        <v>2179</v>
      </c>
      <c r="D267" t="s">
        <v>2180</v>
      </c>
      <c r="F267" t="s">
        <v>2181</v>
      </c>
      <c r="G267" t="s">
        <v>113</v>
      </c>
      <c r="H267">
        <f t="shared" si="10"/>
        <v>0</v>
      </c>
      <c r="I267" t="s">
        <v>2182</v>
      </c>
      <c r="J267" t="s">
        <v>81</v>
      </c>
      <c r="M267" t="s">
        <v>81</v>
      </c>
      <c r="P267" t="s">
        <v>81</v>
      </c>
      <c r="S267" t="s">
        <v>81</v>
      </c>
    </row>
    <row r="268" spans="1:19">
      <c r="A268" t="str">
        <f t="shared" si="11"/>
        <v>|[[《》&gt;0]]||||</v>
      </c>
      <c r="B268" t="s">
        <v>81</v>
      </c>
      <c r="C268" t="s">
        <v>2179</v>
      </c>
      <c r="D268" t="s">
        <v>2180</v>
      </c>
      <c r="F268" t="s">
        <v>2181</v>
      </c>
      <c r="G268" t="s">
        <v>113</v>
      </c>
      <c r="H268">
        <f t="shared" si="10"/>
        <v>0</v>
      </c>
      <c r="I268" t="s">
        <v>2182</v>
      </c>
      <c r="J268" t="s">
        <v>81</v>
      </c>
      <c r="M268" t="s">
        <v>81</v>
      </c>
      <c r="P268" t="s">
        <v>81</v>
      </c>
      <c r="S268" t="s">
        <v>81</v>
      </c>
    </row>
    <row r="269" spans="1:19">
      <c r="A269" t="str">
        <f t="shared" si="11"/>
        <v>|[[《》&gt;0]]||||</v>
      </c>
      <c r="B269" t="s">
        <v>81</v>
      </c>
      <c r="C269" t="s">
        <v>2179</v>
      </c>
      <c r="D269" t="s">
        <v>2180</v>
      </c>
      <c r="F269" t="s">
        <v>2181</v>
      </c>
      <c r="G269" t="s">
        <v>113</v>
      </c>
      <c r="H269">
        <f t="shared" si="10"/>
        <v>0</v>
      </c>
      <c r="I269" t="s">
        <v>2182</v>
      </c>
      <c r="J269" t="s">
        <v>81</v>
      </c>
      <c r="M269" t="s">
        <v>81</v>
      </c>
      <c r="P269" t="s">
        <v>81</v>
      </c>
      <c r="S269" t="s">
        <v>81</v>
      </c>
    </row>
    <row r="270" spans="1:19">
      <c r="A270" t="str">
        <f t="shared" si="11"/>
        <v>|[[《》&gt;0]]||||</v>
      </c>
      <c r="B270" t="s">
        <v>81</v>
      </c>
      <c r="C270" t="s">
        <v>2179</v>
      </c>
      <c r="D270" t="s">
        <v>2180</v>
      </c>
      <c r="F270" t="s">
        <v>2181</v>
      </c>
      <c r="G270" t="s">
        <v>113</v>
      </c>
      <c r="H270">
        <f t="shared" si="10"/>
        <v>0</v>
      </c>
      <c r="I270" t="s">
        <v>2182</v>
      </c>
      <c r="J270" t="s">
        <v>81</v>
      </c>
      <c r="M270" t="s">
        <v>81</v>
      </c>
      <c r="P270" t="s">
        <v>81</v>
      </c>
      <c r="S270" t="s">
        <v>81</v>
      </c>
    </row>
    <row r="271" spans="1:19">
      <c r="A271" t="str">
        <f t="shared" si="11"/>
        <v>|[[《》&gt;0]]||||</v>
      </c>
      <c r="B271" t="s">
        <v>81</v>
      </c>
      <c r="C271" t="s">
        <v>2179</v>
      </c>
      <c r="D271" t="s">
        <v>2180</v>
      </c>
      <c r="F271" t="s">
        <v>2181</v>
      </c>
      <c r="G271" t="s">
        <v>113</v>
      </c>
      <c r="H271">
        <f t="shared" si="10"/>
        <v>0</v>
      </c>
      <c r="I271" t="s">
        <v>2182</v>
      </c>
      <c r="J271" t="s">
        <v>81</v>
      </c>
      <c r="M271" t="s">
        <v>81</v>
      </c>
      <c r="P271" t="s">
        <v>81</v>
      </c>
      <c r="S271" t="s">
        <v>81</v>
      </c>
    </row>
    <row r="272" spans="1:19">
      <c r="A272" t="str">
        <f t="shared" si="11"/>
        <v>|[[《》&gt;0]]||||</v>
      </c>
      <c r="B272" t="s">
        <v>81</v>
      </c>
      <c r="C272" t="s">
        <v>2179</v>
      </c>
      <c r="D272" t="s">
        <v>2180</v>
      </c>
      <c r="F272" t="s">
        <v>2181</v>
      </c>
      <c r="G272" t="s">
        <v>113</v>
      </c>
      <c r="H272">
        <f t="shared" si="10"/>
        <v>0</v>
      </c>
      <c r="I272" t="s">
        <v>2182</v>
      </c>
      <c r="J272" t="s">
        <v>81</v>
      </c>
      <c r="M272" t="s">
        <v>81</v>
      </c>
      <c r="P272" t="s">
        <v>81</v>
      </c>
      <c r="S272" t="s">
        <v>81</v>
      </c>
    </row>
    <row r="273" spans="1:19">
      <c r="A273" t="str">
        <f t="shared" si="11"/>
        <v>|[[《》&gt;0]]||||</v>
      </c>
      <c r="B273" t="s">
        <v>81</v>
      </c>
      <c r="C273" t="s">
        <v>2179</v>
      </c>
      <c r="D273" t="s">
        <v>2180</v>
      </c>
      <c r="F273" t="s">
        <v>2181</v>
      </c>
      <c r="G273" t="s">
        <v>113</v>
      </c>
      <c r="H273">
        <f t="shared" si="10"/>
        <v>0</v>
      </c>
      <c r="I273" t="s">
        <v>2182</v>
      </c>
      <c r="J273" t="s">
        <v>81</v>
      </c>
      <c r="M273" t="s">
        <v>81</v>
      </c>
      <c r="P273" t="s">
        <v>81</v>
      </c>
      <c r="S273" t="s">
        <v>81</v>
      </c>
    </row>
    <row r="274" spans="1:19">
      <c r="A274" t="str">
        <f t="shared" si="11"/>
        <v>|[[《》&gt;0]]||||</v>
      </c>
      <c r="B274" t="s">
        <v>81</v>
      </c>
      <c r="C274" t="s">
        <v>2179</v>
      </c>
      <c r="D274" t="s">
        <v>2180</v>
      </c>
      <c r="F274" t="s">
        <v>2181</v>
      </c>
      <c r="G274" t="s">
        <v>113</v>
      </c>
      <c r="H274">
        <f t="shared" si="10"/>
        <v>0</v>
      </c>
      <c r="I274" t="s">
        <v>2182</v>
      </c>
      <c r="J274" t="s">
        <v>81</v>
      </c>
      <c r="M274" t="s">
        <v>81</v>
      </c>
      <c r="P274" t="s">
        <v>81</v>
      </c>
      <c r="S274" t="s">
        <v>81</v>
      </c>
    </row>
    <row r="275" spans="1:19">
      <c r="A275" t="str">
        <f t="shared" si="11"/>
        <v>|[[《》&gt;0]]||||</v>
      </c>
      <c r="B275" t="s">
        <v>81</v>
      </c>
      <c r="C275" t="s">
        <v>2179</v>
      </c>
      <c r="D275" t="s">
        <v>2180</v>
      </c>
      <c r="F275" t="s">
        <v>2181</v>
      </c>
      <c r="G275" t="s">
        <v>113</v>
      </c>
      <c r="H275">
        <f t="shared" si="10"/>
        <v>0</v>
      </c>
      <c r="I275" t="s">
        <v>2182</v>
      </c>
      <c r="J275" t="s">
        <v>81</v>
      </c>
      <c r="M275" t="s">
        <v>81</v>
      </c>
      <c r="P275" t="s">
        <v>81</v>
      </c>
      <c r="S275" t="s">
        <v>81</v>
      </c>
    </row>
    <row r="276" spans="1:19">
      <c r="A276" t="str">
        <f t="shared" si="11"/>
        <v>|[[《》&gt;0]]||||</v>
      </c>
      <c r="B276" t="s">
        <v>81</v>
      </c>
      <c r="C276" t="s">
        <v>2179</v>
      </c>
      <c r="D276" t="s">
        <v>2180</v>
      </c>
      <c r="F276" t="s">
        <v>2181</v>
      </c>
      <c r="G276" t="s">
        <v>113</v>
      </c>
      <c r="H276">
        <f t="shared" si="10"/>
        <v>0</v>
      </c>
      <c r="I276" t="s">
        <v>2182</v>
      </c>
      <c r="J276" t="s">
        <v>81</v>
      </c>
      <c r="M276" t="s">
        <v>81</v>
      </c>
      <c r="P276" t="s">
        <v>81</v>
      </c>
      <c r="S276" t="s">
        <v>81</v>
      </c>
    </row>
    <row r="277" spans="1:19">
      <c r="A277" t="str">
        <f t="shared" si="11"/>
        <v>|[[《》&gt;0]]||||</v>
      </c>
      <c r="B277" t="s">
        <v>81</v>
      </c>
      <c r="C277" t="s">
        <v>2179</v>
      </c>
      <c r="D277" t="s">
        <v>2180</v>
      </c>
      <c r="F277" t="s">
        <v>2181</v>
      </c>
      <c r="G277" t="s">
        <v>113</v>
      </c>
      <c r="H277">
        <f t="shared" si="10"/>
        <v>0</v>
      </c>
      <c r="I277" t="s">
        <v>2182</v>
      </c>
      <c r="J277" t="s">
        <v>81</v>
      </c>
      <c r="M277" t="s">
        <v>81</v>
      </c>
      <c r="P277" t="s">
        <v>81</v>
      </c>
      <c r="S277" t="s">
        <v>81</v>
      </c>
    </row>
    <row r="278" spans="1:19">
      <c r="A278" t="str">
        <f t="shared" si="11"/>
        <v>|[[《》&gt;0]]||||</v>
      </c>
      <c r="B278" t="s">
        <v>81</v>
      </c>
      <c r="C278" t="s">
        <v>2179</v>
      </c>
      <c r="D278" t="s">
        <v>2180</v>
      </c>
      <c r="F278" t="s">
        <v>2181</v>
      </c>
      <c r="G278" t="s">
        <v>113</v>
      </c>
      <c r="H278">
        <f t="shared" si="10"/>
        <v>0</v>
      </c>
      <c r="I278" t="s">
        <v>2182</v>
      </c>
      <c r="J278" t="s">
        <v>81</v>
      </c>
      <c r="M278" t="s">
        <v>81</v>
      </c>
      <c r="P278" t="s">
        <v>81</v>
      </c>
      <c r="S278" t="s">
        <v>81</v>
      </c>
    </row>
    <row r="279" spans="1:19">
      <c r="A279" t="str">
        <f t="shared" si="11"/>
        <v>|[[《》&gt;0]]||||</v>
      </c>
      <c r="B279" t="s">
        <v>81</v>
      </c>
      <c r="C279" t="s">
        <v>2179</v>
      </c>
      <c r="D279" t="s">
        <v>2180</v>
      </c>
      <c r="F279" t="s">
        <v>2181</v>
      </c>
      <c r="G279" t="s">
        <v>113</v>
      </c>
      <c r="H279">
        <f t="shared" si="10"/>
        <v>0</v>
      </c>
      <c r="I279" t="s">
        <v>2182</v>
      </c>
      <c r="J279" t="s">
        <v>81</v>
      </c>
      <c r="M279" t="s">
        <v>81</v>
      </c>
      <c r="P279" t="s">
        <v>81</v>
      </c>
      <c r="S279" t="s">
        <v>81</v>
      </c>
    </row>
  </sheetData>
  <pageMargins left="0.699305555555556" right="0.699305555555556"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9"/>
  <sheetViews>
    <sheetView workbookViewId="0">
      <selection activeCell="T10" sqref="T10"/>
    </sheetView>
  </sheetViews>
  <sheetFormatPr defaultColWidth="9" defaultRowHeight="13.5" outlineLevelCol="7"/>
  <cols>
    <col min="1" max="1" width="14.75" customWidth="1"/>
  </cols>
  <sheetData>
    <row r="1" spans="1:8">
      <c r="A1" t="s">
        <v>257</v>
      </c>
      <c r="B1" s="24" t="s">
        <v>139</v>
      </c>
      <c r="C1" t="s">
        <v>2189</v>
      </c>
      <c r="D1" s="24" t="s">
        <v>2190</v>
      </c>
      <c r="E1" t="s">
        <v>2191</v>
      </c>
      <c r="F1" s="24" t="s">
        <v>199</v>
      </c>
      <c r="G1" t="s">
        <v>2192</v>
      </c>
      <c r="H1" s="24" t="s">
        <v>2193</v>
      </c>
    </row>
    <row r="2" spans="1:8">
      <c r="A2" t="s">
        <v>147</v>
      </c>
      <c r="B2" s="24" t="s">
        <v>148</v>
      </c>
      <c r="C2" t="s">
        <v>2194</v>
      </c>
      <c r="D2" s="24" t="s">
        <v>2195</v>
      </c>
      <c r="E2" t="s">
        <v>2196</v>
      </c>
      <c r="F2" s="24" t="s">
        <v>30</v>
      </c>
      <c r="G2" t="s">
        <v>2197</v>
      </c>
      <c r="H2" s="24" t="s">
        <v>2198</v>
      </c>
    </row>
    <row r="3" spans="1:8">
      <c r="A3" t="s">
        <v>57</v>
      </c>
      <c r="B3" s="24" t="s">
        <v>58</v>
      </c>
      <c r="C3" t="s">
        <v>74</v>
      </c>
      <c r="D3" s="24" t="s">
        <v>75</v>
      </c>
      <c r="E3" t="s">
        <v>2199</v>
      </c>
      <c r="F3" s="24" t="s">
        <v>2200</v>
      </c>
      <c r="G3" t="s">
        <v>2201</v>
      </c>
      <c r="H3" s="24" t="s">
        <v>2202</v>
      </c>
    </row>
    <row r="4" spans="1:8">
      <c r="A4" t="s">
        <v>89</v>
      </c>
      <c r="B4" s="24" t="s">
        <v>184</v>
      </c>
      <c r="C4" t="s">
        <v>65</v>
      </c>
      <c r="D4" s="24" t="s">
        <v>66</v>
      </c>
      <c r="E4" t="s">
        <v>2203</v>
      </c>
      <c r="F4" s="24" t="s">
        <v>2204</v>
      </c>
      <c r="G4" t="s">
        <v>2205</v>
      </c>
      <c r="H4" s="24" t="s">
        <v>2206</v>
      </c>
    </row>
    <row r="5" spans="1:6">
      <c r="A5" t="s">
        <v>2207</v>
      </c>
      <c r="B5" s="24" t="s">
        <v>191</v>
      </c>
      <c r="C5" t="s">
        <v>2208</v>
      </c>
      <c r="D5" s="24" t="s">
        <v>2209</v>
      </c>
      <c r="E5" t="s">
        <v>2210</v>
      </c>
      <c r="F5" s="24" t="s">
        <v>2211</v>
      </c>
    </row>
    <row r="6" spans="1:6">
      <c r="A6" t="s">
        <v>4</v>
      </c>
      <c r="B6" s="24" t="s">
        <v>5</v>
      </c>
      <c r="C6" t="s">
        <v>2212</v>
      </c>
      <c r="D6" s="24" t="s">
        <v>2213</v>
      </c>
      <c r="E6" t="s">
        <v>2214</v>
      </c>
      <c r="F6" s="24" t="s">
        <v>2215</v>
      </c>
    </row>
    <row r="7" spans="1:4">
      <c r="A7" t="s">
        <v>1233</v>
      </c>
      <c r="B7" s="24" t="s">
        <v>176</v>
      </c>
      <c r="C7" t="s">
        <v>2216</v>
      </c>
      <c r="D7" s="24" t="s">
        <v>2217</v>
      </c>
    </row>
    <row r="8" spans="1:2">
      <c r="A8" t="s">
        <v>1287</v>
      </c>
      <c r="B8" s="24" t="s">
        <v>107</v>
      </c>
    </row>
    <row r="9" spans="1:2">
      <c r="A9" t="s">
        <v>940</v>
      </c>
      <c r="B9" s="24" t="s">
        <v>167</v>
      </c>
    </row>
    <row r="10" spans="1:2">
      <c r="A10" t="s">
        <v>596</v>
      </c>
      <c r="B10" s="24" t="s">
        <v>156</v>
      </c>
    </row>
    <row r="11" spans="1:4">
      <c r="A11" t="s">
        <v>116</v>
      </c>
      <c r="B11" s="24" t="s">
        <v>117</v>
      </c>
      <c r="D11" t="s">
        <v>139</v>
      </c>
    </row>
    <row r="12" spans="1:4">
      <c r="A12" t="s">
        <v>84</v>
      </c>
      <c r="B12" s="24" t="s">
        <v>85</v>
      </c>
      <c r="D12" t="s">
        <v>148</v>
      </c>
    </row>
    <row r="13" spans="1:4">
      <c r="A13" t="s">
        <v>2218</v>
      </c>
      <c r="B13" s="24" t="s">
        <v>2219</v>
      </c>
      <c r="D13" t="s">
        <v>58</v>
      </c>
    </row>
    <row r="14" spans="1:4">
      <c r="A14" t="s">
        <v>2220</v>
      </c>
      <c r="B14" s="24" t="s">
        <v>2221</v>
      </c>
      <c r="D14" t="s">
        <v>184</v>
      </c>
    </row>
    <row r="15" spans="1:4">
      <c r="A15" t="s">
        <v>2222</v>
      </c>
      <c r="B15" s="24" t="s">
        <v>128</v>
      </c>
      <c r="D15" t="s">
        <v>191</v>
      </c>
    </row>
    <row r="16" spans="1:4">
      <c r="A16" t="s">
        <v>2223</v>
      </c>
      <c r="B16" s="24" t="s">
        <v>2224</v>
      </c>
      <c r="D16" t="s">
        <v>5</v>
      </c>
    </row>
    <row r="17" spans="1:4">
      <c r="A17" t="s">
        <v>46</v>
      </c>
      <c r="B17" s="24" t="s">
        <v>47</v>
      </c>
      <c r="D17" t="s">
        <v>176</v>
      </c>
    </row>
    <row r="18" spans="1:4">
      <c r="A18" t="s">
        <v>97</v>
      </c>
      <c r="B18" s="24" t="s">
        <v>98</v>
      </c>
      <c r="D18" t="s">
        <v>107</v>
      </c>
    </row>
    <row r="19" spans="1:4">
      <c r="A19" t="s">
        <v>2225</v>
      </c>
      <c r="B19" s="24" t="s">
        <v>2226</v>
      </c>
      <c r="D19" t="s">
        <v>167</v>
      </c>
    </row>
    <row r="20" spans="1:4">
      <c r="A20" t="s">
        <v>2227</v>
      </c>
      <c r="B20" s="24" t="s">
        <v>2228</v>
      </c>
      <c r="D20" t="s">
        <v>156</v>
      </c>
    </row>
    <row r="21" spans="1:4">
      <c r="A21" t="s">
        <v>2229</v>
      </c>
      <c r="B21" s="24" t="s">
        <v>2230</v>
      </c>
      <c r="D21" t="s">
        <v>117</v>
      </c>
    </row>
    <row r="22" spans="4:4">
      <c r="D22" t="s">
        <v>85</v>
      </c>
    </row>
    <row r="23" spans="4:4">
      <c r="D23" s="24" t="s">
        <v>128</v>
      </c>
    </row>
    <row r="24" spans="4:4">
      <c r="D24" s="24" t="s">
        <v>47</v>
      </c>
    </row>
    <row r="25" spans="4:4">
      <c r="D25" s="24" t="s">
        <v>98</v>
      </c>
    </row>
    <row r="26" spans="4:4">
      <c r="D26" s="24" t="s">
        <v>75</v>
      </c>
    </row>
    <row r="27" spans="4:4">
      <c r="D27" s="24" t="s">
        <v>66</v>
      </c>
    </row>
    <row r="28" spans="4:4">
      <c r="D28" s="24" t="s">
        <v>199</v>
      </c>
    </row>
    <row r="29" spans="4:4">
      <c r="D29" s="24" t="s">
        <v>30</v>
      </c>
    </row>
  </sheetData>
  <pageMargins left="0.699305555555556" right="0.699305555555556"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V248"/>
  <sheetViews>
    <sheetView topLeftCell="A230" workbookViewId="0">
      <selection activeCell="G250" sqref="G250"/>
    </sheetView>
  </sheetViews>
  <sheetFormatPr defaultColWidth="9" defaultRowHeight="13.5"/>
  <cols>
    <col min="1" max="1" width="2" customWidth="1"/>
    <col min="2" max="2" width="4.375" customWidth="1"/>
    <col min="5" max="5" width="2.5" customWidth="1"/>
    <col min="7" max="7" width="2.625" customWidth="1"/>
    <col min="8" max="8" width="2" customWidth="1"/>
    <col min="10" max="10" width="5.75" customWidth="1"/>
    <col min="11" max="11" width="2" customWidth="1"/>
    <col min="13" max="13" width="12.625"/>
    <col min="14" max="14" width="2" customWidth="1"/>
    <col min="16" max="16" width="12.625"/>
    <col min="17" max="17" width="3" customWidth="1"/>
    <col min="18" max="18" width="12.625"/>
  </cols>
  <sheetData>
    <row r="1" spans="18:18">
      <c r="R1" t="s">
        <v>2231</v>
      </c>
    </row>
    <row r="2" spans="18:18">
      <c r="R2" t="s">
        <v>1767</v>
      </c>
    </row>
    <row r="3" spans="18:18">
      <c r="R3" t="s">
        <v>2232</v>
      </c>
    </row>
    <row r="5" spans="18:18">
      <c r="R5" t="s">
        <v>1765</v>
      </c>
    </row>
    <row r="7" spans="18:18">
      <c r="R7" t="s">
        <v>2233</v>
      </c>
    </row>
    <row r="8" spans="1:18">
      <c r="A8" t="s">
        <v>81</v>
      </c>
      <c r="B8" t="s">
        <v>1770</v>
      </c>
      <c r="H8" t="s">
        <v>81</v>
      </c>
      <c r="I8" t="s">
        <v>1771</v>
      </c>
      <c r="K8" t="s">
        <v>81</v>
      </c>
      <c r="L8" t="s">
        <v>1</v>
      </c>
      <c r="N8" t="s">
        <v>81</v>
      </c>
      <c r="O8" t="s">
        <v>2</v>
      </c>
      <c r="Q8" t="s">
        <v>2178</v>
      </c>
      <c r="R8" t="str">
        <f>A8&amp;B8&amp;C8&amp;E8&amp;F8&amp;G8&amp;H8&amp;I8&amp;J8&amp;K8&amp;L8&amp;M8&amp;N8&amp;O8&amp;P8&amp;Q8</f>
        <v>|LEFT:500|LEFT:50|LEFT:80|LEFT:100|c</v>
      </c>
    </row>
    <row r="9" spans="1:22">
      <c r="A9" t="s">
        <v>81</v>
      </c>
      <c r="B9" t="s">
        <v>1772</v>
      </c>
      <c r="H9" t="s">
        <v>81</v>
      </c>
      <c r="I9" t="s">
        <v>1773</v>
      </c>
      <c r="K9" t="s">
        <v>81</v>
      </c>
      <c r="L9" t="s">
        <v>93</v>
      </c>
      <c r="N9" t="s">
        <v>81</v>
      </c>
      <c r="O9" t="s">
        <v>11</v>
      </c>
      <c r="Q9" t="s">
        <v>81</v>
      </c>
      <c r="R9" t="str">
        <f>A9&amp;B9&amp;C9&amp;E9&amp;F9&amp;G9&amp;H9&amp;I9&amp;J9&amp;K9&amp;L9&amp;M9&amp;N9&amp;O9&amp;P9&amp;Q9</f>
        <v>|カード名|コスト|レアリティ|種別|</v>
      </c>
      <c r="V9" t="s">
        <v>56</v>
      </c>
    </row>
    <row r="10" spans="1:18">
      <c r="A10" t="s">
        <v>81</v>
      </c>
      <c r="B10" t="s">
        <v>2234</v>
      </c>
      <c r="C10" t="s">
        <v>32</v>
      </c>
      <c r="D10" t="s">
        <v>33</v>
      </c>
      <c r="E10" t="s">
        <v>2235</v>
      </c>
      <c r="F10" t="str">
        <f t="shared" ref="F10:F39" si="0">C10</f>
        <v>選定の司祭</v>
      </c>
      <c r="G10" t="s">
        <v>2182</v>
      </c>
      <c r="H10" t="s">
        <v>81</v>
      </c>
      <c r="J10">
        <v>11</v>
      </c>
      <c r="K10" t="s">
        <v>81</v>
      </c>
      <c r="M10" t="s">
        <v>31</v>
      </c>
      <c r="N10" t="s">
        <v>81</v>
      </c>
      <c r="P10" t="s">
        <v>34</v>
      </c>
      <c r="Q10" t="s">
        <v>81</v>
      </c>
      <c r="R10" t="str">
        <f>A10&amp;B10&amp;C10&amp;"/"&amp;D10&amp;E10&amp;F10&amp;G10&amp;H10&amp;I10&amp;J10&amp;K10&amp;L10&amp;M10&amp;N10&amp;O10&amp;P10&amp;Q10</f>
        <v>|[[《選定の司祭/Anointer Priest》&gt;選定の司祭]]|11|コモン|クリーチャー|</v>
      </c>
    </row>
    <row r="11" spans="1:18">
      <c r="A11" t="s">
        <v>81</v>
      </c>
      <c r="B11" t="s">
        <v>2234</v>
      </c>
      <c r="C11" t="s">
        <v>48</v>
      </c>
      <c r="D11" t="s">
        <v>49</v>
      </c>
      <c r="E11" t="s">
        <v>2235</v>
      </c>
      <c r="F11" t="str">
        <f t="shared" si="0"/>
        <v>束縛のミイラ</v>
      </c>
      <c r="G11" t="s">
        <v>2182</v>
      </c>
      <c r="H11" t="s">
        <v>81</v>
      </c>
      <c r="J11">
        <v>5</v>
      </c>
      <c r="K11" t="s">
        <v>81</v>
      </c>
      <c r="M11" t="s">
        <v>31</v>
      </c>
      <c r="N11" t="s">
        <v>81</v>
      </c>
      <c r="P11" t="s">
        <v>34</v>
      </c>
      <c r="Q11" t="s">
        <v>81</v>
      </c>
      <c r="R11" t="str">
        <f t="shared" ref="R11:R39" si="1">A11&amp;B11&amp;C11&amp;"/"&amp;D11&amp;E11&amp;F11&amp;G11&amp;H11&amp;I11&amp;J11&amp;K11&amp;L11&amp;M11&amp;N11&amp;O11&amp;P11&amp;Q11</f>
        <v>|[[《束縛のミイラ/Binding Mummy》&gt;束縛のミイラ]]|5|コモン|クリーチャー|</v>
      </c>
    </row>
    <row r="12" spans="1:18">
      <c r="A12" t="s">
        <v>81</v>
      </c>
      <c r="B12" t="s">
        <v>2234</v>
      </c>
      <c r="C12" t="s">
        <v>59</v>
      </c>
      <c r="D12" t="s">
        <v>60</v>
      </c>
      <c r="E12" t="s">
        <v>2235</v>
      </c>
      <c r="F12" t="str">
        <f t="shared" si="0"/>
        <v>突風歩き</v>
      </c>
      <c r="G12" t="s">
        <v>2182</v>
      </c>
      <c r="H12" t="s">
        <v>81</v>
      </c>
      <c r="J12">
        <v>4</v>
      </c>
      <c r="K12" t="s">
        <v>81</v>
      </c>
      <c r="M12" t="s">
        <v>31</v>
      </c>
      <c r="N12" t="s">
        <v>81</v>
      </c>
      <c r="P12" t="s">
        <v>34</v>
      </c>
      <c r="Q12" t="s">
        <v>81</v>
      </c>
      <c r="R12" t="str">
        <f t="shared" si="1"/>
        <v>|[[《突風歩き/Gust Walker》&gt;突風歩き]]|4|コモン|クリーチャー|</v>
      </c>
    </row>
    <row r="13" spans="1:18">
      <c r="A13" t="s">
        <v>81</v>
      </c>
      <c r="B13" t="s">
        <v>2234</v>
      </c>
      <c r="C13" t="s">
        <v>67</v>
      </c>
      <c r="D13" t="s">
        <v>68</v>
      </c>
      <c r="E13" t="s">
        <v>2235</v>
      </c>
      <c r="F13" t="str">
        <f t="shared" si="0"/>
        <v>レト一門の槍の達人</v>
      </c>
      <c r="G13" t="s">
        <v>2182</v>
      </c>
      <c r="H13" t="s">
        <v>81</v>
      </c>
      <c r="J13">
        <v>4</v>
      </c>
      <c r="K13" t="s">
        <v>81</v>
      </c>
      <c r="M13" t="s">
        <v>31</v>
      </c>
      <c r="N13" t="s">
        <v>81</v>
      </c>
      <c r="P13" t="s">
        <v>34</v>
      </c>
      <c r="Q13" t="s">
        <v>81</v>
      </c>
      <c r="R13" t="str">
        <f t="shared" si="1"/>
        <v>|[[《レト一門の槍の達人/Rhet-Crop Spearmaster》&gt;レト一門の槍の達人]]|4|コモン|クリーチャー|</v>
      </c>
    </row>
    <row r="14" spans="1:18">
      <c r="A14" t="s">
        <v>81</v>
      </c>
      <c r="B14" t="s">
        <v>2234</v>
      </c>
      <c r="C14" t="s">
        <v>76</v>
      </c>
      <c r="D14" t="s">
        <v>77</v>
      </c>
      <c r="E14" t="s">
        <v>2235</v>
      </c>
      <c r="F14" t="str">
        <f t="shared" si="0"/>
        <v>聖なる猫</v>
      </c>
      <c r="G14" t="s">
        <v>2182</v>
      </c>
      <c r="H14" t="s">
        <v>81</v>
      </c>
      <c r="J14">
        <v>8</v>
      </c>
      <c r="K14" t="s">
        <v>81</v>
      </c>
      <c r="M14" t="s">
        <v>31</v>
      </c>
      <c r="N14" t="s">
        <v>81</v>
      </c>
      <c r="P14" t="s">
        <v>34</v>
      </c>
      <c r="Q14" t="s">
        <v>81</v>
      </c>
      <c r="R14" t="str">
        <f t="shared" si="1"/>
        <v>|[[《聖なる猫/Sacred Cat》&gt;聖なる猫]]|8|コモン|クリーチャー|</v>
      </c>
    </row>
    <row r="15" spans="1:18">
      <c r="A15" t="s">
        <v>81</v>
      </c>
      <c r="B15" t="s">
        <v>2234</v>
      </c>
      <c r="C15" t="s">
        <v>86</v>
      </c>
      <c r="D15" t="s">
        <v>87</v>
      </c>
      <c r="E15" t="s">
        <v>2235</v>
      </c>
      <c r="F15" t="str">
        <f t="shared" si="0"/>
        <v>ター一門の精鋭</v>
      </c>
      <c r="G15" t="s">
        <v>2182</v>
      </c>
      <c r="H15" t="s">
        <v>81</v>
      </c>
      <c r="J15">
        <v>13</v>
      </c>
      <c r="K15" t="s">
        <v>81</v>
      </c>
      <c r="M15" t="s">
        <v>31</v>
      </c>
      <c r="N15" t="s">
        <v>81</v>
      </c>
      <c r="P15" t="s">
        <v>34</v>
      </c>
      <c r="Q15" t="s">
        <v>81</v>
      </c>
      <c r="R15" t="str">
        <f t="shared" si="1"/>
        <v>|[[《ター一門の精鋭/Tah-Crop Elite》&gt;ター一門の精鋭]]|13|コモン|クリーチャー|</v>
      </c>
    </row>
    <row r="16" spans="1:18">
      <c r="A16" t="s">
        <v>81</v>
      </c>
      <c r="B16" t="s">
        <v>2234</v>
      </c>
      <c r="C16" t="s">
        <v>99</v>
      </c>
      <c r="D16" t="s">
        <v>100</v>
      </c>
      <c r="E16" t="s">
        <v>2235</v>
      </c>
      <c r="F16" t="str">
        <f t="shared" si="0"/>
        <v>仕える者たち</v>
      </c>
      <c r="G16" t="s">
        <v>2182</v>
      </c>
      <c r="H16" t="s">
        <v>81</v>
      </c>
      <c r="J16">
        <v>6</v>
      </c>
      <c r="K16" t="s">
        <v>81</v>
      </c>
      <c r="M16" t="s">
        <v>31</v>
      </c>
      <c r="N16" t="s">
        <v>81</v>
      </c>
      <c r="P16" t="s">
        <v>34</v>
      </c>
      <c r="Q16" t="s">
        <v>81</v>
      </c>
      <c r="R16" t="str">
        <f t="shared" si="1"/>
        <v>|[[《仕える者たち/Those Who Serve》&gt;仕える者たち]]|6|コモン|クリーチャー|</v>
      </c>
    </row>
    <row r="17" spans="1:18">
      <c r="A17" t="s">
        <v>81</v>
      </c>
      <c r="B17" t="s">
        <v>2234</v>
      </c>
      <c r="C17" t="s">
        <v>108</v>
      </c>
      <c r="D17" t="s">
        <v>109</v>
      </c>
      <c r="E17" t="s">
        <v>2235</v>
      </c>
      <c r="F17" t="str">
        <f t="shared" si="0"/>
        <v>断固たる修練者</v>
      </c>
      <c r="G17" t="s">
        <v>2182</v>
      </c>
      <c r="H17" t="s">
        <v>81</v>
      </c>
      <c r="J17">
        <v>10</v>
      </c>
      <c r="K17" t="s">
        <v>81</v>
      </c>
      <c r="M17" t="s">
        <v>31</v>
      </c>
      <c r="N17" t="s">
        <v>81</v>
      </c>
      <c r="P17" t="s">
        <v>34</v>
      </c>
      <c r="Q17" t="s">
        <v>81</v>
      </c>
      <c r="R17" t="str">
        <f t="shared" si="1"/>
        <v>|[[《断固たる修練者/Unwavering Initiate》&gt;断固たる修練者]]|10|コモン|クリーチャー|</v>
      </c>
    </row>
    <row r="18" spans="1:18">
      <c r="A18" t="s">
        <v>81</v>
      </c>
      <c r="B18" t="s">
        <v>2234</v>
      </c>
      <c r="C18" t="s">
        <v>118</v>
      </c>
      <c r="D18" t="s">
        <v>119</v>
      </c>
      <c r="E18" t="s">
        <v>2235</v>
      </c>
      <c r="F18" t="str">
        <f t="shared" si="0"/>
        <v>有翼の番人</v>
      </c>
      <c r="G18" t="s">
        <v>2182</v>
      </c>
      <c r="H18" t="s">
        <v>81</v>
      </c>
      <c r="J18">
        <v>14</v>
      </c>
      <c r="K18" t="s">
        <v>81</v>
      </c>
      <c r="M18" t="s">
        <v>31</v>
      </c>
      <c r="N18" t="s">
        <v>81</v>
      </c>
      <c r="P18" t="s">
        <v>34</v>
      </c>
      <c r="Q18" t="s">
        <v>81</v>
      </c>
      <c r="R18" t="str">
        <f t="shared" si="1"/>
        <v>|[[《有翼の番人/Winged Shepherd》&gt;有翼の番人]]|14|コモン|クリーチャー|</v>
      </c>
    </row>
    <row r="19" spans="1:18">
      <c r="A19" t="s">
        <v>81</v>
      </c>
      <c r="B19" t="s">
        <v>2234</v>
      </c>
      <c r="C19" t="s">
        <v>129</v>
      </c>
      <c r="D19" t="s">
        <v>130</v>
      </c>
      <c r="E19" t="s">
        <v>2235</v>
      </c>
      <c r="F19" t="str">
        <f t="shared" si="0"/>
        <v>デジェルの決意</v>
      </c>
      <c r="G19" t="s">
        <v>2182</v>
      </c>
      <c r="H19" t="s">
        <v>81</v>
      </c>
      <c r="J19">
        <v>4</v>
      </c>
      <c r="K19" t="s">
        <v>81</v>
      </c>
      <c r="M19" t="s">
        <v>31</v>
      </c>
      <c r="N19" t="s">
        <v>81</v>
      </c>
      <c r="P19" t="s">
        <v>131</v>
      </c>
      <c r="Q19" t="s">
        <v>81</v>
      </c>
      <c r="R19" t="str">
        <f t="shared" si="1"/>
        <v>|[[《デジェルの決意/Djeru's Resolve》&gt;デジェルの決意]]|4|コモン|呪文|</v>
      </c>
    </row>
    <row r="20" spans="1:18">
      <c r="A20" t="s">
        <v>81</v>
      </c>
      <c r="B20" t="s">
        <v>2234</v>
      </c>
      <c r="C20" t="s">
        <v>140</v>
      </c>
      <c r="D20" t="s">
        <v>141</v>
      </c>
      <c r="E20" t="s">
        <v>2235</v>
      </c>
      <c r="F20" t="str">
        <f t="shared" si="0"/>
        <v>俗物の放棄</v>
      </c>
      <c r="G20" t="s">
        <v>2182</v>
      </c>
      <c r="H20" t="s">
        <v>81</v>
      </c>
      <c r="J20">
        <v>5</v>
      </c>
      <c r="K20" t="s">
        <v>81</v>
      </c>
      <c r="M20" t="s">
        <v>31</v>
      </c>
      <c r="N20" t="s">
        <v>81</v>
      </c>
      <c r="P20" t="s">
        <v>131</v>
      </c>
      <c r="Q20" t="s">
        <v>81</v>
      </c>
      <c r="R20" t="str">
        <f t="shared" si="1"/>
        <v>|[[《俗物の放棄/Forsake the Worldly》&gt;俗物の放棄]]|5|コモン|呪文|</v>
      </c>
    </row>
    <row r="21" spans="1:18">
      <c r="A21" t="s">
        <v>81</v>
      </c>
      <c r="B21" t="s">
        <v>2234</v>
      </c>
      <c r="C21" t="s">
        <v>149</v>
      </c>
      <c r="D21" t="s">
        <v>150</v>
      </c>
      <c r="E21" t="s">
        <v>2235</v>
      </c>
      <c r="F21" t="str">
        <f t="shared" si="0"/>
        <v>オケチラの名のもとに</v>
      </c>
      <c r="G21" t="s">
        <v>2182</v>
      </c>
      <c r="H21" t="s">
        <v>81</v>
      </c>
      <c r="J21">
        <v>9</v>
      </c>
      <c r="K21" t="s">
        <v>81</v>
      </c>
      <c r="M21" t="s">
        <v>31</v>
      </c>
      <c r="N21" t="s">
        <v>81</v>
      </c>
      <c r="P21" t="s">
        <v>131</v>
      </c>
      <c r="Q21" t="s">
        <v>81</v>
      </c>
      <c r="R21" t="str">
        <f t="shared" si="1"/>
        <v>|[[《オケチラの名のもとに/In Oketra's Name》&gt;オケチラの名のもとに]]|9|コモン|呪文|</v>
      </c>
    </row>
    <row r="22" spans="1:18">
      <c r="A22" t="s">
        <v>81</v>
      </c>
      <c r="B22" t="s">
        <v>2234</v>
      </c>
      <c r="C22" t="s">
        <v>157</v>
      </c>
      <c r="D22" t="s">
        <v>158</v>
      </c>
      <c r="E22" t="s">
        <v>2235</v>
      </c>
      <c r="F22" t="str">
        <f t="shared" si="0"/>
        <v>結束のカルトーシュ</v>
      </c>
      <c r="G22" t="s">
        <v>2182</v>
      </c>
      <c r="H22" t="s">
        <v>81</v>
      </c>
      <c r="J22">
        <v>9</v>
      </c>
      <c r="K22" t="s">
        <v>81</v>
      </c>
      <c r="M22" t="s">
        <v>31</v>
      </c>
      <c r="N22" t="s">
        <v>81</v>
      </c>
      <c r="P22" t="s">
        <v>159</v>
      </c>
      <c r="Q22" t="s">
        <v>81</v>
      </c>
      <c r="R22" t="str">
        <f t="shared" si="1"/>
        <v>|[[《結束のカルトーシュ/Cartouche of Solidarity》&gt;結束のカルトーシュ]]|9|コモン|サポート|</v>
      </c>
    </row>
    <row r="23" spans="1:18">
      <c r="A23" t="s">
        <v>81</v>
      </c>
      <c r="B23" t="s">
        <v>2234</v>
      </c>
      <c r="C23" t="s">
        <v>168</v>
      </c>
      <c r="D23" t="s">
        <v>169</v>
      </c>
      <c r="E23" t="s">
        <v>2235</v>
      </c>
      <c r="F23" t="str">
        <f t="shared" si="0"/>
        <v>献身的な門友</v>
      </c>
      <c r="G23" t="s">
        <v>2182</v>
      </c>
      <c r="H23" t="s">
        <v>81</v>
      </c>
      <c r="J23">
        <v>11</v>
      </c>
      <c r="K23" t="s">
        <v>81</v>
      </c>
      <c r="M23" t="s">
        <v>54</v>
      </c>
      <c r="N23" t="s">
        <v>81</v>
      </c>
      <c r="P23" t="s">
        <v>34</v>
      </c>
      <c r="Q23" t="s">
        <v>81</v>
      </c>
      <c r="R23" t="str">
        <f t="shared" si="1"/>
        <v>|[[《献身的な門友/Devoted Crop-Mate》&gt;献身的な門友]]|11|アンコモン|クリーチャー|</v>
      </c>
    </row>
    <row r="24" spans="1:18">
      <c r="A24" t="s">
        <v>81</v>
      </c>
      <c r="B24" t="s">
        <v>2234</v>
      </c>
      <c r="C24" t="s">
        <v>177</v>
      </c>
      <c r="D24" t="s">
        <v>178</v>
      </c>
      <c r="E24" t="s">
        <v>2235</v>
      </c>
      <c r="F24" t="str">
        <f t="shared" si="0"/>
        <v>オケチラの従者</v>
      </c>
      <c r="G24" t="s">
        <v>2182</v>
      </c>
      <c r="H24" t="s">
        <v>81</v>
      </c>
      <c r="J24">
        <v>12</v>
      </c>
      <c r="K24" t="s">
        <v>81</v>
      </c>
      <c r="M24" t="s">
        <v>54</v>
      </c>
      <c r="N24" t="s">
        <v>81</v>
      </c>
      <c r="P24" t="s">
        <v>34</v>
      </c>
      <c r="Q24" t="s">
        <v>81</v>
      </c>
      <c r="R24" t="str">
        <f t="shared" si="1"/>
        <v>|[[《オケチラの従者/Oketra's Attendant》&gt;オケチラの従者]]|12|アンコモン|クリーチャー|</v>
      </c>
    </row>
    <row r="25" spans="1:18">
      <c r="A25" t="s">
        <v>81</v>
      </c>
      <c r="B25" t="s">
        <v>2234</v>
      </c>
      <c r="C25" t="s">
        <v>185</v>
      </c>
      <c r="D25" t="s">
        <v>186</v>
      </c>
      <c r="E25" t="s">
        <v>2235</v>
      </c>
      <c r="F25" t="str">
        <f t="shared" si="0"/>
        <v>猶予の侍臣</v>
      </c>
      <c r="G25" t="s">
        <v>2182</v>
      </c>
      <c r="H25" t="s">
        <v>81</v>
      </c>
      <c r="J25">
        <v>4</v>
      </c>
      <c r="K25" t="s">
        <v>81</v>
      </c>
      <c r="M25" t="s">
        <v>54</v>
      </c>
      <c r="N25" t="s">
        <v>81</v>
      </c>
      <c r="P25" t="s">
        <v>34</v>
      </c>
      <c r="Q25" t="s">
        <v>81</v>
      </c>
      <c r="R25" t="str">
        <f t="shared" si="1"/>
        <v>|[[《猶予の侍臣/Vizier of Deferment》&gt;猶予の侍臣]]|4|アンコモン|クリーチャー|</v>
      </c>
    </row>
    <row r="26" spans="1:18">
      <c r="A26" t="s">
        <v>81</v>
      </c>
      <c r="B26" t="s">
        <v>2234</v>
      </c>
      <c r="C26" t="s">
        <v>843</v>
      </c>
      <c r="D26" t="s">
        <v>844</v>
      </c>
      <c r="E26" t="s">
        <v>2235</v>
      </c>
      <c r="F26" t="str">
        <f t="shared" si="0"/>
        <v>信念の決闘者</v>
      </c>
      <c r="G26" t="s">
        <v>2182</v>
      </c>
      <c r="H26" t="s">
        <v>81</v>
      </c>
      <c r="J26">
        <v>10</v>
      </c>
      <c r="K26" t="s">
        <v>81</v>
      </c>
      <c r="M26" t="s">
        <v>54</v>
      </c>
      <c r="N26" t="s">
        <v>81</v>
      </c>
      <c r="P26" t="s">
        <v>34</v>
      </c>
      <c r="Q26" t="s">
        <v>81</v>
      </c>
      <c r="R26" t="str">
        <f t="shared" si="1"/>
        <v>|[[《信念の決闘者/Trueheart Duelist》&gt;信念の決闘者]]|10|アンコモン|クリーチャー|</v>
      </c>
    </row>
    <row r="27" spans="1:18">
      <c r="A27" t="s">
        <v>81</v>
      </c>
      <c r="B27" t="s">
        <v>2234</v>
      </c>
      <c r="C27" t="s">
        <v>847</v>
      </c>
      <c r="D27" t="s">
        <v>848</v>
      </c>
      <c r="E27" t="s">
        <v>2235</v>
      </c>
      <c r="F27" t="str">
        <f t="shared" si="0"/>
        <v>療治の侍臣</v>
      </c>
      <c r="G27" t="s">
        <v>2182</v>
      </c>
      <c r="H27" t="s">
        <v>81</v>
      </c>
      <c r="J27">
        <v>12</v>
      </c>
      <c r="K27" t="s">
        <v>81</v>
      </c>
      <c r="M27" t="s">
        <v>54</v>
      </c>
      <c r="N27" t="s">
        <v>81</v>
      </c>
      <c r="P27" t="s">
        <v>34</v>
      </c>
      <c r="Q27" t="s">
        <v>81</v>
      </c>
      <c r="R27" t="str">
        <f t="shared" si="1"/>
        <v>|[[《療治の侍臣/Vizier of Remedies》&gt;療治の侍臣]]|12|アンコモン|クリーチャー|</v>
      </c>
    </row>
    <row r="28" spans="1:18">
      <c r="A28" t="s">
        <v>81</v>
      </c>
      <c r="B28" t="s">
        <v>2234</v>
      </c>
      <c r="C28" t="s">
        <v>192</v>
      </c>
      <c r="D28" t="s">
        <v>193</v>
      </c>
      <c r="E28" t="s">
        <v>2235</v>
      </c>
      <c r="F28" t="str">
        <f t="shared" si="0"/>
        <v>新たな信仰</v>
      </c>
      <c r="G28" t="s">
        <v>2182</v>
      </c>
      <c r="H28" t="s">
        <v>81</v>
      </c>
      <c r="J28">
        <v>6</v>
      </c>
      <c r="K28" t="s">
        <v>81</v>
      </c>
      <c r="M28" t="s">
        <v>54</v>
      </c>
      <c r="N28" t="s">
        <v>81</v>
      </c>
      <c r="P28" t="s">
        <v>131</v>
      </c>
      <c r="Q28" t="s">
        <v>81</v>
      </c>
      <c r="R28" t="str">
        <f t="shared" si="1"/>
        <v>|[[《新たな信仰/Renewed Faith》&gt;新たな信仰]]|6|アンコモン|呪文|</v>
      </c>
    </row>
    <row r="29" spans="1:18">
      <c r="A29" t="s">
        <v>81</v>
      </c>
      <c r="B29" t="s">
        <v>2234</v>
      </c>
      <c r="C29" t="s">
        <v>200</v>
      </c>
      <c r="D29" t="s">
        <v>201</v>
      </c>
      <c r="E29" t="s">
        <v>2235</v>
      </c>
      <c r="F29" t="str">
        <f t="shared" si="0"/>
        <v>排斥</v>
      </c>
      <c r="G29" t="s">
        <v>2182</v>
      </c>
      <c r="H29" t="s">
        <v>81</v>
      </c>
      <c r="J29">
        <v>11</v>
      </c>
      <c r="K29" t="s">
        <v>81</v>
      </c>
      <c r="M29" t="s">
        <v>54</v>
      </c>
      <c r="N29" t="s">
        <v>81</v>
      </c>
      <c r="P29" t="s">
        <v>159</v>
      </c>
      <c r="Q29" t="s">
        <v>81</v>
      </c>
      <c r="R29" t="str">
        <f t="shared" si="1"/>
        <v>|[[《排斥/Cast Out》&gt;排斥]]|11|アンコモン|サポート|</v>
      </c>
    </row>
    <row r="30" spans="1:18">
      <c r="A30" t="s">
        <v>81</v>
      </c>
      <c r="B30" t="s">
        <v>2234</v>
      </c>
      <c r="C30" t="s">
        <v>206</v>
      </c>
      <c r="D30" t="s">
        <v>123</v>
      </c>
      <c r="E30" t="s">
        <v>2235</v>
      </c>
      <c r="F30" t="str">
        <f t="shared" si="0"/>
        <v>エイヴンの思考検閲者</v>
      </c>
      <c r="G30" t="s">
        <v>2182</v>
      </c>
      <c r="H30" t="s">
        <v>81</v>
      </c>
      <c r="J30">
        <v>10</v>
      </c>
      <c r="K30" t="s">
        <v>81</v>
      </c>
      <c r="M30" t="s">
        <v>55</v>
      </c>
      <c r="N30" t="s">
        <v>81</v>
      </c>
      <c r="P30" t="s">
        <v>34</v>
      </c>
      <c r="Q30" t="s">
        <v>81</v>
      </c>
      <c r="R30" t="str">
        <f t="shared" si="1"/>
        <v>|[[《エイヴンの思考検閲者/Aven Mindcensor》&gt;エイヴンの思考検閲者]]|10|レア|クリーチャー|</v>
      </c>
    </row>
    <row r="31" spans="1:18">
      <c r="A31" t="s">
        <v>81</v>
      </c>
      <c r="B31" t="s">
        <v>2234</v>
      </c>
      <c r="C31" t="s">
        <v>210</v>
      </c>
      <c r="D31" t="s">
        <v>211</v>
      </c>
      <c r="E31" t="s">
        <v>2235</v>
      </c>
      <c r="F31" t="str">
        <f t="shared" si="0"/>
        <v>威厳あるカラカル</v>
      </c>
      <c r="G31" t="s">
        <v>2182</v>
      </c>
      <c r="H31" t="s">
        <v>81</v>
      </c>
      <c r="J31">
        <v>18</v>
      </c>
      <c r="K31" t="s">
        <v>81</v>
      </c>
      <c r="M31" t="s">
        <v>55</v>
      </c>
      <c r="N31" t="s">
        <v>81</v>
      </c>
      <c r="P31" t="s">
        <v>34</v>
      </c>
      <c r="Q31" t="s">
        <v>81</v>
      </c>
      <c r="R31" t="str">
        <f t="shared" si="1"/>
        <v>|[[《威厳あるカラカル/Regal Caracal》&gt;威厳あるカラカル]]|18|レア|クリーチャー|</v>
      </c>
    </row>
    <row r="32" spans="1:18">
      <c r="A32" t="s">
        <v>81</v>
      </c>
      <c r="B32" t="s">
        <v>2234</v>
      </c>
      <c r="C32" t="s">
        <v>851</v>
      </c>
      <c r="D32" t="s">
        <v>852</v>
      </c>
      <c r="E32" t="s">
        <v>2235</v>
      </c>
      <c r="F32" t="str">
        <f t="shared" si="0"/>
        <v>栄光半ばの修練者</v>
      </c>
      <c r="G32" t="s">
        <v>2182</v>
      </c>
      <c r="H32" t="s">
        <v>81</v>
      </c>
      <c r="J32">
        <v>8</v>
      </c>
      <c r="K32" t="s">
        <v>81</v>
      </c>
      <c r="M32" t="s">
        <v>55</v>
      </c>
      <c r="N32" t="s">
        <v>81</v>
      </c>
      <c r="P32" t="s">
        <v>34</v>
      </c>
      <c r="Q32" t="s">
        <v>81</v>
      </c>
      <c r="R32" t="str">
        <f t="shared" si="1"/>
        <v>|[[《栄光半ばの修練者/Glory-Bound Initiate》&gt;栄光半ばの修練者]]|8|レア|クリーチャー|</v>
      </c>
    </row>
    <row r="33" spans="1:18">
      <c r="A33" t="s">
        <v>81</v>
      </c>
      <c r="B33" t="s">
        <v>2234</v>
      </c>
      <c r="C33" t="s">
        <v>855</v>
      </c>
      <c r="D33" t="s">
        <v>856</v>
      </c>
      <c r="E33" t="s">
        <v>2235</v>
      </c>
      <c r="F33" t="str">
        <f t="shared" si="0"/>
        <v>双陽の熾天使</v>
      </c>
      <c r="G33" t="s">
        <v>2182</v>
      </c>
      <c r="H33" t="s">
        <v>81</v>
      </c>
      <c r="J33">
        <v>7</v>
      </c>
      <c r="K33" t="s">
        <v>81</v>
      </c>
      <c r="M33" t="s">
        <v>55</v>
      </c>
      <c r="N33" t="s">
        <v>81</v>
      </c>
      <c r="P33" t="s">
        <v>34</v>
      </c>
      <c r="Q33" t="s">
        <v>81</v>
      </c>
      <c r="R33" t="str">
        <f t="shared" si="1"/>
        <v>|[[《双陽の熾天使/Seraph of the Suns》&gt;双陽の熾天使]]|7|レア|クリーチャー|</v>
      </c>
    </row>
    <row r="34" spans="1:18">
      <c r="A34" t="s">
        <v>81</v>
      </c>
      <c r="B34" t="s">
        <v>2234</v>
      </c>
      <c r="C34" t="s">
        <v>216</v>
      </c>
      <c r="D34" t="s">
        <v>91</v>
      </c>
      <c r="E34" t="s">
        <v>2235</v>
      </c>
      <c r="F34" t="str">
        <f t="shared" si="0"/>
        <v>副陽の接近</v>
      </c>
      <c r="G34" t="s">
        <v>2182</v>
      </c>
      <c r="H34" t="s">
        <v>81</v>
      </c>
      <c r="J34">
        <v>16</v>
      </c>
      <c r="K34" t="s">
        <v>81</v>
      </c>
      <c r="M34" t="s">
        <v>55</v>
      </c>
      <c r="N34" t="s">
        <v>81</v>
      </c>
      <c r="P34" t="s">
        <v>131</v>
      </c>
      <c r="Q34" t="s">
        <v>81</v>
      </c>
      <c r="R34" t="str">
        <f t="shared" si="1"/>
        <v>|[[《副陽の接近/Approach of the Second Sun》&gt;副陽の接近]]|16|レア|呪文|</v>
      </c>
    </row>
    <row r="35" spans="1:18">
      <c r="A35" t="s">
        <v>81</v>
      </c>
      <c r="B35" t="s">
        <v>2234</v>
      </c>
      <c r="C35" t="s">
        <v>220</v>
      </c>
      <c r="D35" t="s">
        <v>221</v>
      </c>
      <c r="E35" t="s">
        <v>2235</v>
      </c>
      <c r="F35" t="str">
        <f t="shared" si="0"/>
        <v>ギデオンの介入</v>
      </c>
      <c r="G35" t="s">
        <v>2182</v>
      </c>
      <c r="H35" t="s">
        <v>81</v>
      </c>
      <c r="J35">
        <v>10</v>
      </c>
      <c r="K35" t="s">
        <v>81</v>
      </c>
      <c r="M35" t="s">
        <v>55</v>
      </c>
      <c r="N35" t="s">
        <v>81</v>
      </c>
      <c r="P35" t="s">
        <v>159</v>
      </c>
      <c r="Q35" t="s">
        <v>81</v>
      </c>
      <c r="R35" t="str">
        <f t="shared" si="1"/>
        <v>|[[《ギデオンの介入/Gideon's Intervention》&gt;ギデオンの介入]]|10|レア|サポート|</v>
      </c>
    </row>
    <row r="36" spans="1:18">
      <c r="A36" t="s">
        <v>81</v>
      </c>
      <c r="B36" t="s">
        <v>2234</v>
      </c>
      <c r="C36" t="s">
        <v>225</v>
      </c>
      <c r="D36" t="s">
        <v>226</v>
      </c>
      <c r="E36" t="s">
        <v>2235</v>
      </c>
      <c r="F36" t="str">
        <f t="shared" si="0"/>
        <v>結束の試練</v>
      </c>
      <c r="G36" t="s">
        <v>2182</v>
      </c>
      <c r="H36" t="s">
        <v>81</v>
      </c>
      <c r="J36">
        <v>16</v>
      </c>
      <c r="K36" t="s">
        <v>81</v>
      </c>
      <c r="M36" t="s">
        <v>55</v>
      </c>
      <c r="N36" t="s">
        <v>81</v>
      </c>
      <c r="P36" t="s">
        <v>159</v>
      </c>
      <c r="Q36" t="s">
        <v>81</v>
      </c>
      <c r="R36" t="str">
        <f t="shared" si="1"/>
        <v>|[[《結束の試練/Trial of Solidarity》&gt;結束の試練]]|16|レア|サポート|</v>
      </c>
    </row>
    <row r="37" spans="1:18">
      <c r="A37" t="s">
        <v>81</v>
      </c>
      <c r="B37" t="s">
        <v>2234</v>
      </c>
      <c r="C37" t="s">
        <v>231</v>
      </c>
      <c r="D37" t="s">
        <v>63</v>
      </c>
      <c r="E37" t="s">
        <v>2235</v>
      </c>
      <c r="F37" t="str">
        <f t="shared" si="0"/>
        <v>賞罰の天使</v>
      </c>
      <c r="G37" t="s">
        <v>2182</v>
      </c>
      <c r="H37" t="s">
        <v>81</v>
      </c>
      <c r="J37">
        <v>16</v>
      </c>
      <c r="K37" t="s">
        <v>81</v>
      </c>
      <c r="M37" t="s">
        <v>56</v>
      </c>
      <c r="N37" t="s">
        <v>81</v>
      </c>
      <c r="P37" t="s">
        <v>34</v>
      </c>
      <c r="Q37" t="s">
        <v>81</v>
      </c>
      <c r="R37" t="str">
        <f t="shared" si="1"/>
        <v>|[[《賞罰の天使/Angel of Sanctions》&gt;賞罰の天使]]|16|神話レア|クリーチャー|</v>
      </c>
    </row>
    <row r="38" spans="1:18">
      <c r="A38" t="s">
        <v>81</v>
      </c>
      <c r="B38" t="s">
        <v>2234</v>
      </c>
      <c r="C38" t="s">
        <v>235</v>
      </c>
      <c r="D38" t="s">
        <v>236</v>
      </c>
      <c r="E38" t="s">
        <v>2235</v>
      </c>
      <c r="F38" t="str">
        <f t="shared" si="0"/>
        <v>信義の神オケチラ</v>
      </c>
      <c r="G38" t="s">
        <v>2182</v>
      </c>
      <c r="H38" t="s">
        <v>81</v>
      </c>
      <c r="J38">
        <v>10</v>
      </c>
      <c r="K38" t="s">
        <v>81</v>
      </c>
      <c r="M38" t="s">
        <v>56</v>
      </c>
      <c r="N38" t="s">
        <v>81</v>
      </c>
      <c r="P38" t="s">
        <v>34</v>
      </c>
      <c r="Q38" t="s">
        <v>81</v>
      </c>
      <c r="R38" t="str">
        <f t="shared" si="1"/>
        <v>|[[《信義の神オケチラ/Oketra the True》&gt;信義の神オケチラ]]|10|神話レア|クリーチャー|</v>
      </c>
    </row>
    <row r="39" spans="1:18">
      <c r="A39" t="s">
        <v>81</v>
      </c>
      <c r="B39" t="s">
        <v>2234</v>
      </c>
      <c r="C39" t="s">
        <v>243</v>
      </c>
      <c r="D39" t="s">
        <v>71</v>
      </c>
      <c r="E39" t="s">
        <v>2235</v>
      </c>
      <c r="F39" t="str">
        <f t="shared" si="0"/>
        <v>選定された行進</v>
      </c>
      <c r="G39" t="s">
        <v>2182</v>
      </c>
      <c r="H39" t="s">
        <v>81</v>
      </c>
      <c r="J39">
        <v>8</v>
      </c>
      <c r="K39" t="s">
        <v>81</v>
      </c>
      <c r="M39" t="s">
        <v>56</v>
      </c>
      <c r="N39" t="s">
        <v>81</v>
      </c>
      <c r="P39" t="s">
        <v>159</v>
      </c>
      <c r="Q39" t="s">
        <v>81</v>
      </c>
      <c r="R39" t="str">
        <f t="shared" si="1"/>
        <v>|[[《選定された行進/Anointed Procession》&gt;選定された行進]]|8|神話レア|サポート|</v>
      </c>
    </row>
    <row r="41" spans="18:18">
      <c r="R41" t="s">
        <v>2236</v>
      </c>
    </row>
    <row r="42" spans="1:18">
      <c r="A42" t="s">
        <v>81</v>
      </c>
      <c r="B42" s="23" t="s">
        <v>1770</v>
      </c>
      <c r="C42" s="23"/>
      <c r="D42" s="23"/>
      <c r="H42" t="s">
        <v>81</v>
      </c>
      <c r="I42" t="s">
        <v>1771</v>
      </c>
      <c r="K42" t="s">
        <v>81</v>
      </c>
      <c r="L42" t="s">
        <v>1</v>
      </c>
      <c r="N42" t="s">
        <v>81</v>
      </c>
      <c r="O42" t="s">
        <v>2</v>
      </c>
      <c r="Q42" t="s">
        <v>2178</v>
      </c>
      <c r="R42" t="str">
        <f>A42&amp;B42&amp;C42&amp;E42&amp;F42&amp;G42&amp;H42&amp;I42&amp;J42&amp;K42&amp;L42&amp;M42&amp;N42&amp;O42&amp;P42&amp;Q42</f>
        <v>|LEFT:500|LEFT:50|LEFT:80|LEFT:100|c</v>
      </c>
    </row>
    <row r="43" spans="1:18">
      <c r="A43" t="s">
        <v>81</v>
      </c>
      <c r="B43" s="23" t="s">
        <v>1772</v>
      </c>
      <c r="C43" s="23"/>
      <c r="D43" s="23"/>
      <c r="H43" t="s">
        <v>81</v>
      </c>
      <c r="I43" t="s">
        <v>1773</v>
      </c>
      <c r="K43" t="s">
        <v>81</v>
      </c>
      <c r="L43" t="s">
        <v>93</v>
      </c>
      <c r="N43" t="s">
        <v>81</v>
      </c>
      <c r="O43" t="s">
        <v>11</v>
      </c>
      <c r="Q43" t="s">
        <v>81</v>
      </c>
      <c r="R43" t="str">
        <f>A43&amp;B43&amp;C43&amp;E43&amp;F43&amp;G43&amp;H43&amp;I43&amp;J43&amp;K43&amp;L43&amp;M43&amp;N43&amp;O43&amp;P43&amp;Q43</f>
        <v>|カード名|コスト|レアリティ|種別|</v>
      </c>
    </row>
    <row r="44" spans="1:18">
      <c r="A44" t="s">
        <v>81</v>
      </c>
      <c r="B44" t="s">
        <v>2234</v>
      </c>
      <c r="C44" t="s">
        <v>247</v>
      </c>
      <c r="D44" t="s">
        <v>111</v>
      </c>
      <c r="E44" t="s">
        <v>2235</v>
      </c>
      <c r="F44" t="str">
        <f t="shared" ref="F44:F72" si="2">C44</f>
        <v>エイヴンの修練者</v>
      </c>
      <c r="G44" t="s">
        <v>2182</v>
      </c>
      <c r="H44" t="s">
        <v>81</v>
      </c>
      <c r="J44">
        <v>11</v>
      </c>
      <c r="K44" t="s">
        <v>81</v>
      </c>
      <c r="M44" t="s">
        <v>31</v>
      </c>
      <c r="N44" t="s">
        <v>81</v>
      </c>
      <c r="P44" t="s">
        <v>34</v>
      </c>
      <c r="Q44" t="s">
        <v>81</v>
      </c>
      <c r="R44" t="str">
        <f t="shared" ref="R44:R72" si="3">A44&amp;B44&amp;C44&amp;"/"&amp;D44&amp;E44&amp;F44&amp;G44&amp;H44&amp;I44&amp;J44&amp;K44&amp;L44&amp;M44&amp;N44&amp;O44&amp;P44&amp;Q44</f>
        <v>|[[《エイヴンの修練者/Aven Initiate》&gt;エイヴンの修練者]]|11|コモン|クリーチャー|</v>
      </c>
    </row>
    <row r="45" spans="1:18">
      <c r="A45" t="s">
        <v>81</v>
      </c>
      <c r="B45" t="s">
        <v>2234</v>
      </c>
      <c r="C45" t="s">
        <v>250</v>
      </c>
      <c r="D45" t="s">
        <v>251</v>
      </c>
      <c r="E45" t="s">
        <v>2235</v>
      </c>
      <c r="F45" t="str">
        <f t="shared" si="2"/>
        <v>ヘクマの歩哨</v>
      </c>
      <c r="G45" t="s">
        <v>2182</v>
      </c>
      <c r="H45" t="s">
        <v>81</v>
      </c>
      <c r="J45">
        <v>6</v>
      </c>
      <c r="K45" t="s">
        <v>81</v>
      </c>
      <c r="M45" t="s">
        <v>31</v>
      </c>
      <c r="N45" t="s">
        <v>81</v>
      </c>
      <c r="P45" t="s">
        <v>34</v>
      </c>
      <c r="Q45" t="s">
        <v>81</v>
      </c>
      <c r="R45" t="str">
        <f t="shared" si="3"/>
        <v>|[[《ヘクマの歩哨/Hekma Sentinels》&gt;ヘクマの歩哨]]|6|コモン|クリーチャー|</v>
      </c>
    </row>
    <row r="46" spans="1:18">
      <c r="A46" t="s">
        <v>81</v>
      </c>
      <c r="B46" t="s">
        <v>2234</v>
      </c>
      <c r="C46" t="s">
        <v>255</v>
      </c>
      <c r="D46" t="s">
        <v>256</v>
      </c>
      <c r="E46" t="s">
        <v>2235</v>
      </c>
      <c r="F46" t="str">
        <f t="shared" si="2"/>
        <v>周到の書記官</v>
      </c>
      <c r="G46" t="s">
        <v>2182</v>
      </c>
      <c r="H46" t="s">
        <v>81</v>
      </c>
      <c r="J46">
        <v>15</v>
      </c>
      <c r="K46" t="s">
        <v>81</v>
      </c>
      <c r="M46" t="s">
        <v>31</v>
      </c>
      <c r="N46" t="s">
        <v>81</v>
      </c>
      <c r="P46" t="s">
        <v>34</v>
      </c>
      <c r="Q46" t="s">
        <v>81</v>
      </c>
      <c r="R46" t="str">
        <f t="shared" si="3"/>
        <v>|[[《周到の書記官/Scribe of the Mindful》&gt;周到の書記官]]|15|コモン|クリーチャー|</v>
      </c>
    </row>
    <row r="47" spans="1:18">
      <c r="A47" t="s">
        <v>81</v>
      </c>
      <c r="B47" t="s">
        <v>2234</v>
      </c>
      <c r="C47" t="s">
        <v>261</v>
      </c>
      <c r="D47" t="s">
        <v>262</v>
      </c>
      <c r="E47" t="s">
        <v>2235</v>
      </c>
      <c r="F47" t="str">
        <f t="shared" si="2"/>
        <v>微光鱗のドレイク</v>
      </c>
      <c r="G47" t="s">
        <v>2182</v>
      </c>
      <c r="H47" t="s">
        <v>81</v>
      </c>
      <c r="J47">
        <v>13</v>
      </c>
      <c r="K47" t="s">
        <v>81</v>
      </c>
      <c r="M47" t="s">
        <v>31</v>
      </c>
      <c r="N47" t="s">
        <v>81</v>
      </c>
      <c r="P47" t="s">
        <v>34</v>
      </c>
      <c r="Q47" t="s">
        <v>81</v>
      </c>
      <c r="R47" t="str">
        <f t="shared" si="3"/>
        <v>|[[《微光鱗のドレイク/Shimmerscale Drake》&gt;微光鱗のドレイク]]|13|コモン|クリーチャー|</v>
      </c>
    </row>
    <row r="48" spans="1:18">
      <c r="A48" t="s">
        <v>81</v>
      </c>
      <c r="B48" t="s">
        <v>2234</v>
      </c>
      <c r="C48" t="s">
        <v>266</v>
      </c>
      <c r="D48" t="s">
        <v>267</v>
      </c>
      <c r="E48" t="s">
        <v>2235</v>
      </c>
      <c r="F48" t="str">
        <f t="shared" si="2"/>
        <v>ター一門の散兵</v>
      </c>
      <c r="G48" t="s">
        <v>2182</v>
      </c>
      <c r="H48" t="s">
        <v>81</v>
      </c>
      <c r="J48">
        <v>10</v>
      </c>
      <c r="K48" t="s">
        <v>81</v>
      </c>
      <c r="M48" t="s">
        <v>31</v>
      </c>
      <c r="N48" t="s">
        <v>81</v>
      </c>
      <c r="P48" t="s">
        <v>34</v>
      </c>
      <c r="Q48" t="s">
        <v>81</v>
      </c>
      <c r="R48" t="str">
        <f t="shared" si="3"/>
        <v>|[[《ター一門の散兵/Tah-Crop Skirmisher》&gt;ター一門の散兵]]|10|コモン|クリーチャー|</v>
      </c>
    </row>
    <row r="49" spans="1:18">
      <c r="A49" t="s">
        <v>81</v>
      </c>
      <c r="B49" t="s">
        <v>2234</v>
      </c>
      <c r="C49" t="s">
        <v>271</v>
      </c>
      <c r="D49" t="s">
        <v>208</v>
      </c>
      <c r="E49" t="s">
        <v>2235</v>
      </c>
      <c r="F49" t="str">
        <f t="shared" si="2"/>
        <v>取り消し</v>
      </c>
      <c r="G49" t="s">
        <v>2182</v>
      </c>
      <c r="H49" t="s">
        <v>81</v>
      </c>
      <c r="J49">
        <v>6</v>
      </c>
      <c r="K49" t="s">
        <v>81</v>
      </c>
      <c r="M49" t="s">
        <v>31</v>
      </c>
      <c r="N49" t="s">
        <v>81</v>
      </c>
      <c r="P49" t="s">
        <v>131</v>
      </c>
      <c r="Q49" t="s">
        <v>81</v>
      </c>
      <c r="R49" t="str">
        <f t="shared" si="3"/>
        <v>|[[《取り消し/Cancel》&gt;取り消し]]|6|コモン|呪文|</v>
      </c>
    </row>
    <row r="50" spans="1:18">
      <c r="A50" t="s">
        <v>81</v>
      </c>
      <c r="B50" t="s">
        <v>2234</v>
      </c>
      <c r="C50" t="s">
        <v>275</v>
      </c>
      <c r="D50" t="s">
        <v>269</v>
      </c>
      <c r="E50" t="s">
        <v>2235</v>
      </c>
      <c r="F50" t="str">
        <f t="shared" si="2"/>
        <v>抗えない主張</v>
      </c>
      <c r="G50" t="s">
        <v>2182</v>
      </c>
      <c r="H50" t="s">
        <v>81</v>
      </c>
      <c r="J50">
        <v>12</v>
      </c>
      <c r="K50" t="s">
        <v>81</v>
      </c>
      <c r="M50" t="s">
        <v>31</v>
      </c>
      <c r="N50" t="s">
        <v>81</v>
      </c>
      <c r="P50" t="s">
        <v>131</v>
      </c>
      <c r="Q50" t="s">
        <v>81</v>
      </c>
      <c r="R50" t="str">
        <f t="shared" si="3"/>
        <v>|[[《抗えない主張/Compelling Argument》&gt;抗えない主張]]|12|コモン|呪文|</v>
      </c>
    </row>
    <row r="51" spans="1:18">
      <c r="A51" t="s">
        <v>81</v>
      </c>
      <c r="B51" t="s">
        <v>2234</v>
      </c>
      <c r="C51" t="s">
        <v>279</v>
      </c>
      <c r="D51" t="s">
        <v>280</v>
      </c>
      <c r="E51" t="s">
        <v>2235</v>
      </c>
      <c r="F51" t="str">
        <f t="shared" si="2"/>
        <v>本質の散乱</v>
      </c>
      <c r="G51" t="s">
        <v>2182</v>
      </c>
      <c r="H51" t="s">
        <v>81</v>
      </c>
      <c r="J51">
        <v>6</v>
      </c>
      <c r="K51" t="s">
        <v>81</v>
      </c>
      <c r="M51" t="s">
        <v>31</v>
      </c>
      <c r="N51" t="s">
        <v>81</v>
      </c>
      <c r="P51" t="s">
        <v>131</v>
      </c>
      <c r="Q51" t="s">
        <v>81</v>
      </c>
      <c r="R51" t="str">
        <f t="shared" si="3"/>
        <v>|[[《本質の散乱/Essence Scatter》&gt;本質の散乱]]|6|コモン|呪文|</v>
      </c>
    </row>
    <row r="52" spans="1:18">
      <c r="A52" t="s">
        <v>81</v>
      </c>
      <c r="B52" t="s">
        <v>2234</v>
      </c>
      <c r="C52" t="s">
        <v>284</v>
      </c>
      <c r="D52" t="s">
        <v>285</v>
      </c>
      <c r="E52" t="s">
        <v>2235</v>
      </c>
      <c r="F52" t="str">
        <f t="shared" si="2"/>
        <v>大水</v>
      </c>
      <c r="G52" t="s">
        <v>2182</v>
      </c>
      <c r="H52" t="s">
        <v>81</v>
      </c>
      <c r="J52">
        <v>4</v>
      </c>
      <c r="K52" t="s">
        <v>81</v>
      </c>
      <c r="M52" t="s">
        <v>31</v>
      </c>
      <c r="N52" t="s">
        <v>81</v>
      </c>
      <c r="P52" t="s">
        <v>131</v>
      </c>
      <c r="Q52" t="s">
        <v>81</v>
      </c>
      <c r="R52" t="str">
        <f t="shared" si="3"/>
        <v>|[[《大水/Floodwaters》&gt;大水]]|4|コモン|呪文|</v>
      </c>
    </row>
    <row r="53" spans="1:18">
      <c r="A53" t="s">
        <v>81</v>
      </c>
      <c r="B53" t="s">
        <v>2234</v>
      </c>
      <c r="C53" t="s">
        <v>289</v>
      </c>
      <c r="D53" t="s">
        <v>290</v>
      </c>
      <c r="E53" t="s">
        <v>2235</v>
      </c>
      <c r="F53" t="str">
        <f t="shared" si="2"/>
        <v>ヒエログリフの輝き</v>
      </c>
      <c r="G53" t="s">
        <v>2182</v>
      </c>
      <c r="H53" t="s">
        <v>81</v>
      </c>
      <c r="J53">
        <v>4</v>
      </c>
      <c r="K53" t="s">
        <v>81</v>
      </c>
      <c r="M53" t="s">
        <v>31</v>
      </c>
      <c r="N53" t="s">
        <v>81</v>
      </c>
      <c r="P53" t="s">
        <v>131</v>
      </c>
      <c r="Q53" t="s">
        <v>81</v>
      </c>
      <c r="R53" t="str">
        <f t="shared" si="3"/>
        <v>|[[《ヒエログリフの輝き/Hieroglyphic Illumination》&gt;ヒエログリフの輝き]]|4|コモン|呪文|</v>
      </c>
    </row>
    <row r="54" spans="1:18">
      <c r="A54" t="s">
        <v>81</v>
      </c>
      <c r="B54" t="s">
        <v>2234</v>
      </c>
      <c r="C54" t="s">
        <v>294</v>
      </c>
      <c r="D54" t="s">
        <v>295</v>
      </c>
      <c r="E54" t="s">
        <v>2235</v>
      </c>
      <c r="F54" t="str">
        <f t="shared" si="2"/>
        <v>叱責の風</v>
      </c>
      <c r="G54" t="s">
        <v>2182</v>
      </c>
      <c r="H54" t="s">
        <v>81</v>
      </c>
      <c r="J54">
        <v>4</v>
      </c>
      <c r="K54" t="s">
        <v>81</v>
      </c>
      <c r="M54" t="s">
        <v>31</v>
      </c>
      <c r="N54" t="s">
        <v>81</v>
      </c>
      <c r="P54" t="s">
        <v>131</v>
      </c>
      <c r="Q54" t="s">
        <v>81</v>
      </c>
      <c r="R54" t="str">
        <f t="shared" si="3"/>
        <v>|[[《叱責の風/Winds of Rebuke》&gt;叱責の風]]|4|コモン|呪文|</v>
      </c>
    </row>
    <row r="55" spans="1:18">
      <c r="A55" t="s">
        <v>81</v>
      </c>
      <c r="B55" t="s">
        <v>2234</v>
      </c>
      <c r="C55" t="s">
        <v>299</v>
      </c>
      <c r="D55" t="s">
        <v>223</v>
      </c>
      <c r="E55" t="s">
        <v>2235</v>
      </c>
      <c r="F55" t="str">
        <f t="shared" si="2"/>
        <v>知識のカルトーシュ</v>
      </c>
      <c r="G55" t="s">
        <v>2182</v>
      </c>
      <c r="H55" t="s">
        <v>81</v>
      </c>
      <c r="J55">
        <v>8</v>
      </c>
      <c r="K55" t="s">
        <v>81</v>
      </c>
      <c r="M55" t="s">
        <v>31</v>
      </c>
      <c r="N55" t="s">
        <v>81</v>
      </c>
      <c r="P55" t="s">
        <v>159</v>
      </c>
      <c r="Q55" t="s">
        <v>81</v>
      </c>
      <c r="R55" t="str">
        <f t="shared" si="3"/>
        <v>|[[《知識のカルトーシュ/Cartouche of Knowledge》&gt;知識のカルトーシュ]]|8|コモン|サポート|</v>
      </c>
    </row>
    <row r="56" spans="1:18">
      <c r="A56" t="s">
        <v>81</v>
      </c>
      <c r="B56" t="s">
        <v>2234</v>
      </c>
      <c r="C56" t="s">
        <v>303</v>
      </c>
      <c r="D56" t="s">
        <v>304</v>
      </c>
      <c r="E56" t="s">
        <v>2235</v>
      </c>
      <c r="F56" t="str">
        <f t="shared" si="2"/>
        <v>迷宮の守護者</v>
      </c>
      <c r="G56" t="s">
        <v>2182</v>
      </c>
      <c r="H56" t="s">
        <v>81</v>
      </c>
      <c r="J56">
        <v>5</v>
      </c>
      <c r="K56" t="s">
        <v>81</v>
      </c>
      <c r="M56" t="s">
        <v>54</v>
      </c>
      <c r="N56" t="s">
        <v>81</v>
      </c>
      <c r="P56" t="s">
        <v>34</v>
      </c>
      <c r="Q56" t="s">
        <v>81</v>
      </c>
      <c r="R56" t="str">
        <f t="shared" si="3"/>
        <v>|[[《迷宮の守護者/Labyrinth Guardian》&gt;迷宮の守護者]]|5|アンコモン|クリーチャー|</v>
      </c>
    </row>
    <row r="57" spans="1:18">
      <c r="A57" t="s">
        <v>81</v>
      </c>
      <c r="B57" t="s">
        <v>2234</v>
      </c>
      <c r="C57" t="s">
        <v>309</v>
      </c>
      <c r="D57" t="s">
        <v>310</v>
      </c>
      <c r="E57" t="s">
        <v>2235</v>
      </c>
      <c r="F57" t="str">
        <f t="shared" si="2"/>
        <v>砂時計の侍臣</v>
      </c>
      <c r="G57" t="s">
        <v>2182</v>
      </c>
      <c r="H57" t="s">
        <v>81</v>
      </c>
      <c r="J57">
        <v>6</v>
      </c>
      <c r="K57" t="s">
        <v>81</v>
      </c>
      <c r="M57" t="s">
        <v>54</v>
      </c>
      <c r="N57" t="s">
        <v>81</v>
      </c>
      <c r="P57" t="s">
        <v>34</v>
      </c>
      <c r="Q57" t="s">
        <v>81</v>
      </c>
      <c r="R57" t="str">
        <f t="shared" si="3"/>
        <v>|[[《砂時計の侍臣/Vizier of Tumbling Sands》&gt;砂時計の侍臣]]|6|アンコモン|クリーチャー|</v>
      </c>
    </row>
    <row r="58" spans="1:18">
      <c r="A58" t="s">
        <v>81</v>
      </c>
      <c r="B58" t="s">
        <v>2234</v>
      </c>
      <c r="C58" t="s">
        <v>315</v>
      </c>
      <c r="D58" t="s">
        <v>316</v>
      </c>
      <c r="E58" t="s">
        <v>2235</v>
      </c>
      <c r="F58" t="str">
        <f t="shared" si="2"/>
        <v>天頂の探求者</v>
      </c>
      <c r="G58" t="s">
        <v>2182</v>
      </c>
      <c r="H58" t="s">
        <v>81</v>
      </c>
      <c r="J58">
        <v>11</v>
      </c>
      <c r="K58" t="s">
        <v>81</v>
      </c>
      <c r="M58" t="s">
        <v>54</v>
      </c>
      <c r="N58" t="s">
        <v>81</v>
      </c>
      <c r="P58" t="s">
        <v>34</v>
      </c>
      <c r="Q58" t="s">
        <v>81</v>
      </c>
      <c r="R58" t="str">
        <f t="shared" si="3"/>
        <v>|[[《天頂の探求者/Zenith Seeker》&gt;天頂の探求者]]|11|アンコモン|クリーチャー|</v>
      </c>
    </row>
    <row r="59" spans="1:18">
      <c r="A59" t="s">
        <v>81</v>
      </c>
      <c r="B59" t="s">
        <v>2234</v>
      </c>
      <c r="C59" t="s">
        <v>860</v>
      </c>
      <c r="D59" t="s">
        <v>861</v>
      </c>
      <c r="E59" t="s">
        <v>2235</v>
      </c>
      <c r="F59" t="str">
        <f t="shared" si="2"/>
        <v>釣りドレイク</v>
      </c>
      <c r="G59" t="s">
        <v>2182</v>
      </c>
      <c r="H59" t="s">
        <v>81</v>
      </c>
      <c r="J59">
        <v>12</v>
      </c>
      <c r="K59" t="s">
        <v>81</v>
      </c>
      <c r="M59" t="s">
        <v>54</v>
      </c>
      <c r="N59" t="s">
        <v>81</v>
      </c>
      <c r="P59" t="s">
        <v>34</v>
      </c>
      <c r="Q59" t="s">
        <v>81</v>
      </c>
      <c r="R59" t="str">
        <f t="shared" si="3"/>
        <v>|[[《釣りドレイク/Angler Drake》&gt;釣りドレイク]]|12|アンコモン|クリーチャー|</v>
      </c>
    </row>
    <row r="60" spans="1:18">
      <c r="A60" t="s">
        <v>81</v>
      </c>
      <c r="B60" t="s">
        <v>2234</v>
      </c>
      <c r="C60" t="s">
        <v>864</v>
      </c>
      <c r="D60" t="s">
        <v>865</v>
      </c>
      <c r="E60" t="s">
        <v>2235</v>
      </c>
      <c r="F60" t="str">
        <f t="shared" si="2"/>
        <v>突風撃</v>
      </c>
      <c r="G60" t="s">
        <v>2182</v>
      </c>
      <c r="H60" t="s">
        <v>81</v>
      </c>
      <c r="J60">
        <v>6</v>
      </c>
      <c r="K60" t="s">
        <v>81</v>
      </c>
      <c r="M60" t="s">
        <v>54</v>
      </c>
      <c r="N60" t="s">
        <v>81</v>
      </c>
      <c r="P60" t="s">
        <v>131</v>
      </c>
      <c r="Q60" t="s">
        <v>81</v>
      </c>
      <c r="R60" t="str">
        <f t="shared" si="3"/>
        <v>|[[《突風撃/Galestrike》&gt;突風撃]]|6|アンコモン|呪文|</v>
      </c>
    </row>
    <row r="61" spans="1:18">
      <c r="A61" t="s">
        <v>81</v>
      </c>
      <c r="B61" t="s">
        <v>2234</v>
      </c>
      <c r="C61" t="s">
        <v>868</v>
      </c>
      <c r="D61" t="s">
        <v>869</v>
      </c>
      <c r="E61" t="s">
        <v>2235</v>
      </c>
      <c r="F61" t="str">
        <f t="shared" si="2"/>
        <v>驚異への入り口</v>
      </c>
      <c r="G61" t="s">
        <v>2182</v>
      </c>
      <c r="H61" t="s">
        <v>81</v>
      </c>
      <c r="J61">
        <v>10</v>
      </c>
      <c r="K61" t="s">
        <v>81</v>
      </c>
      <c r="M61" t="s">
        <v>54</v>
      </c>
      <c r="N61" t="s">
        <v>81</v>
      </c>
      <c r="P61" t="s">
        <v>131</v>
      </c>
      <c r="Q61" t="s">
        <v>81</v>
      </c>
      <c r="R61" t="str">
        <f t="shared" si="3"/>
        <v>|[[《驚異への入り口/Open into Wonder》&gt;驚異への入り口]]|10|アンコモン|呪文|</v>
      </c>
    </row>
    <row r="62" spans="1:18">
      <c r="A62" t="s">
        <v>81</v>
      </c>
      <c r="B62" t="s">
        <v>2234</v>
      </c>
      <c r="C62" t="s">
        <v>320</v>
      </c>
      <c r="D62" t="s">
        <v>253</v>
      </c>
      <c r="E62" t="s">
        <v>2235</v>
      </c>
      <c r="F62" t="str">
        <f t="shared" si="2"/>
        <v>検閲</v>
      </c>
      <c r="G62" t="s">
        <v>2182</v>
      </c>
      <c r="H62" t="s">
        <v>81</v>
      </c>
      <c r="J62">
        <v>7</v>
      </c>
      <c r="K62" t="s">
        <v>81</v>
      </c>
      <c r="M62" t="s">
        <v>54</v>
      </c>
      <c r="N62" t="s">
        <v>81</v>
      </c>
      <c r="P62" t="s">
        <v>131</v>
      </c>
      <c r="Q62" t="s">
        <v>81</v>
      </c>
      <c r="R62" t="str">
        <f t="shared" si="3"/>
        <v>|[[《検閲/Censor》&gt;検閲]]|7|アンコモン|呪文|</v>
      </c>
    </row>
    <row r="63" spans="1:18">
      <c r="A63" t="s">
        <v>81</v>
      </c>
      <c r="B63" t="s">
        <v>2234</v>
      </c>
      <c r="C63" t="s">
        <v>324</v>
      </c>
      <c r="D63" t="s">
        <v>325</v>
      </c>
      <c r="E63" t="s">
        <v>2235</v>
      </c>
      <c r="F63" t="str">
        <f t="shared" si="2"/>
        <v>象形の守り手</v>
      </c>
      <c r="G63" t="s">
        <v>2182</v>
      </c>
      <c r="H63" t="s">
        <v>81</v>
      </c>
      <c r="J63">
        <v>15</v>
      </c>
      <c r="K63" t="s">
        <v>81</v>
      </c>
      <c r="M63" t="s">
        <v>55</v>
      </c>
      <c r="N63" t="s">
        <v>81</v>
      </c>
      <c r="P63" t="s">
        <v>34</v>
      </c>
      <c r="Q63" t="s">
        <v>81</v>
      </c>
      <c r="R63" t="str">
        <f t="shared" si="3"/>
        <v>|[[《象形の守り手/Glyph Keeper》&gt;象形の守り手]]|15|レア|クリーチャー|</v>
      </c>
    </row>
    <row r="64" spans="1:18">
      <c r="A64" t="s">
        <v>81</v>
      </c>
      <c r="B64" t="s">
        <v>2234</v>
      </c>
      <c r="C64" t="s">
        <v>872</v>
      </c>
      <c r="D64" t="s">
        <v>873</v>
      </c>
      <c r="E64" t="s">
        <v>2235</v>
      </c>
      <c r="F64" t="str">
        <f t="shared" si="2"/>
        <v>謎めいた海蛇</v>
      </c>
      <c r="G64" t="s">
        <v>2182</v>
      </c>
      <c r="H64" t="s">
        <v>81</v>
      </c>
      <c r="J64">
        <v>17</v>
      </c>
      <c r="K64" t="s">
        <v>81</v>
      </c>
      <c r="M64" t="s">
        <v>55</v>
      </c>
      <c r="N64" t="s">
        <v>81</v>
      </c>
      <c r="P64" t="s">
        <v>34</v>
      </c>
      <c r="Q64" t="s">
        <v>81</v>
      </c>
      <c r="R64" t="str">
        <f t="shared" si="3"/>
        <v>|[[《謎めいた海蛇/Cryptic Serpent》&gt;謎めいた海蛇]]|17|レア|クリーチャー|</v>
      </c>
    </row>
    <row r="65" spans="1:18">
      <c r="A65" t="s">
        <v>81</v>
      </c>
      <c r="B65" t="s">
        <v>2234</v>
      </c>
      <c r="C65" t="s">
        <v>877</v>
      </c>
      <c r="D65" t="s">
        <v>878</v>
      </c>
      <c r="E65" t="s">
        <v>2235</v>
      </c>
      <c r="F65" t="str">
        <f t="shared" si="2"/>
        <v>明日からの引き寄せ</v>
      </c>
      <c r="G65" t="s">
        <v>2182</v>
      </c>
      <c r="H65" t="s">
        <v>81</v>
      </c>
      <c r="J65">
        <v>2</v>
      </c>
      <c r="K65" t="s">
        <v>81</v>
      </c>
      <c r="M65" t="s">
        <v>55</v>
      </c>
      <c r="N65" t="s">
        <v>81</v>
      </c>
      <c r="P65" t="s">
        <v>131</v>
      </c>
      <c r="Q65" t="s">
        <v>81</v>
      </c>
      <c r="R65" t="str">
        <f t="shared" si="3"/>
        <v>|[[《明日からの引き寄せ/Pull from Tomorrow》&gt;明日からの引き寄せ]]|2|レア|呪文|</v>
      </c>
    </row>
    <row r="66" spans="1:18">
      <c r="A66" t="s">
        <v>81</v>
      </c>
      <c r="B66" t="s">
        <v>2234</v>
      </c>
      <c r="C66" t="s">
        <v>330</v>
      </c>
      <c r="D66" t="s">
        <v>322</v>
      </c>
      <c r="E66" t="s">
        <v>2235</v>
      </c>
      <c r="F66" t="str">
        <f t="shared" si="2"/>
        <v>ドレイクの安息地</v>
      </c>
      <c r="G66" t="s">
        <v>2182</v>
      </c>
      <c r="H66" t="s">
        <v>81</v>
      </c>
      <c r="J66">
        <v>4</v>
      </c>
      <c r="K66" t="s">
        <v>81</v>
      </c>
      <c r="M66" t="s">
        <v>55</v>
      </c>
      <c r="N66" t="s">
        <v>81</v>
      </c>
      <c r="P66" t="s">
        <v>159</v>
      </c>
      <c r="Q66" t="s">
        <v>81</v>
      </c>
      <c r="R66" t="str">
        <f t="shared" si="3"/>
        <v>|[[《ドレイクの安息地/Drake Haven》&gt;ドレイクの安息地]]|4|レア|サポート|</v>
      </c>
    </row>
    <row r="67" spans="1:18">
      <c r="A67" t="s">
        <v>81</v>
      </c>
      <c r="B67" t="s">
        <v>2234</v>
      </c>
      <c r="C67" t="s">
        <v>334</v>
      </c>
      <c r="D67" t="s">
        <v>335</v>
      </c>
      <c r="E67" t="s">
        <v>2235</v>
      </c>
      <c r="F67" t="str">
        <f t="shared" si="2"/>
        <v>新たな視点</v>
      </c>
      <c r="G67" t="s">
        <v>2182</v>
      </c>
      <c r="H67" t="s">
        <v>81</v>
      </c>
      <c r="J67">
        <v>5</v>
      </c>
      <c r="K67" t="s">
        <v>81</v>
      </c>
      <c r="M67" t="s">
        <v>55</v>
      </c>
      <c r="N67" t="s">
        <v>81</v>
      </c>
      <c r="P67" t="s">
        <v>159</v>
      </c>
      <c r="Q67" t="s">
        <v>81</v>
      </c>
      <c r="R67" t="str">
        <f t="shared" si="3"/>
        <v>|[[《新たな視点/New Perspectives》&gt;新たな視点]]|5|レア|サポート|</v>
      </c>
    </row>
    <row r="68" spans="1:18">
      <c r="A68" t="s">
        <v>81</v>
      </c>
      <c r="B68" t="s">
        <v>2234</v>
      </c>
      <c r="C68" t="s">
        <v>340</v>
      </c>
      <c r="D68" t="s">
        <v>341</v>
      </c>
      <c r="E68" t="s">
        <v>2235</v>
      </c>
      <c r="F68" t="str">
        <f t="shared" si="2"/>
        <v>知識の試練</v>
      </c>
      <c r="G68" t="s">
        <v>2182</v>
      </c>
      <c r="H68" t="s">
        <v>81</v>
      </c>
      <c r="J68">
        <v>11</v>
      </c>
      <c r="K68" t="s">
        <v>81</v>
      </c>
      <c r="M68" t="s">
        <v>55</v>
      </c>
      <c r="N68" t="s">
        <v>81</v>
      </c>
      <c r="P68" t="s">
        <v>159</v>
      </c>
      <c r="Q68" t="s">
        <v>81</v>
      </c>
      <c r="R68" t="str">
        <f t="shared" si="3"/>
        <v>|[[《知識の試練/Trial of Knowledge》&gt;知識の試練]]|11|レア|サポート|</v>
      </c>
    </row>
    <row r="69" spans="1:18">
      <c r="A69" t="s">
        <v>81</v>
      </c>
      <c r="B69" t="s">
        <v>2234</v>
      </c>
      <c r="C69" t="s">
        <v>345</v>
      </c>
      <c r="D69" t="s">
        <v>282</v>
      </c>
      <c r="E69" t="s">
        <v>2235</v>
      </c>
      <c r="F69" t="str">
        <f t="shared" si="2"/>
        <v>秘法の管理者</v>
      </c>
      <c r="G69" t="s">
        <v>2182</v>
      </c>
      <c r="H69" t="s">
        <v>81</v>
      </c>
      <c r="J69">
        <v>10</v>
      </c>
      <c r="K69" t="s">
        <v>81</v>
      </c>
      <c r="M69" t="s">
        <v>56</v>
      </c>
      <c r="N69" t="s">
        <v>81</v>
      </c>
      <c r="P69" t="s">
        <v>34</v>
      </c>
      <c r="Q69" t="s">
        <v>81</v>
      </c>
      <c r="R69" t="str">
        <f t="shared" si="3"/>
        <v>|[[《秘法の管理者/Curator of Mysteries》&gt;秘法の管理者]]|10|神話レア|クリーチャー|</v>
      </c>
    </row>
    <row r="70" spans="1:18">
      <c r="A70" t="s">
        <v>81</v>
      </c>
      <c r="B70" t="s">
        <v>2234</v>
      </c>
      <c r="C70" t="s">
        <v>348</v>
      </c>
      <c r="D70" t="s">
        <v>349</v>
      </c>
      <c r="E70" t="s">
        <v>2235</v>
      </c>
      <c r="F70" t="str">
        <f t="shared" si="2"/>
        <v>周到の神ケフネト</v>
      </c>
      <c r="G70" t="s">
        <v>2182</v>
      </c>
      <c r="H70" t="s">
        <v>81</v>
      </c>
      <c r="J70">
        <v>10</v>
      </c>
      <c r="K70" t="s">
        <v>81</v>
      </c>
      <c r="M70" t="s">
        <v>56</v>
      </c>
      <c r="N70" t="s">
        <v>81</v>
      </c>
      <c r="P70" t="s">
        <v>34</v>
      </c>
      <c r="Q70" t="s">
        <v>81</v>
      </c>
      <c r="R70" t="str">
        <f t="shared" si="3"/>
        <v>|[[《周到の神ケフネト/Kefnet the Mindful》&gt;周到の神ケフネト]]|10|神話レア|クリーチャー|</v>
      </c>
    </row>
    <row r="71" spans="1:18">
      <c r="A71" t="s">
        <v>81</v>
      </c>
      <c r="B71" t="s">
        <v>2234</v>
      </c>
      <c r="C71" t="s">
        <v>355</v>
      </c>
      <c r="D71" t="s">
        <v>356</v>
      </c>
      <c r="E71" t="s">
        <v>2235</v>
      </c>
      <c r="F71" t="str">
        <f t="shared" si="2"/>
        <v>多面相の侍臣</v>
      </c>
      <c r="G71" t="s">
        <v>2182</v>
      </c>
      <c r="H71" t="s">
        <v>81</v>
      </c>
      <c r="J71">
        <v>7</v>
      </c>
      <c r="K71" t="s">
        <v>81</v>
      </c>
      <c r="M71" t="s">
        <v>56</v>
      </c>
      <c r="N71" t="s">
        <v>81</v>
      </c>
      <c r="P71" t="s">
        <v>34</v>
      </c>
      <c r="Q71" t="s">
        <v>81</v>
      </c>
      <c r="R71" t="str">
        <f t="shared" si="3"/>
        <v>|[[《多面相の侍臣/Vizier of Many Faces》&gt;多面相の侍臣]]|7|神話レア|クリーチャー|</v>
      </c>
    </row>
    <row r="72" spans="1:18">
      <c r="A72" t="s">
        <v>81</v>
      </c>
      <c r="B72" t="s">
        <v>2234</v>
      </c>
      <c r="C72" t="s">
        <v>840</v>
      </c>
      <c r="D72" t="s">
        <v>841</v>
      </c>
      <c r="E72" t="s">
        <v>2235</v>
      </c>
      <c r="F72" t="str">
        <f t="shared" si="2"/>
        <v>予言により</v>
      </c>
      <c r="G72" t="s">
        <v>2182</v>
      </c>
      <c r="H72" t="s">
        <v>81</v>
      </c>
      <c r="J72">
        <v>8</v>
      </c>
      <c r="K72" t="s">
        <v>81</v>
      </c>
      <c r="M72" t="s">
        <v>56</v>
      </c>
      <c r="N72" t="s">
        <v>81</v>
      </c>
      <c r="P72" t="s">
        <v>159</v>
      </c>
      <c r="Q72" t="s">
        <v>81</v>
      </c>
      <c r="R72" t="str">
        <f t="shared" si="3"/>
        <v>|[[《予言により/As Foretold》&gt;予言により]]|8|神話レア|サポート|</v>
      </c>
    </row>
    <row r="74" spans="18:18">
      <c r="R74" t="s">
        <v>2237</v>
      </c>
    </row>
    <row r="75" spans="1:18">
      <c r="A75" t="s">
        <v>81</v>
      </c>
      <c r="B75" s="23" t="s">
        <v>1770</v>
      </c>
      <c r="C75" s="23"/>
      <c r="D75" s="23"/>
      <c r="H75" t="s">
        <v>81</v>
      </c>
      <c r="I75" t="s">
        <v>1771</v>
      </c>
      <c r="K75" t="s">
        <v>81</v>
      </c>
      <c r="L75" t="s">
        <v>1</v>
      </c>
      <c r="N75" t="s">
        <v>81</v>
      </c>
      <c r="O75" t="s">
        <v>2</v>
      </c>
      <c r="Q75" t="s">
        <v>2178</v>
      </c>
      <c r="R75" t="str">
        <f>A75&amp;B75&amp;C75&amp;E75&amp;F75&amp;G75&amp;H75&amp;I75&amp;J75&amp;K75&amp;L75&amp;M75&amp;N75&amp;O75&amp;P75&amp;Q75</f>
        <v>|LEFT:500|LEFT:50|LEFT:80|LEFT:100|c</v>
      </c>
    </row>
    <row r="76" spans="1:18">
      <c r="A76" t="s">
        <v>81</v>
      </c>
      <c r="B76" s="23" t="s">
        <v>1772</v>
      </c>
      <c r="C76" s="23"/>
      <c r="D76" s="23"/>
      <c r="H76" t="s">
        <v>81</v>
      </c>
      <c r="I76" t="s">
        <v>1773</v>
      </c>
      <c r="K76" t="s">
        <v>81</v>
      </c>
      <c r="L76" t="s">
        <v>93</v>
      </c>
      <c r="N76" t="s">
        <v>81</v>
      </c>
      <c r="O76" t="s">
        <v>11</v>
      </c>
      <c r="Q76" t="s">
        <v>81</v>
      </c>
      <c r="R76" t="str">
        <f>A76&amp;B76&amp;C76&amp;E76&amp;F76&amp;G76&amp;H76&amp;I76&amp;J76&amp;K76&amp;L76&amp;M76&amp;N76&amp;O76&amp;P76&amp;Q76</f>
        <v>|カード名|コスト|レアリティ|種別|</v>
      </c>
    </row>
    <row r="77" spans="1:18">
      <c r="A77" t="s">
        <v>81</v>
      </c>
      <c r="B77" t="s">
        <v>2234</v>
      </c>
      <c r="C77" t="s">
        <v>523</v>
      </c>
      <c r="D77" t="s">
        <v>318</v>
      </c>
      <c r="E77" t="s">
        <v>2235</v>
      </c>
      <c r="F77" t="str">
        <f t="shared" ref="F77:F104" si="4">C77</f>
        <v>悪運尽きた造反者</v>
      </c>
      <c r="G77" t="s">
        <v>2182</v>
      </c>
      <c r="H77" t="s">
        <v>81</v>
      </c>
      <c r="J77">
        <v>8</v>
      </c>
      <c r="K77" t="s">
        <v>81</v>
      </c>
      <c r="M77" t="s">
        <v>31</v>
      </c>
      <c r="N77" t="s">
        <v>81</v>
      </c>
      <c r="P77" t="s">
        <v>34</v>
      </c>
      <c r="Q77" t="s">
        <v>81</v>
      </c>
      <c r="R77" t="str">
        <f t="shared" ref="R77:R104" si="5">A77&amp;B77&amp;C77&amp;"/"&amp;D77&amp;E77&amp;F77&amp;G77&amp;H77&amp;I77&amp;J77&amp;K77&amp;L77&amp;M77&amp;N77&amp;O77&amp;P77&amp;Q77</f>
        <v>|[[《悪運尽きた造反者/Doomed Dissenter》&gt;悪運尽きた造反者]]|8|コモン|クリーチャー|</v>
      </c>
    </row>
    <row r="78" spans="1:18">
      <c r="A78" t="s">
        <v>81</v>
      </c>
      <c r="B78" t="s">
        <v>2234</v>
      </c>
      <c r="C78" t="s">
        <v>525</v>
      </c>
      <c r="D78" t="s">
        <v>361</v>
      </c>
      <c r="E78" t="s">
        <v>2235</v>
      </c>
      <c r="F78" t="str">
        <f t="shared" si="4"/>
        <v>ただれたミイラ</v>
      </c>
      <c r="G78" t="s">
        <v>2182</v>
      </c>
      <c r="H78" t="s">
        <v>81</v>
      </c>
      <c r="J78">
        <v>6</v>
      </c>
      <c r="K78" t="s">
        <v>81</v>
      </c>
      <c r="M78" t="s">
        <v>31</v>
      </c>
      <c r="N78" t="s">
        <v>81</v>
      </c>
      <c r="P78" t="s">
        <v>34</v>
      </c>
      <c r="Q78" t="s">
        <v>81</v>
      </c>
      <c r="R78" t="str">
        <f t="shared" si="5"/>
        <v>|[[《ただれたミイラ/Festering Mummy》&gt;ただれたミイラ]]|6|コモン|クリーチャー|</v>
      </c>
    </row>
    <row r="79" spans="1:18">
      <c r="A79" t="s">
        <v>81</v>
      </c>
      <c r="B79" t="s">
        <v>2234</v>
      </c>
      <c r="C79" t="s">
        <v>527</v>
      </c>
      <c r="D79" t="s">
        <v>405</v>
      </c>
      <c r="E79" t="s">
        <v>2235</v>
      </c>
      <c r="F79" t="str">
        <f t="shared" si="4"/>
        <v>遺棄地の恐怖</v>
      </c>
      <c r="G79" t="s">
        <v>2182</v>
      </c>
      <c r="H79" t="s">
        <v>81</v>
      </c>
      <c r="J79">
        <v>10</v>
      </c>
      <c r="K79" t="s">
        <v>81</v>
      </c>
      <c r="M79" t="s">
        <v>31</v>
      </c>
      <c r="N79" t="s">
        <v>81</v>
      </c>
      <c r="P79" t="s">
        <v>34</v>
      </c>
      <c r="Q79" t="s">
        <v>81</v>
      </c>
      <c r="R79" t="str">
        <f t="shared" si="5"/>
        <v>|[[《遺棄地の恐怖/Horror of the Broken Lands》&gt;遺棄地の恐怖]]|10|コモン|クリーチャー|</v>
      </c>
    </row>
    <row r="80" spans="1:18">
      <c r="A80" t="s">
        <v>81</v>
      </c>
      <c r="B80" t="s">
        <v>2234</v>
      </c>
      <c r="C80" t="s">
        <v>530</v>
      </c>
      <c r="D80" t="s">
        <v>422</v>
      </c>
      <c r="E80" t="s">
        <v>2235</v>
      </c>
      <c r="F80" t="str">
        <f t="shared" si="4"/>
        <v>瘴気ミイラ</v>
      </c>
      <c r="G80" t="s">
        <v>2182</v>
      </c>
      <c r="H80" t="s">
        <v>81</v>
      </c>
      <c r="J80">
        <v>6</v>
      </c>
      <c r="K80" t="s">
        <v>81</v>
      </c>
      <c r="M80" t="s">
        <v>31</v>
      </c>
      <c r="N80" t="s">
        <v>81</v>
      </c>
      <c r="P80" t="s">
        <v>34</v>
      </c>
      <c r="Q80" t="s">
        <v>81</v>
      </c>
      <c r="R80" t="str">
        <f t="shared" si="5"/>
        <v>|[[《瘴気ミイラ/Miasmic Mummy》&gt;瘴気ミイラ]]|6|コモン|クリーチャー|</v>
      </c>
    </row>
    <row r="81" spans="1:18">
      <c r="A81" t="s">
        <v>81</v>
      </c>
      <c r="B81" t="s">
        <v>2234</v>
      </c>
      <c r="C81" t="s">
        <v>533</v>
      </c>
      <c r="D81" t="s">
        <v>445</v>
      </c>
      <c r="E81" t="s">
        <v>2235</v>
      </c>
      <c r="F81" t="str">
        <f t="shared" si="4"/>
        <v>冷酷な侍臣</v>
      </c>
      <c r="G81" t="s">
        <v>2182</v>
      </c>
      <c r="H81" t="s">
        <v>81</v>
      </c>
      <c r="J81">
        <v>9</v>
      </c>
      <c r="K81" t="s">
        <v>81</v>
      </c>
      <c r="M81" t="s">
        <v>31</v>
      </c>
      <c r="N81" t="s">
        <v>81</v>
      </c>
      <c r="P81" t="s">
        <v>34</v>
      </c>
      <c r="Q81" t="s">
        <v>81</v>
      </c>
      <c r="R81" t="str">
        <f t="shared" si="5"/>
        <v>|[[《冷酷な侍臣/Pitiless Vizier》&gt;冷酷な侍臣]]|9|コモン|クリーチャー|</v>
      </c>
    </row>
    <row r="82" spans="1:18">
      <c r="A82" t="s">
        <v>81</v>
      </c>
      <c r="B82" t="s">
        <v>2234</v>
      </c>
      <c r="C82" t="s">
        <v>536</v>
      </c>
      <c r="D82" t="s">
        <v>478</v>
      </c>
      <c r="E82" t="s">
        <v>2235</v>
      </c>
      <c r="F82" t="str">
        <f t="shared" si="4"/>
        <v>魂刺し</v>
      </c>
      <c r="G82" t="s">
        <v>2182</v>
      </c>
      <c r="H82" t="s">
        <v>81</v>
      </c>
      <c r="J82">
        <v>5</v>
      </c>
      <c r="K82" t="s">
        <v>81</v>
      </c>
      <c r="M82" t="s">
        <v>31</v>
      </c>
      <c r="N82" t="s">
        <v>81</v>
      </c>
      <c r="P82" t="s">
        <v>34</v>
      </c>
      <c r="Q82" t="s">
        <v>81</v>
      </c>
      <c r="R82" t="str">
        <f t="shared" si="5"/>
        <v>|[[《魂刺し/Soulstinger》&gt;魂刺し]]|5|コモン|クリーチャー|</v>
      </c>
    </row>
    <row r="83" spans="1:18">
      <c r="A83" t="s">
        <v>81</v>
      </c>
      <c r="B83" t="s">
        <v>2234</v>
      </c>
      <c r="C83" t="s">
        <v>540</v>
      </c>
      <c r="D83" t="s">
        <v>365</v>
      </c>
      <c r="E83" t="s">
        <v>2235</v>
      </c>
      <c r="F83" t="str">
        <f t="shared" si="4"/>
        <v>最後の報賞</v>
      </c>
      <c r="G83" t="s">
        <v>2182</v>
      </c>
      <c r="H83" t="s">
        <v>81</v>
      </c>
      <c r="J83">
        <v>7</v>
      </c>
      <c r="K83" t="s">
        <v>81</v>
      </c>
      <c r="M83" t="s">
        <v>31</v>
      </c>
      <c r="N83" t="s">
        <v>81</v>
      </c>
      <c r="P83" t="s">
        <v>131</v>
      </c>
      <c r="Q83" t="s">
        <v>81</v>
      </c>
      <c r="R83" t="str">
        <f t="shared" si="5"/>
        <v>|[[《最後の報賞/Final Reward》&gt;最後の報賞]]|7|コモン|呪文|</v>
      </c>
    </row>
    <row r="84" spans="1:18">
      <c r="A84" t="s">
        <v>81</v>
      </c>
      <c r="B84" t="s">
        <v>2234</v>
      </c>
      <c r="C84" t="s">
        <v>542</v>
      </c>
      <c r="D84" t="s">
        <v>441</v>
      </c>
      <c r="E84" t="s">
        <v>2235</v>
      </c>
      <c r="F84" t="str">
        <f t="shared" si="4"/>
        <v>痛ましい教訓</v>
      </c>
      <c r="G84" t="s">
        <v>2182</v>
      </c>
      <c r="H84" t="s">
        <v>81</v>
      </c>
      <c r="J84">
        <v>10</v>
      </c>
      <c r="K84" t="s">
        <v>81</v>
      </c>
      <c r="M84" t="s">
        <v>31</v>
      </c>
      <c r="N84" t="s">
        <v>81</v>
      </c>
      <c r="P84" t="s">
        <v>131</v>
      </c>
      <c r="Q84" t="s">
        <v>81</v>
      </c>
      <c r="R84" t="str">
        <f t="shared" si="5"/>
        <v>|[[《痛ましい教訓/Painful Lesson》&gt;痛ましい教訓]]|10|コモン|呪文|</v>
      </c>
    </row>
    <row r="85" spans="1:18">
      <c r="A85" t="s">
        <v>81</v>
      </c>
      <c r="B85" t="s">
        <v>2234</v>
      </c>
      <c r="C85" t="s">
        <v>544</v>
      </c>
      <c r="D85" t="s">
        <v>488</v>
      </c>
      <c r="E85" t="s">
        <v>2235</v>
      </c>
      <c r="F85" t="str">
        <f t="shared" si="4"/>
        <v>超常的耐久力</v>
      </c>
      <c r="G85" t="s">
        <v>2182</v>
      </c>
      <c r="H85" t="s">
        <v>81</v>
      </c>
      <c r="J85">
        <v>5</v>
      </c>
      <c r="K85" t="s">
        <v>81</v>
      </c>
      <c r="M85" t="s">
        <v>31</v>
      </c>
      <c r="N85" t="s">
        <v>81</v>
      </c>
      <c r="P85" t="s">
        <v>131</v>
      </c>
      <c r="Q85" t="s">
        <v>81</v>
      </c>
      <c r="R85" t="str">
        <f t="shared" si="5"/>
        <v>|[[《超常的耐久力/Supernatural Stamina》&gt;超常的耐久力]]|5|コモン|呪文|</v>
      </c>
    </row>
    <row r="86" spans="1:18">
      <c r="A86" t="s">
        <v>81</v>
      </c>
      <c r="B86" t="s">
        <v>2234</v>
      </c>
      <c r="C86" t="s">
        <v>546</v>
      </c>
      <c r="D86" t="s">
        <v>505</v>
      </c>
      <c r="E86" t="s">
        <v>2235</v>
      </c>
      <c r="F86" t="str">
        <f t="shared" si="4"/>
        <v>荷降ろし</v>
      </c>
      <c r="G86" t="s">
        <v>2182</v>
      </c>
      <c r="H86" t="s">
        <v>81</v>
      </c>
      <c r="J86">
        <v>7</v>
      </c>
      <c r="K86" t="s">
        <v>81</v>
      </c>
      <c r="M86" t="s">
        <v>31</v>
      </c>
      <c r="N86" t="s">
        <v>81</v>
      </c>
      <c r="P86" t="s">
        <v>131</v>
      </c>
      <c r="Q86" t="s">
        <v>81</v>
      </c>
      <c r="R86" t="str">
        <f t="shared" si="5"/>
        <v>|[[《荷降ろし/Unburden》&gt;荷降ろし]]|7|コモン|呪文|</v>
      </c>
    </row>
    <row r="87" spans="1:18">
      <c r="A87" t="s">
        <v>81</v>
      </c>
      <c r="B87" t="s">
        <v>2234</v>
      </c>
      <c r="C87" t="s">
        <v>548</v>
      </c>
      <c r="D87" t="s">
        <v>513</v>
      </c>
      <c r="E87" t="s">
        <v>2235</v>
      </c>
      <c r="F87" t="str">
        <f t="shared" si="4"/>
        <v>死後の放浪</v>
      </c>
      <c r="G87" t="s">
        <v>2182</v>
      </c>
      <c r="H87" t="s">
        <v>81</v>
      </c>
      <c r="J87">
        <v>9</v>
      </c>
      <c r="K87" t="s">
        <v>81</v>
      </c>
      <c r="M87" t="s">
        <v>31</v>
      </c>
      <c r="N87" t="s">
        <v>81</v>
      </c>
      <c r="P87" t="s">
        <v>131</v>
      </c>
      <c r="Q87" t="s">
        <v>81</v>
      </c>
      <c r="R87" t="str">
        <f t="shared" si="5"/>
        <v>|[[《死後の放浪/Wander in Death》&gt;死後の放浪]]|9|コモン|呪文|</v>
      </c>
    </row>
    <row r="88" spans="1:18">
      <c r="A88" t="s">
        <v>81</v>
      </c>
      <c r="B88" t="s">
        <v>2234</v>
      </c>
      <c r="C88" t="s">
        <v>550</v>
      </c>
      <c r="D88" t="s">
        <v>218</v>
      </c>
      <c r="E88" t="s">
        <v>2235</v>
      </c>
      <c r="F88" t="str">
        <f t="shared" si="4"/>
        <v>野望のカルトーシュ</v>
      </c>
      <c r="G88" t="s">
        <v>2182</v>
      </c>
      <c r="H88" t="s">
        <v>81</v>
      </c>
      <c r="J88">
        <v>9</v>
      </c>
      <c r="K88" t="s">
        <v>81</v>
      </c>
      <c r="M88" t="s">
        <v>31</v>
      </c>
      <c r="N88" t="s">
        <v>81</v>
      </c>
      <c r="P88" t="s">
        <v>159</v>
      </c>
      <c r="Q88" t="s">
        <v>81</v>
      </c>
      <c r="R88" t="str">
        <f t="shared" si="5"/>
        <v>|[[《野望のカルトーシュ/Cartouche of Ambition》&gt;野望のカルトーシュ]]|9|コモン|サポート|</v>
      </c>
    </row>
    <row r="89" spans="1:18">
      <c r="A89" t="s">
        <v>81</v>
      </c>
      <c r="B89" t="s">
        <v>2234</v>
      </c>
      <c r="C89" t="s">
        <v>553</v>
      </c>
      <c r="D89" t="s">
        <v>171</v>
      </c>
      <c r="E89" t="s">
        <v>2235</v>
      </c>
      <c r="F89" t="str">
        <f t="shared" si="4"/>
        <v>ホネツツキ</v>
      </c>
      <c r="G89" t="s">
        <v>2182</v>
      </c>
      <c r="H89" t="s">
        <v>81</v>
      </c>
      <c r="J89">
        <v>15</v>
      </c>
      <c r="K89" t="s">
        <v>81</v>
      </c>
      <c r="M89" t="s">
        <v>54</v>
      </c>
      <c r="N89" t="s">
        <v>81</v>
      </c>
      <c r="P89" t="s">
        <v>34</v>
      </c>
      <c r="Q89" t="s">
        <v>81</v>
      </c>
      <c r="R89" t="str">
        <f t="shared" si="5"/>
        <v>|[[《ホネツツキ/Bone Picker》&gt;ホネツツキ]]|15|アンコモン|クリーチャー|</v>
      </c>
    </row>
    <row r="90" spans="1:18">
      <c r="A90" t="s">
        <v>81</v>
      </c>
      <c r="B90" t="s">
        <v>2234</v>
      </c>
      <c r="C90" t="s">
        <v>556</v>
      </c>
      <c r="D90" t="s">
        <v>380</v>
      </c>
      <c r="E90" t="s">
        <v>2235</v>
      </c>
      <c r="F90" t="str">
        <f t="shared" si="4"/>
        <v>グレイブディガー</v>
      </c>
      <c r="G90" t="s">
        <v>2182</v>
      </c>
      <c r="H90" t="s">
        <v>81</v>
      </c>
      <c r="J90">
        <v>13</v>
      </c>
      <c r="K90" t="s">
        <v>81</v>
      </c>
      <c r="M90" t="s">
        <v>54</v>
      </c>
      <c r="N90" t="s">
        <v>81</v>
      </c>
      <c r="P90" t="s">
        <v>34</v>
      </c>
      <c r="Q90" t="s">
        <v>81</v>
      </c>
      <c r="R90" t="str">
        <f t="shared" si="5"/>
        <v>|[[《グレイブディガー/Gravedigger》&gt;グレイブディガー]]|13|アンコモン|クリーチャー|</v>
      </c>
    </row>
    <row r="91" spans="1:18">
      <c r="A91" t="s">
        <v>81</v>
      </c>
      <c r="B91" t="s">
        <v>2234</v>
      </c>
      <c r="C91" t="s">
        <v>558</v>
      </c>
      <c r="D91" t="s">
        <v>418</v>
      </c>
      <c r="E91" t="s">
        <v>2235</v>
      </c>
      <c r="F91" t="str">
        <f t="shared" si="4"/>
        <v>呪われた者の王</v>
      </c>
      <c r="G91" t="s">
        <v>2182</v>
      </c>
      <c r="H91" t="s">
        <v>81</v>
      </c>
      <c r="J91">
        <v>14</v>
      </c>
      <c r="K91" t="s">
        <v>81</v>
      </c>
      <c r="M91" t="s">
        <v>54</v>
      </c>
      <c r="N91" t="s">
        <v>81</v>
      </c>
      <c r="P91" t="s">
        <v>34</v>
      </c>
      <c r="Q91" t="s">
        <v>81</v>
      </c>
      <c r="R91" t="str">
        <f t="shared" si="5"/>
        <v>|[[《呪われた者の王/Lord of the Accursed》&gt;呪われた者の王]]|14|アンコモン|クリーチャー|</v>
      </c>
    </row>
    <row r="92" spans="1:18">
      <c r="A92" t="s">
        <v>81</v>
      </c>
      <c r="B92" t="s">
        <v>2234</v>
      </c>
      <c r="C92" t="s">
        <v>561</v>
      </c>
      <c r="D92" t="s">
        <v>459</v>
      </c>
      <c r="E92" t="s">
        <v>2235</v>
      </c>
      <c r="F92" t="str">
        <f t="shared" si="4"/>
        <v>無情な狙撃手</v>
      </c>
      <c r="G92" t="s">
        <v>2182</v>
      </c>
      <c r="H92" t="s">
        <v>81</v>
      </c>
      <c r="J92">
        <v>9</v>
      </c>
      <c r="K92" t="s">
        <v>81</v>
      </c>
      <c r="M92" t="s">
        <v>54</v>
      </c>
      <c r="N92" t="s">
        <v>81</v>
      </c>
      <c r="P92" t="s">
        <v>34</v>
      </c>
      <c r="Q92" t="s">
        <v>81</v>
      </c>
      <c r="R92" t="str">
        <f t="shared" si="5"/>
        <v>|[[《無情な狙撃手/Ruthless Sniper》&gt;無情な狙撃手]]|9|アンコモン|クリーチャー|</v>
      </c>
    </row>
    <row r="93" spans="1:18">
      <c r="A93" t="s">
        <v>81</v>
      </c>
      <c r="B93" t="s">
        <v>2234</v>
      </c>
      <c r="C93" t="s">
        <v>882</v>
      </c>
      <c r="D93" t="s">
        <v>883</v>
      </c>
      <c r="E93" t="s">
        <v>2235</v>
      </c>
      <c r="F93" t="str">
        <f t="shared" si="4"/>
        <v>悪意のアムムト</v>
      </c>
      <c r="G93" t="s">
        <v>2182</v>
      </c>
      <c r="H93" t="s">
        <v>81</v>
      </c>
      <c r="J93">
        <v>10</v>
      </c>
      <c r="K93" t="s">
        <v>81</v>
      </c>
      <c r="M93" t="s">
        <v>54</v>
      </c>
      <c r="N93" t="s">
        <v>81</v>
      </c>
      <c r="P93" t="s">
        <v>34</v>
      </c>
      <c r="Q93" t="s">
        <v>81</v>
      </c>
      <c r="R93" t="str">
        <f t="shared" si="5"/>
        <v>|[[《悪意のアムムト/Baleful Ammit》&gt;悪意のアムムト]]|10|アンコモン|クリーチャー|</v>
      </c>
    </row>
    <row r="94" spans="1:18">
      <c r="A94" t="s">
        <v>81</v>
      </c>
      <c r="B94" t="s">
        <v>2234</v>
      </c>
      <c r="C94" t="s">
        <v>886</v>
      </c>
      <c r="D94" t="s">
        <v>887</v>
      </c>
      <c r="E94" t="s">
        <v>2235</v>
      </c>
      <c r="F94" t="str">
        <f t="shared" si="4"/>
        <v>不気味な徘徊者</v>
      </c>
      <c r="G94" t="s">
        <v>2182</v>
      </c>
      <c r="H94" t="s">
        <v>81</v>
      </c>
      <c r="J94">
        <v>9</v>
      </c>
      <c r="K94" t="s">
        <v>81</v>
      </c>
      <c r="M94" t="s">
        <v>54</v>
      </c>
      <c r="N94" t="s">
        <v>81</v>
      </c>
      <c r="P94" t="s">
        <v>34</v>
      </c>
      <c r="Q94" t="s">
        <v>81</v>
      </c>
      <c r="R94" t="str">
        <f t="shared" si="5"/>
        <v>|[[《不気味な徘徊者/Grim Strider》&gt;不気味な徘徊者]]|9|アンコモン|クリーチャー|</v>
      </c>
    </row>
    <row r="95" spans="1:18">
      <c r="A95" t="s">
        <v>81</v>
      </c>
      <c r="B95" t="s">
        <v>2234</v>
      </c>
      <c r="C95" t="s">
        <v>564</v>
      </c>
      <c r="D95" t="s">
        <v>484</v>
      </c>
      <c r="E95" t="s">
        <v>2235</v>
      </c>
      <c r="F95" t="str">
        <f t="shared" si="4"/>
        <v>砂の撹拌</v>
      </c>
      <c r="G95" t="s">
        <v>2182</v>
      </c>
      <c r="H95" t="s">
        <v>81</v>
      </c>
      <c r="J95">
        <v>7</v>
      </c>
      <c r="K95" t="s">
        <v>81</v>
      </c>
      <c r="M95" t="s">
        <v>54</v>
      </c>
      <c r="N95" t="s">
        <v>81</v>
      </c>
      <c r="P95" t="s">
        <v>131</v>
      </c>
      <c r="Q95" t="s">
        <v>81</v>
      </c>
      <c r="R95" t="str">
        <f t="shared" si="5"/>
        <v>|[[《砂の撹拌/Stir the Sands》&gt;砂の撹拌]]|7|アンコモン|呪文|</v>
      </c>
    </row>
    <row r="96" spans="1:18">
      <c r="A96" t="s">
        <v>81</v>
      </c>
      <c r="B96" t="s">
        <v>2234</v>
      </c>
      <c r="C96" t="s">
        <v>890</v>
      </c>
      <c r="D96" t="s">
        <v>891</v>
      </c>
      <c r="E96" t="s">
        <v>2235</v>
      </c>
      <c r="F96" t="str">
        <f t="shared" si="4"/>
        <v>没収</v>
      </c>
      <c r="G96" t="s">
        <v>2182</v>
      </c>
      <c r="H96" t="s">
        <v>81</v>
      </c>
      <c r="J96">
        <v>8</v>
      </c>
      <c r="K96" t="s">
        <v>81</v>
      </c>
      <c r="M96" t="s">
        <v>54</v>
      </c>
      <c r="N96" t="s">
        <v>81</v>
      </c>
      <c r="P96" t="s">
        <v>131</v>
      </c>
      <c r="Q96" t="s">
        <v>81</v>
      </c>
      <c r="R96" t="str">
        <f t="shared" si="5"/>
        <v>|[[《没収/Dispossess》&gt;没収]]|8|アンコモン|呪文|</v>
      </c>
    </row>
    <row r="97" spans="1:18">
      <c r="A97" t="s">
        <v>81</v>
      </c>
      <c r="B97" t="s">
        <v>2234</v>
      </c>
      <c r="C97" t="s">
        <v>894</v>
      </c>
      <c r="D97" t="s">
        <v>895</v>
      </c>
      <c r="E97" t="s">
        <v>2235</v>
      </c>
      <c r="F97" t="str">
        <f t="shared" si="4"/>
        <v>リリアナの支配</v>
      </c>
      <c r="G97" t="s">
        <v>2182</v>
      </c>
      <c r="H97" t="s">
        <v>81</v>
      </c>
      <c r="J97">
        <v>13</v>
      </c>
      <c r="K97" t="s">
        <v>81</v>
      </c>
      <c r="M97" t="s">
        <v>54</v>
      </c>
      <c r="N97" t="s">
        <v>81</v>
      </c>
      <c r="P97" t="s">
        <v>159</v>
      </c>
      <c r="Q97" t="s">
        <v>81</v>
      </c>
      <c r="R97" t="str">
        <f t="shared" si="5"/>
        <v>|[[《リリアナの支配/Liliana's Mastery》&gt;リリアナの支配]]|13|アンコモン|サポート|</v>
      </c>
    </row>
    <row r="98" spans="1:18">
      <c r="A98" t="s">
        <v>81</v>
      </c>
      <c r="B98" t="s">
        <v>2234</v>
      </c>
      <c r="C98" t="s">
        <v>567</v>
      </c>
      <c r="D98" t="s">
        <v>359</v>
      </c>
      <c r="E98" t="s">
        <v>2235</v>
      </c>
      <c r="F98" t="str">
        <f t="shared" si="4"/>
        <v>信者の確信</v>
      </c>
      <c r="G98" t="s">
        <v>2182</v>
      </c>
      <c r="H98" t="s">
        <v>81</v>
      </c>
      <c r="J98">
        <v>5</v>
      </c>
      <c r="K98" t="s">
        <v>81</v>
      </c>
      <c r="M98" t="s">
        <v>54</v>
      </c>
      <c r="N98" t="s">
        <v>81</v>
      </c>
      <c r="P98" t="s">
        <v>159</v>
      </c>
      <c r="Q98" t="s">
        <v>81</v>
      </c>
      <c r="R98" t="str">
        <f t="shared" si="5"/>
        <v>|[[《信者の確信/Faith of the Devoted》&gt;信者の確信]]|5|アンコモン|サポート|</v>
      </c>
    </row>
    <row r="99" spans="1:18">
      <c r="A99" t="s">
        <v>81</v>
      </c>
      <c r="B99" t="s">
        <v>2234</v>
      </c>
      <c r="C99" t="s">
        <v>569</v>
      </c>
      <c r="D99" t="s">
        <v>497</v>
      </c>
      <c r="E99" t="s">
        <v>2235</v>
      </c>
      <c r="F99" t="str">
        <f t="shared" si="4"/>
        <v>野望の試練</v>
      </c>
      <c r="G99" t="s">
        <v>2182</v>
      </c>
      <c r="H99" t="s">
        <v>81</v>
      </c>
      <c r="J99">
        <v>8</v>
      </c>
      <c r="K99" t="s">
        <v>81</v>
      </c>
      <c r="M99" t="s">
        <v>54</v>
      </c>
      <c r="N99" t="s">
        <v>81</v>
      </c>
      <c r="P99" t="s">
        <v>159</v>
      </c>
      <c r="Q99" t="s">
        <v>81</v>
      </c>
      <c r="R99" t="str">
        <f t="shared" si="5"/>
        <v>|[[《野望の試練/Trial of Ambition》&gt;野望の試練]]|8|アンコモン|サポート|</v>
      </c>
    </row>
    <row r="100" spans="1:18">
      <c r="A100" t="s">
        <v>81</v>
      </c>
      <c r="B100" t="s">
        <v>2234</v>
      </c>
      <c r="C100" t="s">
        <v>571</v>
      </c>
      <c r="D100" t="s">
        <v>101</v>
      </c>
      <c r="E100" t="s">
        <v>2235</v>
      </c>
      <c r="F100" t="str">
        <f t="shared" si="4"/>
        <v>イフニルの魔神</v>
      </c>
      <c r="G100" t="s">
        <v>2182</v>
      </c>
      <c r="H100" t="s">
        <v>81</v>
      </c>
      <c r="J100">
        <v>19</v>
      </c>
      <c r="K100" t="s">
        <v>81</v>
      </c>
      <c r="M100" t="s">
        <v>55</v>
      </c>
      <c r="N100" t="s">
        <v>81</v>
      </c>
      <c r="P100" t="s">
        <v>34</v>
      </c>
      <c r="Q100" t="s">
        <v>81</v>
      </c>
      <c r="R100" t="str">
        <f t="shared" si="5"/>
        <v>|[[《イフニルの魔神/Archfiend of Ifnir》&gt;イフニルの魔神]]|19|レア|クリーチャー|</v>
      </c>
    </row>
    <row r="101" spans="1:18">
      <c r="A101" t="s">
        <v>81</v>
      </c>
      <c r="B101" t="s">
        <v>2234</v>
      </c>
      <c r="C101" t="s">
        <v>574</v>
      </c>
      <c r="D101" t="s">
        <v>328</v>
      </c>
      <c r="E101" t="s">
        <v>2235</v>
      </c>
      <c r="F101" t="str">
        <f t="shared" si="4"/>
        <v>戦慄の放浪者</v>
      </c>
      <c r="G101" t="s">
        <v>2182</v>
      </c>
      <c r="H101" t="s">
        <v>81</v>
      </c>
      <c r="J101">
        <v>15</v>
      </c>
      <c r="K101" t="s">
        <v>81</v>
      </c>
      <c r="M101" t="s">
        <v>55</v>
      </c>
      <c r="N101" t="s">
        <v>81</v>
      </c>
      <c r="P101" t="s">
        <v>34</v>
      </c>
      <c r="Q101" t="s">
        <v>81</v>
      </c>
      <c r="R101" t="str">
        <f t="shared" si="5"/>
        <v>|[[《戦慄の放浪者/Dread Wanderer》&gt;戦慄の放浪者]]|15|レア|クリーチャー|</v>
      </c>
    </row>
    <row r="102" spans="1:18">
      <c r="A102" t="s">
        <v>81</v>
      </c>
      <c r="B102" t="s">
        <v>2234</v>
      </c>
      <c r="C102" t="s">
        <v>577</v>
      </c>
      <c r="D102" t="s">
        <v>447</v>
      </c>
      <c r="E102" t="s">
        <v>2235</v>
      </c>
      <c r="F102" t="str">
        <f t="shared" si="4"/>
        <v>疫病吹き</v>
      </c>
      <c r="G102" t="s">
        <v>2182</v>
      </c>
      <c r="H102" t="s">
        <v>81</v>
      </c>
      <c r="J102">
        <v>12</v>
      </c>
      <c r="K102" t="s">
        <v>81</v>
      </c>
      <c r="M102" t="s">
        <v>55</v>
      </c>
      <c r="N102" t="s">
        <v>81</v>
      </c>
      <c r="P102" t="s">
        <v>34</v>
      </c>
      <c r="Q102" t="s">
        <v>81</v>
      </c>
      <c r="R102" t="str">
        <f t="shared" si="5"/>
        <v>|[[《疫病吹き/Plague Belcher》&gt;疫病吹き]]|12|レア|クリーチャー|</v>
      </c>
    </row>
    <row r="103" spans="1:18">
      <c r="A103" t="s">
        <v>81</v>
      </c>
      <c r="B103" t="s">
        <v>2234</v>
      </c>
      <c r="C103" t="s">
        <v>581</v>
      </c>
      <c r="D103" t="s">
        <v>467</v>
      </c>
      <c r="E103" t="s">
        <v>2235</v>
      </c>
      <c r="F103" t="str">
        <f t="shared" si="4"/>
        <v>葬送の影</v>
      </c>
      <c r="G103" t="s">
        <v>2182</v>
      </c>
      <c r="H103" t="s">
        <v>81</v>
      </c>
      <c r="J103">
        <v>12</v>
      </c>
      <c r="K103" t="s">
        <v>81</v>
      </c>
      <c r="M103" t="s">
        <v>55</v>
      </c>
      <c r="N103" t="s">
        <v>81</v>
      </c>
      <c r="P103" t="s">
        <v>131</v>
      </c>
      <c r="Q103" t="s">
        <v>81</v>
      </c>
      <c r="R103" t="str">
        <f t="shared" si="5"/>
        <v>|[[《葬送の影/Shadow of the Grave》&gt;葬送の影]]|12|レア|呪文|</v>
      </c>
    </row>
    <row r="104" spans="1:18">
      <c r="A104" t="s">
        <v>81</v>
      </c>
      <c r="B104" t="s">
        <v>2234</v>
      </c>
      <c r="C104" t="s">
        <v>583</v>
      </c>
      <c r="D104" t="s">
        <v>182</v>
      </c>
      <c r="E104" t="s">
        <v>2235</v>
      </c>
      <c r="F104" t="str">
        <f t="shared" si="4"/>
        <v>栄光の神バントゥ</v>
      </c>
      <c r="G104" t="s">
        <v>2182</v>
      </c>
      <c r="H104" t="s">
        <v>81</v>
      </c>
      <c r="J104">
        <v>8</v>
      </c>
      <c r="K104" t="s">
        <v>81</v>
      </c>
      <c r="M104" t="s">
        <v>56</v>
      </c>
      <c r="N104" t="s">
        <v>81</v>
      </c>
      <c r="P104" t="s">
        <v>34</v>
      </c>
      <c r="Q104" t="s">
        <v>81</v>
      </c>
      <c r="R104" t="str">
        <f t="shared" si="5"/>
        <v>|[[《栄光の神バントゥ/Bontu the Glorified》&gt;栄光の神バントゥ]]|8|神話レア|クリーチャー|</v>
      </c>
    </row>
    <row r="106" spans="18:18">
      <c r="R106" t="s">
        <v>2238</v>
      </c>
    </row>
    <row r="107" spans="1:18">
      <c r="A107" t="s">
        <v>81</v>
      </c>
      <c r="B107" s="23" t="s">
        <v>1770</v>
      </c>
      <c r="C107" s="23"/>
      <c r="D107" s="23"/>
      <c r="H107" t="s">
        <v>81</v>
      </c>
      <c r="I107" t="s">
        <v>1771</v>
      </c>
      <c r="K107" t="s">
        <v>81</v>
      </c>
      <c r="L107" t="s">
        <v>1</v>
      </c>
      <c r="N107" t="s">
        <v>81</v>
      </c>
      <c r="O107" t="s">
        <v>2</v>
      </c>
      <c r="Q107" t="s">
        <v>2178</v>
      </c>
      <c r="R107" t="str">
        <f>A107&amp;B107&amp;C107&amp;E107&amp;F107&amp;G107&amp;H107&amp;I107&amp;J107&amp;K107&amp;L107&amp;M107&amp;N107&amp;O107&amp;P107&amp;Q107</f>
        <v>|LEFT:500|LEFT:50|LEFT:80|LEFT:100|c</v>
      </c>
    </row>
    <row r="108" spans="1:18">
      <c r="A108" t="s">
        <v>81</v>
      </c>
      <c r="B108" s="23" t="s">
        <v>1772</v>
      </c>
      <c r="C108" s="23"/>
      <c r="D108" s="23"/>
      <c r="H108" t="s">
        <v>81</v>
      </c>
      <c r="I108" t="s">
        <v>1773</v>
      </c>
      <c r="K108" t="s">
        <v>81</v>
      </c>
      <c r="L108" t="s">
        <v>93</v>
      </c>
      <c r="N108" t="s">
        <v>81</v>
      </c>
      <c r="O108" t="s">
        <v>11</v>
      </c>
      <c r="Q108" t="s">
        <v>81</v>
      </c>
      <c r="R108" t="str">
        <f>A108&amp;B108&amp;C108&amp;E108&amp;F108&amp;G108&amp;H108&amp;I108&amp;J108&amp;K108&amp;L108&amp;M108&amp;N108&amp;O108&amp;P108&amp;Q108</f>
        <v>|カード名|コスト|レアリティ|種別|</v>
      </c>
    </row>
    <row r="109" spans="1:18">
      <c r="A109" t="s">
        <v>81</v>
      </c>
      <c r="B109" t="s">
        <v>2234</v>
      </c>
      <c r="C109" t="s">
        <v>587</v>
      </c>
      <c r="D109" t="s">
        <v>297</v>
      </c>
      <c r="E109" t="s">
        <v>2235</v>
      </c>
      <c r="F109" t="str">
        <f t="shared" ref="F109:F139" si="6">C109</f>
        <v>砂漠セロドン</v>
      </c>
      <c r="G109" t="s">
        <v>2182</v>
      </c>
      <c r="H109" t="s">
        <v>81</v>
      </c>
      <c r="J109">
        <v>9</v>
      </c>
      <c r="K109" t="s">
        <v>81</v>
      </c>
      <c r="M109" t="s">
        <v>31</v>
      </c>
      <c r="N109" t="s">
        <v>81</v>
      </c>
      <c r="P109" t="s">
        <v>34</v>
      </c>
      <c r="Q109" t="s">
        <v>81</v>
      </c>
      <c r="R109" t="str">
        <f t="shared" ref="R109:R139" si="7">A109&amp;B109&amp;C109&amp;"/"&amp;D109&amp;E109&amp;F109&amp;G109&amp;H109&amp;I109&amp;J109&amp;K109&amp;L109&amp;M109&amp;N109&amp;O109&amp;P109&amp;Q109</f>
        <v>|[[《砂漠セロドン/Desert Cerodon》&gt;砂漠セロドン]]|9|コモン|クリーチャー|</v>
      </c>
    </row>
    <row r="110" spans="1:18">
      <c r="A110" t="s">
        <v>81</v>
      </c>
      <c r="B110" t="s">
        <v>2234</v>
      </c>
      <c r="C110" t="s">
        <v>588</v>
      </c>
      <c r="D110" t="s">
        <v>338</v>
      </c>
      <c r="E110" t="s">
        <v>2235</v>
      </c>
      <c r="F110" t="str">
        <f t="shared" si="6"/>
        <v>燃えさし角のミノタウルス</v>
      </c>
      <c r="G110" t="s">
        <v>2182</v>
      </c>
      <c r="H110" t="s">
        <v>81</v>
      </c>
      <c r="J110">
        <v>6</v>
      </c>
      <c r="K110" t="s">
        <v>81</v>
      </c>
      <c r="M110" t="s">
        <v>31</v>
      </c>
      <c r="N110" t="s">
        <v>81</v>
      </c>
      <c r="P110" t="s">
        <v>34</v>
      </c>
      <c r="Q110" t="s">
        <v>81</v>
      </c>
      <c r="R110" t="str">
        <f t="shared" si="7"/>
        <v>|[[《燃えさし角のミノタウルス/Emberhorn Minotaur》&gt;燃えさし角のミノタウルス]]|6|コモン|クリーチャー|</v>
      </c>
    </row>
    <row r="111" spans="1:18">
      <c r="A111" t="s">
        <v>81</v>
      </c>
      <c r="B111" t="s">
        <v>2234</v>
      </c>
      <c r="C111" t="s">
        <v>590</v>
      </c>
      <c r="D111" t="s">
        <v>420</v>
      </c>
      <c r="E111" t="s">
        <v>2235</v>
      </c>
      <c r="F111" t="str">
        <f t="shared" si="6"/>
        <v>打擲場のマンティコア</v>
      </c>
      <c r="G111" t="s">
        <v>2182</v>
      </c>
      <c r="H111" t="s">
        <v>81</v>
      </c>
      <c r="J111">
        <v>10</v>
      </c>
      <c r="K111" t="s">
        <v>81</v>
      </c>
      <c r="M111" t="s">
        <v>31</v>
      </c>
      <c r="N111" t="s">
        <v>81</v>
      </c>
      <c r="P111" t="s">
        <v>34</v>
      </c>
      <c r="Q111" t="s">
        <v>81</v>
      </c>
      <c r="R111" t="str">
        <f t="shared" si="7"/>
        <v>|[[《打擲場のマンティコア/Manticore of the Gauntlet》&gt;打擲場のマンティコア]]|10|コモン|クリーチャー|</v>
      </c>
    </row>
    <row r="112" spans="1:18">
      <c r="A112" t="s">
        <v>81</v>
      </c>
      <c r="B112" t="s">
        <v>2234</v>
      </c>
      <c r="C112" t="s">
        <v>593</v>
      </c>
      <c r="D112" t="s">
        <v>424</v>
      </c>
      <c r="E112" t="s">
        <v>2235</v>
      </c>
      <c r="F112" t="str">
        <f t="shared" si="6"/>
        <v>ミノタウルスの名射手</v>
      </c>
      <c r="G112" t="s">
        <v>2182</v>
      </c>
      <c r="H112" t="s">
        <v>81</v>
      </c>
      <c r="J112">
        <v>16</v>
      </c>
      <c r="K112" t="s">
        <v>81</v>
      </c>
      <c r="M112" t="s">
        <v>31</v>
      </c>
      <c r="N112" t="s">
        <v>81</v>
      </c>
      <c r="P112" t="s">
        <v>34</v>
      </c>
      <c r="Q112" t="s">
        <v>81</v>
      </c>
      <c r="R112" t="str">
        <f t="shared" si="7"/>
        <v>|[[《ミノタウルスの名射手/Minotaur Sureshot》&gt;ミノタウルスの名射手]]|16|コモン|クリーチャー|</v>
      </c>
    </row>
    <row r="113" spans="1:18">
      <c r="A113" t="s">
        <v>81</v>
      </c>
      <c r="B113" t="s">
        <v>2234</v>
      </c>
      <c r="C113" t="s">
        <v>595</v>
      </c>
      <c r="D113" t="s">
        <v>428</v>
      </c>
      <c r="E113" t="s">
        <v>2235</v>
      </c>
      <c r="F113" t="str">
        <f t="shared" si="6"/>
        <v>ネフ一門の鉄球戦士</v>
      </c>
      <c r="G113" t="s">
        <v>2182</v>
      </c>
      <c r="H113" t="s">
        <v>81</v>
      </c>
      <c r="J113">
        <v>5</v>
      </c>
      <c r="K113" t="s">
        <v>81</v>
      </c>
      <c r="M113" t="s">
        <v>31</v>
      </c>
      <c r="N113" t="s">
        <v>81</v>
      </c>
      <c r="P113" t="s">
        <v>34</v>
      </c>
      <c r="Q113" t="s">
        <v>81</v>
      </c>
      <c r="R113" t="str">
        <f t="shared" si="7"/>
        <v>|[[《ネフ一門の鉄球戦士/Nef-Crop Entangler》&gt;ネフ一門の鉄球戦士]]|5|コモン|クリーチャー|</v>
      </c>
    </row>
    <row r="114" spans="1:18">
      <c r="A114" t="s">
        <v>81</v>
      </c>
      <c r="B114" t="s">
        <v>2234</v>
      </c>
      <c r="C114" t="s">
        <v>598</v>
      </c>
      <c r="D114" t="s">
        <v>433</v>
      </c>
      <c r="E114" t="s">
        <v>2235</v>
      </c>
      <c r="F114" t="str">
        <f t="shared" si="6"/>
        <v>捷刃のケンラ</v>
      </c>
      <c r="G114" t="s">
        <v>2182</v>
      </c>
      <c r="H114" t="s">
        <v>81</v>
      </c>
      <c r="J114">
        <v>6</v>
      </c>
      <c r="K114" t="s">
        <v>81</v>
      </c>
      <c r="M114" t="s">
        <v>31</v>
      </c>
      <c r="N114" t="s">
        <v>81</v>
      </c>
      <c r="P114" t="s">
        <v>34</v>
      </c>
      <c r="Q114" t="s">
        <v>81</v>
      </c>
      <c r="R114" t="str">
        <f t="shared" si="7"/>
        <v>|[[《捷刃のケンラ/Nimble-Blade Khenra》&gt;捷刃のケンラ]]|6|コモン|クリーチャー|</v>
      </c>
    </row>
    <row r="115" spans="1:18">
      <c r="A115" t="s">
        <v>81</v>
      </c>
      <c r="B115" t="s">
        <v>2234</v>
      </c>
      <c r="C115" t="s">
        <v>600</v>
      </c>
      <c r="D115" t="s">
        <v>495</v>
      </c>
      <c r="E115" t="s">
        <v>2235</v>
      </c>
      <c r="F115" t="str">
        <f t="shared" si="6"/>
        <v>オナガトカゲ</v>
      </c>
      <c r="G115" t="s">
        <v>2182</v>
      </c>
      <c r="H115" t="s">
        <v>81</v>
      </c>
      <c r="J115">
        <v>8</v>
      </c>
      <c r="K115" t="s">
        <v>81</v>
      </c>
      <c r="M115" t="s">
        <v>31</v>
      </c>
      <c r="N115" t="s">
        <v>81</v>
      </c>
      <c r="P115" t="s">
        <v>34</v>
      </c>
      <c r="Q115" t="s">
        <v>81</v>
      </c>
      <c r="R115" t="str">
        <f t="shared" si="7"/>
        <v>|[[《オナガトカゲ/Thresher Lizard》&gt;オナガトカゲ]]|8|コモン|クリーチャー|</v>
      </c>
    </row>
    <row r="116" spans="1:18">
      <c r="A116" t="s">
        <v>81</v>
      </c>
      <c r="B116" t="s">
        <v>2234</v>
      </c>
      <c r="C116" t="s">
        <v>603</v>
      </c>
      <c r="D116" t="s">
        <v>204</v>
      </c>
      <c r="E116" t="s">
        <v>2235</v>
      </c>
      <c r="F116" t="str">
        <f t="shared" si="6"/>
        <v>凶暴な力</v>
      </c>
      <c r="G116" t="s">
        <v>2182</v>
      </c>
      <c r="H116" t="s">
        <v>81</v>
      </c>
      <c r="J116">
        <v>3</v>
      </c>
      <c r="K116" t="s">
        <v>81</v>
      </c>
      <c r="M116" t="s">
        <v>31</v>
      </c>
      <c r="N116" t="s">
        <v>81</v>
      </c>
      <c r="P116" t="s">
        <v>131</v>
      </c>
      <c r="Q116" t="s">
        <v>81</v>
      </c>
      <c r="R116" t="str">
        <f t="shared" si="7"/>
        <v>|[[《凶暴な力/Brute Strength》&gt;凶暴な力]]|3|コモン|呪文|</v>
      </c>
    </row>
    <row r="117" spans="1:18">
      <c r="A117" t="s">
        <v>81</v>
      </c>
      <c r="B117" t="s">
        <v>2234</v>
      </c>
      <c r="C117" t="s">
        <v>605</v>
      </c>
      <c r="D117" t="s">
        <v>332</v>
      </c>
      <c r="E117" t="s">
        <v>2235</v>
      </c>
      <c r="F117" t="str">
        <f t="shared" si="6"/>
        <v>感電</v>
      </c>
      <c r="G117" t="s">
        <v>2182</v>
      </c>
      <c r="H117" t="s">
        <v>81</v>
      </c>
      <c r="J117">
        <v>8</v>
      </c>
      <c r="K117" t="s">
        <v>81</v>
      </c>
      <c r="M117" t="s">
        <v>31</v>
      </c>
      <c r="N117" t="s">
        <v>81</v>
      </c>
      <c r="P117" t="s">
        <v>131</v>
      </c>
      <c r="Q117" t="s">
        <v>81</v>
      </c>
      <c r="R117" t="str">
        <f t="shared" si="7"/>
        <v>|[[《感電/Electrify》&gt;感電]]|8|コモン|呪文|</v>
      </c>
    </row>
    <row r="118" spans="1:18">
      <c r="A118" t="s">
        <v>81</v>
      </c>
      <c r="B118" t="s">
        <v>2234</v>
      </c>
      <c r="C118" t="s">
        <v>607</v>
      </c>
      <c r="D118" t="s">
        <v>450</v>
      </c>
      <c r="E118" t="s">
        <v>2235</v>
      </c>
      <c r="F118" t="str">
        <f t="shared" si="6"/>
        <v>栄光の探究</v>
      </c>
      <c r="G118" t="s">
        <v>2182</v>
      </c>
      <c r="H118" t="s">
        <v>81</v>
      </c>
      <c r="J118">
        <v>4</v>
      </c>
      <c r="K118" t="s">
        <v>81</v>
      </c>
      <c r="M118" t="s">
        <v>31</v>
      </c>
      <c r="N118" t="s">
        <v>81</v>
      </c>
      <c r="P118" t="s">
        <v>131</v>
      </c>
      <c r="Q118" t="s">
        <v>81</v>
      </c>
      <c r="R118" t="str">
        <f t="shared" si="7"/>
        <v>|[[《栄光の探究/Pursue Glory》&gt;栄光の探究]]|4|コモン|呪文|</v>
      </c>
    </row>
    <row r="119" spans="1:18">
      <c r="A119" t="s">
        <v>81</v>
      </c>
      <c r="B119" t="s">
        <v>2234</v>
      </c>
      <c r="C119" t="s">
        <v>609</v>
      </c>
      <c r="D119" t="s">
        <v>507</v>
      </c>
      <c r="E119" t="s">
        <v>2235</v>
      </c>
      <c r="F119" t="str">
        <f t="shared" si="6"/>
        <v>暴力的な衝撃</v>
      </c>
      <c r="G119" t="s">
        <v>2182</v>
      </c>
      <c r="H119" t="s">
        <v>81</v>
      </c>
      <c r="J119">
        <v>5</v>
      </c>
      <c r="K119" t="s">
        <v>81</v>
      </c>
      <c r="M119" t="s">
        <v>31</v>
      </c>
      <c r="N119" t="s">
        <v>81</v>
      </c>
      <c r="P119" t="s">
        <v>131</v>
      </c>
      <c r="Q119" t="s">
        <v>81</v>
      </c>
      <c r="R119" t="str">
        <f t="shared" si="7"/>
        <v>|[[《暴力的な衝撃/Violent Impact》&gt;暴力的な衝撃]]|5|コモン|呪文|</v>
      </c>
    </row>
    <row r="120" spans="1:18">
      <c r="A120" t="s">
        <v>81</v>
      </c>
      <c r="B120" t="s">
        <v>2234</v>
      </c>
      <c r="C120" t="s">
        <v>611</v>
      </c>
      <c r="D120" t="s">
        <v>241</v>
      </c>
      <c r="E120" t="s">
        <v>2235</v>
      </c>
      <c r="F120" t="str">
        <f t="shared" si="6"/>
        <v>激情のカルトーシュ</v>
      </c>
      <c r="G120" t="s">
        <v>2182</v>
      </c>
      <c r="H120" t="s">
        <v>81</v>
      </c>
      <c r="J120">
        <v>6</v>
      </c>
      <c r="K120" t="s">
        <v>81</v>
      </c>
      <c r="M120" t="s">
        <v>31</v>
      </c>
      <c r="N120" t="s">
        <v>81</v>
      </c>
      <c r="P120" t="s">
        <v>159</v>
      </c>
      <c r="Q120" t="s">
        <v>81</v>
      </c>
      <c r="R120" t="str">
        <f t="shared" si="7"/>
        <v>|[[《激情のカルトーシュ/Cartouche of Zeal》&gt;激情のカルトーシュ]]|6|コモン|サポート|</v>
      </c>
    </row>
    <row r="121" spans="1:18">
      <c r="A121" t="s">
        <v>81</v>
      </c>
      <c r="B121" t="s">
        <v>2234</v>
      </c>
      <c r="C121" t="s">
        <v>614</v>
      </c>
      <c r="D121" t="s">
        <v>52</v>
      </c>
      <c r="E121" t="s">
        <v>2235</v>
      </c>
      <c r="F121" t="str">
        <f t="shared" si="6"/>
        <v>アン一門の壊し屋</v>
      </c>
      <c r="G121" t="s">
        <v>2182</v>
      </c>
      <c r="H121" t="s">
        <v>81</v>
      </c>
      <c r="J121">
        <v>9</v>
      </c>
      <c r="K121" t="s">
        <v>81</v>
      </c>
      <c r="M121" t="s">
        <v>54</v>
      </c>
      <c r="N121" t="s">
        <v>81</v>
      </c>
      <c r="P121" t="s">
        <v>34</v>
      </c>
      <c r="Q121" t="s">
        <v>81</v>
      </c>
      <c r="R121" t="str">
        <f t="shared" si="7"/>
        <v>|[[《アン一門の壊し屋/Ahn-Crop Crasher》&gt;アン一門の壊し屋]]|9|アンコモン|クリーチャー|</v>
      </c>
    </row>
    <row r="122" spans="1:18">
      <c r="A122" t="s">
        <v>81</v>
      </c>
      <c r="B122" t="s">
        <v>2234</v>
      </c>
      <c r="C122" t="s">
        <v>616</v>
      </c>
      <c r="D122" t="s">
        <v>143</v>
      </c>
      <c r="E122" t="s">
        <v>2235</v>
      </c>
      <c r="F122" t="str">
        <f t="shared" si="6"/>
        <v>戦場のゴミあさり</v>
      </c>
      <c r="G122" t="s">
        <v>2182</v>
      </c>
      <c r="H122" t="s">
        <v>81</v>
      </c>
      <c r="J122">
        <v>7</v>
      </c>
      <c r="K122" t="s">
        <v>81</v>
      </c>
      <c r="M122" t="s">
        <v>54</v>
      </c>
      <c r="N122" t="s">
        <v>81</v>
      </c>
      <c r="P122" t="s">
        <v>34</v>
      </c>
      <c r="Q122" t="s">
        <v>81</v>
      </c>
      <c r="R122" t="str">
        <f t="shared" si="7"/>
        <v>|[[《戦場のゴミあさり/Battlefield Scavenger》&gt;戦場のゴミあさり]]|7|アンコモン|クリーチャー|</v>
      </c>
    </row>
    <row r="123" spans="1:18">
      <c r="A123" t="s">
        <v>81</v>
      </c>
      <c r="B123" t="s">
        <v>2234</v>
      </c>
      <c r="C123" t="s">
        <v>619</v>
      </c>
      <c r="D123" t="s">
        <v>367</v>
      </c>
      <c r="E123" t="s">
        <v>2235</v>
      </c>
      <c r="F123" t="str">
        <f t="shared" si="6"/>
        <v>炎刃の達人</v>
      </c>
      <c r="G123" t="s">
        <v>2182</v>
      </c>
      <c r="H123" t="s">
        <v>81</v>
      </c>
      <c r="J123">
        <v>9</v>
      </c>
      <c r="K123" t="s">
        <v>81</v>
      </c>
      <c r="M123" t="s">
        <v>54</v>
      </c>
      <c r="N123" t="s">
        <v>81</v>
      </c>
      <c r="P123" t="s">
        <v>34</v>
      </c>
      <c r="Q123" t="s">
        <v>81</v>
      </c>
      <c r="R123" t="str">
        <f t="shared" si="7"/>
        <v>|[[《炎刃の達人/Flameblade Adept》&gt;炎刃の達人]]|9|アンコモン|クリーチャー|</v>
      </c>
    </row>
    <row r="124" spans="1:18">
      <c r="A124" t="s">
        <v>81</v>
      </c>
      <c r="B124" t="s">
        <v>2234</v>
      </c>
      <c r="C124" t="s">
        <v>899</v>
      </c>
      <c r="D124" t="s">
        <v>900</v>
      </c>
      <c r="E124" t="s">
        <v>2235</v>
      </c>
      <c r="F124" t="str">
        <f t="shared" si="6"/>
        <v>血怒りの喧嘩屋</v>
      </c>
      <c r="G124" t="s">
        <v>2182</v>
      </c>
      <c r="H124" t="s">
        <v>81</v>
      </c>
      <c r="J124">
        <v>8</v>
      </c>
      <c r="K124" t="s">
        <v>81</v>
      </c>
      <c r="M124" t="s">
        <v>54</v>
      </c>
      <c r="N124" t="s">
        <v>81</v>
      </c>
      <c r="P124" t="s">
        <v>34</v>
      </c>
      <c r="Q124" t="s">
        <v>81</v>
      </c>
      <c r="R124" t="str">
        <f t="shared" si="7"/>
        <v>|[[《血怒りの喧嘩屋/Bloodrage Brawler》&gt;血怒りの喧嘩屋]]|8|アンコモン|クリーチャー|</v>
      </c>
    </row>
    <row r="125" spans="1:18">
      <c r="A125" t="s">
        <v>81</v>
      </c>
      <c r="B125" t="s">
        <v>2234</v>
      </c>
      <c r="C125" t="s">
        <v>903</v>
      </c>
      <c r="D125" t="s">
        <v>904</v>
      </c>
      <c r="E125" t="s">
        <v>2235</v>
      </c>
      <c r="F125" t="str">
        <f t="shared" si="6"/>
        <v>戦炎の投槍手</v>
      </c>
      <c r="G125" t="s">
        <v>2182</v>
      </c>
      <c r="H125" t="s">
        <v>81</v>
      </c>
      <c r="J125">
        <v>14</v>
      </c>
      <c r="K125" t="s">
        <v>81</v>
      </c>
      <c r="M125" t="s">
        <v>54</v>
      </c>
      <c r="N125" t="s">
        <v>81</v>
      </c>
      <c r="P125" t="s">
        <v>34</v>
      </c>
      <c r="Q125" t="s">
        <v>81</v>
      </c>
      <c r="R125" t="str">
        <f t="shared" si="7"/>
        <v>|[[《戦炎の投槍手/Warfire Javelineer》&gt;戦炎の投槍手]]|14|アンコモン|クリーチャー|</v>
      </c>
    </row>
    <row r="126" spans="1:18">
      <c r="A126" t="s">
        <v>81</v>
      </c>
      <c r="B126" t="s">
        <v>2234</v>
      </c>
      <c r="C126" t="s">
        <v>907</v>
      </c>
      <c r="D126" t="s">
        <v>908</v>
      </c>
      <c r="E126" t="s">
        <v>2235</v>
      </c>
      <c r="F126" t="str">
        <f t="shared" si="6"/>
        <v>力ずく</v>
      </c>
      <c r="G126" t="s">
        <v>2182</v>
      </c>
      <c r="H126" t="s">
        <v>81</v>
      </c>
      <c r="J126">
        <v>16</v>
      </c>
      <c r="K126" t="s">
        <v>81</v>
      </c>
      <c r="M126" t="s">
        <v>54</v>
      </c>
      <c r="N126" t="s">
        <v>81</v>
      </c>
      <c r="P126" t="s">
        <v>131</v>
      </c>
      <c r="Q126" t="s">
        <v>81</v>
      </c>
      <c r="R126" t="str">
        <f t="shared" si="7"/>
        <v>|[[《力ずく/By Force》&gt;力ずく]]|16|アンコモン|呪文|</v>
      </c>
    </row>
    <row r="127" spans="1:18">
      <c r="A127" t="s">
        <v>81</v>
      </c>
      <c r="B127" t="s">
        <v>2234</v>
      </c>
      <c r="C127" t="s">
        <v>621</v>
      </c>
      <c r="D127" t="s">
        <v>273</v>
      </c>
      <c r="E127" t="s">
        <v>2235</v>
      </c>
      <c r="F127" t="str">
        <f t="shared" si="6"/>
        <v>焼き尽くす熱情</v>
      </c>
      <c r="G127" t="s">
        <v>2182</v>
      </c>
      <c r="H127" t="s">
        <v>81</v>
      </c>
      <c r="J127">
        <v>6</v>
      </c>
      <c r="K127" t="s">
        <v>81</v>
      </c>
      <c r="M127" t="s">
        <v>54</v>
      </c>
      <c r="N127" t="s">
        <v>81</v>
      </c>
      <c r="P127" t="s">
        <v>131</v>
      </c>
      <c r="Q127" t="s">
        <v>81</v>
      </c>
      <c r="R127" t="str">
        <f t="shared" si="7"/>
        <v>|[[《焼き尽くす熱情/Consuming Fervor》&gt;焼き尽くす熱情]]|6|アンコモン|呪文|</v>
      </c>
    </row>
    <row r="128" spans="1:18">
      <c r="A128" t="s">
        <v>81</v>
      </c>
      <c r="B128" t="s">
        <v>2234</v>
      </c>
      <c r="C128" t="s">
        <v>623</v>
      </c>
      <c r="D128" t="s">
        <v>416</v>
      </c>
      <c r="E128" t="s">
        <v>2235</v>
      </c>
      <c r="F128" t="str">
        <f t="shared" si="6"/>
        <v>結束の限界</v>
      </c>
      <c r="G128" t="s">
        <v>2182</v>
      </c>
      <c r="H128" t="s">
        <v>81</v>
      </c>
      <c r="J128">
        <v>8</v>
      </c>
      <c r="K128" t="s">
        <v>81</v>
      </c>
      <c r="M128" t="s">
        <v>54</v>
      </c>
      <c r="N128" t="s">
        <v>81</v>
      </c>
      <c r="P128" t="s">
        <v>131</v>
      </c>
      <c r="Q128" t="s">
        <v>81</v>
      </c>
      <c r="R128" t="str">
        <f t="shared" si="7"/>
        <v>|[[《結束の限界/Limits of Solidarity》&gt;結束の限界]]|8|アンコモン|呪文|</v>
      </c>
    </row>
    <row r="129" spans="1:18">
      <c r="A129" t="s">
        <v>81</v>
      </c>
      <c r="B129" t="s">
        <v>2234</v>
      </c>
      <c r="C129" t="s">
        <v>625</v>
      </c>
      <c r="D129" t="s">
        <v>394</v>
      </c>
      <c r="E129" t="s">
        <v>2235</v>
      </c>
      <c r="F129" t="str">
        <f t="shared" si="6"/>
        <v>心臓貫きのマンティコア</v>
      </c>
      <c r="G129" t="s">
        <v>2182</v>
      </c>
      <c r="H129" t="s">
        <v>81</v>
      </c>
      <c r="J129">
        <v>18</v>
      </c>
      <c r="K129" t="s">
        <v>81</v>
      </c>
      <c r="M129" t="s">
        <v>55</v>
      </c>
      <c r="N129" t="s">
        <v>81</v>
      </c>
      <c r="P129" t="s">
        <v>34</v>
      </c>
      <c r="Q129" t="s">
        <v>81</v>
      </c>
      <c r="R129" t="str">
        <f t="shared" si="7"/>
        <v>|[[《心臓貫きのマンティコア/Heart-Piercer Manticore》&gt;心臓貫きのマンティコア]]|18|レア|クリーチャー|</v>
      </c>
    </row>
    <row r="130" spans="1:18">
      <c r="A130" t="s">
        <v>81</v>
      </c>
      <c r="B130" t="s">
        <v>2234</v>
      </c>
      <c r="C130" t="s">
        <v>838</v>
      </c>
      <c r="D130" t="s">
        <v>839</v>
      </c>
      <c r="E130" t="s">
        <v>2235</v>
      </c>
      <c r="F130" t="str">
        <f t="shared" si="6"/>
        <v>過酷な指導者</v>
      </c>
      <c r="G130" t="s">
        <v>2182</v>
      </c>
      <c r="H130" t="s">
        <v>81</v>
      </c>
      <c r="J130">
        <v>9</v>
      </c>
      <c r="K130" t="s">
        <v>81</v>
      </c>
      <c r="M130" t="s">
        <v>55</v>
      </c>
      <c r="N130" t="s">
        <v>81</v>
      </c>
      <c r="P130" t="s">
        <v>34</v>
      </c>
      <c r="Q130" t="s">
        <v>81</v>
      </c>
      <c r="R130" t="str">
        <f t="shared" si="7"/>
        <v>|[[《過酷な指導者/Harsh Mentor》&gt;過酷な指導者]]|9|レア|クリーチャー|</v>
      </c>
    </row>
    <row r="131" spans="1:18">
      <c r="A131" t="s">
        <v>81</v>
      </c>
      <c r="B131" t="s">
        <v>2234</v>
      </c>
      <c r="C131" t="s">
        <v>913</v>
      </c>
      <c r="D131" t="s">
        <v>914</v>
      </c>
      <c r="E131" t="s">
        <v>2235</v>
      </c>
      <c r="F131" t="str">
        <f t="shared" si="6"/>
        <v>損魂魔道士</v>
      </c>
      <c r="G131" t="s">
        <v>2182</v>
      </c>
      <c r="H131" t="s">
        <v>81</v>
      </c>
      <c r="J131">
        <v>19</v>
      </c>
      <c r="K131" t="s">
        <v>81</v>
      </c>
      <c r="M131" t="s">
        <v>55</v>
      </c>
      <c r="N131" t="s">
        <v>81</v>
      </c>
      <c r="P131" t="s">
        <v>34</v>
      </c>
      <c r="Q131" t="s">
        <v>81</v>
      </c>
      <c r="R131" t="str">
        <f t="shared" si="7"/>
        <v>|[[《損魂魔道士/Soul-Scar Mage》&gt;損魂魔道士]]|19|レア|クリーチャー|</v>
      </c>
    </row>
    <row r="132" spans="1:18">
      <c r="A132" t="s">
        <v>81</v>
      </c>
      <c r="B132" t="s">
        <v>2234</v>
      </c>
      <c r="C132" t="s">
        <v>627</v>
      </c>
      <c r="D132" t="s">
        <v>292</v>
      </c>
      <c r="E132" t="s">
        <v>2235</v>
      </c>
      <c r="F132" t="str">
        <f t="shared" si="6"/>
        <v>蓋世の誉れ</v>
      </c>
      <c r="G132" t="s">
        <v>2182</v>
      </c>
      <c r="H132" t="s">
        <v>81</v>
      </c>
      <c r="J132">
        <v>11</v>
      </c>
      <c r="K132" t="s">
        <v>81</v>
      </c>
      <c r="M132" t="s">
        <v>55</v>
      </c>
      <c r="N132" t="s">
        <v>81</v>
      </c>
      <c r="P132" t="s">
        <v>131</v>
      </c>
      <c r="Q132" t="s">
        <v>81</v>
      </c>
      <c r="R132" t="str">
        <f t="shared" si="7"/>
        <v>|[[《蓋世の誉れ/Deem Worthy》&gt;蓋世の誉れ]]|11|レア|呪文|</v>
      </c>
    </row>
    <row r="133" spans="1:18">
      <c r="A133" t="s">
        <v>81</v>
      </c>
      <c r="B133" t="s">
        <v>2234</v>
      </c>
      <c r="C133" t="s">
        <v>630</v>
      </c>
      <c r="D133" t="s">
        <v>490</v>
      </c>
      <c r="E133" t="s">
        <v>2235</v>
      </c>
      <c r="F133" t="str">
        <f t="shared" si="6"/>
        <v>焼けつく双陽</v>
      </c>
      <c r="G133" t="s">
        <v>2182</v>
      </c>
      <c r="H133" t="s">
        <v>81</v>
      </c>
      <c r="J133">
        <v>11</v>
      </c>
      <c r="K133" t="s">
        <v>81</v>
      </c>
      <c r="M133" t="s">
        <v>55</v>
      </c>
      <c r="N133" t="s">
        <v>81</v>
      </c>
      <c r="P133" t="s">
        <v>131</v>
      </c>
      <c r="Q133" t="s">
        <v>81</v>
      </c>
      <c r="R133" t="str">
        <f t="shared" si="7"/>
        <v>|[[《焼けつく双陽/Sweltering Suns》&gt;焼けつく双陽]]|11|レア|呪文|</v>
      </c>
    </row>
    <row r="134" spans="1:18">
      <c r="A134" t="s">
        <v>81</v>
      </c>
      <c r="B134" t="s">
        <v>2234</v>
      </c>
      <c r="C134" t="s">
        <v>632</v>
      </c>
      <c r="D134" t="s">
        <v>390</v>
      </c>
      <c r="E134" t="s">
        <v>2235</v>
      </c>
      <c r="F134" t="str">
        <f t="shared" si="6"/>
        <v>ハゾレトの指名</v>
      </c>
      <c r="G134" t="s">
        <v>2182</v>
      </c>
      <c r="H134" t="s">
        <v>81</v>
      </c>
      <c r="J134">
        <v>5</v>
      </c>
      <c r="K134" t="s">
        <v>81</v>
      </c>
      <c r="M134" t="s">
        <v>55</v>
      </c>
      <c r="N134" t="s">
        <v>81</v>
      </c>
      <c r="P134" t="s">
        <v>159</v>
      </c>
      <c r="Q134" t="s">
        <v>81</v>
      </c>
      <c r="R134" t="str">
        <f t="shared" si="7"/>
        <v>|[[《ハゾレトの指名/Hazoret's Favor》&gt;ハゾレトの指名]]|5|レア|サポート|</v>
      </c>
    </row>
    <row r="135" spans="1:18">
      <c r="A135" t="s">
        <v>81</v>
      </c>
      <c r="B135" t="s">
        <v>2234</v>
      </c>
      <c r="C135" t="s">
        <v>634</v>
      </c>
      <c r="D135" t="s">
        <v>503</v>
      </c>
      <c r="E135" t="s">
        <v>2235</v>
      </c>
      <c r="F135" t="str">
        <f t="shared" si="6"/>
        <v>激情の試練</v>
      </c>
      <c r="G135" t="s">
        <v>2182</v>
      </c>
      <c r="H135" t="s">
        <v>81</v>
      </c>
      <c r="J135">
        <v>17</v>
      </c>
      <c r="K135" t="s">
        <v>81</v>
      </c>
      <c r="M135" t="s">
        <v>55</v>
      </c>
      <c r="N135" t="s">
        <v>81</v>
      </c>
      <c r="P135" t="s">
        <v>159</v>
      </c>
      <c r="Q135" t="s">
        <v>81</v>
      </c>
      <c r="R135" t="str">
        <f t="shared" si="7"/>
        <v>|[[《激情の試練/Trial of Zeal》&gt;激情の試練]]|17|レア|サポート|</v>
      </c>
    </row>
    <row r="136" spans="1:18">
      <c r="A136" t="s">
        <v>81</v>
      </c>
      <c r="B136" t="s">
        <v>2234</v>
      </c>
      <c r="C136" t="s">
        <v>636</v>
      </c>
      <c r="D136" t="s">
        <v>264</v>
      </c>
      <c r="E136" t="s">
        <v>2235</v>
      </c>
      <c r="F136" t="str">
        <f t="shared" si="6"/>
        <v>戦闘の祝賀者</v>
      </c>
      <c r="G136" t="s">
        <v>2182</v>
      </c>
      <c r="H136" t="s">
        <v>81</v>
      </c>
      <c r="J136">
        <v>6</v>
      </c>
      <c r="K136" t="s">
        <v>81</v>
      </c>
      <c r="M136" t="s">
        <v>56</v>
      </c>
      <c r="N136" t="s">
        <v>81</v>
      </c>
      <c r="P136" t="s">
        <v>34</v>
      </c>
      <c r="Q136" t="s">
        <v>81</v>
      </c>
      <c r="R136" t="str">
        <f t="shared" si="7"/>
        <v>|[[《戦闘の祝賀者/Combat Celebrant》&gt;戦闘の祝賀者]]|6|神話レア|クリーチャー|</v>
      </c>
    </row>
    <row r="137" spans="1:18">
      <c r="A137" t="s">
        <v>81</v>
      </c>
      <c r="B137" t="s">
        <v>2234</v>
      </c>
      <c r="C137" t="s">
        <v>638</v>
      </c>
      <c r="D137" t="s">
        <v>377</v>
      </c>
      <c r="E137" t="s">
        <v>2235</v>
      </c>
      <c r="F137" t="str">
        <f t="shared" si="6"/>
        <v>栄光をもたらすもの</v>
      </c>
      <c r="G137" t="s">
        <v>2182</v>
      </c>
      <c r="H137" t="s">
        <v>81</v>
      </c>
      <c r="J137">
        <v>19</v>
      </c>
      <c r="K137" t="s">
        <v>81</v>
      </c>
      <c r="M137" t="s">
        <v>56</v>
      </c>
      <c r="N137" t="s">
        <v>81</v>
      </c>
      <c r="P137" t="s">
        <v>34</v>
      </c>
      <c r="Q137" t="s">
        <v>81</v>
      </c>
      <c r="R137" t="str">
        <f t="shared" si="7"/>
        <v>|[[《栄光をもたらすもの/Glorybringer》&gt;栄光をもたらすもの]]|19|神話レア|クリーチャー|</v>
      </c>
    </row>
    <row r="138" spans="1:18">
      <c r="A138" t="s">
        <v>81</v>
      </c>
      <c r="B138" t="s">
        <v>2234</v>
      </c>
      <c r="C138" t="s">
        <v>642</v>
      </c>
      <c r="D138" t="s">
        <v>388</v>
      </c>
      <c r="E138" t="s">
        <v>2235</v>
      </c>
      <c r="F138" t="str">
        <f t="shared" si="6"/>
        <v>熱烈の神ハゾレト</v>
      </c>
      <c r="G138" t="s">
        <v>2182</v>
      </c>
      <c r="H138" t="s">
        <v>81</v>
      </c>
      <c r="J138">
        <v>10</v>
      </c>
      <c r="K138" t="s">
        <v>81</v>
      </c>
      <c r="M138" t="s">
        <v>56</v>
      </c>
      <c r="N138" t="s">
        <v>81</v>
      </c>
      <c r="P138" t="s">
        <v>34</v>
      </c>
      <c r="Q138" t="s">
        <v>81</v>
      </c>
      <c r="R138" t="str">
        <f t="shared" si="7"/>
        <v>|[[《熱烈の神ハゾレト/Hazoret the Fervent》&gt;熱烈の神ハゾレト]]|10|神話レア|クリーチャー|</v>
      </c>
    </row>
    <row r="139" spans="1:18">
      <c r="A139" t="s">
        <v>81</v>
      </c>
      <c r="B139" t="s">
        <v>2234</v>
      </c>
      <c r="C139" t="s">
        <v>646</v>
      </c>
      <c r="D139" t="s">
        <v>375</v>
      </c>
      <c r="E139" t="s">
        <v>2235</v>
      </c>
      <c r="F139" t="str">
        <f t="shared" si="6"/>
        <v>栄光の幕切れ</v>
      </c>
      <c r="G139" t="s">
        <v>2182</v>
      </c>
      <c r="H139" t="s">
        <v>81</v>
      </c>
      <c r="J139">
        <v>4</v>
      </c>
      <c r="K139" t="s">
        <v>81</v>
      </c>
      <c r="M139" t="s">
        <v>56</v>
      </c>
      <c r="N139" t="s">
        <v>81</v>
      </c>
      <c r="P139" t="s">
        <v>131</v>
      </c>
      <c r="Q139" t="s">
        <v>81</v>
      </c>
      <c r="R139" t="str">
        <f t="shared" si="7"/>
        <v>|[[《栄光の幕切れ/Glorious End》&gt;栄光の幕切れ]]|4|神話レア|呪文|</v>
      </c>
    </row>
    <row r="141" spans="18:18">
      <c r="R141" t="s">
        <v>2239</v>
      </c>
    </row>
    <row r="142" spans="1:18">
      <c r="A142" t="s">
        <v>81</v>
      </c>
      <c r="B142" s="23" t="s">
        <v>1770</v>
      </c>
      <c r="C142" s="23"/>
      <c r="D142" s="23"/>
      <c r="H142" t="s">
        <v>81</v>
      </c>
      <c r="I142" t="s">
        <v>1771</v>
      </c>
      <c r="K142" t="s">
        <v>81</v>
      </c>
      <c r="L142" t="s">
        <v>1</v>
      </c>
      <c r="N142" t="s">
        <v>81</v>
      </c>
      <c r="O142" t="s">
        <v>2</v>
      </c>
      <c r="Q142" t="s">
        <v>2178</v>
      </c>
      <c r="R142" t="str">
        <f>A142&amp;B142&amp;C142&amp;E142&amp;F142&amp;G142&amp;H142&amp;I142&amp;J142&amp;K142&amp;L142&amp;M142&amp;N142&amp;O142&amp;P142&amp;Q142</f>
        <v>|LEFT:500|LEFT:50|LEFT:80|LEFT:100|c</v>
      </c>
    </row>
    <row r="143" spans="1:18">
      <c r="A143" t="s">
        <v>81</v>
      </c>
      <c r="B143" s="23" t="s">
        <v>1772</v>
      </c>
      <c r="C143" s="23"/>
      <c r="D143" s="23"/>
      <c r="H143" t="s">
        <v>81</v>
      </c>
      <c r="I143" t="s">
        <v>1773</v>
      </c>
      <c r="K143" t="s">
        <v>81</v>
      </c>
      <c r="L143" t="s">
        <v>93</v>
      </c>
      <c r="N143" t="s">
        <v>81</v>
      </c>
      <c r="O143" t="s">
        <v>11</v>
      </c>
      <c r="Q143" t="s">
        <v>81</v>
      </c>
      <c r="R143" t="str">
        <f>A143&amp;B143&amp;C143&amp;E143&amp;F143&amp;G143&amp;H143&amp;I143&amp;J143&amp;K143&amp;L143&amp;M143&amp;N143&amp;O143&amp;P143&amp;Q143</f>
        <v>|カード名|コスト|レアリティ|種別|</v>
      </c>
    </row>
    <row r="144" spans="1:18">
      <c r="A144" t="s">
        <v>81</v>
      </c>
      <c r="B144" t="s">
        <v>2234</v>
      </c>
      <c r="C144" t="s">
        <v>648</v>
      </c>
      <c r="D144" t="s">
        <v>162</v>
      </c>
      <c r="E144" t="s">
        <v>2235</v>
      </c>
      <c r="F144" t="str">
        <f t="shared" ref="F144:F170" si="8">C144</f>
        <v>苦刃の戦士</v>
      </c>
      <c r="G144" t="s">
        <v>2182</v>
      </c>
      <c r="H144" t="s">
        <v>81</v>
      </c>
      <c r="J144">
        <v>6</v>
      </c>
      <c r="K144" t="s">
        <v>81</v>
      </c>
      <c r="M144" t="s">
        <v>31</v>
      </c>
      <c r="N144" t="s">
        <v>81</v>
      </c>
      <c r="P144" t="s">
        <v>34</v>
      </c>
      <c r="Q144" t="s">
        <v>81</v>
      </c>
      <c r="R144" t="str">
        <f t="shared" ref="R144:R170" si="9">A144&amp;B144&amp;C144&amp;"/"&amp;D144&amp;E144&amp;F144&amp;G144&amp;H144&amp;I144&amp;J144&amp;K144&amp;L144&amp;M144&amp;N144&amp;O144&amp;P144&amp;Q144</f>
        <v>|[[《苦刃の戦士/Bitterblade Warrior》&gt;苦刃の戦士]]|6|コモン|クリーチャー|</v>
      </c>
    </row>
    <row r="145" spans="1:18">
      <c r="A145" t="s">
        <v>81</v>
      </c>
      <c r="B145" t="s">
        <v>2234</v>
      </c>
      <c r="C145" t="s">
        <v>650</v>
      </c>
      <c r="D145" t="s">
        <v>371</v>
      </c>
      <c r="E145" t="s">
        <v>2235</v>
      </c>
      <c r="F145" t="str">
        <f t="shared" si="8"/>
        <v>大蜘蛛</v>
      </c>
      <c r="G145" t="s">
        <v>2182</v>
      </c>
      <c r="H145" t="s">
        <v>81</v>
      </c>
      <c r="J145">
        <v>15</v>
      </c>
      <c r="K145" t="s">
        <v>81</v>
      </c>
      <c r="M145" t="s">
        <v>31</v>
      </c>
      <c r="N145" t="s">
        <v>81</v>
      </c>
      <c r="P145" t="s">
        <v>34</v>
      </c>
      <c r="Q145" t="s">
        <v>81</v>
      </c>
      <c r="R145" t="str">
        <f t="shared" si="9"/>
        <v>|[[《大蜘蛛/Giant Spider》&gt;大蜘蛛]]|15|コモン|クリーチャー|</v>
      </c>
    </row>
    <row r="146" spans="1:18">
      <c r="A146" t="s">
        <v>81</v>
      </c>
      <c r="B146" t="s">
        <v>2234</v>
      </c>
      <c r="C146" t="s">
        <v>652</v>
      </c>
      <c r="D146" t="s">
        <v>382</v>
      </c>
      <c r="E146" t="s">
        <v>2235</v>
      </c>
      <c r="F146" t="str">
        <f t="shared" si="8"/>
        <v>大いなるサンドワーム</v>
      </c>
      <c r="G146" t="s">
        <v>2182</v>
      </c>
      <c r="H146" t="s">
        <v>81</v>
      </c>
      <c r="J146">
        <v>15</v>
      </c>
      <c r="K146" t="s">
        <v>81</v>
      </c>
      <c r="M146" t="s">
        <v>31</v>
      </c>
      <c r="N146" t="s">
        <v>81</v>
      </c>
      <c r="P146" t="s">
        <v>34</v>
      </c>
      <c r="Q146" t="s">
        <v>81</v>
      </c>
      <c r="R146" t="str">
        <f t="shared" si="9"/>
        <v>|[[《大いなるサンドワーム/Greater Sandwurm》&gt;大いなるサンドワーム]]|15|コモン|クリーチャー|</v>
      </c>
    </row>
    <row r="147" spans="1:18">
      <c r="A147" t="s">
        <v>81</v>
      </c>
      <c r="B147" t="s">
        <v>2234</v>
      </c>
      <c r="C147" t="s">
        <v>654</v>
      </c>
      <c r="D147" t="s">
        <v>403</v>
      </c>
      <c r="E147" t="s">
        <v>2235</v>
      </c>
      <c r="F147" t="str">
        <f t="shared" si="8"/>
        <v>頭巾の喧嘩屋</v>
      </c>
      <c r="G147" t="s">
        <v>2182</v>
      </c>
      <c r="H147" t="s">
        <v>81</v>
      </c>
      <c r="J147">
        <v>9</v>
      </c>
      <c r="K147" t="s">
        <v>81</v>
      </c>
      <c r="M147" t="s">
        <v>31</v>
      </c>
      <c r="N147" t="s">
        <v>81</v>
      </c>
      <c r="P147" t="s">
        <v>34</v>
      </c>
      <c r="Q147" t="s">
        <v>81</v>
      </c>
      <c r="R147" t="str">
        <f t="shared" si="9"/>
        <v>|[[《頭巾の喧嘩屋/Hooded Brawler》&gt;頭巾の喧嘩屋]]|9|コモン|クリーチャー|</v>
      </c>
    </row>
    <row r="148" spans="1:18">
      <c r="A148" t="s">
        <v>81</v>
      </c>
      <c r="B148" t="s">
        <v>2234</v>
      </c>
      <c r="C148" t="s">
        <v>656</v>
      </c>
      <c r="D148" t="s">
        <v>426</v>
      </c>
      <c r="E148" t="s">
        <v>2235</v>
      </c>
      <c r="F148" t="str">
        <f t="shared" si="8"/>
        <v>ナーガの生気論者</v>
      </c>
      <c r="G148" t="s">
        <v>2182</v>
      </c>
      <c r="H148" t="s">
        <v>81</v>
      </c>
      <c r="J148">
        <v>8</v>
      </c>
      <c r="K148" t="s">
        <v>81</v>
      </c>
      <c r="M148" t="s">
        <v>31</v>
      </c>
      <c r="N148" t="s">
        <v>81</v>
      </c>
      <c r="P148" t="s">
        <v>34</v>
      </c>
      <c r="Q148" t="s">
        <v>81</v>
      </c>
      <c r="R148" t="str">
        <f t="shared" si="9"/>
        <v>|[[《ナーガの生気論者/Naga Vitalist》&gt;ナーガの生気論者]]|8|コモン|クリーチャー|</v>
      </c>
    </row>
    <row r="149" spans="1:18">
      <c r="A149" t="s">
        <v>81</v>
      </c>
      <c r="B149" t="s">
        <v>2234</v>
      </c>
      <c r="C149" t="s">
        <v>659</v>
      </c>
      <c r="D149" t="s">
        <v>307</v>
      </c>
      <c r="E149" t="s">
        <v>2235</v>
      </c>
      <c r="F149" t="str">
        <f t="shared" si="8"/>
        <v>造反者の解放</v>
      </c>
      <c r="G149" t="s">
        <v>2182</v>
      </c>
      <c r="H149" t="s">
        <v>81</v>
      </c>
      <c r="J149">
        <v>4</v>
      </c>
      <c r="K149" t="s">
        <v>81</v>
      </c>
      <c r="M149" t="s">
        <v>31</v>
      </c>
      <c r="N149" t="s">
        <v>81</v>
      </c>
      <c r="P149" t="s">
        <v>131</v>
      </c>
      <c r="Q149" t="s">
        <v>81</v>
      </c>
      <c r="R149" t="str">
        <f t="shared" si="9"/>
        <v>|[[《造反者の解放/Dissenter's Deliverance》&gt;造反者の解放]]|4|コモン|呪文|</v>
      </c>
    </row>
    <row r="150" spans="1:18">
      <c r="A150" t="s">
        <v>81</v>
      </c>
      <c r="B150" t="s">
        <v>2234</v>
      </c>
      <c r="C150" t="s">
        <v>660</v>
      </c>
      <c r="D150" t="s">
        <v>386</v>
      </c>
      <c r="E150" t="s">
        <v>2235</v>
      </c>
      <c r="F150" t="str">
        <f t="shared" si="8"/>
        <v>花粉のもや</v>
      </c>
      <c r="G150" t="s">
        <v>2182</v>
      </c>
      <c r="H150" t="s">
        <v>81</v>
      </c>
      <c r="J150">
        <v>12</v>
      </c>
      <c r="K150" t="s">
        <v>81</v>
      </c>
      <c r="M150" t="s">
        <v>31</v>
      </c>
      <c r="N150" t="s">
        <v>81</v>
      </c>
      <c r="P150" t="s">
        <v>131</v>
      </c>
      <c r="Q150" t="s">
        <v>81</v>
      </c>
      <c r="R150" t="str">
        <f t="shared" si="9"/>
        <v>|[[《花粉のもや/Haze of Pollen》&gt;花粉のもや]]|12|コモン|呪文|</v>
      </c>
    </row>
    <row r="151" spans="1:18">
      <c r="A151" t="s">
        <v>81</v>
      </c>
      <c r="B151" t="s">
        <v>2234</v>
      </c>
      <c r="C151" t="s">
        <v>662</v>
      </c>
      <c r="D151" t="s">
        <v>471</v>
      </c>
      <c r="E151" t="s">
        <v>2235</v>
      </c>
      <c r="F151" t="str">
        <f t="shared" si="8"/>
        <v>弱さからの脱皮</v>
      </c>
      <c r="G151" t="s">
        <v>2182</v>
      </c>
      <c r="H151" t="s">
        <v>81</v>
      </c>
      <c r="J151">
        <v>2</v>
      </c>
      <c r="K151" t="s">
        <v>81</v>
      </c>
      <c r="M151" t="s">
        <v>31</v>
      </c>
      <c r="N151" t="s">
        <v>81</v>
      </c>
      <c r="P151" t="s">
        <v>131</v>
      </c>
      <c r="Q151" t="s">
        <v>81</v>
      </c>
      <c r="R151" t="str">
        <f t="shared" si="9"/>
        <v>|[[《弱さからの脱皮/Shed Weakness》&gt;弱さからの脱皮]]|2|コモン|呪文|</v>
      </c>
    </row>
    <row r="152" spans="1:18">
      <c r="A152" t="s">
        <v>81</v>
      </c>
      <c r="B152" t="s">
        <v>2234</v>
      </c>
      <c r="C152" t="s">
        <v>664</v>
      </c>
      <c r="D152" t="s">
        <v>480</v>
      </c>
      <c r="E152" t="s">
        <v>2235</v>
      </c>
      <c r="F152" t="str">
        <f t="shared" si="8"/>
        <v>蜘蛛の掌握</v>
      </c>
      <c r="G152" t="s">
        <v>2182</v>
      </c>
      <c r="H152" t="s">
        <v>81</v>
      </c>
      <c r="J152">
        <v>8</v>
      </c>
      <c r="K152" t="s">
        <v>81</v>
      </c>
      <c r="M152" t="s">
        <v>31</v>
      </c>
      <c r="N152" t="s">
        <v>81</v>
      </c>
      <c r="P152" t="s">
        <v>131</v>
      </c>
      <c r="Q152" t="s">
        <v>81</v>
      </c>
      <c r="R152" t="str">
        <f t="shared" si="9"/>
        <v>|[[《蜘蛛の掌握/Spidery Grasp》&gt;蜘蛛の掌握]]|8|コモン|呪文|</v>
      </c>
    </row>
    <row r="153" spans="1:18">
      <c r="A153" t="s">
        <v>81</v>
      </c>
      <c r="B153" t="s">
        <v>2234</v>
      </c>
      <c r="C153" t="s">
        <v>666</v>
      </c>
      <c r="D153" t="s">
        <v>482</v>
      </c>
      <c r="E153" t="s">
        <v>2235</v>
      </c>
      <c r="F153" t="str">
        <f t="shared" si="8"/>
        <v>苦しめる一射</v>
      </c>
      <c r="G153" t="s">
        <v>2182</v>
      </c>
      <c r="H153" t="s">
        <v>81</v>
      </c>
      <c r="J153">
        <v>9</v>
      </c>
      <c r="K153" t="s">
        <v>81</v>
      </c>
      <c r="M153" t="s">
        <v>31</v>
      </c>
      <c r="N153" t="s">
        <v>81</v>
      </c>
      <c r="P153" t="s">
        <v>131</v>
      </c>
      <c r="Q153" t="s">
        <v>81</v>
      </c>
      <c r="R153" t="str">
        <f t="shared" si="9"/>
        <v>|[[《苦しめる一射/Stinging Shot》&gt;苦しめる一射]]|9|コモン|呪文|</v>
      </c>
    </row>
    <row r="154" spans="1:18">
      <c r="A154" t="s">
        <v>81</v>
      </c>
      <c r="B154" t="s">
        <v>2234</v>
      </c>
      <c r="C154" t="s">
        <v>668</v>
      </c>
      <c r="D154" t="s">
        <v>233</v>
      </c>
      <c r="E154" t="s">
        <v>2235</v>
      </c>
      <c r="F154" t="str">
        <f t="shared" si="8"/>
        <v>活力のカルトーシュ</v>
      </c>
      <c r="G154" t="s">
        <v>2182</v>
      </c>
      <c r="H154" t="s">
        <v>81</v>
      </c>
      <c r="J154">
        <v>9</v>
      </c>
      <c r="K154" t="s">
        <v>81</v>
      </c>
      <c r="M154" t="s">
        <v>31</v>
      </c>
      <c r="N154" t="s">
        <v>81</v>
      </c>
      <c r="P154" t="s">
        <v>159</v>
      </c>
      <c r="Q154" t="s">
        <v>81</v>
      </c>
      <c r="R154" t="str">
        <f t="shared" si="9"/>
        <v>|[[《活力のカルトーシュ/Cartouche of Strength》&gt;活力のカルトーシュ]]|9|コモン|サポート|</v>
      </c>
    </row>
    <row r="155" spans="1:18">
      <c r="A155" t="s">
        <v>81</v>
      </c>
      <c r="B155" t="s">
        <v>2234</v>
      </c>
      <c r="C155" t="s">
        <v>671</v>
      </c>
      <c r="D155" t="s">
        <v>373</v>
      </c>
      <c r="E155" t="s">
        <v>2235</v>
      </c>
      <c r="F155" t="str">
        <f t="shared" si="8"/>
        <v>楽園の贈り物</v>
      </c>
      <c r="G155" t="s">
        <v>2182</v>
      </c>
      <c r="H155" t="s">
        <v>81</v>
      </c>
      <c r="J155">
        <v>12</v>
      </c>
      <c r="K155" t="s">
        <v>81</v>
      </c>
      <c r="M155" t="s">
        <v>31</v>
      </c>
      <c r="N155" t="s">
        <v>81</v>
      </c>
      <c r="P155" t="s">
        <v>159</v>
      </c>
      <c r="Q155" t="s">
        <v>81</v>
      </c>
      <c r="R155" t="str">
        <f t="shared" si="9"/>
        <v>|[[《楽園の贈り物/Gift of Paradise》&gt;楽園の贈り物]]|12|コモン|サポート|</v>
      </c>
    </row>
    <row r="156" spans="1:18">
      <c r="A156" t="s">
        <v>81</v>
      </c>
      <c r="B156" t="s">
        <v>2234</v>
      </c>
      <c r="C156" t="s">
        <v>674</v>
      </c>
      <c r="D156" t="s">
        <v>353</v>
      </c>
      <c r="E156" t="s">
        <v>2235</v>
      </c>
      <c r="F156" t="str">
        <f t="shared" si="8"/>
        <v>活力の模範</v>
      </c>
      <c r="G156" t="s">
        <v>2182</v>
      </c>
      <c r="H156" t="s">
        <v>81</v>
      </c>
      <c r="J156">
        <v>9</v>
      </c>
      <c r="K156" t="s">
        <v>81</v>
      </c>
      <c r="M156" t="s">
        <v>54</v>
      </c>
      <c r="N156" t="s">
        <v>81</v>
      </c>
      <c r="P156" t="s">
        <v>34</v>
      </c>
      <c r="Q156" t="s">
        <v>81</v>
      </c>
      <c r="R156" t="str">
        <f t="shared" si="9"/>
        <v>|[[《活力の模範/Exemplar of Strength》&gt;活力の模範]]|9|アンコモン|クリーチャー|</v>
      </c>
    </row>
    <row r="157" spans="1:18">
      <c r="A157" t="s">
        <v>81</v>
      </c>
      <c r="B157" t="s">
        <v>2234</v>
      </c>
      <c r="C157" t="s">
        <v>677</v>
      </c>
      <c r="D157" t="s">
        <v>515</v>
      </c>
      <c r="E157" t="s">
        <v>2235</v>
      </c>
      <c r="F157" t="str">
        <f t="shared" si="8"/>
        <v>用心深いナーガ</v>
      </c>
      <c r="G157" t="s">
        <v>2182</v>
      </c>
      <c r="H157" t="s">
        <v>81</v>
      </c>
      <c r="J157">
        <v>10</v>
      </c>
      <c r="K157" t="s">
        <v>81</v>
      </c>
      <c r="M157" t="s">
        <v>54</v>
      </c>
      <c r="N157" t="s">
        <v>81</v>
      </c>
      <c r="P157" t="s">
        <v>34</v>
      </c>
      <c r="Q157" t="s">
        <v>81</v>
      </c>
      <c r="R157" t="str">
        <f t="shared" si="9"/>
        <v>|[[《用心深いナーガ/Watchful Naga》&gt;用心深いナーガ]]|10|アンコモン|クリーチャー|</v>
      </c>
    </row>
    <row r="158" spans="1:18">
      <c r="A158" t="s">
        <v>81</v>
      </c>
      <c r="B158" t="s">
        <v>2234</v>
      </c>
      <c r="C158" t="s">
        <v>917</v>
      </c>
      <c r="D158" t="s">
        <v>918</v>
      </c>
      <c r="E158" t="s">
        <v>2235</v>
      </c>
      <c r="F158" t="str">
        <f t="shared" si="8"/>
        <v>横断地のクロコダイル</v>
      </c>
      <c r="G158" t="s">
        <v>2182</v>
      </c>
      <c r="H158" t="s">
        <v>81</v>
      </c>
      <c r="J158">
        <v>10</v>
      </c>
      <c r="K158" t="s">
        <v>81</v>
      </c>
      <c r="M158" t="s">
        <v>54</v>
      </c>
      <c r="N158" t="s">
        <v>81</v>
      </c>
      <c r="P158" t="s">
        <v>34</v>
      </c>
      <c r="Q158" t="s">
        <v>81</v>
      </c>
      <c r="R158" t="str">
        <f t="shared" si="9"/>
        <v>|[[《横断地のクロコダイル/Crocodile of the Crossing》&gt;横断地のクロコダイル]]|10|アンコモン|クリーチャー|</v>
      </c>
    </row>
    <row r="159" spans="1:18">
      <c r="A159" t="s">
        <v>81</v>
      </c>
      <c r="B159" t="s">
        <v>2234</v>
      </c>
      <c r="C159" t="s">
        <v>919</v>
      </c>
      <c r="D159" t="s">
        <v>920</v>
      </c>
      <c r="E159" t="s">
        <v>2235</v>
      </c>
      <c r="F159" t="str">
        <f t="shared" si="8"/>
        <v>好戦的な巨口</v>
      </c>
      <c r="G159" t="s">
        <v>2182</v>
      </c>
      <c r="H159" t="s">
        <v>81</v>
      </c>
      <c r="J159">
        <v>8</v>
      </c>
      <c r="K159" t="s">
        <v>81</v>
      </c>
      <c r="M159" t="s">
        <v>54</v>
      </c>
      <c r="N159" t="s">
        <v>81</v>
      </c>
      <c r="P159" t="s">
        <v>34</v>
      </c>
      <c r="Q159" t="s">
        <v>81</v>
      </c>
      <c r="R159" t="str">
        <f t="shared" si="9"/>
        <v>|[[《好戦的な巨口/Defiant Greatmaw》&gt;好戦的な巨口]]|8|アンコモン|クリーチャー|</v>
      </c>
    </row>
    <row r="160" spans="1:18">
      <c r="A160" t="s">
        <v>81</v>
      </c>
      <c r="B160" t="s">
        <v>2234</v>
      </c>
      <c r="C160" t="s">
        <v>923</v>
      </c>
      <c r="D160" t="s">
        <v>924</v>
      </c>
      <c r="E160" t="s">
        <v>2235</v>
      </c>
      <c r="F160" t="str">
        <f t="shared" si="8"/>
        <v>第六感</v>
      </c>
      <c r="G160" t="s">
        <v>2182</v>
      </c>
      <c r="H160" t="s">
        <v>81</v>
      </c>
      <c r="J160">
        <v>9</v>
      </c>
      <c r="K160" t="s">
        <v>81</v>
      </c>
      <c r="M160" t="s">
        <v>54</v>
      </c>
      <c r="N160" t="s">
        <v>81</v>
      </c>
      <c r="P160" t="s">
        <v>131</v>
      </c>
      <c r="Q160" t="s">
        <v>81</v>
      </c>
      <c r="R160" t="str">
        <f t="shared" si="9"/>
        <v>|[[《第六感/Sixth Sense》&gt;第六感]]|9|アンコモン|呪文|</v>
      </c>
    </row>
    <row r="161" spans="1:18">
      <c r="A161" t="s">
        <v>81</v>
      </c>
      <c r="B161" t="s">
        <v>2234</v>
      </c>
      <c r="C161" t="s">
        <v>679</v>
      </c>
      <c r="D161" t="s">
        <v>259</v>
      </c>
      <c r="E161" t="s">
        <v>2235</v>
      </c>
      <c r="F161" t="str">
        <f t="shared" si="8"/>
        <v>媒介者の修練者</v>
      </c>
      <c r="G161" t="s">
        <v>2182</v>
      </c>
      <c r="H161" t="s">
        <v>81</v>
      </c>
      <c r="J161">
        <v>9</v>
      </c>
      <c r="K161" t="s">
        <v>81</v>
      </c>
      <c r="M161" t="s">
        <v>55</v>
      </c>
      <c r="N161" t="s">
        <v>81</v>
      </c>
      <c r="P161" t="s">
        <v>34</v>
      </c>
      <c r="Q161" t="s">
        <v>81</v>
      </c>
      <c r="R161" t="str">
        <f t="shared" si="9"/>
        <v>|[[《媒介者の修練者/Channeler Initiate》&gt;媒介者の修練者]]|9|レア|クリーチャー|</v>
      </c>
    </row>
    <row r="162" spans="1:18">
      <c r="A162" t="s">
        <v>81</v>
      </c>
      <c r="B162" t="s">
        <v>2234</v>
      </c>
      <c r="C162" t="s">
        <v>681</v>
      </c>
      <c r="D162" t="s">
        <v>401</v>
      </c>
      <c r="E162" t="s">
        <v>2235</v>
      </c>
      <c r="F162" t="str">
        <f t="shared" si="8"/>
        <v>名誉あるハイドラ</v>
      </c>
      <c r="G162" t="s">
        <v>2182</v>
      </c>
      <c r="H162" t="s">
        <v>81</v>
      </c>
      <c r="J162">
        <v>20</v>
      </c>
      <c r="K162" t="s">
        <v>81</v>
      </c>
      <c r="M162" t="s">
        <v>55</v>
      </c>
      <c r="N162" t="s">
        <v>81</v>
      </c>
      <c r="P162" t="s">
        <v>34</v>
      </c>
      <c r="Q162" t="s">
        <v>81</v>
      </c>
      <c r="R162" t="str">
        <f t="shared" si="9"/>
        <v>|[[《名誉あるハイドラ/Honored Hydra》&gt;名誉あるハイドラ]]|20|レア|クリーチャー|</v>
      </c>
    </row>
    <row r="163" spans="1:18">
      <c r="A163" t="s">
        <v>81</v>
      </c>
      <c r="B163" t="s">
        <v>2234</v>
      </c>
      <c r="C163" t="s">
        <v>683</v>
      </c>
      <c r="D163" t="s">
        <v>449</v>
      </c>
      <c r="E163" t="s">
        <v>2235</v>
      </c>
      <c r="F163" t="str">
        <f t="shared" si="8"/>
        <v>うろつく蛇豹</v>
      </c>
      <c r="G163" t="s">
        <v>2182</v>
      </c>
      <c r="H163" t="s">
        <v>81</v>
      </c>
      <c r="J163">
        <v>9</v>
      </c>
      <c r="K163" t="s">
        <v>81</v>
      </c>
      <c r="M163" t="s">
        <v>55</v>
      </c>
      <c r="N163" t="s">
        <v>81</v>
      </c>
      <c r="P163" t="s">
        <v>34</v>
      </c>
      <c r="Q163" t="s">
        <v>81</v>
      </c>
      <c r="R163" t="str">
        <f t="shared" si="9"/>
        <v>|[[《うろつく蛇豹/Prowling Serpopard》&gt;うろつく蛇豹]]|9|レア|クリーチャー|</v>
      </c>
    </row>
    <row r="164" spans="1:18">
      <c r="A164" t="s">
        <v>81</v>
      </c>
      <c r="B164" t="s">
        <v>2234</v>
      </c>
      <c r="C164" t="s">
        <v>685</v>
      </c>
      <c r="D164" t="s">
        <v>473</v>
      </c>
      <c r="E164" t="s">
        <v>2235</v>
      </c>
      <c r="F164" t="str">
        <f t="shared" si="8"/>
        <v>シェフェトのオオトカゲ</v>
      </c>
      <c r="G164" t="s">
        <v>2182</v>
      </c>
      <c r="H164" t="s">
        <v>81</v>
      </c>
      <c r="J164">
        <v>12</v>
      </c>
      <c r="K164" t="s">
        <v>81</v>
      </c>
      <c r="M164" t="s">
        <v>55</v>
      </c>
      <c r="N164" t="s">
        <v>81</v>
      </c>
      <c r="P164" t="s">
        <v>34</v>
      </c>
      <c r="Q164" t="s">
        <v>81</v>
      </c>
      <c r="R164" t="str">
        <f t="shared" si="9"/>
        <v>|[[《シェフェトのオオトカゲ/Shefet Monitor》&gt;シェフェトのオオトカゲ]]|12|レア|クリーチャー|</v>
      </c>
    </row>
    <row r="165" spans="1:18">
      <c r="A165" t="s">
        <v>81</v>
      </c>
      <c r="B165" t="s">
        <v>2234</v>
      </c>
      <c r="C165" t="s">
        <v>832</v>
      </c>
      <c r="D165" t="s">
        <v>833</v>
      </c>
      <c r="E165" t="s">
        <v>2235</v>
      </c>
      <c r="F165" t="str">
        <f t="shared" si="8"/>
        <v>刻み角</v>
      </c>
      <c r="G165" t="s">
        <v>2182</v>
      </c>
      <c r="H165" t="s">
        <v>81</v>
      </c>
      <c r="J165">
        <v>14</v>
      </c>
      <c r="K165" t="s">
        <v>81</v>
      </c>
      <c r="M165" t="s">
        <v>55</v>
      </c>
      <c r="N165" t="s">
        <v>81</v>
      </c>
      <c r="P165" t="s">
        <v>34</v>
      </c>
      <c r="Q165" t="s">
        <v>81</v>
      </c>
      <c r="R165" t="str">
        <f t="shared" si="9"/>
        <v>|[[《刻み角/Manglehorn》&gt;刻み角]]|14|レア|クリーチャー|</v>
      </c>
    </row>
    <row r="166" spans="1:18">
      <c r="A166" t="s">
        <v>81</v>
      </c>
      <c r="B166" t="s">
        <v>2234</v>
      </c>
      <c r="C166" t="s">
        <v>928</v>
      </c>
      <c r="D166" t="s">
        <v>929</v>
      </c>
      <c r="E166" t="s">
        <v>2235</v>
      </c>
      <c r="F166" t="str">
        <f t="shared" si="8"/>
        <v>収穫期</v>
      </c>
      <c r="G166" t="s">
        <v>2182</v>
      </c>
      <c r="H166" t="s">
        <v>81</v>
      </c>
      <c r="J166">
        <v>7</v>
      </c>
      <c r="K166" t="s">
        <v>81</v>
      </c>
      <c r="M166" t="s">
        <v>55</v>
      </c>
      <c r="N166" t="s">
        <v>81</v>
      </c>
      <c r="P166" t="s">
        <v>159</v>
      </c>
      <c r="Q166" t="s">
        <v>81</v>
      </c>
      <c r="R166" t="str">
        <f t="shared" si="9"/>
        <v>|[[《収穫期/Harvest Season》&gt;収穫期]]|7|レア|サポート|</v>
      </c>
    </row>
    <row r="167" spans="1:18">
      <c r="A167" t="s">
        <v>81</v>
      </c>
      <c r="B167" t="s">
        <v>2234</v>
      </c>
      <c r="C167" t="s">
        <v>688</v>
      </c>
      <c r="D167" t="s">
        <v>501</v>
      </c>
      <c r="E167" t="s">
        <v>2235</v>
      </c>
      <c r="F167" t="str">
        <f t="shared" si="8"/>
        <v>活力の試練</v>
      </c>
      <c r="G167" t="s">
        <v>2182</v>
      </c>
      <c r="H167" t="s">
        <v>81</v>
      </c>
      <c r="J167">
        <v>14</v>
      </c>
      <c r="K167" t="s">
        <v>81</v>
      </c>
      <c r="M167" t="s">
        <v>55</v>
      </c>
      <c r="N167" t="s">
        <v>81</v>
      </c>
      <c r="P167" t="s">
        <v>159</v>
      </c>
      <c r="Q167" t="s">
        <v>81</v>
      </c>
      <c r="R167" t="str">
        <f t="shared" si="9"/>
        <v>|[[《活力の試練/Trial of Strength》&gt;活力の試練]]|14|レア|サポート|</v>
      </c>
    </row>
    <row r="168" spans="1:18">
      <c r="A168" t="s">
        <v>81</v>
      </c>
      <c r="B168" t="s">
        <v>2234</v>
      </c>
      <c r="C168" t="s">
        <v>690</v>
      </c>
      <c r="D168" t="s">
        <v>455</v>
      </c>
      <c r="E168" t="s">
        <v>2235</v>
      </c>
      <c r="F168" t="str">
        <f t="shared" si="8"/>
        <v>不屈の神ロナス</v>
      </c>
      <c r="G168" t="s">
        <v>2182</v>
      </c>
      <c r="H168" t="s">
        <v>81</v>
      </c>
      <c r="J168">
        <v>9</v>
      </c>
      <c r="K168" t="s">
        <v>81</v>
      </c>
      <c r="M168" t="s">
        <v>56</v>
      </c>
      <c r="N168" t="s">
        <v>81</v>
      </c>
      <c r="P168" t="s">
        <v>34</v>
      </c>
      <c r="Q168" t="s">
        <v>81</v>
      </c>
      <c r="R168" t="str">
        <f t="shared" si="9"/>
        <v>|[[《不屈の神ロナス/Rhonas the Indomitable》&gt;不屈の神ロナス]]|9|神話レア|クリーチャー|</v>
      </c>
    </row>
    <row r="169" spans="1:18">
      <c r="A169" t="s">
        <v>81</v>
      </c>
      <c r="B169" t="s">
        <v>2234</v>
      </c>
      <c r="C169" t="s">
        <v>698</v>
      </c>
      <c r="D169" t="s">
        <v>510</v>
      </c>
      <c r="E169" t="s">
        <v>2235</v>
      </c>
      <c r="F169" t="str">
        <f t="shared" si="8"/>
        <v>生類の侍臣</v>
      </c>
      <c r="G169" t="s">
        <v>2182</v>
      </c>
      <c r="H169" t="s">
        <v>81</v>
      </c>
      <c r="I169" s="23"/>
      <c r="J169" s="23">
        <v>20</v>
      </c>
      <c r="K169" t="s">
        <v>81</v>
      </c>
      <c r="M169" t="s">
        <v>56</v>
      </c>
      <c r="N169" t="s">
        <v>81</v>
      </c>
      <c r="P169" t="s">
        <v>34</v>
      </c>
      <c r="Q169" t="s">
        <v>81</v>
      </c>
      <c r="R169" t="str">
        <f t="shared" si="9"/>
        <v>|[[《生類の侍臣/Vizier of the Menagerie》&gt;生類の侍臣]]|20|神話レア|クリーチャー|</v>
      </c>
    </row>
    <row r="170" spans="1:18">
      <c r="A170" t="s">
        <v>81</v>
      </c>
      <c r="B170" t="s">
        <v>2234</v>
      </c>
      <c r="C170" t="s">
        <v>701</v>
      </c>
      <c r="D170" t="s">
        <v>462</v>
      </c>
      <c r="E170" t="s">
        <v>2235</v>
      </c>
      <c r="F170" t="str">
        <f t="shared" si="8"/>
        <v>サンドワームの収斂</v>
      </c>
      <c r="G170" t="s">
        <v>2182</v>
      </c>
      <c r="H170" t="s">
        <v>81</v>
      </c>
      <c r="I170" s="23"/>
      <c r="J170" s="23">
        <v>15</v>
      </c>
      <c r="K170" t="s">
        <v>81</v>
      </c>
      <c r="M170" t="s">
        <v>56</v>
      </c>
      <c r="N170" t="s">
        <v>81</v>
      </c>
      <c r="P170" t="s">
        <v>159</v>
      </c>
      <c r="Q170" t="s">
        <v>81</v>
      </c>
      <c r="R170" t="str">
        <f t="shared" si="9"/>
        <v>|[[《サンドワームの収斂/Sandwurm Convergence》&gt;サンドワームの収斂]]|15|神話レア|サポート|</v>
      </c>
    </row>
    <row r="172" spans="18:18">
      <c r="R172" t="s">
        <v>2240</v>
      </c>
    </row>
    <row r="173" spans="1:18">
      <c r="A173" t="s">
        <v>81</v>
      </c>
      <c r="B173" s="23" t="s">
        <v>1770</v>
      </c>
      <c r="C173" s="23"/>
      <c r="D173" s="23"/>
      <c r="H173" t="s">
        <v>81</v>
      </c>
      <c r="I173" t="s">
        <v>1771</v>
      </c>
      <c r="K173" t="s">
        <v>81</v>
      </c>
      <c r="L173" t="s">
        <v>1</v>
      </c>
      <c r="N173" t="s">
        <v>81</v>
      </c>
      <c r="O173" t="s">
        <v>2</v>
      </c>
      <c r="Q173" t="s">
        <v>2178</v>
      </c>
      <c r="R173" t="str">
        <f>A173&amp;B173&amp;C173&amp;E173&amp;F173&amp;G173&amp;H173&amp;I173&amp;J173&amp;K173&amp;L173&amp;M173&amp;N173&amp;O173&amp;P173&amp;Q173</f>
        <v>|LEFT:500|LEFT:50|LEFT:80|LEFT:100|c</v>
      </c>
    </row>
    <row r="174" spans="1:18">
      <c r="A174" t="s">
        <v>81</v>
      </c>
      <c r="B174" s="23" t="s">
        <v>1772</v>
      </c>
      <c r="C174" s="23"/>
      <c r="D174" s="23"/>
      <c r="H174" t="s">
        <v>81</v>
      </c>
      <c r="I174" t="s">
        <v>1773</v>
      </c>
      <c r="K174" t="s">
        <v>81</v>
      </c>
      <c r="L174" t="s">
        <v>93</v>
      </c>
      <c r="N174" t="s">
        <v>81</v>
      </c>
      <c r="O174" t="s">
        <v>11</v>
      </c>
      <c r="Q174" t="s">
        <v>81</v>
      </c>
      <c r="R174" t="str">
        <f>A174&amp;B174&amp;C174&amp;E174&amp;F174&amp;G174&amp;H174&amp;I174&amp;J174&amp;K174&amp;L174&amp;M174&amp;N174&amp;O174&amp;P174&amp;Q174</f>
        <v>|カード名|コスト|レアリティ|種別|</v>
      </c>
    </row>
    <row r="175" spans="1:18">
      <c r="A175" t="s">
        <v>81</v>
      </c>
      <c r="B175" t="s">
        <v>2234</v>
      </c>
      <c r="C175" t="s">
        <v>707</v>
      </c>
      <c r="D175" t="s">
        <v>134</v>
      </c>
      <c r="E175" t="s">
        <v>2235</v>
      </c>
      <c r="F175" t="str">
        <f t="shared" ref="F175:F189" si="10">C175</f>
        <v>風案内のエイヴン</v>
      </c>
      <c r="G175" t="s">
        <v>2182</v>
      </c>
      <c r="H175" t="s">
        <v>81</v>
      </c>
      <c r="J175">
        <v>17</v>
      </c>
      <c r="K175" t="s">
        <v>81</v>
      </c>
      <c r="M175" t="s">
        <v>54</v>
      </c>
      <c r="N175" t="s">
        <v>81</v>
      </c>
      <c r="P175" t="s">
        <v>34</v>
      </c>
      <c r="Q175" t="s">
        <v>81</v>
      </c>
      <c r="R175" t="str">
        <f t="shared" ref="R175:R189" si="11">A175&amp;B175&amp;C175&amp;"/"&amp;D175&amp;E175&amp;F175&amp;G175&amp;H175&amp;I175&amp;J175&amp;K175&amp;L175&amp;M175&amp;N175&amp;O175&amp;P175&amp;Q175</f>
        <v>|[[《風案内のエイヴン/Aven Wind Guide》&gt;風案内のエイヴン]]|17|アンコモン|クリーチャー|</v>
      </c>
    </row>
    <row r="176" spans="1:18">
      <c r="A176" t="s">
        <v>81</v>
      </c>
      <c r="B176" t="s">
        <v>2234</v>
      </c>
      <c r="C176" t="s">
        <v>717</v>
      </c>
      <c r="D176" t="s">
        <v>469</v>
      </c>
      <c r="E176" t="s">
        <v>2235</v>
      </c>
      <c r="F176" t="str">
        <f t="shared" si="10"/>
        <v>影嵐の侍臣</v>
      </c>
      <c r="G176" t="s">
        <v>2182</v>
      </c>
      <c r="H176" t="s">
        <v>81</v>
      </c>
      <c r="J176">
        <v>10</v>
      </c>
      <c r="K176" t="s">
        <v>81</v>
      </c>
      <c r="M176" t="s">
        <v>54</v>
      </c>
      <c r="N176" t="s">
        <v>81</v>
      </c>
      <c r="P176" t="s">
        <v>34</v>
      </c>
      <c r="Q176" t="s">
        <v>81</v>
      </c>
      <c r="R176" t="str">
        <f t="shared" si="11"/>
        <v>|[[《影嵐の侍臣/Shadowstorm Vizier》&gt;影嵐の侍臣]]|10|アンコモン|クリーチャー|</v>
      </c>
    </row>
    <row r="177" spans="1:18">
      <c r="A177" t="s">
        <v>81</v>
      </c>
      <c r="B177" t="s">
        <v>2234</v>
      </c>
      <c r="C177" t="s">
        <v>932</v>
      </c>
      <c r="D177" t="s">
        <v>933</v>
      </c>
      <c r="E177" t="s">
        <v>2235</v>
      </c>
      <c r="F177" t="str">
        <f t="shared" si="10"/>
        <v>無慈悲な投槍手</v>
      </c>
      <c r="G177" t="s">
        <v>2182</v>
      </c>
      <c r="H177" t="s">
        <v>81</v>
      </c>
      <c r="J177">
        <v>12</v>
      </c>
      <c r="K177" t="s">
        <v>81</v>
      </c>
      <c r="M177" t="s">
        <v>54</v>
      </c>
      <c r="N177" t="s">
        <v>81</v>
      </c>
      <c r="P177" t="s">
        <v>34</v>
      </c>
      <c r="Q177" t="s">
        <v>81</v>
      </c>
      <c r="R177" t="str">
        <f t="shared" si="11"/>
        <v>|[[《無慈悲な投槍手/Merciless Javelineer》&gt;無慈悲な投槍手]]|12|アンコモン|クリーチャー|</v>
      </c>
    </row>
    <row r="178" spans="1:18">
      <c r="A178" t="s">
        <v>81</v>
      </c>
      <c r="B178" t="s">
        <v>2234</v>
      </c>
      <c r="C178" t="s">
        <v>715</v>
      </c>
      <c r="D178" t="s">
        <v>413</v>
      </c>
      <c r="E178" t="s">
        <v>2235</v>
      </c>
      <c r="F178" t="str">
        <f t="shared" si="10"/>
        <v>ケンラの戦車乗り</v>
      </c>
      <c r="G178" t="s">
        <v>2182</v>
      </c>
      <c r="H178" t="s">
        <v>81</v>
      </c>
      <c r="J178">
        <v>12</v>
      </c>
      <c r="K178" t="s">
        <v>81</v>
      </c>
      <c r="M178" t="s">
        <v>54</v>
      </c>
      <c r="N178" t="s">
        <v>81</v>
      </c>
      <c r="P178" t="s">
        <v>34</v>
      </c>
      <c r="Q178" t="s">
        <v>81</v>
      </c>
      <c r="R178" t="str">
        <f t="shared" si="11"/>
        <v>|[[《ケンラの戦車乗り/Khenra Charioteer》&gt;ケンラの戦車乗り]]|12|アンコモン|クリーチャー|</v>
      </c>
    </row>
    <row r="179" spans="1:18">
      <c r="A179" t="s">
        <v>81</v>
      </c>
      <c r="B179" t="s">
        <v>2234</v>
      </c>
      <c r="C179" t="s">
        <v>705</v>
      </c>
      <c r="D179" t="s">
        <v>39</v>
      </c>
      <c r="E179" t="s">
        <v>2235</v>
      </c>
      <c r="F179" t="str">
        <f t="shared" si="10"/>
        <v>アン一門の勇者</v>
      </c>
      <c r="G179" t="s">
        <v>2182</v>
      </c>
      <c r="H179" t="s">
        <v>81</v>
      </c>
      <c r="J179">
        <v>10</v>
      </c>
      <c r="K179" t="s">
        <v>81</v>
      </c>
      <c r="M179" t="s">
        <v>54</v>
      </c>
      <c r="N179" t="s">
        <v>81</v>
      </c>
      <c r="P179" t="s">
        <v>34</v>
      </c>
      <c r="Q179" t="s">
        <v>81</v>
      </c>
      <c r="R179" t="str">
        <f t="shared" si="11"/>
        <v>|[[《アン一門の勇者/Ahn-Crop Champion》&gt;アン一門の勇者]]|10|アンコモン|クリーチャー|</v>
      </c>
    </row>
    <row r="180" spans="1:18">
      <c r="A180" t="s">
        <v>81</v>
      </c>
      <c r="B180" t="s">
        <v>2234</v>
      </c>
      <c r="C180" t="s">
        <v>719</v>
      </c>
      <c r="D180" t="s">
        <v>517</v>
      </c>
      <c r="E180" t="s">
        <v>2235</v>
      </c>
      <c r="F180" t="str">
        <f t="shared" si="10"/>
        <v>むら気な召使い</v>
      </c>
      <c r="G180" t="s">
        <v>2182</v>
      </c>
      <c r="H180" t="s">
        <v>81</v>
      </c>
      <c r="J180">
        <v>14</v>
      </c>
      <c r="K180" t="s">
        <v>81</v>
      </c>
      <c r="M180" t="s">
        <v>54</v>
      </c>
      <c r="N180" t="s">
        <v>81</v>
      </c>
      <c r="P180" t="s">
        <v>34</v>
      </c>
      <c r="Q180" t="s">
        <v>81</v>
      </c>
      <c r="R180" t="str">
        <f t="shared" si="11"/>
        <v>|[[《むら気な召使い/Wayward Servant》&gt;むら気な召使い]]|14|アンコモン|クリーチャー|</v>
      </c>
    </row>
    <row r="181" spans="1:18">
      <c r="A181" t="s">
        <v>81</v>
      </c>
      <c r="B181" t="s">
        <v>2234</v>
      </c>
      <c r="C181" t="s">
        <v>713</v>
      </c>
      <c r="D181" t="s">
        <v>343</v>
      </c>
      <c r="E181" t="s">
        <v>2235</v>
      </c>
      <c r="F181" t="str">
        <f t="shared" si="10"/>
        <v>奇怪なドレイク</v>
      </c>
      <c r="G181" t="s">
        <v>2182</v>
      </c>
      <c r="H181" t="s">
        <v>81</v>
      </c>
      <c r="J181">
        <v>12</v>
      </c>
      <c r="K181" t="s">
        <v>81</v>
      </c>
      <c r="M181" t="s">
        <v>54</v>
      </c>
      <c r="N181" t="s">
        <v>81</v>
      </c>
      <c r="P181" t="s">
        <v>34</v>
      </c>
      <c r="Q181" t="s">
        <v>81</v>
      </c>
      <c r="R181" t="str">
        <f t="shared" si="11"/>
        <v>|[[《奇怪なドレイク/Enigma Drake》&gt;奇怪なドレイク]]|12|アンコモン|クリーチャー|</v>
      </c>
    </row>
    <row r="182" spans="1:18">
      <c r="A182" t="s">
        <v>81</v>
      </c>
      <c r="B182" t="s">
        <v>2234</v>
      </c>
      <c r="C182" t="s">
        <v>709</v>
      </c>
      <c r="D182" t="s">
        <v>287</v>
      </c>
      <c r="E182" t="s">
        <v>2235</v>
      </c>
      <c r="F182" t="str">
        <f t="shared" si="10"/>
        <v>潰滅甲虫</v>
      </c>
      <c r="G182" t="s">
        <v>2182</v>
      </c>
      <c r="H182" t="s">
        <v>81</v>
      </c>
      <c r="J182">
        <v>11</v>
      </c>
      <c r="K182" t="s">
        <v>81</v>
      </c>
      <c r="M182" t="s">
        <v>54</v>
      </c>
      <c r="N182" t="s">
        <v>81</v>
      </c>
      <c r="P182" t="s">
        <v>34</v>
      </c>
      <c r="Q182" t="s">
        <v>81</v>
      </c>
      <c r="R182" t="str">
        <f t="shared" si="11"/>
        <v>|[[《潰滅甲虫/Decimator Beetle》&gt;潰滅甲虫]]|11|アンコモン|クリーチャー|</v>
      </c>
    </row>
    <row r="183" spans="1:18">
      <c r="A183" t="s">
        <v>81</v>
      </c>
      <c r="B183" t="s">
        <v>2234</v>
      </c>
      <c r="C183" t="s">
        <v>936</v>
      </c>
      <c r="D183" t="s">
        <v>937</v>
      </c>
      <c r="E183" t="s">
        <v>2235</v>
      </c>
      <c r="F183" t="str">
        <f t="shared" si="10"/>
        <v>名誉ある門長</v>
      </c>
      <c r="G183" t="s">
        <v>2182</v>
      </c>
      <c r="H183" t="s">
        <v>81</v>
      </c>
      <c r="J183">
        <v>12</v>
      </c>
      <c r="K183" t="s">
        <v>81</v>
      </c>
      <c r="M183" t="s">
        <v>54</v>
      </c>
      <c r="N183" t="s">
        <v>81</v>
      </c>
      <c r="P183" t="s">
        <v>34</v>
      </c>
      <c r="Q183" t="s">
        <v>81</v>
      </c>
      <c r="R183" t="str">
        <f t="shared" si="11"/>
        <v>|[[《名誉ある門長/Honored Crop-Captain》&gt;名誉ある門長]]|12|アンコモン|クリーチャー|</v>
      </c>
    </row>
    <row r="184" spans="1:18">
      <c r="A184" t="s">
        <v>81</v>
      </c>
      <c r="B184" t="s">
        <v>2234</v>
      </c>
      <c r="C184" t="s">
        <v>721</v>
      </c>
      <c r="D184" t="s">
        <v>519</v>
      </c>
      <c r="E184" t="s">
        <v>2235</v>
      </c>
      <c r="F184" t="str">
        <f t="shared" si="10"/>
        <v>水流織り</v>
      </c>
      <c r="G184" t="s">
        <v>2182</v>
      </c>
      <c r="H184" t="s">
        <v>81</v>
      </c>
      <c r="J184">
        <v>14</v>
      </c>
      <c r="K184" t="s">
        <v>81</v>
      </c>
      <c r="M184" t="s">
        <v>54</v>
      </c>
      <c r="N184" t="s">
        <v>81</v>
      </c>
      <c r="P184" t="s">
        <v>34</v>
      </c>
      <c r="Q184" t="s">
        <v>81</v>
      </c>
      <c r="R184" t="str">
        <f t="shared" si="11"/>
        <v>|[[《水流織り/Weaver of Currents》&gt;水流織り]]|14|アンコモン|クリーチャー|</v>
      </c>
    </row>
    <row r="185" spans="1:18">
      <c r="A185" t="s">
        <v>81</v>
      </c>
      <c r="B185" t="s">
        <v>2234</v>
      </c>
      <c r="C185" t="s">
        <v>723</v>
      </c>
      <c r="D185" t="s">
        <v>384</v>
      </c>
      <c r="E185" t="s">
        <v>2235</v>
      </c>
      <c r="F185" t="str">
        <f t="shared" si="10"/>
        <v>毒物の侍臣、ハパチラ</v>
      </c>
      <c r="G185" t="s">
        <v>2182</v>
      </c>
      <c r="H185" t="s">
        <v>81</v>
      </c>
      <c r="J185">
        <v>17</v>
      </c>
      <c r="K185" t="s">
        <v>81</v>
      </c>
      <c r="M185" t="s">
        <v>55</v>
      </c>
      <c r="N185" t="s">
        <v>81</v>
      </c>
      <c r="P185" t="s">
        <v>34</v>
      </c>
      <c r="Q185" t="s">
        <v>81</v>
      </c>
      <c r="R185" t="str">
        <f t="shared" si="11"/>
        <v>|[[《毒物の侍臣、ハパチラ/Hapatra, Vizier of Poisons》&gt;毒物の侍臣、ハパチラ]]|17|レア|クリーチャー|</v>
      </c>
    </row>
    <row r="186" spans="1:18">
      <c r="A186" t="s">
        <v>81</v>
      </c>
      <c r="B186" t="s">
        <v>2234</v>
      </c>
      <c r="C186" t="s">
        <v>725</v>
      </c>
      <c r="D186" t="s">
        <v>196</v>
      </c>
      <c r="E186" t="s">
        <v>2235</v>
      </c>
      <c r="F186" t="str">
        <f t="shared" si="10"/>
        <v>ルクサの恵み</v>
      </c>
      <c r="G186" t="s">
        <v>2182</v>
      </c>
      <c r="H186" t="s">
        <v>81</v>
      </c>
      <c r="J186">
        <v>8</v>
      </c>
      <c r="K186" t="s">
        <v>81</v>
      </c>
      <c r="M186" t="s">
        <v>55</v>
      </c>
      <c r="N186" t="s">
        <v>81</v>
      </c>
      <c r="P186" t="s">
        <v>159</v>
      </c>
      <c r="Q186" t="s">
        <v>81</v>
      </c>
      <c r="R186" t="str">
        <f t="shared" si="11"/>
        <v>|[[《ルクサの恵み/Bounty of the Luxa》&gt;ルクサの恵み]]|8|レア|サポート|</v>
      </c>
    </row>
    <row r="187" spans="1:18">
      <c r="A187" t="s">
        <v>81</v>
      </c>
      <c r="B187" t="s">
        <v>2234</v>
      </c>
      <c r="C187" t="s">
        <v>732</v>
      </c>
      <c r="D187" t="s">
        <v>493</v>
      </c>
      <c r="E187" t="s">
        <v>2235</v>
      </c>
      <c r="F187" t="str">
        <f t="shared" si="10"/>
        <v>ナクタムンの侍臣、テムメト</v>
      </c>
      <c r="G187" t="s">
        <v>2182</v>
      </c>
      <c r="H187" t="s">
        <v>81</v>
      </c>
      <c r="J187">
        <v>14</v>
      </c>
      <c r="K187" t="s">
        <v>81</v>
      </c>
      <c r="M187" t="s">
        <v>56</v>
      </c>
      <c r="N187" t="s">
        <v>81</v>
      </c>
      <c r="P187" t="s">
        <v>34</v>
      </c>
      <c r="Q187" t="s">
        <v>81</v>
      </c>
      <c r="R187" t="str">
        <f t="shared" si="11"/>
        <v>|[[《ナクタムンの侍臣、テムメト/Temmet, Vizier of Naktamun》&gt;ナクタムンの侍臣、テムメト]]|14|神話レア|クリーチャー|</v>
      </c>
    </row>
    <row r="188" spans="1:18">
      <c r="A188" t="s">
        <v>81</v>
      </c>
      <c r="B188" t="s">
        <v>2234</v>
      </c>
      <c r="C188" t="s">
        <v>728</v>
      </c>
      <c r="D188" t="s">
        <v>430</v>
      </c>
      <c r="E188" t="s">
        <v>2235</v>
      </c>
      <c r="F188" t="str">
        <f t="shared" si="10"/>
        <v>蓋世の英雄、ネヘブ</v>
      </c>
      <c r="G188" t="s">
        <v>2182</v>
      </c>
      <c r="H188" t="s">
        <v>81</v>
      </c>
      <c r="J188">
        <v>11</v>
      </c>
      <c r="K188" t="s">
        <v>81</v>
      </c>
      <c r="M188" t="s">
        <v>56</v>
      </c>
      <c r="N188" t="s">
        <v>81</v>
      </c>
      <c r="P188" t="s">
        <v>34</v>
      </c>
      <c r="Q188" t="s">
        <v>81</v>
      </c>
      <c r="R188" t="str">
        <f t="shared" si="11"/>
        <v>|[[《蓋世の英雄、ネヘブ/Neheb, the Worthy》&gt;蓋世の英雄、ネヘブ]]|11|神話レア|クリーチャー|</v>
      </c>
    </row>
    <row r="189" spans="1:18">
      <c r="A189" t="s">
        <v>81</v>
      </c>
      <c r="B189" t="s">
        <v>2234</v>
      </c>
      <c r="C189" t="s">
        <v>836</v>
      </c>
      <c r="D189" t="s">
        <v>837</v>
      </c>
      <c r="E189" t="s">
        <v>2235</v>
      </c>
      <c r="F189" t="str">
        <f t="shared" si="10"/>
        <v>造反の代弁者、サムト</v>
      </c>
      <c r="G189" t="s">
        <v>2182</v>
      </c>
      <c r="H189" t="s">
        <v>81</v>
      </c>
      <c r="J189">
        <v>24</v>
      </c>
      <c r="K189" t="s">
        <v>81</v>
      </c>
      <c r="M189" t="s">
        <v>56</v>
      </c>
      <c r="N189" t="s">
        <v>81</v>
      </c>
      <c r="P189" t="s">
        <v>34</v>
      </c>
      <c r="Q189" t="s">
        <v>81</v>
      </c>
      <c r="R189" t="str">
        <f t="shared" si="11"/>
        <v>|[[《造反の代弁者、サムト/Samut, Voice of Dissent》&gt;造反の代弁者、サムト]]|24|神話レア|クリーチャー|</v>
      </c>
    </row>
    <row r="191" spans="18:18">
      <c r="R191" t="s">
        <v>2241</v>
      </c>
    </row>
    <row r="192" spans="1:18">
      <c r="A192" t="s">
        <v>81</v>
      </c>
      <c r="B192" s="23" t="s">
        <v>1770</v>
      </c>
      <c r="C192" s="23"/>
      <c r="D192" s="23"/>
      <c r="H192" t="s">
        <v>81</v>
      </c>
      <c r="I192" t="s">
        <v>1771</v>
      </c>
      <c r="K192" t="s">
        <v>81</v>
      </c>
      <c r="L192" t="s">
        <v>1</v>
      </c>
      <c r="N192" t="s">
        <v>81</v>
      </c>
      <c r="O192" t="s">
        <v>2</v>
      </c>
      <c r="Q192" t="s">
        <v>2178</v>
      </c>
      <c r="R192" t="str">
        <f>A192&amp;B192&amp;C192&amp;E192&amp;F192&amp;G192&amp;H192&amp;I192&amp;J192&amp;K192&amp;L192&amp;M192&amp;N192&amp;O192&amp;P192&amp;Q192</f>
        <v>|LEFT:500|LEFT:50|LEFT:80|LEFT:100|c</v>
      </c>
    </row>
    <row r="193" spans="1:18">
      <c r="A193" t="s">
        <v>81</v>
      </c>
      <c r="B193" s="23" t="s">
        <v>1772</v>
      </c>
      <c r="C193" s="23"/>
      <c r="D193" s="23"/>
      <c r="H193" t="s">
        <v>81</v>
      </c>
      <c r="I193" t="s">
        <v>1773</v>
      </c>
      <c r="K193" t="s">
        <v>81</v>
      </c>
      <c r="L193" t="s">
        <v>93</v>
      </c>
      <c r="N193" t="s">
        <v>81</v>
      </c>
      <c r="O193" t="s">
        <v>11</v>
      </c>
      <c r="Q193" t="s">
        <v>81</v>
      </c>
      <c r="R193" t="str">
        <f>A193&amp;B193&amp;C193&amp;E193&amp;F193&amp;G193&amp;H193&amp;I193&amp;J193&amp;K193&amp;L193&amp;M193&amp;N193&amp;O193&amp;P193&amp;Q193</f>
        <v>|カード名|コスト|レアリティ|種別|</v>
      </c>
    </row>
    <row r="194" spans="1:18">
      <c r="A194" t="s">
        <v>81</v>
      </c>
      <c r="B194" t="s">
        <v>2234</v>
      </c>
      <c r="C194" t="s">
        <v>734</v>
      </c>
      <c r="D194" t="s">
        <v>398</v>
      </c>
      <c r="E194" t="s">
        <v>2235</v>
      </c>
      <c r="F194" t="str">
        <f t="shared" ref="F194:F210" si="12">C194</f>
        <v>研ぎ澄まされたコペシュ</v>
      </c>
      <c r="G194" t="s">
        <v>2182</v>
      </c>
      <c r="H194" t="s">
        <v>81</v>
      </c>
      <c r="J194">
        <v>5</v>
      </c>
      <c r="K194" t="s">
        <v>81</v>
      </c>
      <c r="M194" t="s">
        <v>31</v>
      </c>
      <c r="N194" t="s">
        <v>81</v>
      </c>
      <c r="P194" t="s">
        <v>131</v>
      </c>
      <c r="Q194" t="s">
        <v>81</v>
      </c>
      <c r="R194" t="str">
        <f t="shared" ref="R194:R210" si="13">A194&amp;B194&amp;C194&amp;"/"&amp;D194&amp;E194&amp;F194&amp;G194&amp;H194&amp;I194&amp;J194&amp;K194&amp;L194&amp;M194&amp;N194&amp;O194&amp;P194&amp;Q194</f>
        <v>|[[《研ぎ澄まされたコペシュ/Honed Khopesh》&gt;研ぎ澄まされたコペシュ]]|5|コモン|呪文|</v>
      </c>
    </row>
    <row r="195" spans="1:18">
      <c r="A195" t="s">
        <v>81</v>
      </c>
      <c r="B195" t="s">
        <v>2234</v>
      </c>
      <c r="C195" t="s">
        <v>736</v>
      </c>
      <c r="D195" t="s">
        <v>277</v>
      </c>
      <c r="E195" t="s">
        <v>2235</v>
      </c>
      <c r="F195" t="str">
        <f t="shared" si="12"/>
        <v>呪われた者の揺り籠</v>
      </c>
      <c r="G195" t="s">
        <v>2182</v>
      </c>
      <c r="H195" t="s">
        <v>81</v>
      </c>
      <c r="J195">
        <v>7</v>
      </c>
      <c r="K195" t="s">
        <v>81</v>
      </c>
      <c r="M195" t="s">
        <v>31</v>
      </c>
      <c r="N195" t="s">
        <v>81</v>
      </c>
      <c r="P195" t="s">
        <v>159</v>
      </c>
      <c r="Q195" t="s">
        <v>81</v>
      </c>
      <c r="R195" t="str">
        <f t="shared" si="13"/>
        <v>|[[《呪われた者の揺り籠/Cradle of the Accursed》&gt;呪われた者の揺り籠]]|7|コモン|サポート|</v>
      </c>
    </row>
    <row r="196" spans="1:18">
      <c r="A196" t="s">
        <v>81</v>
      </c>
      <c r="B196" t="s">
        <v>2234</v>
      </c>
      <c r="C196" t="s">
        <v>739</v>
      </c>
      <c r="D196" t="s">
        <v>443</v>
      </c>
      <c r="E196" t="s">
        <v>2235</v>
      </c>
      <c r="F196" t="str">
        <f t="shared" si="12"/>
        <v>色彩の断崖</v>
      </c>
      <c r="G196" t="s">
        <v>2182</v>
      </c>
      <c r="H196" t="s">
        <v>81</v>
      </c>
      <c r="J196">
        <v>5</v>
      </c>
      <c r="K196" t="s">
        <v>81</v>
      </c>
      <c r="M196" t="s">
        <v>31</v>
      </c>
      <c r="N196" t="s">
        <v>81</v>
      </c>
      <c r="P196" t="s">
        <v>159</v>
      </c>
      <c r="Q196" t="s">
        <v>81</v>
      </c>
      <c r="R196" t="str">
        <f t="shared" si="13"/>
        <v>|[[《色彩の断崖/Painted Bluffs》&gt;色彩の断崖]]|5|コモン|サポート|</v>
      </c>
    </row>
    <row r="197" spans="1:18">
      <c r="A197" t="s">
        <v>81</v>
      </c>
      <c r="B197" t="s">
        <v>2234</v>
      </c>
      <c r="C197" t="s">
        <v>740</v>
      </c>
      <c r="D197" t="s">
        <v>486</v>
      </c>
      <c r="E197" t="s">
        <v>2235</v>
      </c>
      <c r="F197" t="str">
        <f t="shared" si="12"/>
        <v>陽焼けした砂漠</v>
      </c>
      <c r="G197" t="s">
        <v>2182</v>
      </c>
      <c r="H197" t="s">
        <v>81</v>
      </c>
      <c r="J197">
        <v>17</v>
      </c>
      <c r="K197" t="s">
        <v>81</v>
      </c>
      <c r="M197" t="s">
        <v>31</v>
      </c>
      <c r="N197" t="s">
        <v>81</v>
      </c>
      <c r="P197" t="s">
        <v>159</v>
      </c>
      <c r="Q197" t="s">
        <v>81</v>
      </c>
      <c r="R197" t="str">
        <f t="shared" si="13"/>
        <v>|[[《陽焼けした砂漠/Sunscorched Desert》&gt;陽焼けした砂漠]]|17|コモン|サポート|</v>
      </c>
    </row>
    <row r="198" spans="1:18">
      <c r="A198" t="s">
        <v>81</v>
      </c>
      <c r="B198" t="s">
        <v>2234</v>
      </c>
      <c r="C198" t="s">
        <v>742</v>
      </c>
      <c r="D198" t="s">
        <v>188</v>
      </c>
      <c r="E198" t="s">
        <v>2235</v>
      </c>
      <c r="F198" t="str">
        <f t="shared" si="12"/>
        <v>バントゥの碑</v>
      </c>
      <c r="G198" t="s">
        <v>2182</v>
      </c>
      <c r="H198" t="s">
        <v>81</v>
      </c>
      <c r="J198">
        <v>16</v>
      </c>
      <c r="K198" t="s">
        <v>81</v>
      </c>
      <c r="M198" t="s">
        <v>54</v>
      </c>
      <c r="N198" t="s">
        <v>81</v>
      </c>
      <c r="P198" t="s">
        <v>159</v>
      </c>
      <c r="Q198" t="s">
        <v>81</v>
      </c>
      <c r="R198" t="str">
        <f t="shared" si="13"/>
        <v>|[[《バントゥの碑/Bontu's Monument》&gt;バントゥの碑]]|16|アンコモン|サポート|</v>
      </c>
    </row>
    <row r="199" spans="1:18">
      <c r="A199" t="s">
        <v>81</v>
      </c>
      <c r="B199" t="s">
        <v>2234</v>
      </c>
      <c r="C199" t="s">
        <v>746</v>
      </c>
      <c r="D199" t="s">
        <v>392</v>
      </c>
      <c r="E199" t="s">
        <v>2235</v>
      </c>
      <c r="F199" t="str">
        <f t="shared" si="12"/>
        <v>ハゾレトの碑</v>
      </c>
      <c r="G199" t="s">
        <v>2182</v>
      </c>
      <c r="H199" t="s">
        <v>81</v>
      </c>
      <c r="J199">
        <v>14</v>
      </c>
      <c r="K199" t="s">
        <v>81</v>
      </c>
      <c r="M199" t="s">
        <v>54</v>
      </c>
      <c r="N199" t="s">
        <v>81</v>
      </c>
      <c r="P199" t="s">
        <v>159</v>
      </c>
      <c r="Q199" t="s">
        <v>81</v>
      </c>
      <c r="R199" t="str">
        <f t="shared" si="13"/>
        <v>|[[《ハゾレトの碑/Hazoret's Monument》&gt;ハゾレトの碑]]|14|アンコモン|サポート|</v>
      </c>
    </row>
    <row r="200" spans="1:18">
      <c r="A200" t="s">
        <v>81</v>
      </c>
      <c r="B200" t="s">
        <v>2234</v>
      </c>
      <c r="C200" t="s">
        <v>750</v>
      </c>
      <c r="D200" t="s">
        <v>411</v>
      </c>
      <c r="E200" t="s">
        <v>2235</v>
      </c>
      <c r="F200" t="str">
        <f t="shared" si="12"/>
        <v>ケフネトの碑</v>
      </c>
      <c r="G200" t="s">
        <v>2182</v>
      </c>
      <c r="H200" t="s">
        <v>81</v>
      </c>
      <c r="J200">
        <v>16</v>
      </c>
      <c r="K200" t="s">
        <v>81</v>
      </c>
      <c r="M200" t="s">
        <v>54</v>
      </c>
      <c r="N200" t="s">
        <v>81</v>
      </c>
      <c r="P200" t="s">
        <v>159</v>
      </c>
      <c r="Q200" t="s">
        <v>81</v>
      </c>
      <c r="R200" t="str">
        <f t="shared" si="13"/>
        <v>|[[《ケフネトの碑/Kefnet's Monument》&gt;ケフネトの碑]]|16|アンコモン|サポート|</v>
      </c>
    </row>
    <row r="201" spans="1:18">
      <c r="A201" t="s">
        <v>81</v>
      </c>
      <c r="B201" t="s">
        <v>2234</v>
      </c>
      <c r="C201" t="s">
        <v>754</v>
      </c>
      <c r="D201" t="s">
        <v>437</v>
      </c>
      <c r="E201" t="s">
        <v>2235</v>
      </c>
      <c r="F201" t="str">
        <f t="shared" si="12"/>
        <v>オケチラの碑</v>
      </c>
      <c r="G201" t="s">
        <v>2182</v>
      </c>
      <c r="H201" t="s">
        <v>81</v>
      </c>
      <c r="J201">
        <v>15</v>
      </c>
      <c r="K201" t="s">
        <v>81</v>
      </c>
      <c r="M201" t="s">
        <v>54</v>
      </c>
      <c r="N201" t="s">
        <v>81</v>
      </c>
      <c r="P201" t="s">
        <v>159</v>
      </c>
      <c r="Q201" t="s">
        <v>81</v>
      </c>
      <c r="R201" t="str">
        <f t="shared" si="13"/>
        <v>|[[《オケチラの碑/Oketra's Monument》&gt;オケチラの碑]]|15|アンコモン|サポート|</v>
      </c>
    </row>
    <row r="202" spans="1:18">
      <c r="A202" t="s">
        <v>81</v>
      </c>
      <c r="B202" t="s">
        <v>2234</v>
      </c>
      <c r="C202" t="s">
        <v>758</v>
      </c>
      <c r="D202" t="s">
        <v>457</v>
      </c>
      <c r="E202" t="s">
        <v>2235</v>
      </c>
      <c r="F202" t="str">
        <f t="shared" si="12"/>
        <v>ロナスの碑</v>
      </c>
      <c r="G202" t="s">
        <v>2182</v>
      </c>
      <c r="H202" t="s">
        <v>81</v>
      </c>
      <c r="J202">
        <v>15</v>
      </c>
      <c r="K202" t="s">
        <v>81</v>
      </c>
      <c r="M202" t="s">
        <v>54</v>
      </c>
      <c r="N202" t="s">
        <v>81</v>
      </c>
      <c r="P202" t="s">
        <v>159</v>
      </c>
      <c r="Q202" t="s">
        <v>81</v>
      </c>
      <c r="R202" t="str">
        <f t="shared" si="13"/>
        <v>|[[《ロナスの碑/Rhonas's Monument》&gt;ロナスの碑]]|15|アンコモン|サポート|</v>
      </c>
    </row>
    <row r="203" spans="1:18">
      <c r="A203" t="s">
        <v>81</v>
      </c>
      <c r="B203" t="s">
        <v>2234</v>
      </c>
      <c r="C203" t="s">
        <v>762</v>
      </c>
      <c r="D203" t="s">
        <v>214</v>
      </c>
      <c r="E203" t="s">
        <v>2235</v>
      </c>
      <c r="F203" t="str">
        <f t="shared" si="12"/>
        <v>泥濘の峡谷</v>
      </c>
      <c r="G203" t="s">
        <v>2182</v>
      </c>
      <c r="H203" t="s">
        <v>81</v>
      </c>
      <c r="J203">
        <v>6</v>
      </c>
      <c r="K203" t="s">
        <v>81</v>
      </c>
      <c r="M203" t="s">
        <v>55</v>
      </c>
      <c r="N203" t="s">
        <v>81</v>
      </c>
      <c r="P203" t="s">
        <v>159</v>
      </c>
      <c r="Q203" t="s">
        <v>81</v>
      </c>
      <c r="R203" t="str">
        <f t="shared" si="13"/>
        <v>|[[《泥濘の峡谷/Canyon Slough》&gt;泥濘の峡谷]]|6|レア|サポート|</v>
      </c>
    </row>
    <row r="204" spans="1:18">
      <c r="A204" t="s">
        <v>81</v>
      </c>
      <c r="B204" t="s">
        <v>2234</v>
      </c>
      <c r="C204" t="s">
        <v>764</v>
      </c>
      <c r="D204" t="s">
        <v>363</v>
      </c>
      <c r="E204" t="s">
        <v>2235</v>
      </c>
      <c r="F204" t="str">
        <f t="shared" si="12"/>
        <v>異臭の池</v>
      </c>
      <c r="G204" t="s">
        <v>2182</v>
      </c>
      <c r="H204" t="s">
        <v>81</v>
      </c>
      <c r="J204">
        <v>6</v>
      </c>
      <c r="K204" t="s">
        <v>81</v>
      </c>
      <c r="M204" t="s">
        <v>55</v>
      </c>
      <c r="N204" t="s">
        <v>81</v>
      </c>
      <c r="P204" t="s">
        <v>159</v>
      </c>
      <c r="Q204" t="s">
        <v>81</v>
      </c>
      <c r="R204" t="str">
        <f t="shared" si="13"/>
        <v>|[[《異臭の池/Fetid Pools》&gt;異臭の池]]|6|レア|サポート|</v>
      </c>
    </row>
    <row r="205" spans="1:18">
      <c r="A205" t="s">
        <v>81</v>
      </c>
      <c r="B205" t="s">
        <v>2234</v>
      </c>
      <c r="C205" t="s">
        <v>766</v>
      </c>
      <c r="D205" t="s">
        <v>408</v>
      </c>
      <c r="E205" t="s">
        <v>2235</v>
      </c>
      <c r="F205" t="str">
        <f t="shared" si="12"/>
        <v>灌漑農地</v>
      </c>
      <c r="G205" t="s">
        <v>2182</v>
      </c>
      <c r="H205" t="s">
        <v>81</v>
      </c>
      <c r="J205">
        <v>6</v>
      </c>
      <c r="K205" t="s">
        <v>81</v>
      </c>
      <c r="M205" t="s">
        <v>55</v>
      </c>
      <c r="N205" t="s">
        <v>81</v>
      </c>
      <c r="P205" t="s">
        <v>159</v>
      </c>
      <c r="Q205" t="s">
        <v>81</v>
      </c>
      <c r="R205" t="str">
        <f t="shared" si="13"/>
        <v>|[[《灌漑農地/Irrigated Farmland》&gt;灌漑農地]]|6|レア|サポート|</v>
      </c>
    </row>
    <row r="206" spans="1:18">
      <c r="A206" t="s">
        <v>81</v>
      </c>
      <c r="B206" t="s">
        <v>2234</v>
      </c>
      <c r="C206" t="s">
        <v>768</v>
      </c>
      <c r="D206" t="s">
        <v>464</v>
      </c>
      <c r="E206" t="s">
        <v>2235</v>
      </c>
      <c r="F206" t="str">
        <f t="shared" si="12"/>
        <v>まばらな木立ち</v>
      </c>
      <c r="G206" t="s">
        <v>2182</v>
      </c>
      <c r="H206" t="s">
        <v>81</v>
      </c>
      <c r="J206">
        <v>6</v>
      </c>
      <c r="K206" t="s">
        <v>81</v>
      </c>
      <c r="M206" t="s">
        <v>55</v>
      </c>
      <c r="N206" t="s">
        <v>81</v>
      </c>
      <c r="P206" t="s">
        <v>159</v>
      </c>
      <c r="Q206" t="s">
        <v>81</v>
      </c>
      <c r="R206" t="str">
        <f t="shared" si="13"/>
        <v>|[[《まばらな木立ち/Scattered Groves》&gt;まばらな木立ち]]|6|レア|サポート|</v>
      </c>
    </row>
    <row r="207" spans="1:18">
      <c r="A207" t="s">
        <v>81</v>
      </c>
      <c r="B207" t="s">
        <v>2234</v>
      </c>
      <c r="C207" t="s">
        <v>770</v>
      </c>
      <c r="D207" t="s">
        <v>475</v>
      </c>
      <c r="E207" t="s">
        <v>2235</v>
      </c>
      <c r="F207" t="str">
        <f t="shared" si="12"/>
        <v>隠れた茂み</v>
      </c>
      <c r="G207" t="s">
        <v>2182</v>
      </c>
      <c r="H207" t="s">
        <v>81</v>
      </c>
      <c r="J207">
        <v>6</v>
      </c>
      <c r="K207" t="s">
        <v>81</v>
      </c>
      <c r="M207" t="s">
        <v>55</v>
      </c>
      <c r="N207" t="s">
        <v>81</v>
      </c>
      <c r="P207" t="s">
        <v>159</v>
      </c>
      <c r="Q207" t="s">
        <v>81</v>
      </c>
      <c r="R207" t="str">
        <f t="shared" si="13"/>
        <v>|[[《隠れた茂み/Sheltered Thicket》&gt;隠れた茂み]]|6|レア|サポート|</v>
      </c>
    </row>
    <row r="208" spans="1:18">
      <c r="A208" t="s">
        <v>81</v>
      </c>
      <c r="B208" t="s">
        <v>2234</v>
      </c>
      <c r="C208" t="s">
        <v>772</v>
      </c>
      <c r="D208" t="s">
        <v>245</v>
      </c>
      <c r="E208" t="s">
        <v>2235</v>
      </c>
      <c r="F208" t="str">
        <f t="shared" si="12"/>
        <v>大瀑布</v>
      </c>
      <c r="G208" t="s">
        <v>2182</v>
      </c>
      <c r="H208" t="s">
        <v>81</v>
      </c>
      <c r="J208">
        <v>13</v>
      </c>
      <c r="K208" t="s">
        <v>81</v>
      </c>
      <c r="M208" t="s">
        <v>56</v>
      </c>
      <c r="N208" t="s">
        <v>81</v>
      </c>
      <c r="P208" t="s">
        <v>159</v>
      </c>
      <c r="Q208" t="s">
        <v>81</v>
      </c>
      <c r="R208" t="str">
        <f t="shared" si="13"/>
        <v>|[[《大瀑布/Cascading Cataracts》&gt;大瀑布]]|13|神話レア|サポート|</v>
      </c>
    </row>
    <row r="209" customFormat="1" spans="1:18">
      <c r="A209" t="s">
        <v>81</v>
      </c>
      <c r="B209" t="s">
        <v>2234</v>
      </c>
      <c r="C209" t="s">
        <v>774</v>
      </c>
      <c r="D209" t="s">
        <v>439</v>
      </c>
      <c r="E209" t="s">
        <v>2235</v>
      </c>
      <c r="F209" t="str">
        <f t="shared" si="12"/>
        <v>神託者の大聖堂</v>
      </c>
      <c r="G209" t="s">
        <v>2182</v>
      </c>
      <c r="H209" t="s">
        <v>81</v>
      </c>
      <c r="J209">
        <v>7</v>
      </c>
      <c r="K209" t="s">
        <v>81</v>
      </c>
      <c r="M209" t="s">
        <v>56</v>
      </c>
      <c r="N209" t="s">
        <v>81</v>
      </c>
      <c r="P209" t="s">
        <v>159</v>
      </c>
      <c r="Q209" t="s">
        <v>81</v>
      </c>
      <c r="R209" t="str">
        <f t="shared" si="13"/>
        <v>|[[《神託者の大聖堂/Oracle's Vault》&gt;神託者の大聖堂]]|7|神話レア|サポート|</v>
      </c>
    </row>
    <row r="210" customFormat="1" spans="1:18">
      <c r="A210" t="s">
        <v>81</v>
      </c>
      <c r="B210" t="s">
        <v>2234</v>
      </c>
      <c r="C210" t="s">
        <v>944</v>
      </c>
      <c r="D210" t="s">
        <v>945</v>
      </c>
      <c r="E210" t="s">
        <v>2235</v>
      </c>
      <c r="F210" t="str">
        <f t="shared" si="12"/>
        <v>王神の玉座</v>
      </c>
      <c r="G210" t="s">
        <v>2182</v>
      </c>
      <c r="H210" t="s">
        <v>81</v>
      </c>
      <c r="J210">
        <v>19</v>
      </c>
      <c r="K210" t="s">
        <v>81</v>
      </c>
      <c r="M210" t="s">
        <v>56</v>
      </c>
      <c r="N210" t="s">
        <v>81</v>
      </c>
      <c r="P210" t="s">
        <v>159</v>
      </c>
      <c r="Q210" t="s">
        <v>81</v>
      </c>
      <c r="R210" t="str">
        <f t="shared" si="13"/>
        <v>|[[《王神の玉座/Throne of the God-Pharaoh》&gt;王神の玉座]]|19|神話レア|サポート|</v>
      </c>
    </row>
    <row r="213" customFormat="1" spans="1:18">
      <c r="A213" t="s">
        <v>81</v>
      </c>
      <c r="B213" s="23" t="s">
        <v>1770</v>
      </c>
      <c r="C213" s="23"/>
      <c r="D213" s="23"/>
      <c r="H213" t="s">
        <v>81</v>
      </c>
      <c r="I213" t="s">
        <v>1771</v>
      </c>
      <c r="K213" t="s">
        <v>81</v>
      </c>
      <c r="L213" t="s">
        <v>1</v>
      </c>
      <c r="N213" t="s">
        <v>81</v>
      </c>
      <c r="O213" t="s">
        <v>2</v>
      </c>
      <c r="Q213" t="s">
        <v>2178</v>
      </c>
      <c r="R213" t="str">
        <f>A213&amp;B213&amp;C213&amp;E213&amp;F213&amp;G213&amp;H213&amp;I213&amp;J213&amp;K213&amp;L213&amp;M213&amp;N213&amp;O213&amp;P213&amp;Q213</f>
        <v>|LEFT:500|LEFT:50|LEFT:80|LEFT:100|c</v>
      </c>
    </row>
    <row r="214" customFormat="1" spans="1:18">
      <c r="A214" t="s">
        <v>81</v>
      </c>
      <c r="B214" s="23" t="s">
        <v>1772</v>
      </c>
      <c r="C214" s="23"/>
      <c r="D214" s="23"/>
      <c r="H214" t="s">
        <v>81</v>
      </c>
      <c r="I214" t="s">
        <v>1773</v>
      </c>
      <c r="K214" t="s">
        <v>81</v>
      </c>
      <c r="L214" t="s">
        <v>93</v>
      </c>
      <c r="N214" t="s">
        <v>81</v>
      </c>
      <c r="O214" t="s">
        <v>11</v>
      </c>
      <c r="Q214" t="s">
        <v>81</v>
      </c>
      <c r="R214" t="str">
        <f>A214&amp;B214&amp;C214&amp;E214&amp;F214&amp;G214&amp;H214&amp;I214&amp;J214&amp;K214&amp;L214&amp;M214&amp;N214&amp;O214&amp;P214&amp;Q214</f>
        <v>|カード名|コスト|レアリティ|種別|</v>
      </c>
    </row>
    <row r="215" customFormat="1" spans="1:18">
      <c r="A215" t="s">
        <v>81</v>
      </c>
      <c r="B215" t="s">
        <v>2242</v>
      </c>
      <c r="C215" t="s">
        <v>1592</v>
      </c>
      <c r="E215" t="s">
        <v>2182</v>
      </c>
      <c r="F215" t="s">
        <v>1593</v>
      </c>
      <c r="G215" t="s">
        <v>2181</v>
      </c>
      <c r="H215" t="s">
        <v>81</v>
      </c>
      <c r="J215">
        <v>3</v>
      </c>
      <c r="K215" t="s">
        <v>81</v>
      </c>
      <c r="M215" t="s">
        <v>31</v>
      </c>
      <c r="N215" t="s">
        <v>81</v>
      </c>
      <c r="P215" t="s">
        <v>131</v>
      </c>
      <c r="Q215" t="s">
        <v>81</v>
      </c>
      <c r="R215" t="str">
        <f>A215&amp;B215&amp;C215&amp;D215&amp;E215&amp;"/"&amp;F215&amp;G215&amp;H215&amp;I215&amp;J215&amp;K215&amp;L215&amp;M215&amp;N215&amp;O215&amp;P215&amp;Q215</f>
        <v>|《[[デジェルの拒絶]]/Djeru's Renunciation》|3|コモン|呪文|</v>
      </c>
    </row>
    <row r="216" customFormat="1" spans="1:18">
      <c r="A216" t="s">
        <v>81</v>
      </c>
      <c r="B216" t="s">
        <v>2242</v>
      </c>
      <c r="C216" t="s">
        <v>1590</v>
      </c>
      <c r="E216" t="s">
        <v>2182</v>
      </c>
      <c r="F216" t="s">
        <v>1591</v>
      </c>
      <c r="G216" t="s">
        <v>2181</v>
      </c>
      <c r="H216" t="s">
        <v>81</v>
      </c>
      <c r="J216">
        <v>10</v>
      </c>
      <c r="K216" t="s">
        <v>81</v>
      </c>
      <c r="M216" t="s">
        <v>54</v>
      </c>
      <c r="N216" t="s">
        <v>81</v>
      </c>
      <c r="P216" t="s">
        <v>34</v>
      </c>
      <c r="Q216" t="s">
        <v>81</v>
      </c>
      <c r="R216" t="str">
        <f t="shared" ref="R216:R248" si="14">A216&amp;B216&amp;C216&amp;D216&amp;E216&amp;"/"&amp;F216&amp;G216&amp;H216&amp;I216&amp;J216&amp;K216&amp;L216&amp;M216&amp;N216&amp;O216&amp;P216&amp;Q216</f>
        <v>|《[[王神の天使]]/Angel of the God-Pharaoh》|10|アンコモン|クリーチャー|</v>
      </c>
    </row>
    <row r="217" customFormat="1" spans="1:18">
      <c r="A217" t="s">
        <v>81</v>
      </c>
      <c r="B217" t="s">
        <v>2242</v>
      </c>
      <c r="C217" t="s">
        <v>1604</v>
      </c>
      <c r="E217" t="s">
        <v>2182</v>
      </c>
      <c r="F217" t="s">
        <v>1605</v>
      </c>
      <c r="G217" t="s">
        <v>2181</v>
      </c>
      <c r="H217" t="s">
        <v>81</v>
      </c>
      <c r="J217">
        <v>6</v>
      </c>
      <c r="K217" t="s">
        <v>81</v>
      </c>
      <c r="M217" t="s">
        <v>54</v>
      </c>
      <c r="N217" t="s">
        <v>81</v>
      </c>
      <c r="P217" t="s">
        <v>131</v>
      </c>
      <c r="Q217" t="s">
        <v>81</v>
      </c>
      <c r="R217" t="str">
        <f t="shared" si="14"/>
        <v>|《[[救済の恩寵]]/Saving Grace》|6|アンコモン|呪文|</v>
      </c>
    </row>
    <row r="218" customFormat="1" spans="1:18">
      <c r="A218" t="s">
        <v>81</v>
      </c>
      <c r="B218" t="s">
        <v>2242</v>
      </c>
      <c r="C218" t="s">
        <v>1608</v>
      </c>
      <c r="E218" t="s">
        <v>2182</v>
      </c>
      <c r="F218" t="s">
        <v>1609</v>
      </c>
      <c r="G218" t="s">
        <v>2181</v>
      </c>
      <c r="H218" t="s">
        <v>81</v>
      </c>
      <c r="J218">
        <v>13</v>
      </c>
      <c r="K218" t="s">
        <v>81</v>
      </c>
      <c r="M218" t="s">
        <v>54</v>
      </c>
      <c r="N218" t="s">
        <v>81</v>
      </c>
      <c r="P218" t="s">
        <v>131</v>
      </c>
      <c r="Q218" t="s">
        <v>81</v>
      </c>
      <c r="R218" t="str">
        <f t="shared" si="14"/>
        <v>|《[[型破りな戦術]]/Unconventional Tactics》|13|アンコモン|呪文|</v>
      </c>
    </row>
    <row r="219" customFormat="1" spans="1:18">
      <c r="A219" t="s">
        <v>81</v>
      </c>
      <c r="B219" t="s">
        <v>2242</v>
      </c>
      <c r="C219" t="s">
        <v>1600</v>
      </c>
      <c r="E219" t="s">
        <v>2182</v>
      </c>
      <c r="F219" t="s">
        <v>1601</v>
      </c>
      <c r="G219" t="s">
        <v>2181</v>
      </c>
      <c r="H219" t="s">
        <v>81</v>
      </c>
      <c r="J219">
        <v>24</v>
      </c>
      <c r="K219" t="s">
        <v>81</v>
      </c>
      <c r="M219" t="s">
        <v>55</v>
      </c>
      <c r="N219" t="s">
        <v>81</v>
      </c>
      <c r="P219" t="s">
        <v>131</v>
      </c>
      <c r="Q219" t="s">
        <v>81</v>
      </c>
      <c r="R219" t="str">
        <f t="shared" si="14"/>
        <v>|《[[オケチラ最後の慈悲]]/Oketra's Last Mercy》|24|レア|呪文|</v>
      </c>
    </row>
    <row r="220" customFormat="1" spans="1:18">
      <c r="A220" t="s">
        <v>81</v>
      </c>
      <c r="B220" t="s">
        <v>2242</v>
      </c>
      <c r="C220" t="s">
        <v>1596</v>
      </c>
      <c r="E220" t="s">
        <v>2182</v>
      </c>
      <c r="F220" t="s">
        <v>1597</v>
      </c>
      <c r="G220" t="s">
        <v>2181</v>
      </c>
      <c r="H220" t="s">
        <v>81</v>
      </c>
      <c r="J220">
        <v>18</v>
      </c>
      <c r="K220" t="s">
        <v>81</v>
      </c>
      <c r="M220" t="s">
        <v>56</v>
      </c>
      <c r="N220" t="s">
        <v>81</v>
      </c>
      <c r="P220" t="s">
        <v>131</v>
      </c>
      <c r="Q220" t="s">
        <v>81</v>
      </c>
      <c r="R220" t="str">
        <f t="shared" si="14"/>
        <v>|《[[啓示の刻]]/Hour of Revelation》|18|神話レア|呪文|</v>
      </c>
    </row>
    <row r="221" customFormat="1" spans="1:18">
      <c r="A221" t="s">
        <v>81</v>
      </c>
      <c r="B221" t="s">
        <v>2242</v>
      </c>
      <c r="C221" t="s">
        <v>1625</v>
      </c>
      <c r="E221" t="s">
        <v>2182</v>
      </c>
      <c r="F221" t="s">
        <v>1626</v>
      </c>
      <c r="G221" t="s">
        <v>2181</v>
      </c>
      <c r="H221" t="s">
        <v>81</v>
      </c>
      <c r="J221">
        <v>8</v>
      </c>
      <c r="K221" t="s">
        <v>81</v>
      </c>
      <c r="M221" t="s">
        <v>54</v>
      </c>
      <c r="N221" t="s">
        <v>81</v>
      </c>
      <c r="P221" t="s">
        <v>34</v>
      </c>
      <c r="Q221" t="s">
        <v>81</v>
      </c>
      <c r="R221" t="str">
        <f t="shared" si="14"/>
        <v>|《[[呪文織りの永遠衆]]/Spellweaver Eternal》|8|アンコモン|クリーチャー|</v>
      </c>
    </row>
    <row r="222" customFormat="1" spans="1:18">
      <c r="A222" t="s">
        <v>81</v>
      </c>
      <c r="B222" t="s">
        <v>2242</v>
      </c>
      <c r="C222" t="s">
        <v>1629</v>
      </c>
      <c r="E222" t="s">
        <v>2182</v>
      </c>
      <c r="F222" t="s">
        <v>1630</v>
      </c>
      <c r="G222" t="s">
        <v>2181</v>
      </c>
      <c r="H222" t="s">
        <v>81</v>
      </c>
      <c r="J222">
        <v>10</v>
      </c>
      <c r="K222" t="s">
        <v>81</v>
      </c>
      <c r="M222" t="s">
        <v>54</v>
      </c>
      <c r="N222" t="s">
        <v>81</v>
      </c>
      <c r="P222" t="s">
        <v>34</v>
      </c>
      <c r="Q222" t="s">
        <v>81</v>
      </c>
      <c r="R222" t="str">
        <f t="shared" si="14"/>
        <v>|《[[縞カワヘビ]]/Striped Riverwinder》|10|アンコモン|クリーチャー|</v>
      </c>
    </row>
    <row r="223" customFormat="1" spans="1:18">
      <c r="A223" t="s">
        <v>81</v>
      </c>
      <c r="B223" t="s">
        <v>2242</v>
      </c>
      <c r="C223" t="s">
        <v>1632</v>
      </c>
      <c r="E223" t="s">
        <v>2182</v>
      </c>
      <c r="F223" t="s">
        <v>1633</v>
      </c>
      <c r="G223" t="s">
        <v>2181</v>
      </c>
      <c r="H223" t="s">
        <v>81</v>
      </c>
      <c r="J223">
        <v>12</v>
      </c>
      <c r="K223" t="s">
        <v>81</v>
      </c>
      <c r="M223" t="s">
        <v>54</v>
      </c>
      <c r="N223" t="s">
        <v>81</v>
      </c>
      <c r="P223" t="s">
        <v>34</v>
      </c>
      <c r="Q223" t="s">
        <v>81</v>
      </c>
      <c r="R223" t="str">
        <f t="shared" si="14"/>
        <v>|《[[禍鞭の懲罰者]]/Banewhip Punisher》|12|アンコモン|クリーチャー|</v>
      </c>
    </row>
    <row r="224" customFormat="1" spans="1:18">
      <c r="A224" t="s">
        <v>81</v>
      </c>
      <c r="B224" t="s">
        <v>2242</v>
      </c>
      <c r="C224" t="s">
        <v>1613</v>
      </c>
      <c r="E224" t="s">
        <v>2182</v>
      </c>
      <c r="F224" t="s">
        <v>1614</v>
      </c>
      <c r="G224" t="s">
        <v>2181</v>
      </c>
      <c r="H224" t="s">
        <v>81</v>
      </c>
      <c r="J224">
        <v>6</v>
      </c>
      <c r="K224" t="s">
        <v>81</v>
      </c>
      <c r="M224" t="s">
        <v>54</v>
      </c>
      <c r="N224" t="s">
        <v>81</v>
      </c>
      <c r="P224" t="s">
        <v>159</v>
      </c>
      <c r="Q224" t="s">
        <v>81</v>
      </c>
      <c r="R224" t="str">
        <f t="shared" si="14"/>
        <v>|《[[ジェイスの敗北]]/Jace's Defeat》|6|アンコモン|サポート|</v>
      </c>
    </row>
    <row r="225" customFormat="1" spans="1:18">
      <c r="A225" t="s">
        <v>81</v>
      </c>
      <c r="B225" t="s">
        <v>2242</v>
      </c>
      <c r="C225" t="s">
        <v>1621</v>
      </c>
      <c r="E225" t="s">
        <v>2182</v>
      </c>
      <c r="F225" t="s">
        <v>1622</v>
      </c>
      <c r="G225" t="s">
        <v>2181</v>
      </c>
      <c r="H225" t="s">
        <v>81</v>
      </c>
      <c r="J225">
        <v>7</v>
      </c>
      <c r="K225" t="s">
        <v>81</v>
      </c>
      <c r="M225" t="s">
        <v>54</v>
      </c>
      <c r="N225" t="s">
        <v>81</v>
      </c>
      <c r="P225" t="s">
        <v>159</v>
      </c>
      <c r="Q225" t="s">
        <v>81</v>
      </c>
      <c r="R225" t="str">
        <f t="shared" si="14"/>
        <v>|《[[謎変化]]/Riddleform》|7|アンコモン|サポート|</v>
      </c>
    </row>
    <row r="226" customFormat="1" spans="1:18">
      <c r="A226" t="s">
        <v>81</v>
      </c>
      <c r="B226" t="s">
        <v>2242</v>
      </c>
      <c r="C226" t="s">
        <v>1617</v>
      </c>
      <c r="E226" t="s">
        <v>2182</v>
      </c>
      <c r="F226" t="s">
        <v>1618</v>
      </c>
      <c r="G226" t="s">
        <v>2181</v>
      </c>
      <c r="H226" t="s">
        <v>81</v>
      </c>
      <c r="J226">
        <v>11</v>
      </c>
      <c r="K226" t="s">
        <v>81</v>
      </c>
      <c r="M226" t="s">
        <v>55</v>
      </c>
      <c r="N226" t="s">
        <v>81</v>
      </c>
      <c r="P226" t="s">
        <v>131</v>
      </c>
      <c r="Q226" t="s">
        <v>81</v>
      </c>
      <c r="R226" t="str">
        <f t="shared" si="14"/>
        <v>|《[[ケフネト最後の言葉]]/Kefnet's Last Word》|11|レア|呪文|</v>
      </c>
    </row>
    <row r="227" customFormat="1" spans="1:18">
      <c r="A227" t="s">
        <v>81</v>
      </c>
      <c r="B227" t="s">
        <v>2242</v>
      </c>
      <c r="C227" t="s">
        <v>1645</v>
      </c>
      <c r="E227" t="s">
        <v>2182</v>
      </c>
      <c r="F227" t="s">
        <v>1646</v>
      </c>
      <c r="G227" t="s">
        <v>2181</v>
      </c>
      <c r="H227" t="s">
        <v>81</v>
      </c>
      <c r="J227">
        <v>6</v>
      </c>
      <c r="K227" t="s">
        <v>81</v>
      </c>
      <c r="M227" t="s">
        <v>54</v>
      </c>
      <c r="N227" t="s">
        <v>81</v>
      </c>
      <c r="P227" t="s">
        <v>34</v>
      </c>
      <c r="Q227" t="s">
        <v>81</v>
      </c>
      <c r="R227" t="str">
        <f t="shared" si="14"/>
        <v>|《[[廃墟ネズミ]]/Ruin Rat》|6|アンコモン|クリーチャー|</v>
      </c>
    </row>
    <row r="228" customFormat="1" spans="1:18">
      <c r="A228" t="s">
        <v>81</v>
      </c>
      <c r="B228" t="s">
        <v>2242</v>
      </c>
      <c r="C228" t="s">
        <v>1650</v>
      </c>
      <c r="E228" t="s">
        <v>2182</v>
      </c>
      <c r="F228" t="s">
        <v>1651</v>
      </c>
      <c r="G228" t="s">
        <v>2181</v>
      </c>
      <c r="H228" t="s">
        <v>81</v>
      </c>
      <c r="J228">
        <v>14</v>
      </c>
      <c r="K228" t="s">
        <v>81</v>
      </c>
      <c r="M228" t="s">
        <v>54</v>
      </c>
      <c r="N228" t="s">
        <v>81</v>
      </c>
      <c r="P228" t="s">
        <v>159</v>
      </c>
      <c r="Q228" t="s">
        <v>81</v>
      </c>
      <c r="R228" t="str">
        <f t="shared" si="14"/>
        <v>|《[[スカラベの責め苦]]/Torment of Scarabs》|14|アンコモン|サポート|</v>
      </c>
    </row>
    <row r="229" customFormat="1" spans="1:18">
      <c r="A229" t="s">
        <v>81</v>
      </c>
      <c r="B229" t="s">
        <v>2242</v>
      </c>
      <c r="C229" t="s">
        <v>1654</v>
      </c>
      <c r="E229" t="s">
        <v>2182</v>
      </c>
      <c r="F229" t="s">
        <v>1655</v>
      </c>
      <c r="G229" t="s">
        <v>2181</v>
      </c>
      <c r="H229" t="s">
        <v>81</v>
      </c>
      <c r="J229">
        <v>9</v>
      </c>
      <c r="K229" t="s">
        <v>81</v>
      </c>
      <c r="M229" t="s">
        <v>54</v>
      </c>
      <c r="N229" t="s">
        <v>81</v>
      </c>
      <c r="P229" t="s">
        <v>131</v>
      </c>
      <c r="Q229" t="s">
        <v>81</v>
      </c>
      <c r="R229" t="str">
        <f t="shared" si="14"/>
        <v>|《[[毒の責め苦]]/Torment of Venom》|9|アンコモン|呪文|</v>
      </c>
    </row>
    <row r="230" customFormat="1" spans="1:18">
      <c r="A230" t="s">
        <v>81</v>
      </c>
      <c r="B230" t="s">
        <v>2242</v>
      </c>
      <c r="C230" t="s">
        <v>1637</v>
      </c>
      <c r="E230" t="s">
        <v>2182</v>
      </c>
      <c r="F230" t="s">
        <v>1638</v>
      </c>
      <c r="G230" t="s">
        <v>2181</v>
      </c>
      <c r="H230" t="s">
        <v>81</v>
      </c>
      <c r="J230">
        <v>12</v>
      </c>
      <c r="K230" t="s">
        <v>81</v>
      </c>
      <c r="M230" t="s">
        <v>55</v>
      </c>
      <c r="N230" t="s">
        <v>81</v>
      </c>
      <c r="P230" t="s">
        <v>131</v>
      </c>
      <c r="Q230" t="s">
        <v>81</v>
      </c>
      <c r="R230" t="str">
        <f t="shared" si="14"/>
        <v>|《[[バントゥ最後の算段]]/Bontu's Last Reckoning》|12|レア|呪文|</v>
      </c>
    </row>
    <row r="231" customFormat="1" spans="1:18">
      <c r="A231" t="s">
        <v>81</v>
      </c>
      <c r="B231" t="s">
        <v>2242</v>
      </c>
      <c r="C231" t="s">
        <v>1641</v>
      </c>
      <c r="E231" t="s">
        <v>2182</v>
      </c>
      <c r="F231" t="s">
        <v>1642</v>
      </c>
      <c r="G231" t="s">
        <v>2181</v>
      </c>
      <c r="H231" t="s">
        <v>81</v>
      </c>
      <c r="J231">
        <v>11</v>
      </c>
      <c r="K231" t="s">
        <v>81</v>
      </c>
      <c r="M231" t="s">
        <v>56</v>
      </c>
      <c r="N231" t="s">
        <v>81</v>
      </c>
      <c r="P231" t="s">
        <v>131</v>
      </c>
      <c r="Q231" t="s">
        <v>81</v>
      </c>
      <c r="R231" t="str">
        <f t="shared" si="14"/>
        <v>|《[[栄光の刻]]/Hour of Glory》|11|神話レア|呪文|</v>
      </c>
    </row>
    <row r="232" customFormat="1" spans="1:18">
      <c r="A232" t="s">
        <v>81</v>
      </c>
      <c r="B232" t="s">
        <v>2242</v>
      </c>
      <c r="C232" t="s">
        <v>1662</v>
      </c>
      <c r="E232" t="s">
        <v>2182</v>
      </c>
      <c r="F232" t="s">
        <v>1663</v>
      </c>
      <c r="G232" t="s">
        <v>2181</v>
      </c>
      <c r="H232" t="s">
        <v>81</v>
      </c>
      <c r="J232">
        <v>9</v>
      </c>
      <c r="K232" t="s">
        <v>81</v>
      </c>
      <c r="M232" t="s">
        <v>54</v>
      </c>
      <c r="N232" t="s">
        <v>81</v>
      </c>
      <c r="P232" t="s">
        <v>34</v>
      </c>
      <c r="Q232" t="s">
        <v>81</v>
      </c>
      <c r="R232" t="str">
        <f t="shared" si="14"/>
        <v>|《[[火付け射手]]/Firebrand Archer》|9|アンコモン|クリーチャー|</v>
      </c>
    </row>
    <row r="233" customFormat="1" spans="1:18">
      <c r="A233" t="s">
        <v>81</v>
      </c>
      <c r="B233" t="s">
        <v>2242</v>
      </c>
      <c r="C233" t="s">
        <v>1666</v>
      </c>
      <c r="E233" t="s">
        <v>2182</v>
      </c>
      <c r="F233" t="s">
        <v>1667</v>
      </c>
      <c r="G233" t="s">
        <v>2181</v>
      </c>
      <c r="H233" t="s">
        <v>81</v>
      </c>
      <c r="J233">
        <v>11</v>
      </c>
      <c r="K233" t="s">
        <v>81</v>
      </c>
      <c r="M233" t="s">
        <v>54</v>
      </c>
      <c r="N233" t="s">
        <v>81</v>
      </c>
      <c r="P233" t="s">
        <v>34</v>
      </c>
      <c r="Q233" t="s">
        <v>81</v>
      </c>
      <c r="R233" t="str">
        <f t="shared" si="14"/>
        <v>|《[[花崗岩のタイタン]]/Granitic Titan》|11|アンコモン|クリーチャー|</v>
      </c>
    </row>
    <row r="234" customFormat="1" spans="1:18">
      <c r="A234" t="s">
        <v>81</v>
      </c>
      <c r="B234" t="s">
        <v>2242</v>
      </c>
      <c r="C234" t="s">
        <v>1676</v>
      </c>
      <c r="E234" t="s">
        <v>2182</v>
      </c>
      <c r="F234" t="s">
        <v>1677</v>
      </c>
      <c r="G234" t="s">
        <v>2181</v>
      </c>
      <c r="H234" t="s">
        <v>81</v>
      </c>
      <c r="J234">
        <v>10</v>
      </c>
      <c r="K234" t="s">
        <v>81</v>
      </c>
      <c r="M234" t="s">
        <v>54</v>
      </c>
      <c r="N234" t="s">
        <v>81</v>
      </c>
      <c r="P234" t="s">
        <v>34</v>
      </c>
      <c r="Q234" t="s">
        <v>81</v>
      </c>
      <c r="R234" t="str">
        <f t="shared" si="14"/>
        <v>|《[[マンティコアの永遠衆]]/Manticore Eternal》|10|アンコモン|クリーチャー|</v>
      </c>
    </row>
    <row r="235" customFormat="1" spans="1:18">
      <c r="A235" t="s">
        <v>81</v>
      </c>
      <c r="B235" t="s">
        <v>2242</v>
      </c>
      <c r="C235" t="s">
        <v>1658</v>
      </c>
      <c r="E235" t="s">
        <v>2182</v>
      </c>
      <c r="F235" t="s">
        <v>1659</v>
      </c>
      <c r="G235" t="s">
        <v>2181</v>
      </c>
      <c r="H235" t="s">
        <v>81</v>
      </c>
      <c r="J235">
        <v>13</v>
      </c>
      <c r="K235" t="s">
        <v>81</v>
      </c>
      <c r="M235" t="s">
        <v>54</v>
      </c>
      <c r="N235" t="s">
        <v>81</v>
      </c>
      <c r="P235" t="s">
        <v>131</v>
      </c>
      <c r="Q235" t="s">
        <v>81</v>
      </c>
      <c r="R235" t="str">
        <f t="shared" si="14"/>
        <v>|《[[削剥]]/Abrade》|13|アンコモン|呪文|</v>
      </c>
    </row>
    <row r="236" customFormat="1" spans="1:18">
      <c r="A236" t="s">
        <v>81</v>
      </c>
      <c r="B236" t="s">
        <v>2242</v>
      </c>
      <c r="C236" t="s">
        <v>1668</v>
      </c>
      <c r="E236" t="s">
        <v>2182</v>
      </c>
      <c r="F236" t="s">
        <v>1669</v>
      </c>
      <c r="G236" t="s">
        <v>2181</v>
      </c>
      <c r="H236" t="s">
        <v>81</v>
      </c>
      <c r="J236">
        <v>21</v>
      </c>
      <c r="K236" t="s">
        <v>81</v>
      </c>
      <c r="M236" t="s">
        <v>55</v>
      </c>
      <c r="N236" t="s">
        <v>81</v>
      </c>
      <c r="P236" t="s">
        <v>131</v>
      </c>
      <c r="Q236" t="s">
        <v>81</v>
      </c>
      <c r="R236" t="str">
        <f t="shared" si="14"/>
        <v>|《[[ハゾレトの終わりなき怒り]]/Hazoret's Undying Fury》|21|レア|呪文|</v>
      </c>
    </row>
    <row r="237" customFormat="1" spans="1:18">
      <c r="A237" t="s">
        <v>81</v>
      </c>
      <c r="B237" t="s">
        <v>2242</v>
      </c>
      <c r="C237" t="s">
        <v>1672</v>
      </c>
      <c r="E237" t="s">
        <v>2182</v>
      </c>
      <c r="F237" t="s">
        <v>1673</v>
      </c>
      <c r="G237" t="s">
        <v>2181</v>
      </c>
      <c r="H237" t="s">
        <v>81</v>
      </c>
      <c r="J237">
        <v>15</v>
      </c>
      <c r="K237" t="s">
        <v>81</v>
      </c>
      <c r="M237" t="s">
        <v>56</v>
      </c>
      <c r="N237" t="s">
        <v>81</v>
      </c>
      <c r="P237" t="s">
        <v>131</v>
      </c>
      <c r="Q237" t="s">
        <v>81</v>
      </c>
      <c r="R237" t="str">
        <f t="shared" si="14"/>
        <v>|《[[破滅の刻]]/Hour of Devastation》|15|神話レア|呪文|</v>
      </c>
    </row>
    <row r="238" customFormat="1" spans="1:18">
      <c r="A238" t="s">
        <v>81</v>
      </c>
      <c r="B238" t="s">
        <v>2242</v>
      </c>
      <c r="C238" t="s">
        <v>1682</v>
      </c>
      <c r="E238" t="s">
        <v>2182</v>
      </c>
      <c r="F238" t="s">
        <v>1683</v>
      </c>
      <c r="G238" t="s">
        <v>2181</v>
      </c>
      <c r="H238" t="s">
        <v>81</v>
      </c>
      <c r="J238">
        <v>12</v>
      </c>
      <c r="K238" t="s">
        <v>81</v>
      </c>
      <c r="M238" t="s">
        <v>54</v>
      </c>
      <c r="N238" t="s">
        <v>81</v>
      </c>
      <c r="P238" t="s">
        <v>34</v>
      </c>
      <c r="Q238" t="s">
        <v>81</v>
      </c>
      <c r="R238" t="str">
        <f t="shared" si="14"/>
        <v>|《[[苦弓の名射手]]/Bitterbow Sharpshooters》|12|アンコモン|クリーチャー|</v>
      </c>
    </row>
    <row r="239" customFormat="1" spans="1:18">
      <c r="A239" t="s">
        <v>81</v>
      </c>
      <c r="B239" t="s">
        <v>2242</v>
      </c>
      <c r="C239" t="s">
        <v>1684</v>
      </c>
      <c r="E239" t="s">
        <v>2182</v>
      </c>
      <c r="F239" t="s">
        <v>1685</v>
      </c>
      <c r="G239" t="s">
        <v>2181</v>
      </c>
      <c r="H239" t="s">
        <v>81</v>
      </c>
      <c r="J239">
        <v>13</v>
      </c>
      <c r="K239" t="s">
        <v>81</v>
      </c>
      <c r="M239" t="s">
        <v>54</v>
      </c>
      <c r="N239" t="s">
        <v>81</v>
      </c>
      <c r="P239" t="s">
        <v>34</v>
      </c>
      <c r="Q239" t="s">
        <v>81</v>
      </c>
      <c r="R239" t="str">
        <f t="shared" si="14"/>
        <v>|《[[希望守り]]/Hope Tender》|13|アンコモン|クリーチャー|</v>
      </c>
    </row>
    <row r="240" customFormat="1" spans="1:18">
      <c r="A240" t="s">
        <v>81</v>
      </c>
      <c r="B240" t="s">
        <v>2242</v>
      </c>
      <c r="C240" t="s">
        <v>1678</v>
      </c>
      <c r="E240" t="s">
        <v>2182</v>
      </c>
      <c r="F240" t="s">
        <v>1679</v>
      </c>
      <c r="G240" t="s">
        <v>2181</v>
      </c>
      <c r="H240" t="s">
        <v>81</v>
      </c>
      <c r="J240">
        <v>7</v>
      </c>
      <c r="K240" t="s">
        <v>81</v>
      </c>
      <c r="M240" t="s">
        <v>54</v>
      </c>
      <c r="N240" t="s">
        <v>81</v>
      </c>
      <c r="P240" t="s">
        <v>131</v>
      </c>
      <c r="Q240" t="s">
        <v>81</v>
      </c>
      <c r="R240" t="str">
        <f t="shared" si="14"/>
        <v>|《[[待ち伏せ]]/Ambuscade》|7|アンコモン|呪文|</v>
      </c>
    </row>
    <row r="241" customFormat="1" spans="1:18">
      <c r="A241" t="s">
        <v>81</v>
      </c>
      <c r="B241" t="s">
        <v>2242</v>
      </c>
      <c r="C241" t="s">
        <v>1692</v>
      </c>
      <c r="E241" t="s">
        <v>2182</v>
      </c>
      <c r="F241" t="s">
        <v>1693</v>
      </c>
      <c r="G241" t="s">
        <v>2181</v>
      </c>
      <c r="H241" t="s">
        <v>81</v>
      </c>
      <c r="J241">
        <v>7</v>
      </c>
      <c r="K241" t="s">
        <v>81</v>
      </c>
      <c r="M241" t="s">
        <v>54</v>
      </c>
      <c r="N241" t="s">
        <v>81</v>
      </c>
      <c r="P241" t="s">
        <v>131</v>
      </c>
      <c r="Q241" t="s">
        <v>81</v>
      </c>
      <c r="R241" t="str">
        <f t="shared" si="14"/>
        <v>|《[[ニッサの敗北]]/Nissa's Defeat》|7|アンコモン|呪文|</v>
      </c>
    </row>
    <row r="242" customFormat="1" spans="1:18">
      <c r="A242" t="s">
        <v>81</v>
      </c>
      <c r="B242" t="s">
        <v>2242</v>
      </c>
      <c r="C242" t="s">
        <v>1696</v>
      </c>
      <c r="E242" t="s">
        <v>2182</v>
      </c>
      <c r="F242" t="s">
        <v>1697</v>
      </c>
      <c r="G242" t="s">
        <v>2181</v>
      </c>
      <c r="H242" t="s">
        <v>81</v>
      </c>
      <c r="J242">
        <v>7</v>
      </c>
      <c r="K242" t="s">
        <v>81</v>
      </c>
      <c r="M242" t="s">
        <v>55</v>
      </c>
      <c r="N242" t="s">
        <v>81</v>
      </c>
      <c r="P242" t="s">
        <v>131</v>
      </c>
      <c r="Q242" t="s">
        <v>81</v>
      </c>
      <c r="R242" t="str">
        <f t="shared" si="14"/>
        <v>|《[[ロナス最後の抵抗]]/Rhonas's Last Stand》|7|レア|呪文|</v>
      </c>
    </row>
    <row r="243" customFormat="1" spans="1:18">
      <c r="A243" t="s">
        <v>81</v>
      </c>
      <c r="B243" t="s">
        <v>2242</v>
      </c>
      <c r="C243" t="s">
        <v>1688</v>
      </c>
      <c r="E243" t="s">
        <v>2182</v>
      </c>
      <c r="F243" t="s">
        <v>1689</v>
      </c>
      <c r="G243" t="s">
        <v>2181</v>
      </c>
      <c r="H243" t="s">
        <v>81</v>
      </c>
      <c r="J243">
        <v>11</v>
      </c>
      <c r="K243" t="s">
        <v>81</v>
      </c>
      <c r="M243" t="s">
        <v>56</v>
      </c>
      <c r="N243" t="s">
        <v>81</v>
      </c>
      <c r="P243" t="s">
        <v>131</v>
      </c>
      <c r="Q243" t="s">
        <v>81</v>
      </c>
      <c r="R243" t="str">
        <f t="shared" si="14"/>
        <v>|《[[約束の刻]]/Hour of Promise》|11|神話レア|呪文|</v>
      </c>
    </row>
    <row r="244" customFormat="1" spans="1:18">
      <c r="A244" t="s">
        <v>81</v>
      </c>
      <c r="B244" t="s">
        <v>2242</v>
      </c>
      <c r="C244" t="s">
        <v>1708</v>
      </c>
      <c r="E244" t="s">
        <v>2182</v>
      </c>
      <c r="F244" t="s">
        <v>1709</v>
      </c>
      <c r="G244" t="s">
        <v>2181</v>
      </c>
      <c r="H244" t="s">
        <v>81</v>
      </c>
      <c r="J244">
        <v>16</v>
      </c>
      <c r="K244" t="s">
        <v>81</v>
      </c>
      <c r="M244" t="s">
        <v>55</v>
      </c>
      <c r="N244" t="s">
        <v>81</v>
      </c>
      <c r="P244" t="s">
        <v>34</v>
      </c>
      <c r="Q244" t="s">
        <v>81</v>
      </c>
      <c r="R244" t="str">
        <f t="shared" si="14"/>
        <v>|《[[虚ろな者]]/Hollow One》|16|レア|クリーチャー|</v>
      </c>
    </row>
    <row r="245" customFormat="1" spans="1:18">
      <c r="A245" t="s">
        <v>81</v>
      </c>
      <c r="B245" t="s">
        <v>2242</v>
      </c>
      <c r="C245" t="s">
        <v>1700</v>
      </c>
      <c r="E245" t="s">
        <v>2182</v>
      </c>
      <c r="F245" t="s">
        <v>1701</v>
      </c>
      <c r="G245" t="s">
        <v>2181</v>
      </c>
      <c r="H245" t="s">
        <v>81</v>
      </c>
      <c r="J245">
        <v>12</v>
      </c>
      <c r="K245" t="s">
        <v>81</v>
      </c>
      <c r="M245" t="s">
        <v>55</v>
      </c>
      <c r="N245" t="s">
        <v>81</v>
      </c>
      <c r="P245" t="s">
        <v>131</v>
      </c>
      <c r="Q245" t="s">
        <v>81</v>
      </c>
      <c r="R245" t="str">
        <f t="shared" si="14"/>
        <v>|《[[終わりなき砂漠]]/Endless Sands》|12|レア|呪文|</v>
      </c>
    </row>
    <row r="246" customFormat="1" spans="1:18">
      <c r="A246" t="s">
        <v>81</v>
      </c>
      <c r="B246" t="s">
        <v>2242</v>
      </c>
      <c r="C246" t="s">
        <v>1713</v>
      </c>
      <c r="E246" t="s">
        <v>2182</v>
      </c>
      <c r="F246" t="s">
        <v>1714</v>
      </c>
      <c r="G246" t="s">
        <v>2181</v>
      </c>
      <c r="H246" t="s">
        <v>81</v>
      </c>
      <c r="J246">
        <v>9</v>
      </c>
      <c r="K246" t="s">
        <v>81</v>
      </c>
      <c r="M246" t="s">
        <v>55</v>
      </c>
      <c r="N246" t="s">
        <v>81</v>
      </c>
      <c r="P246" t="s">
        <v>131</v>
      </c>
      <c r="Q246" t="s">
        <v>81</v>
      </c>
      <c r="R246" t="str">
        <f t="shared" si="14"/>
        <v>|《[[敵意ある砂漠]]/Hostile Desert》|9|レア|呪文|</v>
      </c>
    </row>
    <row r="247" customFormat="1" spans="1:18">
      <c r="A247" t="s">
        <v>81</v>
      </c>
      <c r="B247" t="s">
        <v>2242</v>
      </c>
      <c r="C247" t="s">
        <v>1717</v>
      </c>
      <c r="E247" t="s">
        <v>2182</v>
      </c>
      <c r="F247" t="s">
        <v>1718</v>
      </c>
      <c r="G247" t="s">
        <v>2181</v>
      </c>
      <c r="H247" t="s">
        <v>81</v>
      </c>
      <c r="J247">
        <v>8</v>
      </c>
      <c r="K247" t="s">
        <v>81</v>
      </c>
      <c r="M247" t="s">
        <v>55</v>
      </c>
      <c r="N247" t="s">
        <v>81</v>
      </c>
      <c r="P247" t="s">
        <v>131</v>
      </c>
      <c r="Q247" t="s">
        <v>81</v>
      </c>
      <c r="R247" t="str">
        <f t="shared" si="14"/>
        <v>|《[[屍肉あさりの地]]/Scavenger Grounds》|8|レア|呪文|</v>
      </c>
    </row>
    <row r="248" customFormat="1" spans="1:18">
      <c r="A248" t="s">
        <v>81</v>
      </c>
      <c r="B248" t="s">
        <v>2242</v>
      </c>
      <c r="C248" t="s">
        <v>1704</v>
      </c>
      <c r="E248" t="s">
        <v>2182</v>
      </c>
      <c r="F248" t="s">
        <v>1705</v>
      </c>
      <c r="G248" t="s">
        <v>2181</v>
      </c>
      <c r="H248" t="s">
        <v>81</v>
      </c>
      <c r="J248">
        <v>11</v>
      </c>
      <c r="K248" t="s">
        <v>81</v>
      </c>
      <c r="M248" t="s">
        <v>55</v>
      </c>
      <c r="N248" t="s">
        <v>81</v>
      </c>
      <c r="P248" t="s">
        <v>159</v>
      </c>
      <c r="Q248" t="s">
        <v>81</v>
      </c>
      <c r="R248" t="str">
        <f t="shared" si="14"/>
        <v>|《[[王神の贈り物]]/God-Pharaoh's Gift》|11|レア|サポート|</v>
      </c>
    </row>
  </sheetData>
  <pageMargins left="0.699305555555556" right="0.699305555555556" top="0.75" bottom="0.75" header="0.3" footer="0.3"/>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4:L178"/>
  <sheetViews>
    <sheetView topLeftCell="B31" workbookViewId="0">
      <selection activeCell="J170" sqref="J170"/>
    </sheetView>
  </sheetViews>
  <sheetFormatPr defaultColWidth="9" defaultRowHeight="13.5"/>
  <cols>
    <col min="1" max="2" width="55" customWidth="1"/>
    <col min="3" max="3" width="2.625" customWidth="1"/>
    <col min="4" max="4" width="23.875" customWidth="1"/>
    <col min="5" max="5" width="2.375" customWidth="1"/>
    <col min="7" max="7" width="2.375" customWidth="1"/>
    <col min="9" max="9" width="2.625" customWidth="1"/>
  </cols>
  <sheetData>
    <row r="4" spans="1:9">
      <c r="A4" s="4" t="s">
        <v>2243</v>
      </c>
      <c r="B4" t="str">
        <f>C4&amp;D4&amp;E4&amp;F4&amp;G4&amp;H4&amp;I4</f>
        <v>[[選定の司祭&gt;選定の司祭/Anointer Priest]]</v>
      </c>
      <c r="C4" t="s">
        <v>2179</v>
      </c>
      <c r="D4" t="s">
        <v>32</v>
      </c>
      <c r="E4" t="s">
        <v>113</v>
      </c>
      <c r="F4" t="str">
        <f t="shared" ref="F4:F31" si="0">D4</f>
        <v>選定の司祭</v>
      </c>
      <c r="G4" t="s">
        <v>2244</v>
      </c>
      <c r="H4" t="s">
        <v>33</v>
      </c>
      <c r="I4" t="s">
        <v>2182</v>
      </c>
    </row>
    <row r="5" spans="1:9">
      <c r="A5" s="4" t="s">
        <v>2245</v>
      </c>
      <c r="B5" t="str">
        <f t="shared" ref="B5:B31" si="1">C5&amp;D5&amp;E5&amp;F5&amp;G5&amp;H5&amp;I5</f>
        <v>[[束縛のミイラ&gt;束縛のミイラ/Binding Mummy]]</v>
      </c>
      <c r="C5" t="s">
        <v>2179</v>
      </c>
      <c r="D5" t="s">
        <v>48</v>
      </c>
      <c r="E5" t="s">
        <v>113</v>
      </c>
      <c r="F5" t="str">
        <f t="shared" si="0"/>
        <v>束縛のミイラ</v>
      </c>
      <c r="G5" t="s">
        <v>2244</v>
      </c>
      <c r="H5" t="s">
        <v>49</v>
      </c>
      <c r="I5" t="s">
        <v>2182</v>
      </c>
    </row>
    <row r="6" spans="1:9">
      <c r="A6" s="4" t="s">
        <v>2246</v>
      </c>
      <c r="B6" t="str">
        <f t="shared" si="1"/>
        <v>[[突風歩き&gt;突風歩き/Gust Walker]]</v>
      </c>
      <c r="C6" t="s">
        <v>2179</v>
      </c>
      <c r="D6" t="s">
        <v>59</v>
      </c>
      <c r="E6" t="s">
        <v>113</v>
      </c>
      <c r="F6" t="str">
        <f t="shared" si="0"/>
        <v>突風歩き</v>
      </c>
      <c r="G6" t="s">
        <v>2244</v>
      </c>
      <c r="H6" t="s">
        <v>60</v>
      </c>
      <c r="I6" t="s">
        <v>2182</v>
      </c>
    </row>
    <row r="7" spans="1:9">
      <c r="A7" s="4" t="s">
        <v>2247</v>
      </c>
      <c r="B7" t="str">
        <f t="shared" si="1"/>
        <v>[[レト一門の槍の達人&gt;レト一門の槍の達人/Rhet-Crop Spearmaster]]</v>
      </c>
      <c r="C7" t="s">
        <v>2179</v>
      </c>
      <c r="D7" t="s">
        <v>67</v>
      </c>
      <c r="E7" t="s">
        <v>113</v>
      </c>
      <c r="F7" t="str">
        <f t="shared" si="0"/>
        <v>レト一門の槍の達人</v>
      </c>
      <c r="G7" t="s">
        <v>2244</v>
      </c>
      <c r="H7" t="s">
        <v>68</v>
      </c>
      <c r="I7" t="s">
        <v>2182</v>
      </c>
    </row>
    <row r="8" spans="1:9">
      <c r="A8" s="4" t="s">
        <v>2248</v>
      </c>
      <c r="B8" t="str">
        <f t="shared" si="1"/>
        <v>[[聖なる猫&gt;聖なる猫/Sacred Cat]]</v>
      </c>
      <c r="C8" t="s">
        <v>2179</v>
      </c>
      <c r="D8" t="s">
        <v>76</v>
      </c>
      <c r="E8" t="s">
        <v>113</v>
      </c>
      <c r="F8" t="str">
        <f t="shared" si="0"/>
        <v>聖なる猫</v>
      </c>
      <c r="G8" t="s">
        <v>2244</v>
      </c>
      <c r="H8" t="s">
        <v>77</v>
      </c>
      <c r="I8" t="s">
        <v>2182</v>
      </c>
    </row>
    <row r="9" spans="1:9">
      <c r="A9" s="4" t="s">
        <v>2249</v>
      </c>
      <c r="B9" t="str">
        <f t="shared" si="1"/>
        <v>[[ター一門の精鋭&gt;ター一門の精鋭/Tah-Crop Elite]]</v>
      </c>
      <c r="C9" t="s">
        <v>2179</v>
      </c>
      <c r="D9" t="s">
        <v>86</v>
      </c>
      <c r="E9" t="s">
        <v>113</v>
      </c>
      <c r="F9" t="str">
        <f t="shared" si="0"/>
        <v>ター一門の精鋭</v>
      </c>
      <c r="G9" t="s">
        <v>2244</v>
      </c>
      <c r="H9" t="s">
        <v>87</v>
      </c>
      <c r="I9" t="s">
        <v>2182</v>
      </c>
    </row>
    <row r="10" spans="1:9">
      <c r="A10" s="4" t="s">
        <v>2250</v>
      </c>
      <c r="B10" t="str">
        <f t="shared" si="1"/>
        <v>[[仕える者たち&gt;仕える者たち/Those Who Serve]]</v>
      </c>
      <c r="C10" t="s">
        <v>2179</v>
      </c>
      <c r="D10" t="s">
        <v>99</v>
      </c>
      <c r="E10" t="s">
        <v>113</v>
      </c>
      <c r="F10" t="str">
        <f t="shared" si="0"/>
        <v>仕える者たち</v>
      </c>
      <c r="G10" t="s">
        <v>2244</v>
      </c>
      <c r="H10" t="s">
        <v>100</v>
      </c>
      <c r="I10" t="s">
        <v>2182</v>
      </c>
    </row>
    <row r="11" spans="1:9">
      <c r="A11" s="4" t="s">
        <v>2251</v>
      </c>
      <c r="B11" t="str">
        <f t="shared" si="1"/>
        <v>[[断固たる修練者&gt;断固たる修練者/Unwavering Initiate]]</v>
      </c>
      <c r="C11" t="s">
        <v>2179</v>
      </c>
      <c r="D11" t="s">
        <v>108</v>
      </c>
      <c r="E11" t="s">
        <v>113</v>
      </c>
      <c r="F11" t="str">
        <f t="shared" si="0"/>
        <v>断固たる修練者</v>
      </c>
      <c r="G11" t="s">
        <v>2244</v>
      </c>
      <c r="H11" t="s">
        <v>109</v>
      </c>
      <c r="I11" t="s">
        <v>2182</v>
      </c>
    </row>
    <row r="12" spans="1:9">
      <c r="A12" s="4" t="s">
        <v>2252</v>
      </c>
      <c r="B12" t="str">
        <f t="shared" si="1"/>
        <v>[[有翼の番人&gt;有翼の番人/Winged Shepherd]]</v>
      </c>
      <c r="C12" t="s">
        <v>2179</v>
      </c>
      <c r="D12" t="s">
        <v>118</v>
      </c>
      <c r="E12" t="s">
        <v>113</v>
      </c>
      <c r="F12" t="str">
        <f t="shared" si="0"/>
        <v>有翼の番人</v>
      </c>
      <c r="G12" t="s">
        <v>2244</v>
      </c>
      <c r="H12" t="s">
        <v>119</v>
      </c>
      <c r="I12" t="s">
        <v>2182</v>
      </c>
    </row>
    <row r="13" spans="1:9">
      <c r="A13" s="4" t="s">
        <v>2253</v>
      </c>
      <c r="B13" t="str">
        <f t="shared" si="1"/>
        <v>[[デジェルの決意&gt;デジェルの決意/Djeru's Resolve]]</v>
      </c>
      <c r="C13" t="s">
        <v>2179</v>
      </c>
      <c r="D13" t="s">
        <v>129</v>
      </c>
      <c r="E13" t="s">
        <v>113</v>
      </c>
      <c r="F13" t="str">
        <f t="shared" si="0"/>
        <v>デジェルの決意</v>
      </c>
      <c r="G13" t="s">
        <v>2244</v>
      </c>
      <c r="H13" t="s">
        <v>130</v>
      </c>
      <c r="I13" t="s">
        <v>2182</v>
      </c>
    </row>
    <row r="14" spans="1:9">
      <c r="A14" s="4" t="s">
        <v>2254</v>
      </c>
      <c r="B14" t="str">
        <f t="shared" si="1"/>
        <v>[[俗物の放棄&gt;俗物の放棄/Forsake the Worldly]]</v>
      </c>
      <c r="C14" t="s">
        <v>2179</v>
      </c>
      <c r="D14" t="s">
        <v>140</v>
      </c>
      <c r="E14" t="s">
        <v>113</v>
      </c>
      <c r="F14" t="str">
        <f t="shared" si="0"/>
        <v>俗物の放棄</v>
      </c>
      <c r="G14" t="s">
        <v>2244</v>
      </c>
      <c r="H14" t="s">
        <v>141</v>
      </c>
      <c r="I14" t="s">
        <v>2182</v>
      </c>
    </row>
    <row r="15" spans="1:9">
      <c r="A15" s="4" t="s">
        <v>2255</v>
      </c>
      <c r="B15" t="str">
        <f t="shared" si="1"/>
        <v>[[オケチラの名のもとに&gt;オケチラの名のもとに/In Oketra's Name]]</v>
      </c>
      <c r="C15" t="s">
        <v>2179</v>
      </c>
      <c r="D15" t="s">
        <v>149</v>
      </c>
      <c r="E15" t="s">
        <v>113</v>
      </c>
      <c r="F15" t="str">
        <f t="shared" si="0"/>
        <v>オケチラの名のもとに</v>
      </c>
      <c r="G15" t="s">
        <v>2244</v>
      </c>
      <c r="H15" t="s">
        <v>150</v>
      </c>
      <c r="I15" t="s">
        <v>2182</v>
      </c>
    </row>
    <row r="16" spans="1:9">
      <c r="A16" s="4" t="s">
        <v>2256</v>
      </c>
      <c r="B16" t="str">
        <f t="shared" si="1"/>
        <v>[[結束のカルトーシュ&gt;結束のカルトーシュ/Cartouche of Solidarity]]</v>
      </c>
      <c r="C16" t="s">
        <v>2179</v>
      </c>
      <c r="D16" t="s">
        <v>157</v>
      </c>
      <c r="E16" t="s">
        <v>113</v>
      </c>
      <c r="F16" t="str">
        <f t="shared" si="0"/>
        <v>結束のカルトーシュ</v>
      </c>
      <c r="G16" t="s">
        <v>2244</v>
      </c>
      <c r="H16" t="s">
        <v>158</v>
      </c>
      <c r="I16" t="s">
        <v>2182</v>
      </c>
    </row>
    <row r="17" spans="1:9">
      <c r="A17" s="4" t="s">
        <v>2257</v>
      </c>
      <c r="B17" t="str">
        <f t="shared" si="1"/>
        <v>[[献身的な門友&gt;献身的な門友/Devoted Crop-Mate]]</v>
      </c>
      <c r="C17" t="s">
        <v>2179</v>
      </c>
      <c r="D17" t="s">
        <v>168</v>
      </c>
      <c r="E17" t="s">
        <v>113</v>
      </c>
      <c r="F17" t="str">
        <f t="shared" si="0"/>
        <v>献身的な門友</v>
      </c>
      <c r="G17" t="s">
        <v>2244</v>
      </c>
      <c r="H17" t="s">
        <v>169</v>
      </c>
      <c r="I17" t="s">
        <v>2182</v>
      </c>
    </row>
    <row r="18" spans="1:9">
      <c r="A18" s="4" t="s">
        <v>2258</v>
      </c>
      <c r="B18" t="str">
        <f t="shared" si="1"/>
        <v>[[オケチラの従者&gt;オケチラの従者/Oketra's Attendant]]</v>
      </c>
      <c r="C18" t="s">
        <v>2179</v>
      </c>
      <c r="D18" t="s">
        <v>177</v>
      </c>
      <c r="E18" t="s">
        <v>113</v>
      </c>
      <c r="F18" t="str">
        <f t="shared" si="0"/>
        <v>オケチラの従者</v>
      </c>
      <c r="G18" t="s">
        <v>2244</v>
      </c>
      <c r="H18" t="s">
        <v>178</v>
      </c>
      <c r="I18" t="s">
        <v>2182</v>
      </c>
    </row>
    <row r="19" spans="1:9">
      <c r="A19" s="4" t="s">
        <v>2259</v>
      </c>
      <c r="B19" t="str">
        <f t="shared" si="1"/>
        <v>[[新たな信仰&gt;新たな信仰/Renewed Faith]]</v>
      </c>
      <c r="C19" t="s">
        <v>2179</v>
      </c>
      <c r="D19" t="s">
        <v>192</v>
      </c>
      <c r="E19" t="s">
        <v>113</v>
      </c>
      <c r="F19" t="str">
        <f t="shared" si="0"/>
        <v>新たな信仰</v>
      </c>
      <c r="G19" t="s">
        <v>2244</v>
      </c>
      <c r="H19" t="s">
        <v>193</v>
      </c>
      <c r="I19" t="s">
        <v>2182</v>
      </c>
    </row>
    <row r="20" spans="1:9">
      <c r="A20" s="4" t="s">
        <v>2260</v>
      </c>
      <c r="B20" t="str">
        <f t="shared" si="1"/>
        <v>[[排斥&gt;排斥/Cast Out]]</v>
      </c>
      <c r="C20" t="s">
        <v>2179</v>
      </c>
      <c r="D20" t="s">
        <v>200</v>
      </c>
      <c r="E20" t="s">
        <v>113</v>
      </c>
      <c r="F20" t="str">
        <f t="shared" si="0"/>
        <v>排斥</v>
      </c>
      <c r="G20" t="s">
        <v>2244</v>
      </c>
      <c r="H20" t="s">
        <v>201</v>
      </c>
      <c r="I20" t="s">
        <v>2182</v>
      </c>
    </row>
    <row r="21" spans="1:9">
      <c r="A21" s="4" t="s">
        <v>2261</v>
      </c>
      <c r="B21" t="str">
        <f t="shared" si="1"/>
        <v>[[エイヴンの思考検閲者&gt;エイヴンの思考検閲者/Aven Mindcensor]]</v>
      </c>
      <c r="C21" t="s">
        <v>2179</v>
      </c>
      <c r="D21" t="s">
        <v>206</v>
      </c>
      <c r="E21" t="s">
        <v>113</v>
      </c>
      <c r="F21" t="str">
        <f t="shared" si="0"/>
        <v>エイヴンの思考検閲者</v>
      </c>
      <c r="G21" t="s">
        <v>2244</v>
      </c>
      <c r="H21" t="s">
        <v>123</v>
      </c>
      <c r="I21" t="s">
        <v>2182</v>
      </c>
    </row>
    <row r="22" spans="1:9">
      <c r="A22" s="4" t="s">
        <v>2262</v>
      </c>
      <c r="B22" t="str">
        <f t="shared" si="1"/>
        <v>[[威厳あるカラカル&gt;威厳あるカラカル/Regal Caracal]]</v>
      </c>
      <c r="C22" t="s">
        <v>2179</v>
      </c>
      <c r="D22" t="s">
        <v>210</v>
      </c>
      <c r="E22" t="s">
        <v>113</v>
      </c>
      <c r="F22" t="str">
        <f t="shared" si="0"/>
        <v>威厳あるカラカル</v>
      </c>
      <c r="G22" t="s">
        <v>2244</v>
      </c>
      <c r="H22" t="s">
        <v>211</v>
      </c>
      <c r="I22" t="s">
        <v>2182</v>
      </c>
    </row>
    <row r="23" spans="1:9">
      <c r="A23" s="4" t="s">
        <v>2263</v>
      </c>
      <c r="B23" t="str">
        <f t="shared" si="1"/>
        <v>[[副陽の接近&gt;副陽の接近/Approach of the Second Sun]]</v>
      </c>
      <c r="C23" t="s">
        <v>2179</v>
      </c>
      <c r="D23" t="s">
        <v>216</v>
      </c>
      <c r="E23" t="s">
        <v>113</v>
      </c>
      <c r="F23" t="str">
        <f t="shared" si="0"/>
        <v>副陽の接近</v>
      </c>
      <c r="G23" t="s">
        <v>2244</v>
      </c>
      <c r="H23" t="s">
        <v>91</v>
      </c>
      <c r="I23" t="s">
        <v>2182</v>
      </c>
    </row>
    <row r="24" spans="1:9">
      <c r="A24" s="4" t="s">
        <v>2264</v>
      </c>
      <c r="B24" t="str">
        <f t="shared" si="1"/>
        <v>[[ギデオンの介入&gt;ギデオンの介入/Gideon's Intervention]]</v>
      </c>
      <c r="C24" t="s">
        <v>2179</v>
      </c>
      <c r="D24" t="s">
        <v>220</v>
      </c>
      <c r="E24" t="s">
        <v>113</v>
      </c>
      <c r="F24" t="str">
        <f t="shared" si="0"/>
        <v>ギデオンの介入</v>
      </c>
      <c r="G24" t="s">
        <v>2244</v>
      </c>
      <c r="H24" t="s">
        <v>221</v>
      </c>
      <c r="I24" t="s">
        <v>2182</v>
      </c>
    </row>
    <row r="25" spans="1:9">
      <c r="A25" s="4" t="s">
        <v>2265</v>
      </c>
      <c r="B25" t="str">
        <f t="shared" si="1"/>
        <v>[[結束の試練&gt;結束の試練/Trial of Solidarity]]</v>
      </c>
      <c r="C25" t="s">
        <v>2179</v>
      </c>
      <c r="D25" t="s">
        <v>225</v>
      </c>
      <c r="E25" t="s">
        <v>113</v>
      </c>
      <c r="F25" t="str">
        <f t="shared" si="0"/>
        <v>結束の試練</v>
      </c>
      <c r="G25" t="s">
        <v>2244</v>
      </c>
      <c r="H25" t="s">
        <v>226</v>
      </c>
      <c r="I25" t="s">
        <v>2182</v>
      </c>
    </row>
    <row r="26" spans="1:9">
      <c r="A26" s="4" t="s">
        <v>2266</v>
      </c>
      <c r="B26" t="str">
        <f t="shared" si="1"/>
        <v>[[賞罰の天使&gt;賞罰の天使/Angel of Sanctions]]</v>
      </c>
      <c r="C26" t="s">
        <v>2179</v>
      </c>
      <c r="D26" t="s">
        <v>231</v>
      </c>
      <c r="E26" t="s">
        <v>113</v>
      </c>
      <c r="F26" t="str">
        <f t="shared" si="0"/>
        <v>賞罰の天使</v>
      </c>
      <c r="G26" t="s">
        <v>2244</v>
      </c>
      <c r="H26" t="s">
        <v>63</v>
      </c>
      <c r="I26" t="s">
        <v>2182</v>
      </c>
    </row>
    <row r="27" spans="1:9">
      <c r="A27" s="4" t="s">
        <v>2267</v>
      </c>
      <c r="B27" t="str">
        <f t="shared" si="1"/>
        <v>[[信義の神オケチラ&gt;信義の神オケチラ/Oketra the True]]</v>
      </c>
      <c r="C27" t="s">
        <v>2179</v>
      </c>
      <c r="D27" t="s">
        <v>235</v>
      </c>
      <c r="E27" t="s">
        <v>113</v>
      </c>
      <c r="F27" t="str">
        <f t="shared" si="0"/>
        <v>信義の神オケチラ</v>
      </c>
      <c r="G27" t="s">
        <v>2244</v>
      </c>
      <c r="H27" t="s">
        <v>236</v>
      </c>
      <c r="I27" t="s">
        <v>2182</v>
      </c>
    </row>
    <row r="28" spans="1:9">
      <c r="A28" s="4" t="s">
        <v>2268</v>
      </c>
      <c r="B28" t="str">
        <f t="shared" si="1"/>
        <v>[[選定された行進&gt;選定された行進/Anointed Procession]]</v>
      </c>
      <c r="C28" t="s">
        <v>2179</v>
      </c>
      <c r="D28" t="s">
        <v>243</v>
      </c>
      <c r="E28" t="s">
        <v>113</v>
      </c>
      <c r="F28" t="str">
        <f t="shared" si="0"/>
        <v>選定された行進</v>
      </c>
      <c r="G28" t="s">
        <v>2244</v>
      </c>
      <c r="H28" t="s">
        <v>71</v>
      </c>
      <c r="I28" t="s">
        <v>2182</v>
      </c>
    </row>
    <row r="29" spans="1:9">
      <c r="A29" s="9" t="s">
        <v>2269</v>
      </c>
      <c r="B29" t="str">
        <f t="shared" si="1"/>
        <v>[[エイヴンの修練者&gt;エイヴンの修練者/Aven Initiate]]</v>
      </c>
      <c r="C29" t="s">
        <v>2179</v>
      </c>
      <c r="D29" t="s">
        <v>247</v>
      </c>
      <c r="E29" t="s">
        <v>113</v>
      </c>
      <c r="F29" t="str">
        <f t="shared" si="0"/>
        <v>エイヴンの修練者</v>
      </c>
      <c r="G29" t="s">
        <v>2244</v>
      </c>
      <c r="H29" t="s">
        <v>111</v>
      </c>
      <c r="I29" t="s">
        <v>2182</v>
      </c>
    </row>
    <row r="30" spans="1:9">
      <c r="A30" s="9" t="s">
        <v>2270</v>
      </c>
      <c r="B30" t="str">
        <f t="shared" si="1"/>
        <v>[[ヘクマの歩哨&gt;ヘクマの歩哨/Hekma Sentinels]]</v>
      </c>
      <c r="C30" t="s">
        <v>2179</v>
      </c>
      <c r="D30" t="s">
        <v>250</v>
      </c>
      <c r="E30" t="s">
        <v>113</v>
      </c>
      <c r="F30" t="str">
        <f t="shared" si="0"/>
        <v>ヘクマの歩哨</v>
      </c>
      <c r="G30" t="s">
        <v>2244</v>
      </c>
      <c r="H30" t="s">
        <v>251</v>
      </c>
      <c r="I30" t="s">
        <v>2182</v>
      </c>
    </row>
    <row r="31" spans="1:9">
      <c r="A31" s="9" t="s">
        <v>2271</v>
      </c>
      <c r="B31" t="str">
        <f t="shared" si="1"/>
        <v>[[周到の書記官&gt;周到の書記官/Scribe of the Mindful]]</v>
      </c>
      <c r="C31" t="s">
        <v>2179</v>
      </c>
      <c r="D31" t="s">
        <v>255</v>
      </c>
      <c r="E31" t="s">
        <v>113</v>
      </c>
      <c r="F31" t="str">
        <f t="shared" si="0"/>
        <v>周到の書記官</v>
      </c>
      <c r="G31" t="s">
        <v>2244</v>
      </c>
      <c r="H31" t="s">
        <v>256</v>
      </c>
      <c r="I31" t="s">
        <v>2182</v>
      </c>
    </row>
    <row r="32" spans="1:9">
      <c r="A32" s="9" t="s">
        <v>2272</v>
      </c>
      <c r="B32" t="str">
        <f t="shared" ref="B32:B63" si="2">C32&amp;D32&amp;E32&amp;F32&amp;G32&amp;H32&amp;I32</f>
        <v>[[微光鱗のドレイク&gt;微光鱗のドレイク/Shimmerscale Drake]]</v>
      </c>
      <c r="C32" t="s">
        <v>2179</v>
      </c>
      <c r="D32" t="s">
        <v>261</v>
      </c>
      <c r="E32" t="s">
        <v>113</v>
      </c>
      <c r="F32" t="str">
        <f t="shared" ref="F32:F63" si="3">D32</f>
        <v>微光鱗のドレイク</v>
      </c>
      <c r="G32" t="s">
        <v>2244</v>
      </c>
      <c r="H32" t="s">
        <v>262</v>
      </c>
      <c r="I32" t="s">
        <v>2182</v>
      </c>
    </row>
    <row r="33" spans="1:9">
      <c r="A33" s="9" t="s">
        <v>2273</v>
      </c>
      <c r="B33" t="str">
        <f t="shared" si="2"/>
        <v>[[ター一門の散兵&gt;ター一門の散兵/Tah-Crop Skirmisher]]</v>
      </c>
      <c r="C33" t="s">
        <v>2179</v>
      </c>
      <c r="D33" t="s">
        <v>266</v>
      </c>
      <c r="E33" t="s">
        <v>113</v>
      </c>
      <c r="F33" t="str">
        <f t="shared" si="3"/>
        <v>ター一門の散兵</v>
      </c>
      <c r="G33" t="s">
        <v>2244</v>
      </c>
      <c r="H33" t="s">
        <v>267</v>
      </c>
      <c r="I33" t="s">
        <v>2182</v>
      </c>
    </row>
    <row r="34" spans="1:9">
      <c r="A34" s="9" t="s">
        <v>2274</v>
      </c>
      <c r="B34" t="str">
        <f t="shared" si="2"/>
        <v>[[取り消し&gt;取り消し/Cancel]]</v>
      </c>
      <c r="C34" t="s">
        <v>2179</v>
      </c>
      <c r="D34" t="s">
        <v>271</v>
      </c>
      <c r="E34" t="s">
        <v>113</v>
      </c>
      <c r="F34" t="str">
        <f t="shared" si="3"/>
        <v>取り消し</v>
      </c>
      <c r="G34" t="s">
        <v>2244</v>
      </c>
      <c r="H34" t="s">
        <v>208</v>
      </c>
      <c r="I34" t="s">
        <v>2182</v>
      </c>
    </row>
    <row r="35" spans="1:9">
      <c r="A35" s="9" t="s">
        <v>2275</v>
      </c>
      <c r="B35" t="str">
        <f t="shared" si="2"/>
        <v>[[抗えない主張&gt;抗えない主張/Compelling Argument]]</v>
      </c>
      <c r="C35" t="s">
        <v>2179</v>
      </c>
      <c r="D35" t="s">
        <v>275</v>
      </c>
      <c r="E35" t="s">
        <v>113</v>
      </c>
      <c r="F35" t="str">
        <f t="shared" si="3"/>
        <v>抗えない主張</v>
      </c>
      <c r="G35" t="s">
        <v>2244</v>
      </c>
      <c r="H35" t="s">
        <v>269</v>
      </c>
      <c r="I35" t="s">
        <v>2182</v>
      </c>
    </row>
    <row r="36" spans="1:9">
      <c r="A36" s="9" t="s">
        <v>2276</v>
      </c>
      <c r="B36" t="str">
        <f t="shared" si="2"/>
        <v>[[本質の散乱&gt;本質の散乱/Essence Scatter]]</v>
      </c>
      <c r="C36" t="s">
        <v>2179</v>
      </c>
      <c r="D36" t="s">
        <v>279</v>
      </c>
      <c r="E36" t="s">
        <v>113</v>
      </c>
      <c r="F36" t="str">
        <f t="shared" si="3"/>
        <v>本質の散乱</v>
      </c>
      <c r="G36" t="s">
        <v>2244</v>
      </c>
      <c r="H36" t="s">
        <v>280</v>
      </c>
      <c r="I36" t="s">
        <v>2182</v>
      </c>
    </row>
    <row r="37" spans="1:9">
      <c r="A37" s="9" t="s">
        <v>2277</v>
      </c>
      <c r="B37" t="str">
        <f t="shared" si="2"/>
        <v>[[大水&gt;大水/Floodwaters]]</v>
      </c>
      <c r="C37" t="s">
        <v>2179</v>
      </c>
      <c r="D37" t="s">
        <v>284</v>
      </c>
      <c r="E37" t="s">
        <v>113</v>
      </c>
      <c r="F37" t="str">
        <f t="shared" si="3"/>
        <v>大水</v>
      </c>
      <c r="G37" t="s">
        <v>2244</v>
      </c>
      <c r="H37" t="s">
        <v>285</v>
      </c>
      <c r="I37" t="s">
        <v>2182</v>
      </c>
    </row>
    <row r="38" spans="1:9">
      <c r="A38" s="9" t="s">
        <v>2278</v>
      </c>
      <c r="B38" t="str">
        <f t="shared" si="2"/>
        <v>[[ヒエログリフの輝き&gt;ヒエログリフの輝き/Hieroglyphic Illumination]]</v>
      </c>
      <c r="C38" t="s">
        <v>2179</v>
      </c>
      <c r="D38" t="s">
        <v>289</v>
      </c>
      <c r="E38" t="s">
        <v>113</v>
      </c>
      <c r="F38" t="str">
        <f t="shared" si="3"/>
        <v>ヒエログリフの輝き</v>
      </c>
      <c r="G38" t="s">
        <v>2244</v>
      </c>
      <c r="H38" t="s">
        <v>290</v>
      </c>
      <c r="I38" t="s">
        <v>2182</v>
      </c>
    </row>
    <row r="39" spans="1:9">
      <c r="A39" s="9" t="s">
        <v>2279</v>
      </c>
      <c r="B39" t="str">
        <f t="shared" si="2"/>
        <v>[[叱責の風&gt;叱責の風/Winds of Rebuke]]</v>
      </c>
      <c r="C39" t="s">
        <v>2179</v>
      </c>
      <c r="D39" t="s">
        <v>294</v>
      </c>
      <c r="E39" t="s">
        <v>113</v>
      </c>
      <c r="F39" t="str">
        <f t="shared" si="3"/>
        <v>叱責の風</v>
      </c>
      <c r="G39" t="s">
        <v>2244</v>
      </c>
      <c r="H39" t="s">
        <v>295</v>
      </c>
      <c r="I39" t="s">
        <v>2182</v>
      </c>
    </row>
    <row r="40" spans="1:9">
      <c r="A40" s="9" t="s">
        <v>2280</v>
      </c>
      <c r="B40" t="str">
        <f t="shared" si="2"/>
        <v>[[知識のカルトーシュ&gt;知識のカルトーシュ/Cartouche of Knowledge]]</v>
      </c>
      <c r="C40" t="s">
        <v>2179</v>
      </c>
      <c r="D40" t="s">
        <v>299</v>
      </c>
      <c r="E40" t="s">
        <v>113</v>
      </c>
      <c r="F40" t="str">
        <f t="shared" si="3"/>
        <v>知識のカルトーシュ</v>
      </c>
      <c r="G40" t="s">
        <v>2244</v>
      </c>
      <c r="H40" t="s">
        <v>223</v>
      </c>
      <c r="I40" t="s">
        <v>2182</v>
      </c>
    </row>
    <row r="41" spans="1:9">
      <c r="A41" s="9" t="s">
        <v>2281</v>
      </c>
      <c r="B41" t="str">
        <f t="shared" si="2"/>
        <v>[[迷宮の守護者&gt;迷宮の守護者/Labyrinth Guardian]]</v>
      </c>
      <c r="C41" t="s">
        <v>2179</v>
      </c>
      <c r="D41" t="s">
        <v>303</v>
      </c>
      <c r="E41" t="s">
        <v>113</v>
      </c>
      <c r="F41" t="str">
        <f t="shared" si="3"/>
        <v>迷宮の守護者</v>
      </c>
      <c r="G41" t="s">
        <v>2244</v>
      </c>
      <c r="H41" t="s">
        <v>304</v>
      </c>
      <c r="I41" t="s">
        <v>2182</v>
      </c>
    </row>
    <row r="42" spans="1:9">
      <c r="A42" s="9" t="s">
        <v>2282</v>
      </c>
      <c r="B42" t="str">
        <f t="shared" si="2"/>
        <v>[[砂時計の侍臣&gt;砂時計の侍臣/Vizier of Tumbling Sands]]</v>
      </c>
      <c r="C42" t="s">
        <v>2179</v>
      </c>
      <c r="D42" t="s">
        <v>309</v>
      </c>
      <c r="E42" t="s">
        <v>113</v>
      </c>
      <c r="F42" t="str">
        <f t="shared" si="3"/>
        <v>砂時計の侍臣</v>
      </c>
      <c r="G42" t="s">
        <v>2244</v>
      </c>
      <c r="H42" t="s">
        <v>310</v>
      </c>
      <c r="I42" t="s">
        <v>2182</v>
      </c>
    </row>
    <row r="43" spans="1:9">
      <c r="A43" s="9" t="s">
        <v>2283</v>
      </c>
      <c r="B43" t="str">
        <f t="shared" si="2"/>
        <v>[[天頂の探求者&gt;天頂の探求者/Zenith Seeker]]</v>
      </c>
      <c r="C43" t="s">
        <v>2179</v>
      </c>
      <c r="D43" t="s">
        <v>315</v>
      </c>
      <c r="E43" t="s">
        <v>113</v>
      </c>
      <c r="F43" t="str">
        <f t="shared" si="3"/>
        <v>天頂の探求者</v>
      </c>
      <c r="G43" t="s">
        <v>2244</v>
      </c>
      <c r="H43" t="s">
        <v>316</v>
      </c>
      <c r="I43" t="s">
        <v>2182</v>
      </c>
    </row>
    <row r="44" spans="1:9">
      <c r="A44" s="9" t="s">
        <v>2284</v>
      </c>
      <c r="B44" t="str">
        <f t="shared" si="2"/>
        <v>[[検閲&gt;検閲/Censor]]</v>
      </c>
      <c r="C44" t="s">
        <v>2179</v>
      </c>
      <c r="D44" t="s">
        <v>320</v>
      </c>
      <c r="E44" t="s">
        <v>113</v>
      </c>
      <c r="F44" t="str">
        <f t="shared" si="3"/>
        <v>検閲</v>
      </c>
      <c r="G44" t="s">
        <v>2244</v>
      </c>
      <c r="H44" t="s">
        <v>253</v>
      </c>
      <c r="I44" t="s">
        <v>2182</v>
      </c>
    </row>
    <row r="45" spans="1:9">
      <c r="A45" s="9" t="s">
        <v>2285</v>
      </c>
      <c r="B45" t="str">
        <f t="shared" si="2"/>
        <v>[[象形の守り手&gt;象形の守り手/Glyph Keeper]]</v>
      </c>
      <c r="C45" t="s">
        <v>2179</v>
      </c>
      <c r="D45" t="s">
        <v>324</v>
      </c>
      <c r="E45" t="s">
        <v>113</v>
      </c>
      <c r="F45" t="str">
        <f t="shared" si="3"/>
        <v>象形の守り手</v>
      </c>
      <c r="G45" t="s">
        <v>2244</v>
      </c>
      <c r="H45" t="s">
        <v>325</v>
      </c>
      <c r="I45" t="s">
        <v>2182</v>
      </c>
    </row>
    <row r="46" spans="1:9">
      <c r="A46" s="9" t="s">
        <v>2286</v>
      </c>
      <c r="B46" t="str">
        <f t="shared" si="2"/>
        <v>[[ドレイクの安息地&gt;ドレイクの安息地/Drake Haven]]</v>
      </c>
      <c r="C46" t="s">
        <v>2179</v>
      </c>
      <c r="D46" t="s">
        <v>330</v>
      </c>
      <c r="E46" t="s">
        <v>113</v>
      </c>
      <c r="F46" t="str">
        <f t="shared" si="3"/>
        <v>ドレイクの安息地</v>
      </c>
      <c r="G46" t="s">
        <v>2244</v>
      </c>
      <c r="H46" t="s">
        <v>322</v>
      </c>
      <c r="I46" t="s">
        <v>2182</v>
      </c>
    </row>
    <row r="47" spans="1:9">
      <c r="A47" s="9" t="s">
        <v>2287</v>
      </c>
      <c r="B47" t="str">
        <f t="shared" si="2"/>
        <v>[[新たな視点&gt;新たな視点/New Perspectives]]</v>
      </c>
      <c r="C47" t="s">
        <v>2179</v>
      </c>
      <c r="D47" t="s">
        <v>334</v>
      </c>
      <c r="E47" t="s">
        <v>113</v>
      </c>
      <c r="F47" t="str">
        <f t="shared" si="3"/>
        <v>新たな視点</v>
      </c>
      <c r="G47" t="s">
        <v>2244</v>
      </c>
      <c r="H47" t="s">
        <v>335</v>
      </c>
      <c r="I47" t="s">
        <v>2182</v>
      </c>
    </row>
    <row r="48" spans="1:9">
      <c r="A48" s="9" t="s">
        <v>2288</v>
      </c>
      <c r="B48" t="str">
        <f t="shared" si="2"/>
        <v>[[知識の試練&gt;知識の試練/Trial of Knowledge]]</v>
      </c>
      <c r="C48" t="s">
        <v>2179</v>
      </c>
      <c r="D48" t="s">
        <v>340</v>
      </c>
      <c r="E48" t="s">
        <v>113</v>
      </c>
      <c r="F48" t="str">
        <f t="shared" si="3"/>
        <v>知識の試練</v>
      </c>
      <c r="G48" t="s">
        <v>2244</v>
      </c>
      <c r="H48" t="s">
        <v>341</v>
      </c>
      <c r="I48" t="s">
        <v>2182</v>
      </c>
    </row>
    <row r="49" spans="1:9">
      <c r="A49" s="9" t="s">
        <v>2289</v>
      </c>
      <c r="B49" t="str">
        <f t="shared" si="2"/>
        <v>[[秘法の管理者&gt;秘法の管理者/Curator of Mysteries]]</v>
      </c>
      <c r="C49" t="s">
        <v>2179</v>
      </c>
      <c r="D49" t="s">
        <v>345</v>
      </c>
      <c r="E49" t="s">
        <v>113</v>
      </c>
      <c r="F49" t="str">
        <f t="shared" si="3"/>
        <v>秘法の管理者</v>
      </c>
      <c r="G49" t="s">
        <v>2244</v>
      </c>
      <c r="H49" t="s">
        <v>282</v>
      </c>
      <c r="I49" t="s">
        <v>2182</v>
      </c>
    </row>
    <row r="50" spans="1:9">
      <c r="A50" s="9" t="s">
        <v>2290</v>
      </c>
      <c r="B50" t="str">
        <f t="shared" si="2"/>
        <v>[[周到の神ケフネト&gt;周到の神ケフネト/Kefnet the Mindful]]</v>
      </c>
      <c r="C50" t="s">
        <v>2179</v>
      </c>
      <c r="D50" t="s">
        <v>348</v>
      </c>
      <c r="E50" t="s">
        <v>113</v>
      </c>
      <c r="F50" t="str">
        <f t="shared" si="3"/>
        <v>周到の神ケフネト</v>
      </c>
      <c r="G50" t="s">
        <v>2244</v>
      </c>
      <c r="H50" t="s">
        <v>349</v>
      </c>
      <c r="I50" t="s">
        <v>2182</v>
      </c>
    </row>
    <row r="51" spans="1:9">
      <c r="A51" s="9" t="s">
        <v>2291</v>
      </c>
      <c r="B51" t="str">
        <f t="shared" si="2"/>
        <v>[[多面相の侍臣&gt;多面相の侍臣/Vizier of Many Faces]]</v>
      </c>
      <c r="C51" t="s">
        <v>2179</v>
      </c>
      <c r="D51" t="s">
        <v>355</v>
      </c>
      <c r="E51" t="s">
        <v>113</v>
      </c>
      <c r="F51" t="str">
        <f t="shared" si="3"/>
        <v>多面相の侍臣</v>
      </c>
      <c r="G51" t="s">
        <v>2244</v>
      </c>
      <c r="H51" t="s">
        <v>356</v>
      </c>
      <c r="I51" t="s">
        <v>2182</v>
      </c>
    </row>
    <row r="52" spans="1:9">
      <c r="A52" s="11" t="s">
        <v>2292</v>
      </c>
      <c r="B52" t="str">
        <f t="shared" si="2"/>
        <v>[[悪運尽きた造反者&gt;悪運尽きた造反者/Doomed Dissenter]]</v>
      </c>
      <c r="C52" t="s">
        <v>2179</v>
      </c>
      <c r="D52" t="s">
        <v>523</v>
      </c>
      <c r="E52" t="s">
        <v>113</v>
      </c>
      <c r="F52" t="str">
        <f t="shared" si="3"/>
        <v>悪運尽きた造反者</v>
      </c>
      <c r="G52" t="s">
        <v>2244</v>
      </c>
      <c r="H52" t="s">
        <v>318</v>
      </c>
      <c r="I52" t="s">
        <v>2182</v>
      </c>
    </row>
    <row r="53" spans="1:9">
      <c r="A53" s="11" t="s">
        <v>2293</v>
      </c>
      <c r="B53" t="str">
        <f t="shared" si="2"/>
        <v>[[ただれたミイラ&gt;ただれたミイラ/Festering Mummy]]</v>
      </c>
      <c r="C53" t="s">
        <v>2179</v>
      </c>
      <c r="D53" t="s">
        <v>525</v>
      </c>
      <c r="E53" t="s">
        <v>113</v>
      </c>
      <c r="F53" t="str">
        <f t="shared" si="3"/>
        <v>ただれたミイラ</v>
      </c>
      <c r="G53" t="s">
        <v>2244</v>
      </c>
      <c r="H53" t="s">
        <v>361</v>
      </c>
      <c r="I53" t="s">
        <v>2182</v>
      </c>
    </row>
    <row r="54" spans="1:9">
      <c r="A54" s="11" t="s">
        <v>2294</v>
      </c>
      <c r="B54" t="str">
        <f t="shared" si="2"/>
        <v>[[遺棄地の恐怖&gt;遺棄地の恐怖/Horror of the Broken Lands]]</v>
      </c>
      <c r="C54" t="s">
        <v>2179</v>
      </c>
      <c r="D54" t="s">
        <v>527</v>
      </c>
      <c r="E54" t="s">
        <v>113</v>
      </c>
      <c r="F54" t="str">
        <f t="shared" si="3"/>
        <v>遺棄地の恐怖</v>
      </c>
      <c r="G54" t="s">
        <v>2244</v>
      </c>
      <c r="H54" t="s">
        <v>405</v>
      </c>
      <c r="I54" t="s">
        <v>2182</v>
      </c>
    </row>
    <row r="55" spans="1:9">
      <c r="A55" s="11" t="s">
        <v>2295</v>
      </c>
      <c r="B55" t="str">
        <f t="shared" si="2"/>
        <v>[[瘴気ミイラ&gt;瘴気ミイラ/Miasmic Mummy]]</v>
      </c>
      <c r="C55" t="s">
        <v>2179</v>
      </c>
      <c r="D55" t="s">
        <v>530</v>
      </c>
      <c r="E55" t="s">
        <v>113</v>
      </c>
      <c r="F55" t="str">
        <f t="shared" si="3"/>
        <v>瘴気ミイラ</v>
      </c>
      <c r="G55" t="s">
        <v>2244</v>
      </c>
      <c r="H55" t="s">
        <v>422</v>
      </c>
      <c r="I55" t="s">
        <v>2182</v>
      </c>
    </row>
    <row r="56" spans="1:9">
      <c r="A56" s="11" t="s">
        <v>2296</v>
      </c>
      <c r="B56" t="str">
        <f t="shared" si="2"/>
        <v>[[冷酷な侍臣&gt;冷酷な侍臣/Pitiless Vizier]]</v>
      </c>
      <c r="C56" t="s">
        <v>2179</v>
      </c>
      <c r="D56" t="s">
        <v>533</v>
      </c>
      <c r="E56" t="s">
        <v>113</v>
      </c>
      <c r="F56" t="str">
        <f t="shared" si="3"/>
        <v>冷酷な侍臣</v>
      </c>
      <c r="G56" t="s">
        <v>2244</v>
      </c>
      <c r="H56" t="s">
        <v>445</v>
      </c>
      <c r="I56" t="s">
        <v>2182</v>
      </c>
    </row>
    <row r="57" spans="1:9">
      <c r="A57" s="11" t="s">
        <v>2297</v>
      </c>
      <c r="B57" t="str">
        <f t="shared" si="2"/>
        <v>[[魂刺し&gt;魂刺し/Soulstinger]]</v>
      </c>
      <c r="C57" t="s">
        <v>2179</v>
      </c>
      <c r="D57" t="s">
        <v>536</v>
      </c>
      <c r="E57" t="s">
        <v>113</v>
      </c>
      <c r="F57" t="str">
        <f t="shared" si="3"/>
        <v>魂刺し</v>
      </c>
      <c r="G57" t="s">
        <v>2244</v>
      </c>
      <c r="H57" t="s">
        <v>478</v>
      </c>
      <c r="I57" t="s">
        <v>2182</v>
      </c>
    </row>
    <row r="58" spans="1:9">
      <c r="A58" s="11" t="s">
        <v>2298</v>
      </c>
      <c r="B58" t="str">
        <f t="shared" si="2"/>
        <v>[[最後の報賞&gt;最後の報賞/Final Reward]]</v>
      </c>
      <c r="C58" t="s">
        <v>2179</v>
      </c>
      <c r="D58" t="s">
        <v>540</v>
      </c>
      <c r="E58" t="s">
        <v>113</v>
      </c>
      <c r="F58" t="str">
        <f t="shared" si="3"/>
        <v>最後の報賞</v>
      </c>
      <c r="G58" t="s">
        <v>2244</v>
      </c>
      <c r="H58" t="s">
        <v>365</v>
      </c>
      <c r="I58" t="s">
        <v>2182</v>
      </c>
    </row>
    <row r="59" spans="1:9">
      <c r="A59" s="11" t="s">
        <v>2299</v>
      </c>
      <c r="B59" t="str">
        <f t="shared" si="2"/>
        <v>[[痛ましい教訓&gt;痛ましい教訓/Painful Lesson]]</v>
      </c>
      <c r="C59" t="s">
        <v>2179</v>
      </c>
      <c r="D59" t="s">
        <v>542</v>
      </c>
      <c r="E59" t="s">
        <v>113</v>
      </c>
      <c r="F59" t="str">
        <f t="shared" si="3"/>
        <v>痛ましい教訓</v>
      </c>
      <c r="G59" t="s">
        <v>2244</v>
      </c>
      <c r="H59" t="s">
        <v>441</v>
      </c>
      <c r="I59" t="s">
        <v>2182</v>
      </c>
    </row>
    <row r="60" spans="1:9">
      <c r="A60" s="11" t="s">
        <v>2300</v>
      </c>
      <c r="B60" t="str">
        <f t="shared" si="2"/>
        <v>[[超常的耐久力&gt;超常的耐久力/Supernatural Stamina]]</v>
      </c>
      <c r="C60" t="s">
        <v>2179</v>
      </c>
      <c r="D60" t="s">
        <v>544</v>
      </c>
      <c r="E60" t="s">
        <v>113</v>
      </c>
      <c r="F60" t="str">
        <f t="shared" si="3"/>
        <v>超常的耐久力</v>
      </c>
      <c r="G60" t="s">
        <v>2244</v>
      </c>
      <c r="H60" t="s">
        <v>488</v>
      </c>
      <c r="I60" t="s">
        <v>2182</v>
      </c>
    </row>
    <row r="61" spans="1:9">
      <c r="A61" s="11" t="s">
        <v>2301</v>
      </c>
      <c r="B61" t="str">
        <f t="shared" si="2"/>
        <v>[[荷降ろし&gt;荷降ろし/Unburden]]</v>
      </c>
      <c r="C61" t="s">
        <v>2179</v>
      </c>
      <c r="D61" t="s">
        <v>546</v>
      </c>
      <c r="E61" t="s">
        <v>113</v>
      </c>
      <c r="F61" t="str">
        <f t="shared" si="3"/>
        <v>荷降ろし</v>
      </c>
      <c r="G61" t="s">
        <v>2244</v>
      </c>
      <c r="H61" t="s">
        <v>505</v>
      </c>
      <c r="I61" t="s">
        <v>2182</v>
      </c>
    </row>
    <row r="62" spans="1:9">
      <c r="A62" s="11" t="s">
        <v>2302</v>
      </c>
      <c r="B62" t="str">
        <f t="shared" si="2"/>
        <v>[[死後の放浪&gt;死後の放浪/Wander in Death]]</v>
      </c>
      <c r="C62" t="s">
        <v>2179</v>
      </c>
      <c r="D62" t="s">
        <v>548</v>
      </c>
      <c r="E62" t="s">
        <v>113</v>
      </c>
      <c r="F62" t="str">
        <f t="shared" si="3"/>
        <v>死後の放浪</v>
      </c>
      <c r="G62" t="s">
        <v>2244</v>
      </c>
      <c r="H62" t="s">
        <v>513</v>
      </c>
      <c r="I62" t="s">
        <v>2182</v>
      </c>
    </row>
    <row r="63" spans="1:9">
      <c r="A63" s="11" t="s">
        <v>2303</v>
      </c>
      <c r="B63" t="str">
        <f t="shared" si="2"/>
        <v>[[野望のカルトーシュ&gt;野望のカルトーシュ/Cartouche of Ambition]]</v>
      </c>
      <c r="C63" t="s">
        <v>2179</v>
      </c>
      <c r="D63" t="s">
        <v>550</v>
      </c>
      <c r="E63" t="s">
        <v>113</v>
      </c>
      <c r="F63" t="str">
        <f t="shared" si="3"/>
        <v>野望のカルトーシュ</v>
      </c>
      <c r="G63" t="s">
        <v>2244</v>
      </c>
      <c r="H63" t="s">
        <v>218</v>
      </c>
      <c r="I63" t="s">
        <v>2182</v>
      </c>
    </row>
    <row r="64" spans="1:9">
      <c r="A64" s="11" t="s">
        <v>2304</v>
      </c>
      <c r="B64" t="str">
        <f t="shared" ref="B64:B95" si="4">C64&amp;D64&amp;E64&amp;F64&amp;G64&amp;H64&amp;I64</f>
        <v>[[ホネツツキ&gt;ホネツツキ/Bone Picker]]</v>
      </c>
      <c r="C64" t="s">
        <v>2179</v>
      </c>
      <c r="D64" t="s">
        <v>553</v>
      </c>
      <c r="E64" t="s">
        <v>113</v>
      </c>
      <c r="F64" t="str">
        <f t="shared" ref="F64:F95" si="5">D64</f>
        <v>ホネツツキ</v>
      </c>
      <c r="G64" t="s">
        <v>2244</v>
      </c>
      <c r="H64" t="s">
        <v>171</v>
      </c>
      <c r="I64" t="s">
        <v>2182</v>
      </c>
    </row>
    <row r="65" spans="1:9">
      <c r="A65" s="11" t="s">
        <v>2305</v>
      </c>
      <c r="B65" t="str">
        <f t="shared" si="4"/>
        <v>[[グレイブディガー&gt;グレイブディガー/Gravedigger]]</v>
      </c>
      <c r="C65" t="s">
        <v>2179</v>
      </c>
      <c r="D65" t="s">
        <v>556</v>
      </c>
      <c r="E65" t="s">
        <v>113</v>
      </c>
      <c r="F65" t="str">
        <f t="shared" si="5"/>
        <v>グレイブディガー</v>
      </c>
      <c r="G65" t="s">
        <v>2244</v>
      </c>
      <c r="H65" t="s">
        <v>380</v>
      </c>
      <c r="I65" t="s">
        <v>2182</v>
      </c>
    </row>
    <row r="66" spans="1:9">
      <c r="A66" s="11" t="s">
        <v>2306</v>
      </c>
      <c r="B66" t="str">
        <f t="shared" si="4"/>
        <v>[[呪われた者の王&gt;呪われた者の王/Lord of the Accursed]]</v>
      </c>
      <c r="C66" t="s">
        <v>2179</v>
      </c>
      <c r="D66" t="s">
        <v>558</v>
      </c>
      <c r="E66" t="s">
        <v>113</v>
      </c>
      <c r="F66" t="str">
        <f t="shared" si="5"/>
        <v>呪われた者の王</v>
      </c>
      <c r="G66" t="s">
        <v>2244</v>
      </c>
      <c r="H66" t="s">
        <v>418</v>
      </c>
      <c r="I66" t="s">
        <v>2182</v>
      </c>
    </row>
    <row r="67" spans="1:9">
      <c r="A67" s="11" t="s">
        <v>2307</v>
      </c>
      <c r="B67" t="str">
        <f t="shared" si="4"/>
        <v>[[無情な狙撃手&gt;無情な狙撃手/Ruthless Sniper]]</v>
      </c>
      <c r="C67" t="s">
        <v>2179</v>
      </c>
      <c r="D67" t="s">
        <v>561</v>
      </c>
      <c r="E67" t="s">
        <v>113</v>
      </c>
      <c r="F67" t="str">
        <f t="shared" si="5"/>
        <v>無情な狙撃手</v>
      </c>
      <c r="G67" t="s">
        <v>2244</v>
      </c>
      <c r="H67" t="s">
        <v>459</v>
      </c>
      <c r="I67" t="s">
        <v>2182</v>
      </c>
    </row>
    <row r="68" spans="1:9">
      <c r="A68" s="11" t="s">
        <v>2308</v>
      </c>
      <c r="B68" t="str">
        <f t="shared" si="4"/>
        <v>[[砂の撹拌&gt;砂の撹拌/Stir the Sands]]</v>
      </c>
      <c r="C68" t="s">
        <v>2179</v>
      </c>
      <c r="D68" t="s">
        <v>564</v>
      </c>
      <c r="E68" t="s">
        <v>113</v>
      </c>
      <c r="F68" t="str">
        <f t="shared" si="5"/>
        <v>砂の撹拌</v>
      </c>
      <c r="G68" t="s">
        <v>2244</v>
      </c>
      <c r="H68" t="s">
        <v>484</v>
      </c>
      <c r="I68" t="s">
        <v>2182</v>
      </c>
    </row>
    <row r="69" spans="1:9">
      <c r="A69" s="11" t="s">
        <v>2309</v>
      </c>
      <c r="B69" t="str">
        <f t="shared" si="4"/>
        <v>[[信者の確信&gt;信者の確信/Faith of the Devoted]]</v>
      </c>
      <c r="C69" t="s">
        <v>2179</v>
      </c>
      <c r="D69" t="s">
        <v>567</v>
      </c>
      <c r="E69" t="s">
        <v>113</v>
      </c>
      <c r="F69" t="str">
        <f t="shared" si="5"/>
        <v>信者の確信</v>
      </c>
      <c r="G69" t="s">
        <v>2244</v>
      </c>
      <c r="H69" t="s">
        <v>359</v>
      </c>
      <c r="I69" t="s">
        <v>2182</v>
      </c>
    </row>
    <row r="70" spans="1:9">
      <c r="A70" s="11" t="s">
        <v>2310</v>
      </c>
      <c r="B70" t="str">
        <f t="shared" si="4"/>
        <v>[[野望の試練&gt;野望の試練/Trial of Ambition]]</v>
      </c>
      <c r="C70" t="s">
        <v>2179</v>
      </c>
      <c r="D70" t="s">
        <v>569</v>
      </c>
      <c r="E70" t="s">
        <v>113</v>
      </c>
      <c r="F70" t="str">
        <f t="shared" si="5"/>
        <v>野望の試練</v>
      </c>
      <c r="G70" t="s">
        <v>2244</v>
      </c>
      <c r="H70" t="s">
        <v>497</v>
      </c>
      <c r="I70" t="s">
        <v>2182</v>
      </c>
    </row>
    <row r="71" spans="1:9">
      <c r="A71" s="11" t="s">
        <v>2311</v>
      </c>
      <c r="B71" t="str">
        <f t="shared" si="4"/>
        <v>[[イフニルの魔神&gt;イフニルの魔神/Archfiend of Ifnir]]</v>
      </c>
      <c r="C71" t="s">
        <v>2179</v>
      </c>
      <c r="D71" t="s">
        <v>571</v>
      </c>
      <c r="E71" t="s">
        <v>113</v>
      </c>
      <c r="F71" t="str">
        <f t="shared" si="5"/>
        <v>イフニルの魔神</v>
      </c>
      <c r="G71" t="s">
        <v>2244</v>
      </c>
      <c r="H71" t="s">
        <v>101</v>
      </c>
      <c r="I71" t="s">
        <v>2182</v>
      </c>
    </row>
    <row r="72" spans="1:9">
      <c r="A72" s="11" t="s">
        <v>2312</v>
      </c>
      <c r="B72" t="str">
        <f t="shared" si="4"/>
        <v>[[戦慄の放浪者&gt;戦慄の放浪者/Dread Wanderer]]</v>
      </c>
      <c r="C72" t="s">
        <v>2179</v>
      </c>
      <c r="D72" t="s">
        <v>574</v>
      </c>
      <c r="E72" t="s">
        <v>113</v>
      </c>
      <c r="F72" t="str">
        <f t="shared" si="5"/>
        <v>戦慄の放浪者</v>
      </c>
      <c r="G72" t="s">
        <v>2244</v>
      </c>
      <c r="H72" t="s">
        <v>328</v>
      </c>
      <c r="I72" t="s">
        <v>2182</v>
      </c>
    </row>
    <row r="73" spans="1:9">
      <c r="A73" s="11" t="s">
        <v>2313</v>
      </c>
      <c r="B73" t="str">
        <f t="shared" si="4"/>
        <v>[[疫病吹き&gt;疫病吹き/Plague Belcher]]</v>
      </c>
      <c r="C73" t="s">
        <v>2179</v>
      </c>
      <c r="D73" t="s">
        <v>577</v>
      </c>
      <c r="E73" t="s">
        <v>113</v>
      </c>
      <c r="F73" t="str">
        <f t="shared" si="5"/>
        <v>疫病吹き</v>
      </c>
      <c r="G73" t="s">
        <v>2244</v>
      </c>
      <c r="H73" t="s">
        <v>447</v>
      </c>
      <c r="I73" t="s">
        <v>2182</v>
      </c>
    </row>
    <row r="74" spans="1:9">
      <c r="A74" s="11" t="s">
        <v>2314</v>
      </c>
      <c r="B74" t="str">
        <f t="shared" si="4"/>
        <v>[[葬送の影&gt;葬送の影/Shadow of the Grave]]</v>
      </c>
      <c r="C74" t="s">
        <v>2179</v>
      </c>
      <c r="D74" t="s">
        <v>581</v>
      </c>
      <c r="E74" t="s">
        <v>113</v>
      </c>
      <c r="F74" t="str">
        <f t="shared" si="5"/>
        <v>葬送の影</v>
      </c>
      <c r="G74" t="s">
        <v>2244</v>
      </c>
      <c r="H74" t="s">
        <v>467</v>
      </c>
      <c r="I74" t="s">
        <v>2182</v>
      </c>
    </row>
    <row r="75" spans="1:9">
      <c r="A75" s="11" t="s">
        <v>2315</v>
      </c>
      <c r="B75" t="str">
        <f t="shared" si="4"/>
        <v>[[栄光の神バントゥ&gt;栄光の神バントゥ/Bontu the Glorified]]</v>
      </c>
      <c r="C75" t="s">
        <v>2179</v>
      </c>
      <c r="D75" t="s">
        <v>583</v>
      </c>
      <c r="E75" t="s">
        <v>113</v>
      </c>
      <c r="F75" t="str">
        <f t="shared" si="5"/>
        <v>栄光の神バントゥ</v>
      </c>
      <c r="G75" t="s">
        <v>2244</v>
      </c>
      <c r="H75" t="s">
        <v>182</v>
      </c>
      <c r="I75" t="s">
        <v>2182</v>
      </c>
    </row>
    <row r="76" spans="1:9">
      <c r="A76" s="13" t="s">
        <v>2316</v>
      </c>
      <c r="B76" t="str">
        <f t="shared" si="4"/>
        <v>[[砂漠セロドン&gt;砂漠セロドン/Desert Cerodon]]</v>
      </c>
      <c r="C76" t="s">
        <v>2179</v>
      </c>
      <c r="D76" t="s">
        <v>587</v>
      </c>
      <c r="E76" t="s">
        <v>113</v>
      </c>
      <c r="F76" t="str">
        <f t="shared" si="5"/>
        <v>砂漠セロドン</v>
      </c>
      <c r="G76" t="s">
        <v>2244</v>
      </c>
      <c r="H76" t="s">
        <v>297</v>
      </c>
      <c r="I76" t="s">
        <v>2182</v>
      </c>
    </row>
    <row r="77" spans="1:9">
      <c r="A77" s="13" t="s">
        <v>2317</v>
      </c>
      <c r="B77" t="str">
        <f t="shared" si="4"/>
        <v>[[燃えさし角のミノタウルス&gt;燃えさし角のミノタウルス/Emberhorn Minotaur]]</v>
      </c>
      <c r="C77" t="s">
        <v>2179</v>
      </c>
      <c r="D77" t="s">
        <v>588</v>
      </c>
      <c r="E77" t="s">
        <v>113</v>
      </c>
      <c r="F77" t="str">
        <f t="shared" si="5"/>
        <v>燃えさし角のミノタウルス</v>
      </c>
      <c r="G77" t="s">
        <v>2244</v>
      </c>
      <c r="H77" t="s">
        <v>338</v>
      </c>
      <c r="I77" t="s">
        <v>2182</v>
      </c>
    </row>
    <row r="78" spans="1:9">
      <c r="A78" s="13" t="s">
        <v>2318</v>
      </c>
      <c r="B78" t="str">
        <f t="shared" si="4"/>
        <v>[[打擲場のマンティコア&gt;打擲場のマンティコア/Manticore of the Gauntlet]]</v>
      </c>
      <c r="C78" t="s">
        <v>2179</v>
      </c>
      <c r="D78" t="s">
        <v>590</v>
      </c>
      <c r="E78" t="s">
        <v>113</v>
      </c>
      <c r="F78" t="str">
        <f t="shared" si="5"/>
        <v>打擲場のマンティコア</v>
      </c>
      <c r="G78" t="s">
        <v>2244</v>
      </c>
      <c r="H78" t="s">
        <v>420</v>
      </c>
      <c r="I78" t="s">
        <v>2182</v>
      </c>
    </row>
    <row r="79" spans="1:9">
      <c r="A79" s="13" t="s">
        <v>2319</v>
      </c>
      <c r="B79" t="str">
        <f t="shared" si="4"/>
        <v>[[ミノタウルスの名射手&gt;ミノタウルスの名射手/Minotaur Sureshot]]</v>
      </c>
      <c r="C79" t="s">
        <v>2179</v>
      </c>
      <c r="D79" t="s">
        <v>593</v>
      </c>
      <c r="E79" t="s">
        <v>113</v>
      </c>
      <c r="F79" t="str">
        <f t="shared" si="5"/>
        <v>ミノタウルスの名射手</v>
      </c>
      <c r="G79" t="s">
        <v>2244</v>
      </c>
      <c r="H79" t="s">
        <v>424</v>
      </c>
      <c r="I79" t="s">
        <v>2182</v>
      </c>
    </row>
    <row r="80" spans="1:9">
      <c r="A80" s="13" t="s">
        <v>2320</v>
      </c>
      <c r="B80" t="str">
        <f t="shared" si="4"/>
        <v>[[ネフ一門の鉄球戦士&gt;ネフ一門の鉄球戦士/Nef-Crop Entangler]]</v>
      </c>
      <c r="C80" t="s">
        <v>2179</v>
      </c>
      <c r="D80" t="s">
        <v>595</v>
      </c>
      <c r="E80" t="s">
        <v>113</v>
      </c>
      <c r="F80" t="str">
        <f t="shared" si="5"/>
        <v>ネフ一門の鉄球戦士</v>
      </c>
      <c r="G80" t="s">
        <v>2244</v>
      </c>
      <c r="H80" t="s">
        <v>428</v>
      </c>
      <c r="I80" t="s">
        <v>2182</v>
      </c>
    </row>
    <row r="81" spans="1:9">
      <c r="A81" s="13" t="s">
        <v>2321</v>
      </c>
      <c r="B81" t="str">
        <f t="shared" si="4"/>
        <v>[[捷刃のケンラ&gt;捷刃のケンラ/Nimble-Blade Khenra]]</v>
      </c>
      <c r="C81" t="s">
        <v>2179</v>
      </c>
      <c r="D81" t="s">
        <v>598</v>
      </c>
      <c r="E81" t="s">
        <v>113</v>
      </c>
      <c r="F81" t="str">
        <f t="shared" si="5"/>
        <v>捷刃のケンラ</v>
      </c>
      <c r="G81" t="s">
        <v>2244</v>
      </c>
      <c r="H81" t="s">
        <v>433</v>
      </c>
      <c r="I81" t="s">
        <v>2182</v>
      </c>
    </row>
    <row r="82" spans="1:9">
      <c r="A82" s="13" t="s">
        <v>2322</v>
      </c>
      <c r="B82" t="str">
        <f t="shared" si="4"/>
        <v>[[オナガトカゲ&gt;オナガトカゲ/Thresher Lizard]]</v>
      </c>
      <c r="C82" t="s">
        <v>2179</v>
      </c>
      <c r="D82" t="s">
        <v>600</v>
      </c>
      <c r="E82" t="s">
        <v>113</v>
      </c>
      <c r="F82" t="str">
        <f t="shared" si="5"/>
        <v>オナガトカゲ</v>
      </c>
      <c r="G82" t="s">
        <v>2244</v>
      </c>
      <c r="H82" t="s">
        <v>495</v>
      </c>
      <c r="I82" t="s">
        <v>2182</v>
      </c>
    </row>
    <row r="83" spans="1:9">
      <c r="A83" s="13" t="s">
        <v>2323</v>
      </c>
      <c r="B83" t="str">
        <f t="shared" si="4"/>
        <v>[[凶暴な力&gt;凶暴な力/Brute Strength]]</v>
      </c>
      <c r="C83" t="s">
        <v>2179</v>
      </c>
      <c r="D83" t="s">
        <v>603</v>
      </c>
      <c r="E83" t="s">
        <v>113</v>
      </c>
      <c r="F83" t="str">
        <f t="shared" si="5"/>
        <v>凶暴な力</v>
      </c>
      <c r="G83" t="s">
        <v>2244</v>
      </c>
      <c r="H83" t="s">
        <v>204</v>
      </c>
      <c r="I83" t="s">
        <v>2182</v>
      </c>
    </row>
    <row r="84" spans="1:9">
      <c r="A84" s="13" t="s">
        <v>2324</v>
      </c>
      <c r="B84" t="str">
        <f t="shared" si="4"/>
        <v>[[感電&gt;感電/Electrify]]</v>
      </c>
      <c r="C84" t="s">
        <v>2179</v>
      </c>
      <c r="D84" t="s">
        <v>605</v>
      </c>
      <c r="E84" t="s">
        <v>113</v>
      </c>
      <c r="F84" t="str">
        <f t="shared" si="5"/>
        <v>感電</v>
      </c>
      <c r="G84" t="s">
        <v>2244</v>
      </c>
      <c r="H84" t="s">
        <v>332</v>
      </c>
      <c r="I84" t="s">
        <v>2182</v>
      </c>
    </row>
    <row r="85" spans="1:9">
      <c r="A85" s="13" t="s">
        <v>2325</v>
      </c>
      <c r="B85" t="str">
        <f t="shared" si="4"/>
        <v>[[栄光の探究&gt;栄光の探究/Pursue Glory]]</v>
      </c>
      <c r="C85" t="s">
        <v>2179</v>
      </c>
      <c r="D85" t="s">
        <v>607</v>
      </c>
      <c r="E85" t="s">
        <v>113</v>
      </c>
      <c r="F85" t="str">
        <f t="shared" si="5"/>
        <v>栄光の探究</v>
      </c>
      <c r="G85" t="s">
        <v>2244</v>
      </c>
      <c r="H85" t="s">
        <v>450</v>
      </c>
      <c r="I85" t="s">
        <v>2182</v>
      </c>
    </row>
    <row r="86" spans="1:9">
      <c r="A86" s="13" t="s">
        <v>2326</v>
      </c>
      <c r="B86" t="str">
        <f t="shared" si="4"/>
        <v>[[暴力的な衝撃&gt;暴力的な衝撃/Violent Impact]]</v>
      </c>
      <c r="C86" t="s">
        <v>2179</v>
      </c>
      <c r="D86" t="s">
        <v>609</v>
      </c>
      <c r="E86" t="s">
        <v>113</v>
      </c>
      <c r="F86" t="str">
        <f t="shared" si="5"/>
        <v>暴力的な衝撃</v>
      </c>
      <c r="G86" t="s">
        <v>2244</v>
      </c>
      <c r="H86" t="s">
        <v>507</v>
      </c>
      <c r="I86" t="s">
        <v>2182</v>
      </c>
    </row>
    <row r="87" spans="1:9">
      <c r="A87" s="13" t="s">
        <v>2327</v>
      </c>
      <c r="B87" t="str">
        <f t="shared" si="4"/>
        <v>[[激情のカルトーシュ&gt;激情のカルトーシュ/Cartouche of Zeal]]</v>
      </c>
      <c r="C87" t="s">
        <v>2179</v>
      </c>
      <c r="D87" t="s">
        <v>611</v>
      </c>
      <c r="E87" t="s">
        <v>113</v>
      </c>
      <c r="F87" t="str">
        <f t="shared" si="5"/>
        <v>激情のカルトーシュ</v>
      </c>
      <c r="G87" t="s">
        <v>2244</v>
      </c>
      <c r="H87" t="s">
        <v>241</v>
      </c>
      <c r="I87" t="s">
        <v>2182</v>
      </c>
    </row>
    <row r="88" spans="1:9">
      <c r="A88" s="13" t="s">
        <v>2328</v>
      </c>
      <c r="B88" t="str">
        <f t="shared" si="4"/>
        <v>[[アン一門の壊し屋&gt;アン一門の壊し屋/Ahn-Crop Crasher]]</v>
      </c>
      <c r="C88" t="s">
        <v>2179</v>
      </c>
      <c r="D88" t="s">
        <v>614</v>
      </c>
      <c r="E88" t="s">
        <v>113</v>
      </c>
      <c r="F88" t="str">
        <f t="shared" si="5"/>
        <v>アン一門の壊し屋</v>
      </c>
      <c r="G88" t="s">
        <v>2244</v>
      </c>
      <c r="H88" t="s">
        <v>52</v>
      </c>
      <c r="I88" t="s">
        <v>2182</v>
      </c>
    </row>
    <row r="89" spans="1:9">
      <c r="A89" s="13" t="s">
        <v>2329</v>
      </c>
      <c r="B89" t="str">
        <f t="shared" si="4"/>
        <v>[[戦場のゴミあさり&gt;戦場のゴミあさり/Battlefield Scavenger]]</v>
      </c>
      <c r="C89" t="s">
        <v>2179</v>
      </c>
      <c r="D89" t="s">
        <v>616</v>
      </c>
      <c r="E89" t="s">
        <v>113</v>
      </c>
      <c r="F89" t="str">
        <f t="shared" si="5"/>
        <v>戦場のゴミあさり</v>
      </c>
      <c r="G89" t="s">
        <v>2244</v>
      </c>
      <c r="H89" t="s">
        <v>143</v>
      </c>
      <c r="I89" t="s">
        <v>2182</v>
      </c>
    </row>
    <row r="90" spans="1:9">
      <c r="A90" s="13" t="s">
        <v>2330</v>
      </c>
      <c r="B90" t="str">
        <f t="shared" si="4"/>
        <v>[[炎刃の達人&gt;炎刃の達人/Flameblade Adept]]</v>
      </c>
      <c r="C90" t="s">
        <v>2179</v>
      </c>
      <c r="D90" t="s">
        <v>619</v>
      </c>
      <c r="E90" t="s">
        <v>113</v>
      </c>
      <c r="F90" t="str">
        <f t="shared" si="5"/>
        <v>炎刃の達人</v>
      </c>
      <c r="G90" t="s">
        <v>2244</v>
      </c>
      <c r="H90" t="s">
        <v>367</v>
      </c>
      <c r="I90" t="s">
        <v>2182</v>
      </c>
    </row>
    <row r="91" spans="1:9">
      <c r="A91" s="13" t="s">
        <v>2331</v>
      </c>
      <c r="B91" t="str">
        <f t="shared" si="4"/>
        <v>[[焼き尽くす熱情&gt;焼き尽くす熱情/Consuming Fervor]]</v>
      </c>
      <c r="C91" t="s">
        <v>2179</v>
      </c>
      <c r="D91" t="s">
        <v>621</v>
      </c>
      <c r="E91" t="s">
        <v>113</v>
      </c>
      <c r="F91" t="str">
        <f t="shared" si="5"/>
        <v>焼き尽くす熱情</v>
      </c>
      <c r="G91" t="s">
        <v>2244</v>
      </c>
      <c r="H91" t="s">
        <v>273</v>
      </c>
      <c r="I91" t="s">
        <v>2182</v>
      </c>
    </row>
    <row r="92" spans="1:9">
      <c r="A92" s="13" t="s">
        <v>2332</v>
      </c>
      <c r="B92" t="str">
        <f t="shared" si="4"/>
        <v>[[結束の限界&gt;結束の限界/Limits of Solidarity]]</v>
      </c>
      <c r="C92" t="s">
        <v>2179</v>
      </c>
      <c r="D92" t="s">
        <v>623</v>
      </c>
      <c r="E92" t="s">
        <v>113</v>
      </c>
      <c r="F92" t="str">
        <f t="shared" si="5"/>
        <v>結束の限界</v>
      </c>
      <c r="G92" t="s">
        <v>2244</v>
      </c>
      <c r="H92" t="s">
        <v>416</v>
      </c>
      <c r="I92" t="s">
        <v>2182</v>
      </c>
    </row>
    <row r="93" spans="1:9">
      <c r="A93" s="13" t="s">
        <v>2333</v>
      </c>
      <c r="B93" t="str">
        <f t="shared" si="4"/>
        <v>[[心臓貫きのマンティコア&gt;心臓貫きのマンティコア/Heart-Piercer Manticore]]</v>
      </c>
      <c r="C93" t="s">
        <v>2179</v>
      </c>
      <c r="D93" t="s">
        <v>625</v>
      </c>
      <c r="E93" t="s">
        <v>113</v>
      </c>
      <c r="F93" t="str">
        <f t="shared" si="5"/>
        <v>心臓貫きのマンティコア</v>
      </c>
      <c r="G93" t="s">
        <v>2244</v>
      </c>
      <c r="H93" t="s">
        <v>394</v>
      </c>
      <c r="I93" t="s">
        <v>2182</v>
      </c>
    </row>
    <row r="94" spans="1:9">
      <c r="A94" s="13" t="s">
        <v>2334</v>
      </c>
      <c r="B94" t="str">
        <f t="shared" si="4"/>
        <v>[[蓋世の誉れ&gt;蓋世の誉れ/Deem Worthy]]</v>
      </c>
      <c r="C94" t="s">
        <v>2179</v>
      </c>
      <c r="D94" t="s">
        <v>627</v>
      </c>
      <c r="E94" t="s">
        <v>113</v>
      </c>
      <c r="F94" t="str">
        <f t="shared" si="5"/>
        <v>蓋世の誉れ</v>
      </c>
      <c r="G94" t="s">
        <v>2244</v>
      </c>
      <c r="H94" t="s">
        <v>292</v>
      </c>
      <c r="I94" t="s">
        <v>2182</v>
      </c>
    </row>
    <row r="95" spans="1:9">
      <c r="A95" s="13" t="s">
        <v>2335</v>
      </c>
      <c r="B95" t="str">
        <f t="shared" si="4"/>
        <v>[[焼けつく双陽&gt;焼けつく双陽/Sweltering Suns]]</v>
      </c>
      <c r="C95" t="s">
        <v>2179</v>
      </c>
      <c r="D95" t="s">
        <v>630</v>
      </c>
      <c r="E95" t="s">
        <v>113</v>
      </c>
      <c r="F95" t="str">
        <f t="shared" si="5"/>
        <v>焼けつく双陽</v>
      </c>
      <c r="G95" t="s">
        <v>2244</v>
      </c>
      <c r="H95" t="s">
        <v>490</v>
      </c>
      <c r="I95" t="s">
        <v>2182</v>
      </c>
    </row>
    <row r="96" spans="1:9">
      <c r="A96" s="13" t="s">
        <v>2336</v>
      </c>
      <c r="B96" t="str">
        <f t="shared" ref="B96:B127" si="6">C96&amp;D96&amp;E96&amp;F96&amp;G96&amp;H96&amp;I96</f>
        <v>[[ハゾレトの指名&gt;ハゾレトの指名/Hazoret's Favor]]</v>
      </c>
      <c r="C96" t="s">
        <v>2179</v>
      </c>
      <c r="D96" t="s">
        <v>632</v>
      </c>
      <c r="E96" t="s">
        <v>113</v>
      </c>
      <c r="F96" t="str">
        <f t="shared" ref="F96:F127" si="7">D96</f>
        <v>ハゾレトの指名</v>
      </c>
      <c r="G96" t="s">
        <v>2244</v>
      </c>
      <c r="H96" t="s">
        <v>390</v>
      </c>
      <c r="I96" t="s">
        <v>2182</v>
      </c>
    </row>
    <row r="97" spans="1:9">
      <c r="A97" s="13" t="s">
        <v>2337</v>
      </c>
      <c r="B97" t="str">
        <f t="shared" si="6"/>
        <v>[[激情の試練&gt;激情の試練/Trial of Zeal]]</v>
      </c>
      <c r="C97" t="s">
        <v>2179</v>
      </c>
      <c r="D97" t="s">
        <v>634</v>
      </c>
      <c r="E97" t="s">
        <v>113</v>
      </c>
      <c r="F97" t="str">
        <f t="shared" si="7"/>
        <v>激情の試練</v>
      </c>
      <c r="G97" t="s">
        <v>2244</v>
      </c>
      <c r="H97" t="s">
        <v>503</v>
      </c>
      <c r="I97" t="s">
        <v>2182</v>
      </c>
    </row>
    <row r="98" spans="1:9">
      <c r="A98" s="13" t="s">
        <v>2338</v>
      </c>
      <c r="B98" t="str">
        <f t="shared" si="6"/>
        <v>[[戦闘の祝賀者&gt;戦闘の祝賀者/Combat Celebrant]]</v>
      </c>
      <c r="C98" t="s">
        <v>2179</v>
      </c>
      <c r="D98" t="s">
        <v>636</v>
      </c>
      <c r="E98" t="s">
        <v>113</v>
      </c>
      <c r="F98" t="str">
        <f t="shared" si="7"/>
        <v>戦闘の祝賀者</v>
      </c>
      <c r="G98" t="s">
        <v>2244</v>
      </c>
      <c r="H98" t="s">
        <v>264</v>
      </c>
      <c r="I98" t="s">
        <v>2182</v>
      </c>
    </row>
    <row r="99" spans="1:9">
      <c r="A99" s="13" t="s">
        <v>2339</v>
      </c>
      <c r="B99" t="str">
        <f t="shared" si="6"/>
        <v>[[栄光をもたらすもの&gt;栄光をもたらすもの/Glorybringer]]</v>
      </c>
      <c r="C99" t="s">
        <v>2179</v>
      </c>
      <c r="D99" t="s">
        <v>638</v>
      </c>
      <c r="E99" t="s">
        <v>113</v>
      </c>
      <c r="F99" t="str">
        <f t="shared" si="7"/>
        <v>栄光をもたらすもの</v>
      </c>
      <c r="G99" t="s">
        <v>2244</v>
      </c>
      <c r="H99" t="s">
        <v>377</v>
      </c>
      <c r="I99" t="s">
        <v>2182</v>
      </c>
    </row>
    <row r="100" spans="1:9">
      <c r="A100" s="13" t="s">
        <v>2340</v>
      </c>
      <c r="B100" t="str">
        <f t="shared" si="6"/>
        <v>[[熱烈の神ハゾレト&gt;熱烈の神ハゾレト/Hazoret the Fervent]]</v>
      </c>
      <c r="C100" t="s">
        <v>2179</v>
      </c>
      <c r="D100" t="s">
        <v>642</v>
      </c>
      <c r="E100" t="s">
        <v>113</v>
      </c>
      <c r="F100" t="str">
        <f t="shared" si="7"/>
        <v>熱烈の神ハゾレト</v>
      </c>
      <c r="G100" t="s">
        <v>2244</v>
      </c>
      <c r="H100" t="s">
        <v>388</v>
      </c>
      <c r="I100" t="s">
        <v>2182</v>
      </c>
    </row>
    <row r="101" spans="1:9">
      <c r="A101" s="13" t="s">
        <v>2341</v>
      </c>
      <c r="B101" t="str">
        <f t="shared" si="6"/>
        <v>[[栄光の幕切れ&gt;栄光の幕切れ/Glorious End]]</v>
      </c>
      <c r="C101" t="s">
        <v>2179</v>
      </c>
      <c r="D101" t="s">
        <v>646</v>
      </c>
      <c r="E101" t="s">
        <v>113</v>
      </c>
      <c r="F101" t="str">
        <f t="shared" si="7"/>
        <v>栄光の幕切れ</v>
      </c>
      <c r="G101" t="s">
        <v>2244</v>
      </c>
      <c r="H101" t="s">
        <v>375</v>
      </c>
      <c r="I101" t="s">
        <v>2182</v>
      </c>
    </row>
    <row r="102" spans="1:9">
      <c r="A102" s="15" t="s">
        <v>2342</v>
      </c>
      <c r="B102" t="str">
        <f t="shared" si="6"/>
        <v>[[苦刃の戦士&gt;苦刃の戦士/Bitterblade Warrior]]</v>
      </c>
      <c r="C102" t="s">
        <v>2179</v>
      </c>
      <c r="D102" t="s">
        <v>648</v>
      </c>
      <c r="E102" t="s">
        <v>113</v>
      </c>
      <c r="F102" t="str">
        <f t="shared" si="7"/>
        <v>苦刃の戦士</v>
      </c>
      <c r="G102" t="s">
        <v>2244</v>
      </c>
      <c r="H102" t="s">
        <v>162</v>
      </c>
      <c r="I102" t="s">
        <v>2182</v>
      </c>
    </row>
    <row r="103" spans="1:9">
      <c r="A103" s="15" t="s">
        <v>2343</v>
      </c>
      <c r="B103" t="str">
        <f t="shared" si="6"/>
        <v>[[大蜘蛛&gt;大蜘蛛/Giant Spider]]</v>
      </c>
      <c r="C103" t="s">
        <v>2179</v>
      </c>
      <c r="D103" t="s">
        <v>650</v>
      </c>
      <c r="E103" t="s">
        <v>113</v>
      </c>
      <c r="F103" t="str">
        <f t="shared" si="7"/>
        <v>大蜘蛛</v>
      </c>
      <c r="G103" t="s">
        <v>2244</v>
      </c>
      <c r="H103" t="s">
        <v>371</v>
      </c>
      <c r="I103" t="s">
        <v>2182</v>
      </c>
    </row>
    <row r="104" spans="1:9">
      <c r="A104" s="15" t="s">
        <v>2344</v>
      </c>
      <c r="B104" t="str">
        <f t="shared" si="6"/>
        <v>[[大いなるサンドワーム&gt;大いなるサンドワーム/Greater Sandwurm]]</v>
      </c>
      <c r="C104" t="s">
        <v>2179</v>
      </c>
      <c r="D104" t="s">
        <v>652</v>
      </c>
      <c r="E104" t="s">
        <v>113</v>
      </c>
      <c r="F104" t="str">
        <f t="shared" si="7"/>
        <v>大いなるサンドワーム</v>
      </c>
      <c r="G104" t="s">
        <v>2244</v>
      </c>
      <c r="H104" t="s">
        <v>382</v>
      </c>
      <c r="I104" t="s">
        <v>2182</v>
      </c>
    </row>
    <row r="105" spans="1:9">
      <c r="A105" s="15" t="s">
        <v>2345</v>
      </c>
      <c r="B105" t="str">
        <f t="shared" si="6"/>
        <v>[[頭巾の喧嘩屋&gt;頭巾の喧嘩屋/Hooded Brawler]]</v>
      </c>
      <c r="C105" t="s">
        <v>2179</v>
      </c>
      <c r="D105" t="s">
        <v>654</v>
      </c>
      <c r="E105" t="s">
        <v>113</v>
      </c>
      <c r="F105" t="str">
        <f t="shared" si="7"/>
        <v>頭巾の喧嘩屋</v>
      </c>
      <c r="G105" t="s">
        <v>2244</v>
      </c>
      <c r="H105" t="s">
        <v>403</v>
      </c>
      <c r="I105" t="s">
        <v>2182</v>
      </c>
    </row>
    <row r="106" spans="1:9">
      <c r="A106" s="15" t="s">
        <v>2346</v>
      </c>
      <c r="B106" t="str">
        <f t="shared" si="6"/>
        <v>[[ナーガの生気論者&gt;ナーガの生気論者/Naga Vitalist]]</v>
      </c>
      <c r="C106" t="s">
        <v>2179</v>
      </c>
      <c r="D106" t="s">
        <v>656</v>
      </c>
      <c r="E106" t="s">
        <v>113</v>
      </c>
      <c r="F106" t="str">
        <f t="shared" si="7"/>
        <v>ナーガの生気論者</v>
      </c>
      <c r="G106" t="s">
        <v>2244</v>
      </c>
      <c r="H106" t="s">
        <v>426</v>
      </c>
      <c r="I106" t="s">
        <v>2182</v>
      </c>
    </row>
    <row r="107" spans="1:9">
      <c r="A107" s="15" t="s">
        <v>2347</v>
      </c>
      <c r="B107" t="str">
        <f t="shared" si="6"/>
        <v>[[造反者の解放&gt;造反者の解放/Dissenter's Deliverance]]</v>
      </c>
      <c r="C107" t="s">
        <v>2179</v>
      </c>
      <c r="D107" t="s">
        <v>659</v>
      </c>
      <c r="E107" t="s">
        <v>113</v>
      </c>
      <c r="F107" t="str">
        <f t="shared" si="7"/>
        <v>造反者の解放</v>
      </c>
      <c r="G107" t="s">
        <v>2244</v>
      </c>
      <c r="H107" t="s">
        <v>307</v>
      </c>
      <c r="I107" t="s">
        <v>2182</v>
      </c>
    </row>
    <row r="108" spans="1:9">
      <c r="A108" s="15" t="s">
        <v>2348</v>
      </c>
      <c r="B108" t="str">
        <f t="shared" si="6"/>
        <v>[[花粉のもや&gt;花粉のもや/Haze of Pollen]]</v>
      </c>
      <c r="C108" t="s">
        <v>2179</v>
      </c>
      <c r="D108" t="s">
        <v>660</v>
      </c>
      <c r="E108" t="s">
        <v>113</v>
      </c>
      <c r="F108" t="str">
        <f t="shared" si="7"/>
        <v>花粉のもや</v>
      </c>
      <c r="G108" t="s">
        <v>2244</v>
      </c>
      <c r="H108" t="s">
        <v>386</v>
      </c>
      <c r="I108" t="s">
        <v>2182</v>
      </c>
    </row>
    <row r="109" spans="1:9">
      <c r="A109" s="15" t="s">
        <v>2349</v>
      </c>
      <c r="B109" t="str">
        <f t="shared" si="6"/>
        <v>[[弱さからの脱皮&gt;弱さからの脱皮/Shed Weakness]]</v>
      </c>
      <c r="C109" t="s">
        <v>2179</v>
      </c>
      <c r="D109" t="s">
        <v>662</v>
      </c>
      <c r="E109" t="s">
        <v>113</v>
      </c>
      <c r="F109" t="str">
        <f t="shared" si="7"/>
        <v>弱さからの脱皮</v>
      </c>
      <c r="G109" t="s">
        <v>2244</v>
      </c>
      <c r="H109" t="s">
        <v>471</v>
      </c>
      <c r="I109" t="s">
        <v>2182</v>
      </c>
    </row>
    <row r="110" spans="1:9">
      <c r="A110" s="15" t="s">
        <v>2350</v>
      </c>
      <c r="B110" t="str">
        <f t="shared" si="6"/>
        <v>[[蜘蛛の掌握&gt;蜘蛛の掌握/Spidery Grasp]]</v>
      </c>
      <c r="C110" t="s">
        <v>2179</v>
      </c>
      <c r="D110" t="s">
        <v>664</v>
      </c>
      <c r="E110" t="s">
        <v>113</v>
      </c>
      <c r="F110" t="str">
        <f t="shared" si="7"/>
        <v>蜘蛛の掌握</v>
      </c>
      <c r="G110" t="s">
        <v>2244</v>
      </c>
      <c r="H110" t="s">
        <v>480</v>
      </c>
      <c r="I110" t="s">
        <v>2182</v>
      </c>
    </row>
    <row r="111" spans="1:9">
      <c r="A111" s="15" t="s">
        <v>2351</v>
      </c>
      <c r="B111" t="str">
        <f t="shared" si="6"/>
        <v>[[苦しめる一射&gt;苦しめる一射/Stinging Shot]]</v>
      </c>
      <c r="C111" t="s">
        <v>2179</v>
      </c>
      <c r="D111" t="s">
        <v>666</v>
      </c>
      <c r="E111" t="s">
        <v>113</v>
      </c>
      <c r="F111" t="str">
        <f t="shared" si="7"/>
        <v>苦しめる一射</v>
      </c>
      <c r="G111" t="s">
        <v>2244</v>
      </c>
      <c r="H111" t="s">
        <v>482</v>
      </c>
      <c r="I111" t="s">
        <v>2182</v>
      </c>
    </row>
    <row r="112" spans="1:9">
      <c r="A112" s="15" t="s">
        <v>2352</v>
      </c>
      <c r="B112" t="str">
        <f t="shared" si="6"/>
        <v>[[活力のカルトーシュ&gt;活力のカルトーシュ/Cartouche of Strength]]</v>
      </c>
      <c r="C112" t="s">
        <v>2179</v>
      </c>
      <c r="D112" t="s">
        <v>668</v>
      </c>
      <c r="E112" t="s">
        <v>113</v>
      </c>
      <c r="F112" t="str">
        <f t="shared" si="7"/>
        <v>活力のカルトーシュ</v>
      </c>
      <c r="G112" t="s">
        <v>2244</v>
      </c>
      <c r="H112" t="s">
        <v>233</v>
      </c>
      <c r="I112" t="s">
        <v>2182</v>
      </c>
    </row>
    <row r="113" spans="1:9">
      <c r="A113" s="15" t="s">
        <v>2353</v>
      </c>
      <c r="B113" t="str">
        <f t="shared" si="6"/>
        <v>[[楽園の贈り物&gt;楽園の贈り物/Gift of Paradise]]</v>
      </c>
      <c r="C113" t="s">
        <v>2179</v>
      </c>
      <c r="D113" t="s">
        <v>671</v>
      </c>
      <c r="E113" t="s">
        <v>113</v>
      </c>
      <c r="F113" t="str">
        <f t="shared" si="7"/>
        <v>楽園の贈り物</v>
      </c>
      <c r="G113" t="s">
        <v>2244</v>
      </c>
      <c r="H113" t="s">
        <v>373</v>
      </c>
      <c r="I113" t="s">
        <v>2182</v>
      </c>
    </row>
    <row r="114" spans="1:9">
      <c r="A114" s="15" t="s">
        <v>2354</v>
      </c>
      <c r="B114" t="str">
        <f t="shared" si="6"/>
        <v>[[活力の模範&gt;活力の模範/Exemplar of Strength]]</v>
      </c>
      <c r="C114" t="s">
        <v>2179</v>
      </c>
      <c r="D114" t="s">
        <v>674</v>
      </c>
      <c r="E114" t="s">
        <v>113</v>
      </c>
      <c r="F114" t="str">
        <f t="shared" si="7"/>
        <v>活力の模範</v>
      </c>
      <c r="G114" t="s">
        <v>2244</v>
      </c>
      <c r="H114" t="s">
        <v>353</v>
      </c>
      <c r="I114" t="s">
        <v>2182</v>
      </c>
    </row>
    <row r="115" spans="1:9">
      <c r="A115" s="15" t="s">
        <v>2355</v>
      </c>
      <c r="B115" t="str">
        <f t="shared" si="6"/>
        <v>[[用心深いナーガ&gt;用心深いナーガ/Watchful Naga]]</v>
      </c>
      <c r="C115" t="s">
        <v>2179</v>
      </c>
      <c r="D115" t="s">
        <v>677</v>
      </c>
      <c r="E115" t="s">
        <v>113</v>
      </c>
      <c r="F115" t="str">
        <f t="shared" si="7"/>
        <v>用心深いナーガ</v>
      </c>
      <c r="G115" t="s">
        <v>2244</v>
      </c>
      <c r="H115" t="s">
        <v>515</v>
      </c>
      <c r="I115" t="s">
        <v>2182</v>
      </c>
    </row>
    <row r="116" spans="1:9">
      <c r="A116" s="15" t="s">
        <v>2356</v>
      </c>
      <c r="B116" t="str">
        <f t="shared" si="6"/>
        <v>[[媒介者の修練者&gt;媒介者の修練者/Channeler Initiate]]</v>
      </c>
      <c r="C116" t="s">
        <v>2179</v>
      </c>
      <c r="D116" t="s">
        <v>679</v>
      </c>
      <c r="E116" t="s">
        <v>113</v>
      </c>
      <c r="F116" t="str">
        <f t="shared" si="7"/>
        <v>媒介者の修練者</v>
      </c>
      <c r="G116" t="s">
        <v>2244</v>
      </c>
      <c r="H116" t="s">
        <v>259</v>
      </c>
      <c r="I116" t="s">
        <v>2182</v>
      </c>
    </row>
    <row r="117" spans="1:9">
      <c r="A117" s="15" t="s">
        <v>2357</v>
      </c>
      <c r="B117" t="str">
        <f t="shared" si="6"/>
        <v>[[名誉あるハイドラ&gt;名誉あるハイドラ/Honored Hydra]]</v>
      </c>
      <c r="C117" t="s">
        <v>2179</v>
      </c>
      <c r="D117" t="s">
        <v>681</v>
      </c>
      <c r="E117" t="s">
        <v>113</v>
      </c>
      <c r="F117" t="str">
        <f t="shared" si="7"/>
        <v>名誉あるハイドラ</v>
      </c>
      <c r="G117" t="s">
        <v>2244</v>
      </c>
      <c r="H117" t="s">
        <v>401</v>
      </c>
      <c r="I117" t="s">
        <v>2182</v>
      </c>
    </row>
    <row r="118" spans="1:9">
      <c r="A118" s="15" t="s">
        <v>2358</v>
      </c>
      <c r="B118" t="str">
        <f t="shared" si="6"/>
        <v>[[うろつく蛇豹&gt;うろつく蛇豹/Prowling Serpopard]]</v>
      </c>
      <c r="C118" t="s">
        <v>2179</v>
      </c>
      <c r="D118" t="s">
        <v>683</v>
      </c>
      <c r="E118" t="s">
        <v>113</v>
      </c>
      <c r="F118" t="str">
        <f t="shared" si="7"/>
        <v>うろつく蛇豹</v>
      </c>
      <c r="G118" t="s">
        <v>2244</v>
      </c>
      <c r="H118" t="s">
        <v>449</v>
      </c>
      <c r="I118" t="s">
        <v>2182</v>
      </c>
    </row>
    <row r="119" spans="1:9">
      <c r="A119" s="15" t="s">
        <v>2359</v>
      </c>
      <c r="B119" t="str">
        <f t="shared" si="6"/>
        <v>[[シェフェトのオオトカゲ&gt;シェフェトのオオトカゲ/Shefet Monitor]]</v>
      </c>
      <c r="C119" t="s">
        <v>2179</v>
      </c>
      <c r="D119" t="s">
        <v>685</v>
      </c>
      <c r="E119" t="s">
        <v>113</v>
      </c>
      <c r="F119" t="str">
        <f t="shared" si="7"/>
        <v>シェフェトのオオトカゲ</v>
      </c>
      <c r="G119" t="s">
        <v>2244</v>
      </c>
      <c r="H119" t="s">
        <v>473</v>
      </c>
      <c r="I119" t="s">
        <v>2182</v>
      </c>
    </row>
    <row r="120" spans="1:9">
      <c r="A120" s="15" t="s">
        <v>2360</v>
      </c>
      <c r="B120" t="str">
        <f t="shared" si="6"/>
        <v>[[活力の試練&gt;活力の試練/Trial of Strength]]</v>
      </c>
      <c r="C120" t="s">
        <v>2179</v>
      </c>
      <c r="D120" t="s">
        <v>688</v>
      </c>
      <c r="E120" t="s">
        <v>113</v>
      </c>
      <c r="F120" t="str">
        <f t="shared" si="7"/>
        <v>活力の試練</v>
      </c>
      <c r="G120" t="s">
        <v>2244</v>
      </c>
      <c r="H120" t="s">
        <v>501</v>
      </c>
      <c r="I120" t="s">
        <v>2182</v>
      </c>
    </row>
    <row r="121" spans="1:9">
      <c r="A121" s="15" t="s">
        <v>2361</v>
      </c>
      <c r="B121" t="str">
        <f t="shared" si="6"/>
        <v>[[不屈の神ロナス&gt;不屈の神ロナス/Rhonas the Indomitable]]</v>
      </c>
      <c r="C121" t="s">
        <v>2179</v>
      </c>
      <c r="D121" t="s">
        <v>690</v>
      </c>
      <c r="E121" t="s">
        <v>113</v>
      </c>
      <c r="F121" t="str">
        <f t="shared" si="7"/>
        <v>不屈の神ロナス</v>
      </c>
      <c r="G121" t="s">
        <v>2244</v>
      </c>
      <c r="H121" t="s">
        <v>455</v>
      </c>
      <c r="I121" t="s">
        <v>2182</v>
      </c>
    </row>
    <row r="122" spans="1:9">
      <c r="A122" s="15" t="s">
        <v>2362</v>
      </c>
      <c r="B122" t="str">
        <f t="shared" si="6"/>
        <v>[[生類の侍臣&gt;生類の侍臣/Vizier of the Menagerie]]</v>
      </c>
      <c r="C122" t="s">
        <v>2179</v>
      </c>
      <c r="D122" t="s">
        <v>698</v>
      </c>
      <c r="E122" t="s">
        <v>113</v>
      </c>
      <c r="F122" t="str">
        <f t="shared" si="7"/>
        <v>生類の侍臣</v>
      </c>
      <c r="G122" t="s">
        <v>2244</v>
      </c>
      <c r="H122" t="s">
        <v>510</v>
      </c>
      <c r="I122" t="s">
        <v>2182</v>
      </c>
    </row>
    <row r="123" spans="1:9">
      <c r="A123" s="15" t="s">
        <v>2363</v>
      </c>
      <c r="B123" t="str">
        <f t="shared" si="6"/>
        <v>[[サンドワームの収斂&gt;サンドワームの収斂/Sandwurm Convergence]]</v>
      </c>
      <c r="C123" t="s">
        <v>2179</v>
      </c>
      <c r="D123" t="s">
        <v>701</v>
      </c>
      <c r="E123" t="s">
        <v>113</v>
      </c>
      <c r="F123" t="str">
        <f t="shared" si="7"/>
        <v>サンドワームの収斂</v>
      </c>
      <c r="G123" t="s">
        <v>2244</v>
      </c>
      <c r="H123" t="s">
        <v>462</v>
      </c>
      <c r="I123" t="s">
        <v>2182</v>
      </c>
    </row>
    <row r="124" spans="1:9">
      <c r="A124" s="20" t="s">
        <v>2364</v>
      </c>
      <c r="B124" t="str">
        <f t="shared" si="6"/>
        <v>[[アン一門の勇者&gt;アン一門の勇者/Ahn-Crop Champion]]</v>
      </c>
      <c r="C124" t="s">
        <v>2179</v>
      </c>
      <c r="D124" t="s">
        <v>705</v>
      </c>
      <c r="E124" t="s">
        <v>113</v>
      </c>
      <c r="F124" t="str">
        <f t="shared" si="7"/>
        <v>アン一門の勇者</v>
      </c>
      <c r="G124" t="s">
        <v>2244</v>
      </c>
      <c r="H124" t="s">
        <v>39</v>
      </c>
      <c r="I124" t="s">
        <v>2182</v>
      </c>
    </row>
    <row r="125" spans="1:9">
      <c r="A125" s="20" t="s">
        <v>2365</v>
      </c>
      <c r="B125" t="str">
        <f t="shared" si="6"/>
        <v>[[風案内のエイヴン&gt;風案内のエイヴン/Aven Wind Guide]]</v>
      </c>
      <c r="C125" t="s">
        <v>2179</v>
      </c>
      <c r="D125" t="s">
        <v>707</v>
      </c>
      <c r="E125" t="s">
        <v>113</v>
      </c>
      <c r="F125" t="str">
        <f t="shared" si="7"/>
        <v>風案内のエイヴン</v>
      </c>
      <c r="G125" t="s">
        <v>2244</v>
      </c>
      <c r="H125" t="s">
        <v>134</v>
      </c>
      <c r="I125" t="s">
        <v>2182</v>
      </c>
    </row>
    <row r="126" spans="1:9">
      <c r="A126" s="20" t="s">
        <v>2366</v>
      </c>
      <c r="B126" t="str">
        <f t="shared" si="6"/>
        <v>[[潰滅甲虫&gt;潰滅甲虫/Decimator Beetle]]</v>
      </c>
      <c r="C126" t="s">
        <v>2179</v>
      </c>
      <c r="D126" t="s">
        <v>709</v>
      </c>
      <c r="E126" t="s">
        <v>113</v>
      </c>
      <c r="F126" t="str">
        <f t="shared" si="7"/>
        <v>潰滅甲虫</v>
      </c>
      <c r="G126" t="s">
        <v>2244</v>
      </c>
      <c r="H126" t="s">
        <v>287</v>
      </c>
      <c r="I126" t="s">
        <v>2182</v>
      </c>
    </row>
    <row r="127" spans="1:9">
      <c r="A127" s="20" t="s">
        <v>2367</v>
      </c>
      <c r="B127" t="str">
        <f t="shared" si="6"/>
        <v>[[奇怪なドレイク&gt;奇怪なドレイク/Enigma Drake]]</v>
      </c>
      <c r="C127" t="s">
        <v>2179</v>
      </c>
      <c r="D127" t="s">
        <v>713</v>
      </c>
      <c r="E127" t="s">
        <v>113</v>
      </c>
      <c r="F127" t="str">
        <f t="shared" si="7"/>
        <v>奇怪なドレイク</v>
      </c>
      <c r="G127" t="s">
        <v>2244</v>
      </c>
      <c r="H127" t="s">
        <v>343</v>
      </c>
      <c r="I127" t="s">
        <v>2182</v>
      </c>
    </row>
    <row r="128" spans="1:9">
      <c r="A128" s="20" t="s">
        <v>2368</v>
      </c>
      <c r="B128" t="str">
        <f t="shared" ref="B128:B161" si="8">C128&amp;D128&amp;E128&amp;F128&amp;G128&amp;H128&amp;I128</f>
        <v>[[ケンラの戦車乗り&gt;ケンラの戦車乗り/Khenra Charioteer]]</v>
      </c>
      <c r="C128" t="s">
        <v>2179</v>
      </c>
      <c r="D128" t="s">
        <v>715</v>
      </c>
      <c r="E128" t="s">
        <v>113</v>
      </c>
      <c r="F128" t="str">
        <f t="shared" ref="F128:F161" si="9">D128</f>
        <v>ケンラの戦車乗り</v>
      </c>
      <c r="G128" t="s">
        <v>2244</v>
      </c>
      <c r="H128" t="s">
        <v>413</v>
      </c>
      <c r="I128" t="s">
        <v>2182</v>
      </c>
    </row>
    <row r="129" spans="1:9">
      <c r="A129" s="20" t="s">
        <v>2369</v>
      </c>
      <c r="B129" t="str">
        <f t="shared" si="8"/>
        <v>[[影嵐の侍臣&gt;影嵐の侍臣/Shadowstorm Vizier]]</v>
      </c>
      <c r="C129" t="s">
        <v>2179</v>
      </c>
      <c r="D129" t="s">
        <v>717</v>
      </c>
      <c r="E129" t="s">
        <v>113</v>
      </c>
      <c r="F129" t="str">
        <f t="shared" si="9"/>
        <v>影嵐の侍臣</v>
      </c>
      <c r="G129" t="s">
        <v>2244</v>
      </c>
      <c r="H129" t="s">
        <v>469</v>
      </c>
      <c r="I129" t="s">
        <v>2182</v>
      </c>
    </row>
    <row r="130" spans="1:9">
      <c r="A130" s="20" t="s">
        <v>2370</v>
      </c>
      <c r="B130" t="str">
        <f t="shared" si="8"/>
        <v>[[むら気な召使い&gt;むら気な召使い/Wayward Servant]]</v>
      </c>
      <c r="C130" t="s">
        <v>2179</v>
      </c>
      <c r="D130" t="s">
        <v>719</v>
      </c>
      <c r="E130" t="s">
        <v>113</v>
      </c>
      <c r="F130" t="str">
        <f t="shared" si="9"/>
        <v>むら気な召使い</v>
      </c>
      <c r="G130" t="s">
        <v>2244</v>
      </c>
      <c r="H130" t="s">
        <v>517</v>
      </c>
      <c r="I130" t="s">
        <v>2182</v>
      </c>
    </row>
    <row r="131" spans="1:9">
      <c r="A131" s="20" t="s">
        <v>2371</v>
      </c>
      <c r="B131" t="str">
        <f t="shared" si="8"/>
        <v>[[水流織り&gt;水流織り/Weaver of Currents]]</v>
      </c>
      <c r="C131" t="s">
        <v>2179</v>
      </c>
      <c r="D131" t="s">
        <v>721</v>
      </c>
      <c r="E131" t="s">
        <v>113</v>
      </c>
      <c r="F131" t="str">
        <f t="shared" si="9"/>
        <v>水流織り</v>
      </c>
      <c r="G131" t="s">
        <v>2244</v>
      </c>
      <c r="H131" t="s">
        <v>519</v>
      </c>
      <c r="I131" t="s">
        <v>2182</v>
      </c>
    </row>
    <row r="132" spans="1:9">
      <c r="A132" s="20" t="s">
        <v>2372</v>
      </c>
      <c r="B132" t="str">
        <f t="shared" si="8"/>
        <v>[[毒物の侍臣、ハパチラ&gt;毒物の侍臣、ハパチラ/Hapatra, Vizier of Poisons]]</v>
      </c>
      <c r="C132" t="s">
        <v>2179</v>
      </c>
      <c r="D132" t="s">
        <v>723</v>
      </c>
      <c r="E132" t="s">
        <v>113</v>
      </c>
      <c r="F132" t="str">
        <f t="shared" si="9"/>
        <v>毒物の侍臣、ハパチラ</v>
      </c>
      <c r="G132" t="s">
        <v>2244</v>
      </c>
      <c r="H132" t="s">
        <v>384</v>
      </c>
      <c r="I132" t="s">
        <v>2182</v>
      </c>
    </row>
    <row r="133" spans="1:9">
      <c r="A133" s="20" t="s">
        <v>2373</v>
      </c>
      <c r="B133" t="str">
        <f t="shared" si="8"/>
        <v>[[ルクサの恵み&gt;ルクサの恵み/Bounty of the Luxa]]</v>
      </c>
      <c r="C133" t="s">
        <v>2179</v>
      </c>
      <c r="D133" t="s">
        <v>725</v>
      </c>
      <c r="E133" t="s">
        <v>113</v>
      </c>
      <c r="F133" t="str">
        <f t="shared" si="9"/>
        <v>ルクサの恵み</v>
      </c>
      <c r="G133" t="s">
        <v>2244</v>
      </c>
      <c r="H133" t="s">
        <v>196</v>
      </c>
      <c r="I133" t="s">
        <v>2182</v>
      </c>
    </row>
    <row r="134" spans="1:9">
      <c r="A134" s="20" t="s">
        <v>2374</v>
      </c>
      <c r="B134" t="str">
        <f t="shared" si="8"/>
        <v>[[蓋世の英雄、ネヘブ&gt;蓋世の英雄、ネヘブ/Neheb, the Worthy]]</v>
      </c>
      <c r="C134" t="s">
        <v>2179</v>
      </c>
      <c r="D134" t="s">
        <v>728</v>
      </c>
      <c r="E134" t="s">
        <v>113</v>
      </c>
      <c r="F134" t="str">
        <f t="shared" si="9"/>
        <v>蓋世の英雄、ネヘブ</v>
      </c>
      <c r="G134" t="s">
        <v>2244</v>
      </c>
      <c r="H134" t="s">
        <v>430</v>
      </c>
      <c r="I134" t="s">
        <v>2182</v>
      </c>
    </row>
    <row r="135" spans="1:9">
      <c r="A135" s="20" t="s">
        <v>2375</v>
      </c>
      <c r="B135" t="str">
        <f t="shared" si="8"/>
        <v>[[ナクタムンの侍臣、テムメト&gt;ナクタムンの侍臣、テムメト/Temmet, Vizier of Naktamun]]</v>
      </c>
      <c r="C135" t="s">
        <v>2179</v>
      </c>
      <c r="D135" t="s">
        <v>732</v>
      </c>
      <c r="E135" t="s">
        <v>113</v>
      </c>
      <c r="F135" t="str">
        <f t="shared" si="9"/>
        <v>ナクタムンの侍臣、テムメト</v>
      </c>
      <c r="G135" t="s">
        <v>2244</v>
      </c>
      <c r="H135" t="s">
        <v>493</v>
      </c>
      <c r="I135" t="s">
        <v>2182</v>
      </c>
    </row>
    <row r="136" spans="1:9">
      <c r="A136" s="17" t="s">
        <v>2376</v>
      </c>
      <c r="B136" t="str">
        <f t="shared" si="8"/>
        <v>[[研ぎ澄まされたコペシュ&gt;研ぎ澄まされたコペシュ/Honed Khopesh]]</v>
      </c>
      <c r="C136" t="s">
        <v>2179</v>
      </c>
      <c r="D136" t="s">
        <v>734</v>
      </c>
      <c r="E136" t="s">
        <v>113</v>
      </c>
      <c r="F136" t="str">
        <f t="shared" si="9"/>
        <v>研ぎ澄まされたコペシュ</v>
      </c>
      <c r="G136" t="s">
        <v>2244</v>
      </c>
      <c r="H136" t="s">
        <v>398</v>
      </c>
      <c r="I136" t="s">
        <v>2182</v>
      </c>
    </row>
    <row r="137" spans="1:9">
      <c r="A137" s="17" t="s">
        <v>2377</v>
      </c>
      <c r="B137" t="str">
        <f t="shared" si="8"/>
        <v>[[呪われた者の揺り籠&gt;呪われた者の揺り籠/Cradle of the Accursed]]</v>
      </c>
      <c r="C137" t="s">
        <v>2179</v>
      </c>
      <c r="D137" t="s">
        <v>736</v>
      </c>
      <c r="E137" t="s">
        <v>113</v>
      </c>
      <c r="F137" t="str">
        <f t="shared" si="9"/>
        <v>呪われた者の揺り籠</v>
      </c>
      <c r="G137" t="s">
        <v>2244</v>
      </c>
      <c r="H137" t="s">
        <v>277</v>
      </c>
      <c r="I137" t="s">
        <v>2182</v>
      </c>
    </row>
    <row r="138" spans="1:9">
      <c r="A138" s="17" t="s">
        <v>2378</v>
      </c>
      <c r="B138" t="str">
        <f t="shared" si="8"/>
        <v>[[色彩の断崖&gt;色彩の断崖/Painted Bluffs]]</v>
      </c>
      <c r="C138" t="s">
        <v>2179</v>
      </c>
      <c r="D138" t="s">
        <v>739</v>
      </c>
      <c r="E138" t="s">
        <v>113</v>
      </c>
      <c r="F138" t="str">
        <f t="shared" si="9"/>
        <v>色彩の断崖</v>
      </c>
      <c r="G138" t="s">
        <v>2244</v>
      </c>
      <c r="H138" t="s">
        <v>443</v>
      </c>
      <c r="I138" t="s">
        <v>2182</v>
      </c>
    </row>
    <row r="139" spans="1:9">
      <c r="A139" s="17" t="s">
        <v>2379</v>
      </c>
      <c r="B139" t="str">
        <f t="shared" si="8"/>
        <v>[[陽焼けした砂漠&gt;陽焼けした砂漠/Sunscorched Desert]]</v>
      </c>
      <c r="C139" t="s">
        <v>2179</v>
      </c>
      <c r="D139" t="s">
        <v>740</v>
      </c>
      <c r="E139" t="s">
        <v>113</v>
      </c>
      <c r="F139" t="str">
        <f t="shared" si="9"/>
        <v>陽焼けした砂漠</v>
      </c>
      <c r="G139" t="s">
        <v>2244</v>
      </c>
      <c r="H139" t="s">
        <v>486</v>
      </c>
      <c r="I139" t="s">
        <v>2182</v>
      </c>
    </row>
    <row r="140" spans="1:9">
      <c r="A140" s="17" t="s">
        <v>2380</v>
      </c>
      <c r="B140" t="str">
        <f t="shared" si="8"/>
        <v>[[バントゥの碑&gt;バントゥの碑/Bontu's Monument]]</v>
      </c>
      <c r="C140" t="s">
        <v>2179</v>
      </c>
      <c r="D140" t="s">
        <v>742</v>
      </c>
      <c r="E140" t="s">
        <v>113</v>
      </c>
      <c r="F140" t="str">
        <f t="shared" si="9"/>
        <v>バントゥの碑</v>
      </c>
      <c r="G140" t="s">
        <v>2244</v>
      </c>
      <c r="H140" t="s">
        <v>188</v>
      </c>
      <c r="I140" t="s">
        <v>2182</v>
      </c>
    </row>
    <row r="141" spans="1:9">
      <c r="A141" s="17" t="s">
        <v>2381</v>
      </c>
      <c r="B141" t="str">
        <f t="shared" si="8"/>
        <v>[[ハゾレトの碑&gt;ハゾレトの碑/Hazoret's Monument]]</v>
      </c>
      <c r="C141" t="s">
        <v>2179</v>
      </c>
      <c r="D141" t="s">
        <v>746</v>
      </c>
      <c r="E141" t="s">
        <v>113</v>
      </c>
      <c r="F141" t="str">
        <f t="shared" si="9"/>
        <v>ハゾレトの碑</v>
      </c>
      <c r="G141" t="s">
        <v>2244</v>
      </c>
      <c r="H141" t="s">
        <v>392</v>
      </c>
      <c r="I141" t="s">
        <v>2182</v>
      </c>
    </row>
    <row r="142" spans="1:9">
      <c r="A142" s="17" t="s">
        <v>2382</v>
      </c>
      <c r="B142" t="str">
        <f t="shared" si="8"/>
        <v>[[ケフネトの碑&gt;ケフネトの碑/Kefnet's Monument]]</v>
      </c>
      <c r="C142" t="s">
        <v>2179</v>
      </c>
      <c r="D142" t="s">
        <v>750</v>
      </c>
      <c r="E142" t="s">
        <v>113</v>
      </c>
      <c r="F142" t="str">
        <f t="shared" si="9"/>
        <v>ケフネトの碑</v>
      </c>
      <c r="G142" t="s">
        <v>2244</v>
      </c>
      <c r="H142" t="s">
        <v>411</v>
      </c>
      <c r="I142" t="s">
        <v>2182</v>
      </c>
    </row>
    <row r="143" spans="1:9">
      <c r="A143" s="17" t="s">
        <v>2383</v>
      </c>
      <c r="B143" t="str">
        <f t="shared" si="8"/>
        <v>[[オケチラの碑&gt;オケチラの碑/Oketra's Monument]]</v>
      </c>
      <c r="C143" t="s">
        <v>2179</v>
      </c>
      <c r="D143" t="s">
        <v>754</v>
      </c>
      <c r="E143" t="s">
        <v>113</v>
      </c>
      <c r="F143" t="str">
        <f t="shared" si="9"/>
        <v>オケチラの碑</v>
      </c>
      <c r="G143" t="s">
        <v>2244</v>
      </c>
      <c r="H143" t="s">
        <v>437</v>
      </c>
      <c r="I143" t="s">
        <v>2182</v>
      </c>
    </row>
    <row r="144" spans="1:9">
      <c r="A144" s="17" t="s">
        <v>2384</v>
      </c>
      <c r="B144" t="str">
        <f t="shared" si="8"/>
        <v>[[ロナスの碑&gt;ロナスの碑/Rhonas's Monument]]</v>
      </c>
      <c r="C144" t="s">
        <v>2179</v>
      </c>
      <c r="D144" t="s">
        <v>758</v>
      </c>
      <c r="E144" t="s">
        <v>113</v>
      </c>
      <c r="F144" t="str">
        <f t="shared" si="9"/>
        <v>ロナスの碑</v>
      </c>
      <c r="G144" t="s">
        <v>2244</v>
      </c>
      <c r="H144" t="s">
        <v>457</v>
      </c>
      <c r="I144" t="s">
        <v>2182</v>
      </c>
    </row>
    <row r="145" spans="1:9">
      <c r="A145" s="17" t="s">
        <v>2385</v>
      </c>
      <c r="B145" t="str">
        <f t="shared" si="8"/>
        <v>[[泥濘の峡谷&gt;泥濘の峡谷/Canyon Slough]]</v>
      </c>
      <c r="C145" t="s">
        <v>2179</v>
      </c>
      <c r="D145" t="s">
        <v>762</v>
      </c>
      <c r="E145" t="s">
        <v>113</v>
      </c>
      <c r="F145" t="str">
        <f t="shared" si="9"/>
        <v>泥濘の峡谷</v>
      </c>
      <c r="G145" t="s">
        <v>2244</v>
      </c>
      <c r="H145" t="s">
        <v>214</v>
      </c>
      <c r="I145" t="s">
        <v>2182</v>
      </c>
    </row>
    <row r="146" spans="1:9">
      <c r="A146" s="17" t="s">
        <v>2386</v>
      </c>
      <c r="B146" t="str">
        <f t="shared" si="8"/>
        <v>[[異臭の池&gt;異臭の池/Fetid Pools]]</v>
      </c>
      <c r="C146" t="s">
        <v>2179</v>
      </c>
      <c r="D146" t="s">
        <v>764</v>
      </c>
      <c r="E146" t="s">
        <v>113</v>
      </c>
      <c r="F146" t="str">
        <f t="shared" si="9"/>
        <v>異臭の池</v>
      </c>
      <c r="G146" t="s">
        <v>2244</v>
      </c>
      <c r="H146" t="s">
        <v>363</v>
      </c>
      <c r="I146" t="s">
        <v>2182</v>
      </c>
    </row>
    <row r="147" spans="1:9">
      <c r="A147" s="17" t="s">
        <v>2387</v>
      </c>
      <c r="B147" t="str">
        <f t="shared" si="8"/>
        <v>[[灌漑農地&gt;灌漑農地/Irrigated Farmland]]</v>
      </c>
      <c r="C147" t="s">
        <v>2179</v>
      </c>
      <c r="D147" t="s">
        <v>766</v>
      </c>
      <c r="E147" t="s">
        <v>113</v>
      </c>
      <c r="F147" t="str">
        <f t="shared" si="9"/>
        <v>灌漑農地</v>
      </c>
      <c r="G147" t="s">
        <v>2244</v>
      </c>
      <c r="H147" t="s">
        <v>408</v>
      </c>
      <c r="I147" t="s">
        <v>2182</v>
      </c>
    </row>
    <row r="148" spans="1:9">
      <c r="A148" s="17" t="s">
        <v>2388</v>
      </c>
      <c r="B148" t="str">
        <f t="shared" si="8"/>
        <v>[[まばらな木立ち&gt;まばらな木立ち/Scattered Groves]]</v>
      </c>
      <c r="C148" t="s">
        <v>2179</v>
      </c>
      <c r="D148" t="s">
        <v>768</v>
      </c>
      <c r="E148" t="s">
        <v>113</v>
      </c>
      <c r="F148" t="str">
        <f t="shared" si="9"/>
        <v>まばらな木立ち</v>
      </c>
      <c r="G148" t="s">
        <v>2244</v>
      </c>
      <c r="H148" t="s">
        <v>464</v>
      </c>
      <c r="I148" t="s">
        <v>2182</v>
      </c>
    </row>
    <row r="149" spans="1:9">
      <c r="A149" s="17" t="s">
        <v>2389</v>
      </c>
      <c r="B149" t="str">
        <f t="shared" si="8"/>
        <v>[[隠れた茂み&gt;隠れた茂み/Sheltered Thicket]]</v>
      </c>
      <c r="C149" t="s">
        <v>2179</v>
      </c>
      <c r="D149" t="s">
        <v>770</v>
      </c>
      <c r="E149" t="s">
        <v>113</v>
      </c>
      <c r="F149" t="str">
        <f t="shared" si="9"/>
        <v>隠れた茂み</v>
      </c>
      <c r="G149" t="s">
        <v>2244</v>
      </c>
      <c r="H149" t="s">
        <v>475</v>
      </c>
      <c r="I149" t="s">
        <v>2182</v>
      </c>
    </row>
    <row r="150" spans="1:9">
      <c r="A150" s="17" t="s">
        <v>2390</v>
      </c>
      <c r="B150" t="str">
        <f t="shared" si="8"/>
        <v>[[大瀑布&gt;大瀑布/Cascading Cataracts]]</v>
      </c>
      <c r="C150" t="s">
        <v>2179</v>
      </c>
      <c r="D150" t="s">
        <v>772</v>
      </c>
      <c r="E150" t="s">
        <v>113</v>
      </c>
      <c r="F150" t="str">
        <f t="shared" si="9"/>
        <v>大瀑布</v>
      </c>
      <c r="G150" t="s">
        <v>2244</v>
      </c>
      <c r="H150" t="s">
        <v>245</v>
      </c>
      <c r="I150" t="s">
        <v>2182</v>
      </c>
    </row>
    <row r="151" spans="1:9">
      <c r="A151" s="17" t="s">
        <v>2391</v>
      </c>
      <c r="B151" t="str">
        <f t="shared" si="8"/>
        <v>[[神託者の大聖堂&gt;神託者の大聖堂/Oracle's Vault]]</v>
      </c>
      <c r="C151" t="s">
        <v>2179</v>
      </c>
      <c r="D151" t="s">
        <v>774</v>
      </c>
      <c r="E151" t="s">
        <v>113</v>
      </c>
      <c r="F151" t="str">
        <f t="shared" si="9"/>
        <v>神託者の大聖堂</v>
      </c>
      <c r="G151" t="s">
        <v>2244</v>
      </c>
      <c r="H151" t="s">
        <v>439</v>
      </c>
      <c r="I151" t="s">
        <v>2182</v>
      </c>
    </row>
    <row r="152" spans="1:12">
      <c r="A152" s="4" t="s">
        <v>2392</v>
      </c>
      <c r="B152" t="str">
        <f t="shared" si="8"/>
        <v>[[忠臣&gt;忠臣/Loyal Retainers]]</v>
      </c>
      <c r="C152" t="s">
        <v>2179</v>
      </c>
      <c r="D152" t="s">
        <v>783</v>
      </c>
      <c r="E152" t="s">
        <v>113</v>
      </c>
      <c r="F152" t="str">
        <f t="shared" si="9"/>
        <v>忠臣</v>
      </c>
      <c r="G152" t="s">
        <v>2244</v>
      </c>
      <c r="H152" t="s">
        <v>784</v>
      </c>
      <c r="I152" t="s">
        <v>2182</v>
      </c>
      <c r="K152" t="s">
        <v>832</v>
      </c>
      <c r="L152" t="s">
        <v>833</v>
      </c>
    </row>
    <row r="153" spans="1:12">
      <c r="A153" s="4" t="s">
        <v>2393</v>
      </c>
      <c r="B153" t="str">
        <f t="shared" si="8"/>
        <v>[[神の怒り&gt;神の怒り/Wrath of God]]</v>
      </c>
      <c r="C153" t="s">
        <v>2179</v>
      </c>
      <c r="D153" t="s">
        <v>789</v>
      </c>
      <c r="E153" t="s">
        <v>113</v>
      </c>
      <c r="F153" t="str">
        <f t="shared" si="9"/>
        <v>神の怒り</v>
      </c>
      <c r="G153" t="s">
        <v>2244</v>
      </c>
      <c r="H153" t="s">
        <v>790</v>
      </c>
      <c r="I153" t="s">
        <v>2182</v>
      </c>
      <c r="K153" t="s">
        <v>836</v>
      </c>
      <c r="L153" t="s">
        <v>837</v>
      </c>
    </row>
    <row r="154" spans="1:12">
      <c r="A154" s="9" t="s">
        <v>2394</v>
      </c>
      <c r="B154" t="str">
        <f t="shared" si="8"/>
        <v>[[聖別されたスフィンクス&gt;聖別されたスフィンクス/Consecrated Sphinx]]</v>
      </c>
      <c r="C154" t="s">
        <v>2179</v>
      </c>
      <c r="D154" t="s">
        <v>794</v>
      </c>
      <c r="E154" t="s">
        <v>113</v>
      </c>
      <c r="F154" t="str">
        <f t="shared" si="9"/>
        <v>聖別されたスフィンクス</v>
      </c>
      <c r="G154" t="s">
        <v>2244</v>
      </c>
      <c r="H154" t="s">
        <v>795</v>
      </c>
      <c r="I154" t="s">
        <v>2182</v>
      </c>
      <c r="K154" t="s">
        <v>838</v>
      </c>
      <c r="L154" t="s">
        <v>839</v>
      </c>
    </row>
    <row r="155" spans="1:12">
      <c r="A155" s="9" t="s">
        <v>2395</v>
      </c>
      <c r="B155" t="str">
        <f t="shared" si="8"/>
        <v>[[対抗呪文&gt;対抗呪文/Counterspell]]</v>
      </c>
      <c r="C155" t="s">
        <v>2179</v>
      </c>
      <c r="D155" t="s">
        <v>799</v>
      </c>
      <c r="E155" t="s">
        <v>113</v>
      </c>
      <c r="F155" t="str">
        <f t="shared" si="9"/>
        <v>対抗呪文</v>
      </c>
      <c r="G155" t="s">
        <v>2244</v>
      </c>
      <c r="H155" t="s">
        <v>800</v>
      </c>
      <c r="I155" t="s">
        <v>2182</v>
      </c>
      <c r="K155" t="s">
        <v>840</v>
      </c>
      <c r="L155" t="s">
        <v>841</v>
      </c>
    </row>
    <row r="156" spans="1:9">
      <c r="A156" s="11" t="s">
        <v>2396</v>
      </c>
      <c r="B156" t="str">
        <f t="shared" si="8"/>
        <v>[[暗黒の儀式&gt;暗黒の儀式/Dark Ritual]]</v>
      </c>
      <c r="C156" t="s">
        <v>2179</v>
      </c>
      <c r="D156" t="s">
        <v>804</v>
      </c>
      <c r="E156" t="s">
        <v>113</v>
      </c>
      <c r="F156" t="str">
        <f t="shared" si="9"/>
        <v>暗黒の儀式</v>
      </c>
      <c r="G156" t="s">
        <v>2244</v>
      </c>
      <c r="H156" t="s">
        <v>805</v>
      </c>
      <c r="I156" t="s">
        <v>2182</v>
      </c>
    </row>
    <row r="157" spans="1:9">
      <c r="A157" s="13" t="s">
        <v>2397</v>
      </c>
      <c r="B157" t="str">
        <f t="shared" si="8"/>
        <v>[[稲妻の連鎖&gt;稲妻の連鎖/Chain Lightning]]</v>
      </c>
      <c r="C157" t="s">
        <v>2179</v>
      </c>
      <c r="D157" t="s">
        <v>809</v>
      </c>
      <c r="E157" t="s">
        <v>113</v>
      </c>
      <c r="F157" t="str">
        <f t="shared" si="9"/>
        <v>稲妻の連鎖</v>
      </c>
      <c r="G157" t="s">
        <v>2244</v>
      </c>
      <c r="H157" t="s">
        <v>810</v>
      </c>
      <c r="I157" t="s">
        <v>2182</v>
      </c>
    </row>
    <row r="158" spans="1:9">
      <c r="A158" s="13" t="s">
        <v>2398</v>
      </c>
      <c r="B158" t="str">
        <f t="shared" si="8"/>
        <v>[[追い討ち&gt;追い討ち/Aggravated Assault]]</v>
      </c>
      <c r="C158" t="s">
        <v>2179</v>
      </c>
      <c r="D158" t="s">
        <v>814</v>
      </c>
      <c r="E158" t="s">
        <v>113</v>
      </c>
      <c r="F158" t="str">
        <f t="shared" si="9"/>
        <v>追い討ち</v>
      </c>
      <c r="G158" t="s">
        <v>2244</v>
      </c>
      <c r="H158" t="s">
        <v>815</v>
      </c>
      <c r="I158" t="s">
        <v>2182</v>
      </c>
    </row>
    <row r="159" spans="1:9">
      <c r="A159" s="20" t="s">
        <v>2399</v>
      </c>
      <c r="B159" t="str">
        <f t="shared" si="8"/>
        <v>[[名誉回復&gt;名誉回復/Vindicate]]</v>
      </c>
      <c r="C159" t="s">
        <v>2179</v>
      </c>
      <c r="D159" t="s">
        <v>819</v>
      </c>
      <c r="E159" t="s">
        <v>113</v>
      </c>
      <c r="F159" t="str">
        <f t="shared" si="9"/>
        <v>名誉回復</v>
      </c>
      <c r="G159" t="s">
        <v>2244</v>
      </c>
      <c r="H159" t="s">
        <v>820</v>
      </c>
      <c r="I159" t="s">
        <v>2182</v>
      </c>
    </row>
    <row r="160" spans="1:9">
      <c r="A160" s="20" t="s">
        <v>2400</v>
      </c>
      <c r="B160" t="str">
        <f t="shared" si="8"/>
        <v>[[大渦の脈動&gt;大渦の脈動/Maelstrom Pulse]]</v>
      </c>
      <c r="C160" t="s">
        <v>2179</v>
      </c>
      <c r="D160" t="s">
        <v>823</v>
      </c>
      <c r="E160" t="s">
        <v>113</v>
      </c>
      <c r="F160" t="str">
        <f t="shared" si="9"/>
        <v>大渦の脈動</v>
      </c>
      <c r="G160" t="s">
        <v>2244</v>
      </c>
      <c r="H160" t="s">
        <v>824</v>
      </c>
      <c r="I160" t="s">
        <v>2182</v>
      </c>
    </row>
    <row r="161" spans="1:9">
      <c r="A161" s="21" t="s">
        <v>2401</v>
      </c>
      <c r="B161" t="str">
        <f t="shared" si="8"/>
        <v>[[否定の契約&gt;否定の契約/Pact of Negation]]</v>
      </c>
      <c r="C161" t="s">
        <v>2179</v>
      </c>
      <c r="D161" t="s">
        <v>827</v>
      </c>
      <c r="E161" t="s">
        <v>113</v>
      </c>
      <c r="F161" t="str">
        <f t="shared" si="9"/>
        <v>否定の契約</v>
      </c>
      <c r="G161" t="s">
        <v>2244</v>
      </c>
      <c r="H161" t="s">
        <v>828</v>
      </c>
      <c r="I161" t="s">
        <v>2182</v>
      </c>
    </row>
    <row r="162" spans="1:1">
      <c r="A162" s="22"/>
    </row>
    <row r="163" spans="1:10">
      <c r="A163" t="s">
        <v>2402</v>
      </c>
      <c r="B163" t="str">
        <f t="shared" ref="B163:B170" si="10">C163&amp;D163&amp;E163&amp;F163&amp;G163&amp;H163&amp;I163</f>
        <v>[[神々のピラミッド&gt;神々のピラミッド/Pyramid of the Pantheon]]</v>
      </c>
      <c r="C163" t="s">
        <v>2179</v>
      </c>
      <c r="D163" s="7" t="s">
        <v>776</v>
      </c>
      <c r="E163" t="s">
        <v>113</v>
      </c>
      <c r="F163" t="str">
        <f t="shared" ref="F163:F170" si="11">D163</f>
        <v>神々のピラミッド</v>
      </c>
      <c r="G163" t="s">
        <v>2244</v>
      </c>
      <c r="H163" s="7" t="s">
        <v>777</v>
      </c>
      <c r="I163" t="s">
        <v>2182</v>
      </c>
      <c r="J163" t="str">
        <f t="shared" ref="J163:J170" si="12">F163&amp;G163&amp;H163</f>
        <v>神々のピラミッド/Pyramid of the Pantheon</v>
      </c>
    </row>
    <row r="164" spans="2:10">
      <c r="B164" t="str">
        <f t="shared" si="10"/>
        <v>[[ロナスの勇者&gt;ロナスの勇者/Champion of Rhonas]]</v>
      </c>
      <c r="C164" t="s">
        <v>2179</v>
      </c>
      <c r="D164" s="7" t="s">
        <v>694</v>
      </c>
      <c r="E164" t="s">
        <v>113</v>
      </c>
      <c r="F164" t="str">
        <f t="shared" si="11"/>
        <v>ロナスの勇者</v>
      </c>
      <c r="G164" t="s">
        <v>2244</v>
      </c>
      <c r="H164" s="7" t="s">
        <v>695</v>
      </c>
      <c r="I164" t="s">
        <v>2182</v>
      </c>
      <c r="J164" t="str">
        <f t="shared" si="12"/>
        <v>ロナスの勇者/Champion of Rhonas</v>
      </c>
    </row>
    <row r="165" spans="2:10">
      <c r="B165" t="str">
        <f t="shared" si="10"/>
        <v>[[残酷な真実&gt;残酷な真実/Cruel Reality]]</v>
      </c>
      <c r="C165" t="s">
        <v>2179</v>
      </c>
      <c r="D165" t="s">
        <v>779</v>
      </c>
      <c r="E165" t="s">
        <v>113</v>
      </c>
      <c r="F165" t="str">
        <f t="shared" si="11"/>
        <v>残酷な真実</v>
      </c>
      <c r="G165" t="s">
        <v>2244</v>
      </c>
      <c r="H165" s="7" t="s">
        <v>780</v>
      </c>
      <c r="I165" t="s">
        <v>2182</v>
      </c>
      <c r="J165" t="str">
        <f t="shared" si="12"/>
        <v>残酷な真実/Cruel Reality</v>
      </c>
    </row>
    <row r="166" spans="2:10">
      <c r="B166" t="str">
        <f t="shared" si="10"/>
        <v>[[刻み角&gt;刻み角/Manglehorn]]</v>
      </c>
      <c r="C166" t="s">
        <v>2179</v>
      </c>
      <c r="D166" t="s">
        <v>832</v>
      </c>
      <c r="E166" t="s">
        <v>113</v>
      </c>
      <c r="F166" t="str">
        <f t="shared" si="11"/>
        <v>刻み角</v>
      </c>
      <c r="G166" t="s">
        <v>2244</v>
      </c>
      <c r="H166" t="s">
        <v>833</v>
      </c>
      <c r="I166" t="s">
        <v>2182</v>
      </c>
      <c r="J166" t="str">
        <f t="shared" si="12"/>
        <v>刻み角/Manglehorn</v>
      </c>
    </row>
    <row r="167" spans="2:10">
      <c r="B167" t="str">
        <f t="shared" si="10"/>
        <v>[[造反の代弁者、サムト&gt;造反の代弁者、サムト/Samut, Voice of Dissent]]</v>
      </c>
      <c r="C167" t="s">
        <v>2179</v>
      </c>
      <c r="D167" t="s">
        <v>836</v>
      </c>
      <c r="E167" t="s">
        <v>113</v>
      </c>
      <c r="F167" t="str">
        <f t="shared" si="11"/>
        <v>造反の代弁者、サムト</v>
      </c>
      <c r="G167" t="s">
        <v>2244</v>
      </c>
      <c r="H167" t="s">
        <v>837</v>
      </c>
      <c r="I167" t="s">
        <v>2182</v>
      </c>
      <c r="J167" t="str">
        <f t="shared" si="12"/>
        <v>造反の代弁者、サムト/Samut, Voice of Dissent</v>
      </c>
    </row>
    <row r="168" spans="2:10">
      <c r="B168" t="str">
        <f t="shared" si="10"/>
        <v>[[過酷な指導者&gt;過酷な指導者/Harsh Mentor]]</v>
      </c>
      <c r="C168" t="s">
        <v>2179</v>
      </c>
      <c r="D168" t="s">
        <v>838</v>
      </c>
      <c r="E168" t="s">
        <v>113</v>
      </c>
      <c r="F168" t="str">
        <f t="shared" si="11"/>
        <v>過酷な指導者</v>
      </c>
      <c r="G168" t="s">
        <v>2244</v>
      </c>
      <c r="H168" t="s">
        <v>839</v>
      </c>
      <c r="I168" t="s">
        <v>2182</v>
      </c>
      <c r="J168" t="str">
        <f t="shared" si="12"/>
        <v>過酷な指導者/Harsh Mentor</v>
      </c>
    </row>
    <row r="169" spans="2:10">
      <c r="B169" t="str">
        <f t="shared" si="10"/>
        <v>[[猶予の侍臣&gt;猶予の侍臣/Vizier of Deferment]]</v>
      </c>
      <c r="C169" t="s">
        <v>2179</v>
      </c>
      <c r="D169" s="7" t="s">
        <v>185</v>
      </c>
      <c r="E169" t="s">
        <v>113</v>
      </c>
      <c r="F169" t="str">
        <f t="shared" si="11"/>
        <v>猶予の侍臣</v>
      </c>
      <c r="G169" t="s">
        <v>2244</v>
      </c>
      <c r="H169" s="7" t="s">
        <v>186</v>
      </c>
      <c r="I169" t="s">
        <v>2182</v>
      </c>
      <c r="J169" t="str">
        <f t="shared" si="12"/>
        <v>猶予の侍臣/Vizier of Deferment</v>
      </c>
    </row>
    <row r="170" spans="2:10">
      <c r="B170" t="str">
        <f t="shared" si="10"/>
        <v>[[予言により&gt;予言により/As Foretold]]</v>
      </c>
      <c r="C170" t="s">
        <v>2179</v>
      </c>
      <c r="D170" t="s">
        <v>840</v>
      </c>
      <c r="E170" t="s">
        <v>113</v>
      </c>
      <c r="F170" t="str">
        <f t="shared" si="11"/>
        <v>予言により</v>
      </c>
      <c r="G170" t="s">
        <v>2244</v>
      </c>
      <c r="H170" t="s">
        <v>841</v>
      </c>
      <c r="I170" t="s">
        <v>2182</v>
      </c>
      <c r="J170" t="str">
        <f t="shared" si="12"/>
        <v>予言により/As Foretold</v>
      </c>
    </row>
    <row r="171" spans="3:9">
      <c r="C171" t="s">
        <v>2179</v>
      </c>
      <c r="E171" t="s">
        <v>113</v>
      </c>
      <c r="F171">
        <f t="shared" ref="F171:F178" si="13">D171</f>
        <v>0</v>
      </c>
      <c r="G171" t="s">
        <v>2244</v>
      </c>
      <c r="I171" t="s">
        <v>2182</v>
      </c>
    </row>
    <row r="172" spans="3:9">
      <c r="C172" t="s">
        <v>2179</v>
      </c>
      <c r="E172" t="s">
        <v>113</v>
      </c>
      <c r="F172">
        <f t="shared" si="13"/>
        <v>0</v>
      </c>
      <c r="G172" t="s">
        <v>2244</v>
      </c>
      <c r="I172" t="s">
        <v>2182</v>
      </c>
    </row>
    <row r="173" spans="3:9">
      <c r="C173" t="s">
        <v>2179</v>
      </c>
      <c r="E173" t="s">
        <v>113</v>
      </c>
      <c r="F173">
        <f t="shared" si="13"/>
        <v>0</v>
      </c>
      <c r="G173" t="s">
        <v>2244</v>
      </c>
      <c r="I173" t="s">
        <v>2182</v>
      </c>
    </row>
    <row r="174" spans="3:9">
      <c r="C174" t="s">
        <v>2179</v>
      </c>
      <c r="E174" t="s">
        <v>113</v>
      </c>
      <c r="F174">
        <f t="shared" si="13"/>
        <v>0</v>
      </c>
      <c r="G174" t="s">
        <v>2244</v>
      </c>
      <c r="I174" t="s">
        <v>2182</v>
      </c>
    </row>
    <row r="175" spans="3:9">
      <c r="C175" t="s">
        <v>2179</v>
      </c>
      <c r="E175" t="s">
        <v>113</v>
      </c>
      <c r="F175">
        <f t="shared" si="13"/>
        <v>0</v>
      </c>
      <c r="G175" t="s">
        <v>2244</v>
      </c>
      <c r="I175" t="s">
        <v>2182</v>
      </c>
    </row>
    <row r="176" spans="3:9">
      <c r="C176" t="s">
        <v>2179</v>
      </c>
      <c r="E176" t="s">
        <v>113</v>
      </c>
      <c r="F176">
        <f t="shared" si="13"/>
        <v>0</v>
      </c>
      <c r="G176" t="s">
        <v>2244</v>
      </c>
      <c r="I176" t="s">
        <v>2182</v>
      </c>
    </row>
    <row r="177" spans="3:9">
      <c r="C177" t="s">
        <v>2179</v>
      </c>
      <c r="E177" t="s">
        <v>113</v>
      </c>
      <c r="F177">
        <f t="shared" si="13"/>
        <v>0</v>
      </c>
      <c r="G177" t="s">
        <v>2244</v>
      </c>
      <c r="I177" t="s">
        <v>2182</v>
      </c>
    </row>
    <row r="178" spans="3:9">
      <c r="C178" t="s">
        <v>2179</v>
      </c>
      <c r="E178" t="s">
        <v>113</v>
      </c>
      <c r="F178">
        <f t="shared" si="13"/>
        <v>0</v>
      </c>
      <c r="G178" t="s">
        <v>2244</v>
      </c>
      <c r="I178" t="s">
        <v>2182</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8"/>
  <sheetViews>
    <sheetView workbookViewId="0">
      <selection activeCell="B1" sqref="B1:AB28"/>
    </sheetView>
  </sheetViews>
  <sheetFormatPr defaultColWidth="9" defaultRowHeight="13.5"/>
  <cols>
    <col min="1" max="1" width="4.375" customWidth="1"/>
    <col min="3" max="3" width="5.125" customWidth="1"/>
    <col min="4" max="4" width="9.375" customWidth="1"/>
  </cols>
  <sheetData>
    <row r="1" s="1" customFormat="1" spans="1:28">
      <c r="A1" s="2">
        <v>186</v>
      </c>
      <c r="B1" s="3"/>
      <c r="C1" s="4" t="s">
        <v>3</v>
      </c>
      <c r="D1" s="5" t="s">
        <v>54</v>
      </c>
      <c r="E1" s="3"/>
      <c r="F1" s="6">
        <v>10</v>
      </c>
      <c r="G1" s="7" t="s">
        <v>843</v>
      </c>
      <c r="H1" s="7" t="s">
        <v>844</v>
      </c>
      <c r="I1" s="5" t="s">
        <v>34</v>
      </c>
      <c r="J1" s="3"/>
      <c r="K1" s="3" t="s">
        <v>35</v>
      </c>
      <c r="L1" s="3" t="s">
        <v>69</v>
      </c>
      <c r="M1" s="3"/>
      <c r="N1" s="3"/>
      <c r="O1" s="3"/>
      <c r="P1" s="3"/>
      <c r="Q1" s="18">
        <v>42768</v>
      </c>
      <c r="R1" s="3"/>
      <c r="S1" s="3"/>
      <c r="T1" s="3"/>
      <c r="U1" s="3">
        <f t="shared" ref="U1:U28" si="0">IF(Q1&gt;1,MONTH(Q1),"")</f>
        <v>2</v>
      </c>
      <c r="V1" s="3">
        <f t="shared" ref="V1:V28" si="1">IF(Q1&gt;1,DAY(Q1),"")</f>
        <v>2</v>
      </c>
      <c r="W1" s="3" t="str">
        <f t="shared" ref="W1:W28" si="2">LEFT(N1,2)</f>
        <v/>
      </c>
      <c r="X1" s="3" t="str">
        <f t="shared" ref="X1:X28" si="3">IF(ISERROR(FIND(" ",N1)),"",MID(N1,FIND(" ",N1)+1,2))</f>
        <v/>
      </c>
      <c r="Y1" s="3" t="str">
        <f t="shared" ref="Y1:Y28" si="4">IF(LEN(X1)&gt;1,IF(ISERROR(FIND(" ",N1,FIND(" ",N1)+1)),"",MID(N1,FIND(" ",N1)+4,2)),"")</f>
        <v/>
      </c>
      <c r="Z1" s="3"/>
      <c r="AA1" s="3" t="str">
        <f t="shared" ref="AA1:AA28" si="5">IF(N1="","",N1&amp;IF(O1="","","&amp;br;"&amp;O1)&amp;IF(P1="","","&amp;br;"&amp;P1))</f>
        <v/>
      </c>
      <c r="AB1" s="19" t="s">
        <v>846</v>
      </c>
    </row>
    <row r="2" s="1" customFormat="1" spans="1:28">
      <c r="A2" s="2">
        <v>187</v>
      </c>
      <c r="B2" s="3"/>
      <c r="C2" s="4" t="s">
        <v>3</v>
      </c>
      <c r="D2" s="5" t="s">
        <v>54</v>
      </c>
      <c r="E2" s="3"/>
      <c r="F2" s="6">
        <v>12</v>
      </c>
      <c r="G2" s="7" t="s">
        <v>847</v>
      </c>
      <c r="H2" s="7" t="s">
        <v>848</v>
      </c>
      <c r="I2" s="5" t="s">
        <v>34</v>
      </c>
      <c r="J2" s="3"/>
      <c r="K2" s="3" t="s">
        <v>35</v>
      </c>
      <c r="L2" s="3" t="s">
        <v>36</v>
      </c>
      <c r="M2" s="3"/>
      <c r="N2" s="3"/>
      <c r="O2" s="3"/>
      <c r="P2" s="3"/>
      <c r="Q2" s="18">
        <v>42828</v>
      </c>
      <c r="R2" s="3"/>
      <c r="S2" s="3"/>
      <c r="T2" s="3"/>
      <c r="U2" s="3">
        <f t="shared" si="0"/>
        <v>4</v>
      </c>
      <c r="V2" s="3">
        <f t="shared" si="1"/>
        <v>3</v>
      </c>
      <c r="W2" s="3" t="str">
        <f t="shared" si="2"/>
        <v/>
      </c>
      <c r="X2" s="3" t="str">
        <f t="shared" si="3"/>
        <v/>
      </c>
      <c r="Y2" s="3" t="str">
        <f t="shared" si="4"/>
        <v/>
      </c>
      <c r="Z2" s="3"/>
      <c r="AA2" s="3" t="str">
        <f t="shared" si="5"/>
        <v/>
      </c>
      <c r="AB2" s="19" t="s">
        <v>850</v>
      </c>
    </row>
    <row r="3" s="1" customFormat="1" spans="1:28">
      <c r="A3" s="2">
        <v>170</v>
      </c>
      <c r="B3" s="3"/>
      <c r="C3" s="4" t="s">
        <v>3</v>
      </c>
      <c r="D3" s="5" t="s">
        <v>55</v>
      </c>
      <c r="E3" s="3"/>
      <c r="F3" s="6">
        <v>8</v>
      </c>
      <c r="G3" s="7" t="s">
        <v>851</v>
      </c>
      <c r="H3" s="7" t="s">
        <v>852</v>
      </c>
      <c r="I3" s="5" t="s">
        <v>34</v>
      </c>
      <c r="J3" s="3"/>
      <c r="K3" s="3" t="s">
        <v>35</v>
      </c>
      <c r="L3" s="3" t="s">
        <v>69</v>
      </c>
      <c r="M3" s="3"/>
      <c r="N3" s="3" t="s">
        <v>853</v>
      </c>
      <c r="O3" s="3"/>
      <c r="P3" s="3"/>
      <c r="Q3" s="18">
        <v>42829</v>
      </c>
      <c r="R3" s="3"/>
      <c r="S3" s="3"/>
      <c r="T3" s="3"/>
      <c r="U3" s="3">
        <f t="shared" si="0"/>
        <v>4</v>
      </c>
      <c r="V3" s="3">
        <f t="shared" si="1"/>
        <v>4</v>
      </c>
      <c r="W3" s="3" t="str">
        <f t="shared" si="2"/>
        <v>督励</v>
      </c>
      <c r="X3" s="3" t="str">
        <f t="shared" si="3"/>
        <v/>
      </c>
      <c r="Y3" s="3" t="str">
        <f t="shared" si="4"/>
        <v/>
      </c>
      <c r="Z3" s="3"/>
      <c r="AA3" s="3" t="str">
        <f t="shared" si="5"/>
        <v>督励3：このクリーチャーは+3/+2の修整を受けるとともに絆魂を得る。</v>
      </c>
      <c r="AB3" s="19" t="s">
        <v>854</v>
      </c>
    </row>
    <row r="4" s="1" customFormat="1" spans="1:28">
      <c r="A4" s="2">
        <v>174</v>
      </c>
      <c r="B4" s="3"/>
      <c r="C4" s="4" t="s">
        <v>3</v>
      </c>
      <c r="D4" s="5" t="s">
        <v>55</v>
      </c>
      <c r="E4" s="3"/>
      <c r="F4" s="6">
        <v>7</v>
      </c>
      <c r="G4" s="8" t="s">
        <v>855</v>
      </c>
      <c r="H4" s="7" t="s">
        <v>856</v>
      </c>
      <c r="I4" s="5" t="s">
        <v>34</v>
      </c>
      <c r="J4" s="3"/>
      <c r="K4" s="3" t="s">
        <v>120</v>
      </c>
      <c r="L4" s="3"/>
      <c r="M4" s="3"/>
      <c r="N4" s="3" t="s">
        <v>350</v>
      </c>
      <c r="O4" s="3"/>
      <c r="P4" s="3"/>
      <c r="Q4" s="18">
        <v>42829</v>
      </c>
      <c r="R4" s="3"/>
      <c r="S4" s="3"/>
      <c r="T4" s="3"/>
      <c r="U4" s="3">
        <f t="shared" si="0"/>
        <v>4</v>
      </c>
      <c r="V4" s="3">
        <f t="shared" si="1"/>
        <v>4</v>
      </c>
      <c r="W4" s="3" t="str">
        <f t="shared" si="2"/>
        <v>飛行</v>
      </c>
      <c r="X4" s="3" t="str">
        <f t="shared" si="3"/>
        <v>ダメ</v>
      </c>
      <c r="Y4" s="3" t="str">
        <f t="shared" si="4"/>
        <v/>
      </c>
      <c r="Z4" s="3"/>
      <c r="AA4" s="3" t="str">
        <f t="shared" si="5"/>
        <v>飛行 ダメージ軽減</v>
      </c>
      <c r="AB4" s="19" t="s">
        <v>953</v>
      </c>
    </row>
    <row r="5" s="1" customFormat="1" spans="1:28">
      <c r="A5" s="2">
        <v>172</v>
      </c>
      <c r="B5" s="3"/>
      <c r="C5" s="9" t="s">
        <v>28</v>
      </c>
      <c r="D5" s="5" t="s">
        <v>54</v>
      </c>
      <c r="E5" s="3"/>
      <c r="F5" s="6">
        <v>12</v>
      </c>
      <c r="G5" s="7" t="s">
        <v>860</v>
      </c>
      <c r="H5" s="7" t="s">
        <v>861</v>
      </c>
      <c r="I5" s="5" t="s">
        <v>34</v>
      </c>
      <c r="J5" s="3"/>
      <c r="K5" s="3" t="s">
        <v>263</v>
      </c>
      <c r="L5" s="3"/>
      <c r="M5" s="3"/>
      <c r="N5" s="3" t="s">
        <v>89</v>
      </c>
      <c r="O5" s="3" t="s">
        <v>862</v>
      </c>
      <c r="P5" s="3"/>
      <c r="Q5" s="18">
        <v>42829</v>
      </c>
      <c r="R5" s="3"/>
      <c r="S5" s="3"/>
      <c r="T5" s="3"/>
      <c r="U5" s="3">
        <f t="shared" si="0"/>
        <v>4</v>
      </c>
      <c r="V5" s="3">
        <f t="shared" si="1"/>
        <v>4</v>
      </c>
      <c r="W5" s="3" t="str">
        <f t="shared" si="2"/>
        <v>飛行</v>
      </c>
      <c r="X5" s="3" t="str">
        <f t="shared" si="3"/>
        <v/>
      </c>
      <c r="Y5" s="3" t="str">
        <f t="shared" si="4"/>
        <v/>
      </c>
      <c r="Z5" s="3"/>
      <c r="AA5" s="3" t="str">
        <f t="shared" si="5"/>
        <v>飛行&amp;br;このクリーチャーが戦場に出たとき、対戦相手の手札が5枚以下の場合、対戦相手がコントロールするクリーチャー1体を対象とし、それをプレイヤーの手札に戻す。</v>
      </c>
      <c r="AB5" s="19" t="s">
        <v>863</v>
      </c>
    </row>
    <row r="6" s="1" customFormat="1" spans="1:28">
      <c r="A6" s="2">
        <v>181</v>
      </c>
      <c r="B6" s="3"/>
      <c r="C6" s="9" t="s">
        <v>28</v>
      </c>
      <c r="D6" s="5" t="s">
        <v>54</v>
      </c>
      <c r="E6" s="3"/>
      <c r="F6" s="6">
        <v>6</v>
      </c>
      <c r="G6" s="7" t="s">
        <v>864</v>
      </c>
      <c r="H6" s="7" t="s">
        <v>865</v>
      </c>
      <c r="I6" s="5" t="s">
        <v>131</v>
      </c>
      <c r="J6" s="3"/>
      <c r="K6" s="3"/>
      <c r="L6" s="3"/>
      <c r="M6" s="3"/>
      <c r="N6" s="3"/>
      <c r="O6" s="3"/>
      <c r="P6" s="3"/>
      <c r="Q6" s="18"/>
      <c r="R6" s="3"/>
      <c r="S6" s="3"/>
      <c r="T6" s="3"/>
      <c r="U6" s="3" t="str">
        <f t="shared" si="0"/>
        <v/>
      </c>
      <c r="V6" s="3" t="str">
        <f t="shared" si="1"/>
        <v/>
      </c>
      <c r="W6" s="3" t="str">
        <f t="shared" si="2"/>
        <v/>
      </c>
      <c r="X6" s="3" t="str">
        <f t="shared" si="3"/>
        <v/>
      </c>
      <c r="Y6" s="3" t="str">
        <f t="shared" si="4"/>
        <v/>
      </c>
      <c r="Z6" s="3"/>
      <c r="AA6" s="3" t="str">
        <f t="shared" si="5"/>
        <v/>
      </c>
      <c r="AB6" s="19" t="s">
        <v>867</v>
      </c>
    </row>
    <row r="7" s="1" customFormat="1" spans="1:28">
      <c r="A7" s="2">
        <v>183</v>
      </c>
      <c r="B7" s="3"/>
      <c r="C7" s="9" t="s">
        <v>28</v>
      </c>
      <c r="D7" s="5" t="s">
        <v>54</v>
      </c>
      <c r="E7" s="3"/>
      <c r="F7" s="6">
        <v>10</v>
      </c>
      <c r="G7" s="7" t="s">
        <v>868</v>
      </c>
      <c r="H7" s="7" t="s">
        <v>869</v>
      </c>
      <c r="I7" s="5" t="s">
        <v>131</v>
      </c>
      <c r="J7" s="3"/>
      <c r="K7" s="3"/>
      <c r="L7" s="3"/>
      <c r="M7" s="3"/>
      <c r="N7" s="3"/>
      <c r="O7" s="3"/>
      <c r="P7" s="3"/>
      <c r="Q7" s="18"/>
      <c r="R7" s="3"/>
      <c r="S7" s="3"/>
      <c r="T7" s="3"/>
      <c r="U7" s="3" t="str">
        <f t="shared" si="0"/>
        <v/>
      </c>
      <c r="V7" s="3" t="str">
        <f t="shared" si="1"/>
        <v/>
      </c>
      <c r="W7" s="3" t="str">
        <f t="shared" si="2"/>
        <v/>
      </c>
      <c r="X7" s="3" t="str">
        <f t="shared" si="3"/>
        <v/>
      </c>
      <c r="Y7" s="3" t="str">
        <f t="shared" si="4"/>
        <v/>
      </c>
      <c r="Z7" s="3"/>
      <c r="AA7" s="3" t="str">
        <f t="shared" si="5"/>
        <v/>
      </c>
      <c r="AB7" s="19" t="s">
        <v>871</v>
      </c>
    </row>
    <row r="8" s="1" customFormat="1" spans="1:28">
      <c r="A8" s="2">
        <v>169</v>
      </c>
      <c r="B8" s="3"/>
      <c r="C8" s="9" t="s">
        <v>28</v>
      </c>
      <c r="D8" s="5" t="s">
        <v>55</v>
      </c>
      <c r="E8" s="3"/>
      <c r="F8" s="6">
        <v>17</v>
      </c>
      <c r="G8" s="10" t="s">
        <v>872</v>
      </c>
      <c r="H8" s="7" t="s">
        <v>873</v>
      </c>
      <c r="I8" s="5" t="s">
        <v>34</v>
      </c>
      <c r="J8" s="3"/>
      <c r="K8" s="3" t="s">
        <v>874</v>
      </c>
      <c r="L8" s="3"/>
      <c r="M8" s="3"/>
      <c r="N8" s="3" t="s">
        <v>875</v>
      </c>
      <c r="O8" s="3"/>
      <c r="P8" s="3"/>
      <c r="Q8" s="18">
        <v>42954</v>
      </c>
      <c r="R8" s="3"/>
      <c r="S8" s="3"/>
      <c r="T8" s="3"/>
      <c r="U8" s="3">
        <f t="shared" si="0"/>
        <v>8</v>
      </c>
      <c r="V8" s="3">
        <f t="shared" si="1"/>
        <v>7</v>
      </c>
      <c r="W8" s="3" t="str">
        <f t="shared" si="2"/>
        <v>あな</v>
      </c>
      <c r="X8" s="3" t="str">
        <f t="shared" si="3"/>
        <v/>
      </c>
      <c r="Y8" s="3" t="str">
        <f t="shared" si="4"/>
        <v/>
      </c>
      <c r="Z8" s="3"/>
      <c r="AA8" s="3" t="str">
        <f t="shared" si="5"/>
        <v>あなたが呪文を唱えたとき、このクリーチャーは1マナを得る。</v>
      </c>
      <c r="AB8" s="19" t="s">
        <v>876</v>
      </c>
    </row>
    <row r="9" s="1" customFormat="1" spans="1:28">
      <c r="A9" s="2">
        <v>184</v>
      </c>
      <c r="B9" s="3"/>
      <c r="C9" s="9" t="s">
        <v>28</v>
      </c>
      <c r="D9" s="5" t="s">
        <v>55</v>
      </c>
      <c r="E9" s="3"/>
      <c r="F9" s="6">
        <v>2</v>
      </c>
      <c r="G9" s="7" t="s">
        <v>877</v>
      </c>
      <c r="H9" s="7" t="s">
        <v>878</v>
      </c>
      <c r="I9" s="5" t="s">
        <v>131</v>
      </c>
      <c r="J9" s="3"/>
      <c r="K9" s="3"/>
      <c r="L9" s="3"/>
      <c r="M9" s="3"/>
      <c r="N9" s="3"/>
      <c r="O9" s="3"/>
      <c r="P9" s="3"/>
      <c r="Q9" s="18"/>
      <c r="R9" s="3"/>
      <c r="S9" s="3"/>
      <c r="T9" s="3"/>
      <c r="U9" s="3" t="str">
        <f t="shared" si="0"/>
        <v/>
      </c>
      <c r="V9" s="3" t="str">
        <f t="shared" si="1"/>
        <v/>
      </c>
      <c r="W9" s="3" t="str">
        <f t="shared" si="2"/>
        <v/>
      </c>
      <c r="X9" s="3" t="str">
        <f t="shared" si="3"/>
        <v/>
      </c>
      <c r="Y9" s="3" t="str">
        <f t="shared" si="4"/>
        <v/>
      </c>
      <c r="Z9" s="3"/>
      <c r="AA9" s="3" t="str">
        <f t="shared" si="5"/>
        <v/>
      </c>
      <c r="AB9" s="19" t="s">
        <v>880</v>
      </c>
    </row>
    <row r="10" s="1" customFormat="1" spans="1:28">
      <c r="A10" s="2">
        <v>167</v>
      </c>
      <c r="B10" s="3"/>
      <c r="C10" s="9" t="s">
        <v>28</v>
      </c>
      <c r="D10" s="5" t="s">
        <v>56</v>
      </c>
      <c r="E10" s="3"/>
      <c r="F10" s="6">
        <v>8</v>
      </c>
      <c r="G10" s="7" t="s">
        <v>840</v>
      </c>
      <c r="H10" s="7" t="s">
        <v>841</v>
      </c>
      <c r="I10" s="5" t="s">
        <v>159</v>
      </c>
      <c r="J10" s="3"/>
      <c r="K10" s="3"/>
      <c r="L10" s="3"/>
      <c r="M10" s="3"/>
      <c r="N10" s="3" t="s">
        <v>842</v>
      </c>
      <c r="O10" s="3"/>
      <c r="P10" s="3"/>
      <c r="Q10" s="18"/>
      <c r="R10" s="3"/>
      <c r="S10" s="3"/>
      <c r="T10" s="3"/>
      <c r="U10" s="3" t="str">
        <f t="shared" si="0"/>
        <v/>
      </c>
      <c r="V10" s="3" t="str">
        <f t="shared" si="1"/>
        <v/>
      </c>
      <c r="W10" s="3" t="str">
        <f t="shared" si="2"/>
        <v>あな</v>
      </c>
      <c r="X10" s="3" t="str">
        <f t="shared" si="3"/>
        <v/>
      </c>
      <c r="Y10" s="3" t="str">
        <f t="shared" si="4"/>
        <v/>
      </c>
      <c r="Z10" s="3"/>
      <c r="AA10" s="3" t="str">
        <f t="shared" si="5"/>
        <v>あなたのターン開始時に、あなたはXマナを得る。Xはあなたがコントロールするサポートの総数に等しい。</v>
      </c>
      <c r="AB10" s="19" t="s">
        <v>881</v>
      </c>
    </row>
    <row r="11" s="1" customFormat="1" spans="1:28">
      <c r="A11" s="2">
        <v>175</v>
      </c>
      <c r="B11" s="3"/>
      <c r="C11" s="11" t="s">
        <v>42</v>
      </c>
      <c r="D11" s="5" t="s">
        <v>54</v>
      </c>
      <c r="E11" s="3"/>
      <c r="F11" s="6">
        <v>10</v>
      </c>
      <c r="G11" s="7" t="s">
        <v>882</v>
      </c>
      <c r="H11" s="12" t="s">
        <v>883</v>
      </c>
      <c r="I11" s="5" t="s">
        <v>34</v>
      </c>
      <c r="J11" s="3"/>
      <c r="K11" s="3" t="s">
        <v>884</v>
      </c>
      <c r="L11" s="3" t="s">
        <v>538</v>
      </c>
      <c r="M11" s="3"/>
      <c r="N11" s="3" t="s">
        <v>46</v>
      </c>
      <c r="O11" s="3" t="s">
        <v>711</v>
      </c>
      <c r="P11" s="3"/>
      <c r="Q11" s="18">
        <v>42828</v>
      </c>
      <c r="R11" s="3"/>
      <c r="S11" s="3"/>
      <c r="T11" s="3"/>
      <c r="U11" s="3">
        <f t="shared" si="0"/>
        <v>4</v>
      </c>
      <c r="V11" s="3">
        <f t="shared" si="1"/>
        <v>3</v>
      </c>
      <c r="W11" s="3" t="str">
        <f t="shared" si="2"/>
        <v>絆魂</v>
      </c>
      <c r="X11" s="3" t="str">
        <f t="shared" si="3"/>
        <v/>
      </c>
      <c r="Y11" s="3" t="str">
        <f t="shared" si="4"/>
        <v/>
      </c>
      <c r="Z11" s="3"/>
      <c r="AA11" s="3" t="str">
        <f t="shared" si="5"/>
        <v>絆魂&amp;br;このクリーチャーが戦場に出たとき、あなたがコントロールする他の最初のクリーチャーは-1/-1の修整を受ける。</v>
      </c>
      <c r="AB11" s="19" t="s">
        <v>954</v>
      </c>
    </row>
    <row r="12" s="1" customFormat="1" spans="1:28">
      <c r="A12" s="2">
        <v>182</v>
      </c>
      <c r="B12" s="3"/>
      <c r="C12" s="11" t="s">
        <v>42</v>
      </c>
      <c r="D12" s="5" t="s">
        <v>54</v>
      </c>
      <c r="E12" s="3"/>
      <c r="F12" s="6">
        <v>9</v>
      </c>
      <c r="G12" s="7" t="s">
        <v>886</v>
      </c>
      <c r="H12" s="7" t="s">
        <v>887</v>
      </c>
      <c r="I12" s="5" t="s">
        <v>34</v>
      </c>
      <c r="J12" s="3"/>
      <c r="K12" s="3" t="s">
        <v>528</v>
      </c>
      <c r="L12" s="3"/>
      <c r="M12" s="3"/>
      <c r="N12" s="3"/>
      <c r="O12" s="3"/>
      <c r="P12" s="3"/>
      <c r="Q12" s="18">
        <v>42892</v>
      </c>
      <c r="R12" s="3"/>
      <c r="S12" s="3"/>
      <c r="T12" s="3"/>
      <c r="U12" s="3">
        <f t="shared" si="0"/>
        <v>6</v>
      </c>
      <c r="V12" s="3">
        <f t="shared" si="1"/>
        <v>6</v>
      </c>
      <c r="W12" s="3" t="str">
        <f t="shared" si="2"/>
        <v/>
      </c>
      <c r="X12" s="3" t="str">
        <f t="shared" si="3"/>
        <v/>
      </c>
      <c r="Y12" s="3" t="str">
        <f t="shared" si="4"/>
        <v/>
      </c>
      <c r="Z12" s="3"/>
      <c r="AA12" s="3" t="str">
        <f t="shared" si="5"/>
        <v/>
      </c>
      <c r="AB12" s="19" t="s">
        <v>889</v>
      </c>
    </row>
    <row r="13" s="1" customFormat="1" spans="1:28">
      <c r="A13" s="2">
        <v>180</v>
      </c>
      <c r="B13" s="3"/>
      <c r="C13" s="11" t="s">
        <v>42</v>
      </c>
      <c r="D13" s="5" t="s">
        <v>55</v>
      </c>
      <c r="E13" s="3"/>
      <c r="F13" s="6">
        <v>8</v>
      </c>
      <c r="G13" s="7" t="s">
        <v>890</v>
      </c>
      <c r="H13" s="7" t="s">
        <v>891</v>
      </c>
      <c r="I13" s="5" t="s">
        <v>131</v>
      </c>
      <c r="J13" s="3"/>
      <c r="K13" s="3"/>
      <c r="L13" s="3"/>
      <c r="M13" s="3"/>
      <c r="N13" s="3"/>
      <c r="O13" s="3"/>
      <c r="P13" s="3"/>
      <c r="Q13" s="18"/>
      <c r="R13" s="3"/>
      <c r="S13" s="3"/>
      <c r="T13" s="3"/>
      <c r="U13" s="3" t="str">
        <f t="shared" si="0"/>
        <v/>
      </c>
      <c r="V13" s="3" t="str">
        <f t="shared" si="1"/>
        <v/>
      </c>
      <c r="W13" s="3" t="str">
        <f t="shared" si="2"/>
        <v/>
      </c>
      <c r="X13" s="3" t="str">
        <f t="shared" si="3"/>
        <v/>
      </c>
      <c r="Y13" s="3" t="str">
        <f t="shared" si="4"/>
        <v/>
      </c>
      <c r="Z13" s="3"/>
      <c r="AA13" s="3" t="str">
        <f t="shared" si="5"/>
        <v/>
      </c>
      <c r="AB13" s="19" t="s">
        <v>893</v>
      </c>
    </row>
    <row r="14" s="1" customFormat="1" spans="1:28">
      <c r="A14" s="2">
        <v>171</v>
      </c>
      <c r="B14" s="3"/>
      <c r="C14" s="11" t="s">
        <v>42</v>
      </c>
      <c r="D14" s="5" t="s">
        <v>55</v>
      </c>
      <c r="E14" s="3"/>
      <c r="F14" s="6">
        <v>13</v>
      </c>
      <c r="G14" s="7" t="s">
        <v>894</v>
      </c>
      <c r="H14" s="7" t="s">
        <v>895</v>
      </c>
      <c r="I14" s="5" t="s">
        <v>159</v>
      </c>
      <c r="J14" s="3"/>
      <c r="K14" s="3"/>
      <c r="L14" s="3"/>
      <c r="M14" s="3"/>
      <c r="N14" s="3" t="s">
        <v>896</v>
      </c>
      <c r="O14" s="3" t="s">
        <v>897</v>
      </c>
      <c r="P14" s="3"/>
      <c r="Q14" s="18"/>
      <c r="R14" s="3"/>
      <c r="S14" s="3"/>
      <c r="T14" s="3"/>
      <c r="U14" s="3" t="str">
        <f t="shared" si="0"/>
        <v/>
      </c>
      <c r="V14" s="3" t="str">
        <f t="shared" si="1"/>
        <v/>
      </c>
      <c r="W14" s="3" t="str">
        <f t="shared" si="2"/>
        <v>この</v>
      </c>
      <c r="X14" s="3" t="str">
        <f t="shared" si="3"/>
        <v/>
      </c>
      <c r="Y14" s="3" t="str">
        <f t="shared" si="4"/>
        <v/>
      </c>
      <c r="Z14" s="3"/>
      <c r="AA14" s="3" t="str">
        <f t="shared" si="5"/>
        <v>このサポートがボード上にある間、あなたがコントロールする各ゾンビは+2/+2の修整を受ける。&amp;br;このサポートがボード上に出たとき、2/2のゾンビ･トークンを3体召喚する。</v>
      </c>
      <c r="AB14" s="19" t="s">
        <v>898</v>
      </c>
    </row>
    <row r="15" s="1" customFormat="1" spans="1:28">
      <c r="A15" s="2">
        <v>176</v>
      </c>
      <c r="B15" s="3"/>
      <c r="C15" s="13" t="s">
        <v>43</v>
      </c>
      <c r="D15" s="5" t="s">
        <v>54</v>
      </c>
      <c r="E15" s="3"/>
      <c r="F15" s="6">
        <v>8</v>
      </c>
      <c r="G15" s="7" t="s">
        <v>899</v>
      </c>
      <c r="H15" s="12" t="s">
        <v>900</v>
      </c>
      <c r="I15" s="5" t="s">
        <v>34</v>
      </c>
      <c r="J15" s="3"/>
      <c r="K15" s="3" t="s">
        <v>534</v>
      </c>
      <c r="L15" s="3" t="s">
        <v>69</v>
      </c>
      <c r="M15" s="3"/>
      <c r="N15" s="3" t="s">
        <v>901</v>
      </c>
      <c r="O15" s="3"/>
      <c r="P15" s="3"/>
      <c r="Q15" s="18">
        <v>42828</v>
      </c>
      <c r="R15" s="3"/>
      <c r="S15" s="3"/>
      <c r="T15" s="3"/>
      <c r="U15" s="3">
        <f t="shared" si="0"/>
        <v>4</v>
      </c>
      <c r="V15" s="3">
        <f t="shared" si="1"/>
        <v>3</v>
      </c>
      <c r="W15" s="3" t="str">
        <f t="shared" si="2"/>
        <v>この</v>
      </c>
      <c r="X15" s="3" t="str">
        <f t="shared" si="3"/>
        <v/>
      </c>
      <c r="Y15" s="3" t="str">
        <f t="shared" si="4"/>
        <v/>
      </c>
      <c r="Z15" s="3"/>
      <c r="AA15" s="3" t="str">
        <f t="shared" si="5"/>
        <v>このクリーチャーが戦場に出たとき、あなたがカードを1枚捨てる。</v>
      </c>
      <c r="AB15" s="19" t="s">
        <v>902</v>
      </c>
    </row>
    <row r="16" s="1" customFormat="1" spans="1:28">
      <c r="A16" s="2">
        <v>190</v>
      </c>
      <c r="B16" s="3"/>
      <c r="C16" s="13" t="s">
        <v>43</v>
      </c>
      <c r="D16" s="5" t="s">
        <v>54</v>
      </c>
      <c r="E16" s="3"/>
      <c r="F16" s="6">
        <v>14</v>
      </c>
      <c r="G16" s="7" t="s">
        <v>903</v>
      </c>
      <c r="H16" s="7" t="s">
        <v>904</v>
      </c>
      <c r="I16" s="5" t="s">
        <v>34</v>
      </c>
      <c r="J16" s="3"/>
      <c r="K16" s="3" t="s">
        <v>534</v>
      </c>
      <c r="L16" s="3" t="s">
        <v>69</v>
      </c>
      <c r="M16" s="3"/>
      <c r="N16" s="3"/>
      <c r="O16" s="3"/>
      <c r="P16" s="3"/>
      <c r="Q16" s="18">
        <v>42769</v>
      </c>
      <c r="R16" s="3"/>
      <c r="S16" s="3"/>
      <c r="T16" s="3"/>
      <c r="U16" s="3">
        <f t="shared" si="0"/>
        <v>2</v>
      </c>
      <c r="V16" s="3">
        <f t="shared" si="1"/>
        <v>3</v>
      </c>
      <c r="W16" s="3" t="str">
        <f t="shared" si="2"/>
        <v/>
      </c>
      <c r="X16" s="3" t="str">
        <f t="shared" si="3"/>
        <v/>
      </c>
      <c r="Y16" s="3" t="str">
        <f t="shared" si="4"/>
        <v/>
      </c>
      <c r="Z16" s="3"/>
      <c r="AA16" s="3" t="str">
        <f t="shared" si="5"/>
        <v/>
      </c>
      <c r="AB16" s="19" t="s">
        <v>906</v>
      </c>
    </row>
    <row r="17" s="1" customFormat="1" spans="1:28">
      <c r="A17" s="2">
        <v>178</v>
      </c>
      <c r="B17" s="3"/>
      <c r="C17" s="13" t="s">
        <v>43</v>
      </c>
      <c r="D17" s="5" t="s">
        <v>54</v>
      </c>
      <c r="E17" s="3"/>
      <c r="F17" s="6">
        <v>16</v>
      </c>
      <c r="G17" s="14" t="s">
        <v>907</v>
      </c>
      <c r="H17" s="7" t="s">
        <v>908</v>
      </c>
      <c r="I17" s="5" t="s">
        <v>131</v>
      </c>
      <c r="J17" s="3"/>
      <c r="K17" s="3"/>
      <c r="L17" s="3"/>
      <c r="M17" s="3"/>
      <c r="N17" s="3"/>
      <c r="O17" s="3"/>
      <c r="P17" s="3"/>
      <c r="Q17" s="18"/>
      <c r="R17" s="3"/>
      <c r="S17" s="3"/>
      <c r="T17" s="3"/>
      <c r="U17" s="3" t="str">
        <f t="shared" si="0"/>
        <v/>
      </c>
      <c r="V17" s="3" t="str">
        <f t="shared" si="1"/>
        <v/>
      </c>
      <c r="W17" s="3" t="str">
        <f t="shared" si="2"/>
        <v/>
      </c>
      <c r="X17" s="3" t="str">
        <f t="shared" si="3"/>
        <v/>
      </c>
      <c r="Y17" s="3" t="str">
        <f t="shared" si="4"/>
        <v/>
      </c>
      <c r="Z17" s="3"/>
      <c r="AA17" s="3" t="str">
        <f t="shared" si="5"/>
        <v/>
      </c>
      <c r="AB17" s="19" t="s">
        <v>910</v>
      </c>
    </row>
    <row r="18" s="1" customFormat="1" spans="1:28">
      <c r="A18" s="2">
        <v>166</v>
      </c>
      <c r="B18" s="3"/>
      <c r="C18" s="13" t="s">
        <v>43</v>
      </c>
      <c r="D18" s="5" t="s">
        <v>55</v>
      </c>
      <c r="E18" s="3"/>
      <c r="F18" s="6">
        <v>9</v>
      </c>
      <c r="G18" s="7" t="s">
        <v>838</v>
      </c>
      <c r="H18" s="7" t="s">
        <v>839</v>
      </c>
      <c r="I18" s="5" t="s">
        <v>34</v>
      </c>
      <c r="J18" s="3"/>
      <c r="K18" s="3" t="s">
        <v>35</v>
      </c>
      <c r="L18" s="3" t="s">
        <v>36</v>
      </c>
      <c r="M18" s="3"/>
      <c r="N18" s="3" t="s">
        <v>911</v>
      </c>
      <c r="O18" s="3"/>
      <c r="P18" s="3"/>
      <c r="Q18" s="18">
        <v>42829</v>
      </c>
      <c r="R18" s="3"/>
      <c r="S18" s="3"/>
      <c r="T18" s="3"/>
      <c r="U18" s="3">
        <f t="shared" si="0"/>
        <v>4</v>
      </c>
      <c r="V18" s="3">
        <f t="shared" si="1"/>
        <v>4</v>
      </c>
      <c r="W18" s="3" t="str">
        <f t="shared" si="2"/>
        <v>対戦</v>
      </c>
      <c r="X18" s="3" t="str">
        <f t="shared" si="3"/>
        <v/>
      </c>
      <c r="Y18" s="3" t="str">
        <f t="shared" si="4"/>
        <v/>
      </c>
      <c r="Z18" s="3"/>
      <c r="AA18" s="3" t="str">
        <f t="shared" si="5"/>
        <v>対戦相手がカードを唱えたとき、対戦相手は3点のダメージを受ける。</v>
      </c>
      <c r="AB18" s="19" t="s">
        <v>912</v>
      </c>
    </row>
    <row r="19" s="1" customFormat="1" spans="1:28">
      <c r="A19" s="2">
        <v>189</v>
      </c>
      <c r="B19" s="3"/>
      <c r="C19" s="13" t="s">
        <v>43</v>
      </c>
      <c r="D19" s="5" t="s">
        <v>55</v>
      </c>
      <c r="E19" s="3"/>
      <c r="F19" s="6">
        <v>19</v>
      </c>
      <c r="G19" s="7" t="s">
        <v>913</v>
      </c>
      <c r="H19" s="7" t="s">
        <v>914</v>
      </c>
      <c r="I19" s="5" t="s">
        <v>34</v>
      </c>
      <c r="J19" s="3"/>
      <c r="K19" s="3" t="s">
        <v>35</v>
      </c>
      <c r="L19" s="3" t="s">
        <v>61</v>
      </c>
      <c r="M19" s="3"/>
      <c r="N19" s="3"/>
      <c r="O19" s="3"/>
      <c r="P19" s="3"/>
      <c r="Q19" s="18">
        <v>42829</v>
      </c>
      <c r="R19" s="3"/>
      <c r="S19" s="3"/>
      <c r="T19" s="3"/>
      <c r="U19" s="3">
        <f t="shared" si="0"/>
        <v>4</v>
      </c>
      <c r="V19" s="3">
        <f t="shared" si="1"/>
        <v>4</v>
      </c>
      <c r="W19" s="3" t="str">
        <f t="shared" si="2"/>
        <v/>
      </c>
      <c r="X19" s="3" t="str">
        <f t="shared" si="3"/>
        <v/>
      </c>
      <c r="Y19" s="3" t="str">
        <f t="shared" si="4"/>
        <v/>
      </c>
      <c r="Z19" s="3"/>
      <c r="AA19" s="3" t="str">
        <f t="shared" si="5"/>
        <v/>
      </c>
      <c r="AB19" s="19" t="s">
        <v>916</v>
      </c>
    </row>
    <row r="20" s="1" customFormat="1" spans="1:28">
      <c r="A20" s="2">
        <v>177</v>
      </c>
      <c r="B20" s="3"/>
      <c r="C20" s="15" t="s">
        <v>44</v>
      </c>
      <c r="D20" s="5" t="s">
        <v>54</v>
      </c>
      <c r="E20" s="3"/>
      <c r="F20" s="6">
        <v>10</v>
      </c>
      <c r="G20" s="7" t="s">
        <v>917</v>
      </c>
      <c r="H20" s="12" t="s">
        <v>918</v>
      </c>
      <c r="I20" s="5" t="s">
        <v>34</v>
      </c>
      <c r="J20" s="3"/>
      <c r="K20" s="3" t="s">
        <v>884</v>
      </c>
      <c r="L20" s="3"/>
      <c r="M20" s="3"/>
      <c r="N20" s="3" t="s">
        <v>116</v>
      </c>
      <c r="O20" s="3" t="s">
        <v>711</v>
      </c>
      <c r="P20" s="3"/>
      <c r="Q20" s="18">
        <v>42859</v>
      </c>
      <c r="R20" s="3"/>
      <c r="S20" s="3"/>
      <c r="T20" s="3"/>
      <c r="U20" s="3">
        <f t="shared" si="0"/>
        <v>5</v>
      </c>
      <c r="V20" s="3">
        <f t="shared" si="1"/>
        <v>4</v>
      </c>
      <c r="W20" s="3" t="str">
        <f t="shared" si="2"/>
        <v>速攻</v>
      </c>
      <c r="X20" s="3" t="str">
        <f t="shared" si="3"/>
        <v/>
      </c>
      <c r="Y20" s="3" t="str">
        <f t="shared" si="4"/>
        <v/>
      </c>
      <c r="Z20" s="3"/>
      <c r="AA20" s="3" t="str">
        <f t="shared" si="5"/>
        <v>速攻&amp;br;このクリーチャーが戦場に出たとき、あなたがコントロールする他の最初のクリーチャーは-1/-1の修整を受ける。</v>
      </c>
      <c r="AB20" s="19" t="s">
        <v>955</v>
      </c>
    </row>
    <row r="21" s="1" customFormat="1" spans="1:28">
      <c r="A21" s="2">
        <v>179</v>
      </c>
      <c r="B21" s="3"/>
      <c r="C21" s="15" t="s">
        <v>44</v>
      </c>
      <c r="D21" s="5" t="s">
        <v>54</v>
      </c>
      <c r="E21" s="3"/>
      <c r="F21" s="6">
        <v>8</v>
      </c>
      <c r="G21" s="7" t="s">
        <v>919</v>
      </c>
      <c r="H21" s="7" t="s">
        <v>920</v>
      </c>
      <c r="I21" s="5" t="s">
        <v>34</v>
      </c>
      <c r="J21" s="3"/>
      <c r="K21" s="3" t="s">
        <v>921</v>
      </c>
      <c r="L21" s="3"/>
      <c r="M21" s="3"/>
      <c r="N21" s="3"/>
      <c r="O21" s="3"/>
      <c r="P21" s="3"/>
      <c r="Q21" s="18">
        <v>42861</v>
      </c>
      <c r="R21" s="3"/>
      <c r="S21" s="3"/>
      <c r="T21" s="3"/>
      <c r="U21" s="3">
        <f t="shared" si="0"/>
        <v>5</v>
      </c>
      <c r="V21" s="3">
        <f t="shared" si="1"/>
        <v>6</v>
      </c>
      <c r="W21" s="3" t="str">
        <f t="shared" si="2"/>
        <v/>
      </c>
      <c r="X21" s="3" t="str">
        <f t="shared" si="3"/>
        <v/>
      </c>
      <c r="Y21" s="3" t="str">
        <f t="shared" si="4"/>
        <v/>
      </c>
      <c r="Z21" s="3"/>
      <c r="AA21" s="3" t="str">
        <f t="shared" si="5"/>
        <v/>
      </c>
      <c r="AB21" s="19" t="s">
        <v>922</v>
      </c>
    </row>
    <row r="22" s="1" customFormat="1" spans="1:28">
      <c r="A22" s="2">
        <v>191</v>
      </c>
      <c r="B22" s="3"/>
      <c r="C22" s="15" t="s">
        <v>44</v>
      </c>
      <c r="D22" s="5" t="s">
        <v>54</v>
      </c>
      <c r="E22" s="3"/>
      <c r="F22" s="6">
        <v>9</v>
      </c>
      <c r="G22" s="7" t="s">
        <v>923</v>
      </c>
      <c r="H22" s="7" t="s">
        <v>924</v>
      </c>
      <c r="I22" s="5" t="s">
        <v>131</v>
      </c>
      <c r="J22" s="3"/>
      <c r="K22" s="3"/>
      <c r="L22" s="3"/>
      <c r="M22" s="3"/>
      <c r="N22" s="3"/>
      <c r="O22" s="3"/>
      <c r="P22" s="3"/>
      <c r="Q22" s="18"/>
      <c r="R22" s="3"/>
      <c r="S22" s="3"/>
      <c r="T22" s="3"/>
      <c r="U22" s="3" t="str">
        <f t="shared" si="0"/>
        <v/>
      </c>
      <c r="V22" s="3" t="str">
        <f t="shared" si="1"/>
        <v/>
      </c>
      <c r="W22" s="3" t="str">
        <f t="shared" si="2"/>
        <v/>
      </c>
      <c r="X22" s="3" t="str">
        <f t="shared" si="3"/>
        <v/>
      </c>
      <c r="Y22" s="3" t="str">
        <f t="shared" si="4"/>
        <v/>
      </c>
      <c r="Z22" s="3"/>
      <c r="AA22" s="3" t="str">
        <f t="shared" si="5"/>
        <v/>
      </c>
      <c r="AB22" s="19" t="s">
        <v>926</v>
      </c>
    </row>
    <row r="23" s="1" customFormat="1" spans="1:28">
      <c r="A23" s="2">
        <v>164</v>
      </c>
      <c r="B23" s="3"/>
      <c r="C23" s="15" t="s">
        <v>44</v>
      </c>
      <c r="D23" s="5" t="s">
        <v>55</v>
      </c>
      <c r="E23" s="3"/>
      <c r="F23" s="6">
        <v>14</v>
      </c>
      <c r="G23" s="7" t="s">
        <v>832</v>
      </c>
      <c r="H23" s="7" t="s">
        <v>833</v>
      </c>
      <c r="I23" s="5" t="s">
        <v>34</v>
      </c>
      <c r="J23" s="3"/>
      <c r="K23" s="3" t="s">
        <v>578</v>
      </c>
      <c r="L23" s="3"/>
      <c r="M23" s="3"/>
      <c r="N23" s="3" t="s">
        <v>834</v>
      </c>
      <c r="O23" s="3" t="s">
        <v>835</v>
      </c>
      <c r="P23" s="3"/>
      <c r="Q23" s="18">
        <v>42892</v>
      </c>
      <c r="R23" s="3"/>
      <c r="S23" s="3"/>
      <c r="T23" s="3"/>
      <c r="U23" s="3">
        <f t="shared" si="0"/>
        <v>6</v>
      </c>
      <c r="V23" s="3">
        <f t="shared" si="1"/>
        <v>6</v>
      </c>
      <c r="W23" s="3" t="str">
        <f t="shared" si="2"/>
        <v>この</v>
      </c>
      <c r="X23" s="3" t="str">
        <f t="shared" si="3"/>
        <v/>
      </c>
      <c r="Y23" s="3" t="str">
        <f t="shared" si="4"/>
        <v/>
      </c>
      <c r="Z23" s="3"/>
      <c r="AA23" s="3" t="str">
        <f t="shared" si="5"/>
        <v>このクリーチャーが戦場に出たとき、対戦相手がコントロールするサポートジェムを1個破壊する。&amp;br;あなたのターン開始時に、対戦相手がコントロールするサポート1個は1シールドを失う。</v>
      </c>
      <c r="AB23" s="19" t="s">
        <v>927</v>
      </c>
    </row>
    <row r="24" s="1" customFormat="1" spans="1:28">
      <c r="A24" s="2">
        <v>173</v>
      </c>
      <c r="B24" s="3"/>
      <c r="C24" s="15" t="s">
        <v>44</v>
      </c>
      <c r="D24" s="5" t="s">
        <v>55</v>
      </c>
      <c r="E24" s="3"/>
      <c r="F24" s="6">
        <v>7</v>
      </c>
      <c r="G24" s="7" t="s">
        <v>928</v>
      </c>
      <c r="H24" s="7" t="s">
        <v>929</v>
      </c>
      <c r="I24" s="5" t="s">
        <v>159</v>
      </c>
      <c r="J24" s="3"/>
      <c r="K24" s="3"/>
      <c r="L24" s="3"/>
      <c r="M24" s="3"/>
      <c r="N24" s="3" t="s">
        <v>930</v>
      </c>
      <c r="O24" s="3"/>
      <c r="P24" s="3"/>
      <c r="Q24" s="18"/>
      <c r="R24" s="3"/>
      <c r="S24" s="3"/>
      <c r="T24" s="3"/>
      <c r="U24" s="3" t="str">
        <f t="shared" si="0"/>
        <v/>
      </c>
      <c r="V24" s="3" t="str">
        <f t="shared" si="1"/>
        <v/>
      </c>
      <c r="W24" s="3" t="str">
        <f t="shared" si="2"/>
        <v>ジェ</v>
      </c>
      <c r="X24" s="3" t="str">
        <f t="shared" si="3"/>
        <v/>
      </c>
      <c r="Y24" s="3" t="str">
        <f t="shared" si="4"/>
        <v/>
      </c>
      <c r="Z24" s="3"/>
      <c r="AA24" s="3" t="str">
        <f t="shared" si="5"/>
        <v>ジェムX個を緑ジェムに変換する。Xはあなたがコントロールするクリーチャーの総数の4倍に等しい。</v>
      </c>
      <c r="AB24" s="19" t="s">
        <v>931</v>
      </c>
    </row>
    <row r="25" s="1" customFormat="1" spans="1:28">
      <c r="A25" s="2">
        <v>188</v>
      </c>
      <c r="B25" s="3"/>
      <c r="C25" s="16" t="s">
        <v>105</v>
      </c>
      <c r="D25" s="5" t="s">
        <v>54</v>
      </c>
      <c r="E25" s="3"/>
      <c r="F25" s="6">
        <v>12</v>
      </c>
      <c r="G25" s="7" t="s">
        <v>932</v>
      </c>
      <c r="H25" s="7" t="s">
        <v>933</v>
      </c>
      <c r="I25" s="5" t="s">
        <v>34</v>
      </c>
      <c r="J25" s="3"/>
      <c r="K25" s="3" t="s">
        <v>534</v>
      </c>
      <c r="L25" s="3" t="s">
        <v>69</v>
      </c>
      <c r="M25" s="3"/>
      <c r="N25" s="3"/>
      <c r="O25" s="3"/>
      <c r="P25" s="3"/>
      <c r="Q25" s="18">
        <v>42827</v>
      </c>
      <c r="R25" s="3"/>
      <c r="S25" s="3"/>
      <c r="T25" s="3"/>
      <c r="U25" s="3">
        <f t="shared" si="0"/>
        <v>4</v>
      </c>
      <c r="V25" s="3">
        <f t="shared" si="1"/>
        <v>2</v>
      </c>
      <c r="W25" s="3" t="str">
        <f t="shared" si="2"/>
        <v/>
      </c>
      <c r="X25" s="3" t="str">
        <f t="shared" si="3"/>
        <v/>
      </c>
      <c r="Y25" s="3" t="str">
        <f t="shared" si="4"/>
        <v/>
      </c>
      <c r="Z25" s="3"/>
      <c r="AA25" s="3" t="str">
        <f t="shared" si="5"/>
        <v/>
      </c>
      <c r="AB25" s="19" t="s">
        <v>935</v>
      </c>
    </row>
    <row r="26" s="1" customFormat="1" spans="1:28">
      <c r="A26" s="2">
        <v>185</v>
      </c>
      <c r="B26" s="3"/>
      <c r="C26" s="16" t="s">
        <v>165</v>
      </c>
      <c r="D26" s="5" t="s">
        <v>54</v>
      </c>
      <c r="E26" s="3"/>
      <c r="F26" s="6">
        <v>12</v>
      </c>
      <c r="G26" s="7" t="s">
        <v>936</v>
      </c>
      <c r="H26" s="7" t="s">
        <v>937</v>
      </c>
      <c r="I26" s="5" t="s">
        <v>34</v>
      </c>
      <c r="J26" s="3"/>
      <c r="K26" s="3" t="s">
        <v>35</v>
      </c>
      <c r="L26" s="3" t="s">
        <v>69</v>
      </c>
      <c r="M26" s="3"/>
      <c r="N26" s="3"/>
      <c r="O26" s="3"/>
      <c r="P26" s="3"/>
      <c r="Q26" s="18">
        <v>42828</v>
      </c>
      <c r="R26" s="3"/>
      <c r="S26" s="3"/>
      <c r="T26" s="3"/>
      <c r="U26" s="3">
        <f t="shared" si="0"/>
        <v>4</v>
      </c>
      <c r="V26" s="3">
        <f t="shared" si="1"/>
        <v>3</v>
      </c>
      <c r="W26" s="3" t="str">
        <f t="shared" si="2"/>
        <v/>
      </c>
      <c r="X26" s="3" t="str">
        <f t="shared" si="3"/>
        <v/>
      </c>
      <c r="Y26" s="3" t="str">
        <f t="shared" si="4"/>
        <v/>
      </c>
      <c r="Z26" s="3"/>
      <c r="AA26" s="3" t="str">
        <f t="shared" si="5"/>
        <v/>
      </c>
      <c r="AB26" s="19" t="s">
        <v>939</v>
      </c>
    </row>
    <row r="27" s="1" customFormat="1" spans="1:28">
      <c r="A27" s="2">
        <v>165</v>
      </c>
      <c r="B27" s="3"/>
      <c r="C27" s="16" t="s">
        <v>115</v>
      </c>
      <c r="D27" s="5" t="s">
        <v>56</v>
      </c>
      <c r="E27" s="3"/>
      <c r="F27" s="6">
        <v>24</v>
      </c>
      <c r="G27" s="7" t="s">
        <v>836</v>
      </c>
      <c r="H27" s="7" t="s">
        <v>837</v>
      </c>
      <c r="I27" s="5" t="s">
        <v>34</v>
      </c>
      <c r="J27" s="3"/>
      <c r="K27" s="3" t="s">
        <v>35</v>
      </c>
      <c r="L27" s="3" t="s">
        <v>69</v>
      </c>
      <c r="M27" s="3"/>
      <c r="N27" s="3" t="s">
        <v>940</v>
      </c>
      <c r="O27" s="3" t="s">
        <v>941</v>
      </c>
      <c r="P27" s="3" t="s">
        <v>942</v>
      </c>
      <c r="Q27" s="18">
        <v>42924</v>
      </c>
      <c r="R27" s="3"/>
      <c r="S27" s="3"/>
      <c r="T27" s="3"/>
      <c r="U27" s="3">
        <f t="shared" si="0"/>
        <v>7</v>
      </c>
      <c r="V27" s="3">
        <f t="shared" si="1"/>
        <v>8</v>
      </c>
      <c r="W27" s="3" t="str">
        <f t="shared" si="2"/>
        <v>二段</v>
      </c>
      <c r="X27" s="3" t="str">
        <f t="shared" si="3"/>
        <v/>
      </c>
      <c r="Y27" s="3" t="str">
        <f t="shared" si="4"/>
        <v/>
      </c>
      <c r="Z27" s="3"/>
      <c r="AA27" s="3" t="str">
        <f t="shared" si="5"/>
        <v>二段攻撃&amp;br;ジェム2個を起動する：ターン終了時まで、あなたがコントロールする他の最初のクリーチャーは二段攻撃を得る。&amp;br;このクリーチャーが戦場に出ている間、あなたがコントロールする各クリーチャーは速攻を得る。</v>
      </c>
      <c r="AB27" s="19" t="s">
        <v>956</v>
      </c>
    </row>
    <row r="28" s="1" customFormat="1" spans="1:28">
      <c r="A28" s="2">
        <v>168</v>
      </c>
      <c r="B28" s="3"/>
      <c r="C28" s="17" t="s">
        <v>73</v>
      </c>
      <c r="D28" s="5" t="s">
        <v>56</v>
      </c>
      <c r="E28" s="3"/>
      <c r="F28" s="6">
        <v>19</v>
      </c>
      <c r="G28" s="7" t="s">
        <v>944</v>
      </c>
      <c r="H28" s="7" t="s">
        <v>945</v>
      </c>
      <c r="I28" s="5" t="s">
        <v>159</v>
      </c>
      <c r="J28" s="3"/>
      <c r="K28" s="3"/>
      <c r="L28" s="3"/>
      <c r="M28" s="3"/>
      <c r="N28" s="3" t="s">
        <v>946</v>
      </c>
      <c r="O28" s="3"/>
      <c r="P28" s="3"/>
      <c r="Q28" s="18"/>
      <c r="R28" s="3"/>
      <c r="S28" s="3"/>
      <c r="T28" s="3">
        <v>3</v>
      </c>
      <c r="U28" s="3" t="str">
        <f t="shared" si="0"/>
        <v/>
      </c>
      <c r="V28" s="3" t="str">
        <f t="shared" si="1"/>
        <v/>
      </c>
      <c r="W28" s="3" t="str">
        <f t="shared" si="2"/>
        <v>あな</v>
      </c>
      <c r="X28" s="3" t="str">
        <f t="shared" si="3"/>
        <v/>
      </c>
      <c r="Y28" s="3" t="str">
        <f t="shared" si="4"/>
        <v/>
      </c>
      <c r="Z28" s="3"/>
      <c r="AA28" s="3" t="str">
        <f t="shared" si="5"/>
        <v>あなたがコントロールするクリーチャーが攻撃したとき、対戦相手はX点のダメージを受ける。Xはあなたがコントロールするクリーチャーの総数の2倍に等しい。</v>
      </c>
      <c r="AB28" s="19" t="s">
        <v>947</v>
      </c>
    </row>
  </sheetData>
  <sortState ref="HOU_余波!A1:AE28">
    <sortCondition ref="HOU_余波!H1:H28"/>
  </sortState>
  <dataValidations count="2">
    <dataValidation allowBlank="1" showInputMessage="1" showErrorMessage="1" sqref="C1 D1 C2 D2 C3 D3 C4 D4 C5 D5 C6 C7 C8 D8 C9 D9 C10 D10 C11 D11 C12 D12 C13 C14 C15 D15 C16 D16 C17 D17 C18 D18 C19 D19 C20 D20 C21 D21 C22 D22 D23 D24 C25 D25 C26 D26 C27 D27 C28 D28 C23:C24 D6:D7 D13:D14"/>
    <dataValidation type="list" allowBlank="1" showInputMessage="1" showErrorMessage="1" sqref="E1 E2 E3 E4 E5 E6 E7 E8 E9 E10 E11 E12 E13 E14 E15 E16 E17 E18 E19 E20 E21 E22 E23 E24 E25 E26 E27 E28">
      <formula1>$R$4:$U$4</formula1>
    </dataValidation>
  </dataValidations>
  <pageMargins left="0.75" right="0.75" top="1" bottom="1" header="0.511805555555556" footer="0.511805555555556"/>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J209"/>
  <sheetViews>
    <sheetView topLeftCell="A151" workbookViewId="0">
      <selection activeCell="I166" sqref="I166:I175"/>
    </sheetView>
  </sheetViews>
  <sheetFormatPr defaultColWidth="9" defaultRowHeight="13.5"/>
  <sheetData>
    <row r="1" spans="2:10">
      <c r="B1" t="s">
        <v>1771</v>
      </c>
      <c r="C1" t="s">
        <v>1771</v>
      </c>
      <c r="D1" t="s">
        <v>2403</v>
      </c>
      <c r="E1" t="s">
        <v>1771</v>
      </c>
      <c r="F1" t="s">
        <v>2</v>
      </c>
      <c r="G1" t="s">
        <v>2</v>
      </c>
      <c r="H1" t="s">
        <v>2</v>
      </c>
      <c r="I1" t="s">
        <v>2404</v>
      </c>
      <c r="J1" t="s">
        <v>82</v>
      </c>
    </row>
    <row r="2" spans="2:9">
      <c r="B2" t="s">
        <v>2405</v>
      </c>
      <c r="C2" t="s">
        <v>6</v>
      </c>
      <c r="D2" t="s">
        <v>93</v>
      </c>
      <c r="E2" t="s">
        <v>8</v>
      </c>
      <c r="F2" t="s">
        <v>1772</v>
      </c>
      <c r="G2" t="s">
        <v>10</v>
      </c>
      <c r="H2" t="s">
        <v>2406</v>
      </c>
      <c r="I2" t="s">
        <v>2407</v>
      </c>
    </row>
    <row r="3" spans="2:9">
      <c r="B3" t="s">
        <v>957</v>
      </c>
      <c r="C3" t="s">
        <v>3</v>
      </c>
      <c r="D3" t="s">
        <v>31</v>
      </c>
      <c r="F3" t="s">
        <v>958</v>
      </c>
      <c r="G3" t="s">
        <v>959</v>
      </c>
      <c r="H3" t="s">
        <v>34</v>
      </c>
      <c r="I3" t="s">
        <v>961</v>
      </c>
    </row>
    <row r="4" spans="2:9">
      <c r="B4" t="s">
        <v>957</v>
      </c>
      <c r="C4" t="s">
        <v>3</v>
      </c>
      <c r="D4" t="s">
        <v>31</v>
      </c>
      <c r="F4" t="s">
        <v>962</v>
      </c>
      <c r="G4" t="s">
        <v>963</v>
      </c>
      <c r="H4" t="s">
        <v>34</v>
      </c>
      <c r="I4" t="s">
        <v>965</v>
      </c>
    </row>
    <row r="5" spans="2:9">
      <c r="B5" t="s">
        <v>957</v>
      </c>
      <c r="C5" t="s">
        <v>3</v>
      </c>
      <c r="D5" t="s">
        <v>31</v>
      </c>
      <c r="F5" t="s">
        <v>966</v>
      </c>
      <c r="G5" t="s">
        <v>967</v>
      </c>
      <c r="H5" t="s">
        <v>34</v>
      </c>
      <c r="I5" t="s">
        <v>969</v>
      </c>
    </row>
    <row r="6" spans="2:8">
      <c r="B6" t="s">
        <v>957</v>
      </c>
      <c r="C6" t="s">
        <v>3</v>
      </c>
      <c r="D6" t="s">
        <v>31</v>
      </c>
      <c r="F6" t="s">
        <v>970</v>
      </c>
      <c r="G6" t="s">
        <v>971</v>
      </c>
      <c r="H6" t="s">
        <v>34</v>
      </c>
    </row>
    <row r="7" spans="2:9">
      <c r="B7" t="s">
        <v>957</v>
      </c>
      <c r="C7" t="s">
        <v>3</v>
      </c>
      <c r="D7" t="s">
        <v>31</v>
      </c>
      <c r="F7" t="s">
        <v>972</v>
      </c>
      <c r="G7" t="s">
        <v>973</v>
      </c>
      <c r="H7" t="s">
        <v>34</v>
      </c>
      <c r="I7" t="s">
        <v>975</v>
      </c>
    </row>
    <row r="8" spans="2:9">
      <c r="B8" t="s">
        <v>957</v>
      </c>
      <c r="C8" t="s">
        <v>3</v>
      </c>
      <c r="D8" t="s">
        <v>31</v>
      </c>
      <c r="F8" t="s">
        <v>976</v>
      </c>
      <c r="G8" t="s">
        <v>977</v>
      </c>
      <c r="H8" t="s">
        <v>34</v>
      </c>
      <c r="I8" t="s">
        <v>979</v>
      </c>
    </row>
    <row r="9" spans="2:9">
      <c r="B9" t="s">
        <v>957</v>
      </c>
      <c r="C9" t="s">
        <v>3</v>
      </c>
      <c r="D9" t="s">
        <v>31</v>
      </c>
      <c r="F9" t="s">
        <v>980</v>
      </c>
      <c r="G9" t="s">
        <v>981</v>
      </c>
      <c r="H9" t="s">
        <v>34</v>
      </c>
      <c r="I9" t="s">
        <v>984</v>
      </c>
    </row>
    <row r="10" spans="2:9">
      <c r="B10" t="s">
        <v>957</v>
      </c>
      <c r="C10" t="s">
        <v>3</v>
      </c>
      <c r="D10" t="s">
        <v>31</v>
      </c>
      <c r="F10" t="s">
        <v>985</v>
      </c>
      <c r="G10" t="s">
        <v>986</v>
      </c>
      <c r="H10" t="s">
        <v>34</v>
      </c>
      <c r="I10" t="s">
        <v>988</v>
      </c>
    </row>
    <row r="11" spans="2:9">
      <c r="B11" t="s">
        <v>957</v>
      </c>
      <c r="C11" t="s">
        <v>3</v>
      </c>
      <c r="D11" t="s">
        <v>31</v>
      </c>
      <c r="F11" t="s">
        <v>989</v>
      </c>
      <c r="G11" t="s">
        <v>990</v>
      </c>
      <c r="H11" t="s">
        <v>131</v>
      </c>
      <c r="I11" t="s">
        <v>992</v>
      </c>
    </row>
    <row r="12" spans="2:9">
      <c r="B12" t="s">
        <v>957</v>
      </c>
      <c r="C12" t="s">
        <v>3</v>
      </c>
      <c r="D12" t="s">
        <v>31</v>
      </c>
      <c r="F12" t="s">
        <v>998</v>
      </c>
      <c r="G12" t="s">
        <v>999</v>
      </c>
      <c r="H12" t="s">
        <v>159</v>
      </c>
      <c r="I12" t="s">
        <v>1002</v>
      </c>
    </row>
    <row r="13" spans="2:9">
      <c r="B13" t="s">
        <v>957</v>
      </c>
      <c r="C13" t="s">
        <v>3</v>
      </c>
      <c r="D13" t="s">
        <v>54</v>
      </c>
      <c r="F13" t="s">
        <v>1003</v>
      </c>
      <c r="G13" t="s">
        <v>1004</v>
      </c>
      <c r="H13" t="s">
        <v>34</v>
      </c>
      <c r="I13" t="s">
        <v>1007</v>
      </c>
    </row>
    <row r="14" spans="2:9">
      <c r="B14" t="s">
        <v>957</v>
      </c>
      <c r="C14" t="s">
        <v>3</v>
      </c>
      <c r="D14" t="s">
        <v>54</v>
      </c>
      <c r="F14" t="s">
        <v>1008</v>
      </c>
      <c r="G14" t="s">
        <v>1009</v>
      </c>
      <c r="H14" t="s">
        <v>34</v>
      </c>
      <c r="I14" t="s">
        <v>1011</v>
      </c>
    </row>
    <row r="15" spans="2:9">
      <c r="B15" t="s">
        <v>957</v>
      </c>
      <c r="C15" t="s">
        <v>3</v>
      </c>
      <c r="D15" t="s">
        <v>54</v>
      </c>
      <c r="F15" t="s">
        <v>1012</v>
      </c>
      <c r="G15" t="s">
        <v>1013</v>
      </c>
      <c r="H15" t="s">
        <v>159</v>
      </c>
      <c r="I15" t="s">
        <v>1017</v>
      </c>
    </row>
    <row r="16" spans="2:9">
      <c r="B16" t="s">
        <v>957</v>
      </c>
      <c r="C16" t="s">
        <v>3</v>
      </c>
      <c r="D16" t="s">
        <v>55</v>
      </c>
      <c r="F16" t="s">
        <v>1018</v>
      </c>
      <c r="G16" t="s">
        <v>1019</v>
      </c>
      <c r="H16" t="s">
        <v>34</v>
      </c>
      <c r="I16" t="s">
        <v>1020</v>
      </c>
    </row>
    <row r="17" spans="2:9">
      <c r="B17" t="s">
        <v>957</v>
      </c>
      <c r="C17" t="s">
        <v>3</v>
      </c>
      <c r="D17" t="s">
        <v>55</v>
      </c>
      <c r="F17" t="s">
        <v>1021</v>
      </c>
      <c r="G17" t="s">
        <v>1022</v>
      </c>
      <c r="H17" t="s">
        <v>34</v>
      </c>
      <c r="I17" t="s">
        <v>1024</v>
      </c>
    </row>
    <row r="18" spans="2:9">
      <c r="B18" t="s">
        <v>957</v>
      </c>
      <c r="C18" t="s">
        <v>3</v>
      </c>
      <c r="D18" t="s">
        <v>55</v>
      </c>
      <c r="F18" t="s">
        <v>1025</v>
      </c>
      <c r="G18" t="s">
        <v>1026</v>
      </c>
      <c r="H18" t="s">
        <v>34</v>
      </c>
      <c r="I18" t="s">
        <v>1028</v>
      </c>
    </row>
    <row r="19" spans="2:9">
      <c r="B19" t="s">
        <v>957</v>
      </c>
      <c r="C19" t="s">
        <v>3</v>
      </c>
      <c r="D19" t="s">
        <v>55</v>
      </c>
      <c r="F19" t="s">
        <v>1029</v>
      </c>
      <c r="G19" t="s">
        <v>1030</v>
      </c>
      <c r="H19" t="s">
        <v>159</v>
      </c>
      <c r="I19" t="s">
        <v>1032</v>
      </c>
    </row>
    <row r="20" spans="2:9">
      <c r="B20" t="s">
        <v>957</v>
      </c>
      <c r="C20" t="s">
        <v>3</v>
      </c>
      <c r="D20" t="s">
        <v>55</v>
      </c>
      <c r="F20" t="s">
        <v>1033</v>
      </c>
      <c r="G20" t="s">
        <v>1034</v>
      </c>
      <c r="H20" t="s">
        <v>159</v>
      </c>
      <c r="I20" t="s">
        <v>1036</v>
      </c>
    </row>
    <row r="21" spans="2:9">
      <c r="B21" t="s">
        <v>957</v>
      </c>
      <c r="C21" t="s">
        <v>3</v>
      </c>
      <c r="D21" t="s">
        <v>56</v>
      </c>
      <c r="F21" t="s">
        <v>1037</v>
      </c>
      <c r="G21" t="s">
        <v>1038</v>
      </c>
      <c r="H21" t="s">
        <v>34</v>
      </c>
      <c r="I21" t="s">
        <v>1040</v>
      </c>
    </row>
    <row r="22" spans="2:9">
      <c r="B22" t="s">
        <v>957</v>
      </c>
      <c r="C22" t="s">
        <v>3</v>
      </c>
      <c r="D22" t="s">
        <v>56</v>
      </c>
      <c r="F22" t="s">
        <v>1041</v>
      </c>
      <c r="G22" t="s">
        <v>1042</v>
      </c>
      <c r="H22" t="s">
        <v>34</v>
      </c>
      <c r="I22" t="s">
        <v>1046</v>
      </c>
    </row>
    <row r="23" spans="2:9">
      <c r="B23" t="s">
        <v>957</v>
      </c>
      <c r="C23" t="s">
        <v>3</v>
      </c>
      <c r="D23" t="s">
        <v>56</v>
      </c>
      <c r="F23" t="s">
        <v>1047</v>
      </c>
      <c r="G23" t="s">
        <v>1048</v>
      </c>
      <c r="H23" t="s">
        <v>34</v>
      </c>
      <c r="I23" t="s">
        <v>1050</v>
      </c>
    </row>
    <row r="24" spans="2:9">
      <c r="B24" t="s">
        <v>957</v>
      </c>
      <c r="C24" t="s">
        <v>3</v>
      </c>
      <c r="D24" t="s">
        <v>56</v>
      </c>
      <c r="F24" t="s">
        <v>1051</v>
      </c>
      <c r="G24" t="s">
        <v>1052</v>
      </c>
      <c r="H24" t="s">
        <v>159</v>
      </c>
      <c r="I24" t="s">
        <v>1055</v>
      </c>
    </row>
    <row r="25" spans="2:9">
      <c r="B25" t="s">
        <v>957</v>
      </c>
      <c r="C25" t="s">
        <v>28</v>
      </c>
      <c r="D25" t="s">
        <v>31</v>
      </c>
      <c r="F25" t="s">
        <v>1056</v>
      </c>
      <c r="G25" t="s">
        <v>1057</v>
      </c>
      <c r="H25" t="s">
        <v>34</v>
      </c>
      <c r="I25" t="s">
        <v>1059</v>
      </c>
    </row>
    <row r="26" spans="2:8">
      <c r="B26" t="s">
        <v>957</v>
      </c>
      <c r="C26" t="s">
        <v>28</v>
      </c>
      <c r="D26" t="s">
        <v>31</v>
      </c>
      <c r="F26" t="s">
        <v>1060</v>
      </c>
      <c r="G26" t="s">
        <v>1061</v>
      </c>
      <c r="H26" t="s">
        <v>34</v>
      </c>
    </row>
    <row r="27" spans="2:9">
      <c r="B27" t="s">
        <v>957</v>
      </c>
      <c r="C27" t="s">
        <v>28</v>
      </c>
      <c r="D27" t="s">
        <v>31</v>
      </c>
      <c r="F27" t="s">
        <v>1063</v>
      </c>
      <c r="G27" t="s">
        <v>1064</v>
      </c>
      <c r="H27" t="s">
        <v>34</v>
      </c>
      <c r="I27" t="s">
        <v>1066</v>
      </c>
    </row>
    <row r="28" spans="2:9">
      <c r="B28" t="s">
        <v>957</v>
      </c>
      <c r="C28" t="s">
        <v>28</v>
      </c>
      <c r="D28" t="s">
        <v>31</v>
      </c>
      <c r="F28" t="s">
        <v>1067</v>
      </c>
      <c r="G28" t="s">
        <v>1068</v>
      </c>
      <c r="H28" t="s">
        <v>34</v>
      </c>
      <c r="I28" t="s">
        <v>988</v>
      </c>
    </row>
    <row r="29" spans="2:8">
      <c r="B29" t="s">
        <v>957</v>
      </c>
      <c r="C29" t="s">
        <v>28</v>
      </c>
      <c r="D29" t="s">
        <v>31</v>
      </c>
      <c r="F29" t="s">
        <v>1069</v>
      </c>
      <c r="G29" t="s">
        <v>1070</v>
      </c>
      <c r="H29" t="s">
        <v>34</v>
      </c>
    </row>
    <row r="30" spans="2:9">
      <c r="B30" t="s">
        <v>957</v>
      </c>
      <c r="C30" t="s">
        <v>28</v>
      </c>
      <c r="D30" t="s">
        <v>31</v>
      </c>
      <c r="F30" t="s">
        <v>1071</v>
      </c>
      <c r="G30" t="s">
        <v>1072</v>
      </c>
      <c r="H30" t="s">
        <v>131</v>
      </c>
      <c r="I30" t="s">
        <v>1074</v>
      </c>
    </row>
    <row r="31" spans="2:9">
      <c r="B31" t="s">
        <v>957</v>
      </c>
      <c r="C31" t="s">
        <v>28</v>
      </c>
      <c r="D31" t="s">
        <v>31</v>
      </c>
      <c r="F31" t="s">
        <v>1079</v>
      </c>
      <c r="G31" t="s">
        <v>1080</v>
      </c>
      <c r="H31" t="s">
        <v>131</v>
      </c>
      <c r="I31" t="s">
        <v>1082</v>
      </c>
    </row>
    <row r="32" spans="2:9">
      <c r="B32" t="s">
        <v>957</v>
      </c>
      <c r="C32" t="s">
        <v>28</v>
      </c>
      <c r="D32" t="s">
        <v>31</v>
      </c>
      <c r="F32" t="s">
        <v>1083</v>
      </c>
      <c r="G32" t="s">
        <v>1084</v>
      </c>
      <c r="H32" t="s">
        <v>131</v>
      </c>
      <c r="I32" t="s">
        <v>1086</v>
      </c>
    </row>
    <row r="33" spans="2:9">
      <c r="B33" t="s">
        <v>957</v>
      </c>
      <c r="C33" t="s">
        <v>28</v>
      </c>
      <c r="D33" t="s">
        <v>31</v>
      </c>
      <c r="F33" t="s">
        <v>1087</v>
      </c>
      <c r="G33" t="s">
        <v>1088</v>
      </c>
      <c r="H33" t="s">
        <v>131</v>
      </c>
      <c r="I33" t="s">
        <v>1090</v>
      </c>
    </row>
    <row r="34" spans="2:9">
      <c r="B34" t="s">
        <v>957</v>
      </c>
      <c r="C34" t="s">
        <v>28</v>
      </c>
      <c r="D34" t="s">
        <v>31</v>
      </c>
      <c r="F34" t="s">
        <v>1091</v>
      </c>
      <c r="G34" t="s">
        <v>1092</v>
      </c>
      <c r="H34" t="s">
        <v>131</v>
      </c>
      <c r="I34" t="s">
        <v>1094</v>
      </c>
    </row>
    <row r="35" spans="2:9">
      <c r="B35" t="s">
        <v>957</v>
      </c>
      <c r="C35" t="s">
        <v>28</v>
      </c>
      <c r="D35" t="s">
        <v>54</v>
      </c>
      <c r="F35" t="s">
        <v>1095</v>
      </c>
      <c r="G35" t="s">
        <v>1096</v>
      </c>
      <c r="H35" t="s">
        <v>34</v>
      </c>
      <c r="I35" t="s">
        <v>1099</v>
      </c>
    </row>
    <row r="36" spans="2:9">
      <c r="B36" t="s">
        <v>957</v>
      </c>
      <c r="C36" t="s">
        <v>28</v>
      </c>
      <c r="D36" t="s">
        <v>54</v>
      </c>
      <c r="F36" t="s">
        <v>1100</v>
      </c>
      <c r="G36" t="s">
        <v>1101</v>
      </c>
      <c r="H36" t="s">
        <v>34</v>
      </c>
      <c r="I36" t="s">
        <v>1104</v>
      </c>
    </row>
    <row r="37" spans="2:9">
      <c r="B37" t="s">
        <v>957</v>
      </c>
      <c r="C37" t="s">
        <v>28</v>
      </c>
      <c r="D37" t="s">
        <v>54</v>
      </c>
      <c r="F37" t="s">
        <v>1105</v>
      </c>
      <c r="G37" t="s">
        <v>1106</v>
      </c>
      <c r="H37" t="s">
        <v>131</v>
      </c>
      <c r="I37" t="s">
        <v>1108</v>
      </c>
    </row>
    <row r="38" spans="2:9">
      <c r="B38" t="s">
        <v>957</v>
      </c>
      <c r="C38" t="s">
        <v>28</v>
      </c>
      <c r="D38" t="s">
        <v>55</v>
      </c>
      <c r="F38" t="s">
        <v>1109</v>
      </c>
      <c r="G38" t="s">
        <v>1110</v>
      </c>
      <c r="H38" t="s">
        <v>34</v>
      </c>
      <c r="I38" t="s">
        <v>1112</v>
      </c>
    </row>
    <row r="39" spans="2:9">
      <c r="B39" t="s">
        <v>957</v>
      </c>
      <c r="C39" t="s">
        <v>28</v>
      </c>
      <c r="D39" t="s">
        <v>55</v>
      </c>
      <c r="F39" t="s">
        <v>1113</v>
      </c>
      <c r="G39" t="s">
        <v>1114</v>
      </c>
      <c r="H39" t="s">
        <v>34</v>
      </c>
      <c r="I39" t="s">
        <v>1116</v>
      </c>
    </row>
    <row r="40" spans="2:9">
      <c r="B40" t="s">
        <v>957</v>
      </c>
      <c r="C40" t="s">
        <v>28</v>
      </c>
      <c r="D40" t="s">
        <v>55</v>
      </c>
      <c r="F40" t="s">
        <v>1117</v>
      </c>
      <c r="G40" t="s">
        <v>1118</v>
      </c>
      <c r="H40" t="s">
        <v>34</v>
      </c>
      <c r="I40" t="s">
        <v>1120</v>
      </c>
    </row>
    <row r="41" spans="2:9">
      <c r="B41" t="s">
        <v>957</v>
      </c>
      <c r="C41" t="s">
        <v>28</v>
      </c>
      <c r="D41" t="s">
        <v>55</v>
      </c>
      <c r="F41" t="s">
        <v>1121</v>
      </c>
      <c r="G41" t="s">
        <v>1122</v>
      </c>
      <c r="H41" t="s">
        <v>34</v>
      </c>
      <c r="I41" t="s">
        <v>1125</v>
      </c>
    </row>
    <row r="42" spans="2:9">
      <c r="B42" t="s">
        <v>957</v>
      </c>
      <c r="C42" t="s">
        <v>28</v>
      </c>
      <c r="D42" t="s">
        <v>55</v>
      </c>
      <c r="F42" t="s">
        <v>1126</v>
      </c>
      <c r="G42" t="s">
        <v>1127</v>
      </c>
      <c r="H42" t="s">
        <v>131</v>
      </c>
      <c r="I42" t="s">
        <v>1129</v>
      </c>
    </row>
    <row r="43" spans="2:9">
      <c r="B43" t="s">
        <v>957</v>
      </c>
      <c r="C43" t="s">
        <v>28</v>
      </c>
      <c r="D43" t="s">
        <v>56</v>
      </c>
      <c r="F43" t="s">
        <v>1130</v>
      </c>
      <c r="G43" t="s">
        <v>1131</v>
      </c>
      <c r="H43" t="s">
        <v>34</v>
      </c>
      <c r="I43" t="s">
        <v>1134</v>
      </c>
    </row>
    <row r="44" spans="2:9">
      <c r="B44" t="s">
        <v>957</v>
      </c>
      <c r="C44" t="s">
        <v>28</v>
      </c>
      <c r="D44" t="s">
        <v>56</v>
      </c>
      <c r="F44" t="s">
        <v>1135</v>
      </c>
      <c r="G44" t="s">
        <v>1136</v>
      </c>
      <c r="H44" t="s">
        <v>131</v>
      </c>
      <c r="I44" t="s">
        <v>1138</v>
      </c>
    </row>
    <row r="45" spans="2:9">
      <c r="B45" t="s">
        <v>957</v>
      </c>
      <c r="C45" t="s">
        <v>28</v>
      </c>
      <c r="D45" t="s">
        <v>56</v>
      </c>
      <c r="F45" t="s">
        <v>1139</v>
      </c>
      <c r="G45" t="s">
        <v>1140</v>
      </c>
      <c r="H45" t="s">
        <v>159</v>
      </c>
      <c r="I45" t="s">
        <v>1142</v>
      </c>
    </row>
    <row r="46" spans="2:9">
      <c r="B46" t="s">
        <v>957</v>
      </c>
      <c r="C46" t="s">
        <v>28</v>
      </c>
      <c r="D46" t="s">
        <v>56</v>
      </c>
      <c r="F46" t="s">
        <v>1143</v>
      </c>
      <c r="G46" t="s">
        <v>1144</v>
      </c>
      <c r="H46" t="s">
        <v>159</v>
      </c>
      <c r="I46" t="s">
        <v>1146</v>
      </c>
    </row>
    <row r="47" spans="2:8">
      <c r="B47" t="s">
        <v>957</v>
      </c>
      <c r="C47" t="s">
        <v>42</v>
      </c>
      <c r="D47" t="s">
        <v>31</v>
      </c>
      <c r="F47" t="s">
        <v>1147</v>
      </c>
      <c r="G47" t="s">
        <v>1148</v>
      </c>
      <c r="H47" t="s">
        <v>34</v>
      </c>
    </row>
    <row r="48" spans="2:9">
      <c r="B48" t="s">
        <v>957</v>
      </c>
      <c r="C48" t="s">
        <v>42</v>
      </c>
      <c r="D48" t="s">
        <v>31</v>
      </c>
      <c r="F48" t="s">
        <v>1149</v>
      </c>
      <c r="G48" t="s">
        <v>1150</v>
      </c>
      <c r="H48" t="s">
        <v>34</v>
      </c>
      <c r="I48" t="s">
        <v>1152</v>
      </c>
    </row>
    <row r="49" spans="2:9">
      <c r="B49" t="s">
        <v>957</v>
      </c>
      <c r="C49" t="s">
        <v>42</v>
      </c>
      <c r="D49" t="s">
        <v>31</v>
      </c>
      <c r="F49" t="s">
        <v>1153</v>
      </c>
      <c r="G49" t="s">
        <v>1154</v>
      </c>
      <c r="H49" t="s">
        <v>34</v>
      </c>
      <c r="I49" t="s">
        <v>1155</v>
      </c>
    </row>
    <row r="50" spans="2:9">
      <c r="B50" t="s">
        <v>957</v>
      </c>
      <c r="C50" t="s">
        <v>42</v>
      </c>
      <c r="D50" t="s">
        <v>31</v>
      </c>
      <c r="F50" t="s">
        <v>1156</v>
      </c>
      <c r="G50" t="s">
        <v>1157</v>
      </c>
      <c r="H50" t="s">
        <v>34</v>
      </c>
      <c r="I50" t="s">
        <v>1158</v>
      </c>
    </row>
    <row r="51" spans="2:8">
      <c r="B51" t="s">
        <v>957</v>
      </c>
      <c r="C51" t="s">
        <v>42</v>
      </c>
      <c r="D51" t="s">
        <v>31</v>
      </c>
      <c r="F51" t="s">
        <v>1159</v>
      </c>
      <c r="G51" t="s">
        <v>1160</v>
      </c>
      <c r="H51" t="s">
        <v>34</v>
      </c>
    </row>
    <row r="52" spans="2:9">
      <c r="B52" t="s">
        <v>957</v>
      </c>
      <c r="C52" t="s">
        <v>42</v>
      </c>
      <c r="D52" t="s">
        <v>31</v>
      </c>
      <c r="F52" t="s">
        <v>1161</v>
      </c>
      <c r="G52" t="s">
        <v>1162</v>
      </c>
      <c r="H52" t="s">
        <v>34</v>
      </c>
      <c r="I52" t="s">
        <v>1164</v>
      </c>
    </row>
    <row r="53" spans="2:8">
      <c r="B53" t="s">
        <v>957</v>
      </c>
      <c r="C53" t="s">
        <v>42</v>
      </c>
      <c r="D53" t="s">
        <v>31</v>
      </c>
      <c r="F53" t="s">
        <v>1165</v>
      </c>
      <c r="G53" t="s">
        <v>1166</v>
      </c>
      <c r="H53" t="s">
        <v>34</v>
      </c>
    </row>
    <row r="54" spans="2:9">
      <c r="B54" t="s">
        <v>957</v>
      </c>
      <c r="C54" t="s">
        <v>42</v>
      </c>
      <c r="D54" t="s">
        <v>31</v>
      </c>
      <c r="F54" t="s">
        <v>1167</v>
      </c>
      <c r="G54" t="s">
        <v>1168</v>
      </c>
      <c r="H54" t="s">
        <v>34</v>
      </c>
      <c r="I54" t="s">
        <v>1170</v>
      </c>
    </row>
    <row r="55" spans="2:9">
      <c r="B55" t="s">
        <v>957</v>
      </c>
      <c r="C55" t="s">
        <v>42</v>
      </c>
      <c r="D55" t="s">
        <v>31</v>
      </c>
      <c r="F55" t="s">
        <v>1175</v>
      </c>
      <c r="G55" t="s">
        <v>1176</v>
      </c>
      <c r="H55" t="s">
        <v>131</v>
      </c>
      <c r="I55" t="s">
        <v>1178</v>
      </c>
    </row>
    <row r="56" spans="2:9">
      <c r="B56" t="s">
        <v>957</v>
      </c>
      <c r="C56" t="s">
        <v>42</v>
      </c>
      <c r="D56" t="s">
        <v>31</v>
      </c>
      <c r="F56" t="s">
        <v>1179</v>
      </c>
      <c r="G56" t="s">
        <v>1180</v>
      </c>
      <c r="H56" t="s">
        <v>131</v>
      </c>
      <c r="I56" t="s">
        <v>1170</v>
      </c>
    </row>
    <row r="57" spans="2:9">
      <c r="B57" t="s">
        <v>957</v>
      </c>
      <c r="C57" t="s">
        <v>42</v>
      </c>
      <c r="D57" t="s">
        <v>54</v>
      </c>
      <c r="F57" t="s">
        <v>1182</v>
      </c>
      <c r="G57" t="s">
        <v>1183</v>
      </c>
      <c r="H57" t="s">
        <v>34</v>
      </c>
      <c r="I57" t="s">
        <v>1185</v>
      </c>
    </row>
    <row r="58" spans="2:9">
      <c r="B58" t="s">
        <v>957</v>
      </c>
      <c r="C58" t="s">
        <v>42</v>
      </c>
      <c r="D58" t="s">
        <v>54</v>
      </c>
      <c r="F58" t="s">
        <v>1186</v>
      </c>
      <c r="G58" t="s">
        <v>1187</v>
      </c>
      <c r="H58" t="s">
        <v>34</v>
      </c>
      <c r="I58" t="s">
        <v>1189</v>
      </c>
    </row>
    <row r="59" spans="2:9">
      <c r="B59" t="s">
        <v>957</v>
      </c>
      <c r="C59" t="s">
        <v>42</v>
      </c>
      <c r="D59" t="s">
        <v>54</v>
      </c>
      <c r="F59" t="s">
        <v>1190</v>
      </c>
      <c r="G59" t="s">
        <v>1191</v>
      </c>
      <c r="H59" t="s">
        <v>131</v>
      </c>
      <c r="I59" t="s">
        <v>1193</v>
      </c>
    </row>
    <row r="60" spans="2:9">
      <c r="B60" t="s">
        <v>957</v>
      </c>
      <c r="C60" t="s">
        <v>42</v>
      </c>
      <c r="D60" t="s">
        <v>54</v>
      </c>
      <c r="F60" t="s">
        <v>1194</v>
      </c>
      <c r="G60" t="s">
        <v>1195</v>
      </c>
      <c r="H60" t="s">
        <v>131</v>
      </c>
      <c r="I60" t="s">
        <v>1197</v>
      </c>
    </row>
    <row r="61" spans="2:9">
      <c r="B61" t="s">
        <v>957</v>
      </c>
      <c r="C61" t="s">
        <v>42</v>
      </c>
      <c r="D61" t="s">
        <v>55</v>
      </c>
      <c r="F61" t="s">
        <v>1198</v>
      </c>
      <c r="G61" t="s">
        <v>1199</v>
      </c>
      <c r="H61" t="s">
        <v>34</v>
      </c>
      <c r="I61" t="s">
        <v>1201</v>
      </c>
    </row>
    <row r="62" spans="2:9">
      <c r="B62" t="s">
        <v>957</v>
      </c>
      <c r="C62" t="s">
        <v>42</v>
      </c>
      <c r="D62" t="s">
        <v>55</v>
      </c>
      <c r="F62" t="s">
        <v>1202</v>
      </c>
      <c r="G62" t="s">
        <v>1203</v>
      </c>
      <c r="H62" t="s">
        <v>34</v>
      </c>
      <c r="I62" t="s">
        <v>1206</v>
      </c>
    </row>
    <row r="63" spans="2:9">
      <c r="B63" t="s">
        <v>957</v>
      </c>
      <c r="C63" t="s">
        <v>42</v>
      </c>
      <c r="D63" t="s">
        <v>55</v>
      </c>
      <c r="F63" t="s">
        <v>1207</v>
      </c>
      <c r="G63" t="s">
        <v>1208</v>
      </c>
      <c r="H63" t="s">
        <v>34</v>
      </c>
      <c r="I63" t="s">
        <v>1210</v>
      </c>
    </row>
    <row r="64" spans="2:9">
      <c r="B64" t="s">
        <v>957</v>
      </c>
      <c r="C64" t="s">
        <v>42</v>
      </c>
      <c r="D64" t="s">
        <v>55</v>
      </c>
      <c r="F64" t="s">
        <v>1211</v>
      </c>
      <c r="G64" t="s">
        <v>1212</v>
      </c>
      <c r="H64" t="s">
        <v>131</v>
      </c>
      <c r="I64" t="s">
        <v>1215</v>
      </c>
    </row>
    <row r="65" spans="2:9">
      <c r="B65" t="s">
        <v>957</v>
      </c>
      <c r="C65" t="s">
        <v>42</v>
      </c>
      <c r="D65" t="s">
        <v>56</v>
      </c>
      <c r="F65" t="s">
        <v>1216</v>
      </c>
      <c r="G65" t="s">
        <v>1217</v>
      </c>
      <c r="H65" t="s">
        <v>34</v>
      </c>
      <c r="I65" t="s">
        <v>1219</v>
      </c>
    </row>
    <row r="66" spans="2:9">
      <c r="B66" t="s">
        <v>957</v>
      </c>
      <c r="C66" t="s">
        <v>42</v>
      </c>
      <c r="D66" t="s">
        <v>56</v>
      </c>
      <c r="F66" t="s">
        <v>1220</v>
      </c>
      <c r="G66" t="s">
        <v>1221</v>
      </c>
      <c r="H66" t="s">
        <v>34</v>
      </c>
      <c r="I66" t="s">
        <v>1224</v>
      </c>
    </row>
    <row r="67" spans="2:9">
      <c r="B67" t="s">
        <v>957</v>
      </c>
      <c r="C67" t="s">
        <v>42</v>
      </c>
      <c r="D67" t="s">
        <v>56</v>
      </c>
      <c r="F67" t="s">
        <v>1225</v>
      </c>
      <c r="G67" t="s">
        <v>1226</v>
      </c>
      <c r="H67" t="s">
        <v>131</v>
      </c>
      <c r="I67" t="s">
        <v>1228</v>
      </c>
    </row>
    <row r="68" spans="2:8">
      <c r="B68" t="s">
        <v>957</v>
      </c>
      <c r="C68" t="s">
        <v>43</v>
      </c>
      <c r="D68" t="s">
        <v>31</v>
      </c>
      <c r="F68" t="s">
        <v>1229</v>
      </c>
      <c r="G68" t="s">
        <v>1230</v>
      </c>
      <c r="H68" t="s">
        <v>34</v>
      </c>
    </row>
    <row r="69" spans="2:9">
      <c r="B69" t="s">
        <v>957</v>
      </c>
      <c r="C69" t="s">
        <v>43</v>
      </c>
      <c r="D69" t="s">
        <v>31</v>
      </c>
      <c r="F69" t="s">
        <v>1231</v>
      </c>
      <c r="G69" t="s">
        <v>1232</v>
      </c>
      <c r="H69" t="s">
        <v>34</v>
      </c>
      <c r="I69" t="s">
        <v>1235</v>
      </c>
    </row>
    <row r="70" spans="2:9">
      <c r="B70" t="s">
        <v>957</v>
      </c>
      <c r="C70" t="s">
        <v>43</v>
      </c>
      <c r="D70" t="s">
        <v>31</v>
      </c>
      <c r="F70" t="s">
        <v>1236</v>
      </c>
      <c r="G70" t="s">
        <v>1237</v>
      </c>
      <c r="H70" t="s">
        <v>34</v>
      </c>
      <c r="I70" t="s">
        <v>1239</v>
      </c>
    </row>
    <row r="71" spans="2:9">
      <c r="B71" t="s">
        <v>957</v>
      </c>
      <c r="C71" t="s">
        <v>43</v>
      </c>
      <c r="D71" t="s">
        <v>31</v>
      </c>
      <c r="F71" t="s">
        <v>1240</v>
      </c>
      <c r="G71" t="s">
        <v>1241</v>
      </c>
      <c r="H71" t="s">
        <v>34</v>
      </c>
      <c r="I71" t="s">
        <v>1243</v>
      </c>
    </row>
    <row r="72" spans="2:9">
      <c r="B72" t="s">
        <v>957</v>
      </c>
      <c r="C72" t="s">
        <v>43</v>
      </c>
      <c r="D72" t="s">
        <v>31</v>
      </c>
      <c r="F72" t="s">
        <v>1244</v>
      </c>
      <c r="G72" t="s">
        <v>1245</v>
      </c>
      <c r="H72" t="s">
        <v>34</v>
      </c>
      <c r="I72" t="s">
        <v>1248</v>
      </c>
    </row>
    <row r="73" spans="2:9">
      <c r="B73" t="s">
        <v>957</v>
      </c>
      <c r="C73" t="s">
        <v>43</v>
      </c>
      <c r="D73" t="s">
        <v>31</v>
      </c>
      <c r="F73" t="s">
        <v>1249</v>
      </c>
      <c r="G73" t="s">
        <v>1250</v>
      </c>
      <c r="H73" t="s">
        <v>131</v>
      </c>
      <c r="I73" t="s">
        <v>1252</v>
      </c>
    </row>
    <row r="74" spans="2:9">
      <c r="B74" t="s">
        <v>957</v>
      </c>
      <c r="C74" t="s">
        <v>43</v>
      </c>
      <c r="D74" t="s">
        <v>31</v>
      </c>
      <c r="F74" t="s">
        <v>1253</v>
      </c>
      <c r="G74" t="s">
        <v>1254</v>
      </c>
      <c r="H74" t="s">
        <v>131</v>
      </c>
      <c r="I74" t="s">
        <v>1256</v>
      </c>
    </row>
    <row r="75" spans="2:9">
      <c r="B75" t="s">
        <v>957</v>
      </c>
      <c r="C75" t="s">
        <v>43</v>
      </c>
      <c r="D75" t="s">
        <v>31</v>
      </c>
      <c r="F75" t="s">
        <v>1261</v>
      </c>
      <c r="G75" t="s">
        <v>1262</v>
      </c>
      <c r="H75" t="s">
        <v>131</v>
      </c>
      <c r="I75" t="s">
        <v>1264</v>
      </c>
    </row>
    <row r="76" spans="2:9">
      <c r="B76" t="s">
        <v>957</v>
      </c>
      <c r="C76" t="s">
        <v>43</v>
      </c>
      <c r="D76" t="s">
        <v>31</v>
      </c>
      <c r="F76" t="s">
        <v>1265</v>
      </c>
      <c r="G76" t="s">
        <v>1266</v>
      </c>
      <c r="H76" t="s">
        <v>131</v>
      </c>
      <c r="I76" t="s">
        <v>1268</v>
      </c>
    </row>
    <row r="77" spans="2:9">
      <c r="B77" t="s">
        <v>957</v>
      </c>
      <c r="C77" t="s">
        <v>43</v>
      </c>
      <c r="D77" t="s">
        <v>31</v>
      </c>
      <c r="F77" t="s">
        <v>1269</v>
      </c>
      <c r="G77" t="s">
        <v>1270</v>
      </c>
      <c r="H77" t="s">
        <v>131</v>
      </c>
      <c r="I77" t="s">
        <v>1272</v>
      </c>
    </row>
    <row r="78" spans="2:9">
      <c r="B78" t="s">
        <v>957</v>
      </c>
      <c r="C78" t="s">
        <v>43</v>
      </c>
      <c r="D78" t="s">
        <v>54</v>
      </c>
      <c r="F78" t="s">
        <v>1273</v>
      </c>
      <c r="G78" t="s">
        <v>1274</v>
      </c>
      <c r="H78" t="s">
        <v>34</v>
      </c>
      <c r="I78" t="s">
        <v>1276</v>
      </c>
    </row>
    <row r="79" spans="2:9">
      <c r="B79" t="s">
        <v>957</v>
      </c>
      <c r="C79" t="s">
        <v>43</v>
      </c>
      <c r="D79" t="s">
        <v>54</v>
      </c>
      <c r="F79" t="s">
        <v>1277</v>
      </c>
      <c r="G79" t="s">
        <v>1278</v>
      </c>
      <c r="H79" t="s">
        <v>34</v>
      </c>
      <c r="I79" t="s">
        <v>1280</v>
      </c>
    </row>
    <row r="80" spans="2:9">
      <c r="B80" t="s">
        <v>957</v>
      </c>
      <c r="C80" t="s">
        <v>43</v>
      </c>
      <c r="D80" t="s">
        <v>54</v>
      </c>
      <c r="F80" t="s">
        <v>1281</v>
      </c>
      <c r="G80" t="s">
        <v>1282</v>
      </c>
      <c r="H80" t="s">
        <v>131</v>
      </c>
      <c r="I80" t="s">
        <v>1284</v>
      </c>
    </row>
    <row r="81" spans="2:9">
      <c r="B81" t="s">
        <v>957</v>
      </c>
      <c r="C81" t="s">
        <v>43</v>
      </c>
      <c r="D81" t="s">
        <v>55</v>
      </c>
      <c r="F81" t="s">
        <v>1285</v>
      </c>
      <c r="G81" t="s">
        <v>1286</v>
      </c>
      <c r="H81" t="s">
        <v>34</v>
      </c>
      <c r="I81" t="s">
        <v>1290</v>
      </c>
    </row>
    <row r="82" spans="2:9">
      <c r="B82" t="s">
        <v>957</v>
      </c>
      <c r="C82" t="s">
        <v>43</v>
      </c>
      <c r="D82" t="s">
        <v>55</v>
      </c>
      <c r="F82" t="s">
        <v>1291</v>
      </c>
      <c r="G82" t="s">
        <v>1292</v>
      </c>
      <c r="H82" t="s">
        <v>34</v>
      </c>
      <c r="I82" t="s">
        <v>1295</v>
      </c>
    </row>
    <row r="83" spans="2:9">
      <c r="B83" t="s">
        <v>957</v>
      </c>
      <c r="C83" t="s">
        <v>43</v>
      </c>
      <c r="D83" t="s">
        <v>55</v>
      </c>
      <c r="F83" t="s">
        <v>1296</v>
      </c>
      <c r="G83" t="s">
        <v>1297</v>
      </c>
      <c r="H83" t="s">
        <v>34</v>
      </c>
      <c r="I83" t="s">
        <v>1299</v>
      </c>
    </row>
    <row r="84" spans="2:9">
      <c r="B84" t="s">
        <v>957</v>
      </c>
      <c r="C84" t="s">
        <v>43</v>
      </c>
      <c r="D84" t="s">
        <v>55</v>
      </c>
      <c r="F84" t="s">
        <v>1300</v>
      </c>
      <c r="G84" t="s">
        <v>1301</v>
      </c>
      <c r="H84" t="s">
        <v>34</v>
      </c>
      <c r="I84" t="s">
        <v>1305</v>
      </c>
    </row>
    <row r="85" spans="2:9">
      <c r="B85" t="s">
        <v>957</v>
      </c>
      <c r="C85" t="s">
        <v>43</v>
      </c>
      <c r="D85" t="s">
        <v>55</v>
      </c>
      <c r="F85" t="s">
        <v>1306</v>
      </c>
      <c r="G85" t="s">
        <v>1307</v>
      </c>
      <c r="H85" t="s">
        <v>131</v>
      </c>
      <c r="I85" t="s">
        <v>1309</v>
      </c>
    </row>
    <row r="86" spans="2:9">
      <c r="B86" t="s">
        <v>957</v>
      </c>
      <c r="C86" t="s">
        <v>43</v>
      </c>
      <c r="D86" t="s">
        <v>56</v>
      </c>
      <c r="F86" t="s">
        <v>1310</v>
      </c>
      <c r="G86" t="s">
        <v>1311</v>
      </c>
      <c r="H86" t="s">
        <v>34</v>
      </c>
      <c r="I86" t="s">
        <v>1313</v>
      </c>
    </row>
    <row r="87" spans="2:9">
      <c r="B87" t="s">
        <v>957</v>
      </c>
      <c r="C87" t="s">
        <v>43</v>
      </c>
      <c r="D87" t="s">
        <v>56</v>
      </c>
      <c r="F87" t="s">
        <v>1314</v>
      </c>
      <c r="G87" t="s">
        <v>1315</v>
      </c>
      <c r="H87" t="s">
        <v>34</v>
      </c>
      <c r="I87" t="s">
        <v>1317</v>
      </c>
    </row>
    <row r="88" spans="2:9">
      <c r="B88" t="s">
        <v>957</v>
      </c>
      <c r="C88" t="s">
        <v>43</v>
      </c>
      <c r="D88" t="s">
        <v>56</v>
      </c>
      <c r="F88" t="s">
        <v>1318</v>
      </c>
      <c r="G88" t="s">
        <v>1319</v>
      </c>
      <c r="H88" t="s">
        <v>159</v>
      </c>
      <c r="I88" t="s">
        <v>1321</v>
      </c>
    </row>
    <row r="89" spans="2:9">
      <c r="B89" t="s">
        <v>957</v>
      </c>
      <c r="C89" t="s">
        <v>44</v>
      </c>
      <c r="D89" t="s">
        <v>31</v>
      </c>
      <c r="F89" t="s">
        <v>1322</v>
      </c>
      <c r="G89" t="s">
        <v>1323</v>
      </c>
      <c r="H89" t="s">
        <v>34</v>
      </c>
      <c r="I89" t="s">
        <v>1325</v>
      </c>
    </row>
    <row r="90" spans="2:9">
      <c r="B90" t="s">
        <v>957</v>
      </c>
      <c r="C90" t="s">
        <v>44</v>
      </c>
      <c r="D90" t="s">
        <v>31</v>
      </c>
      <c r="F90" t="s">
        <v>1326</v>
      </c>
      <c r="G90" t="s">
        <v>1327</v>
      </c>
      <c r="H90" t="s">
        <v>34</v>
      </c>
      <c r="I90" t="s">
        <v>1329</v>
      </c>
    </row>
    <row r="91" spans="2:8">
      <c r="B91" t="s">
        <v>957</v>
      </c>
      <c r="C91" t="s">
        <v>44</v>
      </c>
      <c r="D91" t="s">
        <v>31</v>
      </c>
      <c r="F91" t="s">
        <v>1330</v>
      </c>
      <c r="G91" t="s">
        <v>1331</v>
      </c>
      <c r="H91" t="s">
        <v>34</v>
      </c>
    </row>
    <row r="92" spans="2:9">
      <c r="B92" t="s">
        <v>957</v>
      </c>
      <c r="C92" t="s">
        <v>44</v>
      </c>
      <c r="D92" t="s">
        <v>31</v>
      </c>
      <c r="F92" t="s">
        <v>1332</v>
      </c>
      <c r="G92" t="s">
        <v>1333</v>
      </c>
      <c r="H92" t="s">
        <v>34</v>
      </c>
      <c r="I92" t="s">
        <v>1335</v>
      </c>
    </row>
    <row r="93" spans="2:9">
      <c r="B93" t="s">
        <v>957</v>
      </c>
      <c r="C93" t="s">
        <v>44</v>
      </c>
      <c r="D93" t="s">
        <v>31</v>
      </c>
      <c r="F93" t="s">
        <v>1336</v>
      </c>
      <c r="G93" t="s">
        <v>1337</v>
      </c>
      <c r="H93" t="s">
        <v>34</v>
      </c>
      <c r="I93" t="s">
        <v>1158</v>
      </c>
    </row>
    <row r="94" spans="2:9">
      <c r="B94" t="s">
        <v>957</v>
      </c>
      <c r="C94" t="s">
        <v>44</v>
      </c>
      <c r="D94" t="s">
        <v>31</v>
      </c>
      <c r="F94" t="s">
        <v>1338</v>
      </c>
      <c r="G94" t="s">
        <v>1339</v>
      </c>
      <c r="H94" t="s">
        <v>34</v>
      </c>
      <c r="I94" t="s">
        <v>1341</v>
      </c>
    </row>
    <row r="95" spans="2:9">
      <c r="B95" t="s">
        <v>957</v>
      </c>
      <c r="C95" t="s">
        <v>44</v>
      </c>
      <c r="D95" t="s">
        <v>31</v>
      </c>
      <c r="F95" t="s">
        <v>1342</v>
      </c>
      <c r="G95" t="s">
        <v>1343</v>
      </c>
      <c r="H95" t="s">
        <v>34</v>
      </c>
      <c r="I95" t="s">
        <v>1345</v>
      </c>
    </row>
    <row r="96" spans="2:9">
      <c r="B96" t="s">
        <v>957</v>
      </c>
      <c r="C96" t="s">
        <v>44</v>
      </c>
      <c r="D96" t="s">
        <v>31</v>
      </c>
      <c r="F96" t="s">
        <v>1346</v>
      </c>
      <c r="G96" t="s">
        <v>1347</v>
      </c>
      <c r="H96" t="s">
        <v>131</v>
      </c>
      <c r="I96" t="s">
        <v>1349</v>
      </c>
    </row>
    <row r="97" spans="2:9">
      <c r="B97" t="s">
        <v>957</v>
      </c>
      <c r="C97" t="s">
        <v>44</v>
      </c>
      <c r="D97" t="s">
        <v>31</v>
      </c>
      <c r="F97" t="s">
        <v>1354</v>
      </c>
      <c r="G97" t="s">
        <v>1355</v>
      </c>
      <c r="H97" t="s">
        <v>131</v>
      </c>
      <c r="I97" t="s">
        <v>1357</v>
      </c>
    </row>
    <row r="98" spans="2:9">
      <c r="B98" t="s">
        <v>957</v>
      </c>
      <c r="C98" t="s">
        <v>44</v>
      </c>
      <c r="D98" t="s">
        <v>54</v>
      </c>
      <c r="F98" t="s">
        <v>1358</v>
      </c>
      <c r="G98" t="s">
        <v>1359</v>
      </c>
      <c r="H98" t="s">
        <v>34</v>
      </c>
      <c r="I98" t="s">
        <v>1361</v>
      </c>
    </row>
    <row r="99" spans="2:9">
      <c r="B99" t="s">
        <v>957</v>
      </c>
      <c r="C99" t="s">
        <v>44</v>
      </c>
      <c r="D99" t="s">
        <v>54</v>
      </c>
      <c r="F99" t="s">
        <v>1362</v>
      </c>
      <c r="G99" t="s">
        <v>1363</v>
      </c>
      <c r="H99" t="s">
        <v>34</v>
      </c>
      <c r="I99" t="s">
        <v>1365</v>
      </c>
    </row>
    <row r="100" spans="2:8">
      <c r="B100" t="s">
        <v>957</v>
      </c>
      <c r="C100" t="s">
        <v>44</v>
      </c>
      <c r="D100" t="s">
        <v>54</v>
      </c>
      <c r="F100" t="s">
        <v>1366</v>
      </c>
      <c r="G100" t="s">
        <v>1367</v>
      </c>
      <c r="H100" t="s">
        <v>34</v>
      </c>
    </row>
    <row r="101" spans="2:9">
      <c r="B101" t="s">
        <v>957</v>
      </c>
      <c r="C101" t="s">
        <v>44</v>
      </c>
      <c r="D101" t="s">
        <v>54</v>
      </c>
      <c r="F101" t="s">
        <v>1369</v>
      </c>
      <c r="G101" t="s">
        <v>1370</v>
      </c>
      <c r="H101" t="s">
        <v>131</v>
      </c>
      <c r="I101" t="s">
        <v>481</v>
      </c>
    </row>
    <row r="102" spans="2:9">
      <c r="B102" t="s">
        <v>957</v>
      </c>
      <c r="C102" t="s">
        <v>44</v>
      </c>
      <c r="D102" t="s">
        <v>55</v>
      </c>
      <c r="F102" t="s">
        <v>1371</v>
      </c>
      <c r="G102" t="s">
        <v>1372</v>
      </c>
      <c r="H102" t="s">
        <v>34</v>
      </c>
      <c r="I102" t="s">
        <v>1374</v>
      </c>
    </row>
    <row r="103" spans="2:9">
      <c r="B103" t="s">
        <v>957</v>
      </c>
      <c r="C103" t="s">
        <v>44</v>
      </c>
      <c r="D103" t="s">
        <v>55</v>
      </c>
      <c r="F103" t="s">
        <v>1375</v>
      </c>
      <c r="G103" t="s">
        <v>1376</v>
      </c>
      <c r="H103" t="s">
        <v>34</v>
      </c>
      <c r="I103" t="s">
        <v>1378</v>
      </c>
    </row>
    <row r="104" spans="2:9">
      <c r="B104" t="s">
        <v>957</v>
      </c>
      <c r="C104" t="s">
        <v>44</v>
      </c>
      <c r="D104" t="s">
        <v>55</v>
      </c>
      <c r="F104" t="s">
        <v>1379</v>
      </c>
      <c r="G104" t="s">
        <v>1380</v>
      </c>
      <c r="H104" t="s">
        <v>34</v>
      </c>
      <c r="I104" t="s">
        <v>1382</v>
      </c>
    </row>
    <row r="105" spans="2:9">
      <c r="B105" t="s">
        <v>957</v>
      </c>
      <c r="C105" t="s">
        <v>44</v>
      </c>
      <c r="D105" t="s">
        <v>55</v>
      </c>
      <c r="F105" t="s">
        <v>1383</v>
      </c>
      <c r="G105" t="s">
        <v>1384</v>
      </c>
      <c r="H105" t="s">
        <v>34</v>
      </c>
      <c r="I105" t="s">
        <v>1386</v>
      </c>
    </row>
    <row r="106" spans="2:9">
      <c r="B106" t="s">
        <v>957</v>
      </c>
      <c r="C106" t="s">
        <v>44</v>
      </c>
      <c r="D106" t="s">
        <v>55</v>
      </c>
      <c r="F106" t="s">
        <v>1387</v>
      </c>
      <c r="G106" t="s">
        <v>1388</v>
      </c>
      <c r="H106" t="s">
        <v>131</v>
      </c>
      <c r="I106" t="s">
        <v>1390</v>
      </c>
    </row>
    <row r="107" spans="2:9">
      <c r="B107" t="s">
        <v>957</v>
      </c>
      <c r="C107" t="s">
        <v>44</v>
      </c>
      <c r="D107" t="s">
        <v>56</v>
      </c>
      <c r="F107" t="s">
        <v>1391</v>
      </c>
      <c r="G107" t="s">
        <v>1392</v>
      </c>
      <c r="H107" t="s">
        <v>34</v>
      </c>
      <c r="I107" t="s">
        <v>1396</v>
      </c>
    </row>
    <row r="108" spans="2:9">
      <c r="B108" t="s">
        <v>957</v>
      </c>
      <c r="C108" t="s">
        <v>44</v>
      </c>
      <c r="D108" t="s">
        <v>56</v>
      </c>
      <c r="F108" t="s">
        <v>1397</v>
      </c>
      <c r="G108" t="s">
        <v>1398</v>
      </c>
      <c r="H108" t="s">
        <v>34</v>
      </c>
      <c r="I108" t="s">
        <v>1401</v>
      </c>
    </row>
    <row r="109" spans="2:9">
      <c r="B109" t="s">
        <v>957</v>
      </c>
      <c r="C109" t="s">
        <v>44</v>
      </c>
      <c r="D109" t="s">
        <v>56</v>
      </c>
      <c r="F109" t="s">
        <v>1402</v>
      </c>
      <c r="G109" t="s">
        <v>1403</v>
      </c>
      <c r="H109" t="s">
        <v>34</v>
      </c>
      <c r="I109" t="s">
        <v>1407</v>
      </c>
    </row>
    <row r="110" spans="2:9">
      <c r="B110" t="s">
        <v>957</v>
      </c>
      <c r="C110" t="s">
        <v>44</v>
      </c>
      <c r="D110" t="s">
        <v>56</v>
      </c>
      <c r="F110" t="s">
        <v>1408</v>
      </c>
      <c r="G110" t="s">
        <v>1409</v>
      </c>
      <c r="H110" t="s">
        <v>131</v>
      </c>
      <c r="I110" t="s">
        <v>1411</v>
      </c>
    </row>
    <row r="111" spans="2:9">
      <c r="B111" t="s">
        <v>957</v>
      </c>
      <c r="C111" t="s">
        <v>96</v>
      </c>
      <c r="D111" t="s">
        <v>56</v>
      </c>
      <c r="F111" t="s">
        <v>1412</v>
      </c>
      <c r="G111" t="s">
        <v>1413</v>
      </c>
      <c r="H111" t="s">
        <v>34</v>
      </c>
      <c r="I111" t="s">
        <v>1417</v>
      </c>
    </row>
    <row r="112" spans="2:9">
      <c r="B112" t="s">
        <v>957</v>
      </c>
      <c r="C112" t="s">
        <v>105</v>
      </c>
      <c r="D112" t="s">
        <v>56</v>
      </c>
      <c r="F112" t="s">
        <v>1418</v>
      </c>
      <c r="G112" t="s">
        <v>1419</v>
      </c>
      <c r="H112" t="s">
        <v>34</v>
      </c>
      <c r="I112" t="s">
        <v>1423</v>
      </c>
    </row>
    <row r="113" spans="2:9">
      <c r="B113" t="s">
        <v>957</v>
      </c>
      <c r="C113" t="s">
        <v>137</v>
      </c>
      <c r="D113" t="s">
        <v>54</v>
      </c>
      <c r="F113" t="s">
        <v>1424</v>
      </c>
      <c r="G113" t="s">
        <v>1425</v>
      </c>
      <c r="H113" t="s">
        <v>34</v>
      </c>
      <c r="I113" t="s">
        <v>1427</v>
      </c>
    </row>
    <row r="114" spans="2:9">
      <c r="B114" t="s">
        <v>957</v>
      </c>
      <c r="C114" t="s">
        <v>146</v>
      </c>
      <c r="D114" t="s">
        <v>54</v>
      </c>
      <c r="F114" t="s">
        <v>1428</v>
      </c>
      <c r="G114" t="s">
        <v>1429</v>
      </c>
      <c r="H114" t="s">
        <v>34</v>
      </c>
      <c r="I114" t="s">
        <v>1432</v>
      </c>
    </row>
    <row r="115" spans="2:9">
      <c r="B115" t="s">
        <v>957</v>
      </c>
      <c r="C115" t="s">
        <v>146</v>
      </c>
      <c r="D115" t="s">
        <v>56</v>
      </c>
      <c r="F115" t="s">
        <v>1433</v>
      </c>
      <c r="G115" t="s">
        <v>1434</v>
      </c>
      <c r="H115" t="s">
        <v>34</v>
      </c>
      <c r="I115" t="s">
        <v>1436</v>
      </c>
    </row>
    <row r="116" spans="2:9">
      <c r="B116" t="s">
        <v>957</v>
      </c>
      <c r="C116" t="s">
        <v>154</v>
      </c>
      <c r="D116" t="s">
        <v>55</v>
      </c>
      <c r="F116" t="s">
        <v>1437</v>
      </c>
      <c r="G116" t="s">
        <v>1438</v>
      </c>
      <c r="H116" t="s">
        <v>34</v>
      </c>
      <c r="I116" t="s">
        <v>1440</v>
      </c>
    </row>
    <row r="117" spans="2:9">
      <c r="B117" t="s">
        <v>957</v>
      </c>
      <c r="C117" t="s">
        <v>165</v>
      </c>
      <c r="D117" t="s">
        <v>54</v>
      </c>
      <c r="F117" t="s">
        <v>1441</v>
      </c>
      <c r="G117" t="s">
        <v>1442</v>
      </c>
      <c r="H117" t="s">
        <v>34</v>
      </c>
      <c r="I117" t="s">
        <v>1444</v>
      </c>
    </row>
    <row r="118" spans="2:9">
      <c r="B118" t="s">
        <v>957</v>
      </c>
      <c r="C118" t="s">
        <v>174</v>
      </c>
      <c r="D118" t="s">
        <v>54</v>
      </c>
      <c r="F118" t="s">
        <v>1445</v>
      </c>
      <c r="G118" t="s">
        <v>1446</v>
      </c>
      <c r="H118" t="s">
        <v>34</v>
      </c>
      <c r="I118" t="s">
        <v>1448</v>
      </c>
    </row>
    <row r="119" spans="2:9">
      <c r="B119" t="s">
        <v>957</v>
      </c>
      <c r="C119" t="s">
        <v>73</v>
      </c>
      <c r="D119" t="s">
        <v>31</v>
      </c>
      <c r="F119" t="s">
        <v>1449</v>
      </c>
      <c r="G119" t="s">
        <v>1450</v>
      </c>
      <c r="H119" t="s">
        <v>34</v>
      </c>
      <c r="I119" t="s">
        <v>1452</v>
      </c>
    </row>
    <row r="120" spans="2:9">
      <c r="B120" t="s">
        <v>957</v>
      </c>
      <c r="C120" t="s">
        <v>73</v>
      </c>
      <c r="D120" t="s">
        <v>31</v>
      </c>
      <c r="F120" t="s">
        <v>1453</v>
      </c>
      <c r="G120" t="s">
        <v>1454</v>
      </c>
      <c r="H120" t="s">
        <v>34</v>
      </c>
      <c r="I120" t="s">
        <v>1456</v>
      </c>
    </row>
    <row r="121" spans="2:9">
      <c r="B121" t="s">
        <v>957</v>
      </c>
      <c r="C121" t="s">
        <v>73</v>
      </c>
      <c r="D121" t="s">
        <v>31</v>
      </c>
      <c r="F121" t="s">
        <v>1257</v>
      </c>
      <c r="G121" t="s">
        <v>1258</v>
      </c>
      <c r="H121" t="s">
        <v>131</v>
      </c>
      <c r="I121" t="s">
        <v>1260</v>
      </c>
    </row>
    <row r="122" spans="2:9">
      <c r="B122" t="s">
        <v>957</v>
      </c>
      <c r="C122" t="s">
        <v>73</v>
      </c>
      <c r="D122" t="s">
        <v>31</v>
      </c>
      <c r="F122" t="s">
        <v>1171</v>
      </c>
      <c r="G122" t="s">
        <v>1172</v>
      </c>
      <c r="H122" t="s">
        <v>131</v>
      </c>
      <c r="I122" t="s">
        <v>1174</v>
      </c>
    </row>
    <row r="123" spans="2:9">
      <c r="B123" t="s">
        <v>957</v>
      </c>
      <c r="C123" t="s">
        <v>73</v>
      </c>
      <c r="D123" t="s">
        <v>31</v>
      </c>
      <c r="F123" t="s">
        <v>1350</v>
      </c>
      <c r="G123" t="s">
        <v>1351</v>
      </c>
      <c r="H123" t="s">
        <v>131</v>
      </c>
      <c r="I123" t="s">
        <v>1353</v>
      </c>
    </row>
    <row r="124" spans="2:9">
      <c r="B124" t="s">
        <v>957</v>
      </c>
      <c r="C124" t="s">
        <v>73</v>
      </c>
      <c r="D124" t="s">
        <v>31</v>
      </c>
      <c r="F124" t="s">
        <v>1075</v>
      </c>
      <c r="G124" t="s">
        <v>1076</v>
      </c>
      <c r="H124" t="s">
        <v>131</v>
      </c>
      <c r="I124" t="s">
        <v>1078</v>
      </c>
    </row>
    <row r="125" spans="2:9">
      <c r="B125" t="s">
        <v>957</v>
      </c>
      <c r="C125" t="s">
        <v>73</v>
      </c>
      <c r="D125" t="s">
        <v>31</v>
      </c>
      <c r="F125" t="s">
        <v>993</v>
      </c>
      <c r="G125" t="s">
        <v>994</v>
      </c>
      <c r="H125" t="s">
        <v>131</v>
      </c>
      <c r="I125" t="s">
        <v>997</v>
      </c>
    </row>
    <row r="126" spans="2:9">
      <c r="B126" t="s">
        <v>957</v>
      </c>
      <c r="C126" t="s">
        <v>73</v>
      </c>
      <c r="D126" t="s">
        <v>31</v>
      </c>
      <c r="F126" t="s">
        <v>1457</v>
      </c>
      <c r="G126" t="s">
        <v>1458</v>
      </c>
      <c r="H126" t="s">
        <v>131</v>
      </c>
      <c r="I126" t="s">
        <v>1460</v>
      </c>
    </row>
    <row r="127" spans="2:9">
      <c r="B127" t="s">
        <v>957</v>
      </c>
      <c r="C127" t="s">
        <v>73</v>
      </c>
      <c r="D127" t="s">
        <v>31</v>
      </c>
      <c r="F127" t="s">
        <v>1461</v>
      </c>
      <c r="G127" t="s">
        <v>1462</v>
      </c>
      <c r="H127" t="s">
        <v>131</v>
      </c>
      <c r="I127" t="s">
        <v>1464</v>
      </c>
    </row>
    <row r="128" spans="2:9">
      <c r="B128" t="s">
        <v>957</v>
      </c>
      <c r="C128" t="s">
        <v>73</v>
      </c>
      <c r="D128" t="s">
        <v>31</v>
      </c>
      <c r="F128" t="s">
        <v>1465</v>
      </c>
      <c r="G128" t="s">
        <v>1466</v>
      </c>
      <c r="H128" t="s">
        <v>159</v>
      </c>
      <c r="I128" t="s">
        <v>1467</v>
      </c>
    </row>
    <row r="129" spans="2:9">
      <c r="B129" t="s">
        <v>957</v>
      </c>
      <c r="C129" t="s">
        <v>73</v>
      </c>
      <c r="D129" t="s">
        <v>54</v>
      </c>
      <c r="F129" t="s">
        <v>1468</v>
      </c>
      <c r="G129" t="s">
        <v>1469</v>
      </c>
      <c r="H129" t="s">
        <v>131</v>
      </c>
      <c r="I129" t="s">
        <v>1471</v>
      </c>
    </row>
    <row r="130" spans="2:9">
      <c r="B130" t="s">
        <v>957</v>
      </c>
      <c r="C130" t="s">
        <v>73</v>
      </c>
      <c r="D130" t="s">
        <v>54</v>
      </c>
      <c r="F130" t="s">
        <v>1472</v>
      </c>
      <c r="G130" t="s">
        <v>1473</v>
      </c>
      <c r="H130" t="s">
        <v>131</v>
      </c>
      <c r="I130" t="s">
        <v>1475</v>
      </c>
    </row>
    <row r="131" spans="2:9">
      <c r="B131" t="s">
        <v>957</v>
      </c>
      <c r="C131" t="s">
        <v>73</v>
      </c>
      <c r="D131" t="s">
        <v>54</v>
      </c>
      <c r="F131" t="s">
        <v>1476</v>
      </c>
      <c r="G131" t="s">
        <v>1477</v>
      </c>
      <c r="H131" t="s">
        <v>131</v>
      </c>
      <c r="I131" t="s">
        <v>1479</v>
      </c>
    </row>
    <row r="132" spans="2:9">
      <c r="B132" t="s">
        <v>957</v>
      </c>
      <c r="C132" t="s">
        <v>73</v>
      </c>
      <c r="D132" t="s">
        <v>54</v>
      </c>
      <c r="F132" t="s">
        <v>1480</v>
      </c>
      <c r="G132" t="s">
        <v>1481</v>
      </c>
      <c r="H132" t="s">
        <v>131</v>
      </c>
      <c r="I132" t="s">
        <v>1483</v>
      </c>
    </row>
    <row r="133" spans="2:9">
      <c r="B133" t="s">
        <v>957</v>
      </c>
      <c r="C133" t="s">
        <v>73</v>
      </c>
      <c r="D133" t="s">
        <v>54</v>
      </c>
      <c r="F133" t="s">
        <v>1484</v>
      </c>
      <c r="G133" t="s">
        <v>1485</v>
      </c>
      <c r="H133" t="s">
        <v>131</v>
      </c>
      <c r="I133" t="s">
        <v>1487</v>
      </c>
    </row>
    <row r="134" spans="2:9">
      <c r="B134" t="s">
        <v>957</v>
      </c>
      <c r="C134" t="s">
        <v>73</v>
      </c>
      <c r="D134" t="s">
        <v>54</v>
      </c>
      <c r="F134" t="s">
        <v>1488</v>
      </c>
      <c r="G134" t="s">
        <v>1489</v>
      </c>
      <c r="H134" t="s">
        <v>131</v>
      </c>
      <c r="I134" t="s">
        <v>1491</v>
      </c>
    </row>
    <row r="135" spans="2:9">
      <c r="B135" t="s">
        <v>957</v>
      </c>
      <c r="C135" t="s">
        <v>73</v>
      </c>
      <c r="D135" t="s">
        <v>54</v>
      </c>
      <c r="F135" t="s">
        <v>1492</v>
      </c>
      <c r="G135" t="s">
        <v>1493</v>
      </c>
      <c r="H135" t="s">
        <v>159</v>
      </c>
      <c r="I135" t="s">
        <v>1495</v>
      </c>
    </row>
    <row r="136" spans="2:9">
      <c r="B136" t="s">
        <v>957</v>
      </c>
      <c r="C136" t="s">
        <v>73</v>
      </c>
      <c r="D136" t="s">
        <v>54</v>
      </c>
      <c r="F136" t="s">
        <v>1496</v>
      </c>
      <c r="G136" t="s">
        <v>1497</v>
      </c>
      <c r="H136" t="s">
        <v>159</v>
      </c>
      <c r="I136" t="s">
        <v>1499</v>
      </c>
    </row>
    <row r="137" spans="2:9">
      <c r="B137" t="s">
        <v>957</v>
      </c>
      <c r="C137" t="s">
        <v>73</v>
      </c>
      <c r="D137" t="s">
        <v>54</v>
      </c>
      <c r="F137" t="s">
        <v>1500</v>
      </c>
      <c r="G137" t="s">
        <v>1501</v>
      </c>
      <c r="H137" t="s">
        <v>159</v>
      </c>
      <c r="I137" t="s">
        <v>1504</v>
      </c>
    </row>
    <row r="138" spans="2:9">
      <c r="B138" t="s">
        <v>957</v>
      </c>
      <c r="C138" t="s">
        <v>73</v>
      </c>
      <c r="D138" t="s">
        <v>54</v>
      </c>
      <c r="F138" t="s">
        <v>1505</v>
      </c>
      <c r="G138" t="s">
        <v>1506</v>
      </c>
      <c r="H138" t="s">
        <v>159</v>
      </c>
      <c r="I138" t="s">
        <v>1508</v>
      </c>
    </row>
    <row r="140" spans="2:10">
      <c r="B140" t="s">
        <v>1771</v>
      </c>
      <c r="C140" t="s">
        <v>1771</v>
      </c>
      <c r="D140" t="s">
        <v>2403</v>
      </c>
      <c r="E140" t="s">
        <v>1771</v>
      </c>
      <c r="F140" t="s">
        <v>2</v>
      </c>
      <c r="G140" t="s">
        <v>2</v>
      </c>
      <c r="H140" t="s">
        <v>2</v>
      </c>
      <c r="I140" t="s">
        <v>2404</v>
      </c>
      <c r="J140" t="s">
        <v>82</v>
      </c>
    </row>
    <row r="141" spans="2:9">
      <c r="B141" t="s">
        <v>2405</v>
      </c>
      <c r="C141" t="s">
        <v>6</v>
      </c>
      <c r="D141" t="s">
        <v>93</v>
      </c>
      <c r="E141" t="s">
        <v>8</v>
      </c>
      <c r="F141" t="s">
        <v>1772</v>
      </c>
      <c r="G141" t="s">
        <v>10</v>
      </c>
      <c r="H141" t="s">
        <v>2406</v>
      </c>
      <c r="I141" t="s">
        <v>2407</v>
      </c>
    </row>
    <row r="142" spans="2:9">
      <c r="B142" t="s">
        <v>957</v>
      </c>
      <c r="C142" t="s">
        <v>83</v>
      </c>
      <c r="D142" t="s">
        <v>54</v>
      </c>
      <c r="F142" t="s">
        <v>1509</v>
      </c>
      <c r="G142" t="s">
        <v>1510</v>
      </c>
      <c r="H142" t="s">
        <v>159</v>
      </c>
      <c r="I142" t="s">
        <v>1513</v>
      </c>
    </row>
    <row r="143" spans="2:9">
      <c r="B143" t="s">
        <v>957</v>
      </c>
      <c r="C143" t="s">
        <v>83</v>
      </c>
      <c r="D143" t="s">
        <v>54</v>
      </c>
      <c r="E143">
        <v>0</v>
      </c>
      <c r="F143" t="s">
        <v>1514</v>
      </c>
      <c r="G143" t="s">
        <v>1515</v>
      </c>
      <c r="H143" t="s">
        <v>131</v>
      </c>
      <c r="I143" t="s">
        <v>1517</v>
      </c>
    </row>
    <row r="144" spans="2:9">
      <c r="B144" t="s">
        <v>957</v>
      </c>
      <c r="C144" t="s">
        <v>96</v>
      </c>
      <c r="D144" t="s">
        <v>54</v>
      </c>
      <c r="F144" t="s">
        <v>1518</v>
      </c>
      <c r="G144" t="s">
        <v>1519</v>
      </c>
      <c r="H144" t="s">
        <v>131</v>
      </c>
      <c r="I144" t="s">
        <v>1521</v>
      </c>
    </row>
    <row r="145" spans="2:9">
      <c r="B145" t="s">
        <v>957</v>
      </c>
      <c r="C145" t="s">
        <v>96</v>
      </c>
      <c r="D145" t="s">
        <v>54</v>
      </c>
      <c r="E145">
        <v>0</v>
      </c>
      <c r="F145" t="s">
        <v>1522</v>
      </c>
      <c r="G145" t="s">
        <v>1523</v>
      </c>
      <c r="H145" t="s">
        <v>131</v>
      </c>
      <c r="I145" t="s">
        <v>1525</v>
      </c>
    </row>
    <row r="146" spans="2:9">
      <c r="B146" t="s">
        <v>957</v>
      </c>
      <c r="C146" t="s">
        <v>105</v>
      </c>
      <c r="D146" t="s">
        <v>54</v>
      </c>
      <c r="F146" t="s">
        <v>1526</v>
      </c>
      <c r="G146" t="s">
        <v>1527</v>
      </c>
      <c r="H146" t="s">
        <v>131</v>
      </c>
      <c r="I146" t="s">
        <v>1529</v>
      </c>
    </row>
    <row r="147" spans="2:9">
      <c r="B147" t="s">
        <v>957</v>
      </c>
      <c r="C147" t="s">
        <v>105</v>
      </c>
      <c r="D147" t="s">
        <v>54</v>
      </c>
      <c r="E147">
        <v>0</v>
      </c>
      <c r="F147" t="s">
        <v>1530</v>
      </c>
      <c r="G147" t="s">
        <v>1531</v>
      </c>
      <c r="H147" t="s">
        <v>131</v>
      </c>
      <c r="I147" t="s">
        <v>1533</v>
      </c>
    </row>
    <row r="148" spans="2:9">
      <c r="B148" t="s">
        <v>957</v>
      </c>
      <c r="C148" t="s">
        <v>115</v>
      </c>
      <c r="D148" t="s">
        <v>54</v>
      </c>
      <c r="F148" t="s">
        <v>1534</v>
      </c>
      <c r="G148" t="s">
        <v>1535</v>
      </c>
      <c r="H148" t="s">
        <v>131</v>
      </c>
      <c r="I148" t="s">
        <v>1537</v>
      </c>
    </row>
    <row r="149" spans="2:9">
      <c r="B149" t="s">
        <v>957</v>
      </c>
      <c r="C149" t="s">
        <v>115</v>
      </c>
      <c r="D149" t="s">
        <v>54</v>
      </c>
      <c r="E149">
        <v>0</v>
      </c>
      <c r="F149" t="s">
        <v>1538</v>
      </c>
      <c r="G149" t="s">
        <v>1539</v>
      </c>
      <c r="H149" t="s">
        <v>131</v>
      </c>
      <c r="I149" t="s">
        <v>1541</v>
      </c>
    </row>
    <row r="150" spans="2:9">
      <c r="B150" t="s">
        <v>957</v>
      </c>
      <c r="C150" t="s">
        <v>126</v>
      </c>
      <c r="D150" t="s">
        <v>54</v>
      </c>
      <c r="F150" t="s">
        <v>1542</v>
      </c>
      <c r="G150" t="s">
        <v>1543</v>
      </c>
      <c r="H150" t="s">
        <v>131</v>
      </c>
      <c r="I150" t="s">
        <v>1545</v>
      </c>
    </row>
    <row r="151" spans="2:9">
      <c r="B151" t="s">
        <v>957</v>
      </c>
      <c r="C151" t="s">
        <v>126</v>
      </c>
      <c r="D151" t="s">
        <v>54</v>
      </c>
      <c r="E151">
        <v>0</v>
      </c>
      <c r="F151" t="s">
        <v>1546</v>
      </c>
      <c r="G151" t="s">
        <v>1547</v>
      </c>
      <c r="H151" t="s">
        <v>131</v>
      </c>
      <c r="I151" t="s">
        <v>1549</v>
      </c>
    </row>
    <row r="152" spans="2:9">
      <c r="B152" t="s">
        <v>957</v>
      </c>
      <c r="C152" t="s">
        <v>2408</v>
      </c>
      <c r="D152" t="s">
        <v>55</v>
      </c>
      <c r="F152" t="s">
        <v>1550</v>
      </c>
      <c r="G152" t="s">
        <v>1551</v>
      </c>
      <c r="H152" t="s">
        <v>131</v>
      </c>
      <c r="I152" t="s">
        <v>1553</v>
      </c>
    </row>
    <row r="153" spans="2:9">
      <c r="B153" t="s">
        <v>957</v>
      </c>
      <c r="C153" t="s">
        <v>2408</v>
      </c>
      <c r="D153" t="s">
        <v>55</v>
      </c>
      <c r="E153">
        <v>0</v>
      </c>
      <c r="F153" t="s">
        <v>1554</v>
      </c>
      <c r="G153" t="s">
        <v>1555</v>
      </c>
      <c r="H153" t="s">
        <v>131</v>
      </c>
      <c r="I153" t="s">
        <v>1557</v>
      </c>
    </row>
    <row r="154" spans="2:9">
      <c r="B154" t="s">
        <v>957</v>
      </c>
      <c r="C154" t="s">
        <v>2409</v>
      </c>
      <c r="D154" t="s">
        <v>55</v>
      </c>
      <c r="F154" t="s">
        <v>1558</v>
      </c>
      <c r="G154" t="s">
        <v>1559</v>
      </c>
      <c r="H154" t="s">
        <v>131</v>
      </c>
      <c r="I154" t="s">
        <v>1561</v>
      </c>
    </row>
    <row r="155" spans="2:9">
      <c r="B155" t="s">
        <v>957</v>
      </c>
      <c r="C155" t="s">
        <v>2409</v>
      </c>
      <c r="D155" t="s">
        <v>55</v>
      </c>
      <c r="E155">
        <v>0</v>
      </c>
      <c r="F155" t="s">
        <v>1562</v>
      </c>
      <c r="G155" t="s">
        <v>1563</v>
      </c>
      <c r="H155" t="s">
        <v>131</v>
      </c>
      <c r="I155" t="s">
        <v>1565</v>
      </c>
    </row>
    <row r="156" spans="2:9">
      <c r="B156" t="s">
        <v>957</v>
      </c>
      <c r="C156" t="s">
        <v>2410</v>
      </c>
      <c r="D156" t="s">
        <v>55</v>
      </c>
      <c r="F156" t="s">
        <v>1566</v>
      </c>
      <c r="G156" t="s">
        <v>1567</v>
      </c>
      <c r="H156" t="s">
        <v>131</v>
      </c>
      <c r="I156" t="s">
        <v>1569</v>
      </c>
    </row>
    <row r="157" spans="2:9">
      <c r="B157" t="s">
        <v>957</v>
      </c>
      <c r="C157" t="s">
        <v>2410</v>
      </c>
      <c r="D157" t="s">
        <v>55</v>
      </c>
      <c r="E157">
        <v>0</v>
      </c>
      <c r="F157" t="s">
        <v>1570</v>
      </c>
      <c r="G157" t="s">
        <v>1571</v>
      </c>
      <c r="H157" t="s">
        <v>131</v>
      </c>
      <c r="I157" t="s">
        <v>1573</v>
      </c>
    </row>
    <row r="158" spans="2:9">
      <c r="B158" t="s">
        <v>957</v>
      </c>
      <c r="C158" t="s">
        <v>2411</v>
      </c>
      <c r="D158" t="s">
        <v>55</v>
      </c>
      <c r="F158" t="s">
        <v>1574</v>
      </c>
      <c r="G158" t="s">
        <v>1575</v>
      </c>
      <c r="H158" t="s">
        <v>159</v>
      </c>
      <c r="I158" t="s">
        <v>1577</v>
      </c>
    </row>
    <row r="159" spans="2:9">
      <c r="B159" t="s">
        <v>957</v>
      </c>
      <c r="C159" t="s">
        <v>2411</v>
      </c>
      <c r="D159" t="s">
        <v>55</v>
      </c>
      <c r="E159">
        <v>0</v>
      </c>
      <c r="F159" t="s">
        <v>1578</v>
      </c>
      <c r="G159" t="s">
        <v>1579</v>
      </c>
      <c r="H159" t="s">
        <v>131</v>
      </c>
      <c r="I159" t="s">
        <v>1581</v>
      </c>
    </row>
    <row r="160" spans="2:9">
      <c r="B160" t="s">
        <v>957</v>
      </c>
      <c r="C160" t="s">
        <v>154</v>
      </c>
      <c r="D160" t="s">
        <v>55</v>
      </c>
      <c r="F160" t="s">
        <v>1582</v>
      </c>
      <c r="G160" t="s">
        <v>1583</v>
      </c>
      <c r="H160" t="s">
        <v>131</v>
      </c>
      <c r="I160" t="s">
        <v>1585</v>
      </c>
    </row>
    <row r="161" spans="2:9">
      <c r="B161" t="s">
        <v>957</v>
      </c>
      <c r="C161" t="s">
        <v>154</v>
      </c>
      <c r="D161" t="s">
        <v>55</v>
      </c>
      <c r="E161">
        <v>0</v>
      </c>
      <c r="F161" t="s">
        <v>1586</v>
      </c>
      <c r="G161" t="s">
        <v>1587</v>
      </c>
      <c r="H161" t="s">
        <v>131</v>
      </c>
      <c r="I161" t="s">
        <v>1589</v>
      </c>
    </row>
    <row r="164" spans="2:10">
      <c r="B164" t="s">
        <v>1771</v>
      </c>
      <c r="C164" t="s">
        <v>1771</v>
      </c>
      <c r="D164" t="s">
        <v>2403</v>
      </c>
      <c r="E164" t="s">
        <v>1771</v>
      </c>
      <c r="F164" t="s">
        <v>2</v>
      </c>
      <c r="G164" t="s">
        <v>2</v>
      </c>
      <c r="H164" t="s">
        <v>2</v>
      </c>
      <c r="I164" t="s">
        <v>2404</v>
      </c>
      <c r="J164" t="s">
        <v>82</v>
      </c>
    </row>
    <row r="165" spans="2:9">
      <c r="B165" t="s">
        <v>2405</v>
      </c>
      <c r="C165" t="s">
        <v>6</v>
      </c>
      <c r="D165" t="s">
        <v>93</v>
      </c>
      <c r="E165" t="s">
        <v>8</v>
      </c>
      <c r="F165" t="s">
        <v>1772</v>
      </c>
      <c r="G165" t="s">
        <v>10</v>
      </c>
      <c r="H165" t="s">
        <v>2406</v>
      </c>
      <c r="I165" t="s">
        <v>2407</v>
      </c>
    </row>
    <row r="166" spans="2:9">
      <c r="B166" t="s">
        <v>957</v>
      </c>
      <c r="C166" t="s">
        <v>3</v>
      </c>
      <c r="D166" t="s">
        <v>782</v>
      </c>
      <c r="E166">
        <v>19</v>
      </c>
      <c r="F166" t="s">
        <v>1722</v>
      </c>
      <c r="G166" t="s">
        <v>1723</v>
      </c>
      <c r="H166" t="s">
        <v>131</v>
      </c>
      <c r="I166" t="s">
        <v>1725</v>
      </c>
    </row>
    <row r="167" spans="2:9">
      <c r="B167" t="s">
        <v>957</v>
      </c>
      <c r="C167" t="s">
        <v>42</v>
      </c>
      <c r="D167" t="s">
        <v>782</v>
      </c>
      <c r="E167">
        <v>30</v>
      </c>
      <c r="F167" t="s">
        <v>1726</v>
      </c>
      <c r="G167" t="s">
        <v>1727</v>
      </c>
      <c r="H167" t="s">
        <v>34</v>
      </c>
      <c r="I167" t="s">
        <v>1730</v>
      </c>
    </row>
    <row r="168" spans="2:9">
      <c r="B168" t="s">
        <v>957</v>
      </c>
      <c r="C168" t="s">
        <v>43</v>
      </c>
      <c r="D168" t="s">
        <v>782</v>
      </c>
      <c r="E168">
        <v>6</v>
      </c>
      <c r="F168" t="s">
        <v>1731</v>
      </c>
      <c r="G168" t="s">
        <v>1732</v>
      </c>
      <c r="H168" t="s">
        <v>131</v>
      </c>
      <c r="I168" t="s">
        <v>1734</v>
      </c>
    </row>
    <row r="169" spans="2:9">
      <c r="B169" t="s">
        <v>957</v>
      </c>
      <c r="C169" t="s">
        <v>44</v>
      </c>
      <c r="D169" t="s">
        <v>782</v>
      </c>
      <c r="E169">
        <v>6</v>
      </c>
      <c r="F169" t="s">
        <v>1735</v>
      </c>
      <c r="G169" t="s">
        <v>1736</v>
      </c>
      <c r="H169" t="s">
        <v>159</v>
      </c>
      <c r="I169" t="s">
        <v>1738</v>
      </c>
    </row>
    <row r="170" spans="2:9">
      <c r="B170" t="s">
        <v>957</v>
      </c>
      <c r="C170" t="s">
        <v>154</v>
      </c>
      <c r="D170" t="s">
        <v>782</v>
      </c>
      <c r="E170">
        <v>21</v>
      </c>
      <c r="F170" t="s">
        <v>1739</v>
      </c>
      <c r="G170" t="s">
        <v>1740</v>
      </c>
      <c r="H170" t="s">
        <v>34</v>
      </c>
      <c r="I170" t="s">
        <v>1742</v>
      </c>
    </row>
    <row r="171" spans="2:9">
      <c r="B171" t="s">
        <v>957</v>
      </c>
      <c r="C171" t="s">
        <v>42</v>
      </c>
      <c r="D171" t="s">
        <v>782</v>
      </c>
      <c r="E171">
        <v>12</v>
      </c>
      <c r="F171" t="s">
        <v>1743</v>
      </c>
      <c r="G171" t="s">
        <v>1744</v>
      </c>
      <c r="H171" t="s">
        <v>159</v>
      </c>
      <c r="I171" t="s">
        <v>1746</v>
      </c>
    </row>
    <row r="172" spans="2:9">
      <c r="B172" t="s">
        <v>957</v>
      </c>
      <c r="C172" t="s">
        <v>28</v>
      </c>
      <c r="D172" t="s">
        <v>782</v>
      </c>
      <c r="E172">
        <v>17</v>
      </c>
      <c r="F172" t="s">
        <v>1747</v>
      </c>
      <c r="G172" t="s">
        <v>1748</v>
      </c>
      <c r="H172" t="s">
        <v>159</v>
      </c>
      <c r="I172" t="s">
        <v>1751</v>
      </c>
    </row>
    <row r="173" spans="2:9">
      <c r="B173" t="s">
        <v>957</v>
      </c>
      <c r="C173" t="s">
        <v>43</v>
      </c>
      <c r="D173" t="s">
        <v>782</v>
      </c>
      <c r="E173">
        <v>7</v>
      </c>
      <c r="F173" t="s">
        <v>1752</v>
      </c>
      <c r="G173" t="s">
        <v>1753</v>
      </c>
      <c r="H173" t="s">
        <v>131</v>
      </c>
      <c r="I173" t="s">
        <v>1755</v>
      </c>
    </row>
    <row r="174" spans="2:9">
      <c r="B174" t="s">
        <v>957</v>
      </c>
      <c r="C174" t="s">
        <v>42</v>
      </c>
      <c r="D174" t="s">
        <v>782</v>
      </c>
      <c r="E174">
        <v>1</v>
      </c>
      <c r="F174" t="s">
        <v>1756</v>
      </c>
      <c r="G174" t="s">
        <v>1757</v>
      </c>
      <c r="H174" t="s">
        <v>131</v>
      </c>
      <c r="I174" t="s">
        <v>1759</v>
      </c>
    </row>
    <row r="175" spans="2:9">
      <c r="B175" t="s">
        <v>957</v>
      </c>
      <c r="C175" t="s">
        <v>28</v>
      </c>
      <c r="D175" t="s">
        <v>782</v>
      </c>
      <c r="E175">
        <v>14</v>
      </c>
      <c r="F175" t="s">
        <v>1760</v>
      </c>
      <c r="G175" t="s">
        <v>1761</v>
      </c>
      <c r="H175" t="s">
        <v>131</v>
      </c>
      <c r="I175" t="s">
        <v>1763</v>
      </c>
    </row>
    <row r="177" spans="2:4">
      <c r="B177" t="s">
        <v>1590</v>
      </c>
      <c r="C177" t="s">
        <v>1591</v>
      </c>
      <c r="D177" t="s">
        <v>3</v>
      </c>
    </row>
    <row r="178" spans="2:4">
      <c r="B178" t="s">
        <v>1592</v>
      </c>
      <c r="C178" t="s">
        <v>1593</v>
      </c>
      <c r="D178" t="s">
        <v>3</v>
      </c>
    </row>
    <row r="179" spans="2:4">
      <c r="B179" t="s">
        <v>1596</v>
      </c>
      <c r="C179" t="s">
        <v>1597</v>
      </c>
      <c r="D179" t="s">
        <v>3</v>
      </c>
    </row>
    <row r="180" spans="2:4">
      <c r="B180" t="s">
        <v>1600</v>
      </c>
      <c r="C180" t="s">
        <v>1601</v>
      </c>
      <c r="D180" t="s">
        <v>3</v>
      </c>
    </row>
    <row r="181" spans="2:4">
      <c r="B181" t="s">
        <v>1604</v>
      </c>
      <c r="C181" t="s">
        <v>1605</v>
      </c>
      <c r="D181" t="s">
        <v>3</v>
      </c>
    </row>
    <row r="182" spans="2:4">
      <c r="B182" t="s">
        <v>1613</v>
      </c>
      <c r="C182" t="s">
        <v>1614</v>
      </c>
      <c r="D182" t="s">
        <v>28</v>
      </c>
    </row>
    <row r="183" spans="2:4">
      <c r="B183" t="s">
        <v>1617</v>
      </c>
      <c r="C183" t="s">
        <v>1618</v>
      </c>
      <c r="D183" t="s">
        <v>28</v>
      </c>
    </row>
    <row r="184" spans="2:4">
      <c r="B184" t="s">
        <v>1621</v>
      </c>
      <c r="C184" t="s">
        <v>1622</v>
      </c>
      <c r="D184" t="s">
        <v>28</v>
      </c>
    </row>
    <row r="185" spans="2:4">
      <c r="B185" t="s">
        <v>1625</v>
      </c>
      <c r="C185" t="s">
        <v>1626</v>
      </c>
      <c r="D185" t="s">
        <v>28</v>
      </c>
    </row>
    <row r="186" spans="2:4">
      <c r="B186" t="s">
        <v>1629</v>
      </c>
      <c r="C186" t="s">
        <v>1630</v>
      </c>
      <c r="D186" t="s">
        <v>28</v>
      </c>
    </row>
    <row r="187" spans="2:4">
      <c r="B187" t="s">
        <v>1632</v>
      </c>
      <c r="C187" t="s">
        <v>1633</v>
      </c>
      <c r="D187" t="s">
        <v>42</v>
      </c>
    </row>
    <row r="188" spans="2:4">
      <c r="B188" t="s">
        <v>1637</v>
      </c>
      <c r="C188" t="s">
        <v>1638</v>
      </c>
      <c r="D188" t="s">
        <v>42</v>
      </c>
    </row>
    <row r="189" spans="2:4">
      <c r="B189" t="s">
        <v>1641</v>
      </c>
      <c r="C189" t="s">
        <v>1642</v>
      </c>
      <c r="D189" t="s">
        <v>42</v>
      </c>
    </row>
    <row r="190" spans="2:4">
      <c r="B190" t="s">
        <v>1645</v>
      </c>
      <c r="C190" t="s">
        <v>1646</v>
      </c>
      <c r="D190" t="s">
        <v>42</v>
      </c>
    </row>
    <row r="191" spans="2:4">
      <c r="B191" t="s">
        <v>1650</v>
      </c>
      <c r="C191" t="s">
        <v>1651</v>
      </c>
      <c r="D191" t="s">
        <v>42</v>
      </c>
    </row>
    <row r="192" spans="2:4">
      <c r="B192" t="s">
        <v>1654</v>
      </c>
      <c r="C192" t="s">
        <v>1655</v>
      </c>
      <c r="D192" t="s">
        <v>42</v>
      </c>
    </row>
    <row r="193" spans="2:4">
      <c r="B193" t="s">
        <v>1658</v>
      </c>
      <c r="C193" t="s">
        <v>1659</v>
      </c>
      <c r="D193" t="s">
        <v>43</v>
      </c>
    </row>
    <row r="194" spans="2:4">
      <c r="B194" t="s">
        <v>1662</v>
      </c>
      <c r="C194" t="s">
        <v>1663</v>
      </c>
      <c r="D194" t="s">
        <v>43</v>
      </c>
    </row>
    <row r="195" spans="2:4">
      <c r="B195" t="s">
        <v>1666</v>
      </c>
      <c r="C195" t="s">
        <v>1667</v>
      </c>
      <c r="D195" t="s">
        <v>43</v>
      </c>
    </row>
    <row r="196" spans="2:4">
      <c r="B196" t="s">
        <v>1668</v>
      </c>
      <c r="C196" t="s">
        <v>1669</v>
      </c>
      <c r="D196" t="s">
        <v>43</v>
      </c>
    </row>
    <row r="197" spans="2:4">
      <c r="B197" t="s">
        <v>1672</v>
      </c>
      <c r="C197" t="s">
        <v>1673</v>
      </c>
      <c r="D197" t="s">
        <v>43</v>
      </c>
    </row>
    <row r="198" spans="2:4">
      <c r="B198" t="s">
        <v>1676</v>
      </c>
      <c r="C198" t="s">
        <v>1677</v>
      </c>
      <c r="D198" t="s">
        <v>43</v>
      </c>
    </row>
    <row r="199" spans="2:4">
      <c r="B199" t="s">
        <v>1678</v>
      </c>
      <c r="C199" t="s">
        <v>1679</v>
      </c>
      <c r="D199" t="s">
        <v>44</v>
      </c>
    </row>
    <row r="200" spans="2:4">
      <c r="B200" t="s">
        <v>1682</v>
      </c>
      <c r="C200" t="s">
        <v>1683</v>
      </c>
      <c r="D200" t="s">
        <v>44</v>
      </c>
    </row>
    <row r="201" spans="2:4">
      <c r="B201" t="s">
        <v>1684</v>
      </c>
      <c r="C201" t="s">
        <v>1685</v>
      </c>
      <c r="D201" t="s">
        <v>44</v>
      </c>
    </row>
    <row r="202" spans="2:4">
      <c r="B202" t="s">
        <v>1688</v>
      </c>
      <c r="C202" t="s">
        <v>1689</v>
      </c>
      <c r="D202" t="s">
        <v>44</v>
      </c>
    </row>
    <row r="203" spans="2:4">
      <c r="B203" t="s">
        <v>1692</v>
      </c>
      <c r="C203" t="s">
        <v>1693</v>
      </c>
      <c r="D203" t="s">
        <v>44</v>
      </c>
    </row>
    <row r="204" spans="2:4">
      <c r="B204" t="s">
        <v>1696</v>
      </c>
      <c r="C204" t="s">
        <v>1697</v>
      </c>
      <c r="D204" t="s">
        <v>44</v>
      </c>
    </row>
    <row r="205" spans="2:4">
      <c r="B205" t="s">
        <v>1700</v>
      </c>
      <c r="C205" t="s">
        <v>1701</v>
      </c>
      <c r="D205" t="s">
        <v>73</v>
      </c>
    </row>
    <row r="206" spans="2:4">
      <c r="B206" t="s">
        <v>1704</v>
      </c>
      <c r="C206" t="s">
        <v>1705</v>
      </c>
      <c r="D206" t="s">
        <v>73</v>
      </c>
    </row>
    <row r="207" spans="2:4">
      <c r="B207" t="s">
        <v>1708</v>
      </c>
      <c r="C207" t="s">
        <v>1709</v>
      </c>
      <c r="D207" t="s">
        <v>73</v>
      </c>
    </row>
    <row r="208" spans="2:4">
      <c r="B208" t="s">
        <v>1713</v>
      </c>
      <c r="C208" t="s">
        <v>1714</v>
      </c>
      <c r="D208" t="s">
        <v>73</v>
      </c>
    </row>
    <row r="209" spans="2:4">
      <c r="B209" t="s">
        <v>1717</v>
      </c>
      <c r="C209" t="s">
        <v>1718</v>
      </c>
      <c r="D209" t="s">
        <v>73</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Kingsoft Office Professional</Application>
  <HeadingPairs>
    <vt:vector size="2" baseType="variant">
      <vt:variant>
        <vt:lpstr>工作表</vt:lpstr>
      </vt:variant>
      <vt:variant>
        <vt:i4>20</vt:i4>
      </vt:variant>
    </vt:vector>
  </HeadingPairs>
  <TitlesOfParts>
    <vt:vector size="20" baseType="lpstr">
      <vt:lpstr>AKH_WU</vt:lpstr>
      <vt:lpstr>AKH_BR</vt:lpstr>
      <vt:lpstr>AKH_G</vt:lpstr>
      <vt:lpstr>AKH_MN</vt:lpstr>
      <vt:lpstr>AKH_MP</vt:lpstr>
      <vt:lpstr>AKH_OT</vt:lpstr>
      <vt:lpstr>AKHHOU_DB</vt:lpstr>
      <vt:lpstr>HOU一覧</vt:lpstr>
      <vt:lpstr>HOU_WU</vt:lpstr>
      <vt:lpstr>HOU_BR</vt:lpstr>
      <vt:lpstr>HOU_GN</vt:lpstr>
      <vt:lpstr>HOU_余波</vt:lpstr>
      <vt:lpstr>HOU_OT</vt:lpstr>
      <vt:lpstr>個別tnpl</vt:lpstr>
      <vt:lpstr>一覧tnpl</vt:lpstr>
      <vt:lpstr>keyword</vt:lpstr>
      <vt:lpstr>AKH</vt: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dcterms:created xsi:type="dcterms:W3CDTF">2017-05-25T10:12:00Z</dcterms:created>
  <dcterms:modified xsi:type="dcterms:W3CDTF">2017-08-17T15:50:55Z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1041-10.8.0.5423</vt:lpwstr>
  </property>
</Properties>
</file>